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! 000 EMA\Corrections\"/>
    </mc:Choice>
  </mc:AlternateContent>
  <xr:revisionPtr revIDLastSave="0" documentId="13_ncr:1_{6BEB8091-BCC1-4CDA-8B8C-9B49280DFA25}" xr6:coauthVersionLast="47" xr6:coauthVersionMax="47" xr10:uidLastSave="{00000000-0000-0000-0000-000000000000}"/>
  <bookViews>
    <workbookView xWindow="2340" yWindow="450" windowWidth="14670" windowHeight="1575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1" i="1" l="1"/>
  <c r="C390" i="1"/>
  <c r="C389" i="1"/>
  <c r="C388" i="1"/>
  <c r="C387" i="1"/>
  <c r="C386" i="1"/>
  <c r="F442" i="1"/>
  <c r="D415" i="1"/>
  <c r="CS391" i="1" l="1"/>
  <c r="Q39" i="1"/>
  <c r="BC393" i="1" l="1"/>
  <c r="HL325" i="1" l="1"/>
  <c r="GG325" i="1" s="1"/>
  <c r="K391" i="1"/>
  <c r="HN391" i="1"/>
  <c r="FI325" i="1" l="1"/>
  <c r="HL324" i="1"/>
  <c r="FI324" i="1" s="1"/>
  <c r="DM387" i="1"/>
  <c r="DM386" i="1"/>
  <c r="DM385" i="1"/>
  <c r="DJ387" i="1"/>
  <c r="DJ386" i="1"/>
  <c r="DJ385" i="1"/>
  <c r="D414" i="1"/>
  <c r="D413" i="1"/>
  <c r="D412" i="1"/>
  <c r="CS390" i="1"/>
  <c r="K390" i="1"/>
  <c r="HN390" i="1"/>
  <c r="DM393" i="1" l="1"/>
  <c r="GG324" i="1"/>
  <c r="DJ393" i="1"/>
  <c r="BC401" i="1" l="1"/>
  <c r="BF393" i="1"/>
  <c r="BF401" i="1"/>
  <c r="AK389" i="1" l="1"/>
  <c r="AE389" i="1" l="1"/>
  <c r="HL323" i="1" l="1"/>
  <c r="GG323" i="1" l="1"/>
  <c r="FI323" i="1"/>
  <c r="CS389" i="1"/>
  <c r="K389" i="1"/>
  <c r="HN389" i="1"/>
  <c r="P43" i="1"/>
  <c r="P42" i="1"/>
  <c r="P41" i="1"/>
  <c r="P40" i="1"/>
  <c r="P38" i="1"/>
  <c r="P37" i="1"/>
  <c r="P36" i="1"/>
  <c r="P35" i="1"/>
  <c r="P34" i="1"/>
  <c r="P33" i="1"/>
  <c r="P32" i="1"/>
  <c r="P31" i="1"/>
  <c r="P30" i="1"/>
  <c r="P29" i="1"/>
  <c r="P27" i="1"/>
  <c r="P24" i="1"/>
  <c r="P28" i="1"/>
  <c r="P26" i="1"/>
  <c r="P25" i="1"/>
  <c r="P21" i="1"/>
  <c r="P23" i="1"/>
  <c r="P22" i="1"/>
  <c r="O26" i="1"/>
  <c r="O31" i="1"/>
  <c r="HN388" i="1"/>
  <c r="ET388" i="1"/>
  <c r="K388" i="1" l="1"/>
  <c r="HL322" i="1" l="1"/>
  <c r="GG322" i="1" s="1"/>
  <c r="FI322" i="1" l="1"/>
  <c r="FJ53" i="1"/>
  <c r="Q45" i="1"/>
  <c r="Q44" i="1"/>
  <c r="Q43" i="1"/>
  <c r="Q42" i="1"/>
  <c r="Q41" i="1"/>
  <c r="Q40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HK330" i="1" l="1"/>
  <c r="D411" i="1"/>
  <c r="D410" i="1"/>
  <c r="D408" i="1"/>
  <c r="D407" i="1"/>
  <c r="D406" i="1"/>
  <c r="HN400" i="1"/>
  <c r="HN387" i="1"/>
  <c r="HN386" i="1"/>
  <c r="HN381" i="1"/>
  <c r="HN380" i="1"/>
  <c r="HN379" i="1"/>
  <c r="HN378" i="1"/>
  <c r="HN377" i="1"/>
  <c r="HN376" i="1"/>
  <c r="HN375" i="1"/>
  <c r="HN374" i="1"/>
  <c r="HN373" i="1"/>
  <c r="HN55" i="1"/>
  <c r="GE53" i="1" l="1"/>
  <c r="GE245" i="1" s="1"/>
  <c r="GE330" i="1" s="1"/>
  <c r="GD53" i="1"/>
  <c r="GD245" i="1" s="1"/>
  <c r="GD330" i="1" s="1"/>
  <c r="GC53" i="1"/>
  <c r="GC245" i="1" s="1"/>
  <c r="GC330" i="1" s="1"/>
  <c r="GB53" i="1"/>
  <c r="GB245" i="1" s="1"/>
  <c r="GB330" i="1" s="1"/>
  <c r="GA53" i="1"/>
  <c r="GA245" i="1" s="1"/>
  <c r="GA330" i="1" s="1"/>
  <c r="FZ53" i="1"/>
  <c r="FZ245" i="1" s="1"/>
  <c r="FZ330" i="1" s="1"/>
  <c r="FY53" i="1"/>
  <c r="FY245" i="1" s="1"/>
  <c r="FY330" i="1" s="1"/>
  <c r="FX53" i="1"/>
  <c r="FX245" i="1" s="1"/>
  <c r="FX330" i="1" s="1"/>
  <c r="FW53" i="1"/>
  <c r="FW245" i="1" s="1"/>
  <c r="FW330" i="1" s="1"/>
  <c r="FV53" i="1"/>
  <c r="FV245" i="1" s="1"/>
  <c r="FV330" i="1" s="1"/>
  <c r="FU53" i="1"/>
  <c r="FU245" i="1" s="1"/>
  <c r="FU330" i="1" s="1"/>
  <c r="FT53" i="1"/>
  <c r="FT245" i="1" s="1"/>
  <c r="FT330" i="1" s="1"/>
  <c r="FS53" i="1"/>
  <c r="FS245" i="1" s="1"/>
  <c r="FS330" i="1" s="1"/>
  <c r="FR53" i="1"/>
  <c r="FR245" i="1" s="1"/>
  <c r="FR330" i="1" s="1"/>
  <c r="FQ53" i="1"/>
  <c r="FQ245" i="1" s="1"/>
  <c r="FQ330" i="1" s="1"/>
  <c r="FP53" i="1"/>
  <c r="FP245" i="1" s="1"/>
  <c r="FP330" i="1" s="1"/>
  <c r="FO53" i="1"/>
  <c r="FO245" i="1" s="1"/>
  <c r="FO330" i="1" s="1"/>
  <c r="FN53" i="1"/>
  <c r="FN245" i="1" s="1"/>
  <c r="FN330" i="1" s="1"/>
  <c r="FM53" i="1"/>
  <c r="FM245" i="1" s="1"/>
  <c r="FM330" i="1" s="1"/>
  <c r="FL53" i="1"/>
  <c r="FL245" i="1" s="1"/>
  <c r="FL330" i="1" s="1"/>
  <c r="FK53" i="1"/>
  <c r="FK245" i="1" s="1"/>
  <c r="FK330" i="1" s="1"/>
  <c r="FJ245" i="1"/>
  <c r="FJ330" i="1" s="1"/>
  <c r="FE295" i="1" l="1"/>
  <c r="FE296" i="1" s="1"/>
  <c r="FE297" i="1" s="1"/>
  <c r="FE298" i="1" s="1"/>
  <c r="FE299" i="1" s="1"/>
  <c r="FE300" i="1" s="1"/>
  <c r="FE301" i="1" s="1"/>
  <c r="FE302" i="1" s="1"/>
  <c r="FE303" i="1" s="1"/>
  <c r="FE304" i="1" s="1"/>
  <c r="FE305" i="1" s="1"/>
  <c r="FE306" i="1" s="1"/>
  <c r="FE310" i="1" l="1"/>
  <c r="FE311" i="1" s="1"/>
  <c r="FE312" i="1" s="1"/>
  <c r="FE313" i="1" s="1"/>
  <c r="FE314" i="1" s="1"/>
  <c r="FE315" i="1" s="1"/>
  <c r="FE316" i="1" s="1"/>
  <c r="FE317" i="1" s="1"/>
  <c r="FE318" i="1" s="1"/>
  <c r="FE319" i="1" s="1"/>
  <c r="FE320" i="1" s="1"/>
  <c r="FE321" i="1" s="1"/>
  <c r="FE308" i="1"/>
  <c r="CW295" i="1"/>
  <c r="CW296" i="1" s="1"/>
  <c r="CW297" i="1" s="1"/>
  <c r="CW298" i="1" s="1"/>
  <c r="CW299" i="1" s="1"/>
  <c r="CW300" i="1" s="1"/>
  <c r="CW301" i="1" s="1"/>
  <c r="CW302" i="1" s="1"/>
  <c r="CW303" i="1" s="1"/>
  <c r="CW304" i="1" s="1"/>
  <c r="CW305" i="1" s="1"/>
  <c r="CW306" i="1" s="1"/>
  <c r="FE325" i="1" l="1"/>
  <c r="FE326" i="1" s="1"/>
  <c r="FE327" i="1" s="1"/>
  <c r="FE328" i="1" s="1"/>
  <c r="FE329" i="1" s="1"/>
  <c r="FE330" i="1" s="1"/>
  <c r="FE331" i="1" s="1"/>
  <c r="FE332" i="1" s="1"/>
  <c r="FE333" i="1" s="1"/>
  <c r="FE334" i="1" s="1"/>
  <c r="FE335" i="1" s="1"/>
  <c r="FE336" i="1" s="1"/>
  <c r="FE323" i="1"/>
  <c r="CW310" i="1"/>
  <c r="CW311" i="1" s="1"/>
  <c r="CW312" i="1" s="1"/>
  <c r="CW313" i="1" s="1"/>
  <c r="CW314" i="1" s="1"/>
  <c r="CW315" i="1" s="1"/>
  <c r="CW316" i="1" s="1"/>
  <c r="CW317" i="1" s="1"/>
  <c r="CW318" i="1" s="1"/>
  <c r="CW319" i="1" s="1"/>
  <c r="CW320" i="1" s="1"/>
  <c r="CW321" i="1" s="1"/>
  <c r="CW308" i="1"/>
  <c r="FB295" i="1"/>
  <c r="FB296" i="1" s="1"/>
  <c r="FB297" i="1" s="1"/>
  <c r="FB298" i="1" s="1"/>
  <c r="FB299" i="1" s="1"/>
  <c r="FB300" i="1" s="1"/>
  <c r="FB301" i="1" s="1"/>
  <c r="FB302" i="1" s="1"/>
  <c r="FB303" i="1" s="1"/>
  <c r="FB304" i="1" s="1"/>
  <c r="FB305" i="1" s="1"/>
  <c r="FB306" i="1" s="1"/>
  <c r="EY295" i="1"/>
  <c r="EY296" i="1" s="1"/>
  <c r="EY297" i="1" s="1"/>
  <c r="EY298" i="1" s="1"/>
  <c r="EY299" i="1" s="1"/>
  <c r="EY300" i="1" s="1"/>
  <c r="EY301" i="1" s="1"/>
  <c r="EY302" i="1" s="1"/>
  <c r="EY303" i="1" s="1"/>
  <c r="EY304" i="1" s="1"/>
  <c r="EY305" i="1" s="1"/>
  <c r="EY306" i="1" s="1"/>
  <c r="EV295" i="1"/>
  <c r="EV296" i="1" s="1"/>
  <c r="EV297" i="1" s="1"/>
  <c r="EV298" i="1" s="1"/>
  <c r="EV299" i="1" s="1"/>
  <c r="EV300" i="1" s="1"/>
  <c r="EV301" i="1" s="1"/>
  <c r="EV302" i="1" s="1"/>
  <c r="EV303" i="1" s="1"/>
  <c r="EV304" i="1" s="1"/>
  <c r="EV305" i="1" s="1"/>
  <c r="EV306" i="1" s="1"/>
  <c r="ES295" i="1"/>
  <c r="ES296" i="1" s="1"/>
  <c r="ES297" i="1" s="1"/>
  <c r="ES298" i="1" s="1"/>
  <c r="ES299" i="1" s="1"/>
  <c r="ES300" i="1" s="1"/>
  <c r="ES301" i="1" s="1"/>
  <c r="ES302" i="1" s="1"/>
  <c r="ES303" i="1" s="1"/>
  <c r="ES304" i="1" s="1"/>
  <c r="ES305" i="1" s="1"/>
  <c r="ES306" i="1" s="1"/>
  <c r="EP295" i="1"/>
  <c r="EP296" i="1" s="1"/>
  <c r="EP297" i="1" s="1"/>
  <c r="EP298" i="1" s="1"/>
  <c r="EP299" i="1" s="1"/>
  <c r="EP300" i="1" s="1"/>
  <c r="EP301" i="1" s="1"/>
  <c r="EP302" i="1" s="1"/>
  <c r="EP303" i="1" s="1"/>
  <c r="EP304" i="1" s="1"/>
  <c r="EP305" i="1" s="1"/>
  <c r="EP306" i="1" s="1"/>
  <c r="EM295" i="1"/>
  <c r="EM296" i="1" s="1"/>
  <c r="EM297" i="1" s="1"/>
  <c r="EM298" i="1" s="1"/>
  <c r="EM299" i="1" s="1"/>
  <c r="EM300" i="1" s="1"/>
  <c r="EM301" i="1" s="1"/>
  <c r="EM302" i="1" s="1"/>
  <c r="EM303" i="1" s="1"/>
  <c r="EM304" i="1" s="1"/>
  <c r="EM305" i="1" s="1"/>
  <c r="EM306" i="1" s="1"/>
  <c r="EJ295" i="1"/>
  <c r="EJ296" i="1" s="1"/>
  <c r="EJ297" i="1" s="1"/>
  <c r="EJ298" i="1" s="1"/>
  <c r="EJ299" i="1" s="1"/>
  <c r="EJ300" i="1" s="1"/>
  <c r="EJ301" i="1" s="1"/>
  <c r="EJ302" i="1" s="1"/>
  <c r="EJ303" i="1" s="1"/>
  <c r="EJ304" i="1" s="1"/>
  <c r="EJ305" i="1" s="1"/>
  <c r="EJ306" i="1" s="1"/>
  <c r="EG295" i="1"/>
  <c r="EG296" i="1" s="1"/>
  <c r="EG297" i="1" s="1"/>
  <c r="EG298" i="1" s="1"/>
  <c r="EG299" i="1" s="1"/>
  <c r="EG300" i="1" s="1"/>
  <c r="EG301" i="1" s="1"/>
  <c r="EG302" i="1" s="1"/>
  <c r="EG303" i="1" s="1"/>
  <c r="EG304" i="1" s="1"/>
  <c r="EG305" i="1" s="1"/>
  <c r="EG306" i="1" s="1"/>
  <c r="ED295" i="1"/>
  <c r="ED296" i="1" s="1"/>
  <c r="ED297" i="1" s="1"/>
  <c r="ED298" i="1" s="1"/>
  <c r="ED299" i="1" s="1"/>
  <c r="ED300" i="1" s="1"/>
  <c r="ED301" i="1" s="1"/>
  <c r="ED302" i="1" s="1"/>
  <c r="ED303" i="1" s="1"/>
  <c r="ED304" i="1" s="1"/>
  <c r="ED305" i="1" s="1"/>
  <c r="ED306" i="1" s="1"/>
  <c r="EA295" i="1"/>
  <c r="EA296" i="1" s="1"/>
  <c r="EA297" i="1" s="1"/>
  <c r="EA298" i="1" s="1"/>
  <c r="EA299" i="1" s="1"/>
  <c r="EA300" i="1" s="1"/>
  <c r="EA301" i="1" s="1"/>
  <c r="EA302" i="1" s="1"/>
  <c r="EA303" i="1" s="1"/>
  <c r="EA304" i="1" s="1"/>
  <c r="EA305" i="1" s="1"/>
  <c r="EA306" i="1" s="1"/>
  <c r="DX295" i="1"/>
  <c r="DX296" i="1" s="1"/>
  <c r="DX297" i="1" s="1"/>
  <c r="DX298" i="1" s="1"/>
  <c r="DX299" i="1" s="1"/>
  <c r="DX300" i="1" s="1"/>
  <c r="DX301" i="1" s="1"/>
  <c r="DX302" i="1" s="1"/>
  <c r="DX303" i="1" s="1"/>
  <c r="DX304" i="1" s="1"/>
  <c r="DX305" i="1" s="1"/>
  <c r="DX306" i="1" s="1"/>
  <c r="DU295" i="1"/>
  <c r="DU296" i="1" s="1"/>
  <c r="DU297" i="1" s="1"/>
  <c r="DU298" i="1" s="1"/>
  <c r="DU299" i="1" s="1"/>
  <c r="DU300" i="1" s="1"/>
  <c r="DU301" i="1" s="1"/>
  <c r="DU302" i="1" s="1"/>
  <c r="DU303" i="1" s="1"/>
  <c r="DU304" i="1" s="1"/>
  <c r="DU305" i="1" s="1"/>
  <c r="DU306" i="1" s="1"/>
  <c r="DR295" i="1"/>
  <c r="DR296" i="1" s="1"/>
  <c r="DR297" i="1" s="1"/>
  <c r="DR298" i="1" s="1"/>
  <c r="DR299" i="1" s="1"/>
  <c r="DR300" i="1" s="1"/>
  <c r="DR301" i="1" s="1"/>
  <c r="DR302" i="1" s="1"/>
  <c r="DR303" i="1" s="1"/>
  <c r="DR304" i="1" s="1"/>
  <c r="DR305" i="1" s="1"/>
  <c r="DR306" i="1" s="1"/>
  <c r="DO295" i="1"/>
  <c r="DO296" i="1" s="1"/>
  <c r="DO297" i="1" s="1"/>
  <c r="DO298" i="1" s="1"/>
  <c r="DO299" i="1" s="1"/>
  <c r="DO300" i="1" s="1"/>
  <c r="DO301" i="1" s="1"/>
  <c r="DO302" i="1" s="1"/>
  <c r="DO303" i="1" s="1"/>
  <c r="DO304" i="1" s="1"/>
  <c r="DO305" i="1" s="1"/>
  <c r="DO306" i="1" s="1"/>
  <c r="DL295" i="1"/>
  <c r="DL296" i="1" s="1"/>
  <c r="DL297" i="1" s="1"/>
  <c r="DL298" i="1" s="1"/>
  <c r="DL299" i="1" s="1"/>
  <c r="DL300" i="1" s="1"/>
  <c r="DL301" i="1" s="1"/>
  <c r="DL302" i="1" s="1"/>
  <c r="DL303" i="1" s="1"/>
  <c r="DL304" i="1" s="1"/>
  <c r="DL305" i="1" s="1"/>
  <c r="DL306" i="1" s="1"/>
  <c r="DI295" i="1"/>
  <c r="DI296" i="1" s="1"/>
  <c r="DI297" i="1" s="1"/>
  <c r="DI298" i="1" s="1"/>
  <c r="DI299" i="1" s="1"/>
  <c r="DI300" i="1" s="1"/>
  <c r="DI301" i="1" s="1"/>
  <c r="DI302" i="1" s="1"/>
  <c r="DI303" i="1" s="1"/>
  <c r="DI304" i="1" s="1"/>
  <c r="DI305" i="1" s="1"/>
  <c r="DI306" i="1" s="1"/>
  <c r="DF295" i="1"/>
  <c r="DF296" i="1" s="1"/>
  <c r="DF297" i="1" s="1"/>
  <c r="DF298" i="1" s="1"/>
  <c r="DF299" i="1" s="1"/>
  <c r="DF300" i="1" s="1"/>
  <c r="DF301" i="1" s="1"/>
  <c r="DF302" i="1" s="1"/>
  <c r="DF303" i="1" s="1"/>
  <c r="DF304" i="1" s="1"/>
  <c r="DF305" i="1" s="1"/>
  <c r="DF306" i="1" s="1"/>
  <c r="DC295" i="1"/>
  <c r="DC296" i="1" s="1"/>
  <c r="DC297" i="1" s="1"/>
  <c r="DC298" i="1" s="1"/>
  <c r="DC299" i="1" s="1"/>
  <c r="DC300" i="1" s="1"/>
  <c r="DC301" i="1" s="1"/>
  <c r="DC302" i="1" s="1"/>
  <c r="DC303" i="1" s="1"/>
  <c r="DC304" i="1" s="1"/>
  <c r="DC305" i="1" s="1"/>
  <c r="DC306" i="1" s="1"/>
  <c r="CV293" i="1"/>
  <c r="CZ295" i="1"/>
  <c r="CZ296" i="1" s="1"/>
  <c r="CZ297" i="1" s="1"/>
  <c r="CZ298" i="1" s="1"/>
  <c r="CZ299" i="1" s="1"/>
  <c r="CZ300" i="1" s="1"/>
  <c r="CZ301" i="1" s="1"/>
  <c r="CZ302" i="1" s="1"/>
  <c r="CZ303" i="1" s="1"/>
  <c r="CZ304" i="1" s="1"/>
  <c r="CZ305" i="1" s="1"/>
  <c r="CZ306" i="1" s="1"/>
  <c r="CV401" i="1"/>
  <c r="CY401" i="1" s="1"/>
  <c r="DB401" i="1" s="1"/>
  <c r="DE401" i="1" s="1"/>
  <c r="DH401" i="1" s="1"/>
  <c r="DK401" i="1" s="1"/>
  <c r="DN401" i="1" s="1"/>
  <c r="DQ401" i="1" s="1"/>
  <c r="DT401" i="1" s="1"/>
  <c r="DW401" i="1" s="1"/>
  <c r="DZ401" i="1" s="1"/>
  <c r="EC401" i="1" s="1"/>
  <c r="EF401" i="1" s="1"/>
  <c r="CV53" i="1"/>
  <c r="CY53" i="1" s="1"/>
  <c r="DB53" i="1" s="1"/>
  <c r="DE53" i="1" s="1"/>
  <c r="DH53" i="1" s="1"/>
  <c r="DK53" i="1" s="1"/>
  <c r="DN53" i="1" s="1"/>
  <c r="DQ53" i="1" s="1"/>
  <c r="DT53" i="1" s="1"/>
  <c r="DW53" i="1" s="1"/>
  <c r="DZ53" i="1" s="1"/>
  <c r="EC53" i="1" s="1"/>
  <c r="EF53" i="1" s="1"/>
  <c r="EI53" i="1" s="1"/>
  <c r="EL53" i="1" s="1"/>
  <c r="EO53" i="1" s="1"/>
  <c r="ER53" i="1" s="1"/>
  <c r="EU53" i="1" s="1"/>
  <c r="EX53" i="1" s="1"/>
  <c r="FA53" i="1" s="1"/>
  <c r="FD53" i="1" s="1"/>
  <c r="FG53" i="1" s="1"/>
  <c r="CY293" i="1" l="1"/>
  <c r="FE340" i="1"/>
  <c r="FE341" i="1" s="1"/>
  <c r="FE342" i="1" s="1"/>
  <c r="FE343" i="1" s="1"/>
  <c r="FE344" i="1" s="1"/>
  <c r="FE345" i="1" s="1"/>
  <c r="FE346" i="1" s="1"/>
  <c r="FE347" i="1" s="1"/>
  <c r="FE348" i="1" s="1"/>
  <c r="FE349" i="1" s="1"/>
  <c r="FE350" i="1" s="1"/>
  <c r="FE351" i="1" s="1"/>
  <c r="FE338" i="1"/>
  <c r="FB310" i="1"/>
  <c r="FB311" i="1" s="1"/>
  <c r="FB312" i="1" s="1"/>
  <c r="FB313" i="1" s="1"/>
  <c r="FB314" i="1" s="1"/>
  <c r="FB315" i="1" s="1"/>
  <c r="FB316" i="1" s="1"/>
  <c r="FB317" i="1" s="1"/>
  <c r="FB318" i="1" s="1"/>
  <c r="FB319" i="1" s="1"/>
  <c r="FB320" i="1" s="1"/>
  <c r="FB321" i="1" s="1"/>
  <c r="FB308" i="1"/>
  <c r="EY310" i="1"/>
  <c r="EY311" i="1" s="1"/>
  <c r="EY312" i="1" s="1"/>
  <c r="EY313" i="1" s="1"/>
  <c r="EY314" i="1" s="1"/>
  <c r="EY315" i="1" s="1"/>
  <c r="EY316" i="1" s="1"/>
  <c r="EY317" i="1" s="1"/>
  <c r="EY318" i="1" s="1"/>
  <c r="EY319" i="1" s="1"/>
  <c r="EY320" i="1" s="1"/>
  <c r="EY321" i="1" s="1"/>
  <c r="EY308" i="1"/>
  <c r="EV310" i="1"/>
  <c r="EV311" i="1" s="1"/>
  <c r="EV312" i="1" s="1"/>
  <c r="EV313" i="1" s="1"/>
  <c r="EV314" i="1" s="1"/>
  <c r="EV315" i="1" s="1"/>
  <c r="EV316" i="1" s="1"/>
  <c r="EV317" i="1" s="1"/>
  <c r="EV318" i="1" s="1"/>
  <c r="EV319" i="1" s="1"/>
  <c r="EV320" i="1" s="1"/>
  <c r="EV321" i="1" s="1"/>
  <c r="EV308" i="1"/>
  <c r="ES310" i="1"/>
  <c r="ES311" i="1" s="1"/>
  <c r="ES312" i="1" s="1"/>
  <c r="ES313" i="1" s="1"/>
  <c r="ES314" i="1" s="1"/>
  <c r="ES315" i="1" s="1"/>
  <c r="ES316" i="1" s="1"/>
  <c r="ES317" i="1" s="1"/>
  <c r="ES318" i="1" s="1"/>
  <c r="ES319" i="1" s="1"/>
  <c r="ES320" i="1" s="1"/>
  <c r="ES321" i="1" s="1"/>
  <c r="ES308" i="1"/>
  <c r="EP310" i="1"/>
  <c r="EP311" i="1" s="1"/>
  <c r="EP312" i="1" s="1"/>
  <c r="EP313" i="1" s="1"/>
  <c r="EP314" i="1" s="1"/>
  <c r="EP315" i="1" s="1"/>
  <c r="EP316" i="1" s="1"/>
  <c r="EP317" i="1" s="1"/>
  <c r="EP318" i="1" s="1"/>
  <c r="EP319" i="1" s="1"/>
  <c r="EP320" i="1" s="1"/>
  <c r="EP321" i="1" s="1"/>
  <c r="EP308" i="1"/>
  <c r="EM310" i="1"/>
  <c r="EM311" i="1" s="1"/>
  <c r="EM312" i="1" s="1"/>
  <c r="EM313" i="1" s="1"/>
  <c r="EM314" i="1" s="1"/>
  <c r="EM315" i="1" s="1"/>
  <c r="EM316" i="1" s="1"/>
  <c r="EM317" i="1" s="1"/>
  <c r="EM318" i="1" s="1"/>
  <c r="EM319" i="1" s="1"/>
  <c r="EM320" i="1" s="1"/>
  <c r="EM321" i="1" s="1"/>
  <c r="EM308" i="1"/>
  <c r="EJ310" i="1"/>
  <c r="EJ311" i="1" s="1"/>
  <c r="EJ312" i="1" s="1"/>
  <c r="EJ313" i="1" s="1"/>
  <c r="EJ314" i="1" s="1"/>
  <c r="EJ315" i="1" s="1"/>
  <c r="EJ316" i="1" s="1"/>
  <c r="EJ317" i="1" s="1"/>
  <c r="EJ318" i="1" s="1"/>
  <c r="EJ319" i="1" s="1"/>
  <c r="EJ320" i="1" s="1"/>
  <c r="EJ321" i="1" s="1"/>
  <c r="EJ308" i="1"/>
  <c r="EG310" i="1"/>
  <c r="EG311" i="1" s="1"/>
  <c r="EG312" i="1" s="1"/>
  <c r="EG313" i="1" s="1"/>
  <c r="EG314" i="1" s="1"/>
  <c r="EG315" i="1" s="1"/>
  <c r="EG316" i="1" s="1"/>
  <c r="EG317" i="1" s="1"/>
  <c r="EG318" i="1" s="1"/>
  <c r="EG319" i="1" s="1"/>
  <c r="EG320" i="1" s="1"/>
  <c r="EG321" i="1" s="1"/>
  <c r="EG308" i="1"/>
  <c r="ED310" i="1"/>
  <c r="ED311" i="1" s="1"/>
  <c r="ED312" i="1" s="1"/>
  <c r="ED313" i="1" s="1"/>
  <c r="ED314" i="1" s="1"/>
  <c r="ED315" i="1" s="1"/>
  <c r="ED316" i="1" s="1"/>
  <c r="ED317" i="1" s="1"/>
  <c r="ED318" i="1" s="1"/>
  <c r="ED319" i="1" s="1"/>
  <c r="ED320" i="1" s="1"/>
  <c r="ED321" i="1" s="1"/>
  <c r="ED308" i="1"/>
  <c r="EA310" i="1"/>
  <c r="EA311" i="1" s="1"/>
  <c r="EA312" i="1" s="1"/>
  <c r="EA313" i="1" s="1"/>
  <c r="EA314" i="1" s="1"/>
  <c r="EA315" i="1" s="1"/>
  <c r="EA316" i="1" s="1"/>
  <c r="EA317" i="1" s="1"/>
  <c r="EA318" i="1" s="1"/>
  <c r="EA319" i="1" s="1"/>
  <c r="EA320" i="1" s="1"/>
  <c r="EA321" i="1" s="1"/>
  <c r="EA308" i="1"/>
  <c r="DX310" i="1"/>
  <c r="DX311" i="1" s="1"/>
  <c r="DX312" i="1" s="1"/>
  <c r="DX313" i="1" s="1"/>
  <c r="DX314" i="1" s="1"/>
  <c r="DX315" i="1" s="1"/>
  <c r="DX316" i="1" s="1"/>
  <c r="DX317" i="1" s="1"/>
  <c r="DX318" i="1" s="1"/>
  <c r="DX319" i="1" s="1"/>
  <c r="DX320" i="1" s="1"/>
  <c r="DX321" i="1" s="1"/>
  <c r="DX308" i="1"/>
  <c r="DU310" i="1"/>
  <c r="DU311" i="1" s="1"/>
  <c r="DU312" i="1" s="1"/>
  <c r="DU313" i="1" s="1"/>
  <c r="DU314" i="1" s="1"/>
  <c r="DU315" i="1" s="1"/>
  <c r="DU316" i="1" s="1"/>
  <c r="DU317" i="1" s="1"/>
  <c r="DU318" i="1" s="1"/>
  <c r="DU319" i="1" s="1"/>
  <c r="DU320" i="1" s="1"/>
  <c r="DU321" i="1" s="1"/>
  <c r="DU308" i="1"/>
  <c r="DR310" i="1"/>
  <c r="DR311" i="1" s="1"/>
  <c r="DR312" i="1" s="1"/>
  <c r="DR313" i="1" s="1"/>
  <c r="DR314" i="1" s="1"/>
  <c r="DR315" i="1" s="1"/>
  <c r="DR316" i="1" s="1"/>
  <c r="DR317" i="1" s="1"/>
  <c r="DR318" i="1" s="1"/>
  <c r="DR319" i="1" s="1"/>
  <c r="DR320" i="1" s="1"/>
  <c r="DR321" i="1" s="1"/>
  <c r="DR308" i="1"/>
  <c r="DO310" i="1"/>
  <c r="DO311" i="1" s="1"/>
  <c r="DO312" i="1" s="1"/>
  <c r="DO313" i="1" s="1"/>
  <c r="DO314" i="1" s="1"/>
  <c r="DO315" i="1" s="1"/>
  <c r="DO316" i="1" s="1"/>
  <c r="DO317" i="1" s="1"/>
  <c r="DO318" i="1" s="1"/>
  <c r="DO319" i="1" s="1"/>
  <c r="DO320" i="1" s="1"/>
  <c r="DO321" i="1" s="1"/>
  <c r="DO308" i="1"/>
  <c r="DI310" i="1"/>
  <c r="DI311" i="1" s="1"/>
  <c r="DI312" i="1" s="1"/>
  <c r="DI313" i="1" s="1"/>
  <c r="DI314" i="1" s="1"/>
  <c r="DI315" i="1" s="1"/>
  <c r="DI316" i="1" s="1"/>
  <c r="DI317" i="1" s="1"/>
  <c r="DI318" i="1" s="1"/>
  <c r="DI319" i="1" s="1"/>
  <c r="DI320" i="1" s="1"/>
  <c r="DI321" i="1" s="1"/>
  <c r="DI308" i="1"/>
  <c r="DF310" i="1"/>
  <c r="DF311" i="1" s="1"/>
  <c r="DF312" i="1" s="1"/>
  <c r="DF313" i="1" s="1"/>
  <c r="DF314" i="1" s="1"/>
  <c r="DF315" i="1" s="1"/>
  <c r="DF316" i="1" s="1"/>
  <c r="DF317" i="1" s="1"/>
  <c r="DF318" i="1" s="1"/>
  <c r="DF319" i="1" s="1"/>
  <c r="DF320" i="1" s="1"/>
  <c r="DF321" i="1" s="1"/>
  <c r="DF308" i="1"/>
  <c r="DC310" i="1"/>
  <c r="DC311" i="1" s="1"/>
  <c r="DC312" i="1" s="1"/>
  <c r="DC313" i="1" s="1"/>
  <c r="DC314" i="1" s="1"/>
  <c r="DC315" i="1" s="1"/>
  <c r="DC316" i="1" s="1"/>
  <c r="DC317" i="1" s="1"/>
  <c r="DC318" i="1" s="1"/>
  <c r="DC319" i="1" s="1"/>
  <c r="DC320" i="1" s="1"/>
  <c r="DC321" i="1" s="1"/>
  <c r="DC308" i="1"/>
  <c r="CZ310" i="1"/>
  <c r="CZ311" i="1" s="1"/>
  <c r="CZ312" i="1" s="1"/>
  <c r="CZ313" i="1" s="1"/>
  <c r="CZ314" i="1" s="1"/>
  <c r="CZ315" i="1" s="1"/>
  <c r="CZ316" i="1" s="1"/>
  <c r="CZ317" i="1" s="1"/>
  <c r="CZ318" i="1" s="1"/>
  <c r="CZ319" i="1" s="1"/>
  <c r="CZ320" i="1" s="1"/>
  <c r="CZ321" i="1" s="1"/>
  <c r="CZ308" i="1"/>
  <c r="CW325" i="1"/>
  <c r="CW326" i="1" s="1"/>
  <c r="CW327" i="1" s="1"/>
  <c r="CW328" i="1" s="1"/>
  <c r="CW329" i="1" s="1"/>
  <c r="CW330" i="1" s="1"/>
  <c r="CW331" i="1" s="1"/>
  <c r="CW332" i="1" s="1"/>
  <c r="CW333" i="1" s="1"/>
  <c r="CW334" i="1" s="1"/>
  <c r="CW335" i="1" s="1"/>
  <c r="CW336" i="1" s="1"/>
  <c r="CW323" i="1"/>
  <c r="DL310" i="1"/>
  <c r="DL311" i="1" s="1"/>
  <c r="DL312" i="1" s="1"/>
  <c r="DL313" i="1" s="1"/>
  <c r="DL314" i="1" s="1"/>
  <c r="DL315" i="1" s="1"/>
  <c r="DL316" i="1" s="1"/>
  <c r="DL317" i="1" s="1"/>
  <c r="DL318" i="1" s="1"/>
  <c r="DL319" i="1" s="1"/>
  <c r="DL320" i="1" s="1"/>
  <c r="DL321" i="1" s="1"/>
  <c r="DL308" i="1"/>
  <c r="EI401" i="1"/>
  <c r="EL401" i="1" s="1"/>
  <c r="EO401" i="1" s="1"/>
  <c r="ER401" i="1" s="1"/>
  <c r="EU401" i="1" s="1"/>
  <c r="EX401" i="1" s="1"/>
  <c r="FA401" i="1" s="1"/>
  <c r="FD401" i="1" s="1"/>
  <c r="FG401" i="1" s="1"/>
  <c r="CT295" i="1"/>
  <c r="CT296" i="1" s="1"/>
  <c r="CT297" i="1" s="1"/>
  <c r="CT298" i="1" s="1"/>
  <c r="CT299" i="1" s="1"/>
  <c r="CT300" i="1" s="1"/>
  <c r="CT301" i="1" s="1"/>
  <c r="CT302" i="1" s="1"/>
  <c r="CT303" i="1" s="1"/>
  <c r="CT304" i="1" s="1"/>
  <c r="CT305" i="1" s="1"/>
  <c r="CT306" i="1" s="1"/>
  <c r="DB293" i="1" l="1"/>
  <c r="FE355" i="1"/>
  <c r="FE356" i="1" s="1"/>
  <c r="FE357" i="1" s="1"/>
  <c r="FE358" i="1" s="1"/>
  <c r="FE359" i="1" s="1"/>
  <c r="FE360" i="1" s="1"/>
  <c r="FE361" i="1" s="1"/>
  <c r="FE362" i="1" s="1"/>
  <c r="FE363" i="1" s="1"/>
  <c r="FE364" i="1" s="1"/>
  <c r="FE365" i="1" s="1"/>
  <c r="FE366" i="1" s="1"/>
  <c r="FE353" i="1"/>
  <c r="FB325" i="1"/>
  <c r="FB326" i="1" s="1"/>
  <c r="FB327" i="1" s="1"/>
  <c r="FB328" i="1" s="1"/>
  <c r="FB329" i="1" s="1"/>
  <c r="FB330" i="1" s="1"/>
  <c r="FB331" i="1" s="1"/>
  <c r="FB332" i="1" s="1"/>
  <c r="FB333" i="1" s="1"/>
  <c r="FB334" i="1" s="1"/>
  <c r="FB335" i="1" s="1"/>
  <c r="FB336" i="1" s="1"/>
  <c r="FB323" i="1"/>
  <c r="EY325" i="1"/>
  <c r="EY326" i="1" s="1"/>
  <c r="EY327" i="1" s="1"/>
  <c r="EY328" i="1" s="1"/>
  <c r="EY329" i="1" s="1"/>
  <c r="EY330" i="1" s="1"/>
  <c r="EY331" i="1" s="1"/>
  <c r="EY332" i="1" s="1"/>
  <c r="EY333" i="1" s="1"/>
  <c r="EY334" i="1" s="1"/>
  <c r="EY335" i="1" s="1"/>
  <c r="EY336" i="1" s="1"/>
  <c r="EY323" i="1"/>
  <c r="EV325" i="1"/>
  <c r="EV326" i="1" s="1"/>
  <c r="EV327" i="1" s="1"/>
  <c r="EV328" i="1" s="1"/>
  <c r="EV329" i="1" s="1"/>
  <c r="EV330" i="1" s="1"/>
  <c r="EV331" i="1" s="1"/>
  <c r="EV332" i="1" s="1"/>
  <c r="EV333" i="1" s="1"/>
  <c r="EV334" i="1" s="1"/>
  <c r="EV335" i="1" s="1"/>
  <c r="EV336" i="1" s="1"/>
  <c r="EV323" i="1"/>
  <c r="ES325" i="1"/>
  <c r="ES326" i="1" s="1"/>
  <c r="ES327" i="1" s="1"/>
  <c r="ES328" i="1" s="1"/>
  <c r="ES329" i="1" s="1"/>
  <c r="ES330" i="1" s="1"/>
  <c r="ES331" i="1" s="1"/>
  <c r="ES332" i="1" s="1"/>
  <c r="ES333" i="1" s="1"/>
  <c r="ES334" i="1" s="1"/>
  <c r="ES335" i="1" s="1"/>
  <c r="ES336" i="1" s="1"/>
  <c r="ES323" i="1"/>
  <c r="EP325" i="1"/>
  <c r="EP326" i="1" s="1"/>
  <c r="EP327" i="1" s="1"/>
  <c r="EP328" i="1" s="1"/>
  <c r="EP329" i="1" s="1"/>
  <c r="EP330" i="1" s="1"/>
  <c r="EP331" i="1" s="1"/>
  <c r="EP332" i="1" s="1"/>
  <c r="EP333" i="1" s="1"/>
  <c r="EP334" i="1" s="1"/>
  <c r="EP335" i="1" s="1"/>
  <c r="EP336" i="1" s="1"/>
  <c r="EP323" i="1"/>
  <c r="EM325" i="1"/>
  <c r="EM326" i="1" s="1"/>
  <c r="EM327" i="1" s="1"/>
  <c r="EM328" i="1" s="1"/>
  <c r="EM329" i="1" s="1"/>
  <c r="EM330" i="1" s="1"/>
  <c r="EM331" i="1" s="1"/>
  <c r="EM332" i="1" s="1"/>
  <c r="EM333" i="1" s="1"/>
  <c r="EM334" i="1" s="1"/>
  <c r="EM335" i="1" s="1"/>
  <c r="EM336" i="1" s="1"/>
  <c r="EM323" i="1"/>
  <c r="EJ325" i="1"/>
  <c r="EJ326" i="1" s="1"/>
  <c r="EJ327" i="1" s="1"/>
  <c r="EJ328" i="1" s="1"/>
  <c r="EJ329" i="1" s="1"/>
  <c r="EJ330" i="1" s="1"/>
  <c r="EJ331" i="1" s="1"/>
  <c r="EJ332" i="1" s="1"/>
  <c r="EJ333" i="1" s="1"/>
  <c r="EJ334" i="1" s="1"/>
  <c r="EJ335" i="1" s="1"/>
  <c r="EJ336" i="1" s="1"/>
  <c r="EJ323" i="1"/>
  <c r="EG325" i="1"/>
  <c r="EG326" i="1" s="1"/>
  <c r="EG327" i="1" s="1"/>
  <c r="EG328" i="1" s="1"/>
  <c r="EG329" i="1" s="1"/>
  <c r="EG330" i="1" s="1"/>
  <c r="EG331" i="1" s="1"/>
  <c r="EG332" i="1" s="1"/>
  <c r="EG333" i="1" s="1"/>
  <c r="EG334" i="1" s="1"/>
  <c r="EG335" i="1" s="1"/>
  <c r="EG336" i="1" s="1"/>
  <c r="EG323" i="1"/>
  <c r="ED325" i="1"/>
  <c r="ED326" i="1" s="1"/>
  <c r="ED327" i="1" s="1"/>
  <c r="ED328" i="1" s="1"/>
  <c r="ED329" i="1" s="1"/>
  <c r="ED330" i="1" s="1"/>
  <c r="ED331" i="1" s="1"/>
  <c r="ED332" i="1" s="1"/>
  <c r="ED333" i="1" s="1"/>
  <c r="ED334" i="1" s="1"/>
  <c r="ED335" i="1" s="1"/>
  <c r="ED336" i="1" s="1"/>
  <c r="ED323" i="1"/>
  <c r="EA325" i="1"/>
  <c r="EA326" i="1" s="1"/>
  <c r="EA327" i="1" s="1"/>
  <c r="EA328" i="1" s="1"/>
  <c r="EA329" i="1" s="1"/>
  <c r="EA330" i="1" s="1"/>
  <c r="EA331" i="1" s="1"/>
  <c r="EA332" i="1" s="1"/>
  <c r="EA333" i="1" s="1"/>
  <c r="EA334" i="1" s="1"/>
  <c r="EA335" i="1" s="1"/>
  <c r="EA336" i="1" s="1"/>
  <c r="EA323" i="1"/>
  <c r="DX325" i="1"/>
  <c r="DX326" i="1" s="1"/>
  <c r="DX327" i="1" s="1"/>
  <c r="DX328" i="1" s="1"/>
  <c r="DX329" i="1" s="1"/>
  <c r="DX330" i="1" s="1"/>
  <c r="DX331" i="1" s="1"/>
  <c r="DX332" i="1" s="1"/>
  <c r="DX333" i="1" s="1"/>
  <c r="DX334" i="1" s="1"/>
  <c r="DX335" i="1" s="1"/>
  <c r="DX336" i="1" s="1"/>
  <c r="DX323" i="1"/>
  <c r="DU325" i="1"/>
  <c r="DU326" i="1" s="1"/>
  <c r="DU327" i="1" s="1"/>
  <c r="DU328" i="1" s="1"/>
  <c r="DU329" i="1" s="1"/>
  <c r="DU330" i="1" s="1"/>
  <c r="DU331" i="1" s="1"/>
  <c r="DU332" i="1" s="1"/>
  <c r="DU333" i="1" s="1"/>
  <c r="DU334" i="1" s="1"/>
  <c r="DU335" i="1" s="1"/>
  <c r="DU336" i="1" s="1"/>
  <c r="DU323" i="1"/>
  <c r="DR325" i="1"/>
  <c r="DR326" i="1" s="1"/>
  <c r="DR327" i="1" s="1"/>
  <c r="DR328" i="1" s="1"/>
  <c r="DR329" i="1" s="1"/>
  <c r="DR330" i="1" s="1"/>
  <c r="DR331" i="1" s="1"/>
  <c r="DR332" i="1" s="1"/>
  <c r="DR333" i="1" s="1"/>
  <c r="DR334" i="1" s="1"/>
  <c r="DR335" i="1" s="1"/>
  <c r="DR336" i="1" s="1"/>
  <c r="DR323" i="1"/>
  <c r="DO325" i="1"/>
  <c r="DO326" i="1" s="1"/>
  <c r="DO327" i="1" s="1"/>
  <c r="DO328" i="1" s="1"/>
  <c r="DO329" i="1" s="1"/>
  <c r="DO330" i="1" s="1"/>
  <c r="DO331" i="1" s="1"/>
  <c r="DO332" i="1" s="1"/>
  <c r="DO333" i="1" s="1"/>
  <c r="DO334" i="1" s="1"/>
  <c r="DO335" i="1" s="1"/>
  <c r="DO336" i="1" s="1"/>
  <c r="DO323" i="1"/>
  <c r="DI325" i="1"/>
  <c r="DI326" i="1" s="1"/>
  <c r="DI327" i="1" s="1"/>
  <c r="DI328" i="1" s="1"/>
  <c r="DI329" i="1" s="1"/>
  <c r="DI330" i="1" s="1"/>
  <c r="DI331" i="1" s="1"/>
  <c r="DI332" i="1" s="1"/>
  <c r="DI333" i="1" s="1"/>
  <c r="DI334" i="1" s="1"/>
  <c r="DI335" i="1" s="1"/>
  <c r="DI336" i="1" s="1"/>
  <c r="DI323" i="1"/>
  <c r="DF325" i="1"/>
  <c r="DF326" i="1" s="1"/>
  <c r="DF327" i="1" s="1"/>
  <c r="DF328" i="1" s="1"/>
  <c r="DF329" i="1" s="1"/>
  <c r="DF330" i="1" s="1"/>
  <c r="DF331" i="1" s="1"/>
  <c r="DF332" i="1" s="1"/>
  <c r="DF333" i="1" s="1"/>
  <c r="DF334" i="1" s="1"/>
  <c r="DF335" i="1" s="1"/>
  <c r="DF336" i="1" s="1"/>
  <c r="DH336" i="1" s="1"/>
  <c r="DF323" i="1"/>
  <c r="DC325" i="1"/>
  <c r="DC326" i="1" s="1"/>
  <c r="DC327" i="1" s="1"/>
  <c r="DC328" i="1" s="1"/>
  <c r="DC329" i="1" s="1"/>
  <c r="DC330" i="1" s="1"/>
  <c r="DC331" i="1" s="1"/>
  <c r="DC332" i="1" s="1"/>
  <c r="DC333" i="1" s="1"/>
  <c r="DC334" i="1" s="1"/>
  <c r="DC335" i="1" s="1"/>
  <c r="DC336" i="1" s="1"/>
  <c r="DC323" i="1"/>
  <c r="CZ325" i="1"/>
  <c r="CZ326" i="1" s="1"/>
  <c r="CZ327" i="1" s="1"/>
  <c r="CZ328" i="1" s="1"/>
  <c r="CZ329" i="1" s="1"/>
  <c r="CZ330" i="1" s="1"/>
  <c r="CZ331" i="1" s="1"/>
  <c r="CZ332" i="1" s="1"/>
  <c r="CZ333" i="1" s="1"/>
  <c r="CZ334" i="1" s="1"/>
  <c r="CZ335" i="1" s="1"/>
  <c r="CZ336" i="1" s="1"/>
  <c r="CZ323" i="1"/>
  <c r="CW340" i="1"/>
  <c r="CW341" i="1" s="1"/>
  <c r="CW342" i="1" s="1"/>
  <c r="CW343" i="1" s="1"/>
  <c r="CW344" i="1" s="1"/>
  <c r="CW345" i="1" s="1"/>
  <c r="CW346" i="1" s="1"/>
  <c r="CW347" i="1" s="1"/>
  <c r="CW348" i="1" s="1"/>
  <c r="CW349" i="1" s="1"/>
  <c r="CW350" i="1" s="1"/>
  <c r="CW351" i="1" s="1"/>
  <c r="CW338" i="1"/>
  <c r="CT310" i="1"/>
  <c r="CT311" i="1" s="1"/>
  <c r="CT312" i="1" s="1"/>
  <c r="CT313" i="1" s="1"/>
  <c r="CT314" i="1" s="1"/>
  <c r="CT315" i="1" s="1"/>
  <c r="CT316" i="1" s="1"/>
  <c r="CT317" i="1" s="1"/>
  <c r="CT318" i="1" s="1"/>
  <c r="CT319" i="1" s="1"/>
  <c r="CT320" i="1" s="1"/>
  <c r="CT321" i="1" s="1"/>
  <c r="CT308" i="1"/>
  <c r="DL325" i="1"/>
  <c r="DL326" i="1" s="1"/>
  <c r="DL327" i="1" s="1"/>
  <c r="DL328" i="1" s="1"/>
  <c r="DL329" i="1" s="1"/>
  <c r="DL330" i="1" s="1"/>
  <c r="DL331" i="1" s="1"/>
  <c r="DL332" i="1" s="1"/>
  <c r="DL333" i="1" s="1"/>
  <c r="DL334" i="1" s="1"/>
  <c r="DL335" i="1" s="1"/>
  <c r="DL336" i="1" s="1"/>
  <c r="DL323" i="1"/>
  <c r="DH295" i="1"/>
  <c r="FN247" i="1" s="1"/>
  <c r="DH296" i="1"/>
  <c r="DH297" i="1"/>
  <c r="DH298" i="1"/>
  <c r="DH299" i="1"/>
  <c r="DH300" i="1"/>
  <c r="DH301" i="1"/>
  <c r="DH302" i="1"/>
  <c r="DH303" i="1"/>
  <c r="DH304" i="1"/>
  <c r="DH305" i="1"/>
  <c r="DH306" i="1"/>
  <c r="DH308" i="1"/>
  <c r="DH310" i="1"/>
  <c r="DH311" i="1"/>
  <c r="DH312" i="1"/>
  <c r="DH313" i="1"/>
  <c r="DH314" i="1"/>
  <c r="DH315" i="1"/>
  <c r="DH316" i="1"/>
  <c r="DH317" i="1"/>
  <c r="DH318" i="1"/>
  <c r="DH319" i="1"/>
  <c r="DH320" i="1"/>
  <c r="DH321" i="1"/>
  <c r="DH323" i="1"/>
  <c r="FF393" i="1"/>
  <c r="FC393" i="1"/>
  <c r="EZ393" i="1"/>
  <c r="EW393" i="1"/>
  <c r="EN393" i="1"/>
  <c r="EK393" i="1"/>
  <c r="EH393" i="1"/>
  <c r="EE393" i="1"/>
  <c r="EB393" i="1"/>
  <c r="DY393" i="1"/>
  <c r="DP393" i="1"/>
  <c r="DG393" i="1"/>
  <c r="DD393" i="1"/>
  <c r="DA393" i="1"/>
  <c r="CU393" i="1"/>
  <c r="CX387" i="1"/>
  <c r="ET386" i="1"/>
  <c r="EQ386" i="1"/>
  <c r="EQ393" i="1" s="1"/>
  <c r="DV386" i="1"/>
  <c r="DS386" i="1"/>
  <c r="DS393" i="1" s="1"/>
  <c r="CX386" i="1"/>
  <c r="CX385" i="1"/>
  <c r="DV355" i="1"/>
  <c r="DS355" i="1"/>
  <c r="DP353" i="1"/>
  <c r="DV350" i="1"/>
  <c r="DS350" i="1"/>
  <c r="DM348" i="1"/>
  <c r="DJ348" i="1"/>
  <c r="CX344" i="1"/>
  <c r="DV341" i="1"/>
  <c r="DS341" i="1"/>
  <c r="DV320" i="1"/>
  <c r="DS320" i="1"/>
  <c r="CX313" i="1"/>
  <c r="ER297" i="1"/>
  <c r="EL297" i="1"/>
  <c r="DW297" i="1"/>
  <c r="DQ297" i="1"/>
  <c r="CY297" i="1"/>
  <c r="FG296" i="1"/>
  <c r="EU296" i="1"/>
  <c r="EI296" i="1"/>
  <c r="DZ296" i="1"/>
  <c r="DN296" i="1"/>
  <c r="DB296" i="1"/>
  <c r="FD295" i="1"/>
  <c r="GD247" i="1" s="1"/>
  <c r="EX295" i="1"/>
  <c r="GB247" i="1" s="1"/>
  <c r="ER295" i="1"/>
  <c r="FZ247" i="1" s="1"/>
  <c r="EL295" i="1"/>
  <c r="FX247" i="1" s="1"/>
  <c r="EC295" i="1"/>
  <c r="FU247" i="1" s="1"/>
  <c r="DW295" i="1"/>
  <c r="FS247" i="1" s="1"/>
  <c r="DQ295" i="1"/>
  <c r="FQ247" i="1" s="1"/>
  <c r="DK295" i="1"/>
  <c r="FO247" i="1" s="1"/>
  <c r="DE295" i="1"/>
  <c r="FM247" i="1" s="1"/>
  <c r="CY295" i="1"/>
  <c r="FK247" i="1" s="1"/>
  <c r="CS385" i="1"/>
  <c r="CS56" i="1"/>
  <c r="CS57" i="1" s="1"/>
  <c r="CS58" i="1" s="1"/>
  <c r="CS59" i="1" s="1"/>
  <c r="CS60" i="1" s="1"/>
  <c r="CS61" i="1" s="1"/>
  <c r="CS62" i="1" s="1"/>
  <c r="CS63" i="1" s="1"/>
  <c r="CS64" i="1" s="1"/>
  <c r="CS65" i="1" s="1"/>
  <c r="CS66" i="1" s="1"/>
  <c r="CS70" i="1" s="1"/>
  <c r="CS71" i="1" s="1"/>
  <c r="CS72" i="1" s="1"/>
  <c r="CS73" i="1" s="1"/>
  <c r="CS74" i="1" s="1"/>
  <c r="CS75" i="1" s="1"/>
  <c r="CS76" i="1" s="1"/>
  <c r="CS77" i="1" s="1"/>
  <c r="CS78" i="1" s="1"/>
  <c r="CS79" i="1" s="1"/>
  <c r="CS80" i="1" s="1"/>
  <c r="CS81" i="1" s="1"/>
  <c r="CS85" i="1" s="1"/>
  <c r="CS86" i="1" s="1"/>
  <c r="CS87" i="1" s="1"/>
  <c r="CS88" i="1" s="1"/>
  <c r="CS89" i="1" s="1"/>
  <c r="CS90" i="1" s="1"/>
  <c r="CS91" i="1" s="1"/>
  <c r="CS92" i="1" s="1"/>
  <c r="CS93" i="1" s="1"/>
  <c r="CS94" i="1" s="1"/>
  <c r="CS95" i="1" s="1"/>
  <c r="CS96" i="1" s="1"/>
  <c r="CS100" i="1" s="1"/>
  <c r="CS101" i="1" s="1"/>
  <c r="CS102" i="1" s="1"/>
  <c r="CS103" i="1" s="1"/>
  <c r="CS104" i="1" s="1"/>
  <c r="CS105" i="1" s="1"/>
  <c r="CS106" i="1" s="1"/>
  <c r="CS107" i="1" s="1"/>
  <c r="CS108" i="1" s="1"/>
  <c r="CS109" i="1" s="1"/>
  <c r="CS110" i="1" s="1"/>
  <c r="CS111" i="1" s="1"/>
  <c r="CS115" i="1" s="1"/>
  <c r="CS116" i="1" s="1"/>
  <c r="CS117" i="1" s="1"/>
  <c r="CS118" i="1" s="1"/>
  <c r="CS119" i="1" s="1"/>
  <c r="CS120" i="1" s="1"/>
  <c r="CS121" i="1" s="1"/>
  <c r="CS122" i="1" s="1"/>
  <c r="CS123" i="1" s="1"/>
  <c r="CS124" i="1" s="1"/>
  <c r="CS125" i="1" s="1"/>
  <c r="CS126" i="1" s="1"/>
  <c r="CS130" i="1" s="1"/>
  <c r="CS131" i="1" s="1"/>
  <c r="CS132" i="1" s="1"/>
  <c r="CS133" i="1" s="1"/>
  <c r="CS134" i="1" s="1"/>
  <c r="CS135" i="1" s="1"/>
  <c r="CS136" i="1" s="1"/>
  <c r="CS137" i="1" s="1"/>
  <c r="CS138" i="1" s="1"/>
  <c r="CS139" i="1" s="1"/>
  <c r="CS140" i="1" s="1"/>
  <c r="CS141" i="1" s="1"/>
  <c r="CS145" i="1" s="1"/>
  <c r="CS146" i="1" s="1"/>
  <c r="CS147" i="1" s="1"/>
  <c r="CS148" i="1" s="1"/>
  <c r="CS149" i="1" s="1"/>
  <c r="CS150" i="1" s="1"/>
  <c r="CS151" i="1" s="1"/>
  <c r="CS152" i="1" s="1"/>
  <c r="CS153" i="1" s="1"/>
  <c r="CS154" i="1" s="1"/>
  <c r="CS155" i="1" s="1"/>
  <c r="CS156" i="1" s="1"/>
  <c r="CS160" i="1" s="1"/>
  <c r="CS161" i="1" s="1"/>
  <c r="CS162" i="1" s="1"/>
  <c r="CS163" i="1" s="1"/>
  <c r="CS164" i="1" s="1"/>
  <c r="CS165" i="1" s="1"/>
  <c r="CS166" i="1" s="1"/>
  <c r="CS167" i="1" s="1"/>
  <c r="CS168" i="1" s="1"/>
  <c r="CS169" i="1" s="1"/>
  <c r="CS170" i="1" s="1"/>
  <c r="CS171" i="1" s="1"/>
  <c r="CS175" i="1" s="1"/>
  <c r="CS176" i="1" s="1"/>
  <c r="CS177" i="1" s="1"/>
  <c r="CS178" i="1" s="1"/>
  <c r="CS179" i="1" s="1"/>
  <c r="CS180" i="1" s="1"/>
  <c r="CS181" i="1" s="1"/>
  <c r="CS182" i="1" s="1"/>
  <c r="CS183" i="1" s="1"/>
  <c r="CS184" i="1" s="1"/>
  <c r="CS185" i="1" s="1"/>
  <c r="CS186" i="1" s="1"/>
  <c r="CS190" i="1" s="1"/>
  <c r="CS191" i="1" s="1"/>
  <c r="CS192" i="1" s="1"/>
  <c r="CS193" i="1" s="1"/>
  <c r="CS194" i="1" s="1"/>
  <c r="CS195" i="1" s="1"/>
  <c r="CS196" i="1" s="1"/>
  <c r="CS197" i="1" s="1"/>
  <c r="CS198" i="1" s="1"/>
  <c r="CS199" i="1" s="1"/>
  <c r="CS200" i="1" s="1"/>
  <c r="CS201" i="1" s="1"/>
  <c r="CS205" i="1" s="1"/>
  <c r="CS206" i="1" s="1"/>
  <c r="CS207" i="1" s="1"/>
  <c r="CS208" i="1" s="1"/>
  <c r="CS209" i="1" s="1"/>
  <c r="CS210" i="1" s="1"/>
  <c r="CS211" i="1" s="1"/>
  <c r="CS212" i="1" s="1"/>
  <c r="CS213" i="1" s="1"/>
  <c r="CS214" i="1" s="1"/>
  <c r="CS215" i="1" s="1"/>
  <c r="CS216" i="1" s="1"/>
  <c r="CS220" i="1" s="1"/>
  <c r="CS221" i="1" s="1"/>
  <c r="CS222" i="1" s="1"/>
  <c r="CS223" i="1" s="1"/>
  <c r="CS224" i="1" s="1"/>
  <c r="CS225" i="1" s="1"/>
  <c r="CS226" i="1" s="1"/>
  <c r="CS227" i="1" s="1"/>
  <c r="CS228" i="1" s="1"/>
  <c r="CS229" i="1" s="1"/>
  <c r="CS230" i="1" s="1"/>
  <c r="CS231" i="1" s="1"/>
  <c r="CS235" i="1" s="1"/>
  <c r="CS236" i="1" s="1"/>
  <c r="CS237" i="1" s="1"/>
  <c r="CS238" i="1" s="1"/>
  <c r="CS239" i="1" s="1"/>
  <c r="CS240" i="1" s="1"/>
  <c r="CS241" i="1" s="1"/>
  <c r="CS242" i="1" s="1"/>
  <c r="CS243" i="1" s="1"/>
  <c r="CS244" i="1" s="1"/>
  <c r="CS245" i="1" s="1"/>
  <c r="CS246" i="1" s="1"/>
  <c r="CS250" i="1" s="1"/>
  <c r="CS251" i="1" s="1"/>
  <c r="CS252" i="1" s="1"/>
  <c r="CS253" i="1" s="1"/>
  <c r="CS254" i="1" s="1"/>
  <c r="CS255" i="1" s="1"/>
  <c r="CS256" i="1" s="1"/>
  <c r="CS257" i="1" s="1"/>
  <c r="CS258" i="1" s="1"/>
  <c r="CS259" i="1" s="1"/>
  <c r="CS260" i="1" s="1"/>
  <c r="CS261" i="1" s="1"/>
  <c r="CS265" i="1" s="1"/>
  <c r="CS266" i="1" s="1"/>
  <c r="CS267" i="1" s="1"/>
  <c r="CS268" i="1" s="1"/>
  <c r="CS269" i="1" s="1"/>
  <c r="CS270" i="1" s="1"/>
  <c r="CS271" i="1" s="1"/>
  <c r="CS272" i="1" s="1"/>
  <c r="CS273" i="1" s="1"/>
  <c r="CS274" i="1" s="1"/>
  <c r="CS275" i="1" s="1"/>
  <c r="CS276" i="1" s="1"/>
  <c r="CS280" i="1" s="1"/>
  <c r="CS281" i="1" s="1"/>
  <c r="CS282" i="1" s="1"/>
  <c r="CS283" i="1" s="1"/>
  <c r="CS284" i="1" s="1"/>
  <c r="CS285" i="1" s="1"/>
  <c r="CS286" i="1" s="1"/>
  <c r="CS287" i="1" s="1"/>
  <c r="CS288" i="1" s="1"/>
  <c r="CS289" i="1" s="1"/>
  <c r="CS290" i="1" s="1"/>
  <c r="CS291" i="1" s="1"/>
  <c r="B385" i="1"/>
  <c r="DE293" i="1" l="1"/>
  <c r="DH325" i="1"/>
  <c r="DH333" i="1"/>
  <c r="DH327" i="1"/>
  <c r="DH335" i="1"/>
  <c r="DH326" i="1"/>
  <c r="DH331" i="1"/>
  <c r="DH330" i="1"/>
  <c r="DH334" i="1"/>
  <c r="DH329" i="1"/>
  <c r="DH332" i="1"/>
  <c r="DH328" i="1"/>
  <c r="FE370" i="1"/>
  <c r="FE371" i="1" s="1"/>
  <c r="FE372" i="1" s="1"/>
  <c r="FE373" i="1" s="1"/>
  <c r="FE374" i="1" s="1"/>
  <c r="FE375" i="1" s="1"/>
  <c r="FE376" i="1" s="1"/>
  <c r="FE377" i="1" s="1"/>
  <c r="FE378" i="1" s="1"/>
  <c r="FE379" i="1" s="1"/>
  <c r="FE380" i="1" s="1"/>
  <c r="FE381" i="1" s="1"/>
  <c r="FE368" i="1"/>
  <c r="FB340" i="1"/>
  <c r="FB341" i="1" s="1"/>
  <c r="FB342" i="1" s="1"/>
  <c r="FB343" i="1" s="1"/>
  <c r="FB344" i="1" s="1"/>
  <c r="FB345" i="1" s="1"/>
  <c r="FB346" i="1" s="1"/>
  <c r="FB347" i="1" s="1"/>
  <c r="FB348" i="1" s="1"/>
  <c r="FB349" i="1" s="1"/>
  <c r="FB350" i="1" s="1"/>
  <c r="FB351" i="1" s="1"/>
  <c r="FB338" i="1"/>
  <c r="EY340" i="1"/>
  <c r="EY341" i="1" s="1"/>
  <c r="EY342" i="1" s="1"/>
  <c r="EY343" i="1" s="1"/>
  <c r="EY344" i="1" s="1"/>
  <c r="EY345" i="1" s="1"/>
  <c r="EY346" i="1" s="1"/>
  <c r="EY347" i="1" s="1"/>
  <c r="EY348" i="1" s="1"/>
  <c r="EY349" i="1" s="1"/>
  <c r="EY350" i="1" s="1"/>
  <c r="EY351" i="1" s="1"/>
  <c r="EY338" i="1"/>
  <c r="EV340" i="1"/>
  <c r="EV341" i="1" s="1"/>
  <c r="EV342" i="1" s="1"/>
  <c r="EV343" i="1" s="1"/>
  <c r="EV344" i="1" s="1"/>
  <c r="EV345" i="1" s="1"/>
  <c r="EV346" i="1" s="1"/>
  <c r="EV347" i="1" s="1"/>
  <c r="EV348" i="1" s="1"/>
  <c r="EV349" i="1" s="1"/>
  <c r="EV350" i="1" s="1"/>
  <c r="EV351" i="1" s="1"/>
  <c r="EV338" i="1"/>
  <c r="ES340" i="1"/>
  <c r="ES341" i="1" s="1"/>
  <c r="ES342" i="1" s="1"/>
  <c r="ES343" i="1" s="1"/>
  <c r="ES344" i="1" s="1"/>
  <c r="ES345" i="1" s="1"/>
  <c r="ES346" i="1" s="1"/>
  <c r="ES347" i="1" s="1"/>
  <c r="ES348" i="1" s="1"/>
  <c r="ES349" i="1" s="1"/>
  <c r="ES350" i="1" s="1"/>
  <c r="ES351" i="1" s="1"/>
  <c r="ES338" i="1"/>
  <c r="EP340" i="1"/>
  <c r="EP341" i="1" s="1"/>
  <c r="EP342" i="1" s="1"/>
  <c r="EP343" i="1" s="1"/>
  <c r="EP344" i="1" s="1"/>
  <c r="EP345" i="1" s="1"/>
  <c r="EP346" i="1" s="1"/>
  <c r="EP347" i="1" s="1"/>
  <c r="EP348" i="1" s="1"/>
  <c r="EP349" i="1" s="1"/>
  <c r="EP350" i="1" s="1"/>
  <c r="EP351" i="1" s="1"/>
  <c r="EP338" i="1"/>
  <c r="EM340" i="1"/>
  <c r="EM341" i="1" s="1"/>
  <c r="EM342" i="1" s="1"/>
  <c r="EM343" i="1" s="1"/>
  <c r="EM344" i="1" s="1"/>
  <c r="EM345" i="1" s="1"/>
  <c r="EM346" i="1" s="1"/>
  <c r="EM347" i="1" s="1"/>
  <c r="EM348" i="1" s="1"/>
  <c r="EM349" i="1" s="1"/>
  <c r="EM350" i="1" s="1"/>
  <c r="EM351" i="1" s="1"/>
  <c r="EM338" i="1"/>
  <c r="EJ340" i="1"/>
  <c r="EJ341" i="1" s="1"/>
  <c r="EJ342" i="1" s="1"/>
  <c r="EJ343" i="1" s="1"/>
  <c r="EJ344" i="1" s="1"/>
  <c r="EJ345" i="1" s="1"/>
  <c r="EJ346" i="1" s="1"/>
  <c r="EJ347" i="1" s="1"/>
  <c r="EJ348" i="1" s="1"/>
  <c r="EJ349" i="1" s="1"/>
  <c r="EJ350" i="1" s="1"/>
  <c r="EJ351" i="1" s="1"/>
  <c r="EJ338" i="1"/>
  <c r="EG340" i="1"/>
  <c r="EG341" i="1" s="1"/>
  <c r="EG342" i="1" s="1"/>
  <c r="EG343" i="1" s="1"/>
  <c r="EG344" i="1" s="1"/>
  <c r="EG345" i="1" s="1"/>
  <c r="EG346" i="1" s="1"/>
  <c r="EG347" i="1" s="1"/>
  <c r="EG348" i="1" s="1"/>
  <c r="EG349" i="1" s="1"/>
  <c r="EG350" i="1" s="1"/>
  <c r="EG351" i="1" s="1"/>
  <c r="EG338" i="1"/>
  <c r="ED340" i="1"/>
  <c r="ED341" i="1" s="1"/>
  <c r="ED342" i="1" s="1"/>
  <c r="ED343" i="1" s="1"/>
  <c r="ED344" i="1" s="1"/>
  <c r="ED345" i="1" s="1"/>
  <c r="ED346" i="1" s="1"/>
  <c r="ED347" i="1" s="1"/>
  <c r="ED348" i="1" s="1"/>
  <c r="ED349" i="1" s="1"/>
  <c r="ED350" i="1" s="1"/>
  <c r="ED351" i="1" s="1"/>
  <c r="ED338" i="1"/>
  <c r="EA340" i="1"/>
  <c r="EA341" i="1" s="1"/>
  <c r="EA342" i="1" s="1"/>
  <c r="EA343" i="1" s="1"/>
  <c r="EA344" i="1" s="1"/>
  <c r="EA345" i="1" s="1"/>
  <c r="EA346" i="1" s="1"/>
  <c r="EA347" i="1" s="1"/>
  <c r="EA348" i="1" s="1"/>
  <c r="EA349" i="1" s="1"/>
  <c r="EA350" i="1" s="1"/>
  <c r="EA351" i="1" s="1"/>
  <c r="EA338" i="1"/>
  <c r="DX340" i="1"/>
  <c r="DX341" i="1" s="1"/>
  <c r="DX342" i="1" s="1"/>
  <c r="DX343" i="1" s="1"/>
  <c r="DX344" i="1" s="1"/>
  <c r="DX345" i="1" s="1"/>
  <c r="DX346" i="1" s="1"/>
  <c r="DX347" i="1" s="1"/>
  <c r="DX348" i="1" s="1"/>
  <c r="DX349" i="1" s="1"/>
  <c r="DX350" i="1" s="1"/>
  <c r="DX351" i="1" s="1"/>
  <c r="DX338" i="1"/>
  <c r="DU340" i="1"/>
  <c r="DU341" i="1" s="1"/>
  <c r="DU342" i="1" s="1"/>
  <c r="DU343" i="1" s="1"/>
  <c r="DU344" i="1" s="1"/>
  <c r="DU345" i="1" s="1"/>
  <c r="DU346" i="1" s="1"/>
  <c r="DU347" i="1" s="1"/>
  <c r="DU348" i="1" s="1"/>
  <c r="DU349" i="1" s="1"/>
  <c r="DU350" i="1" s="1"/>
  <c r="DU351" i="1" s="1"/>
  <c r="DU338" i="1"/>
  <c r="DR340" i="1"/>
  <c r="DR341" i="1" s="1"/>
  <c r="DR342" i="1" s="1"/>
  <c r="DR343" i="1" s="1"/>
  <c r="DR344" i="1" s="1"/>
  <c r="DR345" i="1" s="1"/>
  <c r="DR346" i="1" s="1"/>
  <c r="DR347" i="1" s="1"/>
  <c r="DR348" i="1" s="1"/>
  <c r="DR349" i="1" s="1"/>
  <c r="DR350" i="1" s="1"/>
  <c r="DR351" i="1" s="1"/>
  <c r="DR338" i="1"/>
  <c r="DO340" i="1"/>
  <c r="DO341" i="1" s="1"/>
  <c r="DO342" i="1" s="1"/>
  <c r="DO343" i="1" s="1"/>
  <c r="DO344" i="1" s="1"/>
  <c r="DO345" i="1" s="1"/>
  <c r="DO346" i="1" s="1"/>
  <c r="DO347" i="1" s="1"/>
  <c r="DO348" i="1" s="1"/>
  <c r="DO349" i="1" s="1"/>
  <c r="DO350" i="1" s="1"/>
  <c r="DO351" i="1" s="1"/>
  <c r="DO338" i="1"/>
  <c r="DI340" i="1"/>
  <c r="DI341" i="1" s="1"/>
  <c r="DI342" i="1" s="1"/>
  <c r="DI343" i="1" s="1"/>
  <c r="DI344" i="1" s="1"/>
  <c r="DI345" i="1" s="1"/>
  <c r="DI346" i="1" s="1"/>
  <c r="DI347" i="1" s="1"/>
  <c r="DI348" i="1" s="1"/>
  <c r="DI349" i="1" s="1"/>
  <c r="DI350" i="1" s="1"/>
  <c r="DI351" i="1" s="1"/>
  <c r="DI338" i="1"/>
  <c r="DF340" i="1"/>
  <c r="DF338" i="1"/>
  <c r="DH338" i="1" s="1"/>
  <c r="DC340" i="1"/>
  <c r="DC341" i="1" s="1"/>
  <c r="DC342" i="1" s="1"/>
  <c r="DC343" i="1" s="1"/>
  <c r="DC344" i="1" s="1"/>
  <c r="DC345" i="1" s="1"/>
  <c r="DC346" i="1" s="1"/>
  <c r="DC347" i="1" s="1"/>
  <c r="DC348" i="1" s="1"/>
  <c r="DC349" i="1" s="1"/>
  <c r="DC350" i="1" s="1"/>
  <c r="DC351" i="1" s="1"/>
  <c r="DC338" i="1"/>
  <c r="CZ340" i="1"/>
  <c r="CZ341" i="1" s="1"/>
  <c r="CZ342" i="1" s="1"/>
  <c r="CZ343" i="1" s="1"/>
  <c r="CZ344" i="1" s="1"/>
  <c r="CZ345" i="1" s="1"/>
  <c r="CZ346" i="1" s="1"/>
  <c r="CZ347" i="1" s="1"/>
  <c r="CZ348" i="1" s="1"/>
  <c r="CZ349" i="1" s="1"/>
  <c r="CZ350" i="1" s="1"/>
  <c r="CZ351" i="1" s="1"/>
  <c r="CZ338" i="1"/>
  <c r="CW355" i="1"/>
  <c r="CW356" i="1" s="1"/>
  <c r="CW357" i="1" s="1"/>
  <c r="CW358" i="1" s="1"/>
  <c r="CW359" i="1" s="1"/>
  <c r="CW360" i="1" s="1"/>
  <c r="CW361" i="1" s="1"/>
  <c r="CW362" i="1" s="1"/>
  <c r="CW363" i="1" s="1"/>
  <c r="CW364" i="1" s="1"/>
  <c r="CW365" i="1" s="1"/>
  <c r="CW366" i="1" s="1"/>
  <c r="CW353" i="1"/>
  <c r="CT325" i="1"/>
  <c r="CT326" i="1" s="1"/>
  <c r="CT327" i="1" s="1"/>
  <c r="CT328" i="1" s="1"/>
  <c r="CT329" i="1" s="1"/>
  <c r="CT330" i="1" s="1"/>
  <c r="CT331" i="1" s="1"/>
  <c r="CT332" i="1" s="1"/>
  <c r="CT333" i="1" s="1"/>
  <c r="CT334" i="1" s="1"/>
  <c r="CT335" i="1" s="1"/>
  <c r="CT336" i="1" s="1"/>
  <c r="CT323" i="1"/>
  <c r="DL340" i="1"/>
  <c r="DL341" i="1" s="1"/>
  <c r="DL342" i="1" s="1"/>
  <c r="DL343" i="1" s="1"/>
  <c r="DL344" i="1" s="1"/>
  <c r="DL345" i="1" s="1"/>
  <c r="DL346" i="1" s="1"/>
  <c r="DL347" i="1" s="1"/>
  <c r="DL348" i="1" s="1"/>
  <c r="DL349" i="1" s="1"/>
  <c r="DL350" i="1" s="1"/>
  <c r="DL351" i="1" s="1"/>
  <c r="DL338" i="1"/>
  <c r="HN385" i="1"/>
  <c r="D409" i="1"/>
  <c r="FN248" i="1"/>
  <c r="FN249" i="1" s="1"/>
  <c r="FN250" i="1" s="1"/>
  <c r="FN251" i="1" s="1"/>
  <c r="FN252" i="1" s="1"/>
  <c r="FN253" i="1" s="1"/>
  <c r="FN254" i="1" s="1"/>
  <c r="FN255" i="1" s="1"/>
  <c r="FN256" i="1" s="1"/>
  <c r="FN257" i="1" s="1"/>
  <c r="FN258" i="1" s="1"/>
  <c r="CS295" i="1"/>
  <c r="CS296" i="1" s="1"/>
  <c r="CS297" i="1" s="1"/>
  <c r="CS298" i="1" s="1"/>
  <c r="CS299" i="1" s="1"/>
  <c r="CS300" i="1" s="1"/>
  <c r="CS301" i="1" s="1"/>
  <c r="CS302" i="1" s="1"/>
  <c r="CS303" i="1" s="1"/>
  <c r="CS304" i="1" s="1"/>
  <c r="CS305" i="1" s="1"/>
  <c r="CS306" i="1" s="1"/>
  <c r="CS310" i="1" s="1"/>
  <c r="CS311" i="1" s="1"/>
  <c r="CS312" i="1" s="1"/>
  <c r="CS313" i="1" s="1"/>
  <c r="CS314" i="1" s="1"/>
  <c r="CS315" i="1" s="1"/>
  <c r="CS316" i="1" s="1"/>
  <c r="CS317" i="1" s="1"/>
  <c r="CS318" i="1" s="1"/>
  <c r="CS319" i="1" s="1"/>
  <c r="CS320" i="1" s="1"/>
  <c r="CS321" i="1" s="1"/>
  <c r="CS325" i="1" s="1"/>
  <c r="CS326" i="1" s="1"/>
  <c r="CS327" i="1" s="1"/>
  <c r="CS328" i="1" s="1"/>
  <c r="CS329" i="1" s="1"/>
  <c r="CS330" i="1" s="1"/>
  <c r="CS331" i="1" s="1"/>
  <c r="CS332" i="1" s="1"/>
  <c r="CS333" i="1" s="1"/>
  <c r="CS334" i="1" s="1"/>
  <c r="CS335" i="1" s="1"/>
  <c r="CS336" i="1" s="1"/>
  <c r="CS340" i="1" s="1"/>
  <c r="CS341" i="1" s="1"/>
  <c r="CS342" i="1" s="1"/>
  <c r="CS343" i="1" s="1"/>
  <c r="CS344" i="1" s="1"/>
  <c r="CS345" i="1" s="1"/>
  <c r="CS346" i="1" s="1"/>
  <c r="CS347" i="1" s="1"/>
  <c r="CS348" i="1" s="1"/>
  <c r="CS349" i="1" s="1"/>
  <c r="CS350" i="1" s="1"/>
  <c r="CS351" i="1" s="1"/>
  <c r="CS355" i="1" s="1"/>
  <c r="CS356" i="1" s="1"/>
  <c r="CS357" i="1" s="1"/>
  <c r="CS358" i="1" s="1"/>
  <c r="CS359" i="1" s="1"/>
  <c r="CS360" i="1" s="1"/>
  <c r="CS361" i="1" s="1"/>
  <c r="CS362" i="1" s="1"/>
  <c r="CS363" i="1" s="1"/>
  <c r="CS364" i="1" s="1"/>
  <c r="CS365" i="1" s="1"/>
  <c r="CS366" i="1" s="1"/>
  <c r="CS370" i="1" s="1"/>
  <c r="CS371" i="1" s="1"/>
  <c r="CS372" i="1" s="1"/>
  <c r="DS353" i="1"/>
  <c r="DV353" i="1"/>
  <c r="CV297" i="1"/>
  <c r="DT297" i="1"/>
  <c r="EO297" i="1"/>
  <c r="DE298" i="1"/>
  <c r="EC298" i="1"/>
  <c r="EX298" i="1"/>
  <c r="EF297" i="1"/>
  <c r="FA297" i="1"/>
  <c r="CV296" i="1"/>
  <c r="DT296" i="1"/>
  <c r="EF296" i="1"/>
  <c r="EO296" i="1"/>
  <c r="FA296" i="1"/>
  <c r="DE297" i="1"/>
  <c r="EC297" i="1"/>
  <c r="EX297" i="1"/>
  <c r="DN297" i="1"/>
  <c r="EI297" i="1"/>
  <c r="FG297" i="1"/>
  <c r="DQ298" i="1"/>
  <c r="EL298" i="1"/>
  <c r="DB297" i="1"/>
  <c r="DZ297" i="1"/>
  <c r="EU297" i="1"/>
  <c r="CY298" i="1"/>
  <c r="DK298" i="1"/>
  <c r="DW298" i="1"/>
  <c r="ER298" i="1"/>
  <c r="FD298" i="1"/>
  <c r="DK297" i="1"/>
  <c r="FD297" i="1"/>
  <c r="CV295" i="1"/>
  <c r="DB295" i="1"/>
  <c r="FL247" i="1" s="1"/>
  <c r="FL248" i="1" s="1"/>
  <c r="DN295" i="1"/>
  <c r="FP247" i="1" s="1"/>
  <c r="FP248" i="1" s="1"/>
  <c r="DT295" i="1"/>
  <c r="FR247" i="1" s="1"/>
  <c r="DZ295" i="1"/>
  <c r="FT247" i="1" s="1"/>
  <c r="FT248" i="1" s="1"/>
  <c r="EF295" i="1"/>
  <c r="FV247" i="1" s="1"/>
  <c r="EI295" i="1"/>
  <c r="FW247" i="1" s="1"/>
  <c r="FW248" i="1" s="1"/>
  <c r="EO295" i="1"/>
  <c r="FY247" i="1" s="1"/>
  <c r="EU295" i="1"/>
  <c r="GA247" i="1" s="1"/>
  <c r="GA248" i="1" s="1"/>
  <c r="FA295" i="1"/>
  <c r="GC247" i="1" s="1"/>
  <c r="FG295" i="1"/>
  <c r="CY296" i="1"/>
  <c r="FK248" i="1" s="1"/>
  <c r="FK249" i="1" s="1"/>
  <c r="DE296" i="1"/>
  <c r="FM248" i="1" s="1"/>
  <c r="DK296" i="1"/>
  <c r="FO248" i="1" s="1"/>
  <c r="DQ296" i="1"/>
  <c r="FQ248" i="1" s="1"/>
  <c r="FQ249" i="1" s="1"/>
  <c r="DW296" i="1"/>
  <c r="FS248" i="1" s="1"/>
  <c r="FS249" i="1" s="1"/>
  <c r="EC296" i="1"/>
  <c r="FU248" i="1" s="1"/>
  <c r="EL296" i="1"/>
  <c r="FX248" i="1" s="1"/>
  <c r="FX249" i="1" s="1"/>
  <c r="FX250" i="1" s="1"/>
  <c r="ER296" i="1"/>
  <c r="FZ248" i="1" s="1"/>
  <c r="FZ249" i="1" s="1"/>
  <c r="EX296" i="1"/>
  <c r="GB248" i="1" s="1"/>
  <c r="FD296" i="1"/>
  <c r="GD248" i="1" s="1"/>
  <c r="DV393" i="1"/>
  <c r="ET393" i="1"/>
  <c r="CX393" i="1"/>
  <c r="FJ247" i="1" l="1"/>
  <c r="FJ248" i="1" s="1"/>
  <c r="DH293" i="1"/>
  <c r="FP249" i="1"/>
  <c r="FE385" i="1"/>
  <c r="FE386" i="1" s="1"/>
  <c r="FE387" i="1" s="1"/>
  <c r="FE383" i="1"/>
  <c r="FB355" i="1"/>
  <c r="FB356" i="1" s="1"/>
  <c r="FB357" i="1" s="1"/>
  <c r="FB358" i="1" s="1"/>
  <c r="FB359" i="1" s="1"/>
  <c r="FB360" i="1" s="1"/>
  <c r="FB361" i="1" s="1"/>
  <c r="FB362" i="1" s="1"/>
  <c r="FB363" i="1" s="1"/>
  <c r="FB364" i="1" s="1"/>
  <c r="FB365" i="1" s="1"/>
  <c r="FB366" i="1" s="1"/>
  <c r="FB353" i="1"/>
  <c r="EY355" i="1"/>
  <c r="EY356" i="1" s="1"/>
  <c r="EY357" i="1" s="1"/>
  <c r="EY358" i="1" s="1"/>
  <c r="EY359" i="1" s="1"/>
  <c r="EY360" i="1" s="1"/>
  <c r="EY361" i="1" s="1"/>
  <c r="EY362" i="1" s="1"/>
  <c r="EY363" i="1" s="1"/>
  <c r="EY364" i="1" s="1"/>
  <c r="EY365" i="1" s="1"/>
  <c r="EY366" i="1" s="1"/>
  <c r="EY353" i="1"/>
  <c r="EV355" i="1"/>
  <c r="EV356" i="1" s="1"/>
  <c r="EV357" i="1" s="1"/>
  <c r="EV358" i="1" s="1"/>
  <c r="EV359" i="1" s="1"/>
  <c r="EV360" i="1" s="1"/>
  <c r="EV361" i="1" s="1"/>
  <c r="EV362" i="1" s="1"/>
  <c r="EV363" i="1" s="1"/>
  <c r="EV364" i="1" s="1"/>
  <c r="EV365" i="1" s="1"/>
  <c r="EV366" i="1" s="1"/>
  <c r="EV353" i="1"/>
  <c r="ES355" i="1"/>
  <c r="ES356" i="1" s="1"/>
  <c r="ES357" i="1" s="1"/>
  <c r="ES358" i="1" s="1"/>
  <c r="ES359" i="1" s="1"/>
  <c r="ES360" i="1" s="1"/>
  <c r="ES361" i="1" s="1"/>
  <c r="ES362" i="1" s="1"/>
  <c r="ES363" i="1" s="1"/>
  <c r="ES364" i="1" s="1"/>
  <c r="ES365" i="1" s="1"/>
  <c r="ES366" i="1" s="1"/>
  <c r="ES353" i="1"/>
  <c r="EP355" i="1"/>
  <c r="EP356" i="1" s="1"/>
  <c r="EP357" i="1" s="1"/>
  <c r="EP358" i="1" s="1"/>
  <c r="EP359" i="1" s="1"/>
  <c r="EP360" i="1" s="1"/>
  <c r="EP361" i="1" s="1"/>
  <c r="EP362" i="1" s="1"/>
  <c r="EP363" i="1" s="1"/>
  <c r="EP364" i="1" s="1"/>
  <c r="EP365" i="1" s="1"/>
  <c r="EP366" i="1" s="1"/>
  <c r="EP353" i="1"/>
  <c r="EM355" i="1"/>
  <c r="EM356" i="1" s="1"/>
  <c r="EM357" i="1" s="1"/>
  <c r="EM358" i="1" s="1"/>
  <c r="EM359" i="1" s="1"/>
  <c r="EM360" i="1" s="1"/>
  <c r="EM361" i="1" s="1"/>
  <c r="EM362" i="1" s="1"/>
  <c r="EM363" i="1" s="1"/>
  <c r="EM364" i="1" s="1"/>
  <c r="EM365" i="1" s="1"/>
  <c r="EM366" i="1" s="1"/>
  <c r="EM353" i="1"/>
  <c r="EJ355" i="1"/>
  <c r="EJ356" i="1" s="1"/>
  <c r="EJ357" i="1" s="1"/>
  <c r="EJ358" i="1" s="1"/>
  <c r="EJ359" i="1" s="1"/>
  <c r="EJ360" i="1" s="1"/>
  <c r="EJ361" i="1" s="1"/>
  <c r="EJ362" i="1" s="1"/>
  <c r="EJ363" i="1" s="1"/>
  <c r="EJ364" i="1" s="1"/>
  <c r="EJ365" i="1" s="1"/>
  <c r="EJ366" i="1" s="1"/>
  <c r="EJ353" i="1"/>
  <c r="EG355" i="1"/>
  <c r="EG356" i="1" s="1"/>
  <c r="EG357" i="1" s="1"/>
  <c r="EG358" i="1" s="1"/>
  <c r="EG359" i="1" s="1"/>
  <c r="EG360" i="1" s="1"/>
  <c r="EG361" i="1" s="1"/>
  <c r="EG362" i="1" s="1"/>
  <c r="EG363" i="1" s="1"/>
  <c r="EG364" i="1" s="1"/>
  <c r="EG365" i="1" s="1"/>
  <c r="EG366" i="1" s="1"/>
  <c r="EG353" i="1"/>
  <c r="ED355" i="1"/>
  <c r="ED356" i="1" s="1"/>
  <c r="ED357" i="1" s="1"/>
  <c r="ED358" i="1" s="1"/>
  <c r="ED359" i="1" s="1"/>
  <c r="ED360" i="1" s="1"/>
  <c r="ED361" i="1" s="1"/>
  <c r="ED362" i="1" s="1"/>
  <c r="ED363" i="1" s="1"/>
  <c r="ED364" i="1" s="1"/>
  <c r="ED365" i="1" s="1"/>
  <c r="ED366" i="1" s="1"/>
  <c r="ED353" i="1"/>
  <c r="EA355" i="1"/>
  <c r="EA356" i="1" s="1"/>
  <c r="EA357" i="1" s="1"/>
  <c r="EA358" i="1" s="1"/>
  <c r="EA359" i="1" s="1"/>
  <c r="EA360" i="1" s="1"/>
  <c r="EA361" i="1" s="1"/>
  <c r="EA362" i="1" s="1"/>
  <c r="EA363" i="1" s="1"/>
  <c r="EA364" i="1" s="1"/>
  <c r="EA365" i="1" s="1"/>
  <c r="EA366" i="1" s="1"/>
  <c r="EA353" i="1"/>
  <c r="DX355" i="1"/>
  <c r="DX356" i="1" s="1"/>
  <c r="DX357" i="1" s="1"/>
  <c r="DX358" i="1" s="1"/>
  <c r="DX359" i="1" s="1"/>
  <c r="DX360" i="1" s="1"/>
  <c r="DX361" i="1" s="1"/>
  <c r="DX362" i="1" s="1"/>
  <c r="DX363" i="1" s="1"/>
  <c r="DX364" i="1" s="1"/>
  <c r="DX365" i="1" s="1"/>
  <c r="DX366" i="1" s="1"/>
  <c r="DX353" i="1"/>
  <c r="DU355" i="1"/>
  <c r="DU356" i="1" s="1"/>
  <c r="DU357" i="1" s="1"/>
  <c r="DU358" i="1" s="1"/>
  <c r="DU359" i="1" s="1"/>
  <c r="DU360" i="1" s="1"/>
  <c r="DU361" i="1" s="1"/>
  <c r="DU362" i="1" s="1"/>
  <c r="DU363" i="1" s="1"/>
  <c r="DU364" i="1" s="1"/>
  <c r="DU365" i="1" s="1"/>
  <c r="DU366" i="1" s="1"/>
  <c r="DU353" i="1"/>
  <c r="DR355" i="1"/>
  <c r="DR356" i="1" s="1"/>
  <c r="DR357" i="1" s="1"/>
  <c r="DR358" i="1" s="1"/>
  <c r="DR359" i="1" s="1"/>
  <c r="DR360" i="1" s="1"/>
  <c r="DR361" i="1" s="1"/>
  <c r="DR362" i="1" s="1"/>
  <c r="DR363" i="1" s="1"/>
  <c r="DR364" i="1" s="1"/>
  <c r="DR365" i="1" s="1"/>
  <c r="DR366" i="1" s="1"/>
  <c r="DR353" i="1"/>
  <c r="DO355" i="1"/>
  <c r="DO356" i="1" s="1"/>
  <c r="DO357" i="1" s="1"/>
  <c r="DO358" i="1" s="1"/>
  <c r="DO359" i="1" s="1"/>
  <c r="DO360" i="1" s="1"/>
  <c r="DO361" i="1" s="1"/>
  <c r="DO362" i="1" s="1"/>
  <c r="DO363" i="1" s="1"/>
  <c r="DO364" i="1" s="1"/>
  <c r="DO365" i="1" s="1"/>
  <c r="DO366" i="1" s="1"/>
  <c r="DO353" i="1"/>
  <c r="DI355" i="1"/>
  <c r="DI356" i="1" s="1"/>
  <c r="DI357" i="1" s="1"/>
  <c r="DI358" i="1" s="1"/>
  <c r="DI359" i="1" s="1"/>
  <c r="DI360" i="1" s="1"/>
  <c r="DI361" i="1" s="1"/>
  <c r="DI362" i="1" s="1"/>
  <c r="DI363" i="1" s="1"/>
  <c r="DI364" i="1" s="1"/>
  <c r="DI365" i="1" s="1"/>
  <c r="DI366" i="1" s="1"/>
  <c r="DI353" i="1"/>
  <c r="DF341" i="1"/>
  <c r="DH340" i="1"/>
  <c r="DC355" i="1"/>
  <c r="DC356" i="1" s="1"/>
  <c r="DC357" i="1" s="1"/>
  <c r="DC358" i="1" s="1"/>
  <c r="DC359" i="1" s="1"/>
  <c r="DC360" i="1" s="1"/>
  <c r="DC361" i="1" s="1"/>
  <c r="DC362" i="1" s="1"/>
  <c r="DC363" i="1" s="1"/>
  <c r="DC364" i="1" s="1"/>
  <c r="DC365" i="1" s="1"/>
  <c r="DC366" i="1" s="1"/>
  <c r="DC353" i="1"/>
  <c r="CZ355" i="1"/>
  <c r="CZ356" i="1" s="1"/>
  <c r="CZ357" i="1" s="1"/>
  <c r="CZ358" i="1" s="1"/>
  <c r="CZ359" i="1" s="1"/>
  <c r="CZ360" i="1" s="1"/>
  <c r="CZ361" i="1" s="1"/>
  <c r="CZ362" i="1" s="1"/>
  <c r="CZ363" i="1" s="1"/>
  <c r="CZ364" i="1" s="1"/>
  <c r="CZ365" i="1" s="1"/>
  <c r="CZ366" i="1" s="1"/>
  <c r="CZ353" i="1"/>
  <c r="CW370" i="1"/>
  <c r="CW371" i="1" s="1"/>
  <c r="CW372" i="1" s="1"/>
  <c r="CW373" i="1" s="1"/>
  <c r="CW374" i="1" s="1"/>
  <c r="CW375" i="1" s="1"/>
  <c r="CW376" i="1" s="1"/>
  <c r="CW377" i="1" s="1"/>
  <c r="CW378" i="1" s="1"/>
  <c r="CW379" i="1" s="1"/>
  <c r="CW380" i="1" s="1"/>
  <c r="CW381" i="1" s="1"/>
  <c r="CW368" i="1"/>
  <c r="CT340" i="1"/>
  <c r="CT341" i="1" s="1"/>
  <c r="CT342" i="1" s="1"/>
  <c r="CT343" i="1" s="1"/>
  <c r="CT344" i="1" s="1"/>
  <c r="CT345" i="1" s="1"/>
  <c r="CT346" i="1" s="1"/>
  <c r="CT347" i="1" s="1"/>
  <c r="CT348" i="1" s="1"/>
  <c r="CT349" i="1" s="1"/>
  <c r="CT350" i="1" s="1"/>
  <c r="CT351" i="1" s="1"/>
  <c r="CT338" i="1"/>
  <c r="DL355" i="1"/>
  <c r="DL356" i="1" s="1"/>
  <c r="DL357" i="1" s="1"/>
  <c r="DL358" i="1" s="1"/>
  <c r="DL359" i="1" s="1"/>
  <c r="DL360" i="1" s="1"/>
  <c r="DL361" i="1" s="1"/>
  <c r="DL362" i="1" s="1"/>
  <c r="DL363" i="1" s="1"/>
  <c r="DL364" i="1" s="1"/>
  <c r="DL365" i="1" s="1"/>
  <c r="DL366" i="1" s="1"/>
  <c r="DL353" i="1"/>
  <c r="FO249" i="1"/>
  <c r="FO250" i="1" s="1"/>
  <c r="GE247" i="1"/>
  <c r="GE248" i="1" s="1"/>
  <c r="GE249" i="1" s="1"/>
  <c r="CP295" i="1"/>
  <c r="HK247" i="1" s="1"/>
  <c r="CP297" i="1"/>
  <c r="HK249" i="1" s="1"/>
  <c r="CP296" i="1"/>
  <c r="HK248" i="1" s="1"/>
  <c r="FN259" i="1"/>
  <c r="FN260" i="1" s="1"/>
  <c r="FN261" i="1" s="1"/>
  <c r="FN262" i="1" s="1"/>
  <c r="FN263" i="1" s="1"/>
  <c r="FN264" i="1" s="1"/>
  <c r="FN265" i="1" s="1"/>
  <c r="FN266" i="1" s="1"/>
  <c r="FN267" i="1" s="1"/>
  <c r="FN268" i="1" s="1"/>
  <c r="FN269" i="1" s="1"/>
  <c r="FN270" i="1" s="1"/>
  <c r="FN271" i="1" s="1"/>
  <c r="FN272" i="1" s="1"/>
  <c r="FN273" i="1" s="1"/>
  <c r="FN274" i="1" s="1"/>
  <c r="FN275" i="1" s="1"/>
  <c r="FN276" i="1" s="1"/>
  <c r="FN277" i="1" s="1"/>
  <c r="FN278" i="1" s="1"/>
  <c r="FN279" i="1" s="1"/>
  <c r="FN280" i="1" s="1"/>
  <c r="FN281" i="1" s="1"/>
  <c r="FN282" i="1" s="1"/>
  <c r="FN283" i="1" s="1"/>
  <c r="FR248" i="1"/>
  <c r="FR249" i="1" s="1"/>
  <c r="FL249" i="1"/>
  <c r="GB249" i="1"/>
  <c r="GB250" i="1" s="1"/>
  <c r="FY248" i="1"/>
  <c r="FY249" i="1" s="1"/>
  <c r="FZ250" i="1"/>
  <c r="GA249" i="1"/>
  <c r="FQ250" i="1"/>
  <c r="GD249" i="1"/>
  <c r="GD250" i="1" s="1"/>
  <c r="FS250" i="1"/>
  <c r="FT249" i="1"/>
  <c r="FU249" i="1"/>
  <c r="FU250" i="1" s="1"/>
  <c r="FV248" i="1"/>
  <c r="FV249" i="1" s="1"/>
  <c r="FW249" i="1"/>
  <c r="FM249" i="1"/>
  <c r="FM250" i="1" s="1"/>
  <c r="FK250" i="1"/>
  <c r="GC248" i="1"/>
  <c r="GC249" i="1" s="1"/>
  <c r="EU298" i="1"/>
  <c r="DQ299" i="1"/>
  <c r="DT298" i="1"/>
  <c r="ER299" i="1"/>
  <c r="DW299" i="1"/>
  <c r="CY299" i="1"/>
  <c r="DZ298" i="1"/>
  <c r="EL299" i="1"/>
  <c r="FX251" i="1" s="1"/>
  <c r="FG298" i="1"/>
  <c r="DN298" i="1"/>
  <c r="FA298" i="1"/>
  <c r="FD299" i="1"/>
  <c r="DK299" i="1"/>
  <c r="DB298" i="1"/>
  <c r="EI298" i="1"/>
  <c r="EF298" i="1"/>
  <c r="EX299" i="1"/>
  <c r="DE299" i="1"/>
  <c r="EC299" i="1"/>
  <c r="EO298" i="1"/>
  <c r="CV298" i="1"/>
  <c r="HL321" i="1"/>
  <c r="K387" i="1"/>
  <c r="K386" i="1"/>
  <c r="HM330" i="1"/>
  <c r="HL320" i="1"/>
  <c r="DK293" i="1" l="1"/>
  <c r="FE393" i="1"/>
  <c r="FE388" i="1"/>
  <c r="GG320" i="1"/>
  <c r="FI320" i="1"/>
  <c r="GG321" i="1"/>
  <c r="FI321" i="1"/>
  <c r="FP250" i="1"/>
  <c r="FB370" i="1"/>
  <c r="FB371" i="1" s="1"/>
  <c r="FB372" i="1" s="1"/>
  <c r="FB373" i="1" s="1"/>
  <c r="FB374" i="1" s="1"/>
  <c r="FB375" i="1" s="1"/>
  <c r="FB376" i="1" s="1"/>
  <c r="FB377" i="1" s="1"/>
  <c r="FB378" i="1" s="1"/>
  <c r="FB379" i="1" s="1"/>
  <c r="FB380" i="1" s="1"/>
  <c r="FB381" i="1" s="1"/>
  <c r="FB368" i="1"/>
  <c r="EY370" i="1"/>
  <c r="EY371" i="1" s="1"/>
  <c r="EY372" i="1" s="1"/>
  <c r="EY373" i="1" s="1"/>
  <c r="EY374" i="1" s="1"/>
  <c r="EY375" i="1" s="1"/>
  <c r="EY376" i="1" s="1"/>
  <c r="EY377" i="1" s="1"/>
  <c r="EY378" i="1" s="1"/>
  <c r="EY379" i="1" s="1"/>
  <c r="EY380" i="1" s="1"/>
  <c r="EY381" i="1" s="1"/>
  <c r="EY368" i="1"/>
  <c r="EV370" i="1"/>
  <c r="EV371" i="1" s="1"/>
  <c r="EV372" i="1" s="1"/>
  <c r="EV373" i="1" s="1"/>
  <c r="EV374" i="1" s="1"/>
  <c r="EV375" i="1" s="1"/>
  <c r="EV376" i="1" s="1"/>
  <c r="EV377" i="1" s="1"/>
  <c r="EV378" i="1" s="1"/>
  <c r="EV379" i="1" s="1"/>
  <c r="EV380" i="1" s="1"/>
  <c r="EV381" i="1" s="1"/>
  <c r="EV368" i="1"/>
  <c r="ES370" i="1"/>
  <c r="ES371" i="1" s="1"/>
  <c r="ES372" i="1" s="1"/>
  <c r="ES373" i="1" s="1"/>
  <c r="ES374" i="1" s="1"/>
  <c r="ES375" i="1" s="1"/>
  <c r="ES376" i="1" s="1"/>
  <c r="ES377" i="1" s="1"/>
  <c r="ES378" i="1" s="1"/>
  <c r="ES379" i="1" s="1"/>
  <c r="ES380" i="1" s="1"/>
  <c r="ES381" i="1" s="1"/>
  <c r="ES368" i="1"/>
  <c r="EP370" i="1"/>
  <c r="EP371" i="1" s="1"/>
  <c r="EP372" i="1" s="1"/>
  <c r="EP373" i="1" s="1"/>
  <c r="EP374" i="1" s="1"/>
  <c r="EP375" i="1" s="1"/>
  <c r="EP376" i="1" s="1"/>
  <c r="EP377" i="1" s="1"/>
  <c r="EP378" i="1" s="1"/>
  <c r="EP379" i="1" s="1"/>
  <c r="EP380" i="1" s="1"/>
  <c r="EP381" i="1" s="1"/>
  <c r="EP368" i="1"/>
  <c r="EM370" i="1"/>
  <c r="EM371" i="1" s="1"/>
  <c r="EM372" i="1" s="1"/>
  <c r="EM373" i="1" s="1"/>
  <c r="EM374" i="1" s="1"/>
  <c r="EM375" i="1" s="1"/>
  <c r="EM376" i="1" s="1"/>
  <c r="EM377" i="1" s="1"/>
  <c r="EM378" i="1" s="1"/>
  <c r="EM379" i="1" s="1"/>
  <c r="EM380" i="1" s="1"/>
  <c r="EM381" i="1" s="1"/>
  <c r="EM368" i="1"/>
  <c r="EJ370" i="1"/>
  <c r="EJ371" i="1" s="1"/>
  <c r="EJ372" i="1" s="1"/>
  <c r="EJ373" i="1" s="1"/>
  <c r="EJ374" i="1" s="1"/>
  <c r="EJ375" i="1" s="1"/>
  <c r="EJ376" i="1" s="1"/>
  <c r="EJ377" i="1" s="1"/>
  <c r="EJ378" i="1" s="1"/>
  <c r="EJ379" i="1" s="1"/>
  <c r="EJ380" i="1" s="1"/>
  <c r="EJ381" i="1" s="1"/>
  <c r="EJ368" i="1"/>
  <c r="EG370" i="1"/>
  <c r="EG371" i="1" s="1"/>
  <c r="EG372" i="1" s="1"/>
  <c r="EG373" i="1" s="1"/>
  <c r="EG374" i="1" s="1"/>
  <c r="EG375" i="1" s="1"/>
  <c r="EG376" i="1" s="1"/>
  <c r="EG377" i="1" s="1"/>
  <c r="EG378" i="1" s="1"/>
  <c r="EG379" i="1" s="1"/>
  <c r="EG380" i="1" s="1"/>
  <c r="EG381" i="1" s="1"/>
  <c r="EG368" i="1"/>
  <c r="ED370" i="1"/>
  <c r="ED371" i="1" s="1"/>
  <c r="ED372" i="1" s="1"/>
  <c r="ED373" i="1" s="1"/>
  <c r="ED374" i="1" s="1"/>
  <c r="ED375" i="1" s="1"/>
  <c r="ED376" i="1" s="1"/>
  <c r="ED377" i="1" s="1"/>
  <c r="ED378" i="1" s="1"/>
  <c r="ED379" i="1" s="1"/>
  <c r="ED380" i="1" s="1"/>
  <c r="ED381" i="1" s="1"/>
  <c r="ED368" i="1"/>
  <c r="EA370" i="1"/>
  <c r="EA371" i="1" s="1"/>
  <c r="EA372" i="1" s="1"/>
  <c r="EA373" i="1" s="1"/>
  <c r="EA374" i="1" s="1"/>
  <c r="EA375" i="1" s="1"/>
  <c r="EA376" i="1" s="1"/>
  <c r="EA377" i="1" s="1"/>
  <c r="EA378" i="1" s="1"/>
  <c r="EA379" i="1" s="1"/>
  <c r="EA380" i="1" s="1"/>
  <c r="EA381" i="1" s="1"/>
  <c r="EA368" i="1"/>
  <c r="DX370" i="1"/>
  <c r="DX371" i="1" s="1"/>
  <c r="DX372" i="1" s="1"/>
  <c r="DX373" i="1" s="1"/>
  <c r="DX374" i="1" s="1"/>
  <c r="DX375" i="1" s="1"/>
  <c r="DX376" i="1" s="1"/>
  <c r="DX377" i="1" s="1"/>
  <c r="DX378" i="1" s="1"/>
  <c r="DX379" i="1" s="1"/>
  <c r="DX380" i="1" s="1"/>
  <c r="DX381" i="1" s="1"/>
  <c r="DX368" i="1"/>
  <c r="DU370" i="1"/>
  <c r="DU371" i="1" s="1"/>
  <c r="DU372" i="1" s="1"/>
  <c r="DU373" i="1" s="1"/>
  <c r="DU374" i="1" s="1"/>
  <c r="DU375" i="1" s="1"/>
  <c r="DU376" i="1" s="1"/>
  <c r="DU377" i="1" s="1"/>
  <c r="DU378" i="1" s="1"/>
  <c r="DU379" i="1" s="1"/>
  <c r="DU380" i="1" s="1"/>
  <c r="DU381" i="1" s="1"/>
  <c r="DU368" i="1"/>
  <c r="DR370" i="1"/>
  <c r="DR371" i="1" s="1"/>
  <c r="DR372" i="1" s="1"/>
  <c r="DR373" i="1" s="1"/>
  <c r="DR374" i="1" s="1"/>
  <c r="DR375" i="1" s="1"/>
  <c r="DR376" i="1" s="1"/>
  <c r="DR377" i="1" s="1"/>
  <c r="DR378" i="1" s="1"/>
  <c r="DR379" i="1" s="1"/>
  <c r="DR380" i="1" s="1"/>
  <c r="DR381" i="1" s="1"/>
  <c r="DR368" i="1"/>
  <c r="DO370" i="1"/>
  <c r="DO371" i="1" s="1"/>
  <c r="DO372" i="1" s="1"/>
  <c r="DO373" i="1" s="1"/>
  <c r="DO374" i="1" s="1"/>
  <c r="DO375" i="1" s="1"/>
  <c r="DO376" i="1" s="1"/>
  <c r="DO377" i="1" s="1"/>
  <c r="DO378" i="1" s="1"/>
  <c r="DO379" i="1" s="1"/>
  <c r="DO380" i="1" s="1"/>
  <c r="DO381" i="1" s="1"/>
  <c r="DO368" i="1"/>
  <c r="DI370" i="1"/>
  <c r="DI371" i="1" s="1"/>
  <c r="DI372" i="1" s="1"/>
  <c r="DI373" i="1" s="1"/>
  <c r="DI374" i="1" s="1"/>
  <c r="DI375" i="1" s="1"/>
  <c r="DI376" i="1" s="1"/>
  <c r="DI377" i="1" s="1"/>
  <c r="DI378" i="1" s="1"/>
  <c r="DI379" i="1" s="1"/>
  <c r="DI380" i="1" s="1"/>
  <c r="DI381" i="1" s="1"/>
  <c r="DI368" i="1"/>
  <c r="DF342" i="1"/>
  <c r="DH341" i="1"/>
  <c r="FN284" i="1" s="1"/>
  <c r="DC370" i="1"/>
  <c r="DC371" i="1" s="1"/>
  <c r="DC372" i="1" s="1"/>
  <c r="DC373" i="1" s="1"/>
  <c r="DC374" i="1" s="1"/>
  <c r="DC375" i="1" s="1"/>
  <c r="DC376" i="1" s="1"/>
  <c r="DC377" i="1" s="1"/>
  <c r="DC378" i="1" s="1"/>
  <c r="DC379" i="1" s="1"/>
  <c r="DC380" i="1" s="1"/>
  <c r="DC381" i="1" s="1"/>
  <c r="DC368" i="1"/>
  <c r="CZ370" i="1"/>
  <c r="CZ371" i="1" s="1"/>
  <c r="CZ372" i="1" s="1"/>
  <c r="CZ373" i="1" s="1"/>
  <c r="CZ374" i="1" s="1"/>
  <c r="CZ375" i="1" s="1"/>
  <c r="CZ376" i="1" s="1"/>
  <c r="CZ377" i="1" s="1"/>
  <c r="CZ378" i="1" s="1"/>
  <c r="CZ379" i="1" s="1"/>
  <c r="CZ380" i="1" s="1"/>
  <c r="CZ381" i="1" s="1"/>
  <c r="CZ368" i="1"/>
  <c r="CW385" i="1"/>
  <c r="CW386" i="1" s="1"/>
  <c r="CW387" i="1" s="1"/>
  <c r="CW383" i="1"/>
  <c r="CT355" i="1"/>
  <c r="CT356" i="1" s="1"/>
  <c r="CT357" i="1" s="1"/>
  <c r="CT358" i="1" s="1"/>
  <c r="CT359" i="1" s="1"/>
  <c r="CT360" i="1" s="1"/>
  <c r="CT361" i="1" s="1"/>
  <c r="CT362" i="1" s="1"/>
  <c r="CT363" i="1" s="1"/>
  <c r="CT364" i="1" s="1"/>
  <c r="CT365" i="1" s="1"/>
  <c r="CT366" i="1" s="1"/>
  <c r="CT353" i="1"/>
  <c r="DL370" i="1"/>
  <c r="DL371" i="1" s="1"/>
  <c r="DL372" i="1" s="1"/>
  <c r="DL373" i="1" s="1"/>
  <c r="DL374" i="1" s="1"/>
  <c r="DL375" i="1" s="1"/>
  <c r="DL376" i="1" s="1"/>
  <c r="DL377" i="1" s="1"/>
  <c r="DL378" i="1" s="1"/>
  <c r="DL379" i="1" s="1"/>
  <c r="DL380" i="1" s="1"/>
  <c r="DL381" i="1" s="1"/>
  <c r="DL368" i="1"/>
  <c r="GF247" i="1"/>
  <c r="CP298" i="1"/>
  <c r="HK250" i="1" s="1"/>
  <c r="FJ249" i="1"/>
  <c r="GF249" i="1" s="1"/>
  <c r="GF248" i="1"/>
  <c r="GE250" i="1"/>
  <c r="FL250" i="1"/>
  <c r="FY250" i="1"/>
  <c r="FO251" i="1"/>
  <c r="FT250" i="1"/>
  <c r="GB251" i="1"/>
  <c r="FR250" i="1"/>
  <c r="FK251" i="1"/>
  <c r="FS251" i="1"/>
  <c r="FZ251" i="1"/>
  <c r="FM251" i="1"/>
  <c r="GA250" i="1"/>
  <c r="FU251" i="1"/>
  <c r="FV250" i="1"/>
  <c r="GD251" i="1"/>
  <c r="FW250" i="1"/>
  <c r="GC250" i="1"/>
  <c r="FQ251" i="1"/>
  <c r="EO299" i="1"/>
  <c r="DT299" i="1"/>
  <c r="DE300" i="1"/>
  <c r="EF299" i="1"/>
  <c r="FV251" i="1" s="1"/>
  <c r="DB299" i="1"/>
  <c r="FD300" i="1"/>
  <c r="FA299" i="1"/>
  <c r="FG299" i="1"/>
  <c r="DZ299" i="1"/>
  <c r="DW300" i="1"/>
  <c r="EU299" i="1"/>
  <c r="CV299" i="1"/>
  <c r="EC300" i="1"/>
  <c r="EX300" i="1"/>
  <c r="EI299" i="1"/>
  <c r="DK300" i="1"/>
  <c r="DN299" i="1"/>
  <c r="EL300" i="1"/>
  <c r="FX252" i="1" s="1"/>
  <c r="CY300" i="1"/>
  <c r="ER300" i="1"/>
  <c r="FZ252" i="1" s="1"/>
  <c r="DQ300" i="1"/>
  <c r="D442" i="1"/>
  <c r="FG388" i="1" l="1"/>
  <c r="FE389" i="1"/>
  <c r="DN293" i="1"/>
  <c r="CW393" i="1"/>
  <c r="CW388" i="1"/>
  <c r="GC251" i="1"/>
  <c r="FP251" i="1"/>
  <c r="FB385" i="1"/>
  <c r="FB386" i="1" s="1"/>
  <c r="FB387" i="1" s="1"/>
  <c r="FB383" i="1"/>
  <c r="EY385" i="1"/>
  <c r="EY386" i="1" s="1"/>
  <c r="EY387" i="1" s="1"/>
  <c r="EY383" i="1"/>
  <c r="EV385" i="1"/>
  <c r="EV386" i="1" s="1"/>
  <c r="EV383" i="1"/>
  <c r="ES385" i="1"/>
  <c r="ES386" i="1" s="1"/>
  <c r="ES387" i="1" s="1"/>
  <c r="ES383" i="1"/>
  <c r="EP385" i="1"/>
  <c r="EP386" i="1" s="1"/>
  <c r="EP387" i="1" s="1"/>
  <c r="EP383" i="1"/>
  <c r="EM385" i="1"/>
  <c r="EM386" i="1" s="1"/>
  <c r="EM387" i="1" s="1"/>
  <c r="EM383" i="1"/>
  <c r="EJ385" i="1"/>
  <c r="EJ386" i="1" s="1"/>
  <c r="EJ387" i="1" s="1"/>
  <c r="EJ383" i="1"/>
  <c r="EG385" i="1"/>
  <c r="EG386" i="1" s="1"/>
  <c r="EG387" i="1" s="1"/>
  <c r="EG383" i="1"/>
  <c r="ED385" i="1"/>
  <c r="ED386" i="1" s="1"/>
  <c r="ED387" i="1" s="1"/>
  <c r="ED383" i="1"/>
  <c r="EA385" i="1"/>
  <c r="EA386" i="1" s="1"/>
  <c r="EA387" i="1" s="1"/>
  <c r="EA383" i="1"/>
  <c r="DX385" i="1"/>
  <c r="DX386" i="1" s="1"/>
  <c r="DX387" i="1" s="1"/>
  <c r="DX383" i="1"/>
  <c r="DU385" i="1"/>
  <c r="DU386" i="1" s="1"/>
  <c r="DU387" i="1" s="1"/>
  <c r="DU383" i="1"/>
  <c r="DR385" i="1"/>
  <c r="DR386" i="1" s="1"/>
  <c r="DR387" i="1" s="1"/>
  <c r="DR383" i="1"/>
  <c r="DO385" i="1"/>
  <c r="DO386" i="1" s="1"/>
  <c r="DO387" i="1" s="1"/>
  <c r="DO383" i="1"/>
  <c r="DI385" i="1"/>
  <c r="DI386" i="1" s="1"/>
  <c r="DI387" i="1" s="1"/>
  <c r="DI383" i="1"/>
  <c r="DF343" i="1"/>
  <c r="DH342" i="1"/>
  <c r="FN285" i="1" s="1"/>
  <c r="DC385" i="1"/>
  <c r="DC386" i="1" s="1"/>
  <c r="DC387" i="1" s="1"/>
  <c r="DC383" i="1"/>
  <c r="CZ385" i="1"/>
  <c r="CZ386" i="1" s="1"/>
  <c r="CZ387" i="1" s="1"/>
  <c r="CZ383" i="1"/>
  <c r="CT370" i="1"/>
  <c r="CT371" i="1" s="1"/>
  <c r="CT372" i="1" s="1"/>
  <c r="CT373" i="1" s="1"/>
  <c r="CT374" i="1" s="1"/>
  <c r="CT375" i="1" s="1"/>
  <c r="CT376" i="1" s="1"/>
  <c r="CT377" i="1" s="1"/>
  <c r="CT378" i="1" s="1"/>
  <c r="CT379" i="1" s="1"/>
  <c r="CT380" i="1" s="1"/>
  <c r="CT381" i="1" s="1"/>
  <c r="CT368" i="1"/>
  <c r="DL385" i="1"/>
  <c r="DL386" i="1" s="1"/>
  <c r="DL387" i="1" s="1"/>
  <c r="DL383" i="1"/>
  <c r="FJ250" i="1"/>
  <c r="GF250" i="1" s="1"/>
  <c r="CP299" i="1"/>
  <c r="HK251" i="1" s="1"/>
  <c r="FO252" i="1"/>
  <c r="FK252" i="1"/>
  <c r="FL251" i="1"/>
  <c r="GE251" i="1"/>
  <c r="FT251" i="1"/>
  <c r="FM252" i="1"/>
  <c r="GB252" i="1"/>
  <c r="GD252" i="1"/>
  <c r="FR251" i="1"/>
  <c r="FQ252" i="1"/>
  <c r="FY251" i="1"/>
  <c r="GA251" i="1"/>
  <c r="FS252" i="1"/>
  <c r="FU252" i="1"/>
  <c r="FW251" i="1"/>
  <c r="DQ301" i="1"/>
  <c r="DN300" i="1"/>
  <c r="EX301" i="1"/>
  <c r="DW301" i="1"/>
  <c r="DT300" i="1"/>
  <c r="CY301" i="1"/>
  <c r="DK301" i="1"/>
  <c r="CV300" i="1"/>
  <c r="FG300" i="1"/>
  <c r="FD301" i="1"/>
  <c r="EF300" i="1"/>
  <c r="FV252" i="1" s="1"/>
  <c r="ER301" i="1"/>
  <c r="FZ253" i="1" s="1"/>
  <c r="EL301" i="1"/>
  <c r="FX253" i="1" s="1"/>
  <c r="EI300" i="1"/>
  <c r="EC301" i="1"/>
  <c r="EU300" i="1"/>
  <c r="DZ300" i="1"/>
  <c r="FA300" i="1"/>
  <c r="GC252" i="1" s="1"/>
  <c r="DB300" i="1"/>
  <c r="DE301" i="1"/>
  <c r="EO300" i="1"/>
  <c r="P393" i="1"/>
  <c r="S393" i="1"/>
  <c r="V393" i="1"/>
  <c r="Y393" i="1"/>
  <c r="AE393" i="1"/>
  <c r="AH393" i="1"/>
  <c r="AK393" i="1"/>
  <c r="AN393" i="1"/>
  <c r="AQ393" i="1"/>
  <c r="AT393" i="1"/>
  <c r="AW393" i="1"/>
  <c r="AZ393" i="1"/>
  <c r="BI393" i="1"/>
  <c r="BL393" i="1"/>
  <c r="BO393" i="1"/>
  <c r="BR393" i="1"/>
  <c r="BU393" i="1"/>
  <c r="CA393" i="1"/>
  <c r="CD393" i="1"/>
  <c r="CG393" i="1"/>
  <c r="FG389" i="1" l="1"/>
  <c r="FE390" i="1"/>
  <c r="CY388" i="1"/>
  <c r="CW389" i="1"/>
  <c r="ES393" i="1"/>
  <c r="ES388" i="1"/>
  <c r="DQ293" i="1"/>
  <c r="EY393" i="1"/>
  <c r="EY388" i="1"/>
  <c r="FB393" i="1"/>
  <c r="FB388" i="1"/>
  <c r="EV387" i="1"/>
  <c r="EV388" i="1" s="1"/>
  <c r="EP393" i="1"/>
  <c r="EP388" i="1"/>
  <c r="EM393" i="1"/>
  <c r="EM388" i="1"/>
  <c r="EJ393" i="1"/>
  <c r="EJ388" i="1"/>
  <c r="EG393" i="1"/>
  <c r="EG388" i="1"/>
  <c r="ED393" i="1"/>
  <c r="ED388" i="1"/>
  <c r="DL393" i="1"/>
  <c r="DL388" i="1"/>
  <c r="DO393" i="1"/>
  <c r="DO388" i="1"/>
  <c r="DU393" i="1"/>
  <c r="DU388" i="1"/>
  <c r="EA393" i="1"/>
  <c r="EA388" i="1"/>
  <c r="DI393" i="1"/>
  <c r="DI388" i="1"/>
  <c r="DR393" i="1"/>
  <c r="DR388" i="1"/>
  <c r="DX393" i="1"/>
  <c r="DX388" i="1"/>
  <c r="DC393" i="1"/>
  <c r="DC388" i="1"/>
  <c r="CZ393" i="1"/>
  <c r="CZ388" i="1"/>
  <c r="FP252" i="1"/>
  <c r="FT252" i="1"/>
  <c r="FL252" i="1"/>
  <c r="GB253" i="1"/>
  <c r="GA252" i="1"/>
  <c r="FR252" i="1"/>
  <c r="DF344" i="1"/>
  <c r="DH343" i="1"/>
  <c r="FN286" i="1" s="1"/>
  <c r="FJ251" i="1"/>
  <c r="FJ252" i="1" s="1"/>
  <c r="CT385" i="1"/>
  <c r="CT386" i="1" s="1"/>
  <c r="CT387" i="1" s="1"/>
  <c r="CT383" i="1"/>
  <c r="FK253" i="1"/>
  <c r="CP300" i="1"/>
  <c r="HK252" i="1" s="1"/>
  <c r="FO253" i="1"/>
  <c r="FM253" i="1"/>
  <c r="GE252" i="1"/>
  <c r="FY252" i="1"/>
  <c r="GD253" i="1"/>
  <c r="FQ253" i="1"/>
  <c r="FS253" i="1"/>
  <c r="FU253" i="1"/>
  <c r="FW252" i="1"/>
  <c r="DE302" i="1"/>
  <c r="EI301" i="1"/>
  <c r="CV301" i="1"/>
  <c r="DN301" i="1"/>
  <c r="FA301" i="1"/>
  <c r="GC253" i="1" s="1"/>
  <c r="EU301" i="1"/>
  <c r="EL302" i="1"/>
  <c r="FX254" i="1" s="1"/>
  <c r="FD302" i="1"/>
  <c r="CY302" i="1"/>
  <c r="DW302" i="1"/>
  <c r="EO301" i="1"/>
  <c r="DB301" i="1"/>
  <c r="DZ301" i="1"/>
  <c r="EC302" i="1"/>
  <c r="ER302" i="1"/>
  <c r="FZ254" i="1" s="1"/>
  <c r="EF301" i="1"/>
  <c r="FV253" i="1" s="1"/>
  <c r="FG301" i="1"/>
  <c r="DK302" i="1"/>
  <c r="DT301" i="1"/>
  <c r="EX302" i="1"/>
  <c r="DQ302" i="1"/>
  <c r="R47" i="1"/>
  <c r="Q47" i="1" s="1"/>
  <c r="R46" i="1"/>
  <c r="Q46" i="1" s="1"/>
  <c r="FG390" i="1" l="1"/>
  <c r="FE391" i="1"/>
  <c r="FG391" i="1" s="1"/>
  <c r="CY389" i="1"/>
  <c r="CW390" i="1"/>
  <c r="FS254" i="1"/>
  <c r="GF251" i="1"/>
  <c r="FA388" i="1"/>
  <c r="EY389" i="1"/>
  <c r="DZ388" i="1"/>
  <c r="DX389" i="1"/>
  <c r="DK388" i="1"/>
  <c r="DI389" i="1"/>
  <c r="DW388" i="1"/>
  <c r="DU389" i="1"/>
  <c r="DN388" i="1"/>
  <c r="DL389" i="1"/>
  <c r="EI388" i="1"/>
  <c r="EG389" i="1"/>
  <c r="EO388" i="1"/>
  <c r="EM389" i="1"/>
  <c r="EX388" i="1"/>
  <c r="EV389" i="1"/>
  <c r="FD388" i="1"/>
  <c r="FB389" i="1"/>
  <c r="DE388" i="1"/>
  <c r="DC389" i="1"/>
  <c r="DT388" i="1"/>
  <c r="DR389" i="1"/>
  <c r="EC388" i="1"/>
  <c r="EA389" i="1"/>
  <c r="DQ388" i="1"/>
  <c r="DO389" i="1"/>
  <c r="EF388" i="1"/>
  <c r="ED389" i="1"/>
  <c r="EL388" i="1"/>
  <c r="EJ389" i="1"/>
  <c r="ER388" i="1"/>
  <c r="EP389" i="1"/>
  <c r="EU388" i="1"/>
  <c r="ES389" i="1"/>
  <c r="DB388" i="1"/>
  <c r="CZ389" i="1"/>
  <c r="DT293" i="1"/>
  <c r="EV393" i="1"/>
  <c r="CT393" i="1"/>
  <c r="CT388" i="1"/>
  <c r="FR253" i="1"/>
  <c r="FP253" i="1"/>
  <c r="FT253" i="1"/>
  <c r="FL253" i="1"/>
  <c r="GB254" i="1"/>
  <c r="GA253" i="1"/>
  <c r="DF345" i="1"/>
  <c r="DH344" i="1"/>
  <c r="FK254" i="1"/>
  <c r="GF252" i="1"/>
  <c r="GE253" i="1"/>
  <c r="CP301" i="1"/>
  <c r="HK253" i="1" s="1"/>
  <c r="FO254" i="1"/>
  <c r="FM254" i="1"/>
  <c r="GD254" i="1"/>
  <c r="FU254" i="1"/>
  <c r="FY253" i="1"/>
  <c r="FW253" i="1"/>
  <c r="FJ253" i="1"/>
  <c r="FQ254" i="1"/>
  <c r="DQ303" i="1"/>
  <c r="DT302" i="1"/>
  <c r="FG302" i="1"/>
  <c r="ER303" i="1"/>
  <c r="FZ255" i="1" s="1"/>
  <c r="EC303" i="1"/>
  <c r="DB302" i="1"/>
  <c r="DW303" i="1"/>
  <c r="FS255" i="1" s="1"/>
  <c r="FD303" i="1"/>
  <c r="EU302" i="1"/>
  <c r="DN302" i="1"/>
  <c r="EX303" i="1"/>
  <c r="DK303" i="1"/>
  <c r="EF302" i="1"/>
  <c r="FV254" i="1" s="1"/>
  <c r="DZ302" i="1"/>
  <c r="EO302" i="1"/>
  <c r="CY303" i="1"/>
  <c r="EL303" i="1"/>
  <c r="FX255" i="1" s="1"/>
  <c r="FA302" i="1"/>
  <c r="GC254" i="1" s="1"/>
  <c r="CV302" i="1"/>
  <c r="FJ254" i="1" s="1"/>
  <c r="EI302" i="1"/>
  <c r="DE303" i="1"/>
  <c r="CY390" i="1" l="1"/>
  <c r="CW391" i="1"/>
  <c r="CY391" i="1" s="1"/>
  <c r="EU389" i="1"/>
  <c r="ES390" i="1"/>
  <c r="EL389" i="1"/>
  <c r="EJ390" i="1"/>
  <c r="DQ389" i="1"/>
  <c r="DO390" i="1"/>
  <c r="DT389" i="1"/>
  <c r="DR390" i="1"/>
  <c r="FD389" i="1"/>
  <c r="FB390" i="1"/>
  <c r="EO389" i="1"/>
  <c r="EM390" i="1"/>
  <c r="DN389" i="1"/>
  <c r="DL390" i="1"/>
  <c r="DK389" i="1"/>
  <c r="DI390" i="1"/>
  <c r="FA389" i="1"/>
  <c r="EY390" i="1"/>
  <c r="DB389" i="1"/>
  <c r="CZ390" i="1"/>
  <c r="ER389" i="1"/>
  <c r="EP390" i="1"/>
  <c r="EF389" i="1"/>
  <c r="ED390" i="1"/>
  <c r="EC389" i="1"/>
  <c r="EA390" i="1"/>
  <c r="DE389" i="1"/>
  <c r="DC390" i="1"/>
  <c r="EX389" i="1"/>
  <c r="EV390" i="1"/>
  <c r="EI389" i="1"/>
  <c r="EG390" i="1"/>
  <c r="DW389" i="1"/>
  <c r="DU390" i="1"/>
  <c r="DZ389" i="1"/>
  <c r="DX390" i="1"/>
  <c r="CV388" i="1"/>
  <c r="CT389" i="1"/>
  <c r="FP254" i="1"/>
  <c r="FN287" i="1"/>
  <c r="DW293" i="1"/>
  <c r="FR254" i="1"/>
  <c r="FT254" i="1"/>
  <c r="FL254" i="1"/>
  <c r="GB255" i="1"/>
  <c r="GA254" i="1"/>
  <c r="DF346" i="1"/>
  <c r="DH345" i="1"/>
  <c r="FK255" i="1"/>
  <c r="GF253" i="1"/>
  <c r="GE254" i="1"/>
  <c r="CP302" i="1"/>
  <c r="HK254" i="1" s="1"/>
  <c r="FM255" i="1"/>
  <c r="FO255" i="1"/>
  <c r="GD255" i="1"/>
  <c r="FW254" i="1"/>
  <c r="FU255" i="1"/>
  <c r="FY254" i="1"/>
  <c r="FQ255" i="1"/>
  <c r="EI303" i="1"/>
  <c r="FA303" i="1"/>
  <c r="GC255" i="1" s="1"/>
  <c r="CY304" i="1"/>
  <c r="DZ303" i="1"/>
  <c r="FT255" i="1" s="1"/>
  <c r="EF303" i="1"/>
  <c r="FV255" i="1" s="1"/>
  <c r="EX304" i="1"/>
  <c r="DN303" i="1"/>
  <c r="FD304" i="1"/>
  <c r="DB303" i="1"/>
  <c r="FL255" i="1" s="1"/>
  <c r="ER304" i="1"/>
  <c r="FZ256" i="1" s="1"/>
  <c r="DT303" i="1"/>
  <c r="FR255" i="1" s="1"/>
  <c r="DE304" i="1"/>
  <c r="CV303" i="1"/>
  <c r="FJ255" i="1" s="1"/>
  <c r="EL304" i="1"/>
  <c r="FX256" i="1" s="1"/>
  <c r="EO303" i="1"/>
  <c r="DK304" i="1"/>
  <c r="EU303" i="1"/>
  <c r="DW304" i="1"/>
  <c r="FS256" i="1" s="1"/>
  <c r="EC304" i="1"/>
  <c r="FG303" i="1"/>
  <c r="DQ304" i="1"/>
  <c r="O42" i="1"/>
  <c r="GD256" i="1" l="1"/>
  <c r="FD390" i="1"/>
  <c r="FB391" i="1"/>
  <c r="FD391" i="1" s="1"/>
  <c r="FA390" i="1"/>
  <c r="EY391" i="1"/>
  <c r="FA391" i="1" s="1"/>
  <c r="EX390" i="1"/>
  <c r="EV391" i="1"/>
  <c r="EX391" i="1" s="1"/>
  <c r="EU390" i="1"/>
  <c r="ES391" i="1"/>
  <c r="EU391" i="1" s="1"/>
  <c r="ER390" i="1"/>
  <c r="EP391" i="1"/>
  <c r="ER391" i="1" s="1"/>
  <c r="EO390" i="1"/>
  <c r="EM391" i="1"/>
  <c r="EO391" i="1" s="1"/>
  <c r="EL390" i="1"/>
  <c r="EJ391" i="1"/>
  <c r="EL391" i="1" s="1"/>
  <c r="EI390" i="1"/>
  <c r="EG391" i="1"/>
  <c r="EI391" i="1" s="1"/>
  <c r="EC390" i="1"/>
  <c r="EA391" i="1"/>
  <c r="EC391" i="1" s="1"/>
  <c r="DZ390" i="1"/>
  <c r="DX391" i="1"/>
  <c r="DZ391" i="1" s="1"/>
  <c r="EF390" i="1"/>
  <c r="ED391" i="1"/>
  <c r="EF391" i="1" s="1"/>
  <c r="DW390" i="1"/>
  <c r="DU391" i="1"/>
  <c r="DW391" i="1" s="1"/>
  <c r="DT390" i="1"/>
  <c r="DR391" i="1"/>
  <c r="DT391" i="1" s="1"/>
  <c r="DQ390" i="1"/>
  <c r="DO391" i="1"/>
  <c r="DQ391" i="1" s="1"/>
  <c r="DN390" i="1"/>
  <c r="DL391" i="1"/>
  <c r="DN391" i="1" s="1"/>
  <c r="DK390" i="1"/>
  <c r="DI391" i="1"/>
  <c r="DK391" i="1" s="1"/>
  <c r="DE390" i="1"/>
  <c r="DC391" i="1"/>
  <c r="DE391" i="1" s="1"/>
  <c r="DB390" i="1"/>
  <c r="CZ391" i="1"/>
  <c r="DB391" i="1" s="1"/>
  <c r="FY255" i="1"/>
  <c r="CV389" i="1"/>
  <c r="CT390" i="1"/>
  <c r="FP255" i="1"/>
  <c r="GB256" i="1"/>
  <c r="FW255" i="1"/>
  <c r="FN288" i="1"/>
  <c r="DZ293" i="1"/>
  <c r="GA255" i="1"/>
  <c r="DF347" i="1"/>
  <c r="DH346" i="1"/>
  <c r="FK256" i="1"/>
  <c r="GF254" i="1"/>
  <c r="GE255" i="1"/>
  <c r="CP303" i="1"/>
  <c r="HK255" i="1" s="1"/>
  <c r="FM256" i="1"/>
  <c r="FO256" i="1"/>
  <c r="FU256" i="1"/>
  <c r="FQ256" i="1"/>
  <c r="FG304" i="1"/>
  <c r="DW305" i="1"/>
  <c r="FS257" i="1" s="1"/>
  <c r="EL305" i="1"/>
  <c r="FX257" i="1" s="1"/>
  <c r="DE305" i="1"/>
  <c r="ER305" i="1"/>
  <c r="FZ257" i="1" s="1"/>
  <c r="FD305" i="1"/>
  <c r="GD257" i="1" s="1"/>
  <c r="EX305" i="1"/>
  <c r="DZ304" i="1"/>
  <c r="FT256" i="1" s="1"/>
  <c r="FA304" i="1"/>
  <c r="GC256" i="1" s="1"/>
  <c r="DQ305" i="1"/>
  <c r="EC305" i="1"/>
  <c r="EU304" i="1"/>
  <c r="DK305" i="1"/>
  <c r="EO304" i="1"/>
  <c r="FY256" i="1" s="1"/>
  <c r="CV304" i="1"/>
  <c r="FJ256" i="1" s="1"/>
  <c r="DT304" i="1"/>
  <c r="FR256" i="1" s="1"/>
  <c r="DB304" i="1"/>
  <c r="FL256" i="1" s="1"/>
  <c r="DN304" i="1"/>
  <c r="EF304" i="1"/>
  <c r="FV256" i="1" s="1"/>
  <c r="CY305" i="1"/>
  <c r="EI304" i="1"/>
  <c r="Q38" i="1"/>
  <c r="Q37" i="1"/>
  <c r="CV390" i="1" l="1"/>
  <c r="CT391" i="1"/>
  <c r="CV391" i="1" s="1"/>
  <c r="H30" i="1"/>
  <c r="FP256" i="1"/>
  <c r="FW256" i="1"/>
  <c r="GB257" i="1"/>
  <c r="FN289" i="1"/>
  <c r="EC293" i="1"/>
  <c r="FU257" i="1"/>
  <c r="FK257" i="1"/>
  <c r="GA256" i="1"/>
  <c r="GF255" i="1"/>
  <c r="DF348" i="1"/>
  <c r="DH347" i="1"/>
  <c r="FM257" i="1"/>
  <c r="GE256" i="1"/>
  <c r="CP304" i="1"/>
  <c r="HK256" i="1" s="1"/>
  <c r="FO257" i="1"/>
  <c r="FQ257" i="1"/>
  <c r="DN305" i="1"/>
  <c r="FP257" i="1" s="1"/>
  <c r="EO305" i="1"/>
  <c r="FY257" i="1" s="1"/>
  <c r="DZ305" i="1"/>
  <c r="FT257" i="1" s="1"/>
  <c r="DW308" i="1"/>
  <c r="DW306" i="1"/>
  <c r="CY308" i="1"/>
  <c r="CY306" i="1"/>
  <c r="FK258" i="1" s="1"/>
  <c r="DT305" i="1"/>
  <c r="FR257" i="1" s="1"/>
  <c r="EU305" i="1"/>
  <c r="DQ308" i="1"/>
  <c r="DQ306" i="1"/>
  <c r="FD308" i="1"/>
  <c r="FD306" i="1"/>
  <c r="GD258" i="1" s="1"/>
  <c r="DE308" i="1"/>
  <c r="DE306" i="1"/>
  <c r="EI305" i="1"/>
  <c r="EF305" i="1"/>
  <c r="FV257" i="1" s="1"/>
  <c r="DB305" i="1"/>
  <c r="FL257" i="1" s="1"/>
  <c r="CV305" i="1"/>
  <c r="FJ257" i="1" s="1"/>
  <c r="DK308" i="1"/>
  <c r="DK306" i="1"/>
  <c r="EC308" i="1"/>
  <c r="EC306" i="1"/>
  <c r="FA305" i="1"/>
  <c r="GC257" i="1" s="1"/>
  <c r="EX308" i="1"/>
  <c r="EX306" i="1"/>
  <c r="ER308" i="1"/>
  <c r="ER306" i="1"/>
  <c r="FZ258" i="1" s="1"/>
  <c r="EL308" i="1"/>
  <c r="EL306" i="1"/>
  <c r="FX258" i="1" s="1"/>
  <c r="FG305" i="1"/>
  <c r="GB258" i="1" l="1"/>
  <c r="FW257" i="1"/>
  <c r="FN290" i="1"/>
  <c r="FS258" i="1"/>
  <c r="EF293" i="1"/>
  <c r="EI293" i="1" s="1"/>
  <c r="FU258" i="1"/>
  <c r="GA257" i="1"/>
  <c r="GF256" i="1"/>
  <c r="DF349" i="1"/>
  <c r="DH348" i="1"/>
  <c r="FM258" i="1"/>
  <c r="FO258" i="1"/>
  <c r="GE257" i="1"/>
  <c r="CP305" i="1"/>
  <c r="HK257" i="1" s="1"/>
  <c r="FQ258" i="1"/>
  <c r="EC310" i="1"/>
  <c r="DB308" i="1"/>
  <c r="DB306" i="1"/>
  <c r="FL258" i="1" s="1"/>
  <c r="DW310" i="1"/>
  <c r="EL310" i="1"/>
  <c r="FX259" i="1" s="1"/>
  <c r="DQ310" i="1"/>
  <c r="CY310" i="1"/>
  <c r="FK259" i="1" s="1"/>
  <c r="EO308" i="1"/>
  <c r="EO306" i="1"/>
  <c r="FY258" i="1" s="1"/>
  <c r="FA308" i="1"/>
  <c r="FA306" i="1"/>
  <c r="GC258" i="1" s="1"/>
  <c r="CV308" i="1"/>
  <c r="CV306" i="1"/>
  <c r="FJ258" i="1" s="1"/>
  <c r="EF308" i="1"/>
  <c r="EF306" i="1"/>
  <c r="FV258" i="1" s="1"/>
  <c r="FD310" i="1"/>
  <c r="GD259" i="1" s="1"/>
  <c r="FG308" i="1"/>
  <c r="FG306" i="1"/>
  <c r="EI308" i="1"/>
  <c r="EI306" i="1"/>
  <c r="EU308" i="1"/>
  <c r="EU306" i="1"/>
  <c r="ER310" i="1"/>
  <c r="FZ259" i="1" s="1"/>
  <c r="EX310" i="1"/>
  <c r="DK310" i="1"/>
  <c r="FO259" i="1" s="1"/>
  <c r="DE310" i="1"/>
  <c r="DT308" i="1"/>
  <c r="DT306" i="1"/>
  <c r="FR258" i="1" s="1"/>
  <c r="DZ308" i="1"/>
  <c r="DZ306" i="1"/>
  <c r="FT258" i="1" s="1"/>
  <c r="DN308" i="1"/>
  <c r="DN306" i="1"/>
  <c r="FP258" i="1" s="1"/>
  <c r="FW258" i="1" l="1"/>
  <c r="GB259" i="1"/>
  <c r="FS259" i="1"/>
  <c r="FN291" i="1"/>
  <c r="FU259" i="1"/>
  <c r="EL293" i="1"/>
  <c r="GA258" i="1"/>
  <c r="GF257" i="1"/>
  <c r="DF350" i="1"/>
  <c r="DH349" i="1"/>
  <c r="FM259" i="1"/>
  <c r="GE258" i="1"/>
  <c r="CP306" i="1"/>
  <c r="HK258" i="1" s="1"/>
  <c r="CP308" i="1"/>
  <c r="FQ259" i="1"/>
  <c r="DE311" i="1"/>
  <c r="EU310" i="1"/>
  <c r="FD311" i="1"/>
  <c r="GD260" i="1" s="1"/>
  <c r="FA310" i="1"/>
  <c r="GC259" i="1" s="1"/>
  <c r="DK311" i="1"/>
  <c r="FO260" i="1" s="1"/>
  <c r="CV310" i="1"/>
  <c r="FJ259" i="1" s="1"/>
  <c r="DN310" i="1"/>
  <c r="FP259" i="1" s="1"/>
  <c r="EX311" i="1"/>
  <c r="EI310" i="1"/>
  <c r="EO310" i="1"/>
  <c r="FY259" i="1" s="1"/>
  <c r="DQ311" i="1"/>
  <c r="DB310" i="1"/>
  <c r="FL259" i="1" s="1"/>
  <c r="DT310" i="1"/>
  <c r="FR259" i="1" s="1"/>
  <c r="ER311" i="1"/>
  <c r="FZ260" i="1" s="1"/>
  <c r="CY311" i="1"/>
  <c r="FK260" i="1" s="1"/>
  <c r="EL311" i="1"/>
  <c r="FX260" i="1" s="1"/>
  <c r="DW311" i="1"/>
  <c r="DZ310" i="1"/>
  <c r="FT259" i="1" s="1"/>
  <c r="FG310" i="1"/>
  <c r="EF310" i="1"/>
  <c r="FV259" i="1" s="1"/>
  <c r="EC311" i="1"/>
  <c r="FW259" i="1" l="1"/>
  <c r="GB260" i="1"/>
  <c r="FN292" i="1"/>
  <c r="FU260" i="1"/>
  <c r="FS260" i="1"/>
  <c r="EO293" i="1"/>
  <c r="GA259" i="1"/>
  <c r="GF258" i="1"/>
  <c r="DF351" i="1"/>
  <c r="DH350" i="1"/>
  <c r="FM260" i="1"/>
  <c r="GE259" i="1"/>
  <c r="CP310" i="1"/>
  <c r="HK259" i="1" s="1"/>
  <c r="FQ260" i="1"/>
  <c r="EF311" i="1"/>
  <c r="FV260" i="1" s="1"/>
  <c r="EL312" i="1"/>
  <c r="FX261" i="1" s="1"/>
  <c r="DB311" i="1"/>
  <c r="FL260" i="1" s="1"/>
  <c r="EU311" i="1"/>
  <c r="DZ311" i="1"/>
  <c r="FT260" i="1" s="1"/>
  <c r="ER312" i="1"/>
  <c r="FZ261" i="1" s="1"/>
  <c r="DQ312" i="1"/>
  <c r="EX312" i="1"/>
  <c r="CV311" i="1"/>
  <c r="FJ260" i="1" s="1"/>
  <c r="FA311" i="1"/>
  <c r="GC260" i="1" s="1"/>
  <c r="EC312" i="1"/>
  <c r="FG311" i="1"/>
  <c r="DW312" i="1"/>
  <c r="CY312" i="1"/>
  <c r="FK261" i="1" s="1"/>
  <c r="DT311" i="1"/>
  <c r="FR260" i="1" s="1"/>
  <c r="EO311" i="1"/>
  <c r="FY260" i="1" s="1"/>
  <c r="EI311" i="1"/>
  <c r="DN311" i="1"/>
  <c r="FP260" i="1" s="1"/>
  <c r="DK312" i="1"/>
  <c r="FO261" i="1" s="1"/>
  <c r="FD312" i="1"/>
  <c r="GD261" i="1" s="1"/>
  <c r="DE312" i="1"/>
  <c r="FM261" i="1" s="1"/>
  <c r="GB261" i="1" l="1"/>
  <c r="FS261" i="1"/>
  <c r="FN293" i="1"/>
  <c r="FU261" i="1"/>
  <c r="FW260" i="1"/>
  <c r="ER293" i="1"/>
  <c r="GF259" i="1"/>
  <c r="GA260" i="1"/>
  <c r="DF355" i="1"/>
  <c r="DF353" i="1"/>
  <c r="DH353" i="1" s="1"/>
  <c r="DH351" i="1"/>
  <c r="FN294" i="1" s="1"/>
  <c r="GE260" i="1"/>
  <c r="CP311" i="1"/>
  <c r="HK260" i="1" s="1"/>
  <c r="FQ261" i="1"/>
  <c r="EC313" i="1"/>
  <c r="DQ313" i="1"/>
  <c r="DN312" i="1"/>
  <c r="FP261" i="1" s="1"/>
  <c r="CV312" i="1"/>
  <c r="FJ261" i="1" s="1"/>
  <c r="FD313" i="1"/>
  <c r="GD262" i="1" s="1"/>
  <c r="DW313" i="1"/>
  <c r="EL313" i="1"/>
  <c r="EO312" i="1"/>
  <c r="FY261" i="1" s="1"/>
  <c r="DT312" i="1"/>
  <c r="FR261" i="1" s="1"/>
  <c r="DZ312" i="1"/>
  <c r="DE313" i="1"/>
  <c r="FM262" i="1" s="1"/>
  <c r="DK313" i="1"/>
  <c r="FO262" i="1" s="1"/>
  <c r="EX313" i="1"/>
  <c r="ER313" i="1"/>
  <c r="FZ262" i="1" s="1"/>
  <c r="EI312" i="1"/>
  <c r="FW261" i="1" s="1"/>
  <c r="CY313" i="1"/>
  <c r="FK262" i="1" s="1"/>
  <c r="FG312" i="1"/>
  <c r="FA312" i="1"/>
  <c r="GC261" i="1" s="1"/>
  <c r="EU312" i="1"/>
  <c r="DB312" i="1"/>
  <c r="FL261" i="1" s="1"/>
  <c r="EF312" i="1"/>
  <c r="FV261" i="1" s="1"/>
  <c r="O22" i="1"/>
  <c r="GB262" i="1" l="1"/>
  <c r="FU262" i="1"/>
  <c r="GF260" i="1"/>
  <c r="FT261" i="1"/>
  <c r="FS262" i="1"/>
  <c r="EU293" i="1"/>
  <c r="FX262" i="1"/>
  <c r="GA261" i="1"/>
  <c r="DF356" i="1"/>
  <c r="DH355" i="1"/>
  <c r="FN295" i="1" s="1"/>
  <c r="GE261" i="1"/>
  <c r="CP312" i="1"/>
  <c r="HK261" i="1" s="1"/>
  <c r="FQ262" i="1"/>
  <c r="ER314" i="1"/>
  <c r="FZ263" i="1" s="1"/>
  <c r="DW314" i="1"/>
  <c r="DB313" i="1"/>
  <c r="FL262" i="1" s="1"/>
  <c r="FA313" i="1"/>
  <c r="GC262" i="1" s="1"/>
  <c r="CY314" i="1"/>
  <c r="FK263" i="1" s="1"/>
  <c r="DE314" i="1"/>
  <c r="FM263" i="1" s="1"/>
  <c r="DZ313" i="1"/>
  <c r="EO313" i="1"/>
  <c r="CV313" i="1"/>
  <c r="FJ262" i="1" s="1"/>
  <c r="DQ314" i="1"/>
  <c r="DK314" i="1"/>
  <c r="FO263" i="1" s="1"/>
  <c r="FD314" i="1"/>
  <c r="GD263" i="1" s="1"/>
  <c r="EF313" i="1"/>
  <c r="FV262" i="1" s="1"/>
  <c r="EU313" i="1"/>
  <c r="FG313" i="1"/>
  <c r="EI313" i="1"/>
  <c r="FW262" i="1" s="1"/>
  <c r="EX314" i="1"/>
  <c r="DT313" i="1"/>
  <c r="FR262" i="1" s="1"/>
  <c r="EL314" i="1"/>
  <c r="DN313" i="1"/>
  <c r="FP262" i="1" s="1"/>
  <c r="EC314" i="1"/>
  <c r="FU263" i="1" s="1"/>
  <c r="O21" i="1"/>
  <c r="O24" i="1"/>
  <c r="O23" i="1"/>
  <c r="FT262" i="1" l="1"/>
  <c r="GB263" i="1"/>
  <c r="GA262" i="1"/>
  <c r="FS263" i="1"/>
  <c r="GF261" i="1"/>
  <c r="FX263" i="1"/>
  <c r="FY262" i="1"/>
  <c r="EX293" i="1"/>
  <c r="DF357" i="1"/>
  <c r="DH356" i="1"/>
  <c r="FN296" i="1" s="1"/>
  <c r="GE262" i="1"/>
  <c r="CP313" i="1"/>
  <c r="HK262" i="1" s="1"/>
  <c r="FQ263" i="1"/>
  <c r="DN314" i="1"/>
  <c r="FP263" i="1" s="1"/>
  <c r="DT314" i="1"/>
  <c r="FR263" i="1" s="1"/>
  <c r="EX315" i="1"/>
  <c r="FG314" i="1"/>
  <c r="EF314" i="1"/>
  <c r="FV263" i="1" s="1"/>
  <c r="DK315" i="1"/>
  <c r="FO264" i="1" s="1"/>
  <c r="CV314" i="1"/>
  <c r="FJ263" i="1" s="1"/>
  <c r="DZ314" i="1"/>
  <c r="CY315" i="1"/>
  <c r="FK264" i="1" s="1"/>
  <c r="DB314" i="1"/>
  <c r="FL263" i="1" s="1"/>
  <c r="EC315" i="1"/>
  <c r="FU264" i="1" s="1"/>
  <c r="EL315" i="1"/>
  <c r="EI314" i="1"/>
  <c r="FW263" i="1" s="1"/>
  <c r="EU314" i="1"/>
  <c r="GA263" i="1" s="1"/>
  <c r="FD315" i="1"/>
  <c r="GD264" i="1" s="1"/>
  <c r="DQ315" i="1"/>
  <c r="FQ264" i="1" s="1"/>
  <c r="EO314" i="1"/>
  <c r="DE315" i="1"/>
  <c r="FM264" i="1" s="1"/>
  <c r="FA314" i="1"/>
  <c r="GC263" i="1" s="1"/>
  <c r="DW315" i="1"/>
  <c r="ER315" i="1"/>
  <c r="CM393" i="1"/>
  <c r="BX393" i="1"/>
  <c r="AB393" i="1"/>
  <c r="M393" i="1"/>
  <c r="FT263" i="1" l="1"/>
  <c r="GF262" i="1"/>
  <c r="GB264" i="1"/>
  <c r="FS264" i="1"/>
  <c r="FY263" i="1"/>
  <c r="FZ264" i="1"/>
  <c r="FA293" i="1"/>
  <c r="FX264" i="1"/>
  <c r="DF358" i="1"/>
  <c r="DH357" i="1"/>
  <c r="FN297" i="1" s="1"/>
  <c r="GE263" i="1"/>
  <c r="CP314" i="1"/>
  <c r="HK263" i="1" s="1"/>
  <c r="DE316" i="1"/>
  <c r="FM265" i="1" s="1"/>
  <c r="EU315" i="1"/>
  <c r="GA264" i="1" s="1"/>
  <c r="DZ315" i="1"/>
  <c r="FG315" i="1"/>
  <c r="DW316" i="1"/>
  <c r="DK316" i="1"/>
  <c r="FO265" i="1" s="1"/>
  <c r="DT315" i="1"/>
  <c r="FR264" i="1" s="1"/>
  <c r="ER316" i="1"/>
  <c r="EI315" i="1"/>
  <c r="FW264" i="1" s="1"/>
  <c r="EX316" i="1"/>
  <c r="DN315" i="1"/>
  <c r="FP264" i="1" s="1"/>
  <c r="DQ316" i="1"/>
  <c r="FQ265" i="1" s="1"/>
  <c r="DB315" i="1"/>
  <c r="FL264" i="1" s="1"/>
  <c r="EC316" i="1"/>
  <c r="FU265" i="1" s="1"/>
  <c r="FA315" i="1"/>
  <c r="GC264" i="1" s="1"/>
  <c r="EO315" i="1"/>
  <c r="FD316" i="1"/>
  <c r="GD265" i="1" s="1"/>
  <c r="EL316" i="1"/>
  <c r="CY316" i="1"/>
  <c r="FK265" i="1" s="1"/>
  <c r="CV315" i="1"/>
  <c r="FJ264" i="1" s="1"/>
  <c r="EF315" i="1"/>
  <c r="FV264" i="1" s="1"/>
  <c r="FT264" i="1" l="1"/>
  <c r="GB265" i="1"/>
  <c r="FS265" i="1"/>
  <c r="FZ265" i="1"/>
  <c r="GF263" i="1"/>
  <c r="FY264" i="1"/>
  <c r="FX265" i="1"/>
  <c r="FD293" i="1"/>
  <c r="DF359" i="1"/>
  <c r="DH358" i="1"/>
  <c r="FN298" i="1" s="1"/>
  <c r="GE264" i="1"/>
  <c r="CP315" i="1"/>
  <c r="HK264" i="1" s="1"/>
  <c r="CV316" i="1"/>
  <c r="FJ265" i="1" s="1"/>
  <c r="EO316" i="1"/>
  <c r="DQ317" i="1"/>
  <c r="FQ266" i="1" s="1"/>
  <c r="EX317" i="1"/>
  <c r="DT316" i="1"/>
  <c r="FR265" i="1" s="1"/>
  <c r="FG316" i="1"/>
  <c r="EF316" i="1"/>
  <c r="FV265" i="1" s="1"/>
  <c r="CY317" i="1"/>
  <c r="FK266" i="1" s="1"/>
  <c r="FD317" i="1"/>
  <c r="GD266" i="1" s="1"/>
  <c r="FA316" i="1"/>
  <c r="GC265" i="1" s="1"/>
  <c r="DB316" i="1"/>
  <c r="FL265" i="1" s="1"/>
  <c r="DN316" i="1"/>
  <c r="FP265" i="1" s="1"/>
  <c r="ER317" i="1"/>
  <c r="DK317" i="1"/>
  <c r="FO266" i="1" s="1"/>
  <c r="DW317" i="1"/>
  <c r="FS266" i="1" s="1"/>
  <c r="DZ316" i="1"/>
  <c r="FT265" i="1" s="1"/>
  <c r="EL317" i="1"/>
  <c r="EI316" i="1"/>
  <c r="FW265" i="1" s="1"/>
  <c r="EU316" i="1"/>
  <c r="EC317" i="1"/>
  <c r="FU266" i="1" s="1"/>
  <c r="DE317" i="1"/>
  <c r="FM266" i="1" s="1"/>
  <c r="K381" i="1"/>
  <c r="FY265" i="1" l="1"/>
  <c r="FZ266" i="1"/>
  <c r="GB266" i="1"/>
  <c r="GF264" i="1"/>
  <c r="FX266" i="1"/>
  <c r="GA265" i="1"/>
  <c r="FG293" i="1"/>
  <c r="DF360" i="1"/>
  <c r="DH359" i="1"/>
  <c r="FN299" i="1" s="1"/>
  <c r="GE265" i="1"/>
  <c r="CP316" i="1"/>
  <c r="HK265" i="1" s="1"/>
  <c r="EO317" i="1"/>
  <c r="EC318" i="1"/>
  <c r="FU267" i="1" s="1"/>
  <c r="EL318" i="1"/>
  <c r="DW318" i="1"/>
  <c r="FS267" i="1" s="1"/>
  <c r="ER318" i="1"/>
  <c r="DN317" i="1"/>
  <c r="FP266" i="1" s="1"/>
  <c r="FA317" i="1"/>
  <c r="GC266" i="1" s="1"/>
  <c r="CY318" i="1"/>
  <c r="FK267" i="1" s="1"/>
  <c r="FG317" i="1"/>
  <c r="EX318" i="1"/>
  <c r="EF317" i="1"/>
  <c r="FV266" i="1" s="1"/>
  <c r="DT317" i="1"/>
  <c r="FR266" i="1" s="1"/>
  <c r="CV317" i="1"/>
  <c r="FJ266" i="1" s="1"/>
  <c r="DE318" i="1"/>
  <c r="FM267" i="1" s="1"/>
  <c r="EU317" i="1"/>
  <c r="GA266" i="1" s="1"/>
  <c r="EI317" i="1"/>
  <c r="FW266" i="1" s="1"/>
  <c r="DZ317" i="1"/>
  <c r="FT266" i="1" s="1"/>
  <c r="DK318" i="1"/>
  <c r="FO267" i="1" s="1"/>
  <c r="DB317" i="1"/>
  <c r="FL266" i="1" s="1"/>
  <c r="FD318" i="1"/>
  <c r="GD267" i="1" s="1"/>
  <c r="DQ318" i="1"/>
  <c r="FQ267" i="1" s="1"/>
  <c r="HL319" i="1"/>
  <c r="K385" i="1"/>
  <c r="O47" i="1"/>
  <c r="O46" i="1"/>
  <c r="O45" i="1"/>
  <c r="O44" i="1"/>
  <c r="O43" i="1"/>
  <c r="O41" i="1"/>
  <c r="O40" i="1"/>
  <c r="O39" i="1"/>
  <c r="O38" i="1"/>
  <c r="O37" i="1"/>
  <c r="O36" i="1"/>
  <c r="O35" i="1"/>
  <c r="O34" i="1"/>
  <c r="O33" i="1"/>
  <c r="O32" i="1"/>
  <c r="O30" i="1"/>
  <c r="O29" i="1"/>
  <c r="O28" i="1"/>
  <c r="O27" i="1"/>
  <c r="O25" i="1"/>
  <c r="HL318" i="1"/>
  <c r="GF265" i="1" l="1"/>
  <c r="FY266" i="1"/>
  <c r="FZ267" i="1"/>
  <c r="GB267" i="1"/>
  <c r="FX267" i="1"/>
  <c r="GG318" i="1"/>
  <c r="FI318" i="1"/>
  <c r="GG319" i="1"/>
  <c r="FI319" i="1"/>
  <c r="DF361" i="1"/>
  <c r="DH360" i="1"/>
  <c r="FN300" i="1" s="1"/>
  <c r="GE266" i="1"/>
  <c r="CP317" i="1"/>
  <c r="HK266" i="1" s="1"/>
  <c r="FD319" i="1"/>
  <c r="GD268" i="1" s="1"/>
  <c r="DZ318" i="1"/>
  <c r="FT267" i="1" s="1"/>
  <c r="EU318" i="1"/>
  <c r="GA267" i="1" s="1"/>
  <c r="CV318" i="1"/>
  <c r="FJ267" i="1" s="1"/>
  <c r="EF318" i="1"/>
  <c r="FV267" i="1" s="1"/>
  <c r="FG318" i="1"/>
  <c r="FA318" i="1"/>
  <c r="ER319" i="1"/>
  <c r="EL319" i="1"/>
  <c r="EO318" i="1"/>
  <c r="DQ319" i="1"/>
  <c r="FQ268" i="1" s="1"/>
  <c r="DB318" i="1"/>
  <c r="FL267" i="1" s="1"/>
  <c r="DK319" i="1"/>
  <c r="FO268" i="1" s="1"/>
  <c r="DE319" i="1"/>
  <c r="FM268" i="1" s="1"/>
  <c r="DT318" i="1"/>
  <c r="FR267" i="1" s="1"/>
  <c r="EX319" i="1"/>
  <c r="CY319" i="1"/>
  <c r="FK268" i="1" s="1"/>
  <c r="DN318" i="1"/>
  <c r="FP267" i="1" s="1"/>
  <c r="DW319" i="1"/>
  <c r="FS268" i="1" s="1"/>
  <c r="EC319" i="1"/>
  <c r="FU268" i="1" s="1"/>
  <c r="EI318" i="1"/>
  <c r="FW267" i="1" s="1"/>
  <c r="FY267" i="1" l="1"/>
  <c r="GF266" i="1"/>
  <c r="FZ268" i="1"/>
  <c r="GB268" i="1"/>
  <c r="FX268" i="1"/>
  <c r="GC267" i="1"/>
  <c r="DF362" i="1"/>
  <c r="DH361" i="1"/>
  <c r="FN301" i="1" s="1"/>
  <c r="GE267" i="1"/>
  <c r="CP318" i="1"/>
  <c r="HK267" i="1" s="1"/>
  <c r="DW320" i="1"/>
  <c r="FS269" i="1" s="1"/>
  <c r="EL320" i="1"/>
  <c r="EI319" i="1"/>
  <c r="FW268" i="1" s="1"/>
  <c r="CY320" i="1"/>
  <c r="FK269" i="1" s="1"/>
  <c r="DT319" i="1"/>
  <c r="FR268" i="1" s="1"/>
  <c r="DK320" i="1"/>
  <c r="FO269" i="1" s="1"/>
  <c r="DQ320" i="1"/>
  <c r="FQ269" i="1" s="1"/>
  <c r="FA319" i="1"/>
  <c r="GC268" i="1" s="1"/>
  <c r="EF319" i="1"/>
  <c r="FV268" i="1" s="1"/>
  <c r="EU319" i="1"/>
  <c r="EC320" i="1"/>
  <c r="FU269" i="1" s="1"/>
  <c r="EX320" i="1"/>
  <c r="ER320" i="1"/>
  <c r="FZ269" i="1" s="1"/>
  <c r="FD320" i="1"/>
  <c r="DN319" i="1"/>
  <c r="FP268" i="1" s="1"/>
  <c r="DE320" i="1"/>
  <c r="FM269" i="1" s="1"/>
  <c r="DB319" i="1"/>
  <c r="FL268" i="1" s="1"/>
  <c r="EO319" i="1"/>
  <c r="FG319" i="1"/>
  <c r="CV319" i="1"/>
  <c r="FJ268" i="1" s="1"/>
  <c r="DZ319" i="1"/>
  <c r="FT268" i="1" s="1"/>
  <c r="HL317" i="1"/>
  <c r="K380" i="1"/>
  <c r="FY268" i="1" l="1"/>
  <c r="GB269" i="1"/>
  <c r="FX269" i="1"/>
  <c r="GF267" i="1"/>
  <c r="GD269" i="1"/>
  <c r="GA268" i="1"/>
  <c r="GG317" i="1"/>
  <c r="FI317" i="1"/>
  <c r="DF363" i="1"/>
  <c r="DH362" i="1"/>
  <c r="FN302" i="1" s="1"/>
  <c r="GE268" i="1"/>
  <c r="CP319" i="1"/>
  <c r="HK268" i="1" s="1"/>
  <c r="CV320" i="1"/>
  <c r="FJ269" i="1" s="1"/>
  <c r="DT320" i="1"/>
  <c r="FR269" i="1" s="1"/>
  <c r="EO320" i="1"/>
  <c r="EC323" i="1"/>
  <c r="EC321" i="1"/>
  <c r="FU270" i="1" s="1"/>
  <c r="EF320" i="1"/>
  <c r="FV269" i="1" s="1"/>
  <c r="EI320" i="1"/>
  <c r="FW269" i="1" s="1"/>
  <c r="EL323" i="1"/>
  <c r="EL321" i="1"/>
  <c r="DB320" i="1"/>
  <c r="FL269" i="1" s="1"/>
  <c r="DN320" i="1"/>
  <c r="FP269" i="1" s="1"/>
  <c r="DE323" i="1"/>
  <c r="DE321" i="1"/>
  <c r="FM270" i="1" s="1"/>
  <c r="ER321" i="1"/>
  <c r="FZ270" i="1" s="1"/>
  <c r="ER323" i="1"/>
  <c r="DQ323" i="1"/>
  <c r="DQ321" i="1"/>
  <c r="FQ270" i="1" s="1"/>
  <c r="DZ320" i="1"/>
  <c r="FT269" i="1" s="1"/>
  <c r="FG320" i="1"/>
  <c r="FD323" i="1"/>
  <c r="FD321" i="1"/>
  <c r="GD270" i="1" s="1"/>
  <c r="EX323" i="1"/>
  <c r="EX321" i="1"/>
  <c r="EU320" i="1"/>
  <c r="FA320" i="1"/>
  <c r="GC269" i="1" s="1"/>
  <c r="DK323" i="1"/>
  <c r="DK321" i="1"/>
  <c r="FO270" i="1" s="1"/>
  <c r="CY321" i="1"/>
  <c r="FK270" i="1" s="1"/>
  <c r="CY323" i="1"/>
  <c r="DW321" i="1"/>
  <c r="FS270" i="1" s="1"/>
  <c r="DW323" i="1"/>
  <c r="HL316" i="1"/>
  <c r="HL315" i="1"/>
  <c r="K379" i="1"/>
  <c r="FY269" i="1" l="1"/>
  <c r="GB270" i="1"/>
  <c r="FX270" i="1"/>
  <c r="GA269" i="1"/>
  <c r="GF268" i="1"/>
  <c r="GG315" i="1"/>
  <c r="FI315" i="1"/>
  <c r="GG316" i="1"/>
  <c r="FI316" i="1"/>
  <c r="DF364" i="1"/>
  <c r="DH363" i="1"/>
  <c r="FN303" i="1" s="1"/>
  <c r="GE269" i="1"/>
  <c r="GF269" i="1" s="1"/>
  <c r="CP320" i="1"/>
  <c r="HK269" i="1" s="1"/>
  <c r="FD325" i="1"/>
  <c r="GD271" i="1" s="1"/>
  <c r="DZ323" i="1"/>
  <c r="DZ321" i="1"/>
  <c r="FT270" i="1" s="1"/>
  <c r="DW325" i="1"/>
  <c r="FS271" i="1" s="1"/>
  <c r="EX325" i="1"/>
  <c r="GB271" i="1" s="1"/>
  <c r="DE325" i="1"/>
  <c r="FM271" i="1" s="1"/>
  <c r="EF323" i="1"/>
  <c r="EF321" i="1"/>
  <c r="FV270" i="1" s="1"/>
  <c r="EC325" i="1"/>
  <c r="FU271" i="1" s="1"/>
  <c r="DK325" i="1"/>
  <c r="FO271" i="1" s="1"/>
  <c r="EU323" i="1"/>
  <c r="EU321" i="1"/>
  <c r="FG323" i="1"/>
  <c r="FG321" i="1"/>
  <c r="ER325" i="1"/>
  <c r="FZ271" i="1" s="1"/>
  <c r="DB323" i="1"/>
  <c r="DB321" i="1"/>
  <c r="FL270" i="1" s="1"/>
  <c r="EL325" i="1"/>
  <c r="CV323" i="1"/>
  <c r="CV321" i="1"/>
  <c r="FJ270" i="1" s="1"/>
  <c r="DN323" i="1"/>
  <c r="DN321" i="1"/>
  <c r="FP270" i="1" s="1"/>
  <c r="EI323" i="1"/>
  <c r="EI321" i="1"/>
  <c r="FW270" i="1" s="1"/>
  <c r="DT323" i="1"/>
  <c r="DT321" i="1"/>
  <c r="FR270" i="1" s="1"/>
  <c r="CY325" i="1"/>
  <c r="FK271" i="1" s="1"/>
  <c r="FA323" i="1"/>
  <c r="FA321" i="1"/>
  <c r="GC270" i="1" s="1"/>
  <c r="DQ325" i="1"/>
  <c r="FQ271" i="1" s="1"/>
  <c r="EO323" i="1"/>
  <c r="EO321" i="1"/>
  <c r="FY270" i="1" s="1"/>
  <c r="AA53" i="1"/>
  <c r="FX271" i="1" l="1"/>
  <c r="GA270" i="1"/>
  <c r="DF365" i="1"/>
  <c r="DH364" i="1"/>
  <c r="FN304" i="1" s="1"/>
  <c r="GE270" i="1"/>
  <c r="CP321" i="1"/>
  <c r="FG325" i="1"/>
  <c r="EX326" i="1"/>
  <c r="GB272" i="1" s="1"/>
  <c r="DT325" i="1"/>
  <c r="FR271" i="1" s="1"/>
  <c r="DB325" i="1"/>
  <c r="FL271" i="1" s="1"/>
  <c r="EC326" i="1"/>
  <c r="FU272" i="1" s="1"/>
  <c r="DE326" i="1"/>
  <c r="FM272" i="1" s="1"/>
  <c r="EO325" i="1"/>
  <c r="FY271" i="1" s="1"/>
  <c r="DQ326" i="1"/>
  <c r="FQ272" i="1" s="1"/>
  <c r="DN325" i="1"/>
  <c r="FP271" i="1" s="1"/>
  <c r="EL326" i="1"/>
  <c r="EF325" i="1"/>
  <c r="FV271" i="1" s="1"/>
  <c r="DW326" i="1"/>
  <c r="FS272" i="1" s="1"/>
  <c r="FA325" i="1"/>
  <c r="GC271" i="1" s="1"/>
  <c r="CY326" i="1"/>
  <c r="FK272" i="1" s="1"/>
  <c r="EI325" i="1"/>
  <c r="FW271" i="1" s="1"/>
  <c r="CV325" i="1"/>
  <c r="FJ271" i="1" s="1"/>
  <c r="ER326" i="1"/>
  <c r="FZ272" i="1" s="1"/>
  <c r="EU325" i="1"/>
  <c r="DK326" i="1"/>
  <c r="FO272" i="1" s="1"/>
  <c r="DZ325" i="1"/>
  <c r="FT271" i="1" s="1"/>
  <c r="FD326" i="1"/>
  <c r="GD272" i="1" s="1"/>
  <c r="D405" i="1"/>
  <c r="K378" i="1"/>
  <c r="FX272" i="1" l="1"/>
  <c r="GF270" i="1"/>
  <c r="GA271" i="1"/>
  <c r="DF366" i="1"/>
  <c r="DH365" i="1"/>
  <c r="FN305" i="1" s="1"/>
  <c r="CP323" i="1"/>
  <c r="HK270" i="1"/>
  <c r="GE271" i="1"/>
  <c r="CP325" i="1"/>
  <c r="HK271" i="1" s="1"/>
  <c r="DZ326" i="1"/>
  <c r="FT272" i="1" s="1"/>
  <c r="EU326" i="1"/>
  <c r="EI326" i="1"/>
  <c r="FW272" i="1" s="1"/>
  <c r="FA326" i="1"/>
  <c r="GC272" i="1" s="1"/>
  <c r="EF326" i="1"/>
  <c r="FV272" i="1" s="1"/>
  <c r="DQ327" i="1"/>
  <c r="FQ273" i="1" s="1"/>
  <c r="DE327" i="1"/>
  <c r="FM273" i="1" s="1"/>
  <c r="DB326" i="1"/>
  <c r="FL272" i="1" s="1"/>
  <c r="EX327" i="1"/>
  <c r="GB273" i="1" s="1"/>
  <c r="FD327" i="1"/>
  <c r="GD273" i="1" s="1"/>
  <c r="DK327" i="1"/>
  <c r="FO273" i="1" s="1"/>
  <c r="ER327" i="1"/>
  <c r="FZ273" i="1" s="1"/>
  <c r="CV326" i="1"/>
  <c r="FJ272" i="1" s="1"/>
  <c r="CY327" i="1"/>
  <c r="FK273" i="1" s="1"/>
  <c r="DW327" i="1"/>
  <c r="FS273" i="1" s="1"/>
  <c r="EL327" i="1"/>
  <c r="FX273" i="1" s="1"/>
  <c r="DN326" i="1"/>
  <c r="FP272" i="1" s="1"/>
  <c r="EO326" i="1"/>
  <c r="FY272" i="1" s="1"/>
  <c r="EC327" i="1"/>
  <c r="FU273" i="1" s="1"/>
  <c r="DT326" i="1"/>
  <c r="FR272" i="1" s="1"/>
  <c r="FG326" i="1"/>
  <c r="GA272" i="1" l="1"/>
  <c r="GF271" i="1"/>
  <c r="DF370" i="1"/>
  <c r="DF368" i="1"/>
  <c r="DH368" i="1" s="1"/>
  <c r="DH366" i="1"/>
  <c r="FN306" i="1" s="1"/>
  <c r="GE272" i="1"/>
  <c r="CP326" i="1"/>
  <c r="HK272" i="1" s="1"/>
  <c r="EO327" i="1"/>
  <c r="FY273" i="1" s="1"/>
  <c r="CY328" i="1"/>
  <c r="FK274" i="1" s="1"/>
  <c r="DT327" i="1"/>
  <c r="FR273" i="1" s="1"/>
  <c r="EL328" i="1"/>
  <c r="FX274" i="1" s="1"/>
  <c r="ER328" i="1"/>
  <c r="FZ274" i="1" s="1"/>
  <c r="DB327" i="1"/>
  <c r="FL273" i="1" s="1"/>
  <c r="EF327" i="1"/>
  <c r="FV273" i="1" s="1"/>
  <c r="EI327" i="1"/>
  <c r="FW273" i="1" s="1"/>
  <c r="EU327" i="1"/>
  <c r="FD328" i="1"/>
  <c r="GD274" i="1" s="1"/>
  <c r="DQ328" i="1"/>
  <c r="FQ274" i="1" s="1"/>
  <c r="FG327" i="1"/>
  <c r="EC328" i="1"/>
  <c r="FU274" i="1" s="1"/>
  <c r="DN327" i="1"/>
  <c r="FP273" i="1" s="1"/>
  <c r="DW328" i="1"/>
  <c r="FS274" i="1" s="1"/>
  <c r="CV327" i="1"/>
  <c r="FJ273" i="1" s="1"/>
  <c r="DK328" i="1"/>
  <c r="FO274" i="1" s="1"/>
  <c r="EX328" i="1"/>
  <c r="GB274" i="1" s="1"/>
  <c r="DE328" i="1"/>
  <c r="FM274" i="1" s="1"/>
  <c r="FA327" i="1"/>
  <c r="GC273" i="1" s="1"/>
  <c r="DZ327" i="1"/>
  <c r="FT273" i="1" s="1"/>
  <c r="BQ53" i="1"/>
  <c r="HA53" i="1" s="1"/>
  <c r="GF272" i="1" l="1"/>
  <c r="GA273" i="1"/>
  <c r="DF371" i="1"/>
  <c r="DH370" i="1"/>
  <c r="FN307" i="1" s="1"/>
  <c r="GE273" i="1"/>
  <c r="CP327" i="1"/>
  <c r="HK273" i="1" s="1"/>
  <c r="DQ329" i="1"/>
  <c r="FQ275" i="1" s="1"/>
  <c r="DW329" i="1"/>
  <c r="FS275" i="1" s="1"/>
  <c r="EI328" i="1"/>
  <c r="FW274" i="1" s="1"/>
  <c r="EL329" i="1"/>
  <c r="FX275" i="1" s="1"/>
  <c r="CY329" i="1"/>
  <c r="FK275" i="1" s="1"/>
  <c r="FA328" i="1"/>
  <c r="GC274" i="1" s="1"/>
  <c r="DE329" i="1"/>
  <c r="FM275" i="1" s="1"/>
  <c r="DK329" i="1"/>
  <c r="FO275" i="1" s="1"/>
  <c r="EC329" i="1"/>
  <c r="FU275" i="1" s="1"/>
  <c r="DB328" i="1"/>
  <c r="FL274" i="1" s="1"/>
  <c r="DN328" i="1"/>
  <c r="FP274" i="1" s="1"/>
  <c r="FG328" i="1"/>
  <c r="ER329" i="1"/>
  <c r="FZ275" i="1" s="1"/>
  <c r="DT328" i="1"/>
  <c r="FR274" i="1" s="1"/>
  <c r="EO328" i="1"/>
  <c r="FY274" i="1" s="1"/>
  <c r="DZ328" i="1"/>
  <c r="FT274" i="1" s="1"/>
  <c r="EX329" i="1"/>
  <c r="GB275" i="1" s="1"/>
  <c r="CV328" i="1"/>
  <c r="FJ274" i="1" s="1"/>
  <c r="FD329" i="1"/>
  <c r="GD275" i="1" s="1"/>
  <c r="EU328" i="1"/>
  <c r="GA274" i="1" s="1"/>
  <c r="EF328" i="1"/>
  <c r="FV274" i="1" s="1"/>
  <c r="D404" i="1"/>
  <c r="GF273" i="1" l="1"/>
  <c r="DF372" i="1"/>
  <c r="DH371" i="1"/>
  <c r="FN308" i="1" s="1"/>
  <c r="GE274" i="1"/>
  <c r="GF274" i="1" s="1"/>
  <c r="CP328" i="1"/>
  <c r="HK274" i="1" s="1"/>
  <c r="EU329" i="1"/>
  <c r="GA275" i="1" s="1"/>
  <c r="EO329" i="1"/>
  <c r="FY275" i="1" s="1"/>
  <c r="ER330" i="1"/>
  <c r="FZ276" i="1" s="1"/>
  <c r="DN329" i="1"/>
  <c r="FP275" i="1" s="1"/>
  <c r="DK330" i="1"/>
  <c r="FO276" i="1" s="1"/>
  <c r="EL330" i="1"/>
  <c r="FX276" i="1" s="1"/>
  <c r="EF329" i="1"/>
  <c r="FV275" i="1" s="1"/>
  <c r="FD330" i="1"/>
  <c r="GD276" i="1" s="1"/>
  <c r="EX330" i="1"/>
  <c r="GB276" i="1" s="1"/>
  <c r="DZ329" i="1"/>
  <c r="FT275" i="1" s="1"/>
  <c r="DT329" i="1"/>
  <c r="FR275" i="1" s="1"/>
  <c r="FG329" i="1"/>
  <c r="DB329" i="1"/>
  <c r="FL275" i="1" s="1"/>
  <c r="EC330" i="1"/>
  <c r="FU276" i="1" s="1"/>
  <c r="DE330" i="1"/>
  <c r="FM276" i="1" s="1"/>
  <c r="CY330" i="1"/>
  <c r="FK276" i="1" s="1"/>
  <c r="EI329" i="1"/>
  <c r="FW275" i="1" s="1"/>
  <c r="DQ330" i="1"/>
  <c r="FQ276" i="1" s="1"/>
  <c r="FA329" i="1"/>
  <c r="GC275" i="1" s="1"/>
  <c r="DW330" i="1"/>
  <c r="FS276" i="1" s="1"/>
  <c r="CV329" i="1"/>
  <c r="FJ275" i="1" s="1"/>
  <c r="HJ330" i="1"/>
  <c r="CG401" i="1"/>
  <c r="HL53" i="1"/>
  <c r="HL330" i="1" s="1"/>
  <c r="HL55" i="1"/>
  <c r="FI55" i="1" s="1"/>
  <c r="HL310" i="1"/>
  <c r="HL311" i="1"/>
  <c r="HL312" i="1"/>
  <c r="HL313" i="1"/>
  <c r="HL314" i="1"/>
  <c r="CJ401" i="1"/>
  <c r="GG314" i="1" l="1"/>
  <c r="FI314" i="1"/>
  <c r="DF373" i="1"/>
  <c r="DH372" i="1"/>
  <c r="FN309" i="1" s="1"/>
  <c r="GE275" i="1"/>
  <c r="GF275" i="1" s="1"/>
  <c r="CP329" i="1"/>
  <c r="HK275" i="1" s="1"/>
  <c r="FI311" i="1"/>
  <c r="GG311" i="1"/>
  <c r="FI310" i="1"/>
  <c r="GG310" i="1"/>
  <c r="FI313" i="1"/>
  <c r="GG313" i="1"/>
  <c r="FI312" i="1"/>
  <c r="GG312" i="1"/>
  <c r="DW331" i="1"/>
  <c r="FS277" i="1" s="1"/>
  <c r="CY331" i="1"/>
  <c r="FK277" i="1" s="1"/>
  <c r="EC331" i="1"/>
  <c r="FU277" i="1" s="1"/>
  <c r="DZ330" i="1"/>
  <c r="FT276" i="1" s="1"/>
  <c r="ER331" i="1"/>
  <c r="FZ277" i="1" s="1"/>
  <c r="DQ331" i="1"/>
  <c r="FQ277" i="1" s="1"/>
  <c r="FG330" i="1"/>
  <c r="FD331" i="1"/>
  <c r="GD277" i="1" s="1"/>
  <c r="EL331" i="1"/>
  <c r="FX277" i="1" s="1"/>
  <c r="CV330" i="1"/>
  <c r="FJ276" i="1" s="1"/>
  <c r="DE331" i="1"/>
  <c r="FM277" i="1" s="1"/>
  <c r="DB330" i="1"/>
  <c r="FL276" i="1" s="1"/>
  <c r="DT330" i="1"/>
  <c r="FR276" i="1" s="1"/>
  <c r="EX331" i="1"/>
  <c r="GB277" i="1" s="1"/>
  <c r="EO330" i="1"/>
  <c r="FY276" i="1" s="1"/>
  <c r="EU330" i="1"/>
  <c r="GA276" i="1" s="1"/>
  <c r="FA330" i="1"/>
  <c r="GC276" i="1" s="1"/>
  <c r="EI330" i="1"/>
  <c r="FW276" i="1" s="1"/>
  <c r="EF330" i="1"/>
  <c r="FV276" i="1" s="1"/>
  <c r="DK331" i="1"/>
  <c r="FO277" i="1" s="1"/>
  <c r="DN330" i="1"/>
  <c r="FP276" i="1" s="1"/>
  <c r="CI55" i="1"/>
  <c r="CF55" i="1"/>
  <c r="CH55" i="1" s="1"/>
  <c r="HF55" i="1" l="1"/>
  <c r="DF374" i="1"/>
  <c r="DH373" i="1"/>
  <c r="FN310" i="1" s="1"/>
  <c r="GE276" i="1"/>
  <c r="GF276" i="1" s="1"/>
  <c r="CP330" i="1"/>
  <c r="HK276" i="1" s="1"/>
  <c r="DK332" i="1"/>
  <c r="FO278" i="1" s="1"/>
  <c r="EX332" i="1"/>
  <c r="GB278" i="1" s="1"/>
  <c r="CV331" i="1"/>
  <c r="FJ277" i="1" s="1"/>
  <c r="DQ332" i="1"/>
  <c r="FQ278" i="1" s="1"/>
  <c r="CY332" i="1"/>
  <c r="FK278" i="1" s="1"/>
  <c r="DN331" i="1"/>
  <c r="FP277" i="1" s="1"/>
  <c r="EF331" i="1"/>
  <c r="FV277" i="1" s="1"/>
  <c r="FA331" i="1"/>
  <c r="GC277" i="1" s="1"/>
  <c r="EO331" i="1"/>
  <c r="FY277" i="1" s="1"/>
  <c r="DT331" i="1"/>
  <c r="FR277" i="1" s="1"/>
  <c r="DE332" i="1"/>
  <c r="FM278" i="1" s="1"/>
  <c r="EL332" i="1"/>
  <c r="FX278" i="1" s="1"/>
  <c r="FG331" i="1"/>
  <c r="ER332" i="1"/>
  <c r="FZ278" i="1" s="1"/>
  <c r="EC332" i="1"/>
  <c r="FU278" i="1" s="1"/>
  <c r="DW332" i="1"/>
  <c r="FS278" i="1" s="1"/>
  <c r="EI331" i="1"/>
  <c r="FW277" i="1" s="1"/>
  <c r="EU331" i="1"/>
  <c r="GA277" i="1" s="1"/>
  <c r="DB331" i="1"/>
  <c r="FL277" i="1" s="1"/>
  <c r="FD332" i="1"/>
  <c r="GD278" i="1" s="1"/>
  <c r="DZ331" i="1"/>
  <c r="FT277" i="1" s="1"/>
  <c r="CF56" i="1"/>
  <c r="CH56" i="1" s="1"/>
  <c r="CK55" i="1"/>
  <c r="CI56" i="1"/>
  <c r="CK56" i="1" s="1"/>
  <c r="HF56" i="1" l="1"/>
  <c r="HG55" i="1"/>
  <c r="HG56" i="1" s="1"/>
  <c r="DF375" i="1"/>
  <c r="DH374" i="1"/>
  <c r="FN311" i="1" s="1"/>
  <c r="GE277" i="1"/>
  <c r="GF277" i="1" s="1"/>
  <c r="CP331" i="1"/>
  <c r="HK277" i="1" s="1"/>
  <c r="EU332" i="1"/>
  <c r="GA278" i="1" s="1"/>
  <c r="DE333" i="1"/>
  <c r="FM279" i="1" s="1"/>
  <c r="EF332" i="1"/>
  <c r="FV278" i="1" s="1"/>
  <c r="DW333" i="1"/>
  <c r="FS279" i="1" s="1"/>
  <c r="EL333" i="1"/>
  <c r="FX279" i="1" s="1"/>
  <c r="DZ332" i="1"/>
  <c r="FT278" i="1" s="1"/>
  <c r="DB332" i="1"/>
  <c r="FL278" i="1" s="1"/>
  <c r="EC333" i="1"/>
  <c r="FU279" i="1" s="1"/>
  <c r="FA332" i="1"/>
  <c r="GC278" i="1" s="1"/>
  <c r="DK333" i="1"/>
  <c r="FO279" i="1" s="1"/>
  <c r="FD333" i="1"/>
  <c r="GD279" i="1" s="1"/>
  <c r="EX333" i="1"/>
  <c r="GB279" i="1" s="1"/>
  <c r="ER333" i="1"/>
  <c r="FZ279" i="1" s="1"/>
  <c r="EO332" i="1"/>
  <c r="FY278" i="1" s="1"/>
  <c r="CY333" i="1"/>
  <c r="FK279" i="1" s="1"/>
  <c r="EI332" i="1"/>
  <c r="FW278" i="1" s="1"/>
  <c r="FG332" i="1"/>
  <c r="DT332" i="1"/>
  <c r="FR278" i="1" s="1"/>
  <c r="DN332" i="1"/>
  <c r="FP278" i="1" s="1"/>
  <c r="DQ333" i="1"/>
  <c r="FQ279" i="1" s="1"/>
  <c r="CV332" i="1"/>
  <c r="FJ278" i="1" s="1"/>
  <c r="CF57" i="1"/>
  <c r="CH57" i="1" s="1"/>
  <c r="CI57" i="1"/>
  <c r="HF57" i="1" l="1"/>
  <c r="DF376" i="1"/>
  <c r="DH375" i="1"/>
  <c r="FN312" i="1" s="1"/>
  <c r="GE278" i="1"/>
  <c r="GF278" i="1" s="1"/>
  <c r="CP332" i="1"/>
  <c r="HK278" i="1" s="1"/>
  <c r="DQ334" i="1"/>
  <c r="FQ280" i="1" s="1"/>
  <c r="DT333" i="1"/>
  <c r="FR279" i="1" s="1"/>
  <c r="EI333" i="1"/>
  <c r="FW279" i="1" s="1"/>
  <c r="EO333" i="1"/>
  <c r="FY279" i="1" s="1"/>
  <c r="EX334" i="1"/>
  <c r="GB280" i="1" s="1"/>
  <c r="DK334" i="1"/>
  <c r="FO280" i="1" s="1"/>
  <c r="DB333" i="1"/>
  <c r="FL279" i="1" s="1"/>
  <c r="EL334" i="1"/>
  <c r="FX280" i="1" s="1"/>
  <c r="DE334" i="1"/>
  <c r="FM280" i="1" s="1"/>
  <c r="CV333" i="1"/>
  <c r="FJ279" i="1" s="1"/>
  <c r="DN333" i="1"/>
  <c r="FP279" i="1" s="1"/>
  <c r="FG333" i="1"/>
  <c r="CY334" i="1"/>
  <c r="FK280" i="1" s="1"/>
  <c r="ER334" i="1"/>
  <c r="FZ280" i="1" s="1"/>
  <c r="FD334" i="1"/>
  <c r="GD280" i="1" s="1"/>
  <c r="FA333" i="1"/>
  <c r="GC279" i="1" s="1"/>
  <c r="EC334" i="1"/>
  <c r="FU280" i="1" s="1"/>
  <c r="DZ333" i="1"/>
  <c r="FT279" i="1" s="1"/>
  <c r="DW334" i="1"/>
  <c r="FS280" i="1" s="1"/>
  <c r="EF333" i="1"/>
  <c r="FV279" i="1" s="1"/>
  <c r="EU333" i="1"/>
  <c r="GA279" i="1" s="1"/>
  <c r="CF58" i="1"/>
  <c r="CF59" i="1" s="1"/>
  <c r="CI58" i="1"/>
  <c r="CK57" i="1"/>
  <c r="HG57" i="1" l="1"/>
  <c r="DF377" i="1"/>
  <c r="DH376" i="1"/>
  <c r="FN313" i="1" s="1"/>
  <c r="GE279" i="1"/>
  <c r="GF279" i="1" s="1"/>
  <c r="CP333" i="1"/>
  <c r="HK279" i="1" s="1"/>
  <c r="FA334" i="1"/>
  <c r="GC280" i="1" s="1"/>
  <c r="FG334" i="1"/>
  <c r="CV334" i="1"/>
  <c r="FJ280" i="1" s="1"/>
  <c r="DB334" i="1"/>
  <c r="FL280" i="1" s="1"/>
  <c r="EO334" i="1"/>
  <c r="FY280" i="1" s="1"/>
  <c r="FD335" i="1"/>
  <c r="GD281" i="1" s="1"/>
  <c r="DN334" i="1"/>
  <c r="FP280" i="1" s="1"/>
  <c r="EL335" i="1"/>
  <c r="FX281" i="1" s="1"/>
  <c r="EI334" i="1"/>
  <c r="FW280" i="1" s="1"/>
  <c r="DQ335" i="1"/>
  <c r="FQ281" i="1" s="1"/>
  <c r="EF334" i="1"/>
  <c r="FV280" i="1" s="1"/>
  <c r="DK335" i="1"/>
  <c r="FO281" i="1" s="1"/>
  <c r="DZ334" i="1"/>
  <c r="FT280" i="1" s="1"/>
  <c r="ER335" i="1"/>
  <c r="FZ281" i="1" s="1"/>
  <c r="DT334" i="1"/>
  <c r="FR280" i="1" s="1"/>
  <c r="EU334" i="1"/>
  <c r="GA280" i="1" s="1"/>
  <c r="DW335" i="1"/>
  <c r="FS281" i="1" s="1"/>
  <c r="EC335" i="1"/>
  <c r="FU281" i="1" s="1"/>
  <c r="CY335" i="1"/>
  <c r="FK281" i="1" s="1"/>
  <c r="DE335" i="1"/>
  <c r="FM281" i="1" s="1"/>
  <c r="EX335" i="1"/>
  <c r="GB281" i="1" s="1"/>
  <c r="CH58" i="1"/>
  <c r="CI59" i="1"/>
  <c r="CK58" i="1"/>
  <c r="HG58" i="1" s="1"/>
  <c r="CH59" i="1"/>
  <c r="CF60" i="1"/>
  <c r="HF58" i="1" l="1"/>
  <c r="HF59" i="1" s="1"/>
  <c r="DF378" i="1"/>
  <c r="DH377" i="1"/>
  <c r="FN314" i="1" s="1"/>
  <c r="GE280" i="1"/>
  <c r="GF280" i="1" s="1"/>
  <c r="CP334" i="1"/>
  <c r="HK280" i="1" s="1"/>
  <c r="DE338" i="1"/>
  <c r="DE336" i="1"/>
  <c r="FM282" i="1" s="1"/>
  <c r="DK338" i="1"/>
  <c r="DK336" i="1"/>
  <c r="FO282" i="1" s="1"/>
  <c r="EO335" i="1"/>
  <c r="FY281" i="1" s="1"/>
  <c r="FG335" i="1"/>
  <c r="EX338" i="1"/>
  <c r="EX336" i="1"/>
  <c r="GB282" i="1" s="1"/>
  <c r="CY336" i="1"/>
  <c r="FK282" i="1" s="1"/>
  <c r="CY338" i="1"/>
  <c r="DW336" i="1"/>
  <c r="FS282" i="1" s="1"/>
  <c r="DW338" i="1"/>
  <c r="DT335" i="1"/>
  <c r="FR281" i="1" s="1"/>
  <c r="DZ335" i="1"/>
  <c r="FT281" i="1" s="1"/>
  <c r="EF335" i="1"/>
  <c r="FV281" i="1" s="1"/>
  <c r="EI335" i="1"/>
  <c r="FW281" i="1" s="1"/>
  <c r="EL336" i="1"/>
  <c r="FX282" i="1" s="1"/>
  <c r="EL338" i="1"/>
  <c r="FD338" i="1"/>
  <c r="FD336" i="1"/>
  <c r="GD282" i="1" s="1"/>
  <c r="DB335" i="1"/>
  <c r="FL281" i="1" s="1"/>
  <c r="FA335" i="1"/>
  <c r="GC281" i="1" s="1"/>
  <c r="EC338" i="1"/>
  <c r="EC336" i="1"/>
  <c r="FU282" i="1" s="1"/>
  <c r="EU335" i="1"/>
  <c r="GA281" i="1" s="1"/>
  <c r="ER336" i="1"/>
  <c r="FZ282" i="1" s="1"/>
  <c r="ER338" i="1"/>
  <c r="DQ336" i="1"/>
  <c r="FQ282" i="1" s="1"/>
  <c r="DQ338" i="1"/>
  <c r="DN335" i="1"/>
  <c r="FP281" i="1" s="1"/>
  <c r="CV335" i="1"/>
  <c r="FJ281" i="1" s="1"/>
  <c r="CH60" i="1"/>
  <c r="CF61" i="1"/>
  <c r="CI60" i="1"/>
  <c r="CK59" i="1"/>
  <c r="HG59" i="1" s="1"/>
  <c r="DF379" i="1" l="1"/>
  <c r="DH378" i="1"/>
  <c r="FN315" i="1" s="1"/>
  <c r="GE281" i="1"/>
  <c r="GF281" i="1" s="1"/>
  <c r="CP335" i="1"/>
  <c r="HK281" i="1" s="1"/>
  <c r="ER340" i="1"/>
  <c r="FZ283" i="1" s="1"/>
  <c r="FD340" i="1"/>
  <c r="GD283" i="1" s="1"/>
  <c r="DW340" i="1"/>
  <c r="FS283" i="1" s="1"/>
  <c r="DN336" i="1"/>
  <c r="FP282" i="1" s="1"/>
  <c r="DN338" i="1"/>
  <c r="DQ340" i="1"/>
  <c r="FQ283" i="1" s="1"/>
  <c r="EL340" i="1"/>
  <c r="FX283" i="1" s="1"/>
  <c r="EO336" i="1"/>
  <c r="FY282" i="1" s="1"/>
  <c r="EO338" i="1"/>
  <c r="EU336" i="1"/>
  <c r="GA282" i="1" s="1"/>
  <c r="EU338" i="1"/>
  <c r="EI336" i="1"/>
  <c r="FW282" i="1" s="1"/>
  <c r="EI338" i="1"/>
  <c r="DK340" i="1"/>
  <c r="FO283" i="1" s="1"/>
  <c r="DE340" i="1"/>
  <c r="FM283" i="1" s="1"/>
  <c r="DT336" i="1"/>
  <c r="FR282" i="1" s="1"/>
  <c r="DT338" i="1"/>
  <c r="EF336" i="1"/>
  <c r="FV282" i="1" s="1"/>
  <c r="EF338" i="1"/>
  <c r="EX340" i="1"/>
  <c r="GB283" i="1" s="1"/>
  <c r="CV336" i="1"/>
  <c r="FJ282" i="1" s="1"/>
  <c r="CV338" i="1"/>
  <c r="EC340" i="1"/>
  <c r="FU283" i="1" s="1"/>
  <c r="FA336" i="1"/>
  <c r="GC282" i="1" s="1"/>
  <c r="FA338" i="1"/>
  <c r="DB336" i="1"/>
  <c r="FL282" i="1" s="1"/>
  <c r="DB338" i="1"/>
  <c r="DZ336" i="1"/>
  <c r="FT282" i="1" s="1"/>
  <c r="DZ338" i="1"/>
  <c r="CY340" i="1"/>
  <c r="FK283" i="1" s="1"/>
  <c r="FG336" i="1"/>
  <c r="FG338" i="1"/>
  <c r="HF60" i="1"/>
  <c r="CI61" i="1"/>
  <c r="CK60" i="1"/>
  <c r="HG60" i="1" s="1"/>
  <c r="CH61" i="1"/>
  <c r="CF62" i="1"/>
  <c r="DF380" i="1" l="1"/>
  <c r="DH379" i="1"/>
  <c r="FN316" i="1" s="1"/>
  <c r="GE282" i="1"/>
  <c r="GF282" i="1" s="1"/>
  <c r="CP336" i="1"/>
  <c r="HK282" i="1" s="1"/>
  <c r="CP338" i="1"/>
  <c r="FG340" i="1"/>
  <c r="FA340" i="1"/>
  <c r="GC283" i="1" s="1"/>
  <c r="CV340" i="1"/>
  <c r="FJ283" i="1" s="1"/>
  <c r="DT340" i="1"/>
  <c r="FR283" i="1" s="1"/>
  <c r="DB340" i="1"/>
  <c r="FL283" i="1" s="1"/>
  <c r="EO340" i="1"/>
  <c r="FY283" i="1" s="1"/>
  <c r="EL341" i="1"/>
  <c r="FX284" i="1" s="1"/>
  <c r="FD341" i="1"/>
  <c r="GD284" i="1" s="1"/>
  <c r="EC341" i="1"/>
  <c r="FU284" i="1" s="1"/>
  <c r="EF340" i="1"/>
  <c r="FV283" i="1" s="1"/>
  <c r="DK341" i="1"/>
  <c r="FO284" i="1" s="1"/>
  <c r="EU340" i="1"/>
  <c r="GA283" i="1" s="1"/>
  <c r="DQ341" i="1"/>
  <c r="FQ284" i="1" s="1"/>
  <c r="ER341" i="1"/>
  <c r="FZ284" i="1" s="1"/>
  <c r="DZ340" i="1"/>
  <c r="FT283" i="1" s="1"/>
  <c r="CY341" i="1"/>
  <c r="FK284" i="1" s="1"/>
  <c r="EX341" i="1"/>
  <c r="GB284" i="1" s="1"/>
  <c r="DE341" i="1"/>
  <c r="FM284" i="1" s="1"/>
  <c r="EI340" i="1"/>
  <c r="FW283" i="1" s="1"/>
  <c r="DN340" i="1"/>
  <c r="FP283" i="1" s="1"/>
  <c r="DW341" i="1"/>
  <c r="FS284" i="1" s="1"/>
  <c r="HF61" i="1"/>
  <c r="CH62" i="1"/>
  <c r="CF63" i="1"/>
  <c r="CI62" i="1"/>
  <c r="CK61" i="1"/>
  <c r="HG61" i="1" s="1"/>
  <c r="DF381" i="1" l="1"/>
  <c r="DH380" i="1"/>
  <c r="FN317" i="1" s="1"/>
  <c r="GE283" i="1"/>
  <c r="GF283" i="1" s="1"/>
  <c r="CP340" i="1"/>
  <c r="HK283" i="1" s="1"/>
  <c r="DN341" i="1"/>
  <c r="FP284" i="1" s="1"/>
  <c r="EI341" i="1"/>
  <c r="FW284" i="1" s="1"/>
  <c r="EX342" i="1"/>
  <c r="GB285" i="1" s="1"/>
  <c r="DZ341" i="1"/>
  <c r="FT284" i="1" s="1"/>
  <c r="DQ342" i="1"/>
  <c r="FQ285" i="1" s="1"/>
  <c r="DK342" i="1"/>
  <c r="FO285" i="1" s="1"/>
  <c r="EC342" i="1"/>
  <c r="FU285" i="1" s="1"/>
  <c r="EO341" i="1"/>
  <c r="FY284" i="1" s="1"/>
  <c r="DT341" i="1"/>
  <c r="FR284" i="1" s="1"/>
  <c r="FA341" i="1"/>
  <c r="GC284" i="1" s="1"/>
  <c r="FD342" i="1"/>
  <c r="GD285" i="1" s="1"/>
  <c r="DW342" i="1"/>
  <c r="FS285" i="1" s="1"/>
  <c r="DE342" i="1"/>
  <c r="FM285" i="1" s="1"/>
  <c r="CY342" i="1"/>
  <c r="FK285" i="1" s="1"/>
  <c r="ER342" i="1"/>
  <c r="FZ285" i="1" s="1"/>
  <c r="EU341" i="1"/>
  <c r="GA284" i="1" s="1"/>
  <c r="EF341" i="1"/>
  <c r="FV284" i="1" s="1"/>
  <c r="DB341" i="1"/>
  <c r="FL284" i="1" s="1"/>
  <c r="CV341" i="1"/>
  <c r="FJ284" i="1" s="1"/>
  <c r="FG341" i="1"/>
  <c r="EL342" i="1"/>
  <c r="FX285" i="1" s="1"/>
  <c r="HF62" i="1"/>
  <c r="CI63" i="1"/>
  <c r="CK62" i="1"/>
  <c r="HG62" i="1" s="1"/>
  <c r="CH63" i="1"/>
  <c r="CF64" i="1"/>
  <c r="DF385" i="1" l="1"/>
  <c r="DF383" i="1"/>
  <c r="DH383" i="1" s="1"/>
  <c r="DH381" i="1"/>
  <c r="FN318" i="1" s="1"/>
  <c r="GE284" i="1"/>
  <c r="GF284" i="1" s="1"/>
  <c r="CP341" i="1"/>
  <c r="HK284" i="1" s="1"/>
  <c r="ER343" i="1"/>
  <c r="FZ286" i="1" s="1"/>
  <c r="FA342" i="1"/>
  <c r="GC285" i="1" s="1"/>
  <c r="DK343" i="1"/>
  <c r="FO286" i="1" s="1"/>
  <c r="EI342" i="1"/>
  <c r="FW285" i="1" s="1"/>
  <c r="EL343" i="1"/>
  <c r="FX286" i="1" s="1"/>
  <c r="FG342" i="1"/>
  <c r="DB342" i="1"/>
  <c r="FL285" i="1" s="1"/>
  <c r="EU342" i="1"/>
  <c r="GA285" i="1" s="1"/>
  <c r="CY343" i="1"/>
  <c r="FK286" i="1" s="1"/>
  <c r="FD343" i="1"/>
  <c r="GD286" i="1" s="1"/>
  <c r="EC343" i="1"/>
  <c r="FU286" i="1" s="1"/>
  <c r="DQ343" i="1"/>
  <c r="FQ286" i="1" s="1"/>
  <c r="EX343" i="1"/>
  <c r="GB286" i="1" s="1"/>
  <c r="DN342" i="1"/>
  <c r="FP285" i="1" s="1"/>
  <c r="EF342" i="1"/>
  <c r="FV285" i="1" s="1"/>
  <c r="DE343" i="1"/>
  <c r="FM286" i="1" s="1"/>
  <c r="DW343" i="1"/>
  <c r="FS286" i="1" s="1"/>
  <c r="EO342" i="1"/>
  <c r="FY285" i="1" s="1"/>
  <c r="DZ342" i="1"/>
  <c r="FT285" i="1" s="1"/>
  <c r="CV342" i="1"/>
  <c r="FJ285" i="1" s="1"/>
  <c r="DT342" i="1"/>
  <c r="FR285" i="1" s="1"/>
  <c r="HF63" i="1"/>
  <c r="CH64" i="1"/>
  <c r="CF65" i="1"/>
  <c r="CI64" i="1"/>
  <c r="CK63" i="1"/>
  <c r="HG63" i="1" s="1"/>
  <c r="DF386" i="1" l="1"/>
  <c r="DH385" i="1"/>
  <c r="FN319" i="1" s="1"/>
  <c r="GE285" i="1"/>
  <c r="GF285" i="1" s="1"/>
  <c r="CP342" i="1"/>
  <c r="HK285" i="1" s="1"/>
  <c r="EU343" i="1"/>
  <c r="GA286" i="1" s="1"/>
  <c r="FA343" i="1"/>
  <c r="GC286" i="1" s="1"/>
  <c r="CV343" i="1"/>
  <c r="FJ286" i="1" s="1"/>
  <c r="EO343" i="1"/>
  <c r="FY286" i="1" s="1"/>
  <c r="DE344" i="1"/>
  <c r="FM287" i="1" s="1"/>
  <c r="EX344" i="1"/>
  <c r="GB287" i="1" s="1"/>
  <c r="EC344" i="1"/>
  <c r="FU287" i="1" s="1"/>
  <c r="FG343" i="1"/>
  <c r="EI343" i="1"/>
  <c r="FW286" i="1" s="1"/>
  <c r="DZ343" i="1"/>
  <c r="FT286" i="1" s="1"/>
  <c r="EF343" i="1"/>
  <c r="FV286" i="1" s="1"/>
  <c r="DB343" i="1"/>
  <c r="FL286" i="1" s="1"/>
  <c r="DT343" i="1"/>
  <c r="FR286" i="1" s="1"/>
  <c r="DW344" i="1"/>
  <c r="FS287" i="1" s="1"/>
  <c r="DN343" i="1"/>
  <c r="FP286" i="1" s="1"/>
  <c r="DQ344" i="1"/>
  <c r="FQ287" i="1" s="1"/>
  <c r="FD344" i="1"/>
  <c r="GD287" i="1" s="1"/>
  <c r="CY344" i="1"/>
  <c r="FK287" i="1" s="1"/>
  <c r="EL344" i="1"/>
  <c r="FX287" i="1" s="1"/>
  <c r="DK344" i="1"/>
  <c r="FO287" i="1" s="1"/>
  <c r="ER344" i="1"/>
  <c r="FZ287" i="1" s="1"/>
  <c r="HF64" i="1"/>
  <c r="CI65" i="1"/>
  <c r="CK64" i="1"/>
  <c r="HG64" i="1" s="1"/>
  <c r="CH65" i="1"/>
  <c r="CF66" i="1"/>
  <c r="DF387" i="1" l="1"/>
  <c r="DF388" i="1" s="1"/>
  <c r="DH386" i="1"/>
  <c r="FN320" i="1" s="1"/>
  <c r="GE286" i="1"/>
  <c r="GF286" i="1" s="1"/>
  <c r="CP343" i="1"/>
  <c r="HK286" i="1" s="1"/>
  <c r="FG344" i="1"/>
  <c r="CV344" i="1"/>
  <c r="FJ287" i="1" s="1"/>
  <c r="CY345" i="1"/>
  <c r="FK288" i="1" s="1"/>
  <c r="FD345" i="1"/>
  <c r="GD288" i="1" s="1"/>
  <c r="DN344" i="1"/>
  <c r="FP287" i="1" s="1"/>
  <c r="DT344" i="1"/>
  <c r="FR287" i="1" s="1"/>
  <c r="EF344" i="1"/>
  <c r="FV287" i="1" s="1"/>
  <c r="EI344" i="1"/>
  <c r="FW287" i="1" s="1"/>
  <c r="EC345" i="1"/>
  <c r="FU288" i="1" s="1"/>
  <c r="EO344" i="1"/>
  <c r="FY287" i="1" s="1"/>
  <c r="FA344" i="1"/>
  <c r="GC287" i="1" s="1"/>
  <c r="DK345" i="1"/>
  <c r="FO288" i="1" s="1"/>
  <c r="DB344" i="1"/>
  <c r="FL287" i="1" s="1"/>
  <c r="DZ344" i="1"/>
  <c r="FT287" i="1" s="1"/>
  <c r="EX345" i="1"/>
  <c r="GB288" i="1" s="1"/>
  <c r="DE345" i="1"/>
  <c r="FM288" i="1" s="1"/>
  <c r="EU344" i="1"/>
  <c r="GA287" i="1" s="1"/>
  <c r="DQ345" i="1"/>
  <c r="FQ288" i="1" s="1"/>
  <c r="DW345" i="1"/>
  <c r="FS288" i="1" s="1"/>
  <c r="ER345" i="1"/>
  <c r="FZ288" i="1" s="1"/>
  <c r="EL345" i="1"/>
  <c r="FX288" i="1" s="1"/>
  <c r="HF65" i="1"/>
  <c r="CH66" i="1"/>
  <c r="CF68" i="1"/>
  <c r="CI66" i="1"/>
  <c r="CK65" i="1"/>
  <c r="HG65" i="1" s="1"/>
  <c r="DH388" i="1" l="1"/>
  <c r="CP388" i="1" s="1"/>
  <c r="HK322" i="1" s="1"/>
  <c r="DF389" i="1"/>
  <c r="DF393" i="1"/>
  <c r="DH393" i="1" s="1"/>
  <c r="DH387" i="1"/>
  <c r="FN321" i="1" s="1"/>
  <c r="GE287" i="1"/>
  <c r="GF287" i="1" s="1"/>
  <c r="CP344" i="1"/>
  <c r="HK287" i="1" s="1"/>
  <c r="ER346" i="1"/>
  <c r="FZ289" i="1" s="1"/>
  <c r="DQ346" i="1"/>
  <c r="FQ289" i="1" s="1"/>
  <c r="DE346" i="1"/>
  <c r="FM289" i="1" s="1"/>
  <c r="DZ345" i="1"/>
  <c r="FT288" i="1" s="1"/>
  <c r="DK346" i="1"/>
  <c r="FO289" i="1" s="1"/>
  <c r="FA345" i="1"/>
  <c r="GC288" i="1" s="1"/>
  <c r="EI345" i="1"/>
  <c r="FW288" i="1" s="1"/>
  <c r="DT345" i="1"/>
  <c r="FR288" i="1" s="1"/>
  <c r="FD346" i="1"/>
  <c r="GD289" i="1" s="1"/>
  <c r="CV345" i="1"/>
  <c r="FJ288" i="1" s="1"/>
  <c r="EL346" i="1"/>
  <c r="FX289" i="1" s="1"/>
  <c r="DW346" i="1"/>
  <c r="FS289" i="1" s="1"/>
  <c r="EU345" i="1"/>
  <c r="GA288" i="1" s="1"/>
  <c r="EX346" i="1"/>
  <c r="GB289" i="1" s="1"/>
  <c r="DB345" i="1"/>
  <c r="FL288" i="1" s="1"/>
  <c r="EO345" i="1"/>
  <c r="FY288" i="1" s="1"/>
  <c r="EC346" i="1"/>
  <c r="FU289" i="1" s="1"/>
  <c r="EF345" i="1"/>
  <c r="FV288" i="1" s="1"/>
  <c r="DN345" i="1"/>
  <c r="FP288" i="1" s="1"/>
  <c r="CY346" i="1"/>
  <c r="FK289" i="1" s="1"/>
  <c r="FG345" i="1"/>
  <c r="HF66" i="1"/>
  <c r="CI68" i="1"/>
  <c r="CK68" i="1" s="1"/>
  <c r="CI70" i="1"/>
  <c r="CK66" i="1"/>
  <c r="HG66" i="1" s="1"/>
  <c r="CH68" i="1"/>
  <c r="CF70" i="1"/>
  <c r="DH389" i="1" l="1"/>
  <c r="CP389" i="1" s="1"/>
  <c r="HK323" i="1" s="1"/>
  <c r="DF390" i="1"/>
  <c r="FN322" i="1"/>
  <c r="GE288" i="1"/>
  <c r="GF288" i="1" s="1"/>
  <c r="CP345" i="1"/>
  <c r="HK288" i="1" s="1"/>
  <c r="EF346" i="1"/>
  <c r="FV289" i="1" s="1"/>
  <c r="FD347" i="1"/>
  <c r="GD290" i="1" s="1"/>
  <c r="FA346" i="1"/>
  <c r="GC289" i="1" s="1"/>
  <c r="CY347" i="1"/>
  <c r="FK290" i="1" s="1"/>
  <c r="EO346" i="1"/>
  <c r="FY289" i="1" s="1"/>
  <c r="EU346" i="1"/>
  <c r="GA289" i="1" s="1"/>
  <c r="DZ346" i="1"/>
  <c r="FT289" i="1" s="1"/>
  <c r="FG346" i="1"/>
  <c r="DN346" i="1"/>
  <c r="FP289" i="1" s="1"/>
  <c r="DK347" i="1"/>
  <c r="FO290" i="1" s="1"/>
  <c r="EL347" i="1"/>
  <c r="FX290" i="1" s="1"/>
  <c r="EI346" i="1"/>
  <c r="FW289" i="1" s="1"/>
  <c r="DQ347" i="1"/>
  <c r="FQ290" i="1" s="1"/>
  <c r="DB346" i="1"/>
  <c r="FL289" i="1" s="1"/>
  <c r="EC347" i="1"/>
  <c r="FU290" i="1" s="1"/>
  <c r="EX347" i="1"/>
  <c r="GB290" i="1" s="1"/>
  <c r="DW347" i="1"/>
  <c r="FS290" i="1" s="1"/>
  <c r="CV346" i="1"/>
  <c r="FJ289" i="1" s="1"/>
  <c r="DT346" i="1"/>
  <c r="FR289" i="1" s="1"/>
  <c r="DE347" i="1"/>
  <c r="FM290" i="1" s="1"/>
  <c r="ER347" i="1"/>
  <c r="FZ290" i="1" s="1"/>
  <c r="CI71" i="1"/>
  <c r="CK70" i="1"/>
  <c r="HG67" i="1" s="1"/>
  <c r="CH70" i="1"/>
  <c r="HF67" i="1" s="1"/>
  <c r="CF71" i="1"/>
  <c r="DH390" i="1" l="1"/>
  <c r="DF391" i="1"/>
  <c r="DH391" i="1" s="1"/>
  <c r="CP391" i="1" s="1"/>
  <c r="HK325" i="1" s="1"/>
  <c r="FN323" i="1"/>
  <c r="GE289" i="1"/>
  <c r="GF289" i="1" s="1"/>
  <c r="CP346" i="1"/>
  <c r="HK289" i="1" s="1"/>
  <c r="DT347" i="1"/>
  <c r="FR290" i="1" s="1"/>
  <c r="DW348" i="1"/>
  <c r="FS291" i="1" s="1"/>
  <c r="EC348" i="1"/>
  <c r="FU291" i="1" s="1"/>
  <c r="DN347" i="1"/>
  <c r="FP290" i="1" s="1"/>
  <c r="DZ347" i="1"/>
  <c r="FT290" i="1" s="1"/>
  <c r="EO347" i="1"/>
  <c r="FY290" i="1" s="1"/>
  <c r="FA347" i="1"/>
  <c r="GC290" i="1" s="1"/>
  <c r="DE348" i="1"/>
  <c r="FM291" i="1" s="1"/>
  <c r="CV347" i="1"/>
  <c r="FJ290" i="1" s="1"/>
  <c r="EX348" i="1"/>
  <c r="GB291" i="1" s="1"/>
  <c r="DB347" i="1"/>
  <c r="FL290" i="1" s="1"/>
  <c r="EI347" i="1"/>
  <c r="FW290" i="1" s="1"/>
  <c r="DK348" i="1"/>
  <c r="FO291" i="1" s="1"/>
  <c r="FG347" i="1"/>
  <c r="EU347" i="1"/>
  <c r="GA290" i="1" s="1"/>
  <c r="CY348" i="1"/>
  <c r="FK291" i="1" s="1"/>
  <c r="FD348" i="1"/>
  <c r="GD291" i="1" s="1"/>
  <c r="ER348" i="1"/>
  <c r="FZ291" i="1" s="1"/>
  <c r="DQ348" i="1"/>
  <c r="FQ291" i="1" s="1"/>
  <c r="EL348" i="1"/>
  <c r="FX291" i="1" s="1"/>
  <c r="EF347" i="1"/>
  <c r="FV290" i="1" s="1"/>
  <c r="CH71" i="1"/>
  <c r="HF68" i="1" s="1"/>
  <c r="CF72" i="1"/>
  <c r="CI72" i="1"/>
  <c r="CK71" i="1"/>
  <c r="HG68" i="1" s="1"/>
  <c r="FN324" i="1" l="1"/>
  <c r="FN325" i="1" s="1"/>
  <c r="CP390" i="1"/>
  <c r="HK324" i="1" s="1"/>
  <c r="DH399" i="1"/>
  <c r="GE290" i="1"/>
  <c r="GF290" i="1" s="1"/>
  <c r="CP347" i="1"/>
  <c r="HK290" i="1" s="1"/>
  <c r="CV348" i="1"/>
  <c r="FJ291" i="1" s="1"/>
  <c r="EL349" i="1"/>
  <c r="FX292" i="1" s="1"/>
  <c r="ER349" i="1"/>
  <c r="FZ292" i="1" s="1"/>
  <c r="CY349" i="1"/>
  <c r="FK292" i="1" s="1"/>
  <c r="FG348" i="1"/>
  <c r="DK349" i="1"/>
  <c r="FO292" i="1" s="1"/>
  <c r="DB348" i="1"/>
  <c r="FL291" i="1" s="1"/>
  <c r="FA348" i="1"/>
  <c r="GC291" i="1" s="1"/>
  <c r="DZ348" i="1"/>
  <c r="FT291" i="1" s="1"/>
  <c r="DW349" i="1"/>
  <c r="FS292" i="1" s="1"/>
  <c r="DN348" i="1"/>
  <c r="FP291" i="1" s="1"/>
  <c r="EF348" i="1"/>
  <c r="FV291" i="1" s="1"/>
  <c r="DQ349" i="1"/>
  <c r="FQ292" i="1" s="1"/>
  <c r="FD349" i="1"/>
  <c r="GD292" i="1" s="1"/>
  <c r="EU348" i="1"/>
  <c r="GA291" i="1" s="1"/>
  <c r="EI348" i="1"/>
  <c r="FW291" i="1" s="1"/>
  <c r="EX349" i="1"/>
  <c r="GB292" i="1" s="1"/>
  <c r="DE349" i="1"/>
  <c r="FM292" i="1" s="1"/>
  <c r="EO348" i="1"/>
  <c r="FY291" i="1" s="1"/>
  <c r="EC349" i="1"/>
  <c r="FU292" i="1" s="1"/>
  <c r="DT348" i="1"/>
  <c r="FR291" i="1" s="1"/>
  <c r="CI73" i="1"/>
  <c r="CK72" i="1"/>
  <c r="HG69" i="1" s="1"/>
  <c r="CH72" i="1"/>
  <c r="HF69" i="1" s="1"/>
  <c r="CF73" i="1"/>
  <c r="GE291" i="1" l="1"/>
  <c r="GF291" i="1" s="1"/>
  <c r="CP348" i="1"/>
  <c r="HK291" i="1" s="1"/>
  <c r="DE353" i="1"/>
  <c r="DE350" i="1"/>
  <c r="FM293" i="1" s="1"/>
  <c r="CY353" i="1"/>
  <c r="CY350" i="1"/>
  <c r="FK293" i="1" s="1"/>
  <c r="EC350" i="1"/>
  <c r="FU293" i="1" s="1"/>
  <c r="EC353" i="1"/>
  <c r="DK353" i="1"/>
  <c r="DK350" i="1"/>
  <c r="FO293" i="1" s="1"/>
  <c r="EL353" i="1"/>
  <c r="EL350" i="1"/>
  <c r="FX293" i="1" s="1"/>
  <c r="DT349" i="1"/>
  <c r="FR292" i="1" s="1"/>
  <c r="EO349" i="1"/>
  <c r="FY292" i="1" s="1"/>
  <c r="DW353" i="1"/>
  <c r="DW350" i="1"/>
  <c r="FS293" i="1" s="1"/>
  <c r="DZ349" i="1"/>
  <c r="FT292" i="1" s="1"/>
  <c r="CV349" i="1"/>
  <c r="FJ292" i="1" s="1"/>
  <c r="EU349" i="1"/>
  <c r="GA292" i="1" s="1"/>
  <c r="EI349" i="1"/>
  <c r="FW292" i="1" s="1"/>
  <c r="DQ353" i="1"/>
  <c r="DQ350" i="1"/>
  <c r="FQ293" i="1" s="1"/>
  <c r="DN349" i="1"/>
  <c r="FP292" i="1" s="1"/>
  <c r="FA349" i="1"/>
  <c r="GC292" i="1" s="1"/>
  <c r="EX353" i="1"/>
  <c r="EX350" i="1"/>
  <c r="GB293" i="1" s="1"/>
  <c r="FD353" i="1"/>
  <c r="FD350" i="1"/>
  <c r="GD293" i="1" s="1"/>
  <c r="EF349" i="1"/>
  <c r="FV292" i="1" s="1"/>
  <c r="DB349" i="1"/>
  <c r="FL292" i="1" s="1"/>
  <c r="FG349" i="1"/>
  <c r="ER353" i="1"/>
  <c r="ER350" i="1"/>
  <c r="FZ293" i="1" s="1"/>
  <c r="CH73" i="1"/>
  <c r="HF70" i="1" s="1"/>
  <c r="CF74" i="1"/>
  <c r="CI74" i="1"/>
  <c r="CK73" i="1"/>
  <c r="HG70" i="1" s="1"/>
  <c r="GE292" i="1" l="1"/>
  <c r="GF292" i="1" s="1"/>
  <c r="CP349" i="1"/>
  <c r="HK292" i="1" s="1"/>
  <c r="CV353" i="1"/>
  <c r="CV350" i="1"/>
  <c r="FJ293" i="1" s="1"/>
  <c r="DW351" i="1"/>
  <c r="FS294" i="1" s="1"/>
  <c r="ER351" i="1"/>
  <c r="FZ294" i="1" s="1"/>
  <c r="DQ351" i="1"/>
  <c r="FQ294" i="1" s="1"/>
  <c r="DZ353" i="1"/>
  <c r="DZ350" i="1"/>
  <c r="FT293" i="1" s="1"/>
  <c r="DT353" i="1"/>
  <c r="DT350" i="1"/>
  <c r="FR293" i="1" s="1"/>
  <c r="EF350" i="1"/>
  <c r="FV293" i="1" s="1"/>
  <c r="EF353" i="1"/>
  <c r="EU353" i="1"/>
  <c r="EU350" i="1"/>
  <c r="GA293" i="1" s="1"/>
  <c r="DE351" i="1"/>
  <c r="FM294" i="1" s="1"/>
  <c r="FD351" i="1"/>
  <c r="GD294" i="1" s="1"/>
  <c r="FA353" i="1"/>
  <c r="FA350" i="1"/>
  <c r="GC293" i="1" s="1"/>
  <c r="EI353" i="1"/>
  <c r="EI350" i="1"/>
  <c r="FW293" i="1" s="1"/>
  <c r="DB350" i="1"/>
  <c r="FL293" i="1" s="1"/>
  <c r="DB353" i="1"/>
  <c r="EX351" i="1"/>
  <c r="GB294" i="1" s="1"/>
  <c r="DK351" i="1"/>
  <c r="FO294" i="1" s="1"/>
  <c r="FG353" i="1"/>
  <c r="FG350" i="1"/>
  <c r="DN353" i="1"/>
  <c r="DN350" i="1"/>
  <c r="FP293" i="1" s="1"/>
  <c r="EO353" i="1"/>
  <c r="EO350" i="1"/>
  <c r="FY293" i="1" s="1"/>
  <c r="EL351" i="1"/>
  <c r="FX294" i="1" s="1"/>
  <c r="EC351" i="1"/>
  <c r="FU294" i="1" s="1"/>
  <c r="CY351" i="1"/>
  <c r="FK294" i="1" s="1"/>
  <c r="CI75" i="1"/>
  <c r="CK74" i="1"/>
  <c r="HG71" i="1" s="1"/>
  <c r="CH74" i="1"/>
  <c r="HF71" i="1" s="1"/>
  <c r="CF75" i="1"/>
  <c r="GE293" i="1" l="1"/>
  <c r="GF293" i="1" s="1"/>
  <c r="CP350" i="1"/>
  <c r="HK293" i="1" s="1"/>
  <c r="ER355" i="1"/>
  <c r="FZ295" i="1" s="1"/>
  <c r="CV351" i="1"/>
  <c r="FJ294" i="1" s="1"/>
  <c r="EO351" i="1"/>
  <c r="FY294" i="1" s="1"/>
  <c r="DN351" i="1"/>
  <c r="FP294" i="1" s="1"/>
  <c r="DE355" i="1"/>
  <c r="FM295" i="1" s="1"/>
  <c r="DK355" i="1"/>
  <c r="FO295" i="1" s="1"/>
  <c r="EI351" i="1"/>
  <c r="FW294" i="1" s="1"/>
  <c r="FD355" i="1"/>
  <c r="GD295" i="1" s="1"/>
  <c r="DT351" i="1"/>
  <c r="FR294" i="1" s="1"/>
  <c r="EX355" i="1"/>
  <c r="GB295" i="1" s="1"/>
  <c r="FA351" i="1"/>
  <c r="GC294" i="1" s="1"/>
  <c r="DW355" i="1"/>
  <c r="FS295" i="1" s="1"/>
  <c r="EC355" i="1"/>
  <c r="FU295" i="1" s="1"/>
  <c r="DZ351" i="1"/>
  <c r="FT294" i="1" s="1"/>
  <c r="CY355" i="1"/>
  <c r="FK295" i="1" s="1"/>
  <c r="EL355" i="1"/>
  <c r="FX295" i="1" s="1"/>
  <c r="FG351" i="1"/>
  <c r="DB351" i="1"/>
  <c r="FL294" i="1" s="1"/>
  <c r="EU351" i="1"/>
  <c r="GA294" i="1" s="1"/>
  <c r="EF351" i="1"/>
  <c r="FV294" i="1" s="1"/>
  <c r="DQ355" i="1"/>
  <c r="FQ295" i="1" s="1"/>
  <c r="CH75" i="1"/>
  <c r="HF72" i="1" s="1"/>
  <c r="CF76" i="1"/>
  <c r="CI76" i="1"/>
  <c r="CK75" i="1"/>
  <c r="HG72" i="1" s="1"/>
  <c r="GE294" i="1" l="1"/>
  <c r="GF294" i="1" s="1"/>
  <c r="CP351" i="1"/>
  <c r="EF355" i="1"/>
  <c r="FV295" i="1" s="1"/>
  <c r="DB355" i="1"/>
  <c r="FL295" i="1" s="1"/>
  <c r="DZ355" i="1"/>
  <c r="FT295" i="1" s="1"/>
  <c r="EX356" i="1"/>
  <c r="GB296" i="1" s="1"/>
  <c r="FD356" i="1"/>
  <c r="GD296" i="1" s="1"/>
  <c r="CV355" i="1"/>
  <c r="FJ295" i="1" s="1"/>
  <c r="EL356" i="1"/>
  <c r="FX296" i="1" s="1"/>
  <c r="DW356" i="1"/>
  <c r="FS296" i="1" s="1"/>
  <c r="DK356" i="1"/>
  <c r="FO296" i="1" s="1"/>
  <c r="DN355" i="1"/>
  <c r="FP295" i="1" s="1"/>
  <c r="DQ356" i="1"/>
  <c r="FQ296" i="1" s="1"/>
  <c r="EU355" i="1"/>
  <c r="GA295" i="1" s="1"/>
  <c r="FG355" i="1"/>
  <c r="CY356" i="1"/>
  <c r="FK296" i="1" s="1"/>
  <c r="EC356" i="1"/>
  <c r="FU296" i="1" s="1"/>
  <c r="FA355" i="1"/>
  <c r="GC295" i="1" s="1"/>
  <c r="DT355" i="1"/>
  <c r="FR295" i="1" s="1"/>
  <c r="EI355" i="1"/>
  <c r="FW295" i="1" s="1"/>
  <c r="DE356" i="1"/>
  <c r="FM296" i="1" s="1"/>
  <c r="EO355" i="1"/>
  <c r="FY295" i="1" s="1"/>
  <c r="ER356" i="1"/>
  <c r="FZ296" i="1" s="1"/>
  <c r="CI77" i="1"/>
  <c r="CK76" i="1"/>
  <c r="HG73" i="1" s="1"/>
  <c r="CH76" i="1"/>
  <c r="HF73" i="1" s="1"/>
  <c r="CF77" i="1"/>
  <c r="CP353" i="1" l="1"/>
  <c r="HK294" i="1"/>
  <c r="GE295" i="1"/>
  <c r="GF295" i="1" s="1"/>
  <c r="CP355" i="1"/>
  <c r="HK295" i="1" s="1"/>
  <c r="FG356" i="1"/>
  <c r="CV356" i="1"/>
  <c r="FJ296" i="1" s="1"/>
  <c r="EX357" i="1"/>
  <c r="GB297" i="1" s="1"/>
  <c r="EO356" i="1"/>
  <c r="FY296" i="1" s="1"/>
  <c r="DK357" i="1"/>
  <c r="FO297" i="1" s="1"/>
  <c r="DW357" i="1"/>
  <c r="FS297" i="1" s="1"/>
  <c r="DE357" i="1"/>
  <c r="FM297" i="1" s="1"/>
  <c r="DT356" i="1"/>
  <c r="FR296" i="1" s="1"/>
  <c r="EU356" i="1"/>
  <c r="GA296" i="1" s="1"/>
  <c r="DN356" i="1"/>
  <c r="FP296" i="1" s="1"/>
  <c r="EL357" i="1"/>
  <c r="FX297" i="1" s="1"/>
  <c r="DZ356" i="1"/>
  <c r="FT296" i="1" s="1"/>
  <c r="EI356" i="1"/>
  <c r="FW296" i="1" s="1"/>
  <c r="EC357" i="1"/>
  <c r="FU297" i="1" s="1"/>
  <c r="DQ357" i="1"/>
  <c r="FQ297" i="1" s="1"/>
  <c r="DB356" i="1"/>
  <c r="FL296" i="1" s="1"/>
  <c r="ER357" i="1"/>
  <c r="FZ297" i="1" s="1"/>
  <c r="FA356" i="1"/>
  <c r="GC296" i="1" s="1"/>
  <c r="CY357" i="1"/>
  <c r="FK297" i="1" s="1"/>
  <c r="FD357" i="1"/>
  <c r="GD297" i="1" s="1"/>
  <c r="EF356" i="1"/>
  <c r="FV296" i="1" s="1"/>
  <c r="CH77" i="1"/>
  <c r="HF74" i="1" s="1"/>
  <c r="CF78" i="1"/>
  <c r="CI78" i="1"/>
  <c r="CK77" i="1"/>
  <c r="HG74" i="1" s="1"/>
  <c r="GE296" i="1" l="1"/>
  <c r="GF296" i="1" s="1"/>
  <c r="CP356" i="1"/>
  <c r="HK296" i="1" s="1"/>
  <c r="FD358" i="1"/>
  <c r="GD298" i="1" s="1"/>
  <c r="ER358" i="1"/>
  <c r="FZ298" i="1" s="1"/>
  <c r="EI357" i="1"/>
  <c r="FW297" i="1" s="1"/>
  <c r="EU357" i="1"/>
  <c r="GA297" i="1" s="1"/>
  <c r="DE358" i="1"/>
  <c r="FM298" i="1" s="1"/>
  <c r="EX358" i="1"/>
  <c r="GB298" i="1" s="1"/>
  <c r="CY358" i="1"/>
  <c r="FK298" i="1" s="1"/>
  <c r="DQ358" i="1"/>
  <c r="FQ298" i="1" s="1"/>
  <c r="EL358" i="1"/>
  <c r="FX298" i="1" s="1"/>
  <c r="DK358" i="1"/>
  <c r="FO298" i="1" s="1"/>
  <c r="FG357" i="1"/>
  <c r="EF357" i="1"/>
  <c r="FV297" i="1" s="1"/>
  <c r="FA357" i="1"/>
  <c r="GC297" i="1" s="1"/>
  <c r="DB357" i="1"/>
  <c r="FL297" i="1" s="1"/>
  <c r="EC358" i="1"/>
  <c r="FU298" i="1" s="1"/>
  <c r="DZ357" i="1"/>
  <c r="FT297" i="1" s="1"/>
  <c r="DN357" i="1"/>
  <c r="FP297" i="1" s="1"/>
  <c r="DT357" i="1"/>
  <c r="FR297" i="1" s="1"/>
  <c r="DW358" i="1"/>
  <c r="FS298" i="1" s="1"/>
  <c r="EO357" i="1"/>
  <c r="FY297" i="1" s="1"/>
  <c r="CV357" i="1"/>
  <c r="FJ297" i="1" s="1"/>
  <c r="CI79" i="1"/>
  <c r="CK78" i="1"/>
  <c r="HG75" i="1" s="1"/>
  <c r="CH78" i="1"/>
  <c r="HF75" i="1" s="1"/>
  <c r="CF79" i="1"/>
  <c r="GE297" i="1" l="1"/>
  <c r="GF297" i="1" s="1"/>
  <c r="CP357" i="1"/>
  <c r="HK297" i="1" s="1"/>
  <c r="CV358" i="1"/>
  <c r="FJ298" i="1" s="1"/>
  <c r="DW359" i="1"/>
  <c r="FS299" i="1" s="1"/>
  <c r="FA358" i="1"/>
  <c r="GC298" i="1" s="1"/>
  <c r="EF358" i="1"/>
  <c r="FV298" i="1" s="1"/>
  <c r="DN358" i="1"/>
  <c r="FP298" i="1" s="1"/>
  <c r="DQ359" i="1"/>
  <c r="FQ299" i="1" s="1"/>
  <c r="EX359" i="1"/>
  <c r="GB299" i="1" s="1"/>
  <c r="EU358" i="1"/>
  <c r="GA298" i="1" s="1"/>
  <c r="EO358" i="1"/>
  <c r="FY298" i="1" s="1"/>
  <c r="DT358" i="1"/>
  <c r="FR298" i="1" s="1"/>
  <c r="CY359" i="1"/>
  <c r="FK299" i="1" s="1"/>
  <c r="FD359" i="1"/>
  <c r="GD299" i="1" s="1"/>
  <c r="DK359" i="1"/>
  <c r="FO299" i="1" s="1"/>
  <c r="ER359" i="1"/>
  <c r="FZ299" i="1" s="1"/>
  <c r="EC359" i="1"/>
  <c r="FU299" i="1" s="1"/>
  <c r="DZ358" i="1"/>
  <c r="FT298" i="1" s="1"/>
  <c r="DB358" i="1"/>
  <c r="FL298" i="1" s="1"/>
  <c r="FG358" i="1"/>
  <c r="EL359" i="1"/>
  <c r="FX299" i="1" s="1"/>
  <c r="DE359" i="1"/>
  <c r="FM299" i="1" s="1"/>
  <c r="EI358" i="1"/>
  <c r="FW298" i="1" s="1"/>
  <c r="CH79" i="1"/>
  <c r="HF76" i="1" s="1"/>
  <c r="CF80" i="1"/>
  <c r="CI80" i="1"/>
  <c r="CK79" i="1"/>
  <c r="HG76" i="1" s="1"/>
  <c r="GE298" i="1" l="1"/>
  <c r="GF298" i="1" s="1"/>
  <c r="CP358" i="1"/>
  <c r="HK298" i="1" s="1"/>
  <c r="DE360" i="1"/>
  <c r="FM300" i="1" s="1"/>
  <c r="ER360" i="1"/>
  <c r="FZ300" i="1" s="1"/>
  <c r="DW360" i="1"/>
  <c r="FS300" i="1" s="1"/>
  <c r="FG359" i="1"/>
  <c r="DZ359" i="1"/>
  <c r="FT299" i="1" s="1"/>
  <c r="FD360" i="1"/>
  <c r="GD300" i="1" s="1"/>
  <c r="EO359" i="1"/>
  <c r="FY299" i="1" s="1"/>
  <c r="EU359" i="1"/>
  <c r="GA299" i="1" s="1"/>
  <c r="DQ360" i="1"/>
  <c r="FQ300" i="1" s="1"/>
  <c r="EF359" i="1"/>
  <c r="FV299" i="1" s="1"/>
  <c r="EI359" i="1"/>
  <c r="FW299" i="1" s="1"/>
  <c r="EL360" i="1"/>
  <c r="FX300" i="1" s="1"/>
  <c r="DB359" i="1"/>
  <c r="FL299" i="1" s="1"/>
  <c r="EC360" i="1"/>
  <c r="FU300" i="1" s="1"/>
  <c r="DK360" i="1"/>
  <c r="FO300" i="1" s="1"/>
  <c r="CY360" i="1"/>
  <c r="FK300" i="1" s="1"/>
  <c r="DT359" i="1"/>
  <c r="FR299" i="1" s="1"/>
  <c r="EX360" i="1"/>
  <c r="GB300" i="1" s="1"/>
  <c r="DN359" i="1"/>
  <c r="FP299" i="1" s="1"/>
  <c r="FA359" i="1"/>
  <c r="GC299" i="1" s="1"/>
  <c r="CV359" i="1"/>
  <c r="FJ299" i="1" s="1"/>
  <c r="CI81" i="1"/>
  <c r="CK80" i="1"/>
  <c r="HG77" i="1" s="1"/>
  <c r="CH80" i="1"/>
  <c r="HF77" i="1" s="1"/>
  <c r="CF81" i="1"/>
  <c r="GE299" i="1" l="1"/>
  <c r="GF299" i="1" s="1"/>
  <c r="CP359" i="1"/>
  <c r="HK299" i="1" s="1"/>
  <c r="DB360" i="1"/>
  <c r="FL300" i="1" s="1"/>
  <c r="DQ361" i="1"/>
  <c r="FQ301" i="1" s="1"/>
  <c r="DZ360" i="1"/>
  <c r="FT300" i="1" s="1"/>
  <c r="FA360" i="1"/>
  <c r="GC300" i="1" s="1"/>
  <c r="DT360" i="1"/>
  <c r="FR300" i="1" s="1"/>
  <c r="DK361" i="1"/>
  <c r="FO301" i="1" s="1"/>
  <c r="ER361" i="1"/>
  <c r="FZ301" i="1" s="1"/>
  <c r="DN360" i="1"/>
  <c r="FP300" i="1" s="1"/>
  <c r="EC361" i="1"/>
  <c r="FU301" i="1" s="1"/>
  <c r="EL361" i="1"/>
  <c r="FX301" i="1" s="1"/>
  <c r="EU360" i="1"/>
  <c r="GA300" i="1" s="1"/>
  <c r="FG360" i="1"/>
  <c r="DE361" i="1"/>
  <c r="FM301" i="1" s="1"/>
  <c r="EI360" i="1"/>
  <c r="FW300" i="1" s="1"/>
  <c r="EX361" i="1"/>
  <c r="GB301" i="1" s="1"/>
  <c r="EO360" i="1"/>
  <c r="FY300" i="1" s="1"/>
  <c r="DW361" i="1"/>
  <c r="FS301" i="1" s="1"/>
  <c r="CV360" i="1"/>
  <c r="FJ300" i="1" s="1"/>
  <c r="CY361" i="1"/>
  <c r="FK301" i="1" s="1"/>
  <c r="EF360" i="1"/>
  <c r="FV300" i="1" s="1"/>
  <c r="FD361" i="1"/>
  <c r="GD301" i="1" s="1"/>
  <c r="CH81" i="1"/>
  <c r="HF78" i="1" s="1"/>
  <c r="CF83" i="1"/>
  <c r="CI85" i="1"/>
  <c r="CI83" i="1"/>
  <c r="CK83" i="1" s="1"/>
  <c r="CK81" i="1"/>
  <c r="HG78" i="1" s="1"/>
  <c r="GE300" i="1" l="1"/>
  <c r="GF300" i="1" s="1"/>
  <c r="CP360" i="1"/>
  <c r="HK300" i="1" s="1"/>
  <c r="DW362" i="1"/>
  <c r="FS302" i="1" s="1"/>
  <c r="ER362" i="1"/>
  <c r="FZ302" i="1" s="1"/>
  <c r="EF361" i="1"/>
  <c r="FV301" i="1" s="1"/>
  <c r="EX362" i="1"/>
  <c r="GB302" i="1" s="1"/>
  <c r="DE362" i="1"/>
  <c r="FM302" i="1" s="1"/>
  <c r="EU361" i="1"/>
  <c r="GA301" i="1" s="1"/>
  <c r="EC362" i="1"/>
  <c r="FU302" i="1" s="1"/>
  <c r="DT361" i="1"/>
  <c r="FR301" i="1" s="1"/>
  <c r="DZ361" i="1"/>
  <c r="FT301" i="1" s="1"/>
  <c r="DB361" i="1"/>
  <c r="FL301" i="1" s="1"/>
  <c r="FD362" i="1"/>
  <c r="GD302" i="1" s="1"/>
  <c r="CY362" i="1"/>
  <c r="FK302" i="1" s="1"/>
  <c r="FG361" i="1"/>
  <c r="DQ362" i="1"/>
  <c r="FQ302" i="1" s="1"/>
  <c r="CV361" i="1"/>
  <c r="FJ301" i="1" s="1"/>
  <c r="EO361" i="1"/>
  <c r="FY301" i="1" s="1"/>
  <c r="EI361" i="1"/>
  <c r="FW301" i="1" s="1"/>
  <c r="EL362" i="1"/>
  <c r="FX302" i="1" s="1"/>
  <c r="DN361" i="1"/>
  <c r="FP301" i="1" s="1"/>
  <c r="DK362" i="1"/>
  <c r="FO302" i="1" s="1"/>
  <c r="FA361" i="1"/>
  <c r="GC301" i="1" s="1"/>
  <c r="CI86" i="1"/>
  <c r="CK85" i="1"/>
  <c r="HG79" i="1" s="1"/>
  <c r="CH83" i="1"/>
  <c r="CF85" i="1"/>
  <c r="GE301" i="1" l="1"/>
  <c r="GF301" i="1" s="1"/>
  <c r="CP361" i="1"/>
  <c r="HK301" i="1" s="1"/>
  <c r="FA362" i="1"/>
  <c r="GC302" i="1" s="1"/>
  <c r="DN362" i="1"/>
  <c r="FP302" i="1" s="1"/>
  <c r="EI362" i="1"/>
  <c r="FW302" i="1" s="1"/>
  <c r="CV362" i="1"/>
  <c r="FJ302" i="1" s="1"/>
  <c r="FG362" i="1"/>
  <c r="FD363" i="1"/>
  <c r="GD303" i="1" s="1"/>
  <c r="DZ362" i="1"/>
  <c r="FT302" i="1" s="1"/>
  <c r="EC363" i="1"/>
  <c r="FU303" i="1" s="1"/>
  <c r="DE363" i="1"/>
  <c r="FM303" i="1" s="1"/>
  <c r="ER363" i="1"/>
  <c r="FZ303" i="1" s="1"/>
  <c r="DK363" i="1"/>
  <c r="FO303" i="1" s="1"/>
  <c r="EL363" i="1"/>
  <c r="FX303" i="1" s="1"/>
  <c r="EO362" i="1"/>
  <c r="FY302" i="1" s="1"/>
  <c r="DQ363" i="1"/>
  <c r="FQ303" i="1" s="1"/>
  <c r="CY363" i="1"/>
  <c r="FK303" i="1" s="1"/>
  <c r="DB362" i="1"/>
  <c r="FL302" i="1" s="1"/>
  <c r="DT362" i="1"/>
  <c r="FR302" i="1" s="1"/>
  <c r="EU362" i="1"/>
  <c r="GA302" i="1" s="1"/>
  <c r="EX363" i="1"/>
  <c r="GB303" i="1" s="1"/>
  <c r="EF362" i="1"/>
  <c r="FV302" i="1" s="1"/>
  <c r="DW363" i="1"/>
  <c r="FS303" i="1" s="1"/>
  <c r="CH85" i="1"/>
  <c r="HF79" i="1" s="1"/>
  <c r="CF86" i="1"/>
  <c r="CI87" i="1"/>
  <c r="CK86" i="1"/>
  <c r="HG80" i="1" s="1"/>
  <c r="GE302" i="1" l="1"/>
  <c r="GF302" i="1" s="1"/>
  <c r="CP362" i="1"/>
  <c r="HK302" i="1" s="1"/>
  <c r="DW364" i="1"/>
  <c r="FS304" i="1" s="1"/>
  <c r="EX364" i="1"/>
  <c r="GB304" i="1" s="1"/>
  <c r="CY364" i="1"/>
  <c r="FK304" i="1" s="1"/>
  <c r="EO363" i="1"/>
  <c r="FY303" i="1" s="1"/>
  <c r="DK364" i="1"/>
  <c r="FO304" i="1" s="1"/>
  <c r="ER364" i="1"/>
  <c r="FZ304" i="1" s="1"/>
  <c r="DE364" i="1"/>
  <c r="FM304" i="1" s="1"/>
  <c r="DZ363" i="1"/>
  <c r="FT303" i="1" s="1"/>
  <c r="FG363" i="1"/>
  <c r="EI363" i="1"/>
  <c r="FW303" i="1" s="1"/>
  <c r="FA363" i="1"/>
  <c r="GC303" i="1" s="1"/>
  <c r="DT363" i="1"/>
  <c r="FR303" i="1" s="1"/>
  <c r="EF363" i="1"/>
  <c r="FV303" i="1" s="1"/>
  <c r="EU363" i="1"/>
  <c r="GA303" i="1" s="1"/>
  <c r="DB363" i="1"/>
  <c r="FL303" i="1" s="1"/>
  <c r="DQ364" i="1"/>
  <c r="FQ304" i="1" s="1"/>
  <c r="EL364" i="1"/>
  <c r="FX304" i="1" s="1"/>
  <c r="EC364" i="1"/>
  <c r="FU304" i="1" s="1"/>
  <c r="FD364" i="1"/>
  <c r="GD304" i="1" s="1"/>
  <c r="DN363" i="1"/>
  <c r="FP303" i="1" s="1"/>
  <c r="CV363" i="1"/>
  <c r="FJ303" i="1" s="1"/>
  <c r="CI88" i="1"/>
  <c r="CK87" i="1"/>
  <c r="HG81" i="1" s="1"/>
  <c r="CF87" i="1"/>
  <c r="CH86" i="1"/>
  <c r="HF80" i="1" s="1"/>
  <c r="GE303" i="1" l="1"/>
  <c r="GF303" i="1" s="1"/>
  <c r="CP363" i="1"/>
  <c r="HK303" i="1" s="1"/>
  <c r="CV364" i="1"/>
  <c r="FJ304" i="1" s="1"/>
  <c r="DN364" i="1"/>
  <c r="FP304" i="1" s="1"/>
  <c r="EC365" i="1"/>
  <c r="FU305" i="1" s="1"/>
  <c r="EC368" i="1"/>
  <c r="EL365" i="1"/>
  <c r="FX305" i="1" s="1"/>
  <c r="EL368" i="1"/>
  <c r="DB364" i="1"/>
  <c r="FL304" i="1" s="1"/>
  <c r="EF364" i="1"/>
  <c r="FV304" i="1" s="1"/>
  <c r="FA364" i="1"/>
  <c r="GC304" i="1" s="1"/>
  <c r="FG364" i="1"/>
  <c r="DE365" i="1"/>
  <c r="FM305" i="1" s="1"/>
  <c r="DE368" i="1"/>
  <c r="DK365" i="1"/>
  <c r="FO305" i="1" s="1"/>
  <c r="DK368" i="1"/>
  <c r="CY365" i="1"/>
  <c r="FK305" i="1" s="1"/>
  <c r="CY368" i="1"/>
  <c r="DW365" i="1"/>
  <c r="FS305" i="1" s="1"/>
  <c r="DW368" i="1"/>
  <c r="FD365" i="1"/>
  <c r="GD305" i="1" s="1"/>
  <c r="FD368" i="1"/>
  <c r="DQ365" i="1"/>
  <c r="FQ305" i="1" s="1"/>
  <c r="DQ368" i="1"/>
  <c r="EU364" i="1"/>
  <c r="GA304" i="1" s="1"/>
  <c r="DT364" i="1"/>
  <c r="FR304" i="1" s="1"/>
  <c r="EI364" i="1"/>
  <c r="FW304" i="1" s="1"/>
  <c r="DZ364" i="1"/>
  <c r="FT304" i="1" s="1"/>
  <c r="ER365" i="1"/>
  <c r="FZ305" i="1" s="1"/>
  <c r="ER368" i="1"/>
  <c r="EO364" i="1"/>
  <c r="FY304" i="1" s="1"/>
  <c r="EX365" i="1"/>
  <c r="GB305" i="1" s="1"/>
  <c r="EX368" i="1"/>
  <c r="CF88" i="1"/>
  <c r="CH87" i="1"/>
  <c r="HF81" i="1" s="1"/>
  <c r="CI89" i="1"/>
  <c r="CK88" i="1"/>
  <c r="HG82" i="1" s="1"/>
  <c r="GE304" i="1" l="1"/>
  <c r="GF304" i="1" s="1"/>
  <c r="CP364" i="1"/>
  <c r="HK304" i="1" s="1"/>
  <c r="EO368" i="1"/>
  <c r="EO365" i="1"/>
  <c r="FY305" i="1" s="1"/>
  <c r="DW366" i="1"/>
  <c r="FS306" i="1" s="1"/>
  <c r="FG368" i="1"/>
  <c r="FG365" i="1"/>
  <c r="EF368" i="1"/>
  <c r="EF365" i="1"/>
  <c r="FV305" i="1" s="1"/>
  <c r="EL366" i="1"/>
  <c r="FX306" i="1" s="1"/>
  <c r="CV368" i="1"/>
  <c r="CV365" i="1"/>
  <c r="FJ305" i="1" s="1"/>
  <c r="EX366" i="1"/>
  <c r="GB306" i="1" s="1"/>
  <c r="DZ365" i="1"/>
  <c r="FT305" i="1" s="1"/>
  <c r="DZ368" i="1"/>
  <c r="DT368" i="1"/>
  <c r="DT365" i="1"/>
  <c r="FR305" i="1" s="1"/>
  <c r="DQ366" i="1"/>
  <c r="FQ306" i="1" s="1"/>
  <c r="DE366" i="1"/>
  <c r="FM306" i="1" s="1"/>
  <c r="ER366" i="1"/>
  <c r="FZ306" i="1" s="1"/>
  <c r="DK366" i="1"/>
  <c r="FO306" i="1" s="1"/>
  <c r="FA368" i="1"/>
  <c r="FA365" i="1"/>
  <c r="GC305" i="1" s="1"/>
  <c r="DB365" i="1"/>
  <c r="FL305" i="1" s="1"/>
  <c r="DB368" i="1"/>
  <c r="DN368" i="1"/>
  <c r="DN365" i="1"/>
  <c r="FP305" i="1" s="1"/>
  <c r="EI368" i="1"/>
  <c r="EI365" i="1"/>
  <c r="FW305" i="1" s="1"/>
  <c r="EU365" i="1"/>
  <c r="GA305" i="1" s="1"/>
  <c r="EU368" i="1"/>
  <c r="FD366" i="1"/>
  <c r="GD306" i="1" s="1"/>
  <c r="CY366" i="1"/>
  <c r="FK306" i="1" s="1"/>
  <c r="EC366" i="1"/>
  <c r="FU306" i="1" s="1"/>
  <c r="CI90" i="1"/>
  <c r="CK89" i="1"/>
  <c r="HG83" i="1" s="1"/>
  <c r="CF89" i="1"/>
  <c r="CH88" i="1"/>
  <c r="HF82" i="1" s="1"/>
  <c r="GE305" i="1" l="1"/>
  <c r="GF305" i="1" s="1"/>
  <c r="CP365" i="1"/>
  <c r="HK305" i="1" s="1"/>
  <c r="EC370" i="1"/>
  <c r="FU307" i="1" s="1"/>
  <c r="EU366" i="1"/>
  <c r="GA306" i="1" s="1"/>
  <c r="FA366" i="1"/>
  <c r="GC306" i="1" s="1"/>
  <c r="DE370" i="1"/>
  <c r="FM307" i="1" s="1"/>
  <c r="EL370" i="1"/>
  <c r="FX307" i="1" s="1"/>
  <c r="DW370" i="1"/>
  <c r="FS307" i="1" s="1"/>
  <c r="FD370" i="1"/>
  <c r="GD307" i="1" s="1"/>
  <c r="DB366" i="1"/>
  <c r="FL306" i="1" s="1"/>
  <c r="DZ366" i="1"/>
  <c r="FT306" i="1" s="1"/>
  <c r="EO366" i="1"/>
  <c r="FY306" i="1" s="1"/>
  <c r="DN366" i="1"/>
  <c r="FP306" i="1" s="1"/>
  <c r="DK370" i="1"/>
  <c r="FO307" i="1" s="1"/>
  <c r="DT366" i="1"/>
  <c r="FR306" i="1" s="1"/>
  <c r="EX370" i="1"/>
  <c r="GB307" i="1" s="1"/>
  <c r="CV366" i="1"/>
  <c r="FJ306" i="1" s="1"/>
  <c r="FG366" i="1"/>
  <c r="CY370" i="1"/>
  <c r="FK307" i="1" s="1"/>
  <c r="EI366" i="1"/>
  <c r="FW306" i="1" s="1"/>
  <c r="ER370" i="1"/>
  <c r="FZ307" i="1" s="1"/>
  <c r="DQ370" i="1"/>
  <c r="FQ307" i="1" s="1"/>
  <c r="EF366" i="1"/>
  <c r="FV306" i="1" s="1"/>
  <c r="CF90" i="1"/>
  <c r="CH89" i="1"/>
  <c r="HF83" i="1" s="1"/>
  <c r="CI91" i="1"/>
  <c r="CK90" i="1"/>
  <c r="HG84" i="1" s="1"/>
  <c r="GE306" i="1" l="1"/>
  <c r="GF306" i="1" s="1"/>
  <c r="CP366" i="1"/>
  <c r="CV370" i="1"/>
  <c r="FJ307" i="1" s="1"/>
  <c r="DN370" i="1"/>
  <c r="FP307" i="1" s="1"/>
  <c r="DZ370" i="1"/>
  <c r="FT307" i="1" s="1"/>
  <c r="DB370" i="1"/>
  <c r="FL307" i="1" s="1"/>
  <c r="EU370" i="1"/>
  <c r="GA307" i="1" s="1"/>
  <c r="DQ371" i="1"/>
  <c r="FQ308" i="1" s="1"/>
  <c r="DW371" i="1"/>
  <c r="FS308" i="1" s="1"/>
  <c r="DE371" i="1"/>
  <c r="FM308" i="1" s="1"/>
  <c r="EF370" i="1"/>
  <c r="FV307" i="1" s="1"/>
  <c r="FG370" i="1"/>
  <c r="EO370" i="1"/>
  <c r="FY307" i="1" s="1"/>
  <c r="FA370" i="1"/>
  <c r="GC307" i="1" s="1"/>
  <c r="EI370" i="1"/>
  <c r="FW307" i="1" s="1"/>
  <c r="DT370" i="1"/>
  <c r="FR307" i="1" s="1"/>
  <c r="ER371" i="1"/>
  <c r="FZ308" i="1" s="1"/>
  <c r="CY371" i="1"/>
  <c r="FK308" i="1" s="1"/>
  <c r="EX371" i="1"/>
  <c r="GB308" i="1" s="1"/>
  <c r="DK371" i="1"/>
  <c r="FO308" i="1" s="1"/>
  <c r="FD371" i="1"/>
  <c r="GD308" i="1" s="1"/>
  <c r="EL371" i="1"/>
  <c r="FX308" i="1" s="1"/>
  <c r="EC371" i="1"/>
  <c r="FU308" i="1" s="1"/>
  <c r="CI92" i="1"/>
  <c r="CK91" i="1"/>
  <c r="HG85" i="1" s="1"/>
  <c r="CF91" i="1"/>
  <c r="CH90" i="1"/>
  <c r="HF84" i="1" s="1"/>
  <c r="CP368" i="1" l="1"/>
  <c r="HK306" i="1"/>
  <c r="GE307" i="1"/>
  <c r="GF307" i="1" s="1"/>
  <c r="CP370" i="1"/>
  <c r="HK307" i="1" s="1"/>
  <c r="CY372" i="1"/>
  <c r="FK309" i="1" s="1"/>
  <c r="EO371" i="1"/>
  <c r="FY308" i="1" s="1"/>
  <c r="DQ372" i="1"/>
  <c r="FQ309" i="1" s="1"/>
  <c r="DK372" i="1"/>
  <c r="FO309" i="1" s="1"/>
  <c r="FA371" i="1"/>
  <c r="GC308" i="1" s="1"/>
  <c r="DW372" i="1"/>
  <c r="FS309" i="1" s="1"/>
  <c r="DN371" i="1"/>
  <c r="FP308" i="1" s="1"/>
  <c r="EC372" i="1"/>
  <c r="FU309" i="1" s="1"/>
  <c r="FD372" i="1"/>
  <c r="GD309" i="1" s="1"/>
  <c r="EX372" i="1"/>
  <c r="GB309" i="1" s="1"/>
  <c r="ER372" i="1"/>
  <c r="FZ309" i="1" s="1"/>
  <c r="EI371" i="1"/>
  <c r="FW308" i="1" s="1"/>
  <c r="FG371" i="1"/>
  <c r="DE372" i="1"/>
  <c r="FM309" i="1" s="1"/>
  <c r="EU371" i="1"/>
  <c r="GA308" i="1" s="1"/>
  <c r="DZ371" i="1"/>
  <c r="FT308" i="1" s="1"/>
  <c r="CV371" i="1"/>
  <c r="FJ308" i="1" s="1"/>
  <c r="EL372" i="1"/>
  <c r="FX309" i="1" s="1"/>
  <c r="DT371" i="1"/>
  <c r="FR308" i="1" s="1"/>
  <c r="EF371" i="1"/>
  <c r="FV308" i="1" s="1"/>
  <c r="DB371" i="1"/>
  <c r="FL308" i="1" s="1"/>
  <c r="CF92" i="1"/>
  <c r="CH91" i="1"/>
  <c r="HF85" i="1" s="1"/>
  <c r="CI93" i="1"/>
  <c r="CK92" i="1"/>
  <c r="HG86" i="1" s="1"/>
  <c r="GE308" i="1" l="1"/>
  <c r="GF308" i="1" s="1"/>
  <c r="CP371" i="1"/>
  <c r="HK308" i="1" s="1"/>
  <c r="EF372" i="1"/>
  <c r="FV309" i="1" s="1"/>
  <c r="EL373" i="1"/>
  <c r="FX310" i="1" s="1"/>
  <c r="DZ372" i="1"/>
  <c r="FT309" i="1" s="1"/>
  <c r="FG372" i="1"/>
  <c r="EI372" i="1"/>
  <c r="FW309" i="1" s="1"/>
  <c r="EX373" i="1"/>
  <c r="GB310" i="1" s="1"/>
  <c r="EC373" i="1"/>
  <c r="FU310" i="1" s="1"/>
  <c r="DW373" i="1"/>
  <c r="FS310" i="1" s="1"/>
  <c r="DK373" i="1"/>
  <c r="FO310" i="1" s="1"/>
  <c r="EO372" i="1"/>
  <c r="FY309" i="1" s="1"/>
  <c r="DB372" i="1"/>
  <c r="FL309" i="1" s="1"/>
  <c r="DT372" i="1"/>
  <c r="FR309" i="1" s="1"/>
  <c r="CV372" i="1"/>
  <c r="FJ309" i="1" s="1"/>
  <c r="EU372" i="1"/>
  <c r="GA309" i="1" s="1"/>
  <c r="DE373" i="1"/>
  <c r="FM310" i="1" s="1"/>
  <c r="ER373" i="1"/>
  <c r="FZ310" i="1" s="1"/>
  <c r="FD373" i="1"/>
  <c r="GD310" i="1" s="1"/>
  <c r="DN372" i="1"/>
  <c r="FP309" i="1" s="1"/>
  <c r="FA372" i="1"/>
  <c r="GC309" i="1" s="1"/>
  <c r="DQ373" i="1"/>
  <c r="FQ310" i="1" s="1"/>
  <c r="CY373" i="1"/>
  <c r="FK310" i="1" s="1"/>
  <c r="CI94" i="1"/>
  <c r="CK93" i="1"/>
  <c r="HG87" i="1" s="1"/>
  <c r="CF93" i="1"/>
  <c r="CH92" i="1"/>
  <c r="HF86" i="1" s="1"/>
  <c r="GE309" i="1" l="1"/>
  <c r="GF309" i="1" s="1"/>
  <c r="CP372" i="1"/>
  <c r="HK309" i="1" s="1"/>
  <c r="ER374" i="1"/>
  <c r="FZ311" i="1" s="1"/>
  <c r="DB373" i="1"/>
  <c r="FL310" i="1" s="1"/>
  <c r="EI373" i="1"/>
  <c r="FW310" i="1" s="1"/>
  <c r="DN373" i="1"/>
  <c r="FP310" i="1" s="1"/>
  <c r="DE374" i="1"/>
  <c r="FM311" i="1" s="1"/>
  <c r="DK374" i="1"/>
  <c r="FO311" i="1" s="1"/>
  <c r="EL374" i="1"/>
  <c r="FX311" i="1" s="1"/>
  <c r="CY374" i="1"/>
  <c r="FK311" i="1" s="1"/>
  <c r="FA373" i="1"/>
  <c r="GC310" i="1" s="1"/>
  <c r="FD374" i="1"/>
  <c r="GD311" i="1" s="1"/>
  <c r="EU373" i="1"/>
  <c r="GA310" i="1" s="1"/>
  <c r="DT373" i="1"/>
  <c r="FR310" i="1" s="1"/>
  <c r="EO373" i="1"/>
  <c r="FY310" i="1" s="1"/>
  <c r="DW374" i="1"/>
  <c r="FS311" i="1" s="1"/>
  <c r="FG373" i="1"/>
  <c r="DZ373" i="1"/>
  <c r="FT310" i="1" s="1"/>
  <c r="EF373" i="1"/>
  <c r="FV310" i="1" s="1"/>
  <c r="DQ374" i="1"/>
  <c r="FQ311" i="1" s="1"/>
  <c r="CV373" i="1"/>
  <c r="FJ310" i="1" s="1"/>
  <c r="EC374" i="1"/>
  <c r="FU311" i="1" s="1"/>
  <c r="EX374" i="1"/>
  <c r="GB311" i="1" s="1"/>
  <c r="CF94" i="1"/>
  <c r="CH93" i="1"/>
  <c r="HF87" i="1" s="1"/>
  <c r="CI95" i="1"/>
  <c r="CK94" i="1"/>
  <c r="HG88" i="1" s="1"/>
  <c r="GE310" i="1" l="1"/>
  <c r="GF310" i="1" s="1"/>
  <c r="CP373" i="1"/>
  <c r="HK310" i="1" s="1"/>
  <c r="CV374" i="1"/>
  <c r="FJ311" i="1" s="1"/>
  <c r="EF374" i="1"/>
  <c r="FV311" i="1" s="1"/>
  <c r="FG374" i="1"/>
  <c r="EO374" i="1"/>
  <c r="FY311" i="1" s="1"/>
  <c r="EU374" i="1"/>
  <c r="GA311" i="1" s="1"/>
  <c r="FD375" i="1"/>
  <c r="GD312" i="1" s="1"/>
  <c r="CY375" i="1"/>
  <c r="FK312" i="1" s="1"/>
  <c r="DK375" i="1"/>
  <c r="FO312" i="1" s="1"/>
  <c r="DN374" i="1"/>
  <c r="FP311" i="1" s="1"/>
  <c r="DB374" i="1"/>
  <c r="FL311" i="1" s="1"/>
  <c r="DQ375" i="1"/>
  <c r="FQ312" i="1" s="1"/>
  <c r="EX375" i="1"/>
  <c r="GB312" i="1" s="1"/>
  <c r="EC375" i="1"/>
  <c r="FU312" i="1" s="1"/>
  <c r="DZ374" i="1"/>
  <c r="FT311" i="1" s="1"/>
  <c r="DW375" i="1"/>
  <c r="FS312" i="1" s="1"/>
  <c r="DT374" i="1"/>
  <c r="FR311" i="1" s="1"/>
  <c r="FA374" i="1"/>
  <c r="GC311" i="1" s="1"/>
  <c r="EL375" i="1"/>
  <c r="FX312" i="1" s="1"/>
  <c r="DE375" i="1"/>
  <c r="FM312" i="1" s="1"/>
  <c r="EI374" i="1"/>
  <c r="FW311" i="1" s="1"/>
  <c r="ER375" i="1"/>
  <c r="FZ312" i="1" s="1"/>
  <c r="CI96" i="1"/>
  <c r="CK95" i="1"/>
  <c r="HG89" i="1" s="1"/>
  <c r="CF95" i="1"/>
  <c r="CH94" i="1"/>
  <c r="HF88" i="1" s="1"/>
  <c r="GE311" i="1" l="1"/>
  <c r="GF311" i="1" s="1"/>
  <c r="CP374" i="1"/>
  <c r="HK311" i="1" s="1"/>
  <c r="DQ376" i="1"/>
  <c r="FQ313" i="1" s="1"/>
  <c r="EU375" i="1"/>
  <c r="GA312" i="1" s="1"/>
  <c r="EL376" i="1"/>
  <c r="FX313" i="1" s="1"/>
  <c r="EC376" i="1"/>
  <c r="FU313" i="1" s="1"/>
  <c r="CY376" i="1"/>
  <c r="FK313" i="1" s="1"/>
  <c r="FG375" i="1"/>
  <c r="ER376" i="1"/>
  <c r="FZ313" i="1" s="1"/>
  <c r="DE376" i="1"/>
  <c r="FM313" i="1" s="1"/>
  <c r="FA375" i="1"/>
  <c r="GC312" i="1" s="1"/>
  <c r="DT375" i="1"/>
  <c r="FR312" i="1" s="1"/>
  <c r="DZ375" i="1"/>
  <c r="FT312" i="1" s="1"/>
  <c r="EX376" i="1"/>
  <c r="GB313" i="1" s="1"/>
  <c r="DB375" i="1"/>
  <c r="FL312" i="1" s="1"/>
  <c r="DK376" i="1"/>
  <c r="FO313" i="1" s="1"/>
  <c r="FD376" i="1"/>
  <c r="GD313" i="1" s="1"/>
  <c r="EO375" i="1"/>
  <c r="FY312" i="1" s="1"/>
  <c r="EI375" i="1"/>
  <c r="FW312" i="1" s="1"/>
  <c r="DW376" i="1"/>
  <c r="FS313" i="1" s="1"/>
  <c r="DN375" i="1"/>
  <c r="FP312" i="1" s="1"/>
  <c r="CV375" i="1"/>
  <c r="FJ312" i="1" s="1"/>
  <c r="EF375" i="1"/>
  <c r="FV312" i="1" s="1"/>
  <c r="CF96" i="1"/>
  <c r="CH95" i="1"/>
  <c r="HF89" i="1" s="1"/>
  <c r="CI100" i="1"/>
  <c r="CI98" i="1"/>
  <c r="CK98" i="1" s="1"/>
  <c r="CK96" i="1"/>
  <c r="HG90" i="1" s="1"/>
  <c r="GE312" i="1" l="1"/>
  <c r="GF312" i="1" s="1"/>
  <c r="CP375" i="1"/>
  <c r="HK312" i="1" s="1"/>
  <c r="CV376" i="1"/>
  <c r="FJ313" i="1" s="1"/>
  <c r="DW377" i="1"/>
  <c r="FS314" i="1" s="1"/>
  <c r="FD377" i="1"/>
  <c r="GD314" i="1" s="1"/>
  <c r="DB376" i="1"/>
  <c r="FL313" i="1" s="1"/>
  <c r="DZ376" i="1"/>
  <c r="FT313" i="1" s="1"/>
  <c r="FA376" i="1"/>
  <c r="GC313" i="1" s="1"/>
  <c r="ER377" i="1"/>
  <c r="FZ314" i="1" s="1"/>
  <c r="CY377" i="1"/>
  <c r="FK314" i="1" s="1"/>
  <c r="EL377" i="1"/>
  <c r="FX314" i="1" s="1"/>
  <c r="EU376" i="1"/>
  <c r="GA313" i="1" s="1"/>
  <c r="EF376" i="1"/>
  <c r="FV313" i="1" s="1"/>
  <c r="DN376" i="1"/>
  <c r="FP313" i="1" s="1"/>
  <c r="EI376" i="1"/>
  <c r="FW313" i="1" s="1"/>
  <c r="EO376" i="1"/>
  <c r="FY313" i="1" s="1"/>
  <c r="DK377" i="1"/>
  <c r="FO314" i="1" s="1"/>
  <c r="EX377" i="1"/>
  <c r="GB314" i="1" s="1"/>
  <c r="DT376" i="1"/>
  <c r="FR313" i="1" s="1"/>
  <c r="DE377" i="1"/>
  <c r="FM314" i="1" s="1"/>
  <c r="FG376" i="1"/>
  <c r="EC377" i="1"/>
  <c r="FU314" i="1" s="1"/>
  <c r="DQ377" i="1"/>
  <c r="FQ314" i="1" s="1"/>
  <c r="CI101" i="1"/>
  <c r="CK100" i="1"/>
  <c r="HG91" i="1" s="1"/>
  <c r="CF98" i="1"/>
  <c r="CH96" i="1"/>
  <c r="HF90" i="1" s="1"/>
  <c r="GE313" i="1" l="1"/>
  <c r="GF313" i="1" s="1"/>
  <c r="CP376" i="1"/>
  <c r="HK313" i="1" s="1"/>
  <c r="DQ378" i="1"/>
  <c r="FQ315" i="1" s="1"/>
  <c r="EC378" i="1"/>
  <c r="FU315" i="1" s="1"/>
  <c r="DE378" i="1"/>
  <c r="FM315" i="1" s="1"/>
  <c r="EX378" i="1"/>
  <c r="GB315" i="1" s="1"/>
  <c r="EO377" i="1"/>
  <c r="FY314" i="1" s="1"/>
  <c r="DN377" i="1"/>
  <c r="FP314" i="1" s="1"/>
  <c r="EU377" i="1"/>
  <c r="GA314" i="1" s="1"/>
  <c r="CY378" i="1"/>
  <c r="FK315" i="1" s="1"/>
  <c r="FA377" i="1"/>
  <c r="GC314" i="1" s="1"/>
  <c r="DB377" i="1"/>
  <c r="FL314" i="1" s="1"/>
  <c r="CV377" i="1"/>
  <c r="FJ314" i="1" s="1"/>
  <c r="FG377" i="1"/>
  <c r="DT377" i="1"/>
  <c r="FR314" i="1" s="1"/>
  <c r="DK378" i="1"/>
  <c r="FO315" i="1" s="1"/>
  <c r="EI377" i="1"/>
  <c r="FW314" i="1" s="1"/>
  <c r="EF377" i="1"/>
  <c r="FV314" i="1" s="1"/>
  <c r="EL378" i="1"/>
  <c r="FX315" i="1" s="1"/>
  <c r="ER378" i="1"/>
  <c r="FZ315" i="1" s="1"/>
  <c r="DZ377" i="1"/>
  <c r="FT314" i="1" s="1"/>
  <c r="FD378" i="1"/>
  <c r="GD315" i="1" s="1"/>
  <c r="DW378" i="1"/>
  <c r="FS315" i="1" s="1"/>
  <c r="CH98" i="1"/>
  <c r="CF100" i="1"/>
  <c r="CI102" i="1"/>
  <c r="CK101" i="1"/>
  <c r="HG92" i="1" s="1"/>
  <c r="GE314" i="1" l="1"/>
  <c r="GF314" i="1" s="1"/>
  <c r="CP377" i="1"/>
  <c r="HK314" i="1" s="1"/>
  <c r="DW379" i="1"/>
  <c r="FS316" i="1" s="1"/>
  <c r="DZ378" i="1"/>
  <c r="FT315" i="1" s="1"/>
  <c r="EL379" i="1"/>
  <c r="FX316" i="1" s="1"/>
  <c r="EI378" i="1"/>
  <c r="FW315" i="1" s="1"/>
  <c r="DT378" i="1"/>
  <c r="FR315" i="1" s="1"/>
  <c r="FA378" i="1"/>
  <c r="GC315" i="1" s="1"/>
  <c r="EU378" i="1"/>
  <c r="GA315" i="1" s="1"/>
  <c r="EO378" i="1"/>
  <c r="FY315" i="1" s="1"/>
  <c r="DE379" i="1"/>
  <c r="FM316" i="1" s="1"/>
  <c r="DQ379" i="1"/>
  <c r="FQ316" i="1" s="1"/>
  <c r="ER379" i="1"/>
  <c r="FZ316" i="1" s="1"/>
  <c r="FD379" i="1"/>
  <c r="GD316" i="1" s="1"/>
  <c r="EF378" i="1"/>
  <c r="FV315" i="1" s="1"/>
  <c r="DK379" i="1"/>
  <c r="FO316" i="1" s="1"/>
  <c r="FG378" i="1"/>
  <c r="CV378" i="1"/>
  <c r="FJ315" i="1" s="1"/>
  <c r="DB378" i="1"/>
  <c r="FL315" i="1" s="1"/>
  <c r="CY379" i="1"/>
  <c r="FK316" i="1" s="1"/>
  <c r="DN378" i="1"/>
  <c r="FP315" i="1" s="1"/>
  <c r="EX379" i="1"/>
  <c r="GB316" i="1" s="1"/>
  <c r="EC379" i="1"/>
  <c r="FU316" i="1" s="1"/>
  <c r="CI103" i="1"/>
  <c r="CK102" i="1"/>
  <c r="HG93" i="1" s="1"/>
  <c r="CH100" i="1"/>
  <c r="HF91" i="1" s="1"/>
  <c r="CF101" i="1"/>
  <c r="GE315" i="1" l="1"/>
  <c r="GF315" i="1" s="1"/>
  <c r="CP378" i="1"/>
  <c r="HK315" i="1" s="1"/>
  <c r="CV379" i="1"/>
  <c r="FJ316" i="1" s="1"/>
  <c r="DQ380" i="1"/>
  <c r="FQ317" i="1" s="1"/>
  <c r="DQ383" i="1"/>
  <c r="EO379" i="1"/>
  <c r="FY316" i="1" s="1"/>
  <c r="FA379" i="1"/>
  <c r="GC316" i="1" s="1"/>
  <c r="EI379" i="1"/>
  <c r="FW316" i="1" s="1"/>
  <c r="DZ379" i="1"/>
  <c r="FT316" i="1" s="1"/>
  <c r="EX380" i="1"/>
  <c r="GB317" i="1" s="1"/>
  <c r="EX383" i="1"/>
  <c r="CY380" i="1"/>
  <c r="FK317" i="1" s="1"/>
  <c r="CY383" i="1"/>
  <c r="DK380" i="1"/>
  <c r="FO317" i="1" s="1"/>
  <c r="DK383" i="1"/>
  <c r="FD380" i="1"/>
  <c r="GD317" i="1" s="1"/>
  <c r="FD383" i="1"/>
  <c r="EC380" i="1"/>
  <c r="FU317" i="1" s="1"/>
  <c r="EC383" i="1"/>
  <c r="DN379" i="1"/>
  <c r="FP316" i="1" s="1"/>
  <c r="DB379" i="1"/>
  <c r="FL316" i="1" s="1"/>
  <c r="FG379" i="1"/>
  <c r="EF379" i="1"/>
  <c r="FV316" i="1" s="1"/>
  <c r="DE380" i="1"/>
  <c r="FM317" i="1" s="1"/>
  <c r="DE383" i="1"/>
  <c r="DT379" i="1"/>
  <c r="FR316" i="1" s="1"/>
  <c r="EL380" i="1"/>
  <c r="FX317" i="1" s="1"/>
  <c r="EL383" i="1"/>
  <c r="ER380" i="1"/>
  <c r="FZ317" i="1" s="1"/>
  <c r="ER383" i="1"/>
  <c r="EU379" i="1"/>
  <c r="GA316" i="1" s="1"/>
  <c r="DW380" i="1"/>
  <c r="FS317" i="1" s="1"/>
  <c r="DW383" i="1"/>
  <c r="CF102" i="1"/>
  <c r="CH101" i="1"/>
  <c r="HF92" i="1" s="1"/>
  <c r="CI104" i="1"/>
  <c r="CK103" i="1"/>
  <c r="HG94" i="1" s="1"/>
  <c r="GE316" i="1" l="1"/>
  <c r="GF316" i="1" s="1"/>
  <c r="CP379" i="1"/>
  <c r="HK316" i="1" s="1"/>
  <c r="EL381" i="1"/>
  <c r="FX318" i="1" s="1"/>
  <c r="EX381" i="1"/>
  <c r="GB318" i="1" s="1"/>
  <c r="DW381" i="1"/>
  <c r="FS318" i="1" s="1"/>
  <c r="ER381" i="1"/>
  <c r="FZ318" i="1" s="1"/>
  <c r="DE381" i="1"/>
  <c r="FM318" i="1" s="1"/>
  <c r="FG383" i="1"/>
  <c r="FG380" i="1"/>
  <c r="DN383" i="1"/>
  <c r="DN380" i="1"/>
  <c r="FP317" i="1" s="1"/>
  <c r="CY381" i="1"/>
  <c r="FK318" i="1" s="1"/>
  <c r="DQ381" i="1"/>
  <c r="FQ318" i="1" s="1"/>
  <c r="EC381" i="1"/>
  <c r="FU318" i="1" s="1"/>
  <c r="EI383" i="1"/>
  <c r="EI380" i="1"/>
  <c r="FW317" i="1" s="1"/>
  <c r="FA383" i="1"/>
  <c r="FA380" i="1"/>
  <c r="GC317" i="1" s="1"/>
  <c r="EU383" i="1"/>
  <c r="EU380" i="1"/>
  <c r="GA317" i="1" s="1"/>
  <c r="DT383" i="1"/>
  <c r="DT380" i="1"/>
  <c r="FR317" i="1" s="1"/>
  <c r="DK381" i="1"/>
  <c r="FO318" i="1" s="1"/>
  <c r="DZ383" i="1"/>
  <c r="DZ380" i="1"/>
  <c r="FT317" i="1" s="1"/>
  <c r="EO383" i="1"/>
  <c r="EO380" i="1"/>
  <c r="FY317" i="1" s="1"/>
  <c r="EF383" i="1"/>
  <c r="EF380" i="1"/>
  <c r="FV317" i="1" s="1"/>
  <c r="DB383" i="1"/>
  <c r="DB380" i="1"/>
  <c r="FL317" i="1" s="1"/>
  <c r="FD381" i="1"/>
  <c r="GD318" i="1" s="1"/>
  <c r="CV383" i="1"/>
  <c r="CV380" i="1"/>
  <c r="FJ317" i="1" s="1"/>
  <c r="CI105" i="1"/>
  <c r="CK104" i="1"/>
  <c r="HG95" i="1" s="1"/>
  <c r="CF103" i="1"/>
  <c r="CH102" i="1"/>
  <c r="HF93" i="1" s="1"/>
  <c r="GE317" i="1" l="1"/>
  <c r="GF317" i="1" s="1"/>
  <c r="CP380" i="1"/>
  <c r="HK317" i="1" s="1"/>
  <c r="CV381" i="1"/>
  <c r="FJ318" i="1" s="1"/>
  <c r="EF381" i="1"/>
  <c r="FV318" i="1" s="1"/>
  <c r="EO381" i="1"/>
  <c r="FY318" i="1" s="1"/>
  <c r="FA381" i="1"/>
  <c r="GC318" i="1" s="1"/>
  <c r="EI381" i="1"/>
  <c r="FW318" i="1" s="1"/>
  <c r="DW385" i="1"/>
  <c r="FS319" i="1" s="1"/>
  <c r="EL385" i="1"/>
  <c r="FX319" i="1" s="1"/>
  <c r="DZ381" i="1"/>
  <c r="FT318" i="1" s="1"/>
  <c r="DK385" i="1"/>
  <c r="FO319" i="1" s="1"/>
  <c r="CY385" i="1"/>
  <c r="FK319" i="1" s="1"/>
  <c r="DE385" i="1"/>
  <c r="FM319" i="1" s="1"/>
  <c r="DB381" i="1"/>
  <c r="FL318" i="1" s="1"/>
  <c r="EU381" i="1"/>
  <c r="GA318" i="1" s="1"/>
  <c r="EC385" i="1"/>
  <c r="FU319" i="1" s="1"/>
  <c r="DQ385" i="1"/>
  <c r="FQ319" i="1" s="1"/>
  <c r="FG381" i="1"/>
  <c r="ER385" i="1"/>
  <c r="FZ319" i="1" s="1"/>
  <c r="EX385" i="1"/>
  <c r="GB319" i="1" s="1"/>
  <c r="FD385" i="1"/>
  <c r="GD319" i="1" s="1"/>
  <c r="DT381" i="1"/>
  <c r="FR318" i="1" s="1"/>
  <c r="DN381" i="1"/>
  <c r="FP318" i="1" s="1"/>
  <c r="CF104" i="1"/>
  <c r="CH103" i="1"/>
  <c r="HF94" i="1" s="1"/>
  <c r="CI106" i="1"/>
  <c r="CK105" i="1"/>
  <c r="HG96" i="1" s="1"/>
  <c r="GE318" i="1" l="1"/>
  <c r="GF318" i="1" s="1"/>
  <c r="CP381" i="1"/>
  <c r="FD386" i="1"/>
  <c r="GD320" i="1" s="1"/>
  <c r="EC386" i="1"/>
  <c r="FU320" i="1" s="1"/>
  <c r="EL386" i="1"/>
  <c r="FX320" i="1" s="1"/>
  <c r="DT385" i="1"/>
  <c r="FR319" i="1" s="1"/>
  <c r="EX386" i="1"/>
  <c r="GB320" i="1" s="1"/>
  <c r="FG385" i="1"/>
  <c r="DE386" i="1"/>
  <c r="FM320" i="1" s="1"/>
  <c r="DK386" i="1"/>
  <c r="FO320" i="1" s="1"/>
  <c r="FA385" i="1"/>
  <c r="GC319" i="1" s="1"/>
  <c r="EF385" i="1"/>
  <c r="FV319" i="1" s="1"/>
  <c r="ER386" i="1"/>
  <c r="FZ320" i="1" s="1"/>
  <c r="CV385" i="1"/>
  <c r="FJ319" i="1" s="1"/>
  <c r="DN385" i="1"/>
  <c r="FP319" i="1" s="1"/>
  <c r="DQ386" i="1"/>
  <c r="FQ320" i="1" s="1"/>
  <c r="EU385" i="1"/>
  <c r="GA319" i="1" s="1"/>
  <c r="DB385" i="1"/>
  <c r="FL319" i="1" s="1"/>
  <c r="CY386" i="1"/>
  <c r="FK320" i="1" s="1"/>
  <c r="DZ385" i="1"/>
  <c r="FT319" i="1" s="1"/>
  <c r="DW386" i="1"/>
  <c r="FS320" i="1" s="1"/>
  <c r="EI385" i="1"/>
  <c r="FW319" i="1" s="1"/>
  <c r="EO385" i="1"/>
  <c r="FY319" i="1" s="1"/>
  <c r="CI107" i="1"/>
  <c r="CK106" i="1"/>
  <c r="HG97" i="1" s="1"/>
  <c r="CF105" i="1"/>
  <c r="CH104" i="1"/>
  <c r="HF95" i="1" s="1"/>
  <c r="CP383" i="1" l="1"/>
  <c r="HK318" i="1"/>
  <c r="GE319" i="1"/>
  <c r="GF319" i="1" s="1"/>
  <c r="CP385" i="1"/>
  <c r="HK319" i="1" s="1"/>
  <c r="DK387" i="1"/>
  <c r="FO321" i="1" s="1"/>
  <c r="FO322" i="1" s="1"/>
  <c r="FO323" i="1" s="1"/>
  <c r="FO324" i="1" s="1"/>
  <c r="FO325" i="1" s="1"/>
  <c r="DK393" i="1"/>
  <c r="DK399" i="1" s="1"/>
  <c r="EI386" i="1"/>
  <c r="FW320" i="1" s="1"/>
  <c r="DZ386" i="1"/>
  <c r="FT320" i="1" s="1"/>
  <c r="DB386" i="1"/>
  <c r="FL320" i="1" s="1"/>
  <c r="DQ393" i="1"/>
  <c r="DQ387" i="1"/>
  <c r="FQ321" i="1" s="1"/>
  <c r="FQ322" i="1" s="1"/>
  <c r="FQ323" i="1" s="1"/>
  <c r="FQ324" i="1" s="1"/>
  <c r="FQ325" i="1" s="1"/>
  <c r="CV386" i="1"/>
  <c r="FJ320" i="1" s="1"/>
  <c r="EF386" i="1"/>
  <c r="FV320" i="1" s="1"/>
  <c r="EX393" i="1"/>
  <c r="EX387" i="1"/>
  <c r="GB321" i="1" s="1"/>
  <c r="GB322" i="1" s="1"/>
  <c r="GB323" i="1" s="1"/>
  <c r="GB324" i="1" s="1"/>
  <c r="GB325" i="1" s="1"/>
  <c r="EC387" i="1"/>
  <c r="FU321" i="1" s="1"/>
  <c r="FU322" i="1" s="1"/>
  <c r="FU323" i="1" s="1"/>
  <c r="FU324" i="1" s="1"/>
  <c r="FU325" i="1" s="1"/>
  <c r="EC393" i="1"/>
  <c r="FG386" i="1"/>
  <c r="EO386" i="1"/>
  <c r="FY320" i="1" s="1"/>
  <c r="DW393" i="1"/>
  <c r="DW387" i="1"/>
  <c r="FS321" i="1" s="1"/>
  <c r="FS322" i="1" s="1"/>
  <c r="FS323" i="1" s="1"/>
  <c r="FS324" i="1" s="1"/>
  <c r="FS325" i="1" s="1"/>
  <c r="CY393" i="1"/>
  <c r="CY387" i="1"/>
  <c r="FK321" i="1" s="1"/>
  <c r="FK322" i="1" s="1"/>
  <c r="FK323" i="1" s="1"/>
  <c r="FK324" i="1" s="1"/>
  <c r="FK325" i="1" s="1"/>
  <c r="EU386" i="1"/>
  <c r="GA320" i="1" s="1"/>
  <c r="DN386" i="1"/>
  <c r="FP320" i="1" s="1"/>
  <c r="ER393" i="1"/>
  <c r="ER387" i="1"/>
  <c r="FZ321" i="1" s="1"/>
  <c r="FZ322" i="1" s="1"/>
  <c r="FZ323" i="1" s="1"/>
  <c r="FZ324" i="1" s="1"/>
  <c r="FZ325" i="1" s="1"/>
  <c r="FA386" i="1"/>
  <c r="GC320" i="1" s="1"/>
  <c r="DE387" i="1"/>
  <c r="FM321" i="1" s="1"/>
  <c r="FM322" i="1" s="1"/>
  <c r="FM323" i="1" s="1"/>
  <c r="FM324" i="1" s="1"/>
  <c r="FM325" i="1" s="1"/>
  <c r="DE393" i="1"/>
  <c r="DE399" i="1" s="1"/>
  <c r="DT386" i="1"/>
  <c r="FR320" i="1" s="1"/>
  <c r="EL393" i="1"/>
  <c r="EL387" i="1"/>
  <c r="FX321" i="1" s="1"/>
  <c r="FX322" i="1" s="1"/>
  <c r="FX323" i="1" s="1"/>
  <c r="FX324" i="1" s="1"/>
  <c r="FX325" i="1" s="1"/>
  <c r="FD393" i="1"/>
  <c r="FD387" i="1"/>
  <c r="GD321" i="1" s="1"/>
  <c r="GD322" i="1" s="1"/>
  <c r="GD323" i="1" s="1"/>
  <c r="GD324" i="1" s="1"/>
  <c r="GD325" i="1" s="1"/>
  <c r="CF106" i="1"/>
  <c r="CH105" i="1"/>
  <c r="HF96" i="1" s="1"/>
  <c r="CI108" i="1"/>
  <c r="CK107" i="1"/>
  <c r="HG98" i="1" s="1"/>
  <c r="CY399" i="1" l="1"/>
  <c r="ER399" i="1"/>
  <c r="DQ399" i="1"/>
  <c r="FD399" i="1"/>
  <c r="EX399" i="1"/>
  <c r="EC399" i="1"/>
  <c r="EL399" i="1"/>
  <c r="DW399" i="1"/>
  <c r="GE320" i="1"/>
  <c r="GF320" i="1" s="1"/>
  <c r="CP386" i="1"/>
  <c r="HK320" i="1" s="1"/>
  <c r="DT393" i="1"/>
  <c r="DT387" i="1"/>
  <c r="FR321" i="1" s="1"/>
  <c r="FR322" i="1" s="1"/>
  <c r="FR323" i="1" s="1"/>
  <c r="FR324" i="1" s="1"/>
  <c r="FR325" i="1" s="1"/>
  <c r="EO393" i="1"/>
  <c r="EO387" i="1"/>
  <c r="FY321" i="1" s="1"/>
  <c r="FY322" i="1" s="1"/>
  <c r="FY323" i="1" s="1"/>
  <c r="FY324" i="1" s="1"/>
  <c r="FY325" i="1" s="1"/>
  <c r="EF393" i="1"/>
  <c r="EF387" i="1"/>
  <c r="FV321" i="1" s="1"/>
  <c r="FV322" i="1" s="1"/>
  <c r="FV323" i="1" s="1"/>
  <c r="DZ387" i="1"/>
  <c r="FT321" i="1" s="1"/>
  <c r="FT322" i="1" s="1"/>
  <c r="FT323" i="1" s="1"/>
  <c r="FT324" i="1" s="1"/>
  <c r="FT325" i="1" s="1"/>
  <c r="DZ393" i="1"/>
  <c r="FA393" i="1"/>
  <c r="FA387" i="1"/>
  <c r="GC321" i="1" s="1"/>
  <c r="GC322" i="1" s="1"/>
  <c r="GC323" i="1" s="1"/>
  <c r="GC324" i="1" s="1"/>
  <c r="GC325" i="1" s="1"/>
  <c r="DN393" i="1"/>
  <c r="DN387" i="1"/>
  <c r="FP321" i="1" s="1"/>
  <c r="FP322" i="1" s="1"/>
  <c r="FP323" i="1" s="1"/>
  <c r="FP324" i="1" s="1"/>
  <c r="FP325" i="1" s="1"/>
  <c r="EI387" i="1"/>
  <c r="FW321" i="1" s="1"/>
  <c r="FW322" i="1" s="1"/>
  <c r="FW323" i="1" s="1"/>
  <c r="FW324" i="1" s="1"/>
  <c r="FW325" i="1" s="1"/>
  <c r="EI393" i="1"/>
  <c r="EU387" i="1"/>
  <c r="GA321" i="1" s="1"/>
  <c r="GA322" i="1" s="1"/>
  <c r="GA323" i="1" s="1"/>
  <c r="GA324" i="1" s="1"/>
  <c r="GA325" i="1" s="1"/>
  <c r="EU393" i="1"/>
  <c r="FG387" i="1"/>
  <c r="FG393" i="1"/>
  <c r="CV393" i="1"/>
  <c r="CV387" i="1"/>
  <c r="FJ321" i="1" s="1"/>
  <c r="FJ322" i="1" s="1"/>
  <c r="FJ323" i="1" s="1"/>
  <c r="FJ324" i="1" s="1"/>
  <c r="FJ325" i="1" s="1"/>
  <c r="DB393" i="1"/>
  <c r="DB387" i="1"/>
  <c r="FL321" i="1" s="1"/>
  <c r="FL322" i="1" s="1"/>
  <c r="FL323" i="1" s="1"/>
  <c r="FL324" i="1" s="1"/>
  <c r="FL325" i="1" s="1"/>
  <c r="CI109" i="1"/>
  <c r="CK108" i="1"/>
  <c r="HG99" i="1" s="1"/>
  <c r="CF107" i="1"/>
  <c r="CH106" i="1"/>
  <c r="HF97" i="1" s="1"/>
  <c r="FV324" i="1" l="1"/>
  <c r="FV325" i="1" s="1"/>
  <c r="FG399" i="1"/>
  <c r="CV399" i="1"/>
  <c r="DN399" i="1"/>
  <c r="EO399" i="1"/>
  <c r="EI399" i="1"/>
  <c r="DB399" i="1"/>
  <c r="FA399" i="1"/>
  <c r="DT399" i="1"/>
  <c r="EU399" i="1"/>
  <c r="DZ399" i="1"/>
  <c r="GE321" i="1"/>
  <c r="CP387" i="1"/>
  <c r="CF108" i="1"/>
  <c r="CH107" i="1"/>
  <c r="HF98" i="1" s="1"/>
  <c r="CI110" i="1"/>
  <c r="CK109" i="1"/>
  <c r="HG100" i="1" s="1"/>
  <c r="GF321" i="1" l="1"/>
  <c r="GE322" i="1"/>
  <c r="CP393" i="1"/>
  <c r="HK321" i="1"/>
  <c r="CI113" i="1"/>
  <c r="CK113" i="1" s="1"/>
  <c r="CI111" i="1"/>
  <c r="CK110" i="1"/>
  <c r="HG101" i="1" s="1"/>
  <c r="CF109" i="1"/>
  <c r="CH108" i="1"/>
  <c r="HF99" i="1" s="1"/>
  <c r="GF322" i="1" l="1"/>
  <c r="GE323" i="1"/>
  <c r="GF323" i="1" s="1"/>
  <c r="CF110" i="1"/>
  <c r="CH109" i="1"/>
  <c r="HF100" i="1" s="1"/>
  <c r="CI115" i="1"/>
  <c r="CK111" i="1"/>
  <c r="HG102" i="1" s="1"/>
  <c r="GE324" i="1" l="1"/>
  <c r="CI116" i="1"/>
  <c r="CK115" i="1"/>
  <c r="HG103" i="1" s="1"/>
  <c r="CF111" i="1"/>
  <c r="CH110" i="1"/>
  <c r="HF101" i="1" s="1"/>
  <c r="GF324" i="1" l="1"/>
  <c r="GE325" i="1"/>
  <c r="GF325" i="1" s="1"/>
  <c r="CF113" i="1"/>
  <c r="CH111" i="1"/>
  <c r="HF102" i="1" s="1"/>
  <c r="CI117" i="1"/>
  <c r="CK116" i="1"/>
  <c r="HG104" i="1" s="1"/>
  <c r="CI118" i="1" l="1"/>
  <c r="CK117" i="1"/>
  <c r="HG105" i="1" s="1"/>
  <c r="CH113" i="1"/>
  <c r="CF115" i="1"/>
  <c r="CF116" i="1" l="1"/>
  <c r="CH115" i="1"/>
  <c r="HF103" i="1" s="1"/>
  <c r="CI119" i="1"/>
  <c r="CK118" i="1"/>
  <c r="HG106" i="1" s="1"/>
  <c r="CK119" i="1" l="1"/>
  <c r="HG107" i="1" s="1"/>
  <c r="CI120" i="1"/>
  <c r="CF117" i="1"/>
  <c r="CH116" i="1"/>
  <c r="HF104" i="1" s="1"/>
  <c r="CF118" i="1" l="1"/>
  <c r="CH117" i="1"/>
  <c r="HF105" i="1" s="1"/>
  <c r="CI121" i="1"/>
  <c r="CK120" i="1"/>
  <c r="HG108" i="1" s="1"/>
  <c r="CI122" i="1" l="1"/>
  <c r="CK121" i="1"/>
  <c r="HG109" i="1" s="1"/>
  <c r="CF119" i="1"/>
  <c r="CH118" i="1"/>
  <c r="HF106" i="1" s="1"/>
  <c r="CF120" i="1" l="1"/>
  <c r="CH119" i="1"/>
  <c r="HF107" i="1" s="1"/>
  <c r="CI123" i="1"/>
  <c r="CK122" i="1"/>
  <c r="HG110" i="1" s="1"/>
  <c r="CK123" i="1" l="1"/>
  <c r="HG111" i="1" s="1"/>
  <c r="CI124" i="1"/>
  <c r="CF121" i="1"/>
  <c r="CH120" i="1"/>
  <c r="HF108" i="1" s="1"/>
  <c r="CF122" i="1" l="1"/>
  <c r="CH121" i="1"/>
  <c r="HF109" i="1" s="1"/>
  <c r="CI125" i="1"/>
  <c r="CK124" i="1"/>
  <c r="HG112" i="1" s="1"/>
  <c r="CI128" i="1" l="1"/>
  <c r="CK128" i="1" s="1"/>
  <c r="CI126" i="1"/>
  <c r="CK125" i="1"/>
  <c r="HG113" i="1" s="1"/>
  <c r="CF123" i="1"/>
  <c r="CH122" i="1"/>
  <c r="HF110" i="1" s="1"/>
  <c r="CF124" i="1" l="1"/>
  <c r="CH123" i="1"/>
  <c r="HF111" i="1" s="1"/>
  <c r="CK126" i="1"/>
  <c r="HG114" i="1" s="1"/>
  <c r="CI130" i="1"/>
  <c r="CI131" i="1" l="1"/>
  <c r="CK130" i="1"/>
  <c r="HG115" i="1" s="1"/>
  <c r="CF125" i="1"/>
  <c r="CH124" i="1"/>
  <c r="HF112" i="1" s="1"/>
  <c r="CF126" i="1" l="1"/>
  <c r="CH125" i="1"/>
  <c r="HF113" i="1" s="1"/>
  <c r="CI132" i="1"/>
  <c r="CK131" i="1"/>
  <c r="HG116" i="1" s="1"/>
  <c r="CI133" i="1" l="1"/>
  <c r="CK132" i="1"/>
  <c r="HG117" i="1" s="1"/>
  <c r="CF128" i="1"/>
  <c r="CH126" i="1"/>
  <c r="HF114" i="1" s="1"/>
  <c r="CH128" i="1" l="1"/>
  <c r="CF130" i="1"/>
  <c r="CK133" i="1"/>
  <c r="HG118" i="1" s="1"/>
  <c r="CI134" i="1"/>
  <c r="CI135" i="1" l="1"/>
  <c r="CK134" i="1"/>
  <c r="HG119" i="1" s="1"/>
  <c r="CF131" i="1"/>
  <c r="CH130" i="1"/>
  <c r="HF115" i="1" s="1"/>
  <c r="CF132" i="1" l="1"/>
  <c r="CH131" i="1"/>
  <c r="HF116" i="1" s="1"/>
  <c r="CI136" i="1"/>
  <c r="CK135" i="1"/>
  <c r="HG120" i="1" s="1"/>
  <c r="CI137" i="1" l="1"/>
  <c r="CK136" i="1"/>
  <c r="HG121" i="1" s="1"/>
  <c r="CF133" i="1"/>
  <c r="CH132" i="1"/>
  <c r="HF117" i="1" s="1"/>
  <c r="CF134" i="1" l="1"/>
  <c r="CH133" i="1"/>
  <c r="HF118" i="1" s="1"/>
  <c r="CK137" i="1"/>
  <c r="HG122" i="1" s="1"/>
  <c r="CI138" i="1"/>
  <c r="CK138" i="1" l="1"/>
  <c r="HG123" i="1" s="1"/>
  <c r="CI139" i="1"/>
  <c r="CF135" i="1"/>
  <c r="CH134" i="1"/>
  <c r="HF119" i="1" s="1"/>
  <c r="CF136" i="1" l="1"/>
  <c r="CH135" i="1"/>
  <c r="HF120" i="1" s="1"/>
  <c r="CI140" i="1"/>
  <c r="CK139" i="1"/>
  <c r="HG124" i="1" s="1"/>
  <c r="CI141" i="1" l="1"/>
  <c r="CI143" i="1"/>
  <c r="CK143" i="1" s="1"/>
  <c r="CK140" i="1"/>
  <c r="HG125" i="1" s="1"/>
  <c r="CF137" i="1"/>
  <c r="CH136" i="1"/>
  <c r="HF121" i="1" s="1"/>
  <c r="CF138" i="1" l="1"/>
  <c r="CH137" i="1"/>
  <c r="HF122" i="1" s="1"/>
  <c r="CI145" i="1"/>
  <c r="CK141" i="1"/>
  <c r="HG126" i="1" s="1"/>
  <c r="CI146" i="1" l="1"/>
  <c r="CK145" i="1"/>
  <c r="HG127" i="1" s="1"/>
  <c r="CF139" i="1"/>
  <c r="CH138" i="1"/>
  <c r="HF123" i="1" s="1"/>
  <c r="CF140" i="1" l="1"/>
  <c r="CH139" i="1"/>
  <c r="HF124" i="1" s="1"/>
  <c r="CI147" i="1"/>
  <c r="CK146" i="1"/>
  <c r="HG128" i="1" s="1"/>
  <c r="CK147" i="1" l="1"/>
  <c r="HG129" i="1" s="1"/>
  <c r="CI148" i="1"/>
  <c r="CF141" i="1"/>
  <c r="CH140" i="1"/>
  <c r="HF125" i="1" s="1"/>
  <c r="CF143" i="1" l="1"/>
  <c r="CH141" i="1"/>
  <c r="HF126" i="1" s="1"/>
  <c r="CI149" i="1"/>
  <c r="CK148" i="1"/>
  <c r="HG130" i="1" s="1"/>
  <c r="CI150" i="1" l="1"/>
  <c r="CK149" i="1"/>
  <c r="HG131" i="1" s="1"/>
  <c r="CH143" i="1"/>
  <c r="CF145" i="1"/>
  <c r="CF146" i="1" l="1"/>
  <c r="CH145" i="1"/>
  <c r="HF127" i="1" s="1"/>
  <c r="CI151" i="1"/>
  <c r="CK150" i="1"/>
  <c r="HG132" i="1" s="1"/>
  <c r="CK151" i="1" l="1"/>
  <c r="HG133" i="1" s="1"/>
  <c r="CI152" i="1"/>
  <c r="CF147" i="1"/>
  <c r="CH146" i="1"/>
  <c r="HF128" i="1" s="1"/>
  <c r="CF148" i="1" l="1"/>
  <c r="CH147" i="1"/>
  <c r="HF129" i="1" s="1"/>
  <c r="CI153" i="1"/>
  <c r="CK152" i="1"/>
  <c r="HG134" i="1" s="1"/>
  <c r="CI154" i="1" l="1"/>
  <c r="CK153" i="1"/>
  <c r="HG135" i="1" s="1"/>
  <c r="CF149" i="1"/>
  <c r="CH148" i="1"/>
  <c r="HF130" i="1" s="1"/>
  <c r="CF150" i="1" l="1"/>
  <c r="CH149" i="1"/>
  <c r="HF131" i="1" s="1"/>
  <c r="CI155" i="1"/>
  <c r="CK154" i="1"/>
  <c r="HG136" i="1" s="1"/>
  <c r="CK155" i="1" l="1"/>
  <c r="HG137" i="1" s="1"/>
  <c r="CI158" i="1"/>
  <c r="CK158" i="1" s="1"/>
  <c r="CI156" i="1"/>
  <c r="CF151" i="1"/>
  <c r="CH150" i="1"/>
  <c r="HF132" i="1" s="1"/>
  <c r="CF152" i="1" l="1"/>
  <c r="CH151" i="1"/>
  <c r="HF133" i="1" s="1"/>
  <c r="CI160" i="1"/>
  <c r="CK156" i="1"/>
  <c r="HG138" i="1" s="1"/>
  <c r="CI161" i="1" l="1"/>
  <c r="CK160" i="1"/>
  <c r="HG139" i="1" s="1"/>
  <c r="CF153" i="1"/>
  <c r="CH152" i="1"/>
  <c r="HF134" i="1" s="1"/>
  <c r="CF154" i="1" l="1"/>
  <c r="CH153" i="1"/>
  <c r="HF135" i="1" s="1"/>
  <c r="CK161" i="1"/>
  <c r="HG140" i="1" s="1"/>
  <c r="CI162" i="1"/>
  <c r="CI163" i="1" l="1"/>
  <c r="CK162" i="1"/>
  <c r="HG141" i="1" s="1"/>
  <c r="CF155" i="1"/>
  <c r="CH154" i="1"/>
  <c r="HF136" i="1" s="1"/>
  <c r="CF156" i="1" l="1"/>
  <c r="CH155" i="1"/>
  <c r="HF137" i="1" s="1"/>
  <c r="CI164" i="1"/>
  <c r="CK163" i="1"/>
  <c r="HG142" i="1" s="1"/>
  <c r="CI165" i="1" l="1"/>
  <c r="CK164" i="1"/>
  <c r="HG143" i="1" s="1"/>
  <c r="CF158" i="1"/>
  <c r="CH156" i="1"/>
  <c r="HF138" i="1" s="1"/>
  <c r="CH158" i="1" l="1"/>
  <c r="CF160" i="1"/>
  <c r="CK165" i="1"/>
  <c r="HG144" i="1" s="1"/>
  <c r="CI166" i="1"/>
  <c r="CI167" i="1" l="1"/>
  <c r="CK166" i="1"/>
  <c r="HG145" i="1" s="1"/>
  <c r="CH160" i="1"/>
  <c r="HF139" i="1" s="1"/>
  <c r="CF161" i="1"/>
  <c r="CF162" i="1" l="1"/>
  <c r="CH161" i="1"/>
  <c r="HF140" i="1" s="1"/>
  <c r="CI168" i="1"/>
  <c r="CK167" i="1"/>
  <c r="HG146" i="1" s="1"/>
  <c r="CI169" i="1" l="1"/>
  <c r="CK168" i="1"/>
  <c r="HG147" i="1" s="1"/>
  <c r="CF163" i="1"/>
  <c r="CH162" i="1"/>
  <c r="HF141" i="1" s="1"/>
  <c r="CF164" i="1" l="1"/>
  <c r="CH163" i="1"/>
  <c r="HF142" i="1" s="1"/>
  <c r="CK169" i="1"/>
  <c r="HG148" i="1" s="1"/>
  <c r="CI170" i="1"/>
  <c r="CI173" i="1" l="1"/>
  <c r="CK173" i="1" s="1"/>
  <c r="CI171" i="1"/>
  <c r="CK170" i="1"/>
  <c r="HG149" i="1" s="1"/>
  <c r="CF165" i="1"/>
  <c r="CH164" i="1"/>
  <c r="HF143" i="1" s="1"/>
  <c r="CF166" i="1" l="1"/>
  <c r="CH165" i="1"/>
  <c r="HF144" i="1" s="1"/>
  <c r="CI175" i="1"/>
  <c r="CK171" i="1"/>
  <c r="HG150" i="1" s="1"/>
  <c r="CK175" i="1" l="1"/>
  <c r="HG151" i="1" s="1"/>
  <c r="CI176" i="1"/>
  <c r="CF167" i="1"/>
  <c r="CH166" i="1"/>
  <c r="HF145" i="1" s="1"/>
  <c r="CF168" i="1" l="1"/>
  <c r="CH167" i="1"/>
  <c r="HF146" i="1" s="1"/>
  <c r="CI177" i="1"/>
  <c r="CK176" i="1"/>
  <c r="HG152" i="1" s="1"/>
  <c r="CI178" i="1" l="1"/>
  <c r="CK177" i="1"/>
  <c r="HG153" i="1" s="1"/>
  <c r="CF169" i="1"/>
  <c r="CH168" i="1"/>
  <c r="HF147" i="1" s="1"/>
  <c r="CF170" i="1" l="1"/>
  <c r="CH169" i="1"/>
  <c r="HF148" i="1" s="1"/>
  <c r="CI179" i="1"/>
  <c r="CK178" i="1"/>
  <c r="HG154" i="1" s="1"/>
  <c r="CK179" i="1" l="1"/>
  <c r="HG155" i="1" s="1"/>
  <c r="CI180" i="1"/>
  <c r="CF171" i="1"/>
  <c r="CH170" i="1"/>
  <c r="HF149" i="1" s="1"/>
  <c r="CF173" i="1" l="1"/>
  <c r="CH171" i="1"/>
  <c r="HF150" i="1" s="1"/>
  <c r="CI181" i="1"/>
  <c r="CK180" i="1"/>
  <c r="HG156" i="1" s="1"/>
  <c r="CI182" i="1" l="1"/>
  <c r="CK181" i="1"/>
  <c r="HG157" i="1" s="1"/>
  <c r="CH173" i="1"/>
  <c r="CF175" i="1"/>
  <c r="CH175" i="1" l="1"/>
  <c r="HF151" i="1" s="1"/>
  <c r="CF176" i="1"/>
  <c r="CI183" i="1"/>
  <c r="CK182" i="1"/>
  <c r="HG158" i="1" s="1"/>
  <c r="CK183" i="1" l="1"/>
  <c r="HG159" i="1" s="1"/>
  <c r="CI184" i="1"/>
  <c r="CF177" i="1"/>
  <c r="CH176" i="1"/>
  <c r="HF152" i="1" s="1"/>
  <c r="CF178" i="1" l="1"/>
  <c r="CH177" i="1"/>
  <c r="HF153" i="1" s="1"/>
  <c r="CI185" i="1"/>
  <c r="CK184" i="1"/>
  <c r="HG160" i="1" s="1"/>
  <c r="CK185" i="1" l="1"/>
  <c r="HG161" i="1" s="1"/>
  <c r="CI188" i="1"/>
  <c r="CK188" i="1" s="1"/>
  <c r="CI186" i="1"/>
  <c r="CF179" i="1"/>
  <c r="CH178" i="1"/>
  <c r="HF154" i="1" s="1"/>
  <c r="CI190" i="1" l="1"/>
  <c r="CK186" i="1"/>
  <c r="HG162" i="1" s="1"/>
  <c r="CF180" i="1"/>
  <c r="CH179" i="1"/>
  <c r="HF155" i="1" s="1"/>
  <c r="CF181" i="1" l="1"/>
  <c r="CH180" i="1"/>
  <c r="HF156" i="1" s="1"/>
  <c r="CI191" i="1"/>
  <c r="CK190" i="1"/>
  <c r="HG163" i="1" s="1"/>
  <c r="CI192" i="1" l="1"/>
  <c r="CK191" i="1"/>
  <c r="HG164" i="1" s="1"/>
  <c r="CF182" i="1"/>
  <c r="CH181" i="1"/>
  <c r="HF157" i="1" s="1"/>
  <c r="CF183" i="1" l="1"/>
  <c r="CH182" i="1"/>
  <c r="HF158" i="1" s="1"/>
  <c r="CK192" i="1"/>
  <c r="HG165" i="1" s="1"/>
  <c r="CI193" i="1"/>
  <c r="CK193" i="1" l="1"/>
  <c r="HG166" i="1" s="1"/>
  <c r="CI194" i="1"/>
  <c r="CF184" i="1"/>
  <c r="CH183" i="1"/>
  <c r="HF159" i="1" s="1"/>
  <c r="CF185" i="1" l="1"/>
  <c r="CH184" i="1"/>
  <c r="HF160" i="1" s="1"/>
  <c r="CK194" i="1"/>
  <c r="HG167" i="1" s="1"/>
  <c r="CI195" i="1"/>
  <c r="CI196" i="1" l="1"/>
  <c r="CK195" i="1"/>
  <c r="HG168" i="1" s="1"/>
  <c r="CF186" i="1"/>
  <c r="CH185" i="1"/>
  <c r="HF161" i="1" s="1"/>
  <c r="CF188" i="1" l="1"/>
  <c r="CH186" i="1"/>
  <c r="HF162" i="1" s="1"/>
  <c r="CI197" i="1"/>
  <c r="CK196" i="1"/>
  <c r="HG169" i="1" s="1"/>
  <c r="CK197" i="1" l="1"/>
  <c r="HG170" i="1" s="1"/>
  <c r="CI198" i="1"/>
  <c r="CH188" i="1"/>
  <c r="CF190" i="1"/>
  <c r="CH190" i="1" l="1"/>
  <c r="HF163" i="1" s="1"/>
  <c r="CF191" i="1"/>
  <c r="CK198" i="1"/>
  <c r="HG171" i="1" s="1"/>
  <c r="CI199" i="1"/>
  <c r="CK199" i="1" l="1"/>
  <c r="HG172" i="1" s="1"/>
  <c r="CI200" i="1"/>
  <c r="CF192" i="1"/>
  <c r="CH191" i="1"/>
  <c r="HF164" i="1" s="1"/>
  <c r="CF193" i="1" l="1"/>
  <c r="CH192" i="1"/>
  <c r="HF165" i="1" s="1"/>
  <c r="CI201" i="1"/>
  <c r="CK200" i="1"/>
  <c r="HG173" i="1" s="1"/>
  <c r="CI203" i="1"/>
  <c r="CK203" i="1" s="1"/>
  <c r="CI205" i="1" l="1"/>
  <c r="CK201" i="1"/>
  <c r="HG174" i="1" s="1"/>
  <c r="CF194" i="1"/>
  <c r="CH193" i="1"/>
  <c r="HF166" i="1" s="1"/>
  <c r="CF195" i="1" l="1"/>
  <c r="CH194" i="1"/>
  <c r="HF167" i="1" s="1"/>
  <c r="CI206" i="1"/>
  <c r="CK205" i="1"/>
  <c r="HG175" i="1" s="1"/>
  <c r="CK206" i="1" l="1"/>
  <c r="HG176" i="1" s="1"/>
  <c r="CI207" i="1"/>
  <c r="CF196" i="1"/>
  <c r="CH195" i="1"/>
  <c r="HF168" i="1" s="1"/>
  <c r="CF197" i="1" l="1"/>
  <c r="CH196" i="1"/>
  <c r="HF169" i="1" s="1"/>
  <c r="CI208" i="1"/>
  <c r="CK207" i="1"/>
  <c r="HG177" i="1" s="1"/>
  <c r="CK208" i="1" l="1"/>
  <c r="HG178" i="1" s="1"/>
  <c r="CI209" i="1"/>
  <c r="CF198" i="1"/>
  <c r="CH197" i="1"/>
  <c r="HF170" i="1" s="1"/>
  <c r="CF199" i="1" l="1"/>
  <c r="CH198" i="1"/>
  <c r="HF171" i="1" s="1"/>
  <c r="CK209" i="1"/>
  <c r="HG179" i="1" s="1"/>
  <c r="CI210" i="1"/>
  <c r="CI211" i="1" l="1"/>
  <c r="CK210" i="1"/>
  <c r="HG180" i="1" s="1"/>
  <c r="CF200" i="1"/>
  <c r="CH199" i="1"/>
  <c r="HF172" i="1" s="1"/>
  <c r="CF201" i="1" l="1"/>
  <c r="CH200" i="1"/>
  <c r="HF173" i="1" s="1"/>
  <c r="CI212" i="1"/>
  <c r="CK211" i="1"/>
  <c r="HG181" i="1" s="1"/>
  <c r="CI213" i="1" l="1"/>
  <c r="CK212" i="1"/>
  <c r="HG182" i="1" s="1"/>
  <c r="CF203" i="1"/>
  <c r="CH201" i="1"/>
  <c r="HF174" i="1" s="1"/>
  <c r="CH203" i="1" l="1"/>
  <c r="CF205" i="1"/>
  <c r="CK213" i="1"/>
  <c r="HG183" i="1" s="1"/>
  <c r="CI214" i="1"/>
  <c r="CK214" i="1" l="1"/>
  <c r="HG184" i="1" s="1"/>
  <c r="CI215" i="1"/>
  <c r="CH205" i="1"/>
  <c r="HF175" i="1" s="1"/>
  <c r="CF206" i="1"/>
  <c r="CF207" i="1" l="1"/>
  <c r="CH206" i="1"/>
  <c r="HF176" i="1" s="1"/>
  <c r="CK215" i="1"/>
  <c r="HG185" i="1" s="1"/>
  <c r="CI216" i="1"/>
  <c r="CI218" i="1"/>
  <c r="CK218" i="1" s="1"/>
  <c r="CK216" i="1" l="1"/>
  <c r="HG186" i="1" s="1"/>
  <c r="CI220" i="1"/>
  <c r="CF208" i="1"/>
  <c r="CH207" i="1"/>
  <c r="HF177" i="1" s="1"/>
  <c r="CF209" i="1" l="1"/>
  <c r="CH208" i="1"/>
  <c r="HF178" i="1" s="1"/>
  <c r="CK220" i="1"/>
  <c r="HG187" i="1" s="1"/>
  <c r="CI221" i="1"/>
  <c r="CK221" i="1" l="1"/>
  <c r="HG188" i="1" s="1"/>
  <c r="CI222" i="1"/>
  <c r="CF210" i="1"/>
  <c r="CH209" i="1"/>
  <c r="HF179" i="1" s="1"/>
  <c r="CF211" i="1" l="1"/>
  <c r="CH210" i="1"/>
  <c r="HF180" i="1" s="1"/>
  <c r="CK222" i="1"/>
  <c r="HG189" i="1" s="1"/>
  <c r="CI223" i="1"/>
  <c r="CK223" i="1" l="1"/>
  <c r="HG190" i="1" s="1"/>
  <c r="CI224" i="1"/>
  <c r="CF212" i="1"/>
  <c r="CH211" i="1"/>
  <c r="HF181" i="1" s="1"/>
  <c r="CF213" i="1" l="1"/>
  <c r="CH212" i="1"/>
  <c r="HF182" i="1" s="1"/>
  <c r="CI225" i="1"/>
  <c r="CK224" i="1"/>
  <c r="HG191" i="1" s="1"/>
  <c r="CK225" i="1" l="1"/>
  <c r="HG192" i="1" s="1"/>
  <c r="CI226" i="1"/>
  <c r="CF214" i="1"/>
  <c r="CH213" i="1"/>
  <c r="HF183" i="1" s="1"/>
  <c r="CF215" i="1" l="1"/>
  <c r="CH214" i="1"/>
  <c r="HF184" i="1" s="1"/>
  <c r="CI227" i="1"/>
  <c r="CK226" i="1"/>
  <c r="HG193" i="1" s="1"/>
  <c r="CI228" i="1" l="1"/>
  <c r="CK227" i="1"/>
  <c r="HG194" i="1" s="1"/>
  <c r="CF216" i="1"/>
  <c r="CH215" i="1"/>
  <c r="HF185" i="1" s="1"/>
  <c r="CF218" i="1" l="1"/>
  <c r="CH216" i="1"/>
  <c r="HF186" i="1" s="1"/>
  <c r="CI229" i="1"/>
  <c r="CK228" i="1"/>
  <c r="HG195" i="1" s="1"/>
  <c r="CK229" i="1" l="1"/>
  <c r="HG196" i="1" s="1"/>
  <c r="CI230" i="1"/>
  <c r="CH218" i="1"/>
  <c r="CF220" i="1"/>
  <c r="CH220" i="1" l="1"/>
  <c r="HF187" i="1" s="1"/>
  <c r="CF221" i="1"/>
  <c r="CI233" i="1"/>
  <c r="CK230" i="1"/>
  <c r="HG197" i="1" s="1"/>
  <c r="CI231" i="1"/>
  <c r="CK231" i="1" s="1"/>
  <c r="HG198" i="1" l="1"/>
  <c r="CI235" i="1"/>
  <c r="CK233" i="1"/>
  <c r="CF222" i="1"/>
  <c r="CH221" i="1"/>
  <c r="HF188" i="1" s="1"/>
  <c r="CF223" i="1" l="1"/>
  <c r="CH222" i="1"/>
  <c r="HF189" i="1" s="1"/>
  <c r="CK235" i="1"/>
  <c r="HG199" i="1" s="1"/>
  <c r="CI236" i="1"/>
  <c r="CI237" i="1" l="1"/>
  <c r="CK236" i="1"/>
  <c r="HG200" i="1" s="1"/>
  <c r="CF224" i="1"/>
  <c r="CH223" i="1"/>
  <c r="HF190" i="1" s="1"/>
  <c r="CF225" i="1" l="1"/>
  <c r="CH224" i="1"/>
  <c r="HF191" i="1" s="1"/>
  <c r="CI238" i="1"/>
  <c r="CK237" i="1"/>
  <c r="HG201" i="1" s="1"/>
  <c r="CI239" i="1" l="1"/>
  <c r="CK238" i="1"/>
  <c r="HG202" i="1" s="1"/>
  <c r="CF226" i="1"/>
  <c r="CH225" i="1"/>
  <c r="HF192" i="1" s="1"/>
  <c r="CF227" i="1" l="1"/>
  <c r="CH226" i="1"/>
  <c r="HF193" i="1" s="1"/>
  <c r="CK239" i="1"/>
  <c r="HG203" i="1" s="1"/>
  <c r="CI240" i="1"/>
  <c r="CI241" i="1" l="1"/>
  <c r="CK240" i="1"/>
  <c r="HG204" i="1" s="1"/>
  <c r="CF228" i="1"/>
  <c r="CH227" i="1"/>
  <c r="HF194" i="1" s="1"/>
  <c r="CF229" i="1" l="1"/>
  <c r="CH228" i="1"/>
  <c r="HF195" i="1" s="1"/>
  <c r="CI242" i="1"/>
  <c r="CK241" i="1"/>
  <c r="HG205" i="1" s="1"/>
  <c r="CK242" i="1" l="1"/>
  <c r="HG206" i="1" s="1"/>
  <c r="CI243" i="1"/>
  <c r="CF230" i="1"/>
  <c r="CH229" i="1"/>
  <c r="HF196" i="1" s="1"/>
  <c r="CF231" i="1" l="1"/>
  <c r="CH230" i="1"/>
  <c r="HF197" i="1" s="1"/>
  <c r="CK243" i="1"/>
  <c r="HG207" i="1" s="1"/>
  <c r="CI244" i="1"/>
  <c r="CI245" i="1" l="1"/>
  <c r="CK244" i="1"/>
  <c r="HG208" i="1" s="1"/>
  <c r="CF233" i="1"/>
  <c r="CH231" i="1"/>
  <c r="HF198" i="1" s="1"/>
  <c r="CH233" i="1" l="1"/>
  <c r="CF235" i="1"/>
  <c r="CI246" i="1"/>
  <c r="CK245" i="1"/>
  <c r="HG209" i="1" s="1"/>
  <c r="CI248" i="1"/>
  <c r="CK248" i="1" s="1"/>
  <c r="CK246" i="1" l="1"/>
  <c r="HG210" i="1" s="1"/>
  <c r="CI250" i="1"/>
  <c r="CH235" i="1"/>
  <c r="HF199" i="1" s="1"/>
  <c r="CF236" i="1"/>
  <c r="CF237" i="1" l="1"/>
  <c r="CH236" i="1"/>
  <c r="HF200" i="1" s="1"/>
  <c r="CK250" i="1"/>
  <c r="HG211" i="1" s="1"/>
  <c r="CI251" i="1"/>
  <c r="CI252" i="1" l="1"/>
  <c r="CK251" i="1"/>
  <c r="HG212" i="1" s="1"/>
  <c r="CF238" i="1"/>
  <c r="CH237" i="1"/>
  <c r="HF201" i="1" s="1"/>
  <c r="CF239" i="1" l="1"/>
  <c r="CH238" i="1"/>
  <c r="HF202" i="1" s="1"/>
  <c r="CI253" i="1"/>
  <c r="CK252" i="1"/>
  <c r="HG213" i="1" s="1"/>
  <c r="CI254" i="1" l="1"/>
  <c r="CK253" i="1"/>
  <c r="HG214" i="1" s="1"/>
  <c r="CF240" i="1"/>
  <c r="CH239" i="1"/>
  <c r="HF203" i="1" s="1"/>
  <c r="CF241" i="1" l="1"/>
  <c r="CH240" i="1"/>
  <c r="HF204" i="1" s="1"/>
  <c r="CK254" i="1"/>
  <c r="HG215" i="1" s="1"/>
  <c r="CI255" i="1"/>
  <c r="CI256" i="1" l="1"/>
  <c r="CK255" i="1"/>
  <c r="HG216" i="1" s="1"/>
  <c r="CF242" i="1"/>
  <c r="CH241" i="1"/>
  <c r="HF205" i="1" s="1"/>
  <c r="CF243" i="1" l="1"/>
  <c r="CH242" i="1"/>
  <c r="HF206" i="1" s="1"/>
  <c r="CI257" i="1"/>
  <c r="CK256" i="1"/>
  <c r="HG217" i="1" s="1"/>
  <c r="CK257" i="1" l="1"/>
  <c r="HG218" i="1" s="1"/>
  <c r="CI258" i="1"/>
  <c r="CF244" i="1"/>
  <c r="CH243" i="1"/>
  <c r="HF207" i="1" s="1"/>
  <c r="CF245" i="1" l="1"/>
  <c r="CH244" i="1"/>
  <c r="HF208" i="1" s="1"/>
  <c r="CI259" i="1"/>
  <c r="CK258" i="1"/>
  <c r="HG219" i="1" s="1"/>
  <c r="CI260" i="1" l="1"/>
  <c r="CK259" i="1"/>
  <c r="HG220" i="1" s="1"/>
  <c r="CF246" i="1"/>
  <c r="CH245" i="1"/>
  <c r="HF209" i="1" s="1"/>
  <c r="CF248" i="1" l="1"/>
  <c r="CH246" i="1"/>
  <c r="HF210" i="1" s="1"/>
  <c r="CI261" i="1"/>
  <c r="CI263" i="1"/>
  <c r="CK263" i="1" s="1"/>
  <c r="CK260" i="1"/>
  <c r="HG221" i="1" s="1"/>
  <c r="CK261" i="1" l="1"/>
  <c r="HG222" i="1" s="1"/>
  <c r="CI265" i="1"/>
  <c r="CH248" i="1"/>
  <c r="CF250" i="1"/>
  <c r="CH250" i="1" l="1"/>
  <c r="HF211" i="1" s="1"/>
  <c r="CF251" i="1"/>
  <c r="CI266" i="1"/>
  <c r="CK265" i="1"/>
  <c r="HG223" i="1" s="1"/>
  <c r="CI267" i="1" l="1"/>
  <c r="CK266" i="1"/>
  <c r="HG224" i="1" s="1"/>
  <c r="CF252" i="1"/>
  <c r="CH251" i="1"/>
  <c r="HF212" i="1" s="1"/>
  <c r="CF253" i="1" l="1"/>
  <c r="CH252" i="1"/>
  <c r="HF213" i="1" s="1"/>
  <c r="CK267" i="1"/>
  <c r="HG225" i="1" s="1"/>
  <c r="CI268" i="1"/>
  <c r="CK268" i="1" l="1"/>
  <c r="HG226" i="1" s="1"/>
  <c r="CI269" i="1"/>
  <c r="CF254" i="1"/>
  <c r="CH253" i="1"/>
  <c r="HF214" i="1" s="1"/>
  <c r="CF255" i="1" l="1"/>
  <c r="CH254" i="1"/>
  <c r="HF215" i="1" s="1"/>
  <c r="CI270" i="1"/>
  <c r="CK269" i="1"/>
  <c r="HG227" i="1" s="1"/>
  <c r="CI271" i="1" l="1"/>
  <c r="CK270" i="1"/>
  <c r="HG228" i="1" s="1"/>
  <c r="CF256" i="1"/>
  <c r="CH255" i="1"/>
  <c r="HF216" i="1" s="1"/>
  <c r="CF257" i="1" l="1"/>
  <c r="CH256" i="1"/>
  <c r="HF217" i="1" s="1"/>
  <c r="CK271" i="1"/>
  <c r="HG229" i="1" s="1"/>
  <c r="CI272" i="1"/>
  <c r="CI273" i="1" l="1"/>
  <c r="CK272" i="1"/>
  <c r="HG230" i="1" s="1"/>
  <c r="CF258" i="1"/>
  <c r="CH257" i="1"/>
  <c r="HF218" i="1" s="1"/>
  <c r="CF259" i="1" l="1"/>
  <c r="CH258" i="1"/>
  <c r="HF219" i="1" s="1"/>
  <c r="CI274" i="1"/>
  <c r="CK273" i="1"/>
  <c r="HG231" i="1" s="1"/>
  <c r="CI275" i="1" l="1"/>
  <c r="CK274" i="1"/>
  <c r="HG232" i="1" s="1"/>
  <c r="CF260" i="1"/>
  <c r="CH259" i="1"/>
  <c r="HF220" i="1" s="1"/>
  <c r="CK275" i="1" l="1"/>
  <c r="HG233" i="1" s="1"/>
  <c r="CI278" i="1"/>
  <c r="CK278" i="1" s="1"/>
  <c r="CI276" i="1"/>
  <c r="CF261" i="1"/>
  <c r="CH260" i="1"/>
  <c r="HF221" i="1" s="1"/>
  <c r="CF263" i="1" l="1"/>
  <c r="CH261" i="1"/>
  <c r="HF222" i="1" s="1"/>
  <c r="CI280" i="1"/>
  <c r="CK276" i="1"/>
  <c r="HG234" i="1" s="1"/>
  <c r="CI281" i="1" l="1"/>
  <c r="CK280" i="1"/>
  <c r="HG235" i="1" s="1"/>
  <c r="CH263" i="1"/>
  <c r="CF265" i="1"/>
  <c r="CH265" i="1" l="1"/>
  <c r="HF223" i="1" s="1"/>
  <c r="CF266" i="1"/>
  <c r="CK281" i="1"/>
  <c r="HG236" i="1" s="1"/>
  <c r="CI282" i="1"/>
  <c r="CI283" i="1" l="1"/>
  <c r="CK282" i="1"/>
  <c r="HG237" i="1" s="1"/>
  <c r="CF267" i="1"/>
  <c r="CH266" i="1"/>
  <c r="HF224" i="1" s="1"/>
  <c r="CF268" i="1" l="1"/>
  <c r="CH267" i="1"/>
  <c r="HF225" i="1" s="1"/>
  <c r="CI284" i="1"/>
  <c r="CK283" i="1"/>
  <c r="HG238" i="1" s="1"/>
  <c r="CI285" i="1" l="1"/>
  <c r="CK284" i="1"/>
  <c r="HG239" i="1" s="1"/>
  <c r="CF269" i="1"/>
  <c r="CH268" i="1"/>
  <c r="HF226" i="1" s="1"/>
  <c r="CF270" i="1" l="1"/>
  <c r="CH269" i="1"/>
  <c r="HF227" i="1" s="1"/>
  <c r="CK285" i="1"/>
  <c r="HG240" i="1" s="1"/>
  <c r="CI286" i="1"/>
  <c r="CI287" i="1" l="1"/>
  <c r="CK286" i="1"/>
  <c r="HG241" i="1" s="1"/>
  <c r="CF271" i="1"/>
  <c r="CH270" i="1"/>
  <c r="HF228" i="1" s="1"/>
  <c r="CF272" i="1" l="1"/>
  <c r="CH271" i="1"/>
  <c r="HF229" i="1" s="1"/>
  <c r="CI288" i="1"/>
  <c r="CK287" i="1"/>
  <c r="HG242" i="1" s="1"/>
  <c r="CI289" i="1" l="1"/>
  <c r="CK288" i="1"/>
  <c r="HG243" i="1" s="1"/>
  <c r="CF273" i="1"/>
  <c r="CH272" i="1"/>
  <c r="HF230" i="1" s="1"/>
  <c r="CF274" i="1" l="1"/>
  <c r="CH273" i="1"/>
  <c r="HF231" i="1" s="1"/>
  <c r="CK289" i="1"/>
  <c r="HG244" i="1" s="1"/>
  <c r="CI290" i="1"/>
  <c r="CI291" i="1" l="1"/>
  <c r="CK290" i="1"/>
  <c r="HG245" i="1" s="1"/>
  <c r="CI293" i="1"/>
  <c r="CK293" i="1" s="1"/>
  <c r="CF275" i="1"/>
  <c r="CH274" i="1"/>
  <c r="HF232" i="1" s="1"/>
  <c r="CF276" i="1" l="1"/>
  <c r="CH275" i="1"/>
  <c r="HF233" i="1" s="1"/>
  <c r="CI295" i="1"/>
  <c r="CK291" i="1"/>
  <c r="HG246" i="1" s="1"/>
  <c r="CK295" i="1" l="1"/>
  <c r="HG247" i="1" s="1"/>
  <c r="CI296" i="1"/>
  <c r="CF278" i="1"/>
  <c r="CH276" i="1"/>
  <c r="HF234" i="1" s="1"/>
  <c r="CH278" i="1" l="1"/>
  <c r="CF280" i="1"/>
  <c r="CI297" i="1"/>
  <c r="CK296" i="1"/>
  <c r="HG248" i="1" s="1"/>
  <c r="CI298" i="1" l="1"/>
  <c r="CK297" i="1"/>
  <c r="HG249" i="1" s="1"/>
  <c r="CH280" i="1"/>
  <c r="HF235" i="1" s="1"/>
  <c r="CF281" i="1"/>
  <c r="CF282" i="1" l="1"/>
  <c r="CH281" i="1"/>
  <c r="HF236" i="1" s="1"/>
  <c r="CI299" i="1"/>
  <c r="CK298" i="1"/>
  <c r="HG250" i="1" s="1"/>
  <c r="CK299" i="1" l="1"/>
  <c r="HG251" i="1" s="1"/>
  <c r="CI300" i="1"/>
  <c r="CF283" i="1"/>
  <c r="CH282" i="1"/>
  <c r="HF237" i="1" s="1"/>
  <c r="CF284" i="1" l="1"/>
  <c r="CH283" i="1"/>
  <c r="HF238" i="1" s="1"/>
  <c r="CI301" i="1"/>
  <c r="CK300" i="1"/>
  <c r="HG252" i="1" s="1"/>
  <c r="CI302" i="1" l="1"/>
  <c r="CK301" i="1"/>
  <c r="HG253" i="1" s="1"/>
  <c r="CF285" i="1"/>
  <c r="CH284" i="1"/>
  <c r="HF239" i="1" s="1"/>
  <c r="CF286" i="1" l="1"/>
  <c r="CH285" i="1"/>
  <c r="HF240" i="1" s="1"/>
  <c r="CI303" i="1"/>
  <c r="CK302" i="1"/>
  <c r="HG254" i="1" s="1"/>
  <c r="CK303" i="1" l="1"/>
  <c r="HG255" i="1" s="1"/>
  <c r="CI304" i="1"/>
  <c r="CF287" i="1"/>
  <c r="CH286" i="1"/>
  <c r="HF241" i="1" s="1"/>
  <c r="CF288" i="1" l="1"/>
  <c r="CH287" i="1"/>
  <c r="HF242" i="1" s="1"/>
  <c r="CI305" i="1"/>
  <c r="CK304" i="1"/>
  <c r="HG256" i="1" s="1"/>
  <c r="CK305" i="1" l="1"/>
  <c r="HG257" i="1" s="1"/>
  <c r="CI306" i="1"/>
  <c r="CI308" i="1"/>
  <c r="CK308" i="1" s="1"/>
  <c r="CF289" i="1"/>
  <c r="CH288" i="1"/>
  <c r="HF243" i="1" s="1"/>
  <c r="CF290" i="1" l="1"/>
  <c r="CH289" i="1"/>
  <c r="HF244" i="1" s="1"/>
  <c r="CI310" i="1"/>
  <c r="CK306" i="1"/>
  <c r="HG258" i="1" s="1"/>
  <c r="CK310" i="1" l="1"/>
  <c r="HG259" i="1" s="1"/>
  <c r="CI311" i="1"/>
  <c r="CF291" i="1"/>
  <c r="CH290" i="1"/>
  <c r="HF245" i="1" s="1"/>
  <c r="CF293" i="1" l="1"/>
  <c r="CH291" i="1"/>
  <c r="HF246" i="1" s="1"/>
  <c r="CI312" i="1"/>
  <c r="CK311" i="1"/>
  <c r="HG260" i="1" s="1"/>
  <c r="CI313" i="1" l="1"/>
  <c r="CK312" i="1"/>
  <c r="HG261" i="1" s="1"/>
  <c r="CH293" i="1"/>
  <c r="CF295" i="1"/>
  <c r="CH295" i="1" l="1"/>
  <c r="HF247" i="1" s="1"/>
  <c r="CF296" i="1"/>
  <c r="CK313" i="1"/>
  <c r="HG262" i="1" s="1"/>
  <c r="CI314" i="1"/>
  <c r="CK314" i="1" l="1"/>
  <c r="HG263" i="1" s="1"/>
  <c r="CI315" i="1"/>
  <c r="CF297" i="1"/>
  <c r="CH296" i="1"/>
  <c r="HF248" i="1" s="1"/>
  <c r="CF298" i="1" l="1"/>
  <c r="CH297" i="1"/>
  <c r="HF249" i="1" s="1"/>
  <c r="CI316" i="1"/>
  <c r="CK315" i="1"/>
  <c r="HG264" i="1" s="1"/>
  <c r="CI317" i="1" l="1"/>
  <c r="CK316" i="1"/>
  <c r="HG265" i="1" s="1"/>
  <c r="CF299" i="1"/>
  <c r="CH298" i="1"/>
  <c r="HF250" i="1" s="1"/>
  <c r="CF300" i="1" l="1"/>
  <c r="CH299" i="1"/>
  <c r="HF251" i="1" s="1"/>
  <c r="CI318" i="1"/>
  <c r="CK317" i="1"/>
  <c r="HG266" i="1" s="1"/>
  <c r="CI319" i="1" l="1"/>
  <c r="CK318" i="1"/>
  <c r="HG267" i="1" s="1"/>
  <c r="CF301" i="1"/>
  <c r="CH300" i="1"/>
  <c r="HF252" i="1" s="1"/>
  <c r="CF302" i="1" l="1"/>
  <c r="CH301" i="1"/>
  <c r="HF253" i="1" s="1"/>
  <c r="CI320" i="1"/>
  <c r="CK319" i="1"/>
  <c r="HG268" i="1" s="1"/>
  <c r="CI321" i="1" l="1"/>
  <c r="CK320" i="1"/>
  <c r="HG269" i="1" s="1"/>
  <c r="CI323" i="1"/>
  <c r="CK323" i="1" s="1"/>
  <c r="CF303" i="1"/>
  <c r="CH302" i="1"/>
  <c r="HF254" i="1" s="1"/>
  <c r="CF304" i="1" l="1"/>
  <c r="CH303" i="1"/>
  <c r="HF255" i="1" s="1"/>
  <c r="CK321" i="1"/>
  <c r="HG270" i="1" s="1"/>
  <c r="CI325" i="1"/>
  <c r="CI326" i="1" l="1"/>
  <c r="CK325" i="1"/>
  <c r="HG271" i="1" s="1"/>
  <c r="CF305" i="1"/>
  <c r="CH304" i="1"/>
  <c r="HF256" i="1" s="1"/>
  <c r="CF306" i="1" l="1"/>
  <c r="CH305" i="1"/>
  <c r="HF257" i="1" s="1"/>
  <c r="CI327" i="1"/>
  <c r="CK326" i="1"/>
  <c r="HG272" i="1" s="1"/>
  <c r="CK327" i="1" l="1"/>
  <c r="HG273" i="1" s="1"/>
  <c r="CI328" i="1"/>
  <c r="CF308" i="1"/>
  <c r="CH306" i="1"/>
  <c r="HF258" i="1" s="1"/>
  <c r="CH308" i="1" l="1"/>
  <c r="CF310" i="1"/>
  <c r="CI329" i="1"/>
  <c r="CK328" i="1"/>
  <c r="HG274" i="1" s="1"/>
  <c r="CI330" i="1" l="1"/>
  <c r="CK329" i="1"/>
  <c r="HG275" i="1" s="1"/>
  <c r="CF311" i="1"/>
  <c r="CH310" i="1"/>
  <c r="HF259" i="1" s="1"/>
  <c r="CF312" i="1" l="1"/>
  <c r="CH311" i="1"/>
  <c r="HF260" i="1" s="1"/>
  <c r="CI331" i="1"/>
  <c r="CK330" i="1"/>
  <c r="HG276" i="1" s="1"/>
  <c r="CK331" i="1" l="1"/>
  <c r="HG277" i="1" s="1"/>
  <c r="CI332" i="1"/>
  <c r="CF313" i="1"/>
  <c r="CH312" i="1"/>
  <c r="HF261" i="1" s="1"/>
  <c r="CF314" i="1" l="1"/>
  <c r="CH313" i="1"/>
  <c r="HF262" i="1" s="1"/>
  <c r="CI333" i="1"/>
  <c r="CK332" i="1"/>
  <c r="HG278" i="1" s="1"/>
  <c r="CK333" i="1" l="1"/>
  <c r="HG279" i="1" s="1"/>
  <c r="CI334" i="1"/>
  <c r="CF315" i="1"/>
  <c r="CH314" i="1"/>
  <c r="HF263" i="1" s="1"/>
  <c r="CF316" i="1" l="1"/>
  <c r="CH315" i="1"/>
  <c r="HF264" i="1" s="1"/>
  <c r="CI335" i="1"/>
  <c r="CK334" i="1"/>
  <c r="HG280" i="1" s="1"/>
  <c r="CK335" i="1" l="1"/>
  <c r="HG281" i="1" s="1"/>
  <c r="CI338" i="1"/>
  <c r="CK338" i="1" s="1"/>
  <c r="CI336" i="1"/>
  <c r="CF317" i="1"/>
  <c r="CH316" i="1"/>
  <c r="HF265" i="1" s="1"/>
  <c r="CF318" i="1" l="1"/>
  <c r="CH317" i="1"/>
  <c r="HF266" i="1" s="1"/>
  <c r="CI340" i="1"/>
  <c r="CK336" i="1"/>
  <c r="HG282" i="1" s="1"/>
  <c r="CI341" i="1" l="1"/>
  <c r="CK340" i="1"/>
  <c r="HG283" i="1" s="1"/>
  <c r="CF319" i="1"/>
  <c r="CH318" i="1"/>
  <c r="HF267" i="1" s="1"/>
  <c r="CF320" i="1" l="1"/>
  <c r="CH319" i="1"/>
  <c r="HF268" i="1" s="1"/>
  <c r="CK341" i="1"/>
  <c r="HG284" i="1" s="1"/>
  <c r="CI342" i="1"/>
  <c r="CK342" i="1" l="1"/>
  <c r="HG285" i="1" s="1"/>
  <c r="CI343" i="1"/>
  <c r="CF321" i="1"/>
  <c r="CH320" i="1"/>
  <c r="HF269" i="1" s="1"/>
  <c r="CF323" i="1" l="1"/>
  <c r="CH321" i="1"/>
  <c r="HF270" i="1" s="1"/>
  <c r="CI344" i="1"/>
  <c r="CK343" i="1"/>
  <c r="HG286" i="1" s="1"/>
  <c r="CI345" i="1" l="1"/>
  <c r="CK344" i="1"/>
  <c r="HG287" i="1" s="1"/>
  <c r="CH323" i="1"/>
  <c r="CF325" i="1"/>
  <c r="CH325" i="1" l="1"/>
  <c r="HF271" i="1" s="1"/>
  <c r="CF326" i="1"/>
  <c r="CK345" i="1"/>
  <c r="HG288" i="1" s="1"/>
  <c r="CI346" i="1"/>
  <c r="CI347" i="1" l="1"/>
  <c r="CK346" i="1"/>
  <c r="HG289" i="1" s="1"/>
  <c r="CF327" i="1"/>
  <c r="CH326" i="1"/>
  <c r="HF272" i="1" s="1"/>
  <c r="CF328" i="1" l="1"/>
  <c r="CH327" i="1"/>
  <c r="HF273" i="1" s="1"/>
  <c r="CI348" i="1"/>
  <c r="CK347" i="1"/>
  <c r="HG290" i="1" s="1"/>
  <c r="CI349" i="1" l="1"/>
  <c r="CK348" i="1"/>
  <c r="HG291" i="1" s="1"/>
  <c r="CF329" i="1"/>
  <c r="CH328" i="1"/>
  <c r="HF274" i="1" s="1"/>
  <c r="CF330" i="1" l="1"/>
  <c r="CH329" i="1"/>
  <c r="HF275" i="1" s="1"/>
  <c r="CK349" i="1"/>
  <c r="HG292" i="1" s="1"/>
  <c r="CI350" i="1"/>
  <c r="CI353" i="1" l="1"/>
  <c r="CK353" i="1" s="1"/>
  <c r="CI351" i="1"/>
  <c r="CK350" i="1"/>
  <c r="HG293" i="1" s="1"/>
  <c r="CF331" i="1"/>
  <c r="CH330" i="1"/>
  <c r="HF276" i="1" s="1"/>
  <c r="CF332" i="1" l="1"/>
  <c r="CH331" i="1"/>
  <c r="HF277" i="1" s="1"/>
  <c r="CI355" i="1"/>
  <c r="CK351" i="1"/>
  <c r="HG294" i="1" s="1"/>
  <c r="CK355" i="1" l="1"/>
  <c r="HG295" i="1" s="1"/>
  <c r="CI356" i="1"/>
  <c r="CF333" i="1"/>
  <c r="CH332" i="1"/>
  <c r="HF278" i="1" s="1"/>
  <c r="CF334" i="1" l="1"/>
  <c r="CH333" i="1"/>
  <c r="HF279" i="1" s="1"/>
  <c r="CI357" i="1"/>
  <c r="CK356" i="1"/>
  <c r="HG296" i="1" s="1"/>
  <c r="CI358" i="1" l="1"/>
  <c r="CK357" i="1"/>
  <c r="HG297" i="1" s="1"/>
  <c r="CF335" i="1"/>
  <c r="CH334" i="1"/>
  <c r="HF280" i="1" s="1"/>
  <c r="CF336" i="1" l="1"/>
  <c r="CH335" i="1"/>
  <c r="HF281" i="1" s="1"/>
  <c r="CI359" i="1"/>
  <c r="CK358" i="1"/>
  <c r="HG298" i="1" s="1"/>
  <c r="CK359" i="1" l="1"/>
  <c r="HG299" i="1" s="1"/>
  <c r="CI360" i="1"/>
  <c r="CF338" i="1"/>
  <c r="CH336" i="1"/>
  <c r="HF282" i="1" s="1"/>
  <c r="CH338" i="1" l="1"/>
  <c r="CF340" i="1"/>
  <c r="CK360" i="1"/>
  <c r="HG300" i="1" s="1"/>
  <c r="CI361" i="1"/>
  <c r="CI362" i="1" l="1"/>
  <c r="CK361" i="1"/>
  <c r="HG301" i="1" s="1"/>
  <c r="CH340" i="1"/>
  <c r="HF283" i="1" s="1"/>
  <c r="CF341" i="1"/>
  <c r="CF342" i="1" l="1"/>
  <c r="CH341" i="1"/>
  <c r="HF284" i="1" s="1"/>
  <c r="CI363" i="1"/>
  <c r="CK362" i="1"/>
  <c r="HG302" i="1" s="1"/>
  <c r="CK363" i="1" l="1"/>
  <c r="HG303" i="1" s="1"/>
  <c r="CI364" i="1"/>
  <c r="CF343" i="1"/>
  <c r="CH342" i="1"/>
  <c r="HF285" i="1" s="1"/>
  <c r="CF344" i="1" l="1"/>
  <c r="CH343" i="1"/>
  <c r="HF286" i="1" s="1"/>
  <c r="CI365" i="1"/>
  <c r="CK364" i="1"/>
  <c r="HG304" i="1" s="1"/>
  <c r="CI368" i="1" l="1"/>
  <c r="CK368" i="1" s="1"/>
  <c r="CI366" i="1"/>
  <c r="CK365" i="1"/>
  <c r="HG305" i="1" s="1"/>
  <c r="CF345" i="1"/>
  <c r="CH344" i="1"/>
  <c r="HF287" i="1" s="1"/>
  <c r="CF346" i="1" l="1"/>
  <c r="CH345" i="1"/>
  <c r="HF288" i="1" s="1"/>
  <c r="CK366" i="1"/>
  <c r="HG306" i="1" s="1"/>
  <c r="CI370" i="1"/>
  <c r="CI393" i="1" s="1"/>
  <c r="CI383" i="1" l="1"/>
  <c r="CK383" i="1" s="1"/>
  <c r="CI371" i="1"/>
  <c r="CK370" i="1"/>
  <c r="HG307" i="1" s="1"/>
  <c r="CF347" i="1"/>
  <c r="CH346" i="1"/>
  <c r="HF289" i="1" s="1"/>
  <c r="CF348" i="1" l="1"/>
  <c r="CH347" i="1"/>
  <c r="HF290" i="1" s="1"/>
  <c r="CI372" i="1"/>
  <c r="CK371" i="1"/>
  <c r="HG308" i="1" s="1"/>
  <c r="CI373" i="1" l="1"/>
  <c r="CK372" i="1"/>
  <c r="HG309" i="1" s="1"/>
  <c r="CF349" i="1"/>
  <c r="CH348" i="1"/>
  <c r="HF291" i="1" s="1"/>
  <c r="CF350" i="1" l="1"/>
  <c r="CH349" i="1"/>
  <c r="HF292" i="1" s="1"/>
  <c r="CK373" i="1"/>
  <c r="HG310" i="1" s="1"/>
  <c r="CI374" i="1"/>
  <c r="CI375" i="1" l="1"/>
  <c r="CK374" i="1"/>
  <c r="HG311" i="1" s="1"/>
  <c r="CF351" i="1"/>
  <c r="CH350" i="1"/>
  <c r="HF293" i="1" s="1"/>
  <c r="CF353" i="1" l="1"/>
  <c r="CH351" i="1"/>
  <c r="HF294" i="1" s="1"/>
  <c r="CI376" i="1"/>
  <c r="CK375" i="1"/>
  <c r="HG312" i="1" s="1"/>
  <c r="CK376" i="1" l="1"/>
  <c r="HG313" i="1" s="1"/>
  <c r="CI377" i="1"/>
  <c r="CH353" i="1"/>
  <c r="CF355" i="1"/>
  <c r="CK377" i="1" l="1"/>
  <c r="HG314" i="1" s="1"/>
  <c r="CI378" i="1"/>
  <c r="CH355" i="1"/>
  <c r="HF295" i="1" s="1"/>
  <c r="CF356" i="1"/>
  <c r="CK378" i="1" l="1"/>
  <c r="HG315" i="1" s="1"/>
  <c r="CI379" i="1"/>
  <c r="CF357" i="1"/>
  <c r="CH356" i="1"/>
  <c r="HF296" i="1" s="1"/>
  <c r="CK379" i="1" l="1"/>
  <c r="HG316" i="1" s="1"/>
  <c r="CI380" i="1"/>
  <c r="CF358" i="1"/>
  <c r="CH357" i="1"/>
  <c r="HF297" i="1" s="1"/>
  <c r="CK380" i="1" l="1"/>
  <c r="HG317" i="1" s="1"/>
  <c r="CI381" i="1"/>
  <c r="CI385" i="1" s="1"/>
  <c r="CF359" i="1"/>
  <c r="CH358" i="1"/>
  <c r="HF298" i="1" s="1"/>
  <c r="CK385" i="1" l="1"/>
  <c r="CI386" i="1"/>
  <c r="CK381" i="1"/>
  <c r="HG318" i="1" s="1"/>
  <c r="CF360" i="1"/>
  <c r="CH359" i="1"/>
  <c r="HF299" i="1" s="1"/>
  <c r="CK386" i="1" l="1"/>
  <c r="CI387" i="1"/>
  <c r="HG319" i="1"/>
  <c r="CF361" i="1"/>
  <c r="CH360" i="1"/>
  <c r="HF300" i="1" s="1"/>
  <c r="CK387" i="1" l="1"/>
  <c r="CI388" i="1"/>
  <c r="HG320" i="1"/>
  <c r="CF362" i="1"/>
  <c r="CH361" i="1"/>
  <c r="HF301" i="1" s="1"/>
  <c r="CK388" i="1" l="1"/>
  <c r="CI389" i="1"/>
  <c r="HG321" i="1"/>
  <c r="CF363" i="1"/>
  <c r="CH362" i="1"/>
  <c r="HF302" i="1" s="1"/>
  <c r="CK389" i="1" l="1"/>
  <c r="CI390" i="1"/>
  <c r="HG322" i="1"/>
  <c r="CF364" i="1"/>
  <c r="CH363" i="1"/>
  <c r="HF303" i="1" s="1"/>
  <c r="CK390" i="1" l="1"/>
  <c r="CI391" i="1"/>
  <c r="CK391" i="1" s="1"/>
  <c r="HG323" i="1"/>
  <c r="CF365" i="1"/>
  <c r="CH364" i="1"/>
  <c r="HF304" i="1" s="1"/>
  <c r="HG324" i="1" l="1"/>
  <c r="HG325" i="1" s="1"/>
  <c r="M46" i="1" s="1"/>
  <c r="CF366" i="1"/>
  <c r="CH365" i="1"/>
  <c r="HF305" i="1" s="1"/>
  <c r="CF368" i="1" l="1"/>
  <c r="CH366" i="1"/>
  <c r="HF306" i="1" s="1"/>
  <c r="CH368" i="1" l="1"/>
  <c r="CF370" i="1"/>
  <c r="CF393" i="1" s="1"/>
  <c r="CF371" i="1" l="1"/>
  <c r="CH370" i="1"/>
  <c r="HF307" i="1" s="1"/>
  <c r="CF372" i="1" l="1"/>
  <c r="CH371" i="1"/>
  <c r="HF308" i="1" s="1"/>
  <c r="CF373" i="1" l="1"/>
  <c r="CH372" i="1"/>
  <c r="HF309" i="1" s="1"/>
  <c r="CF374" i="1" l="1"/>
  <c r="CH373" i="1"/>
  <c r="HF310" i="1" s="1"/>
  <c r="CF375" i="1" l="1"/>
  <c r="CH374" i="1"/>
  <c r="HF311" i="1" s="1"/>
  <c r="CF376" i="1" l="1"/>
  <c r="CH375" i="1"/>
  <c r="HF312" i="1" s="1"/>
  <c r="CF377" i="1" l="1"/>
  <c r="CF378" i="1" s="1"/>
  <c r="CH376" i="1"/>
  <c r="HF313" i="1" s="1"/>
  <c r="CH378" i="1" l="1"/>
  <c r="CF379" i="1"/>
  <c r="CF383" i="1"/>
  <c r="CH377" i="1"/>
  <c r="HF314" i="1" s="1"/>
  <c r="CN401" i="1"/>
  <c r="CK401" i="1"/>
  <c r="CH401" i="1"/>
  <c r="K377" i="1"/>
  <c r="CI53" i="1"/>
  <c r="HG53" i="1" s="1"/>
  <c r="HG330" i="1" s="1"/>
  <c r="CF53" i="1"/>
  <c r="HF53" i="1" s="1"/>
  <c r="HF330" i="1" s="1"/>
  <c r="CH383" i="1" l="1"/>
  <c r="CF385" i="1"/>
  <c r="CH379" i="1"/>
  <c r="CF380" i="1"/>
  <c r="HF315" i="1"/>
  <c r="CF401" i="1"/>
  <c r="CI401" i="1"/>
  <c r="CH385" i="1" l="1"/>
  <c r="CF386" i="1"/>
  <c r="CF387" i="1" s="1"/>
  <c r="CH380" i="1"/>
  <c r="CF381" i="1"/>
  <c r="CH381" i="1" s="1"/>
  <c r="HF316" i="1"/>
  <c r="K376" i="1"/>
  <c r="CH387" i="1" l="1"/>
  <c r="CF388" i="1"/>
  <c r="HF317" i="1"/>
  <c r="HF318" i="1" s="1"/>
  <c r="HF319" i="1" s="1"/>
  <c r="CH388" i="1" l="1"/>
  <c r="CF389" i="1"/>
  <c r="CE401" i="1"/>
  <c r="CD401" i="1"/>
  <c r="CB401" i="1"/>
  <c r="CA401" i="1"/>
  <c r="BY401" i="1"/>
  <c r="BX401" i="1"/>
  <c r="BV401" i="1"/>
  <c r="BU401" i="1"/>
  <c r="BS401" i="1"/>
  <c r="BR401" i="1"/>
  <c r="BP401" i="1"/>
  <c r="BO401" i="1"/>
  <c r="BM401" i="1"/>
  <c r="BL401" i="1"/>
  <c r="BJ401" i="1"/>
  <c r="BI401" i="1"/>
  <c r="BG401" i="1"/>
  <c r="BD401" i="1"/>
  <c r="BA401" i="1"/>
  <c r="AZ401" i="1"/>
  <c r="AX401" i="1"/>
  <c r="AW401" i="1"/>
  <c r="AU401" i="1"/>
  <c r="AT401" i="1"/>
  <c r="AR401" i="1"/>
  <c r="AQ401" i="1"/>
  <c r="AO401" i="1"/>
  <c r="AN401" i="1"/>
  <c r="AL401" i="1"/>
  <c r="AK401" i="1"/>
  <c r="AI401" i="1"/>
  <c r="AH401" i="1"/>
  <c r="AF401" i="1"/>
  <c r="AE401" i="1"/>
  <c r="AC401" i="1"/>
  <c r="AB401" i="1"/>
  <c r="Z401" i="1"/>
  <c r="Y401" i="1"/>
  <c r="W401" i="1"/>
  <c r="V401" i="1"/>
  <c r="T401" i="1"/>
  <c r="S401" i="1"/>
  <c r="Q401" i="1"/>
  <c r="P401" i="1"/>
  <c r="N401" i="1"/>
  <c r="M401" i="1"/>
  <c r="AA401" i="1"/>
  <c r="X53" i="1"/>
  <c r="X401" i="1" s="1"/>
  <c r="U53" i="1"/>
  <c r="U401" i="1" s="1"/>
  <c r="R53" i="1"/>
  <c r="R401" i="1" s="1"/>
  <c r="O53" i="1"/>
  <c r="O401" i="1" s="1"/>
  <c r="L53" i="1"/>
  <c r="L401" i="1" s="1"/>
  <c r="CH389" i="1" l="1"/>
  <c r="CF390" i="1"/>
  <c r="K375" i="1"/>
  <c r="CH390" i="1" l="1"/>
  <c r="CF391" i="1"/>
  <c r="CH391" i="1" s="1"/>
  <c r="CL53" i="1"/>
  <c r="HH53" i="1" s="1"/>
  <c r="HH330" i="1" s="1"/>
  <c r="CL401" i="1" l="1"/>
  <c r="D420" i="1"/>
  <c r="K374" i="1"/>
  <c r="K373" i="1"/>
  <c r="B56" i="1"/>
  <c r="CL55" i="1"/>
  <c r="CL56" i="1" s="1"/>
  <c r="CC55" i="1"/>
  <c r="BZ55" i="1"/>
  <c r="BZ56" i="1" s="1"/>
  <c r="BW55" i="1"/>
  <c r="BT55" i="1"/>
  <c r="BT56" i="1" s="1"/>
  <c r="BQ55" i="1"/>
  <c r="BN55" i="1"/>
  <c r="BN56" i="1" s="1"/>
  <c r="BK55" i="1"/>
  <c r="BH55" i="1"/>
  <c r="BH56" i="1" s="1"/>
  <c r="BE55" i="1"/>
  <c r="BB55" i="1"/>
  <c r="BB56" i="1" s="1"/>
  <c r="AY55" i="1"/>
  <c r="AV55" i="1"/>
  <c r="AV56" i="1" s="1"/>
  <c r="AS55" i="1"/>
  <c r="AP55" i="1"/>
  <c r="AP56" i="1" s="1"/>
  <c r="AM55" i="1"/>
  <c r="AJ55" i="1"/>
  <c r="AJ56" i="1" s="1"/>
  <c r="AG55" i="1"/>
  <c r="AD55" i="1"/>
  <c r="AD56" i="1" s="1"/>
  <c r="AA55" i="1"/>
  <c r="X55" i="1"/>
  <c r="X56" i="1" s="1"/>
  <c r="U55" i="1"/>
  <c r="R55" i="1"/>
  <c r="R56" i="1" s="1"/>
  <c r="O55" i="1"/>
  <c r="Q55" i="1" s="1"/>
  <c r="L55" i="1"/>
  <c r="L56" i="1" s="1"/>
  <c r="K55" i="1"/>
  <c r="J55" i="1"/>
  <c r="D55" i="1"/>
  <c r="C70" i="1" s="1"/>
  <c r="C85" i="1" s="1"/>
  <c r="C100" i="1" s="1"/>
  <c r="C115" i="1" s="1"/>
  <c r="C130" i="1" s="1"/>
  <c r="C145" i="1" s="1"/>
  <c r="C160" i="1" s="1"/>
  <c r="C175" i="1" s="1"/>
  <c r="C190" i="1" s="1"/>
  <c r="C205" i="1" s="1"/>
  <c r="C220" i="1" s="1"/>
  <c r="C235" i="1" s="1"/>
  <c r="C250" i="1" s="1"/>
  <c r="C265" i="1" s="1"/>
  <c r="C280" i="1" s="1"/>
  <c r="C295" i="1" s="1"/>
  <c r="C310" i="1" s="1"/>
  <c r="C325" i="1" s="1"/>
  <c r="C340" i="1" s="1"/>
  <c r="C355" i="1" s="1"/>
  <c r="C370" i="1" s="1"/>
  <c r="C385" i="1" s="1"/>
  <c r="C55" i="1"/>
  <c r="CC53" i="1"/>
  <c r="CC401" i="1" s="1"/>
  <c r="BZ53" i="1"/>
  <c r="BW53" i="1"/>
  <c r="BW401" i="1" s="1"/>
  <c r="BT53" i="1"/>
  <c r="BQ401" i="1"/>
  <c r="BN53" i="1"/>
  <c r="BN401" i="1" s="1"/>
  <c r="BK53" i="1"/>
  <c r="BK401" i="1" s="1"/>
  <c r="BH53" i="1"/>
  <c r="BH401" i="1" s="1"/>
  <c r="BE53" i="1"/>
  <c r="BE401" i="1" s="1"/>
  <c r="AY53" i="1"/>
  <c r="AY401" i="1" s="1"/>
  <c r="BB53" i="1"/>
  <c r="BB401" i="1" s="1"/>
  <c r="AV53" i="1"/>
  <c r="AV401" i="1" s="1"/>
  <c r="AS53" i="1"/>
  <c r="AS401" i="1" s="1"/>
  <c r="AP53" i="1"/>
  <c r="AP401" i="1" s="1"/>
  <c r="AM53" i="1"/>
  <c r="AM401" i="1" s="1"/>
  <c r="AJ53" i="1"/>
  <c r="AJ401" i="1" s="1"/>
  <c r="AG53" i="1"/>
  <c r="AG401" i="1" s="1"/>
  <c r="AD53" i="1"/>
  <c r="AD401" i="1" s="1"/>
  <c r="B22" i="1"/>
  <c r="D421" i="1" s="1"/>
  <c r="GI55" i="1" l="1"/>
  <c r="HL56" i="1"/>
  <c r="FI56" i="1" s="1"/>
  <c r="HN56" i="1"/>
  <c r="BT401" i="1"/>
  <c r="HB53" i="1"/>
  <c r="HB330" i="1" s="1"/>
  <c r="BZ401" i="1"/>
  <c r="HD53" i="1"/>
  <c r="HD330" i="1" s="1"/>
  <c r="AX55" i="1"/>
  <c r="GL53" i="1"/>
  <c r="GL330" i="1" s="1"/>
  <c r="GP53" i="1"/>
  <c r="GP330" i="1" s="1"/>
  <c r="GT53" i="1"/>
  <c r="GT330" i="1" s="1"/>
  <c r="N55" i="1"/>
  <c r="GX53" i="1"/>
  <c r="GX330" i="1" s="1"/>
  <c r="BJ55" i="1"/>
  <c r="GN53" i="1"/>
  <c r="GN330" i="1" s="1"/>
  <c r="GU53" i="1"/>
  <c r="GU330" i="1" s="1"/>
  <c r="BV55" i="1"/>
  <c r="GH53" i="1"/>
  <c r="GH330" i="1" s="1"/>
  <c r="GJ53" i="1"/>
  <c r="GJ330" i="1" s="1"/>
  <c r="GR53" i="1"/>
  <c r="GR330" i="1" s="1"/>
  <c r="GZ53" i="1"/>
  <c r="GZ330" i="1" s="1"/>
  <c r="GI53" i="1"/>
  <c r="GI330" i="1" s="1"/>
  <c r="GM53" i="1"/>
  <c r="GM330" i="1" s="1"/>
  <c r="GQ53" i="1"/>
  <c r="GQ330" i="1" s="1"/>
  <c r="GV53" i="1"/>
  <c r="GV330" i="1" s="1"/>
  <c r="GY53" i="1"/>
  <c r="GY330" i="1" s="1"/>
  <c r="HC53" i="1"/>
  <c r="HC330" i="1" s="1"/>
  <c r="BD55" i="1"/>
  <c r="CB55" i="1"/>
  <c r="B57" i="1"/>
  <c r="GK53" i="1"/>
  <c r="GK330" i="1" s="1"/>
  <c r="GO53" i="1"/>
  <c r="GO330" i="1" s="1"/>
  <c r="GS53" i="1"/>
  <c r="GS330" i="1" s="1"/>
  <c r="GW53" i="1"/>
  <c r="GW330" i="1" s="1"/>
  <c r="HA330" i="1"/>
  <c r="HE53" i="1"/>
  <c r="HE330" i="1" s="1"/>
  <c r="AR55" i="1"/>
  <c r="BP55" i="1"/>
  <c r="B23" i="1"/>
  <c r="CN55" i="1"/>
  <c r="AL55" i="1"/>
  <c r="T55" i="1"/>
  <c r="U56" i="1"/>
  <c r="W55" i="1"/>
  <c r="AS56" i="1"/>
  <c r="AU55" i="1"/>
  <c r="X57" i="1"/>
  <c r="Z56" i="1"/>
  <c r="AF55" i="1"/>
  <c r="AM56" i="1"/>
  <c r="AO55" i="1"/>
  <c r="AV57" i="1"/>
  <c r="AX56" i="1"/>
  <c r="BK56" i="1"/>
  <c r="BM55" i="1"/>
  <c r="BT57" i="1"/>
  <c r="BV56" i="1"/>
  <c r="AD57" i="1"/>
  <c r="AF56" i="1"/>
  <c r="BZ57" i="1"/>
  <c r="CB56" i="1"/>
  <c r="R57" i="1"/>
  <c r="T56" i="1"/>
  <c r="Z55" i="1"/>
  <c r="AG56" i="1"/>
  <c r="AI55" i="1"/>
  <c r="AP57" i="1"/>
  <c r="AR56" i="1"/>
  <c r="BE56" i="1"/>
  <c r="BG55" i="1"/>
  <c r="BN57" i="1"/>
  <c r="BP56" i="1"/>
  <c r="CC56" i="1"/>
  <c r="O56" i="1"/>
  <c r="BB57" i="1"/>
  <c r="BD56" i="1"/>
  <c r="BQ56" i="1"/>
  <c r="BS55" i="1"/>
  <c r="L57" i="1"/>
  <c r="N56" i="1"/>
  <c r="AA56" i="1"/>
  <c r="AC55" i="1"/>
  <c r="AJ57" i="1"/>
  <c r="AL56" i="1"/>
  <c r="AY56" i="1"/>
  <c r="BA55" i="1"/>
  <c r="BH57" i="1"/>
  <c r="BJ56" i="1"/>
  <c r="BW56" i="1"/>
  <c r="BY55" i="1"/>
  <c r="CL57" i="1"/>
  <c r="CN56" i="1"/>
  <c r="GU55" i="1" l="1"/>
  <c r="HA55" i="1"/>
  <c r="GW55" i="1"/>
  <c r="GS55" i="1"/>
  <c r="GZ55" i="1"/>
  <c r="GZ56" i="1" s="1"/>
  <c r="GR55" i="1"/>
  <c r="GR56" i="1" s="1"/>
  <c r="HB55" i="1"/>
  <c r="HB56" i="1" s="1"/>
  <c r="GL55" i="1"/>
  <c r="GL56" i="1" s="1"/>
  <c r="GK55" i="1"/>
  <c r="HH55" i="1"/>
  <c r="HH56" i="1" s="1"/>
  <c r="GV55" i="1"/>
  <c r="GV56" i="1" s="1"/>
  <c r="GT55" i="1"/>
  <c r="GT56" i="1" s="1"/>
  <c r="HC55" i="1"/>
  <c r="GM55" i="1"/>
  <c r="GO55" i="1"/>
  <c r="GJ55" i="1"/>
  <c r="GJ56" i="1" s="1"/>
  <c r="GX55" i="1"/>
  <c r="GX56" i="1" s="1"/>
  <c r="GN55" i="1"/>
  <c r="GN56" i="1" s="1"/>
  <c r="GP55" i="1"/>
  <c r="GP56" i="1" s="1"/>
  <c r="HD55" i="1"/>
  <c r="HD56" i="1" s="1"/>
  <c r="GY55" i="1"/>
  <c r="GQ55" i="1"/>
  <c r="CO55" i="1"/>
  <c r="CQ55" i="1" s="1"/>
  <c r="F55" i="1" s="1"/>
  <c r="HL57" i="1"/>
  <c r="FI57" i="1" s="1"/>
  <c r="HN57" i="1"/>
  <c r="HE55" i="1"/>
  <c r="HE56" i="1" s="1"/>
  <c r="GH55" i="1"/>
  <c r="GH56" i="1" s="1"/>
  <c r="D422" i="1"/>
  <c r="B24" i="1"/>
  <c r="B58" i="1"/>
  <c r="AS57" i="1"/>
  <c r="AU56" i="1"/>
  <c r="R58" i="1"/>
  <c r="T57" i="1"/>
  <c r="BT58" i="1"/>
  <c r="BV57" i="1"/>
  <c r="AV58" i="1"/>
  <c r="AX57" i="1"/>
  <c r="BN58" i="1"/>
  <c r="BP57" i="1"/>
  <c r="AP58" i="1"/>
  <c r="AR57" i="1"/>
  <c r="BZ58" i="1"/>
  <c r="CB57" i="1"/>
  <c r="BW57" i="1"/>
  <c r="BY56" i="1"/>
  <c r="AA57" i="1"/>
  <c r="AC56" i="1"/>
  <c r="BQ57" i="1"/>
  <c r="BS56" i="1"/>
  <c r="AD58" i="1"/>
  <c r="AF57" i="1"/>
  <c r="X58" i="1"/>
  <c r="Z57" i="1"/>
  <c r="U57" i="1"/>
  <c r="W56" i="1"/>
  <c r="O57" i="1"/>
  <c r="Q56" i="1"/>
  <c r="AY57" i="1"/>
  <c r="BA56" i="1"/>
  <c r="CC57" i="1"/>
  <c r="BE57" i="1"/>
  <c r="BG56" i="1"/>
  <c r="AG57" i="1"/>
  <c r="AI56" i="1"/>
  <c r="CL58" i="1"/>
  <c r="CN57" i="1"/>
  <c r="BH58" i="1"/>
  <c r="BJ57" i="1"/>
  <c r="AJ58" i="1"/>
  <c r="AL57" i="1"/>
  <c r="L58" i="1"/>
  <c r="N57" i="1"/>
  <c r="BB58" i="1"/>
  <c r="BD57" i="1"/>
  <c r="BK57" i="1"/>
  <c r="BM56" i="1"/>
  <c r="GY56" i="1" s="1"/>
  <c r="AM57" i="1"/>
  <c r="AO56" i="1"/>
  <c r="GU56" i="1" l="1"/>
  <c r="GK56" i="1"/>
  <c r="HC56" i="1"/>
  <c r="GO56" i="1"/>
  <c r="GW56" i="1"/>
  <c r="GQ56" i="1"/>
  <c r="GS56" i="1"/>
  <c r="GM56" i="1"/>
  <c r="GI56" i="1"/>
  <c r="HA56" i="1"/>
  <c r="CO56" i="1"/>
  <c r="CQ56" i="1" s="1"/>
  <c r="HQ55" i="1"/>
  <c r="HL58" i="1"/>
  <c r="FI58" i="1" s="1"/>
  <c r="HN58" i="1"/>
  <c r="HJ55" i="1"/>
  <c r="HM55" i="1" s="1"/>
  <c r="HH57" i="1"/>
  <c r="GX57" i="1"/>
  <c r="HB57" i="1"/>
  <c r="GZ57" i="1"/>
  <c r="GR57" i="1"/>
  <c r="GT57" i="1"/>
  <c r="HD57" i="1"/>
  <c r="GJ57" i="1"/>
  <c r="GV57" i="1"/>
  <c r="GN57" i="1"/>
  <c r="GP57" i="1"/>
  <c r="GL57" i="1"/>
  <c r="D423" i="1"/>
  <c r="B25" i="1"/>
  <c r="B59" i="1"/>
  <c r="BK58" i="1"/>
  <c r="BM57" i="1"/>
  <c r="GY57" i="1" s="1"/>
  <c r="BW58" i="1"/>
  <c r="BY57" i="1"/>
  <c r="AP59" i="1"/>
  <c r="AR58" i="1"/>
  <c r="I55" i="1"/>
  <c r="L59" i="1"/>
  <c r="N58" i="1"/>
  <c r="BH59" i="1"/>
  <c r="BJ58" i="1"/>
  <c r="AG58" i="1"/>
  <c r="AI57" i="1"/>
  <c r="CC58" i="1"/>
  <c r="HE57" i="1"/>
  <c r="AY58" i="1"/>
  <c r="BA57" i="1"/>
  <c r="U58" i="1"/>
  <c r="W57" i="1"/>
  <c r="AD59" i="1"/>
  <c r="AF58" i="1"/>
  <c r="R59" i="1"/>
  <c r="T58" i="1"/>
  <c r="GH57" i="1"/>
  <c r="BQ58" i="1"/>
  <c r="BS57" i="1"/>
  <c r="AV59" i="1"/>
  <c r="AX58" i="1"/>
  <c r="AA58" i="1"/>
  <c r="AC57" i="1"/>
  <c r="GM57" i="1" s="1"/>
  <c r="CB58" i="1"/>
  <c r="BZ59" i="1"/>
  <c r="BN59" i="1"/>
  <c r="BP58" i="1"/>
  <c r="BT59" i="1"/>
  <c r="BV58" i="1"/>
  <c r="AM58" i="1"/>
  <c r="AO57" i="1"/>
  <c r="BB59" i="1"/>
  <c r="BD58" i="1"/>
  <c r="AJ59" i="1"/>
  <c r="AL58" i="1"/>
  <c r="CL59" i="1"/>
  <c r="CN58" i="1"/>
  <c r="BE58" i="1"/>
  <c r="BG57" i="1"/>
  <c r="O58" i="1"/>
  <c r="Q57" i="1"/>
  <c r="X59" i="1"/>
  <c r="Z58" i="1"/>
  <c r="AS58" i="1"/>
  <c r="AU57" i="1"/>
  <c r="GU57" i="1" l="1"/>
  <c r="GK57" i="1"/>
  <c r="GO57" i="1"/>
  <c r="GW57" i="1"/>
  <c r="GQ57" i="1"/>
  <c r="GI57" i="1"/>
  <c r="HA57" i="1"/>
  <c r="GS57" i="1"/>
  <c r="HC57" i="1"/>
  <c r="CO57" i="1"/>
  <c r="HT55" i="1"/>
  <c r="HS55" i="1"/>
  <c r="HR55" i="1"/>
  <c r="HO55" i="1" s="1"/>
  <c r="F56" i="1"/>
  <c r="I56" i="1" s="1"/>
  <c r="HQ56" i="1"/>
  <c r="HL59" i="1"/>
  <c r="FI59" i="1" s="1"/>
  <c r="HN59" i="1"/>
  <c r="HJ56" i="1"/>
  <c r="HM56" i="1" s="1"/>
  <c r="HH58" i="1"/>
  <c r="HD58" i="1"/>
  <c r="GX58" i="1"/>
  <c r="HB58" i="1"/>
  <c r="GZ58" i="1"/>
  <c r="GT58" i="1"/>
  <c r="GR58" i="1"/>
  <c r="GJ58" i="1"/>
  <c r="GV58" i="1"/>
  <c r="GN58" i="1"/>
  <c r="GP58" i="1"/>
  <c r="GL58" i="1"/>
  <c r="D424" i="1"/>
  <c r="B26" i="1"/>
  <c r="B60" i="1"/>
  <c r="AV60" i="1"/>
  <c r="AX59" i="1"/>
  <c r="AD60" i="1"/>
  <c r="AF59" i="1"/>
  <c r="AG59" i="1"/>
  <c r="AI58" i="1"/>
  <c r="GO58" i="1" s="1"/>
  <c r="AJ60" i="1"/>
  <c r="AL59" i="1"/>
  <c r="BN60" i="1"/>
  <c r="BP59" i="1"/>
  <c r="BW59" i="1"/>
  <c r="BY58" i="1"/>
  <c r="X60" i="1"/>
  <c r="Z59" i="1"/>
  <c r="AY59" i="1"/>
  <c r="BA58" i="1"/>
  <c r="GU58" i="1" s="1"/>
  <c r="L60" i="1"/>
  <c r="N59" i="1"/>
  <c r="BE59" i="1"/>
  <c r="BG58" i="1"/>
  <c r="AM59" i="1"/>
  <c r="AO58" i="1"/>
  <c r="AA59" i="1"/>
  <c r="AC58" i="1"/>
  <c r="GM58" i="1" s="1"/>
  <c r="G55" i="1"/>
  <c r="C56" i="1" s="1"/>
  <c r="H55" i="1"/>
  <c r="AS59" i="1"/>
  <c r="AU58" i="1"/>
  <c r="O59" i="1"/>
  <c r="Q58" i="1"/>
  <c r="BZ60" i="1"/>
  <c r="CB59" i="1"/>
  <c r="BQ59" i="1"/>
  <c r="BS58" i="1"/>
  <c r="R60" i="1"/>
  <c r="T59" i="1"/>
  <c r="U59" i="1"/>
  <c r="W58" i="1"/>
  <c r="CC59" i="1"/>
  <c r="HE58" i="1"/>
  <c r="BH60" i="1"/>
  <c r="BJ59" i="1"/>
  <c r="CL60" i="1"/>
  <c r="CN59" i="1"/>
  <c r="BB60" i="1"/>
  <c r="BD59" i="1"/>
  <c r="BT60" i="1"/>
  <c r="BV59" i="1"/>
  <c r="GH58" i="1"/>
  <c r="AP60" i="1"/>
  <c r="AR59" i="1"/>
  <c r="BK59" i="1"/>
  <c r="BM58" i="1"/>
  <c r="GY58" i="1" s="1"/>
  <c r="HA58" i="1" l="1"/>
  <c r="HP55" i="1"/>
  <c r="HC58" i="1"/>
  <c r="GK58" i="1"/>
  <c r="GW58" i="1"/>
  <c r="GQ58" i="1"/>
  <c r="GS58" i="1"/>
  <c r="GI58" i="1"/>
  <c r="CO58" i="1"/>
  <c r="HT56" i="1"/>
  <c r="HS56" i="1"/>
  <c r="HP56" i="1" s="1"/>
  <c r="HR56" i="1"/>
  <c r="HO56" i="1" s="1"/>
  <c r="HJ57" i="1"/>
  <c r="HM57" i="1" s="1"/>
  <c r="CQ57" i="1"/>
  <c r="HL60" i="1"/>
  <c r="FI60" i="1" s="1"/>
  <c r="HN60" i="1"/>
  <c r="HH59" i="1"/>
  <c r="HD59" i="1"/>
  <c r="HB59" i="1"/>
  <c r="GX59" i="1"/>
  <c r="GP59" i="1"/>
  <c r="GZ59" i="1"/>
  <c r="GR59" i="1"/>
  <c r="GT59" i="1"/>
  <c r="GV59" i="1"/>
  <c r="GN59" i="1"/>
  <c r="GJ59" i="1"/>
  <c r="GL59" i="1"/>
  <c r="B61" i="1"/>
  <c r="D425" i="1"/>
  <c r="B27" i="1"/>
  <c r="G56" i="1"/>
  <c r="C57" i="1" s="1"/>
  <c r="CL61" i="1"/>
  <c r="CN60" i="1"/>
  <c r="CC60" i="1"/>
  <c r="HE59" i="1"/>
  <c r="R61" i="1"/>
  <c r="T60" i="1"/>
  <c r="BZ61" i="1"/>
  <c r="CB60" i="1"/>
  <c r="AS60" i="1"/>
  <c r="AU59" i="1"/>
  <c r="AY60" i="1"/>
  <c r="BA59" i="1"/>
  <c r="BT61" i="1"/>
  <c r="BV60" i="1"/>
  <c r="X61" i="1"/>
  <c r="Z60" i="1"/>
  <c r="AJ61" i="1"/>
  <c r="AL60" i="1"/>
  <c r="AD61" i="1"/>
  <c r="AF60" i="1"/>
  <c r="BK60" i="1"/>
  <c r="BM59" i="1"/>
  <c r="GY59" i="1" s="1"/>
  <c r="BB61" i="1"/>
  <c r="BD60" i="1"/>
  <c r="AA60" i="1"/>
  <c r="AC59" i="1"/>
  <c r="GM59" i="1" s="1"/>
  <c r="BE60" i="1"/>
  <c r="BG59" i="1"/>
  <c r="GH59" i="1"/>
  <c r="BW60" i="1"/>
  <c r="BY59" i="1"/>
  <c r="BN61" i="1"/>
  <c r="BP60" i="1"/>
  <c r="AG60" i="1"/>
  <c r="AI59" i="1"/>
  <c r="GO59" i="1" s="1"/>
  <c r="AV61" i="1"/>
  <c r="AX60" i="1"/>
  <c r="AP61" i="1"/>
  <c r="AR60" i="1"/>
  <c r="AM60" i="1"/>
  <c r="AO59" i="1"/>
  <c r="BH61" i="1"/>
  <c r="BJ60" i="1"/>
  <c r="U60" i="1"/>
  <c r="W59" i="1"/>
  <c r="BQ60" i="1"/>
  <c r="BS59" i="1"/>
  <c r="O60" i="1"/>
  <c r="Q59" i="1"/>
  <c r="L61" i="1"/>
  <c r="N60" i="1"/>
  <c r="H56" i="1"/>
  <c r="HA59" i="1" l="1"/>
  <c r="GW59" i="1"/>
  <c r="HU56" i="1"/>
  <c r="HV56" i="1" s="1"/>
  <c r="J56" i="1" s="1"/>
  <c r="GS59" i="1"/>
  <c r="GQ59" i="1"/>
  <c r="GK59" i="1"/>
  <c r="GU59" i="1"/>
  <c r="GI59" i="1"/>
  <c r="HC59" i="1"/>
  <c r="CO59" i="1"/>
  <c r="F57" i="1"/>
  <c r="HQ57" i="1"/>
  <c r="HJ58" i="1"/>
  <c r="HM58" i="1" s="1"/>
  <c r="CQ58" i="1"/>
  <c r="HL61" i="1"/>
  <c r="FI61" i="1" s="1"/>
  <c r="HN61" i="1"/>
  <c r="HD60" i="1"/>
  <c r="HH60" i="1"/>
  <c r="HB60" i="1"/>
  <c r="GX60" i="1"/>
  <c r="GP60" i="1"/>
  <c r="GL60" i="1"/>
  <c r="GZ60" i="1"/>
  <c r="GR60" i="1"/>
  <c r="GT60" i="1"/>
  <c r="GN60" i="1"/>
  <c r="GV60" i="1"/>
  <c r="GJ60" i="1"/>
  <c r="D426" i="1"/>
  <c r="B28" i="1"/>
  <c r="B62" i="1"/>
  <c r="AJ62" i="1"/>
  <c r="AL61" i="1"/>
  <c r="BQ61" i="1"/>
  <c r="BS60" i="1"/>
  <c r="BH62" i="1"/>
  <c r="BJ61" i="1"/>
  <c r="AP62" i="1"/>
  <c r="AR61" i="1"/>
  <c r="AG61" i="1"/>
  <c r="AI60" i="1"/>
  <c r="BW61" i="1"/>
  <c r="BY60" i="1"/>
  <c r="AA61" i="1"/>
  <c r="AC60" i="1"/>
  <c r="GM60" i="1" s="1"/>
  <c r="BT62" i="1"/>
  <c r="BV61" i="1"/>
  <c r="AS61" i="1"/>
  <c r="AU60" i="1"/>
  <c r="R62" i="1"/>
  <c r="T61" i="1"/>
  <c r="L62" i="1"/>
  <c r="N61" i="1"/>
  <c r="BB62" i="1"/>
  <c r="BD61" i="1"/>
  <c r="AD62" i="1"/>
  <c r="AF61" i="1"/>
  <c r="X62" i="1"/>
  <c r="Z61" i="1"/>
  <c r="CL62" i="1"/>
  <c r="CN61" i="1"/>
  <c r="BM60" i="1"/>
  <c r="GY60" i="1" s="1"/>
  <c r="BK61" i="1"/>
  <c r="GH60" i="1"/>
  <c r="Q60" i="1"/>
  <c r="O61" i="1"/>
  <c r="U61" i="1"/>
  <c r="W60" i="1"/>
  <c r="AM61" i="1"/>
  <c r="AO60" i="1"/>
  <c r="AV62" i="1"/>
  <c r="AX61" i="1"/>
  <c r="BN62" i="1"/>
  <c r="BP61" i="1"/>
  <c r="BE61" i="1"/>
  <c r="BG60" i="1"/>
  <c r="AY61" i="1"/>
  <c r="BA60" i="1"/>
  <c r="BZ62" i="1"/>
  <c r="CB61" i="1"/>
  <c r="CC61" i="1"/>
  <c r="HE60" i="1"/>
  <c r="HA60" i="1" l="1"/>
  <c r="GW60" i="1"/>
  <c r="GS60" i="1"/>
  <c r="GU60" i="1"/>
  <c r="GK60" i="1"/>
  <c r="GI60" i="1"/>
  <c r="GQ60" i="1"/>
  <c r="HC60" i="1"/>
  <c r="GO60" i="1"/>
  <c r="CO60" i="1"/>
  <c r="HT57" i="1"/>
  <c r="HS57" i="1"/>
  <c r="HR57" i="1"/>
  <c r="HO57" i="1" s="1"/>
  <c r="I57" i="1"/>
  <c r="H57" i="1"/>
  <c r="G57" i="1"/>
  <c r="C58" i="1" s="1"/>
  <c r="F58" i="1"/>
  <c r="HQ58" i="1"/>
  <c r="HJ59" i="1"/>
  <c r="HM59" i="1" s="1"/>
  <c r="CQ59" i="1"/>
  <c r="HL62" i="1"/>
  <c r="FI62" i="1" s="1"/>
  <c r="HN62" i="1"/>
  <c r="HD61" i="1"/>
  <c r="HH61" i="1"/>
  <c r="HB61" i="1"/>
  <c r="GX61" i="1"/>
  <c r="GP61" i="1"/>
  <c r="GZ61" i="1"/>
  <c r="GL61" i="1"/>
  <c r="GR61" i="1"/>
  <c r="GN61" i="1"/>
  <c r="GV61" i="1"/>
  <c r="GT61" i="1"/>
  <c r="GJ61" i="1"/>
  <c r="B63" i="1"/>
  <c r="D427" i="1"/>
  <c r="B29" i="1"/>
  <c r="X63" i="1"/>
  <c r="Z62" i="1"/>
  <c r="GH61" i="1"/>
  <c r="BH63" i="1"/>
  <c r="BJ62" i="1"/>
  <c r="AV63" i="1"/>
  <c r="AX62" i="1"/>
  <c r="U62" i="1"/>
  <c r="W61" i="1"/>
  <c r="L63" i="1"/>
  <c r="N62" i="1"/>
  <c r="AS62" i="1"/>
  <c r="AU61" i="1"/>
  <c r="AG62" i="1"/>
  <c r="AI61" i="1"/>
  <c r="AY62" i="1"/>
  <c r="BA61" i="1"/>
  <c r="CL63" i="1"/>
  <c r="CN62" i="1"/>
  <c r="AD63" i="1"/>
  <c r="AF62" i="1"/>
  <c r="AA62" i="1"/>
  <c r="AC61" i="1"/>
  <c r="GM61" i="1" s="1"/>
  <c r="BW62" i="1"/>
  <c r="BY61" i="1"/>
  <c r="AP63" i="1"/>
  <c r="AR62" i="1"/>
  <c r="BQ62" i="1"/>
  <c r="BS61" i="1"/>
  <c r="BZ63" i="1"/>
  <c r="CB62" i="1"/>
  <c r="AJ63" i="1"/>
  <c r="AL62" i="1"/>
  <c r="CC62" i="1"/>
  <c r="HE61" i="1"/>
  <c r="BE62" i="1"/>
  <c r="BG61" i="1"/>
  <c r="GW61" i="1" s="1"/>
  <c r="O62" i="1"/>
  <c r="Q61" i="1"/>
  <c r="BN63" i="1"/>
  <c r="BP62" i="1"/>
  <c r="AM62" i="1"/>
  <c r="AO61" i="1"/>
  <c r="BK62" i="1"/>
  <c r="BM61" i="1"/>
  <c r="GY61" i="1" s="1"/>
  <c r="BB63" i="1"/>
  <c r="BD62" i="1"/>
  <c r="R63" i="1"/>
  <c r="T62" i="1"/>
  <c r="BT63" i="1"/>
  <c r="BV62" i="1"/>
  <c r="GS61" i="1" l="1"/>
  <c r="HP57" i="1"/>
  <c r="GU61" i="1"/>
  <c r="GK61" i="1"/>
  <c r="GQ61" i="1"/>
  <c r="GO61" i="1"/>
  <c r="HA61" i="1"/>
  <c r="HC61" i="1"/>
  <c r="GI61" i="1"/>
  <c r="HU57" i="1"/>
  <c r="HV57" i="1" s="1"/>
  <c r="CO61" i="1"/>
  <c r="I58" i="1"/>
  <c r="G58" i="1"/>
  <c r="C59" i="1" s="1"/>
  <c r="H58" i="1"/>
  <c r="HT58" i="1"/>
  <c r="HR58" i="1"/>
  <c r="HO58" i="1" s="1"/>
  <c r="HS58" i="1"/>
  <c r="HP58" i="1" s="1"/>
  <c r="F59" i="1"/>
  <c r="HQ59" i="1"/>
  <c r="HJ60" i="1"/>
  <c r="HM60" i="1" s="1"/>
  <c r="CQ60" i="1"/>
  <c r="HL63" i="1"/>
  <c r="FI63" i="1" s="1"/>
  <c r="HN63" i="1"/>
  <c r="HD62" i="1"/>
  <c r="HH62" i="1"/>
  <c r="HB62" i="1"/>
  <c r="GX62" i="1"/>
  <c r="GZ62" i="1"/>
  <c r="GP62" i="1"/>
  <c r="GL62" i="1"/>
  <c r="GV62" i="1"/>
  <c r="GR62" i="1"/>
  <c r="GN62" i="1"/>
  <c r="GT62" i="1"/>
  <c r="GJ62" i="1"/>
  <c r="D428" i="1"/>
  <c r="B30" i="1"/>
  <c r="B64" i="1"/>
  <c r="BE63" i="1"/>
  <c r="BG62" i="1"/>
  <c r="GW62" i="1" s="1"/>
  <c r="AJ64" i="1"/>
  <c r="AL63" i="1"/>
  <c r="AP64" i="1"/>
  <c r="AR63" i="1"/>
  <c r="AD64" i="1"/>
  <c r="AF63" i="1"/>
  <c r="GH62" i="1"/>
  <c r="AV64" i="1"/>
  <c r="AX63" i="1"/>
  <c r="BT64" i="1"/>
  <c r="BV63" i="1"/>
  <c r="BB64" i="1"/>
  <c r="BD63" i="1"/>
  <c r="AY63" i="1"/>
  <c r="BA62" i="1"/>
  <c r="GU62" i="1" s="1"/>
  <c r="L64" i="1"/>
  <c r="N63" i="1"/>
  <c r="X64" i="1"/>
  <c r="Z63" i="1"/>
  <c r="BN64" i="1"/>
  <c r="BP63" i="1"/>
  <c r="O63" i="1"/>
  <c r="Q62" i="1"/>
  <c r="CC63" i="1"/>
  <c r="HE62" i="1"/>
  <c r="BQ63" i="1"/>
  <c r="BS62" i="1"/>
  <c r="HA62" i="1" s="1"/>
  <c r="BW63" i="1"/>
  <c r="BY62" i="1"/>
  <c r="U63" i="1"/>
  <c r="W62" i="1"/>
  <c r="AM63" i="1"/>
  <c r="AO62" i="1"/>
  <c r="GQ62" i="1" s="1"/>
  <c r="R64" i="1"/>
  <c r="T63" i="1"/>
  <c r="BK63" i="1"/>
  <c r="BM62" i="1"/>
  <c r="GY62" i="1" s="1"/>
  <c r="BZ64" i="1"/>
  <c r="CB63" i="1"/>
  <c r="AA63" i="1"/>
  <c r="AC62" i="1"/>
  <c r="GM62" i="1" s="1"/>
  <c r="CL64" i="1"/>
  <c r="CN63" i="1"/>
  <c r="AG63" i="1"/>
  <c r="AI62" i="1"/>
  <c r="AS63" i="1"/>
  <c r="AU62" i="1"/>
  <c r="BH64" i="1"/>
  <c r="BJ63" i="1"/>
  <c r="HU58" i="1" l="1"/>
  <c r="HV58" i="1" s="1"/>
  <c r="J58" i="1" s="1"/>
  <c r="GS62" i="1"/>
  <c r="GK62" i="1"/>
  <c r="GO62" i="1"/>
  <c r="GI62" i="1"/>
  <c r="HC62" i="1"/>
  <c r="J57" i="1"/>
  <c r="CO62" i="1"/>
  <c r="I59" i="1"/>
  <c r="G59" i="1"/>
  <c r="C60" i="1" s="1"/>
  <c r="H59" i="1"/>
  <c r="HT59" i="1"/>
  <c r="HU59" i="1" s="1"/>
  <c r="HV59" i="1" s="1"/>
  <c r="J59" i="1" s="1"/>
  <c r="HS59" i="1"/>
  <c r="HP59" i="1" s="1"/>
  <c r="HR59" i="1"/>
  <c r="HO59" i="1" s="1"/>
  <c r="F60" i="1"/>
  <c r="HQ60" i="1"/>
  <c r="HJ61" i="1"/>
  <c r="HM61" i="1" s="1"/>
  <c r="CQ61" i="1"/>
  <c r="HL64" i="1"/>
  <c r="FI64" i="1" s="1"/>
  <c r="HN64" i="1"/>
  <c r="HB63" i="1"/>
  <c r="HD63" i="1"/>
  <c r="GX63" i="1"/>
  <c r="HH63" i="1"/>
  <c r="GZ63" i="1"/>
  <c r="GP63" i="1"/>
  <c r="GL63" i="1"/>
  <c r="GR63" i="1"/>
  <c r="GV63" i="1"/>
  <c r="GJ63" i="1"/>
  <c r="GN63" i="1"/>
  <c r="GT63" i="1"/>
  <c r="D429" i="1"/>
  <c r="B31" i="1"/>
  <c r="B65" i="1"/>
  <c r="AG64" i="1"/>
  <c r="AI63" i="1"/>
  <c r="GH63" i="1"/>
  <c r="AS64" i="1"/>
  <c r="AU63" i="1"/>
  <c r="BK64" i="1"/>
  <c r="BM63" i="1"/>
  <c r="GY63" i="1" s="1"/>
  <c r="AM64" i="1"/>
  <c r="AO63" i="1"/>
  <c r="GQ63" i="1" s="1"/>
  <c r="L65" i="1"/>
  <c r="N64" i="1"/>
  <c r="AY64" i="1"/>
  <c r="BA63" i="1"/>
  <c r="GU63" i="1" s="1"/>
  <c r="BT65" i="1"/>
  <c r="BV64" i="1"/>
  <c r="AP65" i="1"/>
  <c r="AR64" i="1"/>
  <c r="BE64" i="1"/>
  <c r="BG63" i="1"/>
  <c r="GW63" i="1" s="1"/>
  <c r="CL65" i="1"/>
  <c r="CN64" i="1"/>
  <c r="BZ65" i="1"/>
  <c r="CB64" i="1"/>
  <c r="BQ64" i="1"/>
  <c r="BS63" i="1"/>
  <c r="HA63" i="1" s="1"/>
  <c r="O64" i="1"/>
  <c r="Q63" i="1"/>
  <c r="X65" i="1"/>
  <c r="Z64" i="1"/>
  <c r="AA64" i="1"/>
  <c r="AC63" i="1"/>
  <c r="GM63" i="1" s="1"/>
  <c r="U64" i="1"/>
  <c r="W63" i="1"/>
  <c r="BW64" i="1"/>
  <c r="BY63" i="1"/>
  <c r="HC63" i="1" s="1"/>
  <c r="CC64" i="1"/>
  <c r="HE63" i="1"/>
  <c r="BN65" i="1"/>
  <c r="BP64" i="1"/>
  <c r="BH65" i="1"/>
  <c r="BJ64" i="1"/>
  <c r="R65" i="1"/>
  <c r="T64" i="1"/>
  <c r="BB65" i="1"/>
  <c r="BD64" i="1"/>
  <c r="AV65" i="1"/>
  <c r="AX64" i="1"/>
  <c r="AD65" i="1"/>
  <c r="AF64" i="1"/>
  <c r="AJ65" i="1"/>
  <c r="AL64" i="1"/>
  <c r="GK63" i="1" l="1"/>
  <c r="GS63" i="1"/>
  <c r="GO63" i="1"/>
  <c r="GI63" i="1"/>
  <c r="CO63" i="1"/>
  <c r="I60" i="1"/>
  <c r="H60" i="1"/>
  <c r="HT60" i="1"/>
  <c r="HS60" i="1"/>
  <c r="HP60" i="1" s="1"/>
  <c r="HR60" i="1"/>
  <c r="HO60" i="1" s="1"/>
  <c r="G60" i="1"/>
  <c r="C61" i="1" s="1"/>
  <c r="F61" i="1"/>
  <c r="HQ61" i="1"/>
  <c r="HJ62" i="1"/>
  <c r="HM62" i="1" s="1"/>
  <c r="CQ62" i="1"/>
  <c r="HL65" i="1"/>
  <c r="FI65" i="1" s="1"/>
  <c r="HN65" i="1"/>
  <c r="HB64" i="1"/>
  <c r="HD64" i="1"/>
  <c r="HH64" i="1"/>
  <c r="GX64" i="1"/>
  <c r="GZ64" i="1"/>
  <c r="GN64" i="1"/>
  <c r="GP64" i="1"/>
  <c r="GT64" i="1"/>
  <c r="GR64" i="1"/>
  <c r="GL64" i="1"/>
  <c r="GV64" i="1"/>
  <c r="GJ64" i="1"/>
  <c r="B66" i="1"/>
  <c r="D430" i="1"/>
  <c r="B32" i="1"/>
  <c r="R66" i="1"/>
  <c r="T65" i="1"/>
  <c r="BH66" i="1"/>
  <c r="BJ65" i="1"/>
  <c r="O65" i="1"/>
  <c r="Q64" i="1"/>
  <c r="BT66" i="1"/>
  <c r="BV65" i="1"/>
  <c r="AD66" i="1"/>
  <c r="AF65" i="1"/>
  <c r="BB66" i="1"/>
  <c r="BD65" i="1"/>
  <c r="CC65" i="1"/>
  <c r="HE64" i="1"/>
  <c r="U65" i="1"/>
  <c r="W64" i="1"/>
  <c r="X66" i="1"/>
  <c r="Z65" i="1"/>
  <c r="BQ65" i="1"/>
  <c r="BS64" i="1"/>
  <c r="HA64" i="1" s="1"/>
  <c r="CL66" i="1"/>
  <c r="CN65" i="1"/>
  <c r="AP66" i="1"/>
  <c r="AR65" i="1"/>
  <c r="AY65" i="1"/>
  <c r="BA64" i="1"/>
  <c r="GU64" i="1" s="1"/>
  <c r="AM65" i="1"/>
  <c r="AO64" i="1"/>
  <c r="GQ64" i="1" s="1"/>
  <c r="AS65" i="1"/>
  <c r="AU64" i="1"/>
  <c r="GS64" i="1" s="1"/>
  <c r="BN66" i="1"/>
  <c r="BP65" i="1"/>
  <c r="BW65" i="1"/>
  <c r="BY64" i="1"/>
  <c r="HC64" i="1" s="1"/>
  <c r="AA65" i="1"/>
  <c r="AC64" i="1"/>
  <c r="GM64" i="1" s="1"/>
  <c r="BZ66" i="1"/>
  <c r="CB65" i="1"/>
  <c r="BE65" i="1"/>
  <c r="BG64" i="1"/>
  <c r="GW64" i="1" s="1"/>
  <c r="L66" i="1"/>
  <c r="N65" i="1"/>
  <c r="BK65" i="1"/>
  <c r="BM64" i="1"/>
  <c r="GY64" i="1" s="1"/>
  <c r="AJ66" i="1"/>
  <c r="AL65" i="1"/>
  <c r="AV66" i="1"/>
  <c r="AX65" i="1"/>
  <c r="GH64" i="1"/>
  <c r="AG65" i="1"/>
  <c r="AI64" i="1"/>
  <c r="GO64" i="1" s="1"/>
  <c r="HU60" i="1" l="1"/>
  <c r="HV60" i="1" s="1"/>
  <c r="J60" i="1" s="1"/>
  <c r="GK64" i="1"/>
  <c r="GI64" i="1"/>
  <c r="CO64" i="1"/>
  <c r="CQ64" i="1" s="1"/>
  <c r="I61" i="1"/>
  <c r="H61" i="1"/>
  <c r="HH65" i="1"/>
  <c r="G61" i="1"/>
  <c r="C62" i="1" s="1"/>
  <c r="HT61" i="1"/>
  <c r="HU61" i="1" s="1"/>
  <c r="HV61" i="1" s="1"/>
  <c r="J61" i="1" s="1"/>
  <c r="HS61" i="1"/>
  <c r="HP61" i="1" s="1"/>
  <c r="HR61" i="1"/>
  <c r="HO61" i="1" s="1"/>
  <c r="GZ65" i="1"/>
  <c r="F62" i="1"/>
  <c r="HQ62" i="1"/>
  <c r="HJ63" i="1"/>
  <c r="HM63" i="1" s="1"/>
  <c r="CQ63" i="1"/>
  <c r="HL66" i="1"/>
  <c r="FI66" i="1" s="1"/>
  <c r="HN66" i="1"/>
  <c r="HB65" i="1"/>
  <c r="HD65" i="1"/>
  <c r="GX65" i="1"/>
  <c r="GN65" i="1"/>
  <c r="GP65" i="1"/>
  <c r="GL65" i="1"/>
  <c r="GT65" i="1"/>
  <c r="GV65" i="1"/>
  <c r="GR65" i="1"/>
  <c r="GJ65" i="1"/>
  <c r="D431" i="1"/>
  <c r="B33" i="1"/>
  <c r="B70" i="1"/>
  <c r="AJ68" i="1"/>
  <c r="AL68" i="1" s="1"/>
  <c r="AJ70" i="1"/>
  <c r="AL66" i="1"/>
  <c r="BK66" i="1"/>
  <c r="BM65" i="1"/>
  <c r="GY65" i="1" s="1"/>
  <c r="BE66" i="1"/>
  <c r="BG65" i="1"/>
  <c r="GW65" i="1" s="1"/>
  <c r="AA66" i="1"/>
  <c r="AC65" i="1"/>
  <c r="GM65" i="1" s="1"/>
  <c r="BN68" i="1"/>
  <c r="BP68" i="1" s="1"/>
  <c r="BN70" i="1"/>
  <c r="BP66" i="1"/>
  <c r="AM66" i="1"/>
  <c r="AO65" i="1"/>
  <c r="GQ65" i="1" s="1"/>
  <c r="AP68" i="1"/>
  <c r="AR68" i="1" s="1"/>
  <c r="AP70" i="1"/>
  <c r="AR66" i="1"/>
  <c r="BQ66" i="1"/>
  <c r="BS65" i="1"/>
  <c r="HA65" i="1" s="1"/>
  <c r="U66" i="1"/>
  <c r="W65" i="1"/>
  <c r="AD68" i="1"/>
  <c r="AF68" i="1" s="1"/>
  <c r="AD70" i="1"/>
  <c r="AF66" i="1"/>
  <c r="O66" i="1"/>
  <c r="Q65" i="1"/>
  <c r="R68" i="1"/>
  <c r="T68" i="1" s="1"/>
  <c r="R70" i="1"/>
  <c r="T66" i="1"/>
  <c r="AG66" i="1"/>
  <c r="AI65" i="1"/>
  <c r="GO65" i="1" s="1"/>
  <c r="GH65" i="1"/>
  <c r="AV68" i="1"/>
  <c r="AX68" i="1" s="1"/>
  <c r="AV70" i="1"/>
  <c r="AX66" i="1"/>
  <c r="L68" i="1"/>
  <c r="N68" i="1" s="1"/>
  <c r="L70" i="1"/>
  <c r="N66" i="1"/>
  <c r="BZ68" i="1"/>
  <c r="CB68" i="1" s="1"/>
  <c r="BZ70" i="1"/>
  <c r="CB66" i="1"/>
  <c r="BW66" i="1"/>
  <c r="BY65" i="1"/>
  <c r="HC65" i="1" s="1"/>
  <c r="AS66" i="1"/>
  <c r="AU65" i="1"/>
  <c r="GS65" i="1" s="1"/>
  <c r="AY66" i="1"/>
  <c r="BA65" i="1"/>
  <c r="GU65" i="1" s="1"/>
  <c r="CL68" i="1"/>
  <c r="CN68" i="1" s="1"/>
  <c r="CL70" i="1"/>
  <c r="CN66" i="1"/>
  <c r="X68" i="1"/>
  <c r="Z68" i="1" s="1"/>
  <c r="X70" i="1"/>
  <c r="Z66" i="1"/>
  <c r="CC66" i="1"/>
  <c r="HE65" i="1"/>
  <c r="BB68" i="1"/>
  <c r="BD68" i="1" s="1"/>
  <c r="BB70" i="1"/>
  <c r="BD66" i="1"/>
  <c r="BT68" i="1"/>
  <c r="BV68" i="1" s="1"/>
  <c r="BT70" i="1"/>
  <c r="BV66" i="1"/>
  <c r="BH68" i="1"/>
  <c r="BJ68" i="1" s="1"/>
  <c r="BH70" i="1"/>
  <c r="BJ66" i="1"/>
  <c r="GK65" i="1" l="1"/>
  <c r="GI65" i="1"/>
  <c r="HH66" i="1"/>
  <c r="I62" i="1"/>
  <c r="CO65" i="1"/>
  <c r="G62" i="1"/>
  <c r="C63" i="1" s="1"/>
  <c r="GZ66" i="1"/>
  <c r="HT62" i="1"/>
  <c r="HS62" i="1"/>
  <c r="HP62" i="1" s="1"/>
  <c r="HR62" i="1"/>
  <c r="HO62" i="1" s="1"/>
  <c r="H62" i="1"/>
  <c r="F64" i="1"/>
  <c r="HQ64" i="1"/>
  <c r="F63" i="1"/>
  <c r="HQ63" i="1"/>
  <c r="GX66" i="1"/>
  <c r="GL66" i="1"/>
  <c r="HD66" i="1"/>
  <c r="HL67" i="1"/>
  <c r="FI67" i="1" s="1"/>
  <c r="HN70" i="1"/>
  <c r="HB66" i="1"/>
  <c r="GN66" i="1"/>
  <c r="GP66" i="1"/>
  <c r="GT66" i="1"/>
  <c r="HJ64" i="1"/>
  <c r="HM64" i="1" s="1"/>
  <c r="GR66" i="1"/>
  <c r="GV66" i="1"/>
  <c r="GJ66" i="1"/>
  <c r="D432" i="1"/>
  <c r="B34" i="1"/>
  <c r="B71" i="1"/>
  <c r="AS70" i="1"/>
  <c r="AU66" i="1"/>
  <c r="GS66" i="1" s="1"/>
  <c r="AS68" i="1"/>
  <c r="AU68" i="1" s="1"/>
  <c r="BZ71" i="1"/>
  <c r="CB70" i="1"/>
  <c r="O70" i="1"/>
  <c r="Q66" i="1"/>
  <c r="GI66" i="1" s="1"/>
  <c r="O68" i="1"/>
  <c r="Q68" i="1" s="1"/>
  <c r="BN71" i="1"/>
  <c r="BP70" i="1"/>
  <c r="BB71" i="1"/>
  <c r="BD70" i="1"/>
  <c r="R71" i="1"/>
  <c r="T70" i="1"/>
  <c r="BQ70" i="1"/>
  <c r="BS66" i="1"/>
  <c r="HA66" i="1" s="1"/>
  <c r="BQ68" i="1"/>
  <c r="BS68" i="1" s="1"/>
  <c r="BE70" i="1"/>
  <c r="BG66" i="1"/>
  <c r="GW66" i="1" s="1"/>
  <c r="BE68" i="1"/>
  <c r="BG68" i="1" s="1"/>
  <c r="AJ71" i="1"/>
  <c r="AL70" i="1"/>
  <c r="BT71" i="1"/>
  <c r="BV70" i="1"/>
  <c r="CC70" i="1"/>
  <c r="HE66" i="1"/>
  <c r="CC68" i="1"/>
  <c r="AY70" i="1"/>
  <c r="BA66" i="1"/>
  <c r="GU66" i="1" s="1"/>
  <c r="AY68" i="1"/>
  <c r="BA68" i="1" s="1"/>
  <c r="BW70" i="1"/>
  <c r="BY66" i="1"/>
  <c r="HC66" i="1" s="1"/>
  <c r="BW68" i="1"/>
  <c r="BY68" i="1" s="1"/>
  <c r="GH66" i="1"/>
  <c r="AV71" i="1"/>
  <c r="AX70" i="1"/>
  <c r="AG70" i="1"/>
  <c r="AI66" i="1"/>
  <c r="GO66" i="1" s="1"/>
  <c r="AG68" i="1"/>
  <c r="AI68" i="1" s="1"/>
  <c r="AD71" i="1"/>
  <c r="AF70" i="1"/>
  <c r="AM70" i="1"/>
  <c r="AO66" i="1"/>
  <c r="GQ66" i="1" s="1"/>
  <c r="AM68" i="1"/>
  <c r="AO68" i="1" s="1"/>
  <c r="X71" i="1"/>
  <c r="Z70" i="1"/>
  <c r="BH71" i="1"/>
  <c r="BJ70" i="1"/>
  <c r="CL71" i="1"/>
  <c r="CN70" i="1"/>
  <c r="L71" i="1"/>
  <c r="N70" i="1"/>
  <c r="U70" i="1"/>
  <c r="W66" i="1"/>
  <c r="GK66" i="1" s="1"/>
  <c r="U68" i="1"/>
  <c r="W68" i="1" s="1"/>
  <c r="AP71" i="1"/>
  <c r="AR70" i="1"/>
  <c r="AA70" i="1"/>
  <c r="AC66" i="1"/>
  <c r="GM66" i="1" s="1"/>
  <c r="AA68" i="1"/>
  <c r="AC68" i="1" s="1"/>
  <c r="BK70" i="1"/>
  <c r="BM66" i="1"/>
  <c r="GY66" i="1" s="1"/>
  <c r="BK68" i="1"/>
  <c r="BM68" i="1" s="1"/>
  <c r="HH67" i="1" l="1"/>
  <c r="GZ67" i="1"/>
  <c r="GX67" i="1"/>
  <c r="I63" i="1"/>
  <c r="I64" i="1" s="1"/>
  <c r="CO68" i="1"/>
  <c r="CO66" i="1"/>
  <c r="CQ66" i="1" s="1"/>
  <c r="HT63" i="1"/>
  <c r="HU63" i="1" s="1"/>
  <c r="HV63" i="1" s="1"/>
  <c r="J63" i="1" s="1"/>
  <c r="HS63" i="1"/>
  <c r="HP63" i="1" s="1"/>
  <c r="HR63" i="1"/>
  <c r="HO63" i="1" s="1"/>
  <c r="HS64" i="1"/>
  <c r="HP64" i="1" s="1"/>
  <c r="HR64" i="1"/>
  <c r="HO64" i="1" s="1"/>
  <c r="HU62" i="1"/>
  <c r="HV62" i="1" s="1"/>
  <c r="J62" i="1" s="1"/>
  <c r="G63" i="1"/>
  <c r="C64" i="1" s="1"/>
  <c r="G64" i="1" s="1"/>
  <c r="C65" i="1" s="1"/>
  <c r="H63" i="1"/>
  <c r="GP67" i="1"/>
  <c r="HJ65" i="1"/>
  <c r="HM65" i="1" s="1"/>
  <c r="CQ65" i="1"/>
  <c r="GN67" i="1"/>
  <c r="HD67" i="1"/>
  <c r="GL67" i="1"/>
  <c r="HB67" i="1"/>
  <c r="HL68" i="1"/>
  <c r="FI68" i="1" s="1"/>
  <c r="HN71" i="1"/>
  <c r="GT67" i="1"/>
  <c r="GR67" i="1"/>
  <c r="GV67" i="1"/>
  <c r="GJ67" i="1"/>
  <c r="B72" i="1"/>
  <c r="D433" i="1"/>
  <c r="B35" i="1"/>
  <c r="BE71" i="1"/>
  <c r="BG70" i="1"/>
  <c r="GW67" i="1" s="1"/>
  <c r="BB72" i="1"/>
  <c r="BD71" i="1"/>
  <c r="AG71" i="1"/>
  <c r="AI70" i="1"/>
  <c r="GO67" i="1" s="1"/>
  <c r="BW71" i="1"/>
  <c r="BY70" i="1"/>
  <c r="HC67" i="1" s="1"/>
  <c r="AJ72" i="1"/>
  <c r="AL71" i="1"/>
  <c r="R72" i="1"/>
  <c r="T71" i="1"/>
  <c r="O71" i="1"/>
  <c r="Q70" i="1"/>
  <c r="GI67" i="1" s="1"/>
  <c r="AM71" i="1"/>
  <c r="AO70" i="1"/>
  <c r="GQ67" i="1" s="1"/>
  <c r="L72" i="1"/>
  <c r="N71" i="1"/>
  <c r="AP72" i="1"/>
  <c r="AR71" i="1"/>
  <c r="AD72" i="1"/>
  <c r="AF71" i="1"/>
  <c r="BT72" i="1"/>
  <c r="BV71" i="1"/>
  <c r="BN72" i="1"/>
  <c r="BP71" i="1"/>
  <c r="AS71" i="1"/>
  <c r="AU70" i="1"/>
  <c r="GS67" i="1" s="1"/>
  <c r="AA71" i="1"/>
  <c r="AC70" i="1"/>
  <c r="GM67" i="1" s="1"/>
  <c r="GH67" i="1"/>
  <c r="BH72" i="1"/>
  <c r="BJ71" i="1"/>
  <c r="AV72" i="1"/>
  <c r="AX71" i="1"/>
  <c r="AY71" i="1"/>
  <c r="BA70" i="1"/>
  <c r="GU67" i="1" s="1"/>
  <c r="BK71" i="1"/>
  <c r="BM70" i="1"/>
  <c r="GY67" i="1" s="1"/>
  <c r="U71" i="1"/>
  <c r="W70" i="1"/>
  <c r="GK67" i="1" s="1"/>
  <c r="CL72" i="1"/>
  <c r="CN71" i="1"/>
  <c r="X72" i="1"/>
  <c r="Z71" i="1"/>
  <c r="CC71" i="1"/>
  <c r="HE67" i="1"/>
  <c r="BQ71" i="1"/>
  <c r="BS70" i="1"/>
  <c r="HA67" i="1" s="1"/>
  <c r="BZ72" i="1"/>
  <c r="CB71" i="1"/>
  <c r="GL68" i="1" l="1"/>
  <c r="HH68" i="1"/>
  <c r="GX68" i="1"/>
  <c r="GZ68" i="1"/>
  <c r="CO70" i="1"/>
  <c r="CQ70" i="1" s="1"/>
  <c r="F70" i="1" s="1"/>
  <c r="HT64" i="1"/>
  <c r="HU64" i="1" s="1"/>
  <c r="HV64" i="1" s="1"/>
  <c r="J64" i="1" s="1"/>
  <c r="H64" i="1"/>
  <c r="HD68" i="1"/>
  <c r="GP68" i="1"/>
  <c r="F66" i="1"/>
  <c r="HQ66" i="1"/>
  <c r="F65" i="1"/>
  <c r="I65" i="1" s="1"/>
  <c r="HQ65" i="1"/>
  <c r="HB68" i="1"/>
  <c r="GN68" i="1"/>
  <c r="HL69" i="1"/>
  <c r="FI69" i="1" s="1"/>
  <c r="HN72" i="1"/>
  <c r="GR68" i="1"/>
  <c r="HJ66" i="1"/>
  <c r="HM66" i="1" s="1"/>
  <c r="CQ68" i="1"/>
  <c r="GT68" i="1"/>
  <c r="GV68" i="1"/>
  <c r="GJ68" i="1"/>
  <c r="D434" i="1"/>
  <c r="B36" i="1"/>
  <c r="B73" i="1"/>
  <c r="BE72" i="1"/>
  <c r="BG71" i="1"/>
  <c r="GW68" i="1" s="1"/>
  <c r="AM72" i="1"/>
  <c r="AO71" i="1"/>
  <c r="GQ68" i="1" s="1"/>
  <c r="BT73" i="1"/>
  <c r="BV72" i="1"/>
  <c r="AD73" i="1"/>
  <c r="AF72" i="1"/>
  <c r="AG72" i="1"/>
  <c r="AI71" i="1"/>
  <c r="GO68" i="1" s="1"/>
  <c r="BZ73" i="1"/>
  <c r="CB72" i="1"/>
  <c r="CC72" i="1"/>
  <c r="HE68" i="1"/>
  <c r="CL73" i="1"/>
  <c r="CN72" i="1"/>
  <c r="HH69" i="1" s="1"/>
  <c r="BK72" i="1"/>
  <c r="BM71" i="1"/>
  <c r="GY68" i="1" s="1"/>
  <c r="AV73" i="1"/>
  <c r="AX72" i="1"/>
  <c r="AS72" i="1"/>
  <c r="AU71" i="1"/>
  <c r="GS68" i="1" s="1"/>
  <c r="AP73" i="1"/>
  <c r="AR72" i="1"/>
  <c r="T72" i="1"/>
  <c r="R73" i="1"/>
  <c r="BW72" i="1"/>
  <c r="BY71" i="1"/>
  <c r="HC68" i="1" s="1"/>
  <c r="GH68" i="1"/>
  <c r="BB73" i="1"/>
  <c r="BD72" i="1"/>
  <c r="BQ72" i="1"/>
  <c r="BS71" i="1"/>
  <c r="HA68" i="1" s="1"/>
  <c r="X73" i="1"/>
  <c r="Z72" i="1"/>
  <c r="GL69" i="1" s="1"/>
  <c r="U72" i="1"/>
  <c r="W71" i="1"/>
  <c r="GK68" i="1" s="1"/>
  <c r="AY72" i="1"/>
  <c r="BA71" i="1"/>
  <c r="GU68" i="1" s="1"/>
  <c r="BH73" i="1"/>
  <c r="BJ72" i="1"/>
  <c r="GX69" i="1" s="1"/>
  <c r="AA72" i="1"/>
  <c r="AC71" i="1"/>
  <c r="GM68" i="1" s="1"/>
  <c r="BP72" i="1"/>
  <c r="BN73" i="1"/>
  <c r="L73" i="1"/>
  <c r="N72" i="1"/>
  <c r="O72" i="1"/>
  <c r="Q71" i="1"/>
  <c r="GI68" i="1" s="1"/>
  <c r="AJ73" i="1"/>
  <c r="AL72" i="1"/>
  <c r="GP69" i="1" s="1"/>
  <c r="GZ69" i="1" l="1"/>
  <c r="HD69" i="1"/>
  <c r="CO71" i="1"/>
  <c r="G65" i="1"/>
  <c r="C66" i="1" s="1"/>
  <c r="G66" i="1" s="1"/>
  <c r="H65" i="1"/>
  <c r="F68" i="1"/>
  <c r="D21" i="1" s="1"/>
  <c r="HT65" i="1"/>
  <c r="HU65" i="1" s="1"/>
  <c r="HV65" i="1" s="1"/>
  <c r="J65" i="1" s="1"/>
  <c r="HS65" i="1"/>
  <c r="HP65" i="1" s="1"/>
  <c r="HR65" i="1"/>
  <c r="HO65" i="1" s="1"/>
  <c r="GR69" i="1"/>
  <c r="HB69" i="1"/>
  <c r="HR66" i="1"/>
  <c r="HO66" i="1" s="1"/>
  <c r="HS66" i="1"/>
  <c r="HP66" i="1" s="1"/>
  <c r="HQ70" i="1"/>
  <c r="GN69" i="1"/>
  <c r="HL70" i="1"/>
  <c r="FI70" i="1" s="1"/>
  <c r="HN73" i="1"/>
  <c r="HJ67" i="1"/>
  <c r="HM67" i="1" s="1"/>
  <c r="GT69" i="1"/>
  <c r="GV69" i="1"/>
  <c r="GJ69" i="1"/>
  <c r="B74" i="1"/>
  <c r="D435" i="1"/>
  <c r="B37" i="1"/>
  <c r="AJ74" i="1"/>
  <c r="AL73" i="1"/>
  <c r="GP70" i="1" s="1"/>
  <c r="AA73" i="1"/>
  <c r="AC72" i="1"/>
  <c r="GM69" i="1" s="1"/>
  <c r="X74" i="1"/>
  <c r="Z73" i="1"/>
  <c r="GL70" i="1" s="1"/>
  <c r="BT74" i="1"/>
  <c r="BV73" i="1"/>
  <c r="BN74" i="1"/>
  <c r="BP73" i="1"/>
  <c r="AS73" i="1"/>
  <c r="AU72" i="1"/>
  <c r="GS69" i="1" s="1"/>
  <c r="O73" i="1"/>
  <c r="Q72" i="1"/>
  <c r="GI69" i="1" s="1"/>
  <c r="BH74" i="1"/>
  <c r="BJ73" i="1"/>
  <c r="GX70" i="1" s="1"/>
  <c r="BQ73" i="1"/>
  <c r="BS72" i="1"/>
  <c r="HA69" i="1" s="1"/>
  <c r="AD74" i="1"/>
  <c r="AF73" i="1"/>
  <c r="AM73" i="1"/>
  <c r="AO72" i="1"/>
  <c r="GQ69" i="1" s="1"/>
  <c r="L74" i="1"/>
  <c r="N73" i="1"/>
  <c r="AY73" i="1"/>
  <c r="BA72" i="1"/>
  <c r="GU69" i="1" s="1"/>
  <c r="R74" i="1"/>
  <c r="T73" i="1"/>
  <c r="BK73" i="1"/>
  <c r="BM72" i="1"/>
  <c r="GY69" i="1" s="1"/>
  <c r="CC73" i="1"/>
  <c r="HE69" i="1"/>
  <c r="AG73" i="1"/>
  <c r="AI72" i="1"/>
  <c r="GO69" i="1" s="1"/>
  <c r="U73" i="1"/>
  <c r="W72" i="1"/>
  <c r="GK69" i="1" s="1"/>
  <c r="I66" i="1"/>
  <c r="GH69" i="1"/>
  <c r="BB74" i="1"/>
  <c r="BD73" i="1"/>
  <c r="BW73" i="1"/>
  <c r="BY72" i="1"/>
  <c r="HC69" i="1" s="1"/>
  <c r="AP74" i="1"/>
  <c r="AR73" i="1"/>
  <c r="AV74" i="1"/>
  <c r="AX73" i="1"/>
  <c r="CL74" i="1"/>
  <c r="CN73" i="1"/>
  <c r="HH70" i="1" s="1"/>
  <c r="BZ74" i="1"/>
  <c r="CB73" i="1"/>
  <c r="HD70" i="1" s="1"/>
  <c r="BE73" i="1"/>
  <c r="BG72" i="1"/>
  <c r="GW69" i="1" s="1"/>
  <c r="GZ70" i="1" l="1"/>
  <c r="HB70" i="1"/>
  <c r="GR70" i="1"/>
  <c r="CO72" i="1"/>
  <c r="H66" i="1"/>
  <c r="E70" i="1"/>
  <c r="C420" i="1"/>
  <c r="HT66" i="1"/>
  <c r="HU66" i="1" s="1"/>
  <c r="HV66" i="1" s="1"/>
  <c r="J66" i="1" s="1"/>
  <c r="GN70" i="1"/>
  <c r="HS70" i="1"/>
  <c r="HP70" i="1" s="1"/>
  <c r="HR70" i="1"/>
  <c r="HO70" i="1" s="1"/>
  <c r="HJ68" i="1"/>
  <c r="HM68" i="1" s="1"/>
  <c r="CQ71" i="1"/>
  <c r="D70" i="1"/>
  <c r="H68" i="1"/>
  <c r="HL71" i="1"/>
  <c r="FI71" i="1" s="1"/>
  <c r="HN74" i="1"/>
  <c r="GT70" i="1"/>
  <c r="GV70" i="1"/>
  <c r="GJ70" i="1"/>
  <c r="D436" i="1"/>
  <c r="B38" i="1"/>
  <c r="B75" i="1"/>
  <c r="AP75" i="1"/>
  <c r="AR74" i="1"/>
  <c r="BB75" i="1"/>
  <c r="BD74" i="1"/>
  <c r="BQ74" i="1"/>
  <c r="BS73" i="1"/>
  <c r="HA70" i="1" s="1"/>
  <c r="BN75" i="1"/>
  <c r="BP74" i="1"/>
  <c r="U74" i="1"/>
  <c r="W73" i="1"/>
  <c r="GK70" i="1" s="1"/>
  <c r="R75" i="1"/>
  <c r="T74" i="1"/>
  <c r="AD75" i="1"/>
  <c r="AF74" i="1"/>
  <c r="GN71" i="1" s="1"/>
  <c r="BW74" i="1"/>
  <c r="BY73" i="1"/>
  <c r="HC70" i="1" s="1"/>
  <c r="BH75" i="1"/>
  <c r="BJ74" i="1"/>
  <c r="GX71" i="1" s="1"/>
  <c r="AS74" i="1"/>
  <c r="AU73" i="1"/>
  <c r="GS70" i="1" s="1"/>
  <c r="BT75" i="1"/>
  <c r="BV74" i="1"/>
  <c r="CL75" i="1"/>
  <c r="CN74" i="1"/>
  <c r="HH71" i="1" s="1"/>
  <c r="AG74" i="1"/>
  <c r="AI73" i="1"/>
  <c r="GO70" i="1" s="1"/>
  <c r="BK74" i="1"/>
  <c r="BM73" i="1"/>
  <c r="GY70" i="1" s="1"/>
  <c r="GH70" i="1"/>
  <c r="O74" i="1"/>
  <c r="Q73" i="1"/>
  <c r="GI70" i="1" s="1"/>
  <c r="BE74" i="1"/>
  <c r="BG73" i="1"/>
  <c r="GW70" i="1" s="1"/>
  <c r="L75" i="1"/>
  <c r="N74" i="1"/>
  <c r="AA74" i="1"/>
  <c r="AC73" i="1"/>
  <c r="GM70" i="1" s="1"/>
  <c r="BZ75" i="1"/>
  <c r="CB74" i="1"/>
  <c r="HD71" i="1" s="1"/>
  <c r="AV75" i="1"/>
  <c r="AX74" i="1"/>
  <c r="CC74" i="1"/>
  <c r="HE70" i="1"/>
  <c r="I70" i="1"/>
  <c r="H70" i="1"/>
  <c r="G70" i="1"/>
  <c r="C71" i="1" s="1"/>
  <c r="AY74" i="1"/>
  <c r="BA73" i="1"/>
  <c r="GU70" i="1" s="1"/>
  <c r="AM74" i="1"/>
  <c r="AO73" i="1"/>
  <c r="GQ70" i="1" s="1"/>
  <c r="X75" i="1"/>
  <c r="Z74" i="1"/>
  <c r="GL71" i="1" s="1"/>
  <c r="AJ75" i="1"/>
  <c r="AL74" i="1"/>
  <c r="GP71" i="1" s="1"/>
  <c r="GZ71" i="1" l="1"/>
  <c r="HB71" i="1"/>
  <c r="GR71" i="1"/>
  <c r="CO73" i="1"/>
  <c r="HT70" i="1"/>
  <c r="HU70" i="1" s="1"/>
  <c r="HV70" i="1" s="1"/>
  <c r="J70" i="1" s="1"/>
  <c r="F71" i="1"/>
  <c r="H71" i="1" s="1"/>
  <c r="HQ71" i="1"/>
  <c r="CQ72" i="1"/>
  <c r="C21" i="1"/>
  <c r="HL72" i="1"/>
  <c r="FI72" i="1" s="1"/>
  <c r="HN75" i="1"/>
  <c r="HJ69" i="1"/>
  <c r="HM69" i="1" s="1"/>
  <c r="GT71" i="1"/>
  <c r="GV71" i="1"/>
  <c r="GJ71" i="1"/>
  <c r="B76" i="1"/>
  <c r="D437" i="1"/>
  <c r="B39" i="1"/>
  <c r="BZ76" i="1"/>
  <c r="CB75" i="1"/>
  <c r="HD72" i="1" s="1"/>
  <c r="L76" i="1"/>
  <c r="N75" i="1"/>
  <c r="BE75" i="1"/>
  <c r="BG74" i="1"/>
  <c r="GW71" i="1" s="1"/>
  <c r="AG75" i="1"/>
  <c r="AI74" i="1"/>
  <c r="GO71" i="1" s="1"/>
  <c r="BT76" i="1"/>
  <c r="BV75" i="1"/>
  <c r="R76" i="1"/>
  <c r="T75" i="1"/>
  <c r="BN76" i="1"/>
  <c r="BP75" i="1"/>
  <c r="BB76" i="1"/>
  <c r="BD75" i="1"/>
  <c r="CC75" i="1"/>
  <c r="HE71" i="1"/>
  <c r="X76" i="1"/>
  <c r="Z75" i="1"/>
  <c r="GL72" i="1" s="1"/>
  <c r="AY75" i="1"/>
  <c r="BA74" i="1"/>
  <c r="GU71" i="1" s="1"/>
  <c r="BH76" i="1"/>
  <c r="BJ75" i="1"/>
  <c r="GX72" i="1" s="1"/>
  <c r="BW75" i="1"/>
  <c r="BY74" i="1"/>
  <c r="HC71" i="1" s="1"/>
  <c r="GH71" i="1"/>
  <c r="AS75" i="1"/>
  <c r="AU74" i="1"/>
  <c r="GS71" i="1" s="1"/>
  <c r="AJ76" i="1"/>
  <c r="AL75" i="1"/>
  <c r="GP72" i="1" s="1"/>
  <c r="AM75" i="1"/>
  <c r="AO74" i="1"/>
  <c r="GQ71" i="1" s="1"/>
  <c r="AV76" i="1"/>
  <c r="AX75" i="1"/>
  <c r="AA75" i="1"/>
  <c r="AC74" i="1"/>
  <c r="GM71" i="1" s="1"/>
  <c r="O75" i="1"/>
  <c r="Q74" i="1"/>
  <c r="GI71" i="1" s="1"/>
  <c r="BK75" i="1"/>
  <c r="BM74" i="1"/>
  <c r="GY71" i="1" s="1"/>
  <c r="CL76" i="1"/>
  <c r="CN75" i="1"/>
  <c r="HH72" i="1" s="1"/>
  <c r="AD76" i="1"/>
  <c r="AF75" i="1"/>
  <c r="GN72" i="1" s="1"/>
  <c r="U75" i="1"/>
  <c r="W74" i="1"/>
  <c r="GK71" i="1" s="1"/>
  <c r="BQ75" i="1"/>
  <c r="BS74" i="1"/>
  <c r="HA71" i="1" s="1"/>
  <c r="AP76" i="1"/>
  <c r="AR75" i="1"/>
  <c r="GZ72" i="1" l="1"/>
  <c r="GR72" i="1"/>
  <c r="HB72" i="1"/>
  <c r="I71" i="1"/>
  <c r="G71" i="1"/>
  <c r="C72" i="1" s="1"/>
  <c r="CO74" i="1"/>
  <c r="HT71" i="1"/>
  <c r="HU71" i="1" s="1"/>
  <c r="HV71" i="1" s="1"/>
  <c r="J71" i="1" s="1"/>
  <c r="HS71" i="1"/>
  <c r="HP71" i="1" s="1"/>
  <c r="HR71" i="1"/>
  <c r="HO71" i="1" s="1"/>
  <c r="F72" i="1"/>
  <c r="HQ72" i="1"/>
  <c r="HJ70" i="1"/>
  <c r="HM70" i="1" s="1"/>
  <c r="CQ73" i="1"/>
  <c r="G420" i="1"/>
  <c r="H420" i="1" s="1"/>
  <c r="F420" i="1"/>
  <c r="E420" i="1" s="1"/>
  <c r="HL73" i="1"/>
  <c r="FI73" i="1" s="1"/>
  <c r="HN76" i="1"/>
  <c r="GT72" i="1"/>
  <c r="GJ72" i="1"/>
  <c r="GV72" i="1"/>
  <c r="B77" i="1"/>
  <c r="D438" i="1"/>
  <c r="B40" i="1"/>
  <c r="AM76" i="1"/>
  <c r="AO75" i="1"/>
  <c r="GQ72" i="1" s="1"/>
  <c r="BW76" i="1"/>
  <c r="BY75" i="1"/>
  <c r="HC72" i="1" s="1"/>
  <c r="L77" i="1"/>
  <c r="N76" i="1"/>
  <c r="BT77" i="1"/>
  <c r="BV76" i="1"/>
  <c r="HB73" i="1" s="1"/>
  <c r="AA76" i="1"/>
  <c r="AC75" i="1"/>
  <c r="GM72" i="1" s="1"/>
  <c r="AY76" i="1"/>
  <c r="BA75" i="1"/>
  <c r="GU72" i="1" s="1"/>
  <c r="BB77" i="1"/>
  <c r="BD76" i="1"/>
  <c r="R77" i="1"/>
  <c r="T76" i="1"/>
  <c r="BQ76" i="1"/>
  <c r="BS75" i="1"/>
  <c r="HA72" i="1" s="1"/>
  <c r="AD77" i="1"/>
  <c r="AF76" i="1"/>
  <c r="GN73" i="1" s="1"/>
  <c r="CL77" i="1"/>
  <c r="CN76" i="1"/>
  <c r="HH73" i="1" s="1"/>
  <c r="O76" i="1"/>
  <c r="Q75" i="1"/>
  <c r="GI72" i="1" s="1"/>
  <c r="AV77" i="1"/>
  <c r="AX76" i="1"/>
  <c r="AJ77" i="1"/>
  <c r="AL76" i="1"/>
  <c r="GP73" i="1" s="1"/>
  <c r="BH77" i="1"/>
  <c r="BJ76" i="1"/>
  <c r="GX73" i="1" s="1"/>
  <c r="X77" i="1"/>
  <c r="Z76" i="1"/>
  <c r="GL73" i="1" s="1"/>
  <c r="CC76" i="1"/>
  <c r="HE72" i="1"/>
  <c r="BN77" i="1"/>
  <c r="BP76" i="1"/>
  <c r="BE76" i="1"/>
  <c r="BG75" i="1"/>
  <c r="GW72" i="1" s="1"/>
  <c r="BZ77" i="1"/>
  <c r="CB76" i="1"/>
  <c r="HD73" i="1" s="1"/>
  <c r="BK76" i="1"/>
  <c r="BM75" i="1"/>
  <c r="GY72" i="1" s="1"/>
  <c r="AS76" i="1"/>
  <c r="AU75" i="1"/>
  <c r="GS72" i="1" s="1"/>
  <c r="AP77" i="1"/>
  <c r="AR76" i="1"/>
  <c r="U76" i="1"/>
  <c r="W75" i="1"/>
  <c r="GK72" i="1" s="1"/>
  <c r="AG76" i="1"/>
  <c r="AI75" i="1"/>
  <c r="GO72" i="1" s="1"/>
  <c r="GH72" i="1"/>
  <c r="GZ73" i="1" l="1"/>
  <c r="GR73" i="1"/>
  <c r="H72" i="1"/>
  <c r="CO75" i="1"/>
  <c r="G72" i="1"/>
  <c r="C73" i="1" s="1"/>
  <c r="I72" i="1"/>
  <c r="HT72" i="1"/>
  <c r="HU72" i="1" s="1"/>
  <c r="HV72" i="1" s="1"/>
  <c r="J72" i="1" s="1"/>
  <c r="HS72" i="1"/>
  <c r="HP72" i="1" s="1"/>
  <c r="HR72" i="1"/>
  <c r="HO72" i="1" s="1"/>
  <c r="F73" i="1"/>
  <c r="HQ73" i="1"/>
  <c r="HJ71" i="1"/>
  <c r="HM71" i="1" s="1"/>
  <c r="CQ74" i="1"/>
  <c r="HL74" i="1"/>
  <c r="FI74" i="1" s="1"/>
  <c r="HN77" i="1"/>
  <c r="GT73" i="1"/>
  <c r="GV73" i="1"/>
  <c r="GJ73" i="1"/>
  <c r="D439" i="1"/>
  <c r="B41" i="1"/>
  <c r="B78" i="1"/>
  <c r="U77" i="1"/>
  <c r="W76" i="1"/>
  <c r="GK73" i="1" s="1"/>
  <c r="BN78" i="1"/>
  <c r="BP77" i="1"/>
  <c r="GZ74" i="1" s="1"/>
  <c r="X78" i="1"/>
  <c r="Z77" i="1"/>
  <c r="GL74" i="1" s="1"/>
  <c r="O77" i="1"/>
  <c r="Q76" i="1"/>
  <c r="GI73" i="1" s="1"/>
  <c r="R78" i="1"/>
  <c r="T77" i="1"/>
  <c r="AY77" i="1"/>
  <c r="BA76" i="1"/>
  <c r="GU73" i="1" s="1"/>
  <c r="BT78" i="1"/>
  <c r="BV77" i="1"/>
  <c r="HB74" i="1" s="1"/>
  <c r="BW77" i="1"/>
  <c r="BY76" i="1"/>
  <c r="HC73" i="1" s="1"/>
  <c r="AS77" i="1"/>
  <c r="AU76" i="1"/>
  <c r="GS73" i="1" s="1"/>
  <c r="AJ78" i="1"/>
  <c r="AL77" i="1"/>
  <c r="GP74" i="1" s="1"/>
  <c r="AD78" i="1"/>
  <c r="AF77" i="1"/>
  <c r="GN74" i="1" s="1"/>
  <c r="AG77" i="1"/>
  <c r="AI76" i="1"/>
  <c r="GO73" i="1" s="1"/>
  <c r="AP78" i="1"/>
  <c r="AR77" i="1"/>
  <c r="BK77" i="1"/>
  <c r="BM76" i="1"/>
  <c r="GY73" i="1" s="1"/>
  <c r="BE77" i="1"/>
  <c r="BG76" i="1"/>
  <c r="GW73" i="1" s="1"/>
  <c r="CC77" i="1"/>
  <c r="HE73" i="1"/>
  <c r="BH78" i="1"/>
  <c r="BJ77" i="1"/>
  <c r="GX74" i="1" s="1"/>
  <c r="GH73" i="1"/>
  <c r="BZ78" i="1"/>
  <c r="CB77" i="1"/>
  <c r="HD74" i="1" s="1"/>
  <c r="AV78" i="1"/>
  <c r="AX77" i="1"/>
  <c r="CL78" i="1"/>
  <c r="CN77" i="1"/>
  <c r="HH74" i="1" s="1"/>
  <c r="BQ77" i="1"/>
  <c r="BS76" i="1"/>
  <c r="HA73" i="1" s="1"/>
  <c r="BB78" i="1"/>
  <c r="BD77" i="1"/>
  <c r="AA77" i="1"/>
  <c r="AC76" i="1"/>
  <c r="GM73" i="1" s="1"/>
  <c r="L78" i="1"/>
  <c r="N77" i="1"/>
  <c r="AM77" i="1"/>
  <c r="AO76" i="1"/>
  <c r="GQ73" i="1" s="1"/>
  <c r="GR74" i="1" l="1"/>
  <c r="CO76" i="1"/>
  <c r="G73" i="1"/>
  <c r="C74" i="1" s="1"/>
  <c r="I73" i="1"/>
  <c r="HT73" i="1"/>
  <c r="HU73" i="1" s="1"/>
  <c r="HV73" i="1" s="1"/>
  <c r="J73" i="1" s="1"/>
  <c r="HS73" i="1"/>
  <c r="HP73" i="1" s="1"/>
  <c r="HR73" i="1"/>
  <c r="HO73" i="1" s="1"/>
  <c r="H73" i="1"/>
  <c r="F74" i="1"/>
  <c r="HQ74" i="1"/>
  <c r="HJ72" i="1"/>
  <c r="HM72" i="1" s="1"/>
  <c r="CQ75" i="1"/>
  <c r="HL75" i="1"/>
  <c r="FI75" i="1" s="1"/>
  <c r="HN78" i="1"/>
  <c r="GT74" i="1"/>
  <c r="GV74" i="1"/>
  <c r="GJ74" i="1"/>
  <c r="B79" i="1"/>
  <c r="D440" i="1"/>
  <c r="B42" i="1"/>
  <c r="D441" i="1" s="1"/>
  <c r="AA78" i="1"/>
  <c r="AC77" i="1"/>
  <c r="GM74" i="1" s="1"/>
  <c r="AV79" i="1"/>
  <c r="AX78" i="1"/>
  <c r="BZ79" i="1"/>
  <c r="CB78" i="1"/>
  <c r="HD75" i="1" s="1"/>
  <c r="AP79" i="1"/>
  <c r="AR78" i="1"/>
  <c r="BT79" i="1"/>
  <c r="BV78" i="1"/>
  <c r="HB75" i="1" s="1"/>
  <c r="X79" i="1"/>
  <c r="Z78" i="1"/>
  <c r="GL75" i="1" s="1"/>
  <c r="BQ78" i="1"/>
  <c r="BS77" i="1"/>
  <c r="HA74" i="1" s="1"/>
  <c r="BE78" i="1"/>
  <c r="BG77" i="1"/>
  <c r="GW74" i="1" s="1"/>
  <c r="U78" i="1"/>
  <c r="W77" i="1"/>
  <c r="GK74" i="1" s="1"/>
  <c r="AM78" i="1"/>
  <c r="AO77" i="1"/>
  <c r="GQ74" i="1" s="1"/>
  <c r="L79" i="1"/>
  <c r="N78" i="1"/>
  <c r="BB79" i="1"/>
  <c r="BD78" i="1"/>
  <c r="CL79" i="1"/>
  <c r="CN78" i="1"/>
  <c r="HH75" i="1" s="1"/>
  <c r="CC78" i="1"/>
  <c r="HE74" i="1"/>
  <c r="BK78" i="1"/>
  <c r="BM77" i="1"/>
  <c r="GY74" i="1" s="1"/>
  <c r="AG78" i="1"/>
  <c r="AI77" i="1"/>
  <c r="GO74" i="1" s="1"/>
  <c r="AJ79" i="1"/>
  <c r="AL78" i="1"/>
  <c r="GP75" i="1" s="1"/>
  <c r="BW78" i="1"/>
  <c r="BY77" i="1"/>
  <c r="HC74" i="1" s="1"/>
  <c r="AY78" i="1"/>
  <c r="BA77" i="1"/>
  <c r="GU74" i="1" s="1"/>
  <c r="O78" i="1"/>
  <c r="Q77" i="1"/>
  <c r="GI74" i="1" s="1"/>
  <c r="BN79" i="1"/>
  <c r="BP78" i="1"/>
  <c r="GZ75" i="1" s="1"/>
  <c r="BH79" i="1"/>
  <c r="BJ78" i="1"/>
  <c r="GX75" i="1" s="1"/>
  <c r="AD79" i="1"/>
  <c r="AF78" i="1"/>
  <c r="GN75" i="1" s="1"/>
  <c r="AS78" i="1"/>
  <c r="AU77" i="1"/>
  <c r="GS74" i="1" s="1"/>
  <c r="R79" i="1"/>
  <c r="T78" i="1"/>
  <c r="GH74" i="1"/>
  <c r="GR75" i="1" l="1"/>
  <c r="CO77" i="1"/>
  <c r="G74" i="1"/>
  <c r="C75" i="1" s="1"/>
  <c r="I74" i="1"/>
  <c r="HT74" i="1"/>
  <c r="HU74" i="1" s="1"/>
  <c r="HV74" i="1" s="1"/>
  <c r="J74" i="1" s="1"/>
  <c r="HS74" i="1"/>
  <c r="HP74" i="1" s="1"/>
  <c r="HR74" i="1"/>
  <c r="HO74" i="1" s="1"/>
  <c r="H74" i="1"/>
  <c r="F75" i="1"/>
  <c r="HQ75" i="1"/>
  <c r="HJ73" i="1"/>
  <c r="HM73" i="1" s="1"/>
  <c r="CQ76" i="1"/>
  <c r="GV75" i="1"/>
  <c r="HL76" i="1"/>
  <c r="FI76" i="1" s="1"/>
  <c r="HN79" i="1"/>
  <c r="GT75" i="1"/>
  <c r="GJ75" i="1"/>
  <c r="B80" i="1"/>
  <c r="AS79" i="1"/>
  <c r="AU78" i="1"/>
  <c r="GS75" i="1" s="1"/>
  <c r="BH80" i="1"/>
  <c r="BJ79" i="1"/>
  <c r="GX76" i="1" s="1"/>
  <c r="O79" i="1"/>
  <c r="Q78" i="1"/>
  <c r="GI75" i="1" s="1"/>
  <c r="BW79" i="1"/>
  <c r="BY78" i="1"/>
  <c r="HC75" i="1" s="1"/>
  <c r="AG79" i="1"/>
  <c r="AI78" i="1"/>
  <c r="GO75" i="1" s="1"/>
  <c r="CC79" i="1"/>
  <c r="HE75" i="1"/>
  <c r="CL80" i="1"/>
  <c r="CN79" i="1"/>
  <c r="HH76" i="1" s="1"/>
  <c r="L80" i="1"/>
  <c r="N79" i="1"/>
  <c r="U79" i="1"/>
  <c r="W78" i="1"/>
  <c r="GK75" i="1" s="1"/>
  <c r="BS78" i="1"/>
  <c r="HA75" i="1" s="1"/>
  <c r="BQ79" i="1"/>
  <c r="BT80" i="1"/>
  <c r="BV79" i="1"/>
  <c r="HB76" i="1" s="1"/>
  <c r="BZ80" i="1"/>
  <c r="CB79" i="1"/>
  <c r="HD76" i="1" s="1"/>
  <c r="AA79" i="1"/>
  <c r="AC78" i="1"/>
  <c r="GM75" i="1" s="1"/>
  <c r="R80" i="1"/>
  <c r="T79" i="1"/>
  <c r="AD80" i="1"/>
  <c r="AF79" i="1"/>
  <c r="GN76" i="1" s="1"/>
  <c r="BN80" i="1"/>
  <c r="BP79" i="1"/>
  <c r="GZ76" i="1" s="1"/>
  <c r="AY79" i="1"/>
  <c r="BA78" i="1"/>
  <c r="GU75" i="1" s="1"/>
  <c r="AJ80" i="1"/>
  <c r="AL79" i="1"/>
  <c r="GP76" i="1" s="1"/>
  <c r="BK79" i="1"/>
  <c r="BM78" i="1"/>
  <c r="GY75" i="1" s="1"/>
  <c r="BB80" i="1"/>
  <c r="BD79" i="1"/>
  <c r="AM79" i="1"/>
  <c r="AO78" i="1"/>
  <c r="GQ75" i="1" s="1"/>
  <c r="BE79" i="1"/>
  <c r="BG78" i="1"/>
  <c r="GW75" i="1" s="1"/>
  <c r="X80" i="1"/>
  <c r="Z79" i="1"/>
  <c r="GL76" i="1" s="1"/>
  <c r="AP80" i="1"/>
  <c r="AR79" i="1"/>
  <c r="AV80" i="1"/>
  <c r="AX79" i="1"/>
  <c r="GH75" i="1"/>
  <c r="GR76" i="1" l="1"/>
  <c r="CO78" i="1"/>
  <c r="I75" i="1"/>
  <c r="G75" i="1"/>
  <c r="C76" i="1" s="1"/>
  <c r="H75" i="1"/>
  <c r="HT75" i="1"/>
  <c r="HU75" i="1" s="1"/>
  <c r="HV75" i="1" s="1"/>
  <c r="J75" i="1" s="1"/>
  <c r="HS75" i="1"/>
  <c r="HP75" i="1" s="1"/>
  <c r="HR75" i="1"/>
  <c r="HO75" i="1" s="1"/>
  <c r="CQ77" i="1"/>
  <c r="F76" i="1"/>
  <c r="HQ76" i="1"/>
  <c r="GV76" i="1"/>
  <c r="HL77" i="1"/>
  <c r="FI77" i="1" s="1"/>
  <c r="HN80" i="1"/>
  <c r="GT76" i="1"/>
  <c r="GJ76" i="1"/>
  <c r="HJ74" i="1"/>
  <c r="HM74" i="1" s="1"/>
  <c r="B81" i="1"/>
  <c r="AP81" i="1"/>
  <c r="AR80" i="1"/>
  <c r="BE80" i="1"/>
  <c r="BG79" i="1"/>
  <c r="GW76" i="1" s="1"/>
  <c r="BB81" i="1"/>
  <c r="BD80" i="1"/>
  <c r="AJ81" i="1"/>
  <c r="AL80" i="1"/>
  <c r="GP77" i="1" s="1"/>
  <c r="BN81" i="1"/>
  <c r="BP80" i="1"/>
  <c r="GZ77" i="1" s="1"/>
  <c r="R81" i="1"/>
  <c r="T80" i="1"/>
  <c r="BQ80" i="1"/>
  <c r="BS79" i="1"/>
  <c r="HA76" i="1" s="1"/>
  <c r="GH76" i="1"/>
  <c r="CB80" i="1"/>
  <c r="HD77" i="1" s="1"/>
  <c r="BZ81" i="1"/>
  <c r="L81" i="1"/>
  <c r="N80" i="1"/>
  <c r="CC80" i="1"/>
  <c r="HE76" i="1"/>
  <c r="BW80" i="1"/>
  <c r="BY79" i="1"/>
  <c r="HC76" i="1" s="1"/>
  <c r="BH81" i="1"/>
  <c r="BJ80" i="1"/>
  <c r="GX77" i="1" s="1"/>
  <c r="X81" i="1"/>
  <c r="Z80" i="1"/>
  <c r="GL77" i="1" s="1"/>
  <c r="AY80" i="1"/>
  <c r="BA79" i="1"/>
  <c r="GU76" i="1" s="1"/>
  <c r="AV81" i="1"/>
  <c r="AX80" i="1"/>
  <c r="AM80" i="1"/>
  <c r="AO79" i="1"/>
  <c r="GQ76" i="1" s="1"/>
  <c r="BK80" i="1"/>
  <c r="BM79" i="1"/>
  <c r="GY76" i="1" s="1"/>
  <c r="AF80" i="1"/>
  <c r="GN77" i="1" s="1"/>
  <c r="AD81" i="1"/>
  <c r="AA80" i="1"/>
  <c r="AC79" i="1"/>
  <c r="GM76" i="1" s="1"/>
  <c r="BT81" i="1"/>
  <c r="BV80" i="1"/>
  <c r="HB77" i="1" s="1"/>
  <c r="U80" i="1"/>
  <c r="W79" i="1"/>
  <c r="GK76" i="1" s="1"/>
  <c r="CL81" i="1"/>
  <c r="CN80" i="1"/>
  <c r="HH77" i="1" s="1"/>
  <c r="AG80" i="1"/>
  <c r="AI79" i="1"/>
  <c r="GO76" i="1" s="1"/>
  <c r="O80" i="1"/>
  <c r="Q79" i="1"/>
  <c r="GI76" i="1" s="1"/>
  <c r="AS80" i="1"/>
  <c r="AU79" i="1"/>
  <c r="GS76" i="1" s="1"/>
  <c r="GR77" i="1" l="1"/>
  <c r="CO79" i="1"/>
  <c r="I76" i="1"/>
  <c r="G76" i="1"/>
  <c r="C77" i="1" s="1"/>
  <c r="HT76" i="1"/>
  <c r="HU76" i="1" s="1"/>
  <c r="HV76" i="1" s="1"/>
  <c r="J76" i="1" s="1"/>
  <c r="HS76" i="1"/>
  <c r="HP76" i="1" s="1"/>
  <c r="HR76" i="1"/>
  <c r="HO76" i="1" s="1"/>
  <c r="GV77" i="1"/>
  <c r="H76" i="1"/>
  <c r="CQ78" i="1"/>
  <c r="F77" i="1"/>
  <c r="HQ77" i="1"/>
  <c r="HL78" i="1"/>
  <c r="FI78" i="1" s="1"/>
  <c r="HN81" i="1"/>
  <c r="GT77" i="1"/>
  <c r="GJ77" i="1"/>
  <c r="HJ75" i="1"/>
  <c r="HM75" i="1" s="1"/>
  <c r="B85" i="1"/>
  <c r="GH77" i="1"/>
  <c r="BQ81" i="1"/>
  <c r="BS80" i="1"/>
  <c r="HA77" i="1" s="1"/>
  <c r="BN85" i="1"/>
  <c r="BP81" i="1"/>
  <c r="GZ78" i="1" s="1"/>
  <c r="BN83" i="1"/>
  <c r="BP83" i="1" s="1"/>
  <c r="BB85" i="1"/>
  <c r="BD81" i="1"/>
  <c r="BB83" i="1"/>
  <c r="BD83" i="1" s="1"/>
  <c r="AP85" i="1"/>
  <c r="AR81" i="1"/>
  <c r="GR78" i="1" s="1"/>
  <c r="AP83" i="1"/>
  <c r="AR83" i="1" s="1"/>
  <c r="O81" i="1"/>
  <c r="Q80" i="1"/>
  <c r="GI77" i="1" s="1"/>
  <c r="CL85" i="1"/>
  <c r="CN81" i="1"/>
  <c r="HH78" i="1" s="1"/>
  <c r="CL83" i="1"/>
  <c r="CN83" i="1" s="1"/>
  <c r="BT85" i="1"/>
  <c r="BV81" i="1"/>
  <c r="HB78" i="1" s="1"/>
  <c r="BT83" i="1"/>
  <c r="BV83" i="1" s="1"/>
  <c r="BK81" i="1"/>
  <c r="BM80" i="1"/>
  <c r="GY77" i="1" s="1"/>
  <c r="AV85" i="1"/>
  <c r="AX81" i="1"/>
  <c r="AV83" i="1"/>
  <c r="AX83" i="1" s="1"/>
  <c r="X85" i="1"/>
  <c r="Z81" i="1"/>
  <c r="GL78" i="1" s="1"/>
  <c r="X83" i="1"/>
  <c r="Z83" i="1" s="1"/>
  <c r="BW81" i="1"/>
  <c r="BY80" i="1"/>
  <c r="HC77" i="1" s="1"/>
  <c r="L85" i="1"/>
  <c r="N81" i="1"/>
  <c r="L83" i="1"/>
  <c r="N83" i="1" s="1"/>
  <c r="AD85" i="1"/>
  <c r="AF81" i="1"/>
  <c r="GN78" i="1" s="1"/>
  <c r="AD83" i="1"/>
  <c r="AF83" i="1" s="1"/>
  <c r="BZ85" i="1"/>
  <c r="CB81" i="1"/>
  <c r="HD78" i="1" s="1"/>
  <c r="BZ83" i="1"/>
  <c r="CB83" i="1" s="1"/>
  <c r="R85" i="1"/>
  <c r="T81" i="1"/>
  <c r="R83" i="1"/>
  <c r="T83" i="1" s="1"/>
  <c r="AJ85" i="1"/>
  <c r="AL81" i="1"/>
  <c r="GP78" i="1" s="1"/>
  <c r="AJ83" i="1"/>
  <c r="AL83" i="1" s="1"/>
  <c r="BE81" i="1"/>
  <c r="BG80" i="1"/>
  <c r="GW77" i="1" s="1"/>
  <c r="AS81" i="1"/>
  <c r="AU80" i="1"/>
  <c r="GS77" i="1" s="1"/>
  <c r="AG81" i="1"/>
  <c r="AI80" i="1"/>
  <c r="GO77" i="1" s="1"/>
  <c r="U81" i="1"/>
  <c r="W80" i="1"/>
  <c r="GK77" i="1" s="1"/>
  <c r="AA81" i="1"/>
  <c r="AC80" i="1"/>
  <c r="GM77" i="1" s="1"/>
  <c r="AM81" i="1"/>
  <c r="AO80" i="1"/>
  <c r="GQ77" i="1" s="1"/>
  <c r="AY81" i="1"/>
  <c r="BA80" i="1"/>
  <c r="GU77" i="1" s="1"/>
  <c r="BH85" i="1"/>
  <c r="BJ81" i="1"/>
  <c r="GX78" i="1" s="1"/>
  <c r="BH83" i="1"/>
  <c r="BJ83" i="1" s="1"/>
  <c r="CC81" i="1"/>
  <c r="HE77" i="1"/>
  <c r="CO80" i="1" l="1"/>
  <c r="I77" i="1"/>
  <c r="GV78" i="1"/>
  <c r="H77" i="1"/>
  <c r="HT77" i="1"/>
  <c r="HU77" i="1" s="1"/>
  <c r="HV77" i="1" s="1"/>
  <c r="J77" i="1" s="1"/>
  <c r="HR77" i="1"/>
  <c r="HO77" i="1" s="1"/>
  <c r="HS77" i="1"/>
  <c r="HP77" i="1" s="1"/>
  <c r="G77" i="1"/>
  <c r="C78" i="1" s="1"/>
  <c r="F78" i="1"/>
  <c r="HQ78" i="1"/>
  <c r="GJ78" i="1"/>
  <c r="HJ76" i="1"/>
  <c r="HM76" i="1" s="1"/>
  <c r="CQ79" i="1"/>
  <c r="GT78" i="1"/>
  <c r="HL79" i="1"/>
  <c r="FI79" i="1" s="1"/>
  <c r="HN85" i="1"/>
  <c r="B86" i="1"/>
  <c r="BA81" i="1"/>
  <c r="GU78" i="1" s="1"/>
  <c r="AY83" i="1"/>
  <c r="BA83" i="1" s="1"/>
  <c r="AY85" i="1"/>
  <c r="AI81" i="1"/>
  <c r="GO78" i="1" s="1"/>
  <c r="AG83" i="1"/>
  <c r="AI83" i="1" s="1"/>
  <c r="AG85" i="1"/>
  <c r="BY81" i="1"/>
  <c r="HC78" i="1" s="1"/>
  <c r="BW83" i="1"/>
  <c r="BY83" i="1" s="1"/>
  <c r="BW85" i="1"/>
  <c r="BM81" i="1"/>
  <c r="GY78" i="1" s="1"/>
  <c r="BK83" i="1"/>
  <c r="BM83" i="1" s="1"/>
  <c r="BK85" i="1"/>
  <c r="BB86" i="1"/>
  <c r="BD85" i="1"/>
  <c r="GV79" i="1" s="1"/>
  <c r="AC81" i="1"/>
  <c r="GM78" i="1" s="1"/>
  <c r="AA83" i="1"/>
  <c r="AC83" i="1" s="1"/>
  <c r="AA85" i="1"/>
  <c r="AJ86" i="1"/>
  <c r="AL85" i="1"/>
  <c r="GP79" i="1" s="1"/>
  <c r="BG81" i="1"/>
  <c r="GW78" i="1" s="1"/>
  <c r="BE83" i="1"/>
  <c r="BG83" i="1" s="1"/>
  <c r="BE85" i="1"/>
  <c r="GH78" i="1"/>
  <c r="CL86" i="1"/>
  <c r="CN85" i="1"/>
  <c r="HH79" i="1" s="1"/>
  <c r="AP86" i="1"/>
  <c r="AR85" i="1"/>
  <c r="GR79" i="1" s="1"/>
  <c r="BS81" i="1"/>
  <c r="HA78" i="1" s="1"/>
  <c r="BQ83" i="1"/>
  <c r="BS83" i="1" s="1"/>
  <c r="BQ85" i="1"/>
  <c r="BH86" i="1"/>
  <c r="BJ85" i="1"/>
  <c r="GX79" i="1" s="1"/>
  <c r="W81" i="1"/>
  <c r="GK78" i="1" s="1"/>
  <c r="U83" i="1"/>
  <c r="W83" i="1" s="1"/>
  <c r="U85" i="1"/>
  <c r="AU81" i="1"/>
  <c r="GS78" i="1" s="1"/>
  <c r="AS83" i="1"/>
  <c r="AU83" i="1" s="1"/>
  <c r="AS85" i="1"/>
  <c r="AD86" i="1"/>
  <c r="AF85" i="1"/>
  <c r="GN79" i="1" s="1"/>
  <c r="L86" i="1"/>
  <c r="N85" i="1"/>
  <c r="AV86" i="1"/>
  <c r="AX85" i="1"/>
  <c r="BT86" i="1"/>
  <c r="BV85" i="1"/>
  <c r="HB79" i="1" s="1"/>
  <c r="AO81" i="1"/>
  <c r="GQ78" i="1" s="1"/>
  <c r="AM83" i="1"/>
  <c r="AO83" i="1" s="1"/>
  <c r="AM85" i="1"/>
  <c r="HE78" i="1"/>
  <c r="CC83" i="1"/>
  <c r="CC85" i="1"/>
  <c r="R86" i="1"/>
  <c r="T85" i="1"/>
  <c r="BZ86" i="1"/>
  <c r="CB85" i="1"/>
  <c r="HD79" i="1" s="1"/>
  <c r="X86" i="1"/>
  <c r="Z85" i="1"/>
  <c r="GL79" i="1" s="1"/>
  <c r="Q81" i="1"/>
  <c r="GI78" i="1" s="1"/>
  <c r="O83" i="1"/>
  <c r="Q83" i="1" s="1"/>
  <c r="O85" i="1"/>
  <c r="BN86" i="1"/>
  <c r="BP85" i="1"/>
  <c r="GZ79" i="1" s="1"/>
  <c r="CO83" i="1" l="1"/>
  <c r="CO81" i="1"/>
  <c r="G78" i="1"/>
  <c r="C79" i="1" s="1"/>
  <c r="HT78" i="1"/>
  <c r="HU78" i="1" s="1"/>
  <c r="HV78" i="1" s="1"/>
  <c r="J78" i="1" s="1"/>
  <c r="HS78" i="1"/>
  <c r="HP78" i="1" s="1"/>
  <c r="HR78" i="1"/>
  <c r="HO78" i="1" s="1"/>
  <c r="GJ79" i="1"/>
  <c r="H78" i="1"/>
  <c r="I78" i="1"/>
  <c r="F79" i="1"/>
  <c r="HQ79" i="1"/>
  <c r="HJ77" i="1"/>
  <c r="HM77" i="1" s="1"/>
  <c r="CQ80" i="1"/>
  <c r="GT79" i="1"/>
  <c r="HL80" i="1"/>
  <c r="FI80" i="1" s="1"/>
  <c r="HN86" i="1"/>
  <c r="B87" i="1"/>
  <c r="O86" i="1"/>
  <c r="Q85" i="1"/>
  <c r="GI79" i="1" s="1"/>
  <c r="X87" i="1"/>
  <c r="Z86" i="1"/>
  <c r="GL80" i="1" s="1"/>
  <c r="R87" i="1"/>
  <c r="T86" i="1"/>
  <c r="AM86" i="1"/>
  <c r="AO85" i="1"/>
  <c r="GQ79" i="1" s="1"/>
  <c r="L87" i="1"/>
  <c r="N86" i="1"/>
  <c r="BE86" i="1"/>
  <c r="BG85" i="1"/>
  <c r="GW79" i="1" s="1"/>
  <c r="AJ87" i="1"/>
  <c r="AL86" i="1"/>
  <c r="GP80" i="1" s="1"/>
  <c r="BN87" i="1"/>
  <c r="BP86" i="1"/>
  <c r="GZ80" i="1" s="1"/>
  <c r="CC86" i="1"/>
  <c r="HE79" i="1"/>
  <c r="BT87" i="1"/>
  <c r="BV86" i="1"/>
  <c r="HB80" i="1" s="1"/>
  <c r="CL87" i="1"/>
  <c r="CN86" i="1"/>
  <c r="HH80" i="1" s="1"/>
  <c r="AA86" i="1"/>
  <c r="AC85" i="1"/>
  <c r="GM79" i="1" s="1"/>
  <c r="AV87" i="1"/>
  <c r="AX86" i="1"/>
  <c r="AF86" i="1"/>
  <c r="GN80" i="1" s="1"/>
  <c r="AD87" i="1"/>
  <c r="U86" i="1"/>
  <c r="W85" i="1"/>
  <c r="GK79" i="1" s="1"/>
  <c r="BH87" i="1"/>
  <c r="BJ86" i="1"/>
  <c r="GX80" i="1" s="1"/>
  <c r="BB87" i="1"/>
  <c r="BD86" i="1"/>
  <c r="GV80" i="1" s="1"/>
  <c r="BW86" i="1"/>
  <c r="BY85" i="1"/>
  <c r="HC79" i="1" s="1"/>
  <c r="AY86" i="1"/>
  <c r="BA85" i="1"/>
  <c r="GU79" i="1" s="1"/>
  <c r="CB86" i="1"/>
  <c r="HD80" i="1" s="1"/>
  <c r="BZ87" i="1"/>
  <c r="GH79" i="1"/>
  <c r="AS86" i="1"/>
  <c r="AU85" i="1"/>
  <c r="GS79" i="1" s="1"/>
  <c r="BQ86" i="1"/>
  <c r="BS85" i="1"/>
  <c r="HA79" i="1" s="1"/>
  <c r="AP87" i="1"/>
  <c r="AR86" i="1"/>
  <c r="GR80" i="1" s="1"/>
  <c r="BK86" i="1"/>
  <c r="BM85" i="1"/>
  <c r="GY79" i="1" s="1"/>
  <c r="AG86" i="1"/>
  <c r="AI85" i="1"/>
  <c r="GO79" i="1" s="1"/>
  <c r="CO85" i="1" l="1"/>
  <c r="CQ85" i="1" s="1"/>
  <c r="H79" i="1"/>
  <c r="G79" i="1"/>
  <c r="C80" i="1" s="1"/>
  <c r="GJ80" i="1"/>
  <c r="HT79" i="1"/>
  <c r="HU79" i="1" s="1"/>
  <c r="HV79" i="1" s="1"/>
  <c r="J79" i="1" s="1"/>
  <c r="HS79" i="1"/>
  <c r="HP79" i="1" s="1"/>
  <c r="HR79" i="1"/>
  <c r="HO79" i="1" s="1"/>
  <c r="I79" i="1"/>
  <c r="CQ81" i="1"/>
  <c r="F80" i="1"/>
  <c r="HQ80" i="1"/>
  <c r="GT80" i="1"/>
  <c r="HL81" i="1"/>
  <c r="FI81" i="1" s="1"/>
  <c r="HN87" i="1"/>
  <c r="HJ78" i="1"/>
  <c r="HM78" i="1" s="1"/>
  <c r="CQ83" i="1"/>
  <c r="B88" i="1"/>
  <c r="BW87" i="1"/>
  <c r="BY86" i="1"/>
  <c r="HC80" i="1" s="1"/>
  <c r="AD88" i="1"/>
  <c r="AF87" i="1"/>
  <c r="GN81" i="1" s="1"/>
  <c r="AG87" i="1"/>
  <c r="AI86" i="1"/>
  <c r="GO80" i="1" s="1"/>
  <c r="AP88" i="1"/>
  <c r="AR87" i="1"/>
  <c r="GR81" i="1" s="1"/>
  <c r="AS87" i="1"/>
  <c r="AU86" i="1"/>
  <c r="GS80" i="1" s="1"/>
  <c r="BH88" i="1"/>
  <c r="BJ87" i="1"/>
  <c r="GX81" i="1" s="1"/>
  <c r="AA87" i="1"/>
  <c r="AC86" i="1"/>
  <c r="GM80" i="1" s="1"/>
  <c r="BT88" i="1"/>
  <c r="BV87" i="1"/>
  <c r="HB81" i="1" s="1"/>
  <c r="BN88" i="1"/>
  <c r="BP87" i="1"/>
  <c r="GZ81" i="1" s="1"/>
  <c r="BE87" i="1"/>
  <c r="BG86" i="1"/>
  <c r="GW80" i="1" s="1"/>
  <c r="AM87" i="1"/>
  <c r="AO86" i="1"/>
  <c r="GQ80" i="1" s="1"/>
  <c r="X88" i="1"/>
  <c r="Z87" i="1"/>
  <c r="GL81" i="1" s="1"/>
  <c r="BQ87" i="1"/>
  <c r="BS86" i="1"/>
  <c r="HA80" i="1" s="1"/>
  <c r="BK87" i="1"/>
  <c r="BM86" i="1"/>
  <c r="GY80" i="1" s="1"/>
  <c r="AY87" i="1"/>
  <c r="BA86" i="1"/>
  <c r="GU80" i="1" s="1"/>
  <c r="BB88" i="1"/>
  <c r="BD87" i="1"/>
  <c r="GV81" i="1" s="1"/>
  <c r="GH80" i="1"/>
  <c r="BZ88" i="1"/>
  <c r="CB87" i="1"/>
  <c r="HD81" i="1" s="1"/>
  <c r="U87" i="1"/>
  <c r="W86" i="1"/>
  <c r="GK80" i="1" s="1"/>
  <c r="AV88" i="1"/>
  <c r="AX87" i="1"/>
  <c r="CL88" i="1"/>
  <c r="CN87" i="1"/>
  <c r="HH81" i="1" s="1"/>
  <c r="CC87" i="1"/>
  <c r="HE80" i="1"/>
  <c r="AJ88" i="1"/>
  <c r="AL87" i="1"/>
  <c r="GP81" i="1" s="1"/>
  <c r="L88" i="1"/>
  <c r="N87" i="1"/>
  <c r="R88" i="1"/>
  <c r="T87" i="1"/>
  <c r="O87" i="1"/>
  <c r="Q86" i="1"/>
  <c r="GI80" i="1" s="1"/>
  <c r="GT81" i="1" l="1"/>
  <c r="GJ81" i="1"/>
  <c r="H80" i="1"/>
  <c r="CO86" i="1"/>
  <c r="I80" i="1"/>
  <c r="G80" i="1"/>
  <c r="C81" i="1" s="1"/>
  <c r="HT80" i="1"/>
  <c r="HU80" i="1" s="1"/>
  <c r="HV80" i="1" s="1"/>
  <c r="J80" i="1" s="1"/>
  <c r="HS80" i="1"/>
  <c r="HP80" i="1" s="1"/>
  <c r="HR80" i="1"/>
  <c r="HO80" i="1" s="1"/>
  <c r="F85" i="1"/>
  <c r="HQ85" i="1"/>
  <c r="F81" i="1"/>
  <c r="HQ81" i="1"/>
  <c r="HL82" i="1"/>
  <c r="FI82" i="1" s="1"/>
  <c r="HN88" i="1"/>
  <c r="HJ79" i="1"/>
  <c r="HM79" i="1" s="1"/>
  <c r="B89" i="1"/>
  <c r="R89" i="1"/>
  <c r="T88" i="1"/>
  <c r="CL89" i="1"/>
  <c r="CN88" i="1"/>
  <c r="HH82" i="1" s="1"/>
  <c r="U88" i="1"/>
  <c r="W87" i="1"/>
  <c r="GK81" i="1" s="1"/>
  <c r="BK88" i="1"/>
  <c r="BM87" i="1"/>
  <c r="GY81" i="1" s="1"/>
  <c r="AS88" i="1"/>
  <c r="AU87" i="1"/>
  <c r="GS81" i="1" s="1"/>
  <c r="AG88" i="1"/>
  <c r="AI87" i="1"/>
  <c r="GO81" i="1" s="1"/>
  <c r="BW88" i="1"/>
  <c r="BY87" i="1"/>
  <c r="HC81" i="1" s="1"/>
  <c r="AJ89" i="1"/>
  <c r="AL88" i="1"/>
  <c r="GP82" i="1" s="1"/>
  <c r="GH81" i="1"/>
  <c r="AY88" i="1"/>
  <c r="BA87" i="1"/>
  <c r="GU81" i="1" s="1"/>
  <c r="AM88" i="1"/>
  <c r="AO87" i="1"/>
  <c r="GQ81" i="1" s="1"/>
  <c r="BN89" i="1"/>
  <c r="BP88" i="1"/>
  <c r="GZ82" i="1" s="1"/>
  <c r="AA88" i="1"/>
  <c r="AC87" i="1"/>
  <c r="GM81" i="1" s="1"/>
  <c r="O88" i="1"/>
  <c r="Q87" i="1"/>
  <c r="GI81" i="1" s="1"/>
  <c r="L89" i="1"/>
  <c r="N88" i="1"/>
  <c r="CC88" i="1"/>
  <c r="HE81" i="1"/>
  <c r="AV89" i="1"/>
  <c r="AX88" i="1"/>
  <c r="BZ89" i="1"/>
  <c r="CB88" i="1"/>
  <c r="HD82" i="1" s="1"/>
  <c r="BQ88" i="1"/>
  <c r="BS87" i="1"/>
  <c r="HA81" i="1" s="1"/>
  <c r="AP89" i="1"/>
  <c r="AR88" i="1"/>
  <c r="GR82" i="1" s="1"/>
  <c r="AD89" i="1"/>
  <c r="AF88" i="1"/>
  <c r="GN82" i="1" s="1"/>
  <c r="BB89" i="1"/>
  <c r="BD88" i="1"/>
  <c r="GV82" i="1" s="1"/>
  <c r="X89" i="1"/>
  <c r="Z88" i="1"/>
  <c r="GL82" i="1" s="1"/>
  <c r="BE88" i="1"/>
  <c r="BG87" i="1"/>
  <c r="GW81" i="1" s="1"/>
  <c r="BT89" i="1"/>
  <c r="BV88" i="1"/>
  <c r="HB82" i="1" s="1"/>
  <c r="BH89" i="1"/>
  <c r="BJ88" i="1"/>
  <c r="GX82" i="1" s="1"/>
  <c r="GT82" i="1" l="1"/>
  <c r="GJ82" i="1"/>
  <c r="CO87" i="1"/>
  <c r="G81" i="1"/>
  <c r="I81" i="1"/>
  <c r="I85" i="1" s="1"/>
  <c r="F83" i="1"/>
  <c r="D22" i="1" s="1"/>
  <c r="HT81" i="1"/>
  <c r="HU81" i="1" s="1"/>
  <c r="HV81" i="1" s="1"/>
  <c r="J81" i="1" s="1"/>
  <c r="HS81" i="1"/>
  <c r="HP81" i="1" s="1"/>
  <c r="HR81" i="1"/>
  <c r="HO81" i="1" s="1"/>
  <c r="HS85" i="1"/>
  <c r="HP85" i="1" s="1"/>
  <c r="HR85" i="1"/>
  <c r="HO85" i="1" s="1"/>
  <c r="H81" i="1"/>
  <c r="HJ80" i="1"/>
  <c r="HM80" i="1" s="1"/>
  <c r="CQ86" i="1"/>
  <c r="HL83" i="1"/>
  <c r="FI83" i="1" s="1"/>
  <c r="HN89" i="1"/>
  <c r="B90" i="1"/>
  <c r="BE89" i="1"/>
  <c r="BG88" i="1"/>
  <c r="GW82" i="1" s="1"/>
  <c r="AD90" i="1"/>
  <c r="AF89" i="1"/>
  <c r="GN83" i="1" s="1"/>
  <c r="AV90" i="1"/>
  <c r="AX89" i="1"/>
  <c r="L90" i="1"/>
  <c r="N89" i="1"/>
  <c r="AA89" i="1"/>
  <c r="AC88" i="1"/>
  <c r="GM82" i="1" s="1"/>
  <c r="AM89" i="1"/>
  <c r="AO88" i="1"/>
  <c r="GQ82" i="1" s="1"/>
  <c r="AJ90" i="1"/>
  <c r="AL89" i="1"/>
  <c r="GP83" i="1" s="1"/>
  <c r="AG89" i="1"/>
  <c r="AI88" i="1"/>
  <c r="GO82" i="1" s="1"/>
  <c r="U89" i="1"/>
  <c r="W88" i="1"/>
  <c r="GK82" i="1" s="1"/>
  <c r="R90" i="1"/>
  <c r="T89" i="1"/>
  <c r="H85" i="1"/>
  <c r="G85" i="1"/>
  <c r="C86" i="1" s="1"/>
  <c r="BK89" i="1"/>
  <c r="BM88" i="1"/>
  <c r="GY82" i="1" s="1"/>
  <c r="BH90" i="1"/>
  <c r="BJ89" i="1"/>
  <c r="GX83" i="1" s="1"/>
  <c r="BT90" i="1"/>
  <c r="BV89" i="1"/>
  <c r="HB83" i="1" s="1"/>
  <c r="X90" i="1"/>
  <c r="Z89" i="1"/>
  <c r="GL83" i="1" s="1"/>
  <c r="BB90" i="1"/>
  <c r="BD89" i="1"/>
  <c r="GV83" i="1" s="1"/>
  <c r="AP90" i="1"/>
  <c r="AR89" i="1"/>
  <c r="GR83" i="1" s="1"/>
  <c r="BZ90" i="1"/>
  <c r="CB89" i="1"/>
  <c r="HD83" i="1" s="1"/>
  <c r="CC89" i="1"/>
  <c r="HE82" i="1"/>
  <c r="O89" i="1"/>
  <c r="Q88" i="1"/>
  <c r="GI82" i="1" s="1"/>
  <c r="BN90" i="1"/>
  <c r="BP89" i="1"/>
  <c r="GZ83" i="1" s="1"/>
  <c r="BW89" i="1"/>
  <c r="BY88" i="1"/>
  <c r="HC82" i="1" s="1"/>
  <c r="AS89" i="1"/>
  <c r="AU88" i="1"/>
  <c r="GS82" i="1" s="1"/>
  <c r="CL90" i="1"/>
  <c r="CN89" i="1"/>
  <c r="HH83" i="1" s="1"/>
  <c r="BQ89" i="1"/>
  <c r="BS88" i="1"/>
  <c r="HA82" i="1" s="1"/>
  <c r="GH82" i="1"/>
  <c r="AY89" i="1"/>
  <c r="BA88" i="1"/>
  <c r="GU82" i="1" s="1"/>
  <c r="GJ83" i="1" l="1"/>
  <c r="GT83" i="1"/>
  <c r="CO88" i="1"/>
  <c r="H83" i="1"/>
  <c r="E85" i="1"/>
  <c r="D85" i="1"/>
  <c r="C22" i="1"/>
  <c r="C422" i="1"/>
  <c r="C421" i="1"/>
  <c r="G421" i="1" s="1"/>
  <c r="HT85" i="1"/>
  <c r="HU85" i="1" s="1"/>
  <c r="HV85" i="1" s="1"/>
  <c r="J85" i="1" s="1"/>
  <c r="F86" i="1"/>
  <c r="I86" i="1" s="1"/>
  <c r="HQ86" i="1"/>
  <c r="HJ81" i="1"/>
  <c r="HM81" i="1" s="1"/>
  <c r="CQ87" i="1"/>
  <c r="HL84" i="1"/>
  <c r="FI84" i="1" s="1"/>
  <c r="HN90" i="1"/>
  <c r="B91" i="1"/>
  <c r="AM90" i="1"/>
  <c r="AO89" i="1"/>
  <c r="GQ83" i="1" s="1"/>
  <c r="L91" i="1"/>
  <c r="N90" i="1"/>
  <c r="AS90" i="1"/>
  <c r="AU89" i="1"/>
  <c r="GS83" i="1" s="1"/>
  <c r="AY90" i="1"/>
  <c r="BA89" i="1"/>
  <c r="GU83" i="1" s="1"/>
  <c r="BQ90" i="1"/>
  <c r="BS89" i="1"/>
  <c r="HA83" i="1" s="1"/>
  <c r="BN91" i="1"/>
  <c r="BP90" i="1"/>
  <c r="GZ84" i="1" s="1"/>
  <c r="CC90" i="1"/>
  <c r="HE83" i="1"/>
  <c r="AP91" i="1"/>
  <c r="AR90" i="1"/>
  <c r="GR84" i="1" s="1"/>
  <c r="X91" i="1"/>
  <c r="Z90" i="1"/>
  <c r="GL84" i="1" s="1"/>
  <c r="BH91" i="1"/>
  <c r="BJ90" i="1"/>
  <c r="GX84" i="1" s="1"/>
  <c r="U90" i="1"/>
  <c r="W89" i="1"/>
  <c r="GK83" i="1" s="1"/>
  <c r="AJ91" i="1"/>
  <c r="AL90" i="1"/>
  <c r="GP84" i="1" s="1"/>
  <c r="CL91" i="1"/>
  <c r="CN90" i="1"/>
  <c r="HH84" i="1" s="1"/>
  <c r="AA90" i="1"/>
  <c r="AC89" i="1"/>
  <c r="GM83" i="1" s="1"/>
  <c r="AV91" i="1"/>
  <c r="AX90" i="1"/>
  <c r="BW90" i="1"/>
  <c r="BY89" i="1"/>
  <c r="HC83" i="1" s="1"/>
  <c r="O90" i="1"/>
  <c r="Q89" i="1"/>
  <c r="GI83" i="1" s="1"/>
  <c r="BZ91" i="1"/>
  <c r="CB90" i="1"/>
  <c r="HD84" i="1" s="1"/>
  <c r="BB91" i="1"/>
  <c r="BD90" i="1"/>
  <c r="GV84" i="1" s="1"/>
  <c r="BT91" i="1"/>
  <c r="BV90" i="1"/>
  <c r="HB84" i="1" s="1"/>
  <c r="BK90" i="1"/>
  <c r="BM89" i="1"/>
  <c r="GY83" i="1" s="1"/>
  <c r="R91" i="1"/>
  <c r="T90" i="1"/>
  <c r="GJ84" i="1" s="1"/>
  <c r="AG90" i="1"/>
  <c r="AI89" i="1"/>
  <c r="GO83" i="1" s="1"/>
  <c r="GH83" i="1"/>
  <c r="AD91" i="1"/>
  <c r="AF90" i="1"/>
  <c r="GN84" i="1" s="1"/>
  <c r="BE90" i="1"/>
  <c r="BG89" i="1"/>
  <c r="GW83" i="1" s="1"/>
  <c r="GT84" i="1" l="1"/>
  <c r="F421" i="1"/>
  <c r="E421" i="1" s="1"/>
  <c r="CO89" i="1"/>
  <c r="H86" i="1"/>
  <c r="G86" i="1"/>
  <c r="C87" i="1" s="1"/>
  <c r="HT86" i="1"/>
  <c r="HU86" i="1" s="1"/>
  <c r="HV86" i="1" s="1"/>
  <c r="J86" i="1" s="1"/>
  <c r="HS86" i="1"/>
  <c r="HP86" i="1" s="1"/>
  <c r="HR86" i="1"/>
  <c r="HO86" i="1" s="1"/>
  <c r="F87" i="1"/>
  <c r="I87" i="1" s="1"/>
  <c r="HQ87" i="1"/>
  <c r="HJ82" i="1"/>
  <c r="HM82" i="1" s="1"/>
  <c r="CQ88" i="1"/>
  <c r="HL85" i="1"/>
  <c r="FI85" i="1" s="1"/>
  <c r="HN91" i="1"/>
  <c r="H421" i="1"/>
  <c r="B92" i="1"/>
  <c r="BK91" i="1"/>
  <c r="BM90" i="1"/>
  <c r="GY84" i="1" s="1"/>
  <c r="O91" i="1"/>
  <c r="Q90" i="1"/>
  <c r="GI84" i="1" s="1"/>
  <c r="L92" i="1"/>
  <c r="N91" i="1"/>
  <c r="AD92" i="1"/>
  <c r="AF91" i="1"/>
  <c r="GN85" i="1" s="1"/>
  <c r="BB92" i="1"/>
  <c r="BD91" i="1"/>
  <c r="GV85" i="1" s="1"/>
  <c r="AV92" i="1"/>
  <c r="AX91" i="1"/>
  <c r="CL92" i="1"/>
  <c r="CN91" i="1"/>
  <c r="HH85" i="1" s="1"/>
  <c r="U91" i="1"/>
  <c r="W90" i="1"/>
  <c r="GK84" i="1" s="1"/>
  <c r="X92" i="1"/>
  <c r="Z91" i="1"/>
  <c r="GL85" i="1" s="1"/>
  <c r="CC91" i="1"/>
  <c r="HE84" i="1"/>
  <c r="BQ91" i="1"/>
  <c r="BS90" i="1"/>
  <c r="HA84" i="1" s="1"/>
  <c r="BT92" i="1"/>
  <c r="BV91" i="1"/>
  <c r="HB85" i="1" s="1"/>
  <c r="AS91" i="1"/>
  <c r="AU90" i="1"/>
  <c r="GS84" i="1" s="1"/>
  <c r="AM91" i="1"/>
  <c r="AO90" i="1"/>
  <c r="GQ84" i="1" s="1"/>
  <c r="AG91" i="1"/>
  <c r="AI90" i="1"/>
  <c r="GO84" i="1" s="1"/>
  <c r="BE91" i="1"/>
  <c r="BG90" i="1"/>
  <c r="GW84" i="1" s="1"/>
  <c r="R92" i="1"/>
  <c r="T91" i="1"/>
  <c r="GJ85" i="1" s="1"/>
  <c r="BZ92" i="1"/>
  <c r="CB91" i="1"/>
  <c r="HD85" i="1" s="1"/>
  <c r="BW91" i="1"/>
  <c r="BY90" i="1"/>
  <c r="HC84" i="1" s="1"/>
  <c r="AA91" i="1"/>
  <c r="AC90" i="1"/>
  <c r="GM84" i="1" s="1"/>
  <c r="AJ92" i="1"/>
  <c r="AL91" i="1"/>
  <c r="GP85" i="1" s="1"/>
  <c r="BH92" i="1"/>
  <c r="BJ91" i="1"/>
  <c r="GX85" i="1" s="1"/>
  <c r="AP92" i="1"/>
  <c r="AR91" i="1"/>
  <c r="GR85" i="1" s="1"/>
  <c r="BN92" i="1"/>
  <c r="BP91" i="1"/>
  <c r="GZ85" i="1" s="1"/>
  <c r="AY91" i="1"/>
  <c r="BA90" i="1"/>
  <c r="GU84" i="1" s="1"/>
  <c r="GH84" i="1"/>
  <c r="GT85" i="1" l="1"/>
  <c r="G87" i="1"/>
  <c r="C88" i="1" s="1"/>
  <c r="CO90" i="1"/>
  <c r="H87" i="1"/>
  <c r="HT87" i="1"/>
  <c r="HU87" i="1" s="1"/>
  <c r="HV87" i="1" s="1"/>
  <c r="J87" i="1" s="1"/>
  <c r="HS87" i="1"/>
  <c r="HP87" i="1" s="1"/>
  <c r="HR87" i="1"/>
  <c r="HO87" i="1" s="1"/>
  <c r="F88" i="1"/>
  <c r="HQ88" i="1"/>
  <c r="HJ83" i="1"/>
  <c r="HM83" i="1" s="1"/>
  <c r="CQ89" i="1"/>
  <c r="HL86" i="1"/>
  <c r="FI86" i="1" s="1"/>
  <c r="HN92" i="1"/>
  <c r="B93" i="1"/>
  <c r="BN93" i="1"/>
  <c r="BP92" i="1"/>
  <c r="GZ86" i="1" s="1"/>
  <c r="BH93" i="1"/>
  <c r="BJ92" i="1"/>
  <c r="GX86" i="1" s="1"/>
  <c r="AA92" i="1"/>
  <c r="AC91" i="1"/>
  <c r="GM85" i="1" s="1"/>
  <c r="BZ93" i="1"/>
  <c r="CB92" i="1"/>
  <c r="HD86" i="1" s="1"/>
  <c r="BE92" i="1"/>
  <c r="BG91" i="1"/>
  <c r="GW85" i="1" s="1"/>
  <c r="AM92" i="1"/>
  <c r="AO91" i="1"/>
  <c r="GQ85" i="1" s="1"/>
  <c r="BT93" i="1"/>
  <c r="BV92" i="1"/>
  <c r="HB86" i="1" s="1"/>
  <c r="L93" i="1"/>
  <c r="N92" i="1"/>
  <c r="BK92" i="1"/>
  <c r="BM91" i="1"/>
  <c r="GY85" i="1" s="1"/>
  <c r="CC92" i="1"/>
  <c r="HE85" i="1"/>
  <c r="U92" i="1"/>
  <c r="W91" i="1"/>
  <c r="GK85" i="1" s="1"/>
  <c r="AV93" i="1"/>
  <c r="AX92" i="1"/>
  <c r="BB93" i="1"/>
  <c r="BD92" i="1"/>
  <c r="GV86" i="1" s="1"/>
  <c r="AY92" i="1"/>
  <c r="BA91" i="1"/>
  <c r="GU85" i="1" s="1"/>
  <c r="AP93" i="1"/>
  <c r="AR92" i="1"/>
  <c r="GR86" i="1" s="1"/>
  <c r="AJ93" i="1"/>
  <c r="AL92" i="1"/>
  <c r="GP86" i="1" s="1"/>
  <c r="BW92" i="1"/>
  <c r="BY91" i="1"/>
  <c r="HC85" i="1" s="1"/>
  <c r="R93" i="1"/>
  <c r="T92" i="1"/>
  <c r="GJ86" i="1" s="1"/>
  <c r="AG92" i="1"/>
  <c r="AI91" i="1"/>
  <c r="GO85" i="1" s="1"/>
  <c r="AS92" i="1"/>
  <c r="AU91" i="1"/>
  <c r="GS85" i="1" s="1"/>
  <c r="O92" i="1"/>
  <c r="Q91" i="1"/>
  <c r="GI85" i="1" s="1"/>
  <c r="BQ92" i="1"/>
  <c r="BS91" i="1"/>
  <c r="HA85" i="1" s="1"/>
  <c r="X93" i="1"/>
  <c r="Z92" i="1"/>
  <c r="GL86" i="1" s="1"/>
  <c r="CL93" i="1"/>
  <c r="CN92" i="1"/>
  <c r="HH86" i="1" s="1"/>
  <c r="AD93" i="1"/>
  <c r="AF92" i="1"/>
  <c r="GN86" i="1" s="1"/>
  <c r="GH85" i="1"/>
  <c r="GT86" i="1" l="1"/>
  <c r="H88" i="1"/>
  <c r="CO91" i="1"/>
  <c r="I88" i="1"/>
  <c r="HT88" i="1"/>
  <c r="HU88" i="1" s="1"/>
  <c r="HV88" i="1" s="1"/>
  <c r="J88" i="1" s="1"/>
  <c r="HR88" i="1"/>
  <c r="HO88" i="1" s="1"/>
  <c r="HS88" i="1"/>
  <c r="HP88" i="1" s="1"/>
  <c r="G88" i="1"/>
  <c r="C89" i="1" s="1"/>
  <c r="F89" i="1"/>
  <c r="HQ89" i="1"/>
  <c r="HJ84" i="1"/>
  <c r="HM84" i="1" s="1"/>
  <c r="CQ90" i="1"/>
  <c r="HL87" i="1"/>
  <c r="FI87" i="1" s="1"/>
  <c r="HN93" i="1"/>
  <c r="B94" i="1"/>
  <c r="X94" i="1"/>
  <c r="Z93" i="1"/>
  <c r="GL87" i="1" s="1"/>
  <c r="O93" i="1"/>
  <c r="Q92" i="1"/>
  <c r="GI86" i="1" s="1"/>
  <c r="AG93" i="1"/>
  <c r="AI92" i="1"/>
  <c r="GO86" i="1" s="1"/>
  <c r="BW93" i="1"/>
  <c r="BY92" i="1"/>
  <c r="HC86" i="1" s="1"/>
  <c r="AP94" i="1"/>
  <c r="AR93" i="1"/>
  <c r="GR87" i="1" s="1"/>
  <c r="GH86" i="1"/>
  <c r="AD94" i="1"/>
  <c r="AF93" i="1"/>
  <c r="GN87" i="1" s="1"/>
  <c r="AV94" i="1"/>
  <c r="AX93" i="1"/>
  <c r="CC93" i="1"/>
  <c r="HE86" i="1"/>
  <c r="L94" i="1"/>
  <c r="N93" i="1"/>
  <c r="AM93" i="1"/>
  <c r="AO92" i="1"/>
  <c r="GQ86" i="1" s="1"/>
  <c r="BZ94" i="1"/>
  <c r="CB93" i="1"/>
  <c r="HD87" i="1" s="1"/>
  <c r="BH94" i="1"/>
  <c r="BJ93" i="1"/>
  <c r="GX87" i="1" s="1"/>
  <c r="CL94" i="1"/>
  <c r="CN93" i="1"/>
  <c r="HH87" i="1" s="1"/>
  <c r="BQ93" i="1"/>
  <c r="BS92" i="1"/>
  <c r="HA86" i="1" s="1"/>
  <c r="AS93" i="1"/>
  <c r="AU92" i="1"/>
  <c r="GS86" i="1" s="1"/>
  <c r="R94" i="1"/>
  <c r="T93" i="1"/>
  <c r="GJ87" i="1" s="1"/>
  <c r="AJ94" i="1"/>
  <c r="AL93" i="1"/>
  <c r="GP87" i="1" s="1"/>
  <c r="AY93" i="1"/>
  <c r="BA92" i="1"/>
  <c r="GU86" i="1" s="1"/>
  <c r="BB94" i="1"/>
  <c r="BD93" i="1"/>
  <c r="GV87" i="1" s="1"/>
  <c r="U93" i="1"/>
  <c r="W92" i="1"/>
  <c r="GK86" i="1" s="1"/>
  <c r="BK93" i="1"/>
  <c r="BM92" i="1"/>
  <c r="GY86" i="1" s="1"/>
  <c r="BT94" i="1"/>
  <c r="BV93" i="1"/>
  <c r="HB87" i="1" s="1"/>
  <c r="BG92" i="1"/>
  <c r="GW86" i="1" s="1"/>
  <c r="BE93" i="1"/>
  <c r="AA93" i="1"/>
  <c r="AC92" i="1"/>
  <c r="GM86" i="1" s="1"/>
  <c r="BN94" i="1"/>
  <c r="BP93" i="1"/>
  <c r="GZ87" i="1" s="1"/>
  <c r="GT87" i="1" l="1"/>
  <c r="CO92" i="1"/>
  <c r="H89" i="1"/>
  <c r="I89" i="1"/>
  <c r="G89" i="1"/>
  <c r="C90" i="1" s="1"/>
  <c r="HT89" i="1"/>
  <c r="HU89" i="1" s="1"/>
  <c r="HV89" i="1" s="1"/>
  <c r="J89" i="1" s="1"/>
  <c r="HS89" i="1"/>
  <c r="HP89" i="1" s="1"/>
  <c r="HR89" i="1"/>
  <c r="HO89" i="1" s="1"/>
  <c r="CQ91" i="1"/>
  <c r="F90" i="1"/>
  <c r="HQ90" i="1"/>
  <c r="HL88" i="1"/>
  <c r="FI88" i="1" s="1"/>
  <c r="HN94" i="1"/>
  <c r="HJ85" i="1"/>
  <c r="HM85" i="1" s="1"/>
  <c r="B95" i="1"/>
  <c r="GH87" i="1"/>
  <c r="AD95" i="1"/>
  <c r="AF94" i="1"/>
  <c r="GN88" i="1" s="1"/>
  <c r="AP95" i="1"/>
  <c r="AR94" i="1"/>
  <c r="GR88" i="1" s="1"/>
  <c r="AG94" i="1"/>
  <c r="AI93" i="1"/>
  <c r="GO87" i="1" s="1"/>
  <c r="X95" i="1"/>
  <c r="Z94" i="1"/>
  <c r="GL88" i="1" s="1"/>
  <c r="BE94" i="1"/>
  <c r="BG93" i="1"/>
  <c r="GW87" i="1" s="1"/>
  <c r="BN95" i="1"/>
  <c r="BP94" i="1"/>
  <c r="GZ88" i="1" s="1"/>
  <c r="BK94" i="1"/>
  <c r="BM93" i="1"/>
  <c r="GY87" i="1" s="1"/>
  <c r="BB95" i="1"/>
  <c r="BD94" i="1"/>
  <c r="GV88" i="1" s="1"/>
  <c r="AJ95" i="1"/>
  <c r="AL94" i="1"/>
  <c r="GP88" i="1" s="1"/>
  <c r="AS94" i="1"/>
  <c r="AU93" i="1"/>
  <c r="GS87" i="1" s="1"/>
  <c r="CL95" i="1"/>
  <c r="CN94" i="1"/>
  <c r="HH88" i="1" s="1"/>
  <c r="BZ95" i="1"/>
  <c r="CB94" i="1"/>
  <c r="HD88" i="1" s="1"/>
  <c r="L95" i="1"/>
  <c r="N94" i="1"/>
  <c r="AV95" i="1"/>
  <c r="AX94" i="1"/>
  <c r="BW94" i="1"/>
  <c r="BY93" i="1"/>
  <c r="HC87" i="1" s="1"/>
  <c r="O94" i="1"/>
  <c r="Q93" i="1"/>
  <c r="GI87" i="1" s="1"/>
  <c r="AA94" i="1"/>
  <c r="AC93" i="1"/>
  <c r="GM87" i="1" s="1"/>
  <c r="BT95" i="1"/>
  <c r="BV94" i="1"/>
  <c r="HB88" i="1" s="1"/>
  <c r="U94" i="1"/>
  <c r="W93" i="1"/>
  <c r="GK87" i="1" s="1"/>
  <c r="AY94" i="1"/>
  <c r="BA93" i="1"/>
  <c r="GU87" i="1" s="1"/>
  <c r="R95" i="1"/>
  <c r="T94" i="1"/>
  <c r="GJ88" i="1" s="1"/>
  <c r="BQ94" i="1"/>
  <c r="BS93" i="1"/>
  <c r="HA87" i="1" s="1"/>
  <c r="BH95" i="1"/>
  <c r="BJ94" i="1"/>
  <c r="GX88" i="1" s="1"/>
  <c r="AM94" i="1"/>
  <c r="AO93" i="1"/>
  <c r="GQ87" i="1" s="1"/>
  <c r="CC94" i="1"/>
  <c r="HE87" i="1"/>
  <c r="GT88" i="1" l="1"/>
  <c r="CO93" i="1"/>
  <c r="I90" i="1"/>
  <c r="HT90" i="1"/>
  <c r="HU90" i="1" s="1"/>
  <c r="HV90" i="1" s="1"/>
  <c r="J90" i="1" s="1"/>
  <c r="HS90" i="1"/>
  <c r="HP90" i="1" s="1"/>
  <c r="HR90" i="1"/>
  <c r="HO90" i="1" s="1"/>
  <c r="H90" i="1"/>
  <c r="G90" i="1"/>
  <c r="C91" i="1" s="1"/>
  <c r="F91" i="1"/>
  <c r="HQ91" i="1"/>
  <c r="HJ86" i="1"/>
  <c r="HM86" i="1" s="1"/>
  <c r="CQ92" i="1"/>
  <c r="HL89" i="1"/>
  <c r="FI89" i="1" s="1"/>
  <c r="HN95" i="1"/>
  <c r="B96" i="1"/>
  <c r="AM95" i="1"/>
  <c r="AO94" i="1"/>
  <c r="GQ88" i="1" s="1"/>
  <c r="O95" i="1"/>
  <c r="Q94" i="1"/>
  <c r="GI88" i="1" s="1"/>
  <c r="AV96" i="1"/>
  <c r="AX95" i="1"/>
  <c r="GT89" i="1" s="1"/>
  <c r="BZ96" i="1"/>
  <c r="CB95" i="1"/>
  <c r="HD89" i="1" s="1"/>
  <c r="AS95" i="1"/>
  <c r="AU94" i="1"/>
  <c r="GS88" i="1" s="1"/>
  <c r="BB96" i="1"/>
  <c r="BD95" i="1"/>
  <c r="GV89" i="1" s="1"/>
  <c r="BN96" i="1"/>
  <c r="BP95" i="1"/>
  <c r="GZ89" i="1" s="1"/>
  <c r="X96" i="1"/>
  <c r="Z95" i="1"/>
  <c r="GL89" i="1" s="1"/>
  <c r="AP96" i="1"/>
  <c r="AR95" i="1"/>
  <c r="GR89" i="1" s="1"/>
  <c r="AY95" i="1"/>
  <c r="BA94" i="1"/>
  <c r="GU88" i="1" s="1"/>
  <c r="GH88" i="1"/>
  <c r="L96" i="1"/>
  <c r="N95" i="1"/>
  <c r="CL96" i="1"/>
  <c r="CN95" i="1"/>
  <c r="HH89" i="1" s="1"/>
  <c r="AJ96" i="1"/>
  <c r="AL95" i="1"/>
  <c r="GP89" i="1" s="1"/>
  <c r="BK95" i="1"/>
  <c r="BM94" i="1"/>
  <c r="GY88" i="1" s="1"/>
  <c r="BE95" i="1"/>
  <c r="BG94" i="1"/>
  <c r="GW88" i="1" s="1"/>
  <c r="AG95" i="1"/>
  <c r="AI94" i="1"/>
  <c r="GO88" i="1" s="1"/>
  <c r="AD96" i="1"/>
  <c r="AF95" i="1"/>
  <c r="GN89" i="1" s="1"/>
  <c r="BQ95" i="1"/>
  <c r="BS94" i="1"/>
  <c r="HA88" i="1" s="1"/>
  <c r="BT96" i="1"/>
  <c r="BV95" i="1"/>
  <c r="HB89" i="1" s="1"/>
  <c r="CC95" i="1"/>
  <c r="HE88" i="1"/>
  <c r="BH96" i="1"/>
  <c r="BJ95" i="1"/>
  <c r="GX89" i="1" s="1"/>
  <c r="R96" i="1"/>
  <c r="T95" i="1"/>
  <c r="GJ89" i="1" s="1"/>
  <c r="U95" i="1"/>
  <c r="W94" i="1"/>
  <c r="GK88" i="1" s="1"/>
  <c r="AA95" i="1"/>
  <c r="AC94" i="1"/>
  <c r="GM88" i="1" s="1"/>
  <c r="BW95" i="1"/>
  <c r="BY94" i="1"/>
  <c r="HC88" i="1" s="1"/>
  <c r="CO94" i="1" l="1"/>
  <c r="I91" i="1"/>
  <c r="HT91" i="1"/>
  <c r="HU91" i="1" s="1"/>
  <c r="HV91" i="1" s="1"/>
  <c r="J91" i="1" s="1"/>
  <c r="HS91" i="1"/>
  <c r="HP91" i="1" s="1"/>
  <c r="HR91" i="1"/>
  <c r="HO91" i="1" s="1"/>
  <c r="G91" i="1"/>
  <c r="C92" i="1" s="1"/>
  <c r="F92" i="1"/>
  <c r="HQ92" i="1"/>
  <c r="H91" i="1"/>
  <c r="HJ87" i="1"/>
  <c r="HM87" i="1" s="1"/>
  <c r="CQ93" i="1"/>
  <c r="HL90" i="1"/>
  <c r="FI90" i="1" s="1"/>
  <c r="HN96" i="1"/>
  <c r="B100" i="1"/>
  <c r="BW96" i="1"/>
  <c r="BY95" i="1"/>
  <c r="HC89" i="1" s="1"/>
  <c r="U96" i="1"/>
  <c r="W95" i="1"/>
  <c r="GK89" i="1" s="1"/>
  <c r="BT100" i="1"/>
  <c r="BV96" i="1"/>
  <c r="HB90" i="1" s="1"/>
  <c r="BT98" i="1"/>
  <c r="BV98" i="1" s="1"/>
  <c r="BE96" i="1"/>
  <c r="BG95" i="1"/>
  <c r="GW89" i="1" s="1"/>
  <c r="L100" i="1"/>
  <c r="N96" i="1"/>
  <c r="L98" i="1"/>
  <c r="N98" i="1" s="1"/>
  <c r="AP100" i="1"/>
  <c r="AR96" i="1"/>
  <c r="GR90" i="1" s="1"/>
  <c r="AP98" i="1"/>
  <c r="AR98" i="1" s="1"/>
  <c r="BN100" i="1"/>
  <c r="BP96" i="1"/>
  <c r="GZ90" i="1" s="1"/>
  <c r="BN98" i="1"/>
  <c r="BP98" i="1" s="1"/>
  <c r="AS96" i="1"/>
  <c r="AU95" i="1"/>
  <c r="GS89" i="1" s="1"/>
  <c r="AV100" i="1"/>
  <c r="AX96" i="1"/>
  <c r="GT90" i="1" s="1"/>
  <c r="AV98" i="1"/>
  <c r="AX98" i="1" s="1"/>
  <c r="AA96" i="1"/>
  <c r="AC95" i="1"/>
  <c r="GM89" i="1" s="1"/>
  <c r="R100" i="1"/>
  <c r="T96" i="1"/>
  <c r="GJ90" i="1" s="1"/>
  <c r="R98" i="1"/>
  <c r="T98" i="1" s="1"/>
  <c r="CC96" i="1"/>
  <c r="HE89" i="1"/>
  <c r="BQ96" i="1"/>
  <c r="BS95" i="1"/>
  <c r="HA89" i="1" s="1"/>
  <c r="AG96" i="1"/>
  <c r="AI95" i="1"/>
  <c r="GO89" i="1" s="1"/>
  <c r="BK96" i="1"/>
  <c r="BM95" i="1"/>
  <c r="GY89" i="1" s="1"/>
  <c r="CL100" i="1"/>
  <c r="CN96" i="1"/>
  <c r="HH90" i="1" s="1"/>
  <c r="CL98" i="1"/>
  <c r="CN98" i="1" s="1"/>
  <c r="AY96" i="1"/>
  <c r="BA95" i="1"/>
  <c r="GU89" i="1" s="1"/>
  <c r="AM96" i="1"/>
  <c r="AO95" i="1"/>
  <c r="GQ89" i="1" s="1"/>
  <c r="BH100" i="1"/>
  <c r="BJ96" i="1"/>
  <c r="GX90" i="1" s="1"/>
  <c r="BH98" i="1"/>
  <c r="BJ98" i="1" s="1"/>
  <c r="AD100" i="1"/>
  <c r="AF96" i="1"/>
  <c r="GN90" i="1" s="1"/>
  <c r="AD98" i="1"/>
  <c r="AF98" i="1" s="1"/>
  <c r="AJ100" i="1"/>
  <c r="AL96" i="1"/>
  <c r="GP90" i="1" s="1"/>
  <c r="AJ98" i="1"/>
  <c r="AL98" i="1" s="1"/>
  <c r="O96" i="1"/>
  <c r="Q95" i="1"/>
  <c r="GI89" i="1" s="1"/>
  <c r="GH89" i="1"/>
  <c r="X100" i="1"/>
  <c r="Z96" i="1"/>
  <c r="GL90" i="1" s="1"/>
  <c r="X98" i="1"/>
  <c r="Z98" i="1" s="1"/>
  <c r="BB100" i="1"/>
  <c r="BD96" i="1"/>
  <c r="GV90" i="1" s="1"/>
  <c r="BB98" i="1"/>
  <c r="BD98" i="1" s="1"/>
  <c r="BZ100" i="1"/>
  <c r="CB96" i="1"/>
  <c r="HD90" i="1" s="1"/>
  <c r="BZ98" i="1"/>
  <c r="CB98" i="1" s="1"/>
  <c r="CO95" i="1" l="1"/>
  <c r="HT92" i="1"/>
  <c r="HU92" i="1" s="1"/>
  <c r="HV92" i="1" s="1"/>
  <c r="J92" i="1" s="1"/>
  <c r="HS92" i="1"/>
  <c r="HP92" i="1" s="1"/>
  <c r="HR92" i="1"/>
  <c r="HO92" i="1" s="1"/>
  <c r="G92" i="1"/>
  <c r="C93" i="1" s="1"/>
  <c r="H92" i="1"/>
  <c r="I92" i="1"/>
  <c r="F93" i="1"/>
  <c r="HQ93" i="1"/>
  <c r="HJ88" i="1"/>
  <c r="HM88" i="1" s="1"/>
  <c r="CQ94" i="1"/>
  <c r="HL91" i="1"/>
  <c r="FI91" i="1" s="1"/>
  <c r="HN100" i="1"/>
  <c r="B101" i="1"/>
  <c r="BB101" i="1"/>
  <c r="BD100" i="1"/>
  <c r="GV91" i="1" s="1"/>
  <c r="O98" i="1"/>
  <c r="Q98" i="1" s="1"/>
  <c r="O100" i="1"/>
  <c r="Q96" i="1"/>
  <c r="GI90" i="1" s="1"/>
  <c r="R101" i="1"/>
  <c r="T100" i="1"/>
  <c r="GJ91" i="1" s="1"/>
  <c r="L101" i="1"/>
  <c r="N100" i="1"/>
  <c r="BZ101" i="1"/>
  <c r="CB100" i="1"/>
  <c r="HD91" i="1" s="1"/>
  <c r="BH101" i="1"/>
  <c r="BJ100" i="1"/>
  <c r="GX91" i="1" s="1"/>
  <c r="AY98" i="1"/>
  <c r="BA98" i="1" s="1"/>
  <c r="AY100" i="1"/>
  <c r="BA96" i="1"/>
  <c r="GU90" i="1" s="1"/>
  <c r="CL101" i="1"/>
  <c r="CN100" i="1"/>
  <c r="HH91" i="1" s="1"/>
  <c r="AG98" i="1"/>
  <c r="AI98" i="1" s="1"/>
  <c r="AG100" i="1"/>
  <c r="AI96" i="1"/>
  <c r="GO90" i="1" s="1"/>
  <c r="CC98" i="1"/>
  <c r="CC100" i="1"/>
  <c r="HE90" i="1"/>
  <c r="AX100" i="1"/>
  <c r="GT91" i="1" s="1"/>
  <c r="AV101" i="1"/>
  <c r="AP101" i="1"/>
  <c r="AR100" i="1"/>
  <c r="GR91" i="1" s="1"/>
  <c r="BT101" i="1"/>
  <c r="BV100" i="1"/>
  <c r="HB91" i="1" s="1"/>
  <c r="BW98" i="1"/>
  <c r="BY98" i="1" s="1"/>
  <c r="BW100" i="1"/>
  <c r="BY96" i="1"/>
  <c r="HC90" i="1" s="1"/>
  <c r="AD101" i="1"/>
  <c r="AF100" i="1"/>
  <c r="GN91" i="1" s="1"/>
  <c r="AA98" i="1"/>
  <c r="AC98" i="1" s="1"/>
  <c r="AA100" i="1"/>
  <c r="AC96" i="1"/>
  <c r="GM90" i="1" s="1"/>
  <c r="BN101" i="1"/>
  <c r="BP100" i="1"/>
  <c r="GZ91" i="1" s="1"/>
  <c r="BE98" i="1"/>
  <c r="BG98" i="1" s="1"/>
  <c r="BE100" i="1"/>
  <c r="BG96" i="1"/>
  <c r="GW90" i="1" s="1"/>
  <c r="X101" i="1"/>
  <c r="Z100" i="1"/>
  <c r="GL91" i="1" s="1"/>
  <c r="AJ101" i="1"/>
  <c r="AL100" i="1"/>
  <c r="GP91" i="1" s="1"/>
  <c r="AM98" i="1"/>
  <c r="AO98" i="1" s="1"/>
  <c r="AM100" i="1"/>
  <c r="AO96" i="1"/>
  <c r="GQ90" i="1" s="1"/>
  <c r="BK98" i="1"/>
  <c r="BM98" i="1" s="1"/>
  <c r="BK100" i="1"/>
  <c r="BM96" i="1"/>
  <c r="GY90" i="1" s="1"/>
  <c r="BQ98" i="1"/>
  <c r="BS98" i="1" s="1"/>
  <c r="BQ100" i="1"/>
  <c r="BS96" i="1"/>
  <c r="HA90" i="1" s="1"/>
  <c r="AS98" i="1"/>
  <c r="AU98" i="1" s="1"/>
  <c r="AS100" i="1"/>
  <c r="AU96" i="1"/>
  <c r="GS90" i="1" s="1"/>
  <c r="GH90" i="1"/>
  <c r="U98" i="1"/>
  <c r="W98" i="1" s="1"/>
  <c r="U100" i="1"/>
  <c r="W96" i="1"/>
  <c r="GK90" i="1" s="1"/>
  <c r="CO98" i="1" l="1"/>
  <c r="CO96" i="1"/>
  <c r="G93" i="1"/>
  <c r="C94" i="1" s="1"/>
  <c r="I93" i="1"/>
  <c r="H93" i="1"/>
  <c r="HT93" i="1"/>
  <c r="HU93" i="1" s="1"/>
  <c r="HV93" i="1" s="1"/>
  <c r="J93" i="1" s="1"/>
  <c r="HS93" i="1"/>
  <c r="HP93" i="1" s="1"/>
  <c r="HR93" i="1"/>
  <c r="HO93" i="1" s="1"/>
  <c r="F94" i="1"/>
  <c r="HQ94" i="1"/>
  <c r="HJ89" i="1"/>
  <c r="HM89" i="1" s="1"/>
  <c r="CQ95" i="1"/>
  <c r="HL92" i="1"/>
  <c r="FI92" i="1" s="1"/>
  <c r="HN101" i="1"/>
  <c r="B102" i="1"/>
  <c r="BQ101" i="1"/>
  <c r="BS100" i="1"/>
  <c r="HA91" i="1" s="1"/>
  <c r="AD102" i="1"/>
  <c r="AF101" i="1"/>
  <c r="GN92" i="1" s="1"/>
  <c r="BT102" i="1"/>
  <c r="BV101" i="1"/>
  <c r="HB92" i="1" s="1"/>
  <c r="CL102" i="1"/>
  <c r="CN101" i="1"/>
  <c r="HH92" i="1" s="1"/>
  <c r="GH91" i="1"/>
  <c r="U101" i="1"/>
  <c r="W100" i="1"/>
  <c r="GK91" i="1" s="1"/>
  <c r="X102" i="1"/>
  <c r="Z101" i="1"/>
  <c r="GL92" i="1" s="1"/>
  <c r="AA101" i="1"/>
  <c r="AC100" i="1"/>
  <c r="GM91" i="1" s="1"/>
  <c r="AV102" i="1"/>
  <c r="AX101" i="1"/>
  <c r="GT92" i="1" s="1"/>
  <c r="BZ102" i="1"/>
  <c r="CB101" i="1"/>
  <c r="HD92" i="1" s="1"/>
  <c r="R102" i="1"/>
  <c r="T101" i="1"/>
  <c r="GJ92" i="1" s="1"/>
  <c r="BB102" i="1"/>
  <c r="BD101" i="1"/>
  <c r="GV92" i="1" s="1"/>
  <c r="AS101" i="1"/>
  <c r="AU100" i="1"/>
  <c r="GS91" i="1" s="1"/>
  <c r="AJ102" i="1"/>
  <c r="AL101" i="1"/>
  <c r="GP92" i="1" s="1"/>
  <c r="BE101" i="1"/>
  <c r="BG100" i="1"/>
  <c r="GW91" i="1" s="1"/>
  <c r="BN102" i="1"/>
  <c r="BP101" i="1"/>
  <c r="GZ92" i="1" s="1"/>
  <c r="BW101" i="1"/>
  <c r="BY100" i="1"/>
  <c r="HC91" i="1" s="1"/>
  <c r="AG101" i="1"/>
  <c r="AI100" i="1"/>
  <c r="GO91" i="1" s="1"/>
  <c r="BH102" i="1"/>
  <c r="BJ101" i="1"/>
  <c r="GX92" i="1" s="1"/>
  <c r="L102" i="1"/>
  <c r="N101" i="1"/>
  <c r="O101" i="1"/>
  <c r="Q100" i="1"/>
  <c r="GI91" i="1" s="1"/>
  <c r="BK101" i="1"/>
  <c r="BM100" i="1"/>
  <c r="GY91" i="1" s="1"/>
  <c r="AM101" i="1"/>
  <c r="AO100" i="1"/>
  <c r="GQ91" i="1" s="1"/>
  <c r="AP102" i="1"/>
  <c r="AR101" i="1"/>
  <c r="GR92" i="1" s="1"/>
  <c r="CC101" i="1"/>
  <c r="HE91" i="1"/>
  <c r="AY101" i="1"/>
  <c r="BA100" i="1"/>
  <c r="GU91" i="1" s="1"/>
  <c r="CO100" i="1" l="1"/>
  <c r="CQ100" i="1" s="1"/>
  <c r="G94" i="1"/>
  <c r="C95" i="1" s="1"/>
  <c r="H94" i="1"/>
  <c r="HT94" i="1"/>
  <c r="HU94" i="1" s="1"/>
  <c r="HV94" i="1" s="1"/>
  <c r="J94" i="1" s="1"/>
  <c r="HS94" i="1"/>
  <c r="HP94" i="1" s="1"/>
  <c r="HR94" i="1"/>
  <c r="HO94" i="1" s="1"/>
  <c r="CQ96" i="1"/>
  <c r="I94" i="1"/>
  <c r="F95" i="1"/>
  <c r="HQ95" i="1"/>
  <c r="HL93" i="1"/>
  <c r="FI93" i="1" s="1"/>
  <c r="HN102" i="1"/>
  <c r="HJ90" i="1"/>
  <c r="HM90" i="1" s="1"/>
  <c r="CQ98" i="1"/>
  <c r="F98" i="1" s="1"/>
  <c r="B103" i="1"/>
  <c r="O102" i="1"/>
  <c r="Q101" i="1"/>
  <c r="GI92" i="1" s="1"/>
  <c r="AP103" i="1"/>
  <c r="AR102" i="1"/>
  <c r="GR93" i="1" s="1"/>
  <c r="L103" i="1"/>
  <c r="N102" i="1"/>
  <c r="AS102" i="1"/>
  <c r="AU101" i="1"/>
  <c r="GS92" i="1" s="1"/>
  <c r="R103" i="1"/>
  <c r="T102" i="1"/>
  <c r="GJ93" i="1" s="1"/>
  <c r="AA102" i="1"/>
  <c r="AC101" i="1"/>
  <c r="GM92" i="1" s="1"/>
  <c r="U102" i="1"/>
  <c r="W101" i="1"/>
  <c r="GK92" i="1" s="1"/>
  <c r="CC102" i="1"/>
  <c r="HE92" i="1"/>
  <c r="AY102" i="1"/>
  <c r="BA101" i="1"/>
  <c r="GU92" i="1" s="1"/>
  <c r="BK102" i="1"/>
  <c r="BM101" i="1"/>
  <c r="GY92" i="1" s="1"/>
  <c r="AG102" i="1"/>
  <c r="AI101" i="1"/>
  <c r="GO92" i="1" s="1"/>
  <c r="BN103" i="1"/>
  <c r="BP102" i="1"/>
  <c r="GZ93" i="1" s="1"/>
  <c r="AJ103" i="1"/>
  <c r="AL102" i="1"/>
  <c r="GP93" i="1" s="1"/>
  <c r="CL103" i="1"/>
  <c r="CN102" i="1"/>
  <c r="HH93" i="1" s="1"/>
  <c r="AD103" i="1"/>
  <c r="AF102" i="1"/>
  <c r="GN93" i="1" s="1"/>
  <c r="X103" i="1"/>
  <c r="Z102" i="1"/>
  <c r="GL93" i="1" s="1"/>
  <c r="AM102" i="1"/>
  <c r="AO101" i="1"/>
  <c r="GQ92" i="1" s="1"/>
  <c r="BB103" i="1"/>
  <c r="BD102" i="1"/>
  <c r="GV93" i="1" s="1"/>
  <c r="BZ103" i="1"/>
  <c r="CB102" i="1"/>
  <c r="HD93" i="1" s="1"/>
  <c r="GH92" i="1"/>
  <c r="BH103" i="1"/>
  <c r="BJ102" i="1"/>
  <c r="GX93" i="1" s="1"/>
  <c r="BW102" i="1"/>
  <c r="BY101" i="1"/>
  <c r="HC92" i="1" s="1"/>
  <c r="BE102" i="1"/>
  <c r="BG101" i="1"/>
  <c r="GW92" i="1" s="1"/>
  <c r="AV103" i="1"/>
  <c r="AX102" i="1"/>
  <c r="GT93" i="1" s="1"/>
  <c r="BT103" i="1"/>
  <c r="BV102" i="1"/>
  <c r="HB93" i="1" s="1"/>
  <c r="BQ102" i="1"/>
  <c r="BS101" i="1"/>
  <c r="HA92" i="1" s="1"/>
  <c r="G95" i="1" l="1"/>
  <c r="C96" i="1" s="1"/>
  <c r="CO101" i="1"/>
  <c r="E422" i="1"/>
  <c r="D23" i="1"/>
  <c r="H95" i="1"/>
  <c r="HT95" i="1"/>
  <c r="HU95" i="1" s="1"/>
  <c r="HV95" i="1" s="1"/>
  <c r="J95" i="1" s="1"/>
  <c r="HS95" i="1"/>
  <c r="HP95" i="1" s="1"/>
  <c r="HR95" i="1"/>
  <c r="HO95" i="1" s="1"/>
  <c r="I95" i="1"/>
  <c r="F96" i="1"/>
  <c r="HQ96" i="1"/>
  <c r="F100" i="1"/>
  <c r="HQ100" i="1"/>
  <c r="HL94" i="1"/>
  <c r="FI94" i="1" s="1"/>
  <c r="HN103" i="1"/>
  <c r="HJ91" i="1"/>
  <c r="HM91" i="1" s="1"/>
  <c r="B104" i="1"/>
  <c r="BW103" i="1"/>
  <c r="BY102" i="1"/>
  <c r="HC93" i="1" s="1"/>
  <c r="BB104" i="1"/>
  <c r="BD103" i="1"/>
  <c r="GV94" i="1" s="1"/>
  <c r="AD104" i="1"/>
  <c r="AF103" i="1"/>
  <c r="GN94" i="1" s="1"/>
  <c r="AJ104" i="1"/>
  <c r="AL103" i="1"/>
  <c r="GP94" i="1" s="1"/>
  <c r="AI102" i="1"/>
  <c r="GO93" i="1" s="1"/>
  <c r="AG103" i="1"/>
  <c r="AY103" i="1"/>
  <c r="BA102" i="1"/>
  <c r="GU93" i="1" s="1"/>
  <c r="U103" i="1"/>
  <c r="W102" i="1"/>
  <c r="GK93" i="1" s="1"/>
  <c r="AP104" i="1"/>
  <c r="AR103" i="1"/>
  <c r="GR94" i="1" s="1"/>
  <c r="BT104" i="1"/>
  <c r="BV103" i="1"/>
  <c r="HB94" i="1" s="1"/>
  <c r="BE103" i="1"/>
  <c r="BG102" i="1"/>
  <c r="GW93" i="1" s="1"/>
  <c r="BH104" i="1"/>
  <c r="BJ103" i="1"/>
  <c r="GX94" i="1" s="1"/>
  <c r="BZ104" i="1"/>
  <c r="CB103" i="1"/>
  <c r="HD94" i="1" s="1"/>
  <c r="AM103" i="1"/>
  <c r="AO102" i="1"/>
  <c r="GQ93" i="1" s="1"/>
  <c r="AS103" i="1"/>
  <c r="AU102" i="1"/>
  <c r="GS93" i="1" s="1"/>
  <c r="GH93" i="1"/>
  <c r="AV104" i="1"/>
  <c r="AX103" i="1"/>
  <c r="GT94" i="1" s="1"/>
  <c r="R104" i="1"/>
  <c r="T103" i="1"/>
  <c r="GJ94" i="1" s="1"/>
  <c r="BQ103" i="1"/>
  <c r="BS102" i="1"/>
  <c r="HA93" i="1" s="1"/>
  <c r="X104" i="1"/>
  <c r="Z103" i="1"/>
  <c r="GL94" i="1" s="1"/>
  <c r="CL104" i="1"/>
  <c r="CN103" i="1"/>
  <c r="HH94" i="1" s="1"/>
  <c r="BN104" i="1"/>
  <c r="BP103" i="1"/>
  <c r="GZ94" i="1" s="1"/>
  <c r="BK103" i="1"/>
  <c r="BM102" i="1"/>
  <c r="GY93" i="1" s="1"/>
  <c r="HE93" i="1"/>
  <c r="CC103" i="1"/>
  <c r="AA103" i="1"/>
  <c r="AC102" i="1"/>
  <c r="GM93" i="1" s="1"/>
  <c r="L104" i="1"/>
  <c r="N103" i="1"/>
  <c r="O103" i="1"/>
  <c r="Q102" i="1"/>
  <c r="GI93" i="1" s="1"/>
  <c r="G96" i="1" l="1"/>
  <c r="CO102" i="1"/>
  <c r="H96" i="1"/>
  <c r="HS100" i="1"/>
  <c r="HP100" i="1" s="1"/>
  <c r="HR100" i="1"/>
  <c r="HO100" i="1" s="1"/>
  <c r="I96" i="1"/>
  <c r="I100" i="1" s="1"/>
  <c r="HT96" i="1"/>
  <c r="HU96" i="1" s="1"/>
  <c r="HV96" i="1" s="1"/>
  <c r="J96" i="1" s="1"/>
  <c r="HR96" i="1"/>
  <c r="HO96" i="1" s="1"/>
  <c r="HS96" i="1"/>
  <c r="HP96" i="1" s="1"/>
  <c r="CQ101" i="1"/>
  <c r="HL95" i="1"/>
  <c r="FI95" i="1" s="1"/>
  <c r="HN104" i="1"/>
  <c r="HJ92" i="1"/>
  <c r="HM92" i="1" s="1"/>
  <c r="C23" i="1"/>
  <c r="B105" i="1"/>
  <c r="L105" i="1"/>
  <c r="N104" i="1"/>
  <c r="BN105" i="1"/>
  <c r="BP104" i="1"/>
  <c r="GZ95" i="1" s="1"/>
  <c r="X105" i="1"/>
  <c r="Z104" i="1"/>
  <c r="GL95" i="1" s="1"/>
  <c r="G100" i="1"/>
  <c r="C101" i="1" s="1"/>
  <c r="H100" i="1"/>
  <c r="BT105" i="1"/>
  <c r="BV104" i="1"/>
  <c r="HB95" i="1" s="1"/>
  <c r="AP105" i="1"/>
  <c r="AR104" i="1"/>
  <c r="GR95" i="1" s="1"/>
  <c r="AY104" i="1"/>
  <c r="BA103" i="1"/>
  <c r="GU94" i="1" s="1"/>
  <c r="AJ105" i="1"/>
  <c r="AL104" i="1"/>
  <c r="GP95" i="1" s="1"/>
  <c r="BD104" i="1"/>
  <c r="GV95" i="1" s="1"/>
  <c r="BB105" i="1"/>
  <c r="BZ105" i="1"/>
  <c r="CB104" i="1"/>
  <c r="HD95" i="1" s="1"/>
  <c r="BE104" i="1"/>
  <c r="BG103" i="1"/>
  <c r="GW94" i="1" s="1"/>
  <c r="AG104" i="1"/>
  <c r="AI103" i="1"/>
  <c r="GO94" i="1" s="1"/>
  <c r="O104" i="1"/>
  <c r="Q103" i="1"/>
  <c r="GI94" i="1" s="1"/>
  <c r="AA104" i="1"/>
  <c r="AC103" i="1"/>
  <c r="GM94" i="1" s="1"/>
  <c r="BK104" i="1"/>
  <c r="BM103" i="1"/>
  <c r="GY94" i="1" s="1"/>
  <c r="CL105" i="1"/>
  <c r="CN104" i="1"/>
  <c r="HH95" i="1" s="1"/>
  <c r="R105" i="1"/>
  <c r="T104" i="1"/>
  <c r="GJ95" i="1" s="1"/>
  <c r="AS104" i="1"/>
  <c r="AU103" i="1"/>
  <c r="GS94" i="1" s="1"/>
  <c r="U104" i="1"/>
  <c r="W103" i="1"/>
  <c r="GK94" i="1" s="1"/>
  <c r="AD105" i="1"/>
  <c r="AF104" i="1"/>
  <c r="GN95" i="1" s="1"/>
  <c r="BW104" i="1"/>
  <c r="BY103" i="1"/>
  <c r="HC94" i="1" s="1"/>
  <c r="GH94" i="1"/>
  <c r="CC104" i="1"/>
  <c r="HE94" i="1"/>
  <c r="BQ104" i="1"/>
  <c r="BS103" i="1"/>
  <c r="HA94" i="1" s="1"/>
  <c r="AM104" i="1"/>
  <c r="AO103" i="1"/>
  <c r="GQ94" i="1" s="1"/>
  <c r="BH105" i="1"/>
  <c r="BJ104" i="1"/>
  <c r="GX95" i="1" s="1"/>
  <c r="E100" i="1"/>
  <c r="H98" i="1"/>
  <c r="D100" i="1"/>
  <c r="AV105" i="1"/>
  <c r="AX104" i="1"/>
  <c r="GT95" i="1" s="1"/>
  <c r="CO103" i="1" l="1"/>
  <c r="HT100" i="1"/>
  <c r="HU100" i="1" s="1"/>
  <c r="HV100" i="1" s="1"/>
  <c r="J100" i="1" s="1"/>
  <c r="F101" i="1"/>
  <c r="I101" i="1" s="1"/>
  <c r="HQ101" i="1"/>
  <c r="HJ93" i="1"/>
  <c r="HM93" i="1" s="1"/>
  <c r="CQ102" i="1"/>
  <c r="HL96" i="1"/>
  <c r="FI96" i="1" s="1"/>
  <c r="HN105" i="1"/>
  <c r="G422" i="1"/>
  <c r="F422" i="1"/>
  <c r="B106" i="1"/>
  <c r="BQ105" i="1"/>
  <c r="BS104" i="1"/>
  <c r="HA95" i="1" s="1"/>
  <c r="AS105" i="1"/>
  <c r="AU104" i="1"/>
  <c r="GS95" i="1" s="1"/>
  <c r="BN106" i="1"/>
  <c r="BP105" i="1"/>
  <c r="GZ96" i="1" s="1"/>
  <c r="BE105" i="1"/>
  <c r="BG104" i="1"/>
  <c r="GW95" i="1" s="1"/>
  <c r="R106" i="1"/>
  <c r="T105" i="1"/>
  <c r="GJ96" i="1" s="1"/>
  <c r="O105" i="1"/>
  <c r="Q104" i="1"/>
  <c r="GI95" i="1" s="1"/>
  <c r="AP106" i="1"/>
  <c r="AR105" i="1"/>
  <c r="GR96" i="1" s="1"/>
  <c r="BZ106" i="1"/>
  <c r="CB105" i="1"/>
  <c r="HD96" i="1" s="1"/>
  <c r="BB106" i="1"/>
  <c r="BD105" i="1"/>
  <c r="GV96" i="1" s="1"/>
  <c r="GH95" i="1"/>
  <c r="BH106" i="1"/>
  <c r="BJ105" i="1"/>
  <c r="GX96" i="1" s="1"/>
  <c r="AD106" i="1"/>
  <c r="AF105" i="1"/>
  <c r="GN96" i="1" s="1"/>
  <c r="BK105" i="1"/>
  <c r="BM104" i="1"/>
  <c r="GY95" i="1" s="1"/>
  <c r="AJ106" i="1"/>
  <c r="AL105" i="1"/>
  <c r="GP96" i="1" s="1"/>
  <c r="AM105" i="1"/>
  <c r="AO104" i="1"/>
  <c r="GQ95" i="1" s="1"/>
  <c r="AV106" i="1"/>
  <c r="AX105" i="1"/>
  <c r="GT96" i="1" s="1"/>
  <c r="CC105" i="1"/>
  <c r="HE95" i="1"/>
  <c r="BW105" i="1"/>
  <c r="BY104" i="1"/>
  <c r="HC95" i="1" s="1"/>
  <c r="U105" i="1"/>
  <c r="W104" i="1"/>
  <c r="GK95" i="1" s="1"/>
  <c r="CL106" i="1"/>
  <c r="CN105" i="1"/>
  <c r="HH96" i="1" s="1"/>
  <c r="AA105" i="1"/>
  <c r="AC104" i="1"/>
  <c r="GM95" i="1" s="1"/>
  <c r="AG105" i="1"/>
  <c r="AI104" i="1"/>
  <c r="GO95" i="1" s="1"/>
  <c r="AY105" i="1"/>
  <c r="BA104" i="1"/>
  <c r="GU95" i="1" s="1"/>
  <c r="BT106" i="1"/>
  <c r="BV105" i="1"/>
  <c r="HB96" i="1" s="1"/>
  <c r="X106" i="1"/>
  <c r="Z105" i="1"/>
  <c r="GL96" i="1" s="1"/>
  <c r="L106" i="1"/>
  <c r="N105" i="1"/>
  <c r="CO104" i="1" l="1"/>
  <c r="HT101" i="1"/>
  <c r="HU101" i="1" s="1"/>
  <c r="HV101" i="1" s="1"/>
  <c r="J101" i="1" s="1"/>
  <c r="HS101" i="1"/>
  <c r="HP101" i="1" s="1"/>
  <c r="HR101" i="1"/>
  <c r="HO101" i="1" s="1"/>
  <c r="G101" i="1"/>
  <c r="C102" i="1" s="1"/>
  <c r="H101" i="1"/>
  <c r="CQ103" i="1"/>
  <c r="F102" i="1"/>
  <c r="HQ102" i="1"/>
  <c r="HL97" i="1"/>
  <c r="FI97" i="1" s="1"/>
  <c r="HN106" i="1"/>
  <c r="H422" i="1"/>
  <c r="HJ94" i="1"/>
  <c r="HM94" i="1" s="1"/>
  <c r="B107" i="1"/>
  <c r="R107" i="1"/>
  <c r="T106" i="1"/>
  <c r="GJ97" i="1" s="1"/>
  <c r="BA105" i="1"/>
  <c r="GU96" i="1" s="1"/>
  <c r="AY106" i="1"/>
  <c r="U106" i="1"/>
  <c r="W105" i="1"/>
  <c r="GK96" i="1" s="1"/>
  <c r="AO105" i="1"/>
  <c r="GQ96" i="1" s="1"/>
  <c r="AM106" i="1"/>
  <c r="BH107" i="1"/>
  <c r="BJ106" i="1"/>
  <c r="GX97" i="1" s="1"/>
  <c r="AP107" i="1"/>
  <c r="AR106" i="1"/>
  <c r="GR97" i="1" s="1"/>
  <c r="BN107" i="1"/>
  <c r="BP106" i="1"/>
  <c r="GZ97" i="1" s="1"/>
  <c r="L107" i="1"/>
  <c r="N106" i="1"/>
  <c r="Q105" i="1"/>
  <c r="GI96" i="1" s="1"/>
  <c r="O106" i="1"/>
  <c r="X107" i="1"/>
  <c r="Z106" i="1"/>
  <c r="GL97" i="1" s="1"/>
  <c r="GH96" i="1"/>
  <c r="AC105" i="1"/>
  <c r="GM96" i="1" s="1"/>
  <c r="AA106" i="1"/>
  <c r="CC106" i="1"/>
  <c r="HE96" i="1"/>
  <c r="BM105" i="1"/>
  <c r="GY96" i="1" s="1"/>
  <c r="BK106" i="1"/>
  <c r="BB107" i="1"/>
  <c r="BD106" i="1"/>
  <c r="GV97" i="1" s="1"/>
  <c r="BQ106" i="1"/>
  <c r="BS105" i="1"/>
  <c r="HA96" i="1" s="1"/>
  <c r="BT107" i="1"/>
  <c r="BV106" i="1"/>
  <c r="HB97" i="1" s="1"/>
  <c r="AG106" i="1"/>
  <c r="AI105" i="1"/>
  <c r="GO96" i="1" s="1"/>
  <c r="CL107" i="1"/>
  <c r="CN106" i="1"/>
  <c r="HH97" i="1" s="1"/>
  <c r="BY105" i="1"/>
  <c r="HC96" i="1" s="1"/>
  <c r="BW106" i="1"/>
  <c r="AV107" i="1"/>
  <c r="AX106" i="1"/>
  <c r="GT97" i="1" s="1"/>
  <c r="AJ107" i="1"/>
  <c r="AL106" i="1"/>
  <c r="GP97" i="1" s="1"/>
  <c r="AD107" i="1"/>
  <c r="AF106" i="1"/>
  <c r="GN97" i="1" s="1"/>
  <c r="BZ107" i="1"/>
  <c r="CB106" i="1"/>
  <c r="HD97" i="1" s="1"/>
  <c r="BE106" i="1"/>
  <c r="BG105" i="1"/>
  <c r="GW96" i="1" s="1"/>
  <c r="AS106" i="1"/>
  <c r="AU105" i="1"/>
  <c r="GS96" i="1" s="1"/>
  <c r="G102" i="1" l="1"/>
  <c r="C103" i="1" s="1"/>
  <c r="CO105" i="1"/>
  <c r="I102" i="1"/>
  <c r="H102" i="1"/>
  <c r="HT102" i="1"/>
  <c r="HU102" i="1" s="1"/>
  <c r="HV102" i="1" s="1"/>
  <c r="J102" i="1" s="1"/>
  <c r="HS102" i="1"/>
  <c r="HP102" i="1" s="1"/>
  <c r="HR102" i="1"/>
  <c r="HO102" i="1" s="1"/>
  <c r="F103" i="1"/>
  <c r="HQ103" i="1"/>
  <c r="HJ95" i="1"/>
  <c r="HM95" i="1" s="1"/>
  <c r="CQ104" i="1"/>
  <c r="HL98" i="1"/>
  <c r="FI98" i="1" s="1"/>
  <c r="HN107" i="1"/>
  <c r="B108" i="1"/>
  <c r="AJ108" i="1"/>
  <c r="AL107" i="1"/>
  <c r="GP98" i="1" s="1"/>
  <c r="AA107" i="1"/>
  <c r="AC106" i="1"/>
  <c r="GM97" i="1" s="1"/>
  <c r="X108" i="1"/>
  <c r="Z107" i="1"/>
  <c r="GL98" i="1" s="1"/>
  <c r="BN108" i="1"/>
  <c r="BP107" i="1"/>
  <c r="GZ98" i="1" s="1"/>
  <c r="BH108" i="1"/>
  <c r="BJ107" i="1"/>
  <c r="GX98" i="1" s="1"/>
  <c r="U107" i="1"/>
  <c r="W106" i="1"/>
  <c r="GK97" i="1" s="1"/>
  <c r="R108" i="1"/>
  <c r="T107" i="1"/>
  <c r="GJ98" i="1" s="1"/>
  <c r="BG106" i="1"/>
  <c r="GW97" i="1" s="1"/>
  <c r="BE107" i="1"/>
  <c r="AD108" i="1"/>
  <c r="AF107" i="1"/>
  <c r="GN98" i="1" s="1"/>
  <c r="AV108" i="1"/>
  <c r="AX107" i="1"/>
  <c r="GT98" i="1" s="1"/>
  <c r="CL108" i="1"/>
  <c r="CN107" i="1"/>
  <c r="HH98" i="1" s="1"/>
  <c r="BT108" i="1"/>
  <c r="BV107" i="1"/>
  <c r="HB98" i="1" s="1"/>
  <c r="GH97" i="1"/>
  <c r="AO106" i="1"/>
  <c r="GQ97" i="1" s="1"/>
  <c r="AM107" i="1"/>
  <c r="AY107" i="1"/>
  <c r="BA106" i="1"/>
  <c r="GU97" i="1" s="1"/>
  <c r="AS107" i="1"/>
  <c r="AU106" i="1"/>
  <c r="GS97" i="1" s="1"/>
  <c r="AG107" i="1"/>
  <c r="AI106" i="1"/>
  <c r="GO97" i="1" s="1"/>
  <c r="BM106" i="1"/>
  <c r="GY97" i="1" s="1"/>
  <c r="BK107" i="1"/>
  <c r="Q106" i="1"/>
  <c r="GI97" i="1" s="1"/>
  <c r="O107" i="1"/>
  <c r="BQ107" i="1"/>
  <c r="BS106" i="1"/>
  <c r="HA97" i="1" s="1"/>
  <c r="BZ108" i="1"/>
  <c r="CB107" i="1"/>
  <c r="HD98" i="1" s="1"/>
  <c r="BW107" i="1"/>
  <c r="BY106" i="1"/>
  <c r="HC97" i="1" s="1"/>
  <c r="BB108" i="1"/>
  <c r="BD107" i="1"/>
  <c r="GV98" i="1" s="1"/>
  <c r="CC107" i="1"/>
  <c r="HE97" i="1"/>
  <c r="L108" i="1"/>
  <c r="N107" i="1"/>
  <c r="AP108" i="1"/>
  <c r="AR107" i="1"/>
  <c r="GR98" i="1" s="1"/>
  <c r="G103" i="1" l="1"/>
  <c r="C104" i="1" s="1"/>
  <c r="CO106" i="1"/>
  <c r="H103" i="1"/>
  <c r="HT103" i="1"/>
  <c r="HU103" i="1" s="1"/>
  <c r="HV103" i="1" s="1"/>
  <c r="J103" i="1" s="1"/>
  <c r="HS103" i="1"/>
  <c r="HP103" i="1" s="1"/>
  <c r="HR103" i="1"/>
  <c r="HO103" i="1" s="1"/>
  <c r="I103" i="1"/>
  <c r="F104" i="1"/>
  <c r="HQ104" i="1"/>
  <c r="HJ96" i="1"/>
  <c r="HM96" i="1" s="1"/>
  <c r="CQ105" i="1"/>
  <c r="HL99" i="1"/>
  <c r="FI99" i="1" s="1"/>
  <c r="HN108" i="1"/>
  <c r="B109" i="1"/>
  <c r="BK108" i="1"/>
  <c r="BM107" i="1"/>
  <c r="GY98" i="1" s="1"/>
  <c r="AS108" i="1"/>
  <c r="AU107" i="1"/>
  <c r="GS98" i="1" s="1"/>
  <c r="BE108" i="1"/>
  <c r="BG107" i="1"/>
  <c r="GW98" i="1" s="1"/>
  <c r="AA108" i="1"/>
  <c r="AC107" i="1"/>
  <c r="GM98" i="1" s="1"/>
  <c r="L109" i="1"/>
  <c r="N108" i="1"/>
  <c r="AR108" i="1"/>
  <c r="GR99" i="1" s="1"/>
  <c r="AP109" i="1"/>
  <c r="GH98" i="1"/>
  <c r="CC108" i="1"/>
  <c r="HE98" i="1"/>
  <c r="BW108" i="1"/>
  <c r="BY107" i="1"/>
  <c r="HC98" i="1" s="1"/>
  <c r="BQ108" i="1"/>
  <c r="BS107" i="1"/>
  <c r="HA98" i="1" s="1"/>
  <c r="BT109" i="1"/>
  <c r="BV108" i="1"/>
  <c r="HB99" i="1" s="1"/>
  <c r="AV109" i="1"/>
  <c r="AX108" i="1"/>
  <c r="GT99" i="1" s="1"/>
  <c r="U108" i="1"/>
  <c r="W107" i="1"/>
  <c r="GK98" i="1" s="1"/>
  <c r="BP108" i="1"/>
  <c r="GZ99" i="1" s="1"/>
  <c r="BN109" i="1"/>
  <c r="O108" i="1"/>
  <c r="Q107" i="1"/>
  <c r="GI98" i="1" s="1"/>
  <c r="AY108" i="1"/>
  <c r="BA107" i="1"/>
  <c r="GU98" i="1" s="1"/>
  <c r="X109" i="1"/>
  <c r="Z108" i="1"/>
  <c r="GL99" i="1" s="1"/>
  <c r="AJ109" i="1"/>
  <c r="AL108" i="1"/>
  <c r="GP99" i="1" s="1"/>
  <c r="BB109" i="1"/>
  <c r="BD108" i="1"/>
  <c r="GV99" i="1" s="1"/>
  <c r="BZ109" i="1"/>
  <c r="CB108" i="1"/>
  <c r="HD99" i="1" s="1"/>
  <c r="AG108" i="1"/>
  <c r="AI107" i="1"/>
  <c r="GO98" i="1" s="1"/>
  <c r="AM108" i="1"/>
  <c r="AO107" i="1"/>
  <c r="GQ98" i="1" s="1"/>
  <c r="CL109" i="1"/>
  <c r="CN108" i="1"/>
  <c r="HH99" i="1" s="1"/>
  <c r="AD109" i="1"/>
  <c r="AF108" i="1"/>
  <c r="GN99" i="1" s="1"/>
  <c r="T108" i="1"/>
  <c r="GJ99" i="1" s="1"/>
  <c r="R109" i="1"/>
  <c r="BH109" i="1"/>
  <c r="BJ108" i="1"/>
  <c r="GX99" i="1" s="1"/>
  <c r="G104" i="1" l="1"/>
  <c r="C105" i="1" s="1"/>
  <c r="CO107" i="1"/>
  <c r="HT104" i="1"/>
  <c r="HU104" i="1" s="1"/>
  <c r="HV104" i="1" s="1"/>
  <c r="J104" i="1" s="1"/>
  <c r="HS104" i="1"/>
  <c r="HP104" i="1" s="1"/>
  <c r="HR104" i="1"/>
  <c r="HO104" i="1" s="1"/>
  <c r="H104" i="1"/>
  <c r="I104" i="1"/>
  <c r="F105" i="1"/>
  <c r="HQ105" i="1"/>
  <c r="HJ97" i="1"/>
  <c r="HM97" i="1" s="1"/>
  <c r="CQ106" i="1"/>
  <c r="HL100" i="1"/>
  <c r="FI100" i="1" s="1"/>
  <c r="HN109" i="1"/>
  <c r="B110" i="1"/>
  <c r="BW109" i="1"/>
  <c r="BY108" i="1"/>
  <c r="HC99" i="1" s="1"/>
  <c r="BK109" i="1"/>
  <c r="BM108" i="1"/>
  <c r="GY99" i="1" s="1"/>
  <c r="AD110" i="1"/>
  <c r="AF109" i="1"/>
  <c r="GN100" i="1" s="1"/>
  <c r="BZ110" i="1"/>
  <c r="CB109" i="1"/>
  <c r="HD100" i="1" s="1"/>
  <c r="AJ110" i="1"/>
  <c r="AL109" i="1"/>
  <c r="GP100" i="1" s="1"/>
  <c r="AV110" i="1"/>
  <c r="AX109" i="1"/>
  <c r="GT100" i="1" s="1"/>
  <c r="AP110" i="1"/>
  <c r="AR109" i="1"/>
  <c r="GR100" i="1" s="1"/>
  <c r="O109" i="1"/>
  <c r="Q108" i="1"/>
  <c r="GI99" i="1" s="1"/>
  <c r="U109" i="1"/>
  <c r="W108" i="1"/>
  <c r="GK99" i="1" s="1"/>
  <c r="GH99" i="1"/>
  <c r="BN110" i="1"/>
  <c r="BP109" i="1"/>
  <c r="GZ100" i="1" s="1"/>
  <c r="L110" i="1"/>
  <c r="N109" i="1"/>
  <c r="BE109" i="1"/>
  <c r="BG108" i="1"/>
  <c r="GW99" i="1" s="1"/>
  <c r="BH110" i="1"/>
  <c r="BJ109" i="1"/>
  <c r="GX100" i="1" s="1"/>
  <c r="AM109" i="1"/>
  <c r="AO108" i="1"/>
  <c r="GQ99" i="1" s="1"/>
  <c r="R110" i="1"/>
  <c r="T109" i="1"/>
  <c r="GJ100" i="1" s="1"/>
  <c r="AY109" i="1"/>
  <c r="BA108" i="1"/>
  <c r="GU99" i="1" s="1"/>
  <c r="BQ109" i="1"/>
  <c r="BS108" i="1"/>
  <c r="HA99" i="1" s="1"/>
  <c r="CC109" i="1"/>
  <c r="HE99" i="1"/>
  <c r="AA109" i="1"/>
  <c r="AC108" i="1"/>
  <c r="GM99" i="1" s="1"/>
  <c r="AS109" i="1"/>
  <c r="AU108" i="1"/>
  <c r="GS99" i="1" s="1"/>
  <c r="AG109" i="1"/>
  <c r="AI108" i="1"/>
  <c r="GO99" i="1" s="1"/>
  <c r="BT110" i="1"/>
  <c r="BV109" i="1"/>
  <c r="HB100" i="1" s="1"/>
  <c r="CL110" i="1"/>
  <c r="CN109" i="1"/>
  <c r="HH100" i="1" s="1"/>
  <c r="BB110" i="1"/>
  <c r="BD109" i="1"/>
  <c r="GV100" i="1" s="1"/>
  <c r="X110" i="1"/>
  <c r="Z109" i="1"/>
  <c r="GL100" i="1" s="1"/>
  <c r="H105" i="1" l="1"/>
  <c r="CO108" i="1"/>
  <c r="I105" i="1"/>
  <c r="HT105" i="1"/>
  <c r="HU105" i="1" s="1"/>
  <c r="HS105" i="1"/>
  <c r="HP105" i="1" s="1"/>
  <c r="HR105" i="1"/>
  <c r="HO105" i="1" s="1"/>
  <c r="G105" i="1"/>
  <c r="C106" i="1" s="1"/>
  <c r="F106" i="1"/>
  <c r="HQ106" i="1"/>
  <c r="HJ98" i="1"/>
  <c r="HM98" i="1" s="1"/>
  <c r="CQ107" i="1"/>
  <c r="HL101" i="1"/>
  <c r="FI101" i="1" s="1"/>
  <c r="HN110" i="1"/>
  <c r="B111" i="1"/>
  <c r="AS110" i="1"/>
  <c r="AU109" i="1"/>
  <c r="GS100" i="1" s="1"/>
  <c r="CC110" i="1"/>
  <c r="HE100" i="1"/>
  <c r="AM110" i="1"/>
  <c r="AO109" i="1"/>
  <c r="GQ100" i="1" s="1"/>
  <c r="BE110" i="1"/>
  <c r="BG109" i="1"/>
  <c r="GW100" i="1" s="1"/>
  <c r="AA110" i="1"/>
  <c r="AC109" i="1"/>
  <c r="GM100" i="1" s="1"/>
  <c r="BQ110" i="1"/>
  <c r="BS109" i="1"/>
  <c r="HA100" i="1" s="1"/>
  <c r="R113" i="1"/>
  <c r="T113" i="1" s="1"/>
  <c r="R111" i="1"/>
  <c r="T110" i="1"/>
  <c r="GJ101" i="1" s="1"/>
  <c r="BH113" i="1"/>
  <c r="BJ113" i="1" s="1"/>
  <c r="BH111" i="1"/>
  <c r="BJ110" i="1"/>
  <c r="GX101" i="1" s="1"/>
  <c r="L113" i="1"/>
  <c r="N113" i="1" s="1"/>
  <c r="L111" i="1"/>
  <c r="N110" i="1"/>
  <c r="AJ113" i="1"/>
  <c r="AL113" i="1" s="1"/>
  <c r="AJ111" i="1"/>
  <c r="AL110" i="1"/>
  <c r="GP101" i="1" s="1"/>
  <c r="AD113" i="1"/>
  <c r="AF113" i="1" s="1"/>
  <c r="AD111" i="1"/>
  <c r="AF110" i="1"/>
  <c r="GN101" i="1" s="1"/>
  <c r="BW110" i="1"/>
  <c r="BY109" i="1"/>
  <c r="HC100" i="1" s="1"/>
  <c r="X113" i="1"/>
  <c r="Z113" i="1" s="1"/>
  <c r="X111" i="1"/>
  <c r="Z110" i="1"/>
  <c r="GL101" i="1" s="1"/>
  <c r="CL113" i="1"/>
  <c r="CN113" i="1" s="1"/>
  <c r="CL111" i="1"/>
  <c r="CN110" i="1"/>
  <c r="HH101" i="1" s="1"/>
  <c r="AG110" i="1"/>
  <c r="AI109" i="1"/>
  <c r="GO100" i="1" s="1"/>
  <c r="U110" i="1"/>
  <c r="W109" i="1"/>
  <c r="GK100" i="1" s="1"/>
  <c r="AP113" i="1"/>
  <c r="AR113" i="1" s="1"/>
  <c r="AP111" i="1"/>
  <c r="AR110" i="1"/>
  <c r="GR101" i="1" s="1"/>
  <c r="AY110" i="1"/>
  <c r="BA109" i="1"/>
  <c r="GU100" i="1" s="1"/>
  <c r="BZ113" i="1"/>
  <c r="CB113" i="1" s="1"/>
  <c r="BZ111" i="1"/>
  <c r="CB110" i="1"/>
  <c r="HD101" i="1" s="1"/>
  <c r="BK110" i="1"/>
  <c r="BM109" i="1"/>
  <c r="GY100" i="1" s="1"/>
  <c r="BB113" i="1"/>
  <c r="BD113" i="1" s="1"/>
  <c r="BB111" i="1"/>
  <c r="BD110" i="1"/>
  <c r="GV101" i="1" s="1"/>
  <c r="BT113" i="1"/>
  <c r="BV113" i="1" s="1"/>
  <c r="BT111" i="1"/>
  <c r="BV110" i="1"/>
  <c r="HB101" i="1" s="1"/>
  <c r="GH100" i="1"/>
  <c r="BN113" i="1"/>
  <c r="BP113" i="1" s="1"/>
  <c r="BN111" i="1"/>
  <c r="BP110" i="1"/>
  <c r="GZ101" i="1" s="1"/>
  <c r="O110" i="1"/>
  <c r="Q109" i="1"/>
  <c r="GI100" i="1" s="1"/>
  <c r="AV113" i="1"/>
  <c r="AX113" i="1" s="1"/>
  <c r="AV111" i="1"/>
  <c r="AX110" i="1"/>
  <c r="GT101" i="1" s="1"/>
  <c r="HV105" i="1" l="1"/>
  <c r="J105" i="1" s="1"/>
  <c r="CO109" i="1"/>
  <c r="H106" i="1"/>
  <c r="HT106" i="1"/>
  <c r="HU106" i="1" s="1"/>
  <c r="HV106" i="1" s="1"/>
  <c r="J106" i="1" s="1"/>
  <c r="HS106" i="1"/>
  <c r="HP106" i="1" s="1"/>
  <c r="HR106" i="1"/>
  <c r="HO106" i="1" s="1"/>
  <c r="G106" i="1"/>
  <c r="C107" i="1" s="1"/>
  <c r="I106" i="1"/>
  <c r="CQ108" i="1"/>
  <c r="F107" i="1"/>
  <c r="HQ107" i="1"/>
  <c r="HL102" i="1"/>
  <c r="FI102" i="1" s="1"/>
  <c r="HN111" i="1"/>
  <c r="HJ99" i="1"/>
  <c r="HM99" i="1" s="1"/>
  <c r="B115" i="1"/>
  <c r="CB111" i="1"/>
  <c r="HD102" i="1" s="1"/>
  <c r="BZ115" i="1"/>
  <c r="AX111" i="1"/>
  <c r="GT102" i="1" s="1"/>
  <c r="AV115" i="1"/>
  <c r="BK111" i="1"/>
  <c r="BM110" i="1"/>
  <c r="GY101" i="1" s="1"/>
  <c r="BK113" i="1"/>
  <c r="BM113" i="1" s="1"/>
  <c r="GH101" i="1"/>
  <c r="BJ111" i="1"/>
  <c r="GX102" i="1" s="1"/>
  <c r="BH115" i="1"/>
  <c r="AA113" i="1"/>
  <c r="AC113" i="1" s="1"/>
  <c r="AC110" i="1"/>
  <c r="GM101" i="1" s="1"/>
  <c r="AA111" i="1"/>
  <c r="AM111" i="1"/>
  <c r="AO110" i="1"/>
  <c r="GQ101" i="1" s="1"/>
  <c r="AM113" i="1"/>
  <c r="AO113" i="1" s="1"/>
  <c r="AS111" i="1"/>
  <c r="AU110" i="1"/>
  <c r="GS101" i="1" s="1"/>
  <c r="AS113" i="1"/>
  <c r="AU113" i="1" s="1"/>
  <c r="BP111" i="1"/>
  <c r="GZ102" i="1" s="1"/>
  <c r="BN115" i="1"/>
  <c r="BD111" i="1"/>
  <c r="GV102" i="1" s="1"/>
  <c r="BB115" i="1"/>
  <c r="AY113" i="1"/>
  <c r="BA113" i="1" s="1"/>
  <c r="AY111" i="1"/>
  <c r="BA110" i="1"/>
  <c r="GU101" i="1" s="1"/>
  <c r="U111" i="1"/>
  <c r="W110" i="1"/>
  <c r="GK101" i="1" s="1"/>
  <c r="U113" i="1"/>
  <c r="W113" i="1" s="1"/>
  <c r="AG111" i="1"/>
  <c r="AI110" i="1"/>
  <c r="GO101" i="1" s="1"/>
  <c r="AG113" i="1"/>
  <c r="AI113" i="1" s="1"/>
  <c r="BW113" i="1"/>
  <c r="BY113" i="1" s="1"/>
  <c r="BW111" i="1"/>
  <c r="BY110" i="1"/>
  <c r="HC101" i="1" s="1"/>
  <c r="N111" i="1"/>
  <c r="L115" i="1"/>
  <c r="BV111" i="1"/>
  <c r="HB102" i="1" s="1"/>
  <c r="BT115" i="1"/>
  <c r="AR111" i="1"/>
  <c r="GR102" i="1" s="1"/>
  <c r="AP115" i="1"/>
  <c r="Z111" i="1"/>
  <c r="GL102" i="1" s="1"/>
  <c r="X115" i="1"/>
  <c r="AL111" i="1"/>
  <c r="GP102" i="1" s="1"/>
  <c r="AJ115" i="1"/>
  <c r="BQ111" i="1"/>
  <c r="BS110" i="1"/>
  <c r="HA101" i="1" s="1"/>
  <c r="BQ113" i="1"/>
  <c r="BS113" i="1" s="1"/>
  <c r="BE111" i="1"/>
  <c r="BG110" i="1"/>
  <c r="GW101" i="1" s="1"/>
  <c r="BE113" i="1"/>
  <c r="BG113" i="1" s="1"/>
  <c r="CC111" i="1"/>
  <c r="HE101" i="1"/>
  <c r="CC113" i="1"/>
  <c r="O111" i="1"/>
  <c r="Q110" i="1"/>
  <c r="GI101" i="1" s="1"/>
  <c r="O113" i="1"/>
  <c r="Q113" i="1" s="1"/>
  <c r="CN111" i="1"/>
  <c r="HH102" i="1" s="1"/>
  <c r="CL115" i="1"/>
  <c r="AF111" i="1"/>
  <c r="GN102" i="1" s="1"/>
  <c r="AD115" i="1"/>
  <c r="T111" i="1"/>
  <c r="GJ102" i="1" s="1"/>
  <c r="R115" i="1"/>
  <c r="CO113" i="1" l="1"/>
  <c r="H107" i="1"/>
  <c r="CO110" i="1"/>
  <c r="HT107" i="1"/>
  <c r="HU107" i="1" s="1"/>
  <c r="HV107" i="1" s="1"/>
  <c r="J107" i="1" s="1"/>
  <c r="HR107" i="1"/>
  <c r="HO107" i="1" s="1"/>
  <c r="HS107" i="1"/>
  <c r="HP107" i="1" s="1"/>
  <c r="I107" i="1"/>
  <c r="G107" i="1"/>
  <c r="C108" i="1" s="1"/>
  <c r="F108" i="1"/>
  <c r="HQ108" i="1"/>
  <c r="HJ100" i="1"/>
  <c r="HM100" i="1" s="1"/>
  <c r="CQ109" i="1"/>
  <c r="HL103" i="1"/>
  <c r="FI103" i="1" s="1"/>
  <c r="HN115" i="1"/>
  <c r="B116" i="1"/>
  <c r="AY115" i="1"/>
  <c r="BA111" i="1"/>
  <c r="GU102" i="1" s="1"/>
  <c r="GH102" i="1"/>
  <c r="BB116" i="1"/>
  <c r="BD115" i="1"/>
  <c r="GV103" i="1" s="1"/>
  <c r="AV116" i="1"/>
  <c r="AX115" i="1"/>
  <c r="GT103" i="1" s="1"/>
  <c r="CL116" i="1"/>
  <c r="CN115" i="1"/>
  <c r="HH103" i="1" s="1"/>
  <c r="AP116" i="1"/>
  <c r="AR115" i="1"/>
  <c r="GR103" i="1" s="1"/>
  <c r="AD116" i="1"/>
  <c r="AF115" i="1"/>
  <c r="GN103" i="1" s="1"/>
  <c r="BQ115" i="1"/>
  <c r="BS111" i="1"/>
  <c r="HA102" i="1" s="1"/>
  <c r="X116" i="1"/>
  <c r="Z115" i="1"/>
  <c r="GL103" i="1" s="1"/>
  <c r="BT116" i="1"/>
  <c r="BV115" i="1"/>
  <c r="HB103" i="1" s="1"/>
  <c r="U115" i="1"/>
  <c r="W111" i="1"/>
  <c r="GK102" i="1" s="1"/>
  <c r="AM115" i="1"/>
  <c r="AO111" i="1"/>
  <c r="GQ102" i="1" s="1"/>
  <c r="BH116" i="1"/>
  <c r="BJ115" i="1"/>
  <c r="GX103" i="1" s="1"/>
  <c r="R116" i="1"/>
  <c r="T115" i="1"/>
  <c r="GJ103" i="1" s="1"/>
  <c r="CC115" i="1"/>
  <c r="HE102" i="1"/>
  <c r="AJ116" i="1"/>
  <c r="AL115" i="1"/>
  <c r="GP103" i="1" s="1"/>
  <c r="L116" i="1"/>
  <c r="N115" i="1"/>
  <c r="O115" i="1"/>
  <c r="Q111" i="1"/>
  <c r="GI102" i="1" s="1"/>
  <c r="BE115" i="1"/>
  <c r="BG111" i="1"/>
  <c r="GW102" i="1" s="1"/>
  <c r="BW115" i="1"/>
  <c r="BY111" i="1"/>
  <c r="HC102" i="1" s="1"/>
  <c r="AG115" i="1"/>
  <c r="AI111" i="1"/>
  <c r="GO102" i="1" s="1"/>
  <c r="BN116" i="1"/>
  <c r="BP115" i="1"/>
  <c r="GZ103" i="1" s="1"/>
  <c r="AS115" i="1"/>
  <c r="AU111" i="1"/>
  <c r="GS102" i="1" s="1"/>
  <c r="AA115" i="1"/>
  <c r="AC111" i="1"/>
  <c r="GM102" i="1" s="1"/>
  <c r="BK115" i="1"/>
  <c r="BM111" i="1"/>
  <c r="GY102" i="1" s="1"/>
  <c r="BZ116" i="1"/>
  <c r="CB115" i="1"/>
  <c r="HD103" i="1" s="1"/>
  <c r="CO111" i="1" l="1"/>
  <c r="HT108" i="1"/>
  <c r="HU108" i="1" s="1"/>
  <c r="HV108" i="1" s="1"/>
  <c r="J108" i="1" s="1"/>
  <c r="HS108" i="1"/>
  <c r="HP108" i="1" s="1"/>
  <c r="HR108" i="1"/>
  <c r="HO108" i="1" s="1"/>
  <c r="I108" i="1"/>
  <c r="G108" i="1"/>
  <c r="C109" i="1" s="1"/>
  <c r="H108" i="1"/>
  <c r="F109" i="1"/>
  <c r="HQ109" i="1"/>
  <c r="HJ101" i="1"/>
  <c r="HM101" i="1" s="1"/>
  <c r="CQ110" i="1"/>
  <c r="HL104" i="1"/>
  <c r="FI104" i="1" s="1"/>
  <c r="HN116" i="1"/>
  <c r="B117" i="1"/>
  <c r="BH117" i="1"/>
  <c r="BJ116" i="1"/>
  <c r="GX104" i="1" s="1"/>
  <c r="U116" i="1"/>
  <c r="W115" i="1"/>
  <c r="GK103" i="1" s="1"/>
  <c r="AD117" i="1"/>
  <c r="AF116" i="1"/>
  <c r="GN104" i="1" s="1"/>
  <c r="AG116" i="1"/>
  <c r="AI115" i="1"/>
  <c r="GO103" i="1" s="1"/>
  <c r="L117" i="1"/>
  <c r="N116" i="1"/>
  <c r="CL117" i="1"/>
  <c r="CN116" i="1"/>
  <c r="HH104" i="1" s="1"/>
  <c r="GH103" i="1"/>
  <c r="X117" i="1"/>
  <c r="Z116" i="1"/>
  <c r="GL104" i="1" s="1"/>
  <c r="AS116" i="1"/>
  <c r="AU115" i="1"/>
  <c r="GS103" i="1" s="1"/>
  <c r="R117" i="1"/>
  <c r="T116" i="1"/>
  <c r="GJ104" i="1" s="1"/>
  <c r="BT117" i="1"/>
  <c r="BV116" i="1"/>
  <c r="HB104" i="1" s="1"/>
  <c r="BQ116" i="1"/>
  <c r="BS115" i="1"/>
  <c r="HA103" i="1" s="1"/>
  <c r="BB117" i="1"/>
  <c r="BD116" i="1"/>
  <c r="GV104" i="1" s="1"/>
  <c r="AY116" i="1"/>
  <c r="BA115" i="1"/>
  <c r="GU103" i="1" s="1"/>
  <c r="BK116" i="1"/>
  <c r="BM115" i="1"/>
  <c r="GY103" i="1" s="1"/>
  <c r="BE116" i="1"/>
  <c r="BG115" i="1"/>
  <c r="GW103" i="1" s="1"/>
  <c r="CC116" i="1"/>
  <c r="HE103" i="1"/>
  <c r="AM116" i="1"/>
  <c r="AO115" i="1"/>
  <c r="GQ103" i="1" s="1"/>
  <c r="BZ117" i="1"/>
  <c r="CB116" i="1"/>
  <c r="HD104" i="1" s="1"/>
  <c r="AA116" i="1"/>
  <c r="AC115" i="1"/>
  <c r="GM103" i="1" s="1"/>
  <c r="BN117" i="1"/>
  <c r="BP116" i="1"/>
  <c r="GZ104" i="1" s="1"/>
  <c r="BW116" i="1"/>
  <c r="BY115" i="1"/>
  <c r="HC103" i="1" s="1"/>
  <c r="O116" i="1"/>
  <c r="Q115" i="1"/>
  <c r="GI103" i="1" s="1"/>
  <c r="AJ117" i="1"/>
  <c r="AL116" i="1"/>
  <c r="GP104" i="1" s="1"/>
  <c r="AP117" i="1"/>
  <c r="AR116" i="1"/>
  <c r="GR104" i="1" s="1"/>
  <c r="AV117" i="1"/>
  <c r="AX116" i="1"/>
  <c r="GT104" i="1" s="1"/>
  <c r="CO115" i="1" l="1"/>
  <c r="CQ115" i="1" s="1"/>
  <c r="G109" i="1"/>
  <c r="C110" i="1" s="1"/>
  <c r="I109" i="1"/>
  <c r="H109" i="1"/>
  <c r="HT109" i="1"/>
  <c r="HU109" i="1" s="1"/>
  <c r="HV109" i="1" s="1"/>
  <c r="J109" i="1" s="1"/>
  <c r="HS109" i="1"/>
  <c r="HP109" i="1" s="1"/>
  <c r="HR109" i="1"/>
  <c r="HO109" i="1" s="1"/>
  <c r="CQ111" i="1"/>
  <c r="F110" i="1"/>
  <c r="HQ110" i="1"/>
  <c r="HL105" i="1"/>
  <c r="FI105" i="1" s="1"/>
  <c r="HN117" i="1"/>
  <c r="HJ102" i="1"/>
  <c r="HM102" i="1" s="1"/>
  <c r="CQ113" i="1"/>
  <c r="F113" i="1" s="1"/>
  <c r="B118" i="1"/>
  <c r="AJ118" i="1"/>
  <c r="AL117" i="1"/>
  <c r="GP105" i="1" s="1"/>
  <c r="AC116" i="1"/>
  <c r="GM104" i="1" s="1"/>
  <c r="AA117" i="1"/>
  <c r="AD118" i="1"/>
  <c r="AF117" i="1"/>
  <c r="GN105" i="1" s="1"/>
  <c r="BB118" i="1"/>
  <c r="BD117" i="1"/>
  <c r="GV105" i="1" s="1"/>
  <c r="BT118" i="1"/>
  <c r="BV117" i="1"/>
  <c r="HB105" i="1" s="1"/>
  <c r="AS117" i="1"/>
  <c r="AU116" i="1"/>
  <c r="GS104" i="1" s="1"/>
  <c r="L118" i="1"/>
  <c r="N117" i="1"/>
  <c r="BZ118" i="1"/>
  <c r="CB117" i="1"/>
  <c r="HD105" i="1" s="1"/>
  <c r="U117" i="1"/>
  <c r="W116" i="1"/>
  <c r="GK104" i="1" s="1"/>
  <c r="AV118" i="1"/>
  <c r="AX117" i="1"/>
  <c r="GT105" i="1" s="1"/>
  <c r="BW117" i="1"/>
  <c r="BY116" i="1"/>
  <c r="HC104" i="1" s="1"/>
  <c r="AM117" i="1"/>
  <c r="AO116" i="1"/>
  <c r="GQ104" i="1" s="1"/>
  <c r="BE117" i="1"/>
  <c r="BG116" i="1"/>
  <c r="GW104" i="1" s="1"/>
  <c r="X118" i="1"/>
  <c r="Z117" i="1"/>
  <c r="GL105" i="1" s="1"/>
  <c r="GH104" i="1"/>
  <c r="BH118" i="1"/>
  <c r="BJ117" i="1"/>
  <c r="GX105" i="1" s="1"/>
  <c r="AP118" i="1"/>
  <c r="AR117" i="1"/>
  <c r="GR105" i="1" s="1"/>
  <c r="O117" i="1"/>
  <c r="Q116" i="1"/>
  <c r="GI104" i="1" s="1"/>
  <c r="BN118" i="1"/>
  <c r="BP117" i="1"/>
  <c r="GZ105" i="1" s="1"/>
  <c r="CC117" i="1"/>
  <c r="HE104" i="1"/>
  <c r="BK117" i="1"/>
  <c r="BM116" i="1"/>
  <c r="GY104" i="1" s="1"/>
  <c r="AY117" i="1"/>
  <c r="BA116" i="1"/>
  <c r="GU104" i="1" s="1"/>
  <c r="BQ117" i="1"/>
  <c r="BS116" i="1"/>
  <c r="HA104" i="1" s="1"/>
  <c r="R118" i="1"/>
  <c r="T117" i="1"/>
  <c r="GJ105" i="1" s="1"/>
  <c r="CL118" i="1"/>
  <c r="CN117" i="1"/>
  <c r="HH105" i="1" s="1"/>
  <c r="AG117" i="1"/>
  <c r="AI116" i="1"/>
  <c r="GO104" i="1" s="1"/>
  <c r="G110" i="1" l="1"/>
  <c r="C111" i="1" s="1"/>
  <c r="CO116" i="1"/>
  <c r="I110" i="1"/>
  <c r="C423" i="1"/>
  <c r="D24" i="1"/>
  <c r="H110" i="1"/>
  <c r="HT110" i="1"/>
  <c r="HU110" i="1" s="1"/>
  <c r="HV110" i="1" s="1"/>
  <c r="J110" i="1" s="1"/>
  <c r="HS110" i="1"/>
  <c r="HP110" i="1" s="1"/>
  <c r="HR110" i="1"/>
  <c r="HO110" i="1" s="1"/>
  <c r="F115" i="1"/>
  <c r="HQ115" i="1"/>
  <c r="F111" i="1"/>
  <c r="HQ111" i="1"/>
  <c r="HL106" i="1"/>
  <c r="FI106" i="1" s="1"/>
  <c r="HN118" i="1"/>
  <c r="HJ103" i="1"/>
  <c r="HM103" i="1" s="1"/>
  <c r="B119" i="1"/>
  <c r="BK118" i="1"/>
  <c r="BM117" i="1"/>
  <c r="GY105" i="1" s="1"/>
  <c r="BN119" i="1"/>
  <c r="BP118" i="1"/>
  <c r="GZ106" i="1" s="1"/>
  <c r="AP119" i="1"/>
  <c r="AR118" i="1"/>
  <c r="GR106" i="1" s="1"/>
  <c r="BE118" i="1"/>
  <c r="BG117" i="1"/>
  <c r="GW105" i="1" s="1"/>
  <c r="BW118" i="1"/>
  <c r="BY117" i="1"/>
  <c r="HC105" i="1" s="1"/>
  <c r="U118" i="1"/>
  <c r="W117" i="1"/>
  <c r="GK105" i="1" s="1"/>
  <c r="N118" i="1"/>
  <c r="L119" i="1"/>
  <c r="R119" i="1"/>
  <c r="T118" i="1"/>
  <c r="GJ106" i="1" s="1"/>
  <c r="BT119" i="1"/>
  <c r="BV118" i="1"/>
  <c r="HB106" i="1" s="1"/>
  <c r="AD119" i="1"/>
  <c r="AF118" i="1"/>
  <c r="GN106" i="1" s="1"/>
  <c r="O118" i="1"/>
  <c r="Q117" i="1"/>
  <c r="GI105" i="1" s="1"/>
  <c r="BH119" i="1"/>
  <c r="BJ118" i="1"/>
  <c r="GX106" i="1" s="1"/>
  <c r="X119" i="1"/>
  <c r="Z118" i="1"/>
  <c r="GL106" i="1" s="1"/>
  <c r="AM118" i="1"/>
  <c r="AO117" i="1"/>
  <c r="GQ105" i="1" s="1"/>
  <c r="AV119" i="1"/>
  <c r="AX118" i="1"/>
  <c r="GT106" i="1" s="1"/>
  <c r="BZ119" i="1"/>
  <c r="CB118" i="1"/>
  <c r="HD106" i="1" s="1"/>
  <c r="AL118" i="1"/>
  <c r="GP106" i="1" s="1"/>
  <c r="AJ119" i="1"/>
  <c r="AG118" i="1"/>
  <c r="AI117" i="1"/>
  <c r="GO105" i="1" s="1"/>
  <c r="AY118" i="1"/>
  <c r="BA117" i="1"/>
  <c r="GU105" i="1" s="1"/>
  <c r="CC118" i="1"/>
  <c r="HE105" i="1"/>
  <c r="CL119" i="1"/>
  <c r="CN118" i="1"/>
  <c r="HH106" i="1" s="1"/>
  <c r="BQ118" i="1"/>
  <c r="BS117" i="1"/>
  <c r="HA105" i="1" s="1"/>
  <c r="GH105" i="1"/>
  <c r="AS118" i="1"/>
  <c r="AU117" i="1"/>
  <c r="GS105" i="1" s="1"/>
  <c r="BB119" i="1"/>
  <c r="BD118" i="1"/>
  <c r="GV106" i="1" s="1"/>
  <c r="AA118" i="1"/>
  <c r="AC117" i="1"/>
  <c r="GM105" i="1" s="1"/>
  <c r="H111" i="1" l="1"/>
  <c r="CO117" i="1"/>
  <c r="HT111" i="1"/>
  <c r="HU111" i="1" s="1"/>
  <c r="HV111" i="1" s="1"/>
  <c r="J111" i="1" s="1"/>
  <c r="HS111" i="1"/>
  <c r="HP111" i="1" s="1"/>
  <c r="HR111" i="1"/>
  <c r="HO111" i="1" s="1"/>
  <c r="HS115" i="1"/>
  <c r="HP115" i="1" s="1"/>
  <c r="HR115" i="1"/>
  <c r="HO115" i="1" s="1"/>
  <c r="I111" i="1"/>
  <c r="I115" i="1" s="1"/>
  <c r="G111" i="1"/>
  <c r="HJ104" i="1"/>
  <c r="HM104" i="1" s="1"/>
  <c r="CQ116" i="1"/>
  <c r="HL107" i="1"/>
  <c r="FI107" i="1" s="1"/>
  <c r="HN119" i="1"/>
  <c r="C24" i="1"/>
  <c r="B120" i="1"/>
  <c r="AV120" i="1"/>
  <c r="AX119" i="1"/>
  <c r="GT107" i="1" s="1"/>
  <c r="X120" i="1"/>
  <c r="Z119" i="1"/>
  <c r="GL107" i="1" s="1"/>
  <c r="O119" i="1"/>
  <c r="Q118" i="1"/>
  <c r="GI106" i="1" s="1"/>
  <c r="AD120" i="1"/>
  <c r="AF119" i="1"/>
  <c r="GN107" i="1" s="1"/>
  <c r="E115" i="1"/>
  <c r="D115" i="1"/>
  <c r="H113" i="1"/>
  <c r="AP120" i="1"/>
  <c r="AR119" i="1"/>
  <c r="GR107" i="1" s="1"/>
  <c r="BK119" i="1"/>
  <c r="BM118" i="1"/>
  <c r="GY106" i="1" s="1"/>
  <c r="BB120" i="1"/>
  <c r="BD119" i="1"/>
  <c r="GV107" i="1" s="1"/>
  <c r="R120" i="1"/>
  <c r="T119" i="1"/>
  <c r="GJ107" i="1" s="1"/>
  <c r="U119" i="1"/>
  <c r="W118" i="1"/>
  <c r="GK106" i="1" s="1"/>
  <c r="BE119" i="1"/>
  <c r="BG118" i="1"/>
  <c r="GW106" i="1" s="1"/>
  <c r="AS119" i="1"/>
  <c r="AU118" i="1"/>
  <c r="GS106" i="1" s="1"/>
  <c r="BT120" i="1"/>
  <c r="BV119" i="1"/>
  <c r="HB107" i="1" s="1"/>
  <c r="L120" i="1"/>
  <c r="N119" i="1"/>
  <c r="BN120" i="1"/>
  <c r="BP119" i="1"/>
  <c r="GZ107" i="1" s="1"/>
  <c r="AJ120" i="1"/>
  <c r="AL119" i="1"/>
  <c r="GP107" i="1" s="1"/>
  <c r="CL120" i="1"/>
  <c r="CN119" i="1"/>
  <c r="HH107" i="1" s="1"/>
  <c r="AY119" i="1"/>
  <c r="BA118" i="1"/>
  <c r="GU106" i="1" s="1"/>
  <c r="AA119" i="1"/>
  <c r="AC118" i="1"/>
  <c r="GM106" i="1" s="1"/>
  <c r="AM119" i="1"/>
  <c r="AO118" i="1"/>
  <c r="GQ106" i="1" s="1"/>
  <c r="BH120" i="1"/>
  <c r="BJ119" i="1"/>
  <c r="GX107" i="1" s="1"/>
  <c r="H115" i="1"/>
  <c r="G115" i="1"/>
  <c r="C116" i="1" s="1"/>
  <c r="BQ119" i="1"/>
  <c r="BS118" i="1"/>
  <c r="HA106" i="1" s="1"/>
  <c r="CC119" i="1"/>
  <c r="HE106" i="1"/>
  <c r="AG119" i="1"/>
  <c r="AI118" i="1"/>
  <c r="GO106" i="1" s="1"/>
  <c r="BZ120" i="1"/>
  <c r="CB119" i="1"/>
  <c r="HD107" i="1" s="1"/>
  <c r="GH106" i="1"/>
  <c r="BW119" i="1"/>
  <c r="BY118" i="1"/>
  <c r="HC106" i="1" s="1"/>
  <c r="CO118" i="1" l="1"/>
  <c r="HT115" i="1"/>
  <c r="HU115" i="1" s="1"/>
  <c r="HV115" i="1" s="1"/>
  <c r="J115" i="1" s="1"/>
  <c r="F116" i="1"/>
  <c r="I116" i="1" s="1"/>
  <c r="HQ116" i="1"/>
  <c r="HJ105" i="1"/>
  <c r="HM105" i="1" s="1"/>
  <c r="CQ117" i="1"/>
  <c r="HL108" i="1"/>
  <c r="FI108" i="1" s="1"/>
  <c r="HN120" i="1"/>
  <c r="G423" i="1"/>
  <c r="F423" i="1"/>
  <c r="B121" i="1"/>
  <c r="BW120" i="1"/>
  <c r="BY119" i="1"/>
  <c r="HC107" i="1" s="1"/>
  <c r="AG120" i="1"/>
  <c r="AI119" i="1"/>
  <c r="GO107" i="1" s="1"/>
  <c r="BQ120" i="1"/>
  <c r="BS119" i="1"/>
  <c r="HA107" i="1" s="1"/>
  <c r="AY120" i="1"/>
  <c r="BA119" i="1"/>
  <c r="GU107" i="1" s="1"/>
  <c r="AJ121" i="1"/>
  <c r="AL120" i="1"/>
  <c r="GP108" i="1" s="1"/>
  <c r="GH107" i="1"/>
  <c r="O120" i="1"/>
  <c r="Q119" i="1"/>
  <c r="GI107" i="1" s="1"/>
  <c r="AV121" i="1"/>
  <c r="AX120" i="1"/>
  <c r="GT108" i="1" s="1"/>
  <c r="AM120" i="1"/>
  <c r="AO119" i="1"/>
  <c r="GQ107" i="1" s="1"/>
  <c r="L121" i="1"/>
  <c r="N120" i="1"/>
  <c r="AS120" i="1"/>
  <c r="AU119" i="1"/>
  <c r="GS107" i="1" s="1"/>
  <c r="U120" i="1"/>
  <c r="W119" i="1"/>
  <c r="GK107" i="1" s="1"/>
  <c r="BB121" i="1"/>
  <c r="BD120" i="1"/>
  <c r="GV108" i="1" s="1"/>
  <c r="AP121" i="1"/>
  <c r="AR120" i="1"/>
  <c r="GR108" i="1" s="1"/>
  <c r="BZ121" i="1"/>
  <c r="CB120" i="1"/>
  <c r="HD108" i="1" s="1"/>
  <c r="CC120" i="1"/>
  <c r="HE107" i="1"/>
  <c r="AA120" i="1"/>
  <c r="AC119" i="1"/>
  <c r="GM107" i="1" s="1"/>
  <c r="CL121" i="1"/>
  <c r="CN120" i="1"/>
  <c r="HH108" i="1" s="1"/>
  <c r="BN121" i="1"/>
  <c r="BP120" i="1"/>
  <c r="GZ108" i="1" s="1"/>
  <c r="AD121" i="1"/>
  <c r="AF120" i="1"/>
  <c r="GN108" i="1" s="1"/>
  <c r="X121" i="1"/>
  <c r="Z120" i="1"/>
  <c r="GL108" i="1" s="1"/>
  <c r="BH121" i="1"/>
  <c r="BJ120" i="1"/>
  <c r="GX108" i="1" s="1"/>
  <c r="BT121" i="1"/>
  <c r="BV120" i="1"/>
  <c r="HB108" i="1" s="1"/>
  <c r="BE120" i="1"/>
  <c r="BG119" i="1"/>
  <c r="GW107" i="1" s="1"/>
  <c r="R121" i="1"/>
  <c r="T120" i="1"/>
  <c r="GJ108" i="1" s="1"/>
  <c r="BK120" i="1"/>
  <c r="BM119" i="1"/>
  <c r="GY107" i="1" s="1"/>
  <c r="G116" i="1" l="1"/>
  <c r="C117" i="1" s="1"/>
  <c r="H116" i="1"/>
  <c r="CO119" i="1"/>
  <c r="HT116" i="1"/>
  <c r="HU116" i="1" s="1"/>
  <c r="HV116" i="1" s="1"/>
  <c r="J116" i="1" s="1"/>
  <c r="HS116" i="1"/>
  <c r="HP116" i="1" s="1"/>
  <c r="HR116" i="1"/>
  <c r="HO116" i="1" s="1"/>
  <c r="F117" i="1"/>
  <c r="I117" i="1" s="1"/>
  <c r="HQ117" i="1"/>
  <c r="HJ106" i="1"/>
  <c r="HM106" i="1" s="1"/>
  <c r="CQ118" i="1"/>
  <c r="HL109" i="1"/>
  <c r="FI109" i="1" s="1"/>
  <c r="HN121" i="1"/>
  <c r="E423" i="1"/>
  <c r="H423" i="1"/>
  <c r="B122" i="1"/>
  <c r="BH122" i="1"/>
  <c r="BJ121" i="1"/>
  <c r="GX109" i="1" s="1"/>
  <c r="GH108" i="1"/>
  <c r="O121" i="1"/>
  <c r="Q120" i="1"/>
  <c r="GI108" i="1" s="1"/>
  <c r="AJ122" i="1"/>
  <c r="AL121" i="1"/>
  <c r="GP109" i="1" s="1"/>
  <c r="BQ121" i="1"/>
  <c r="BS120" i="1"/>
  <c r="HA108" i="1" s="1"/>
  <c r="AD122" i="1"/>
  <c r="AF121" i="1"/>
  <c r="GN109" i="1" s="1"/>
  <c r="CL122" i="1"/>
  <c r="CN121" i="1"/>
  <c r="HH109" i="1" s="1"/>
  <c r="CC121" i="1"/>
  <c r="HE108" i="1"/>
  <c r="AP122" i="1"/>
  <c r="AR121" i="1"/>
  <c r="GR109" i="1" s="1"/>
  <c r="W120" i="1"/>
  <c r="GK108" i="1" s="1"/>
  <c r="U121" i="1"/>
  <c r="L122" i="1"/>
  <c r="N121" i="1"/>
  <c r="BW121" i="1"/>
  <c r="BY120" i="1"/>
  <c r="HC108" i="1" s="1"/>
  <c r="R122" i="1"/>
  <c r="T121" i="1"/>
  <c r="GJ109" i="1" s="1"/>
  <c r="BK121" i="1"/>
  <c r="BM120" i="1"/>
  <c r="GY108" i="1" s="1"/>
  <c r="BE121" i="1"/>
  <c r="BG120" i="1"/>
  <c r="GW108" i="1" s="1"/>
  <c r="AV122" i="1"/>
  <c r="AX121" i="1"/>
  <c r="GT109" i="1" s="1"/>
  <c r="AY121" i="1"/>
  <c r="BA120" i="1"/>
  <c r="GU108" i="1" s="1"/>
  <c r="AG121" i="1"/>
  <c r="AI120" i="1"/>
  <c r="GO108" i="1" s="1"/>
  <c r="X122" i="1"/>
  <c r="Z121" i="1"/>
  <c r="GL109" i="1" s="1"/>
  <c r="BN122" i="1"/>
  <c r="BP121" i="1"/>
  <c r="GZ109" i="1" s="1"/>
  <c r="AA121" i="1"/>
  <c r="AC120" i="1"/>
  <c r="GM108" i="1" s="1"/>
  <c r="BZ122" i="1"/>
  <c r="CB121" i="1"/>
  <c r="HD109" i="1" s="1"/>
  <c r="BB122" i="1"/>
  <c r="BD121" i="1"/>
  <c r="GV109" i="1" s="1"/>
  <c r="AU120" i="1"/>
  <c r="GS108" i="1" s="1"/>
  <c r="AS121" i="1"/>
  <c r="AM121" i="1"/>
  <c r="AO120" i="1"/>
  <c r="GQ108" i="1" s="1"/>
  <c r="BT122" i="1"/>
  <c r="BV121" i="1"/>
  <c r="HB109" i="1" s="1"/>
  <c r="CO120" i="1" l="1"/>
  <c r="G117" i="1"/>
  <c r="C118" i="1" s="1"/>
  <c r="H117" i="1"/>
  <c r="HT117" i="1"/>
  <c r="HU117" i="1" s="1"/>
  <c r="HV117" i="1" s="1"/>
  <c r="J117" i="1" s="1"/>
  <c r="HS117" i="1"/>
  <c r="HP117" i="1" s="1"/>
  <c r="HR117" i="1"/>
  <c r="HO117" i="1" s="1"/>
  <c r="F118" i="1"/>
  <c r="HQ118" i="1"/>
  <c r="CQ119" i="1"/>
  <c r="HL110" i="1"/>
  <c r="FI110" i="1" s="1"/>
  <c r="HN122" i="1"/>
  <c r="HJ107" i="1"/>
  <c r="HM107" i="1" s="1"/>
  <c r="B123" i="1"/>
  <c r="BN123" i="1"/>
  <c r="BP122" i="1"/>
  <c r="GZ110" i="1" s="1"/>
  <c r="AP123" i="1"/>
  <c r="AR122" i="1"/>
  <c r="GR110" i="1" s="1"/>
  <c r="CL123" i="1"/>
  <c r="CN122" i="1"/>
  <c r="HH110" i="1" s="1"/>
  <c r="BQ122" i="1"/>
  <c r="BS121" i="1"/>
  <c r="HA109" i="1" s="1"/>
  <c r="BH123" i="1"/>
  <c r="BJ122" i="1"/>
  <c r="GX110" i="1" s="1"/>
  <c r="AV123" i="1"/>
  <c r="AX122" i="1"/>
  <c r="GT110" i="1" s="1"/>
  <c r="BK122" i="1"/>
  <c r="BM121" i="1"/>
  <c r="GY109" i="1" s="1"/>
  <c r="BW122" i="1"/>
  <c r="BY121" i="1"/>
  <c r="HC109" i="1" s="1"/>
  <c r="U122" i="1"/>
  <c r="W121" i="1"/>
  <c r="GK109" i="1" s="1"/>
  <c r="O122" i="1"/>
  <c r="Q121" i="1"/>
  <c r="GI109" i="1" s="1"/>
  <c r="AM122" i="1"/>
  <c r="AO121" i="1"/>
  <c r="GQ109" i="1" s="1"/>
  <c r="BB123" i="1"/>
  <c r="BD122" i="1"/>
  <c r="GV110" i="1" s="1"/>
  <c r="AA122" i="1"/>
  <c r="AC121" i="1"/>
  <c r="GM109" i="1" s="1"/>
  <c r="X123" i="1"/>
  <c r="Z122" i="1"/>
  <c r="GL110" i="1" s="1"/>
  <c r="AY122" i="1"/>
  <c r="BA121" i="1"/>
  <c r="GU109" i="1" s="1"/>
  <c r="CC122" i="1"/>
  <c r="HE109" i="1"/>
  <c r="AF122" i="1"/>
  <c r="GN110" i="1" s="1"/>
  <c r="AD123" i="1"/>
  <c r="AJ123" i="1"/>
  <c r="AL122" i="1"/>
  <c r="GP110" i="1" s="1"/>
  <c r="BT123" i="1"/>
  <c r="BV122" i="1"/>
  <c r="HB110" i="1" s="1"/>
  <c r="BZ123" i="1"/>
  <c r="CB122" i="1"/>
  <c r="HD110" i="1" s="1"/>
  <c r="AG122" i="1"/>
  <c r="AI121" i="1"/>
  <c r="GO109" i="1" s="1"/>
  <c r="L123" i="1"/>
  <c r="N122" i="1"/>
  <c r="AS122" i="1"/>
  <c r="AU121" i="1"/>
  <c r="GS109" i="1" s="1"/>
  <c r="BE122" i="1"/>
  <c r="BG121" i="1"/>
  <c r="GW109" i="1" s="1"/>
  <c r="R123" i="1"/>
  <c r="T122" i="1"/>
  <c r="GJ110" i="1" s="1"/>
  <c r="GH109" i="1"/>
  <c r="CO121" i="1" l="1"/>
  <c r="G118" i="1"/>
  <c r="C119" i="1" s="1"/>
  <c r="H118" i="1"/>
  <c r="HT118" i="1"/>
  <c r="HU118" i="1" s="1"/>
  <c r="HV118" i="1" s="1"/>
  <c r="J118" i="1" s="1"/>
  <c r="HS118" i="1"/>
  <c r="HP118" i="1" s="1"/>
  <c r="HR118" i="1"/>
  <c r="HO118" i="1" s="1"/>
  <c r="I118" i="1"/>
  <c r="F119" i="1"/>
  <c r="HQ119" i="1"/>
  <c r="HJ108" i="1"/>
  <c r="HM108" i="1" s="1"/>
  <c r="CQ120" i="1"/>
  <c r="HL111" i="1"/>
  <c r="FI111" i="1" s="1"/>
  <c r="HN123" i="1"/>
  <c r="B124" i="1"/>
  <c r="GH110" i="1"/>
  <c r="U123" i="1"/>
  <c r="W122" i="1"/>
  <c r="GK110" i="1" s="1"/>
  <c r="BK123" i="1"/>
  <c r="BM122" i="1"/>
  <c r="GY110" i="1" s="1"/>
  <c r="BH124" i="1"/>
  <c r="BJ123" i="1"/>
  <c r="GX111" i="1" s="1"/>
  <c r="CL124" i="1"/>
  <c r="CN123" i="1"/>
  <c r="HH111" i="1" s="1"/>
  <c r="BN124" i="1"/>
  <c r="BP123" i="1"/>
  <c r="GZ111" i="1" s="1"/>
  <c r="BE123" i="1"/>
  <c r="BG122" i="1"/>
  <c r="GW110" i="1" s="1"/>
  <c r="L124" i="1"/>
  <c r="N123" i="1"/>
  <c r="AY123" i="1"/>
  <c r="BA122" i="1"/>
  <c r="GU110" i="1" s="1"/>
  <c r="AM123" i="1"/>
  <c r="AO122" i="1"/>
  <c r="GQ110" i="1" s="1"/>
  <c r="BW123" i="1"/>
  <c r="BY122" i="1"/>
  <c r="HC110" i="1" s="1"/>
  <c r="AV124" i="1"/>
  <c r="AX123" i="1"/>
  <c r="GT111" i="1" s="1"/>
  <c r="BQ123" i="1"/>
  <c r="BS122" i="1"/>
  <c r="HA110" i="1" s="1"/>
  <c r="AP124" i="1"/>
  <c r="AR123" i="1"/>
  <c r="GR111" i="1" s="1"/>
  <c r="BZ124" i="1"/>
  <c r="CB123" i="1"/>
  <c r="HD111" i="1" s="1"/>
  <c r="AA123" i="1"/>
  <c r="AC122" i="1"/>
  <c r="GM110" i="1" s="1"/>
  <c r="AJ124" i="1"/>
  <c r="AL123" i="1"/>
  <c r="GP111" i="1" s="1"/>
  <c r="CC123" i="1"/>
  <c r="HE110" i="1"/>
  <c r="R124" i="1"/>
  <c r="T123" i="1"/>
  <c r="GJ111" i="1" s="1"/>
  <c r="AS123" i="1"/>
  <c r="AU122" i="1"/>
  <c r="GS110" i="1" s="1"/>
  <c r="AG123" i="1"/>
  <c r="AI122" i="1"/>
  <c r="GO110" i="1" s="1"/>
  <c r="BT124" i="1"/>
  <c r="BV123" i="1"/>
  <c r="HB111" i="1" s="1"/>
  <c r="AD124" i="1"/>
  <c r="AF123" i="1"/>
  <c r="GN111" i="1" s="1"/>
  <c r="X124" i="1"/>
  <c r="Z123" i="1"/>
  <c r="GL111" i="1" s="1"/>
  <c r="BB124" i="1"/>
  <c r="BD123" i="1"/>
  <c r="GV111" i="1" s="1"/>
  <c r="O123" i="1"/>
  <c r="Q122" i="1"/>
  <c r="GI110" i="1" s="1"/>
  <c r="H119" i="1" l="1"/>
  <c r="CO122" i="1"/>
  <c r="I119" i="1"/>
  <c r="G119" i="1"/>
  <c r="C120" i="1" s="1"/>
  <c r="HT119" i="1"/>
  <c r="HU119" i="1" s="1"/>
  <c r="HV119" i="1" s="1"/>
  <c r="J119" i="1" s="1"/>
  <c r="HS119" i="1"/>
  <c r="HP119" i="1" s="1"/>
  <c r="HR119" i="1"/>
  <c r="HO119" i="1" s="1"/>
  <c r="F120" i="1"/>
  <c r="HQ120" i="1"/>
  <c r="HJ109" i="1"/>
  <c r="HM109" i="1" s="1"/>
  <c r="CQ121" i="1"/>
  <c r="HL112" i="1"/>
  <c r="FI112" i="1" s="1"/>
  <c r="HN124" i="1"/>
  <c r="B125" i="1"/>
  <c r="BB125" i="1"/>
  <c r="BD124" i="1"/>
  <c r="GV112" i="1" s="1"/>
  <c r="AD125" i="1"/>
  <c r="AF124" i="1"/>
  <c r="GN112" i="1" s="1"/>
  <c r="AG124" i="1"/>
  <c r="AI123" i="1"/>
  <c r="GO111" i="1" s="1"/>
  <c r="R125" i="1"/>
  <c r="T124" i="1"/>
  <c r="GJ112" i="1" s="1"/>
  <c r="AJ125" i="1"/>
  <c r="AL124" i="1"/>
  <c r="GP112" i="1" s="1"/>
  <c r="BZ125" i="1"/>
  <c r="CB124" i="1"/>
  <c r="HD112" i="1" s="1"/>
  <c r="BQ124" i="1"/>
  <c r="BS123" i="1"/>
  <c r="HA111" i="1" s="1"/>
  <c r="BW124" i="1"/>
  <c r="BY123" i="1"/>
  <c r="HC111" i="1" s="1"/>
  <c r="AY124" i="1"/>
  <c r="BA123" i="1"/>
  <c r="GU111" i="1" s="1"/>
  <c r="BE124" i="1"/>
  <c r="BG123" i="1"/>
  <c r="GW111" i="1" s="1"/>
  <c r="CL125" i="1"/>
  <c r="CN124" i="1"/>
  <c r="HH112" i="1" s="1"/>
  <c r="BK124" i="1"/>
  <c r="BM123" i="1"/>
  <c r="GY111" i="1" s="1"/>
  <c r="O124" i="1"/>
  <c r="Q123" i="1"/>
  <c r="GI111" i="1" s="1"/>
  <c r="X125" i="1"/>
  <c r="Z124" i="1"/>
  <c r="GL112" i="1" s="1"/>
  <c r="BT125" i="1"/>
  <c r="BV124" i="1"/>
  <c r="HB112" i="1" s="1"/>
  <c r="AS124" i="1"/>
  <c r="AU123" i="1"/>
  <c r="GS111" i="1" s="1"/>
  <c r="CC124" i="1"/>
  <c r="HE111" i="1"/>
  <c r="AA124" i="1"/>
  <c r="AC123" i="1"/>
  <c r="GM111" i="1" s="1"/>
  <c r="GH111" i="1"/>
  <c r="AP125" i="1"/>
  <c r="AR124" i="1"/>
  <c r="GR112" i="1" s="1"/>
  <c r="AV125" i="1"/>
  <c r="AX124" i="1"/>
  <c r="GT112" i="1" s="1"/>
  <c r="AM124" i="1"/>
  <c r="AO123" i="1"/>
  <c r="GQ111" i="1" s="1"/>
  <c r="L125" i="1"/>
  <c r="N124" i="1"/>
  <c r="BN125" i="1"/>
  <c r="BP124" i="1"/>
  <c r="GZ112" i="1" s="1"/>
  <c r="BH125" i="1"/>
  <c r="BJ124" i="1"/>
  <c r="GX112" i="1" s="1"/>
  <c r="U124" i="1"/>
  <c r="W123" i="1"/>
  <c r="GK111" i="1" s="1"/>
  <c r="CO123" i="1" l="1"/>
  <c r="G120" i="1"/>
  <c r="C121" i="1" s="1"/>
  <c r="H120" i="1"/>
  <c r="I120" i="1"/>
  <c r="HT120" i="1"/>
  <c r="HU120" i="1" s="1"/>
  <c r="HV120" i="1" s="1"/>
  <c r="J120" i="1" s="1"/>
  <c r="HS120" i="1"/>
  <c r="HP120" i="1" s="1"/>
  <c r="HR120" i="1"/>
  <c r="HO120" i="1" s="1"/>
  <c r="F121" i="1"/>
  <c r="HQ121" i="1"/>
  <c r="HJ110" i="1"/>
  <c r="HM110" i="1" s="1"/>
  <c r="CQ122" i="1"/>
  <c r="HL113" i="1"/>
  <c r="FI113" i="1" s="1"/>
  <c r="HN125" i="1"/>
  <c r="B126" i="1"/>
  <c r="AM125" i="1"/>
  <c r="AO124" i="1"/>
  <c r="GQ112" i="1" s="1"/>
  <c r="BB128" i="1"/>
  <c r="BD128" i="1" s="1"/>
  <c r="BB126" i="1"/>
  <c r="BD125" i="1"/>
  <c r="GV113" i="1" s="1"/>
  <c r="GH112" i="1"/>
  <c r="CC125" i="1"/>
  <c r="HE112" i="1"/>
  <c r="BT128" i="1"/>
  <c r="BV128" i="1" s="1"/>
  <c r="BT126" i="1"/>
  <c r="BV125" i="1"/>
  <c r="HB113" i="1" s="1"/>
  <c r="O125" i="1"/>
  <c r="Q124" i="1"/>
  <c r="GI112" i="1" s="1"/>
  <c r="BN128" i="1"/>
  <c r="BP128" i="1" s="1"/>
  <c r="BN126" i="1"/>
  <c r="BP125" i="1"/>
  <c r="GZ113" i="1" s="1"/>
  <c r="AP128" i="1"/>
  <c r="AR128" i="1" s="1"/>
  <c r="AP126" i="1"/>
  <c r="AR125" i="1"/>
  <c r="GR113" i="1" s="1"/>
  <c r="BM124" i="1"/>
  <c r="GY112" i="1" s="1"/>
  <c r="BK125" i="1"/>
  <c r="BW125" i="1"/>
  <c r="BY124" i="1"/>
  <c r="HC112" i="1" s="1"/>
  <c r="BH128" i="1"/>
  <c r="BJ128" i="1" s="1"/>
  <c r="BH126" i="1"/>
  <c r="BJ125" i="1"/>
  <c r="GX113" i="1" s="1"/>
  <c r="AY125" i="1"/>
  <c r="BA124" i="1"/>
  <c r="GU112" i="1" s="1"/>
  <c r="U125" i="1"/>
  <c r="W124" i="1"/>
  <c r="GK112" i="1" s="1"/>
  <c r="BE125" i="1"/>
  <c r="BG124" i="1"/>
  <c r="GW112" i="1" s="1"/>
  <c r="AJ128" i="1"/>
  <c r="AL128" i="1" s="1"/>
  <c r="AJ126" i="1"/>
  <c r="AL125" i="1"/>
  <c r="GP113" i="1" s="1"/>
  <c r="AG125" i="1"/>
  <c r="AI124" i="1"/>
  <c r="GO112" i="1" s="1"/>
  <c r="L128" i="1"/>
  <c r="N128" i="1" s="1"/>
  <c r="L126" i="1"/>
  <c r="N125" i="1"/>
  <c r="AV128" i="1"/>
  <c r="AX128" i="1" s="1"/>
  <c r="AV126" i="1"/>
  <c r="AX125" i="1"/>
  <c r="GT113" i="1" s="1"/>
  <c r="CL128" i="1"/>
  <c r="CN128" i="1" s="1"/>
  <c r="CL126" i="1"/>
  <c r="CN125" i="1"/>
  <c r="HH113" i="1" s="1"/>
  <c r="BQ125" i="1"/>
  <c r="BS124" i="1"/>
  <c r="HA112" i="1" s="1"/>
  <c r="BZ128" i="1"/>
  <c r="CB128" i="1" s="1"/>
  <c r="BZ126" i="1"/>
  <c r="CB125" i="1"/>
  <c r="HD113" i="1" s="1"/>
  <c r="R128" i="1"/>
  <c r="T128" i="1" s="1"/>
  <c r="R126" i="1"/>
  <c r="T125" i="1"/>
  <c r="GJ113" i="1" s="1"/>
  <c r="AD128" i="1"/>
  <c r="AF128" i="1" s="1"/>
  <c r="AD126" i="1"/>
  <c r="AF125" i="1"/>
  <c r="GN113" i="1" s="1"/>
  <c r="AA125" i="1"/>
  <c r="AC124" i="1"/>
  <c r="GM112" i="1" s="1"/>
  <c r="AS125" i="1"/>
  <c r="AU124" i="1"/>
  <c r="GS112" i="1" s="1"/>
  <c r="X128" i="1"/>
  <c r="Z128" i="1" s="1"/>
  <c r="X126" i="1"/>
  <c r="Z125" i="1"/>
  <c r="GL113" i="1" s="1"/>
  <c r="CO124" i="1" l="1"/>
  <c r="G121" i="1"/>
  <c r="C122" i="1" s="1"/>
  <c r="H121" i="1"/>
  <c r="HT121" i="1"/>
  <c r="HU121" i="1" s="1"/>
  <c r="HV121" i="1" s="1"/>
  <c r="J121" i="1" s="1"/>
  <c r="HS121" i="1"/>
  <c r="HP121" i="1" s="1"/>
  <c r="HR121" i="1"/>
  <c r="HO121" i="1" s="1"/>
  <c r="I121" i="1"/>
  <c r="F122" i="1"/>
  <c r="HQ122" i="1"/>
  <c r="HJ111" i="1"/>
  <c r="HM111" i="1" s="1"/>
  <c r="CQ123" i="1"/>
  <c r="HL114" i="1"/>
  <c r="FI114" i="1" s="1"/>
  <c r="HN126" i="1"/>
  <c r="B130" i="1"/>
  <c r="AA128" i="1"/>
  <c r="AC128" i="1" s="1"/>
  <c r="AA126" i="1"/>
  <c r="AC125" i="1"/>
  <c r="GM113" i="1" s="1"/>
  <c r="BZ130" i="1"/>
  <c r="CB126" i="1"/>
  <c r="HD114" i="1" s="1"/>
  <c r="O128" i="1"/>
  <c r="Q128" i="1" s="1"/>
  <c r="O126" i="1"/>
  <c r="Q125" i="1"/>
  <c r="GI113" i="1" s="1"/>
  <c r="R130" i="1"/>
  <c r="T126" i="1"/>
  <c r="GJ114" i="1" s="1"/>
  <c r="CL130" i="1"/>
  <c r="CN126" i="1"/>
  <c r="HH114" i="1" s="1"/>
  <c r="GH113" i="1"/>
  <c r="AG128" i="1"/>
  <c r="AI128" i="1" s="1"/>
  <c r="AG126" i="1"/>
  <c r="AI125" i="1"/>
  <c r="GO113" i="1" s="1"/>
  <c r="BE128" i="1"/>
  <c r="BG128" i="1" s="1"/>
  <c r="BE126" i="1"/>
  <c r="BG125" i="1"/>
  <c r="GW113" i="1" s="1"/>
  <c r="AY128" i="1"/>
  <c r="BA128" i="1" s="1"/>
  <c r="AY126" i="1"/>
  <c r="BA125" i="1"/>
  <c r="GU113" i="1" s="1"/>
  <c r="BN130" i="1"/>
  <c r="BP126" i="1"/>
  <c r="GZ114" i="1" s="1"/>
  <c r="CC128" i="1"/>
  <c r="CC126" i="1"/>
  <c r="HE113" i="1"/>
  <c r="AS128" i="1"/>
  <c r="AU128" i="1" s="1"/>
  <c r="AS126" i="1"/>
  <c r="AU125" i="1"/>
  <c r="GS113" i="1" s="1"/>
  <c r="AD130" i="1"/>
  <c r="AF126" i="1"/>
  <c r="GN114" i="1" s="1"/>
  <c r="L130" i="1"/>
  <c r="N126" i="1"/>
  <c r="BW128" i="1"/>
  <c r="BY128" i="1" s="1"/>
  <c r="BW126" i="1"/>
  <c r="BY125" i="1"/>
  <c r="HC113" i="1" s="1"/>
  <c r="AP130" i="1"/>
  <c r="AR126" i="1"/>
  <c r="GR114" i="1" s="1"/>
  <c r="BT130" i="1"/>
  <c r="BV126" i="1"/>
  <c r="HB114" i="1" s="1"/>
  <c r="BB130" i="1"/>
  <c r="BD126" i="1"/>
  <c r="GV114" i="1" s="1"/>
  <c r="AM128" i="1"/>
  <c r="AO128" i="1" s="1"/>
  <c r="AM126" i="1"/>
  <c r="AO125" i="1"/>
  <c r="GQ113" i="1" s="1"/>
  <c r="X130" i="1"/>
  <c r="Z126" i="1"/>
  <c r="GL114" i="1" s="1"/>
  <c r="BQ128" i="1"/>
  <c r="BS128" i="1" s="1"/>
  <c r="BQ126" i="1"/>
  <c r="BS125" i="1"/>
  <c r="HA113" i="1" s="1"/>
  <c r="AV130" i="1"/>
  <c r="AX126" i="1"/>
  <c r="GT114" i="1" s="1"/>
  <c r="AJ130" i="1"/>
  <c r="AL126" i="1"/>
  <c r="GP114" i="1" s="1"/>
  <c r="U128" i="1"/>
  <c r="W128" i="1" s="1"/>
  <c r="U126" i="1"/>
  <c r="W125" i="1"/>
  <c r="GK113" i="1" s="1"/>
  <c r="BH130" i="1"/>
  <c r="BJ126" i="1"/>
  <c r="GX114" i="1" s="1"/>
  <c r="BK128" i="1"/>
  <c r="BM128" i="1" s="1"/>
  <c r="BK126" i="1"/>
  <c r="BM125" i="1"/>
  <c r="GY113" i="1" s="1"/>
  <c r="CO128" i="1" l="1"/>
  <c r="CO125" i="1"/>
  <c r="G122" i="1"/>
  <c r="C123" i="1" s="1"/>
  <c r="I122" i="1"/>
  <c r="H122" i="1"/>
  <c r="HT122" i="1"/>
  <c r="HU122" i="1" s="1"/>
  <c r="HV122" i="1" s="1"/>
  <c r="J122" i="1" s="1"/>
  <c r="HS122" i="1"/>
  <c r="HP122" i="1" s="1"/>
  <c r="HR122" i="1"/>
  <c r="HO122" i="1" s="1"/>
  <c r="F123" i="1"/>
  <c r="HQ123" i="1"/>
  <c r="HJ112" i="1"/>
  <c r="HM112" i="1" s="1"/>
  <c r="CQ124" i="1"/>
  <c r="HL115" i="1"/>
  <c r="FI115" i="1" s="1"/>
  <c r="HN130" i="1"/>
  <c r="B131" i="1"/>
  <c r="BZ131" i="1"/>
  <c r="CB130" i="1"/>
  <c r="HD115" i="1" s="1"/>
  <c r="BT131" i="1"/>
  <c r="BV130" i="1"/>
  <c r="HB115" i="1" s="1"/>
  <c r="BK130" i="1"/>
  <c r="BM126" i="1"/>
  <c r="GY114" i="1" s="1"/>
  <c r="BN131" i="1"/>
  <c r="BP130" i="1"/>
  <c r="GZ115" i="1" s="1"/>
  <c r="AG130" i="1"/>
  <c r="AI126" i="1"/>
  <c r="GO114" i="1" s="1"/>
  <c r="CL131" i="1"/>
  <c r="CN130" i="1"/>
  <c r="HH115" i="1" s="1"/>
  <c r="AV131" i="1"/>
  <c r="AX130" i="1"/>
  <c r="GT115" i="1" s="1"/>
  <c r="BW130" i="1"/>
  <c r="BY126" i="1"/>
  <c r="HC114" i="1" s="1"/>
  <c r="AJ131" i="1"/>
  <c r="AL130" i="1"/>
  <c r="GP115" i="1" s="1"/>
  <c r="X131" i="1"/>
  <c r="Z130" i="1"/>
  <c r="GL115" i="1" s="1"/>
  <c r="BB131" i="1"/>
  <c r="BD130" i="1"/>
  <c r="GV115" i="1" s="1"/>
  <c r="AD131" i="1"/>
  <c r="AF130" i="1"/>
  <c r="GN115" i="1" s="1"/>
  <c r="U130" i="1"/>
  <c r="W126" i="1"/>
  <c r="GK114" i="1" s="1"/>
  <c r="BQ130" i="1"/>
  <c r="BS126" i="1"/>
  <c r="HA114" i="1" s="1"/>
  <c r="AP131" i="1"/>
  <c r="AR130" i="1"/>
  <c r="GR115" i="1" s="1"/>
  <c r="GH114" i="1"/>
  <c r="CC130" i="1"/>
  <c r="HE114" i="1"/>
  <c r="BE130" i="1"/>
  <c r="BG126" i="1"/>
  <c r="GW114" i="1" s="1"/>
  <c r="O130" i="1"/>
  <c r="Q126" i="1"/>
  <c r="GI114" i="1" s="1"/>
  <c r="AA130" i="1"/>
  <c r="AC126" i="1"/>
  <c r="GM114" i="1" s="1"/>
  <c r="BH131" i="1"/>
  <c r="BJ130" i="1"/>
  <c r="GX115" i="1" s="1"/>
  <c r="AM130" i="1"/>
  <c r="AO126" i="1"/>
  <c r="GQ114" i="1" s="1"/>
  <c r="L131" i="1"/>
  <c r="N130" i="1"/>
  <c r="AS130" i="1"/>
  <c r="AU126" i="1"/>
  <c r="GS114" i="1" s="1"/>
  <c r="AY130" i="1"/>
  <c r="BA126" i="1"/>
  <c r="GU114" i="1" s="1"/>
  <c r="R131" i="1"/>
  <c r="T130" i="1"/>
  <c r="GJ115" i="1" s="1"/>
  <c r="CO126" i="1" l="1"/>
  <c r="H123" i="1"/>
  <c r="I123" i="1"/>
  <c r="HS123" i="1"/>
  <c r="HP123" i="1" s="1"/>
  <c r="HR123" i="1"/>
  <c r="HO123" i="1" s="1"/>
  <c r="G123" i="1"/>
  <c r="C124" i="1" s="1"/>
  <c r="HT123" i="1"/>
  <c r="HU123" i="1" s="1"/>
  <c r="HV123" i="1" s="1"/>
  <c r="J123" i="1" s="1"/>
  <c r="F124" i="1"/>
  <c r="HQ124" i="1"/>
  <c r="HJ113" i="1"/>
  <c r="HM113" i="1" s="1"/>
  <c r="CQ125" i="1"/>
  <c r="HL116" i="1"/>
  <c r="FI116" i="1" s="1"/>
  <c r="HN131" i="1"/>
  <c r="B132" i="1"/>
  <c r="O131" i="1"/>
  <c r="Q130" i="1"/>
  <c r="GI115" i="1" s="1"/>
  <c r="CC131" i="1"/>
  <c r="HE115" i="1"/>
  <c r="AP132" i="1"/>
  <c r="AR131" i="1"/>
  <c r="GR116" i="1" s="1"/>
  <c r="U131" i="1"/>
  <c r="W130" i="1"/>
  <c r="GK115" i="1" s="1"/>
  <c r="BZ132" i="1"/>
  <c r="CB131" i="1"/>
  <c r="HD116" i="1" s="1"/>
  <c r="R132" i="1"/>
  <c r="T131" i="1"/>
  <c r="GJ116" i="1" s="1"/>
  <c r="BH132" i="1"/>
  <c r="BJ131" i="1"/>
  <c r="GX116" i="1" s="1"/>
  <c r="X132" i="1"/>
  <c r="Z131" i="1"/>
  <c r="GL116" i="1" s="1"/>
  <c r="BW131" i="1"/>
  <c r="BY130" i="1"/>
  <c r="HC115" i="1" s="1"/>
  <c r="CL132" i="1"/>
  <c r="CN131" i="1"/>
  <c r="HH116" i="1" s="1"/>
  <c r="BN132" i="1"/>
  <c r="BP131" i="1"/>
  <c r="GZ116" i="1" s="1"/>
  <c r="AY131" i="1"/>
  <c r="BA130" i="1"/>
  <c r="GU115" i="1" s="1"/>
  <c r="L132" i="1"/>
  <c r="N131" i="1"/>
  <c r="BE131" i="1"/>
  <c r="BG130" i="1"/>
  <c r="GW115" i="1" s="1"/>
  <c r="AS131" i="1"/>
  <c r="AU130" i="1"/>
  <c r="GS115" i="1" s="1"/>
  <c r="AO130" i="1"/>
  <c r="GQ115" i="1" s="1"/>
  <c r="AM131" i="1"/>
  <c r="BQ131" i="1"/>
  <c r="BS130" i="1"/>
  <c r="HA115" i="1" s="1"/>
  <c r="AD132" i="1"/>
  <c r="AF131" i="1"/>
  <c r="GN116" i="1" s="1"/>
  <c r="BT132" i="1"/>
  <c r="BV131" i="1"/>
  <c r="HB116" i="1" s="1"/>
  <c r="GH115" i="1"/>
  <c r="AA131" i="1"/>
  <c r="AC130" i="1"/>
  <c r="GM115" i="1" s="1"/>
  <c r="BB132" i="1"/>
  <c r="BD131" i="1"/>
  <c r="GV116" i="1" s="1"/>
  <c r="AJ132" i="1"/>
  <c r="AL131" i="1"/>
  <c r="GP116" i="1" s="1"/>
  <c r="AV132" i="1"/>
  <c r="AX131" i="1"/>
  <c r="GT116" i="1" s="1"/>
  <c r="AG131" i="1"/>
  <c r="AI130" i="1"/>
  <c r="GO115" i="1" s="1"/>
  <c r="BM130" i="1"/>
  <c r="GY115" i="1" s="1"/>
  <c r="BK131" i="1"/>
  <c r="I124" i="1" l="1"/>
  <c r="CO130" i="1"/>
  <c r="CQ130" i="1" s="1"/>
  <c r="H124" i="1"/>
  <c r="G124" i="1"/>
  <c r="C125" i="1" s="1"/>
  <c r="HT124" i="1"/>
  <c r="HU124" i="1" s="1"/>
  <c r="HV124" i="1" s="1"/>
  <c r="J124" i="1" s="1"/>
  <c r="HS124" i="1"/>
  <c r="HP124" i="1" s="1"/>
  <c r="HR124" i="1"/>
  <c r="HO124" i="1" s="1"/>
  <c r="CQ126" i="1"/>
  <c r="F125" i="1"/>
  <c r="HQ125" i="1"/>
  <c r="HL117" i="1"/>
  <c r="FI117" i="1" s="1"/>
  <c r="HN132" i="1"/>
  <c r="HJ114" i="1"/>
  <c r="HM114" i="1" s="1"/>
  <c r="CQ128" i="1"/>
  <c r="F128" i="1" s="1"/>
  <c r="B133" i="1"/>
  <c r="AM132" i="1"/>
  <c r="AO131" i="1"/>
  <c r="GQ116" i="1" s="1"/>
  <c r="CC132" i="1"/>
  <c r="HE116" i="1"/>
  <c r="CL133" i="1"/>
  <c r="CN132" i="1"/>
  <c r="HH117" i="1" s="1"/>
  <c r="X133" i="1"/>
  <c r="Z132" i="1"/>
  <c r="GL117" i="1" s="1"/>
  <c r="AG132" i="1"/>
  <c r="AI131" i="1"/>
  <c r="GO116" i="1" s="1"/>
  <c r="AJ133" i="1"/>
  <c r="AL132" i="1"/>
  <c r="GP117" i="1" s="1"/>
  <c r="AA132" i="1"/>
  <c r="AC131" i="1"/>
  <c r="GM116" i="1" s="1"/>
  <c r="BV132" i="1"/>
  <c r="HB117" i="1" s="1"/>
  <c r="BT133" i="1"/>
  <c r="BQ132" i="1"/>
  <c r="BS131" i="1"/>
  <c r="HA116" i="1" s="1"/>
  <c r="BE132" i="1"/>
  <c r="BG131" i="1"/>
  <c r="GW116" i="1" s="1"/>
  <c r="GH116" i="1"/>
  <c r="BZ133" i="1"/>
  <c r="CB132" i="1"/>
  <c r="HD117" i="1" s="1"/>
  <c r="AP133" i="1"/>
  <c r="AR132" i="1"/>
  <c r="GR117" i="1" s="1"/>
  <c r="O132" i="1"/>
  <c r="Q131" i="1"/>
  <c r="GI116" i="1" s="1"/>
  <c r="AX132" i="1"/>
  <c r="GT117" i="1" s="1"/>
  <c r="AV133" i="1"/>
  <c r="BB133" i="1"/>
  <c r="BD132" i="1"/>
  <c r="GV117" i="1" s="1"/>
  <c r="AD133" i="1"/>
  <c r="AF132" i="1"/>
  <c r="GN117" i="1" s="1"/>
  <c r="U132" i="1"/>
  <c r="W131" i="1"/>
  <c r="GK116" i="1" s="1"/>
  <c r="AY132" i="1"/>
  <c r="BA131" i="1"/>
  <c r="GU116" i="1" s="1"/>
  <c r="R133" i="1"/>
  <c r="T132" i="1"/>
  <c r="GJ117" i="1" s="1"/>
  <c r="BK132" i="1"/>
  <c r="BM131" i="1"/>
  <c r="GY116" i="1" s="1"/>
  <c r="AS132" i="1"/>
  <c r="AU131" i="1"/>
  <c r="GS116" i="1" s="1"/>
  <c r="L133" i="1"/>
  <c r="N132" i="1"/>
  <c r="BN133" i="1"/>
  <c r="BP132" i="1"/>
  <c r="GZ117" i="1" s="1"/>
  <c r="BW132" i="1"/>
  <c r="BY131" i="1"/>
  <c r="HC116" i="1" s="1"/>
  <c r="BH133" i="1"/>
  <c r="BJ132" i="1"/>
  <c r="GX117" i="1" s="1"/>
  <c r="H125" i="1" l="1"/>
  <c r="CO131" i="1"/>
  <c r="C424" i="1"/>
  <c r="D25" i="1"/>
  <c r="HT125" i="1"/>
  <c r="HS125" i="1"/>
  <c r="HP125" i="1" s="1"/>
  <c r="HR125" i="1"/>
  <c r="HO125" i="1" s="1"/>
  <c r="G125" i="1"/>
  <c r="C126" i="1" s="1"/>
  <c r="HU125" i="1"/>
  <c r="HV125" i="1" s="1"/>
  <c r="J125" i="1" s="1"/>
  <c r="I125" i="1"/>
  <c r="F130" i="1"/>
  <c r="HQ130" i="1"/>
  <c r="F126" i="1"/>
  <c r="HQ126" i="1"/>
  <c r="HL118" i="1"/>
  <c r="FI118" i="1" s="1"/>
  <c r="HN133" i="1"/>
  <c r="HJ115" i="1"/>
  <c r="HM115" i="1" s="1"/>
  <c r="B134" i="1"/>
  <c r="AG133" i="1"/>
  <c r="AI132" i="1"/>
  <c r="GO117" i="1" s="1"/>
  <c r="BH134" i="1"/>
  <c r="BJ133" i="1"/>
  <c r="GX118" i="1" s="1"/>
  <c r="AS133" i="1"/>
  <c r="AU132" i="1"/>
  <c r="GS117" i="1" s="1"/>
  <c r="BB134" i="1"/>
  <c r="BD133" i="1"/>
  <c r="GV118" i="1" s="1"/>
  <c r="BZ134" i="1"/>
  <c r="CB133" i="1"/>
  <c r="HD118" i="1" s="1"/>
  <c r="BT134" i="1"/>
  <c r="BV133" i="1"/>
  <c r="HB118" i="1" s="1"/>
  <c r="CC133" i="1"/>
  <c r="HE117" i="1"/>
  <c r="R134" i="1"/>
  <c r="T133" i="1"/>
  <c r="GJ118" i="1" s="1"/>
  <c r="AV134" i="1"/>
  <c r="AX133" i="1"/>
  <c r="GT118" i="1" s="1"/>
  <c r="BE133" i="1"/>
  <c r="BG132" i="1"/>
  <c r="GW117" i="1" s="1"/>
  <c r="AJ134" i="1"/>
  <c r="AL133" i="1"/>
  <c r="GP118" i="1" s="1"/>
  <c r="X134" i="1"/>
  <c r="Z133" i="1"/>
  <c r="GL118" i="1" s="1"/>
  <c r="AM133" i="1"/>
  <c r="AO132" i="1"/>
  <c r="GQ117" i="1" s="1"/>
  <c r="BK133" i="1"/>
  <c r="BM132" i="1"/>
  <c r="GY117" i="1" s="1"/>
  <c r="BQ133" i="1"/>
  <c r="BS132" i="1"/>
  <c r="HA117" i="1" s="1"/>
  <c r="AA133" i="1"/>
  <c r="AC132" i="1"/>
  <c r="GM117" i="1" s="1"/>
  <c r="CL134" i="1"/>
  <c r="CN133" i="1"/>
  <c r="HH118" i="1" s="1"/>
  <c r="BN134" i="1"/>
  <c r="BP133" i="1"/>
  <c r="GZ118" i="1" s="1"/>
  <c r="U133" i="1"/>
  <c r="W132" i="1"/>
  <c r="GK117" i="1" s="1"/>
  <c r="O133" i="1"/>
  <c r="Q132" i="1"/>
  <c r="GI117" i="1" s="1"/>
  <c r="GH117" i="1"/>
  <c r="BW133" i="1"/>
  <c r="BY132" i="1"/>
  <c r="HC117" i="1" s="1"/>
  <c r="L134" i="1"/>
  <c r="N133" i="1"/>
  <c r="AY133" i="1"/>
  <c r="BA132" i="1"/>
  <c r="GU117" i="1" s="1"/>
  <c r="AD134" i="1"/>
  <c r="AF133" i="1"/>
  <c r="GN118" i="1" s="1"/>
  <c r="AP134" i="1"/>
  <c r="AR133" i="1"/>
  <c r="GR118" i="1" s="1"/>
  <c r="G126" i="1" l="1"/>
  <c r="CO132" i="1"/>
  <c r="H126" i="1"/>
  <c r="HT126" i="1"/>
  <c r="HU126" i="1" s="1"/>
  <c r="HV126" i="1" s="1"/>
  <c r="J126" i="1" s="1"/>
  <c r="HS126" i="1"/>
  <c r="HP126" i="1" s="1"/>
  <c r="HR126" i="1"/>
  <c r="HO126" i="1" s="1"/>
  <c r="I126" i="1"/>
  <c r="I130" i="1" s="1"/>
  <c r="HS130" i="1"/>
  <c r="HP130" i="1" s="1"/>
  <c r="HR130" i="1"/>
  <c r="HO130" i="1" s="1"/>
  <c r="HJ116" i="1"/>
  <c r="HM116" i="1" s="1"/>
  <c r="CQ131" i="1"/>
  <c r="HL119" i="1"/>
  <c r="FI119" i="1" s="1"/>
  <c r="HN134" i="1"/>
  <c r="C25" i="1"/>
  <c r="B135" i="1"/>
  <c r="GH118" i="1"/>
  <c r="AA134" i="1"/>
  <c r="AC133" i="1"/>
  <c r="GM118" i="1" s="1"/>
  <c r="X135" i="1"/>
  <c r="Z134" i="1"/>
  <c r="GL119" i="1" s="1"/>
  <c r="BE134" i="1"/>
  <c r="BG133" i="1"/>
  <c r="GW118" i="1" s="1"/>
  <c r="R135" i="1"/>
  <c r="T134" i="1"/>
  <c r="GJ119" i="1" s="1"/>
  <c r="BT135" i="1"/>
  <c r="BV134" i="1"/>
  <c r="HB119" i="1" s="1"/>
  <c r="BB135" i="1"/>
  <c r="BD134" i="1"/>
  <c r="GV119" i="1" s="1"/>
  <c r="BH135" i="1"/>
  <c r="BJ134" i="1"/>
  <c r="GX119" i="1" s="1"/>
  <c r="E130" i="1"/>
  <c r="D130" i="1"/>
  <c r="H128" i="1"/>
  <c r="AD135" i="1"/>
  <c r="AF134" i="1"/>
  <c r="GN119" i="1" s="1"/>
  <c r="L135" i="1"/>
  <c r="N134" i="1"/>
  <c r="O134" i="1"/>
  <c r="Q133" i="1"/>
  <c r="GI118" i="1" s="1"/>
  <c r="BN135" i="1"/>
  <c r="BP134" i="1"/>
  <c r="GZ119" i="1" s="1"/>
  <c r="BK134" i="1"/>
  <c r="BM133" i="1"/>
  <c r="GY118" i="1" s="1"/>
  <c r="H130" i="1"/>
  <c r="G130" i="1"/>
  <c r="C131" i="1" s="1"/>
  <c r="CL135" i="1"/>
  <c r="CN134" i="1"/>
  <c r="HH119" i="1" s="1"/>
  <c r="AV135" i="1"/>
  <c r="AX134" i="1"/>
  <c r="GT119" i="1" s="1"/>
  <c r="BZ135" i="1"/>
  <c r="CB134" i="1"/>
  <c r="HD119" i="1" s="1"/>
  <c r="AG134" i="1"/>
  <c r="AI133" i="1"/>
  <c r="GO118" i="1" s="1"/>
  <c r="BQ134" i="1"/>
  <c r="BS133" i="1"/>
  <c r="HA118" i="1" s="1"/>
  <c r="AM134" i="1"/>
  <c r="AO133" i="1"/>
  <c r="GQ118" i="1" s="1"/>
  <c r="AJ135" i="1"/>
  <c r="AL134" i="1"/>
  <c r="GP119" i="1" s="1"/>
  <c r="CC134" i="1"/>
  <c r="HE118" i="1"/>
  <c r="AS134" i="1"/>
  <c r="AU133" i="1"/>
  <c r="GS118" i="1" s="1"/>
  <c r="AP135" i="1"/>
  <c r="AR134" i="1"/>
  <c r="GR119" i="1" s="1"/>
  <c r="AY134" i="1"/>
  <c r="BA133" i="1"/>
  <c r="GU118" i="1" s="1"/>
  <c r="BW134" i="1"/>
  <c r="BY133" i="1"/>
  <c r="HC118" i="1" s="1"/>
  <c r="U134" i="1"/>
  <c r="W133" i="1"/>
  <c r="GK118" i="1" s="1"/>
  <c r="CO133" i="1" l="1"/>
  <c r="HT130" i="1"/>
  <c r="HU130" i="1" s="1"/>
  <c r="HV130" i="1" s="1"/>
  <c r="J130" i="1" s="1"/>
  <c r="F131" i="1"/>
  <c r="G131" i="1" s="1"/>
  <c r="C132" i="1" s="1"/>
  <c r="HQ131" i="1"/>
  <c r="HJ117" i="1"/>
  <c r="HM117" i="1" s="1"/>
  <c r="CQ132" i="1"/>
  <c r="HL120" i="1"/>
  <c r="FI120" i="1" s="1"/>
  <c r="HN135" i="1"/>
  <c r="F424" i="1"/>
  <c r="E424" i="1" s="1"/>
  <c r="G424" i="1"/>
  <c r="B136" i="1"/>
  <c r="BW135" i="1"/>
  <c r="BY134" i="1"/>
  <c r="HC119" i="1" s="1"/>
  <c r="AM135" i="1"/>
  <c r="AO134" i="1"/>
  <c r="GQ119" i="1" s="1"/>
  <c r="U135" i="1"/>
  <c r="W134" i="1"/>
  <c r="GK119" i="1" s="1"/>
  <c r="BK135" i="1"/>
  <c r="BM134" i="1"/>
  <c r="GY119" i="1" s="1"/>
  <c r="O135" i="1"/>
  <c r="Q134" i="1"/>
  <c r="GI119" i="1" s="1"/>
  <c r="AD136" i="1"/>
  <c r="AF135" i="1"/>
  <c r="GN120" i="1" s="1"/>
  <c r="BB136" i="1"/>
  <c r="BD135" i="1"/>
  <c r="GV120" i="1" s="1"/>
  <c r="R136" i="1"/>
  <c r="T135" i="1"/>
  <c r="GJ120" i="1" s="1"/>
  <c r="X136" i="1"/>
  <c r="Z135" i="1"/>
  <c r="GL120" i="1" s="1"/>
  <c r="AP136" i="1"/>
  <c r="AR135" i="1"/>
  <c r="GR120" i="1" s="1"/>
  <c r="HE119" i="1"/>
  <c r="CC135" i="1"/>
  <c r="AG135" i="1"/>
  <c r="AI134" i="1"/>
  <c r="GO119" i="1" s="1"/>
  <c r="AV136" i="1"/>
  <c r="AX135" i="1"/>
  <c r="GT120" i="1" s="1"/>
  <c r="AY135" i="1"/>
  <c r="BA134" i="1"/>
  <c r="GU119" i="1" s="1"/>
  <c r="AS135" i="1"/>
  <c r="AU134" i="1"/>
  <c r="GS119" i="1" s="1"/>
  <c r="AJ136" i="1"/>
  <c r="AL135" i="1"/>
  <c r="GP120" i="1" s="1"/>
  <c r="BQ135" i="1"/>
  <c r="BS134" i="1"/>
  <c r="HA119" i="1" s="1"/>
  <c r="BZ136" i="1"/>
  <c r="CB135" i="1"/>
  <c r="HD120" i="1" s="1"/>
  <c r="CL136" i="1"/>
  <c r="CN135" i="1"/>
  <c r="HH120" i="1" s="1"/>
  <c r="GH119" i="1"/>
  <c r="BN136" i="1"/>
  <c r="BP135" i="1"/>
  <c r="GZ120" i="1" s="1"/>
  <c r="L136" i="1"/>
  <c r="N135" i="1"/>
  <c r="BH136" i="1"/>
  <c r="BJ135" i="1"/>
  <c r="GX120" i="1" s="1"/>
  <c r="BT136" i="1"/>
  <c r="BV135" i="1"/>
  <c r="HB120" i="1" s="1"/>
  <c r="BG134" i="1"/>
  <c r="GW119" i="1" s="1"/>
  <c r="BE135" i="1"/>
  <c r="AA135" i="1"/>
  <c r="AC134" i="1"/>
  <c r="GM119" i="1" s="1"/>
  <c r="I131" i="1" l="1"/>
  <c r="H131" i="1"/>
  <c r="CO134" i="1"/>
  <c r="HT131" i="1"/>
  <c r="HU131" i="1" s="1"/>
  <c r="HV131" i="1" s="1"/>
  <c r="J131" i="1" s="1"/>
  <c r="HS131" i="1"/>
  <c r="HP131" i="1" s="1"/>
  <c r="HR131" i="1"/>
  <c r="HO131" i="1" s="1"/>
  <c r="CQ133" i="1"/>
  <c r="F132" i="1"/>
  <c r="HQ132" i="1"/>
  <c r="HL121" i="1"/>
  <c r="FI121" i="1" s="1"/>
  <c r="HN136" i="1"/>
  <c r="HJ118" i="1"/>
  <c r="HM118" i="1" s="1"/>
  <c r="H424" i="1"/>
  <c r="B137" i="1"/>
  <c r="X137" i="1"/>
  <c r="Z136" i="1"/>
  <c r="GL121" i="1" s="1"/>
  <c r="BB137" i="1"/>
  <c r="BD136" i="1"/>
  <c r="GV121" i="1" s="1"/>
  <c r="O136" i="1"/>
  <c r="Q135" i="1"/>
  <c r="GI120" i="1" s="1"/>
  <c r="U136" i="1"/>
  <c r="W135" i="1"/>
  <c r="GK120" i="1" s="1"/>
  <c r="BW136" i="1"/>
  <c r="BY135" i="1"/>
  <c r="HC120" i="1" s="1"/>
  <c r="AA136" i="1"/>
  <c r="AC135" i="1"/>
  <c r="GM120" i="1" s="1"/>
  <c r="BT137" i="1"/>
  <c r="BV136" i="1"/>
  <c r="HB121" i="1" s="1"/>
  <c r="BZ137" i="1"/>
  <c r="CB136" i="1"/>
  <c r="HD121" i="1" s="1"/>
  <c r="AJ137" i="1"/>
  <c r="AL136" i="1"/>
  <c r="GP121" i="1" s="1"/>
  <c r="AY136" i="1"/>
  <c r="BA135" i="1"/>
  <c r="GU120" i="1" s="1"/>
  <c r="AG136" i="1"/>
  <c r="AI135" i="1"/>
  <c r="GO120" i="1" s="1"/>
  <c r="AP137" i="1"/>
  <c r="AR136" i="1"/>
  <c r="GR121" i="1" s="1"/>
  <c r="L137" i="1"/>
  <c r="N136" i="1"/>
  <c r="BE136" i="1"/>
  <c r="BG135" i="1"/>
  <c r="GW120" i="1" s="1"/>
  <c r="BP136" i="1"/>
  <c r="GZ121" i="1" s="1"/>
  <c r="BN137" i="1"/>
  <c r="CC136" i="1"/>
  <c r="HE120" i="1"/>
  <c r="T136" i="1"/>
  <c r="GJ121" i="1" s="1"/>
  <c r="R137" i="1"/>
  <c r="AD137" i="1"/>
  <c r="AF136" i="1"/>
  <c r="GN121" i="1" s="1"/>
  <c r="BK136" i="1"/>
  <c r="BM135" i="1"/>
  <c r="GY120" i="1" s="1"/>
  <c r="AM136" i="1"/>
  <c r="AO135" i="1"/>
  <c r="GQ120" i="1" s="1"/>
  <c r="BH137" i="1"/>
  <c r="BJ136" i="1"/>
  <c r="GX121" i="1" s="1"/>
  <c r="GH120" i="1"/>
  <c r="CL137" i="1"/>
  <c r="CN136" i="1"/>
  <c r="HH121" i="1" s="1"/>
  <c r="BQ136" i="1"/>
  <c r="BS135" i="1"/>
  <c r="HA120" i="1" s="1"/>
  <c r="AS136" i="1"/>
  <c r="AU135" i="1"/>
  <c r="GS120" i="1" s="1"/>
  <c r="AV137" i="1"/>
  <c r="AX136" i="1"/>
  <c r="GT121" i="1" s="1"/>
  <c r="I132" i="1" l="1"/>
  <c r="CO135" i="1"/>
  <c r="HT132" i="1"/>
  <c r="HS132" i="1"/>
  <c r="HP132" i="1" s="1"/>
  <c r="HR132" i="1"/>
  <c r="HO132" i="1" s="1"/>
  <c r="G132" i="1"/>
  <c r="C133" i="1" s="1"/>
  <c r="HU132" i="1"/>
  <c r="HV132" i="1" s="1"/>
  <c r="J132" i="1" s="1"/>
  <c r="H132" i="1"/>
  <c r="F133" i="1"/>
  <c r="I133" i="1" s="1"/>
  <c r="HQ133" i="1"/>
  <c r="HJ119" i="1"/>
  <c r="HM119" i="1" s="1"/>
  <c r="CQ134" i="1"/>
  <c r="HL122" i="1"/>
  <c r="FI122" i="1" s="1"/>
  <c r="HN137" i="1"/>
  <c r="B138" i="1"/>
  <c r="AV138" i="1"/>
  <c r="AX137" i="1"/>
  <c r="GT122" i="1" s="1"/>
  <c r="BQ137" i="1"/>
  <c r="BS136" i="1"/>
  <c r="HA121" i="1" s="1"/>
  <c r="AM137" i="1"/>
  <c r="AO136" i="1"/>
  <c r="GQ121" i="1" s="1"/>
  <c r="AD138" i="1"/>
  <c r="AF137" i="1"/>
  <c r="GN122" i="1" s="1"/>
  <c r="AP138" i="1"/>
  <c r="AR137" i="1"/>
  <c r="GR122" i="1" s="1"/>
  <c r="AY137" i="1"/>
  <c r="BA136" i="1"/>
  <c r="GU121" i="1" s="1"/>
  <c r="BZ138" i="1"/>
  <c r="CB137" i="1"/>
  <c r="HD122" i="1" s="1"/>
  <c r="R138" i="1"/>
  <c r="T137" i="1"/>
  <c r="GJ122" i="1" s="1"/>
  <c r="CC137" i="1"/>
  <c r="HE121" i="1"/>
  <c r="BE137" i="1"/>
  <c r="BG136" i="1"/>
  <c r="GW121" i="1" s="1"/>
  <c r="GH121" i="1"/>
  <c r="AA137" i="1"/>
  <c r="AC136" i="1"/>
  <c r="GM121" i="1" s="1"/>
  <c r="U137" i="1"/>
  <c r="W136" i="1"/>
  <c r="GK121" i="1" s="1"/>
  <c r="BB138" i="1"/>
  <c r="BD137" i="1"/>
  <c r="GV122" i="1" s="1"/>
  <c r="BH138" i="1"/>
  <c r="BJ137" i="1"/>
  <c r="GX122" i="1" s="1"/>
  <c r="L138" i="1"/>
  <c r="N137" i="1"/>
  <c r="AG137" i="1"/>
  <c r="AI136" i="1"/>
  <c r="GO121" i="1" s="1"/>
  <c r="AJ138" i="1"/>
  <c r="AL137" i="1"/>
  <c r="GP122" i="1" s="1"/>
  <c r="AS137" i="1"/>
  <c r="AU136" i="1"/>
  <c r="GS121" i="1" s="1"/>
  <c r="CL138" i="1"/>
  <c r="CN137" i="1"/>
  <c r="HH122" i="1" s="1"/>
  <c r="BK137" i="1"/>
  <c r="BM136" i="1"/>
  <c r="GY121" i="1" s="1"/>
  <c r="BN138" i="1"/>
  <c r="BP137" i="1"/>
  <c r="GZ122" i="1" s="1"/>
  <c r="BT138" i="1"/>
  <c r="BV137" i="1"/>
  <c r="HB122" i="1" s="1"/>
  <c r="BW137" i="1"/>
  <c r="BY136" i="1"/>
  <c r="HC121" i="1" s="1"/>
  <c r="O137" i="1"/>
  <c r="Q136" i="1"/>
  <c r="GI121" i="1" s="1"/>
  <c r="X138" i="1"/>
  <c r="Z137" i="1"/>
  <c r="GL122" i="1" s="1"/>
  <c r="CO136" i="1" l="1"/>
  <c r="G133" i="1"/>
  <c r="C134" i="1" s="1"/>
  <c r="H133" i="1"/>
  <c r="HT133" i="1"/>
  <c r="HU133" i="1" s="1"/>
  <c r="HV133" i="1" s="1"/>
  <c r="J133" i="1" s="1"/>
  <c r="HS133" i="1"/>
  <c r="HP133" i="1" s="1"/>
  <c r="HR133" i="1"/>
  <c r="HO133" i="1" s="1"/>
  <c r="CQ135" i="1"/>
  <c r="F134" i="1"/>
  <c r="I134" i="1" s="1"/>
  <c r="HQ134" i="1"/>
  <c r="HL123" i="1"/>
  <c r="FI123" i="1" s="1"/>
  <c r="HN138" i="1"/>
  <c r="HJ120" i="1"/>
  <c r="HM120" i="1" s="1"/>
  <c r="B139" i="1"/>
  <c r="O138" i="1"/>
  <c r="Q137" i="1"/>
  <c r="GI122" i="1" s="1"/>
  <c r="CC138" i="1"/>
  <c r="HE122" i="1"/>
  <c r="BZ139" i="1"/>
  <c r="CB138" i="1"/>
  <c r="HD123" i="1" s="1"/>
  <c r="AP139" i="1"/>
  <c r="AR138" i="1"/>
  <c r="GR123" i="1" s="1"/>
  <c r="AV139" i="1"/>
  <c r="AX138" i="1"/>
  <c r="GT123" i="1" s="1"/>
  <c r="CL139" i="1"/>
  <c r="CN138" i="1"/>
  <c r="HH123" i="1" s="1"/>
  <c r="AJ139" i="1"/>
  <c r="AL138" i="1"/>
  <c r="GP123" i="1" s="1"/>
  <c r="L139" i="1"/>
  <c r="N138" i="1"/>
  <c r="BB139" i="1"/>
  <c r="BD138" i="1"/>
  <c r="GV123" i="1" s="1"/>
  <c r="AA138" i="1"/>
  <c r="AC137" i="1"/>
  <c r="GM122" i="1" s="1"/>
  <c r="AD139" i="1"/>
  <c r="AF138" i="1"/>
  <c r="GN123" i="1" s="1"/>
  <c r="X139" i="1"/>
  <c r="Z138" i="1"/>
  <c r="GL123" i="1" s="1"/>
  <c r="BW138" i="1"/>
  <c r="BY137" i="1"/>
  <c r="HC122" i="1" s="1"/>
  <c r="BN139" i="1"/>
  <c r="BP138" i="1"/>
  <c r="GZ123" i="1" s="1"/>
  <c r="BE138" i="1"/>
  <c r="BG137" i="1"/>
  <c r="GW122" i="1" s="1"/>
  <c r="R139" i="1"/>
  <c r="T138" i="1"/>
  <c r="GJ123" i="1" s="1"/>
  <c r="AY138" i="1"/>
  <c r="BA137" i="1"/>
  <c r="GU122" i="1" s="1"/>
  <c r="BQ138" i="1"/>
  <c r="BS137" i="1"/>
  <c r="HA122" i="1" s="1"/>
  <c r="BK138" i="1"/>
  <c r="BM137" i="1"/>
  <c r="GY122" i="1" s="1"/>
  <c r="AS138" i="1"/>
  <c r="AU137" i="1"/>
  <c r="GS122" i="1" s="1"/>
  <c r="AG138" i="1"/>
  <c r="AI137" i="1"/>
  <c r="GO122" i="1" s="1"/>
  <c r="BH139" i="1"/>
  <c r="BJ138" i="1"/>
  <c r="GX123" i="1" s="1"/>
  <c r="U138" i="1"/>
  <c r="W137" i="1"/>
  <c r="GK122" i="1" s="1"/>
  <c r="AM138" i="1"/>
  <c r="AO137" i="1"/>
  <c r="GQ122" i="1" s="1"/>
  <c r="BT139" i="1"/>
  <c r="BV138" i="1"/>
  <c r="HB123" i="1" s="1"/>
  <c r="GH122" i="1"/>
  <c r="CO137" i="1" l="1"/>
  <c r="G134" i="1"/>
  <c r="C135" i="1" s="1"/>
  <c r="H134" i="1"/>
  <c r="HT134" i="1"/>
  <c r="HU134" i="1" s="1"/>
  <c r="HV134" i="1" s="1"/>
  <c r="J134" i="1" s="1"/>
  <c r="HS134" i="1"/>
  <c r="HP134" i="1" s="1"/>
  <c r="HR134" i="1"/>
  <c r="HO134" i="1" s="1"/>
  <c r="F135" i="1"/>
  <c r="I135" i="1" s="1"/>
  <c r="HQ135" i="1"/>
  <c r="HJ121" i="1"/>
  <c r="HM121" i="1" s="1"/>
  <c r="CQ136" i="1"/>
  <c r="HL124" i="1"/>
  <c r="FI124" i="1" s="1"/>
  <c r="HN139" i="1"/>
  <c r="B140" i="1"/>
  <c r="AM139" i="1"/>
  <c r="AO138" i="1"/>
  <c r="GQ123" i="1" s="1"/>
  <c r="BH140" i="1"/>
  <c r="BJ139" i="1"/>
  <c r="GX124" i="1" s="1"/>
  <c r="BA138" i="1"/>
  <c r="GU123" i="1" s="1"/>
  <c r="AY139" i="1"/>
  <c r="AD140" i="1"/>
  <c r="AF139" i="1"/>
  <c r="GN124" i="1" s="1"/>
  <c r="AJ140" i="1"/>
  <c r="AL139" i="1"/>
  <c r="GP124" i="1" s="1"/>
  <c r="BZ140" i="1"/>
  <c r="CB139" i="1"/>
  <c r="HD124" i="1" s="1"/>
  <c r="O139" i="1"/>
  <c r="Q138" i="1"/>
  <c r="GI123" i="1" s="1"/>
  <c r="BB140" i="1"/>
  <c r="BD139" i="1"/>
  <c r="GV124" i="1" s="1"/>
  <c r="GH123" i="1"/>
  <c r="BY138" i="1"/>
  <c r="HC123" i="1" s="1"/>
  <c r="BW139" i="1"/>
  <c r="BT140" i="1"/>
  <c r="BV139" i="1"/>
  <c r="HB124" i="1" s="1"/>
  <c r="U139" i="1"/>
  <c r="W138" i="1"/>
  <c r="GK123" i="1" s="1"/>
  <c r="AG139" i="1"/>
  <c r="AI138" i="1"/>
  <c r="GO123" i="1" s="1"/>
  <c r="BK139" i="1"/>
  <c r="BM138" i="1"/>
  <c r="GY123" i="1" s="1"/>
  <c r="R140" i="1"/>
  <c r="T139" i="1"/>
  <c r="GJ124" i="1" s="1"/>
  <c r="BN140" i="1"/>
  <c r="BP139" i="1"/>
  <c r="GZ124" i="1" s="1"/>
  <c r="X140" i="1"/>
  <c r="Z139" i="1"/>
  <c r="GL124" i="1" s="1"/>
  <c r="AA139" i="1"/>
  <c r="AC138" i="1"/>
  <c r="GM123" i="1" s="1"/>
  <c r="L140" i="1"/>
  <c r="N139" i="1"/>
  <c r="CL140" i="1"/>
  <c r="CN139" i="1"/>
  <c r="HH124" i="1" s="1"/>
  <c r="AP140" i="1"/>
  <c r="AR139" i="1"/>
  <c r="GR124" i="1" s="1"/>
  <c r="CC139" i="1"/>
  <c r="HE123" i="1"/>
  <c r="AS139" i="1"/>
  <c r="AU138" i="1"/>
  <c r="GS123" i="1" s="1"/>
  <c r="BE139" i="1"/>
  <c r="BG138" i="1"/>
  <c r="GW123" i="1" s="1"/>
  <c r="AV140" i="1"/>
  <c r="AX139" i="1"/>
  <c r="GT124" i="1" s="1"/>
  <c r="BQ139" i="1"/>
  <c r="BS138" i="1"/>
  <c r="HA123" i="1" s="1"/>
  <c r="CO138" i="1" l="1"/>
  <c r="H135" i="1"/>
  <c r="HT135" i="1"/>
  <c r="HU135" i="1" s="1"/>
  <c r="HV135" i="1" s="1"/>
  <c r="J135" i="1" s="1"/>
  <c r="HS135" i="1"/>
  <c r="HP135" i="1" s="1"/>
  <c r="HR135" i="1"/>
  <c r="HO135" i="1" s="1"/>
  <c r="CQ137" i="1"/>
  <c r="G135" i="1"/>
  <c r="C136" i="1" s="1"/>
  <c r="F136" i="1"/>
  <c r="I136" i="1" s="1"/>
  <c r="HQ136" i="1"/>
  <c r="HL125" i="1"/>
  <c r="FI125" i="1" s="1"/>
  <c r="HN140" i="1"/>
  <c r="HJ122" i="1"/>
  <c r="HM122" i="1" s="1"/>
  <c r="B141" i="1"/>
  <c r="AV141" i="1"/>
  <c r="AX140" i="1"/>
  <c r="GT125" i="1" s="1"/>
  <c r="AV143" i="1"/>
  <c r="AX143" i="1" s="1"/>
  <c r="AP141" i="1"/>
  <c r="AR140" i="1"/>
  <c r="GR125" i="1" s="1"/>
  <c r="AP143" i="1"/>
  <c r="AR143" i="1" s="1"/>
  <c r="X141" i="1"/>
  <c r="Z140" i="1"/>
  <c r="GL125" i="1" s="1"/>
  <c r="X143" i="1"/>
  <c r="Z143" i="1" s="1"/>
  <c r="AG140" i="1"/>
  <c r="AI139" i="1"/>
  <c r="GO124" i="1" s="1"/>
  <c r="AY140" i="1"/>
  <c r="BA139" i="1"/>
  <c r="GU124" i="1" s="1"/>
  <c r="BQ140" i="1"/>
  <c r="BS139" i="1"/>
  <c r="HA124" i="1" s="1"/>
  <c r="BW140" i="1"/>
  <c r="BY139" i="1"/>
  <c r="HC124" i="1" s="1"/>
  <c r="O140" i="1"/>
  <c r="Q139" i="1"/>
  <c r="GI124" i="1" s="1"/>
  <c r="AJ143" i="1"/>
  <c r="AL143" i="1" s="1"/>
  <c r="AJ141" i="1"/>
  <c r="AL140" i="1"/>
  <c r="GP125" i="1" s="1"/>
  <c r="AM140" i="1"/>
  <c r="AO139" i="1"/>
  <c r="GQ124" i="1" s="1"/>
  <c r="AS140" i="1"/>
  <c r="AU139" i="1"/>
  <c r="GS124" i="1" s="1"/>
  <c r="L143" i="1"/>
  <c r="N143" i="1" s="1"/>
  <c r="L141" i="1"/>
  <c r="N140" i="1"/>
  <c r="R141" i="1"/>
  <c r="T140" i="1"/>
  <c r="GJ125" i="1" s="1"/>
  <c r="R143" i="1"/>
  <c r="T143" i="1" s="1"/>
  <c r="BT141" i="1"/>
  <c r="BV140" i="1"/>
  <c r="HB125" i="1" s="1"/>
  <c r="BT143" i="1"/>
  <c r="BV143" i="1" s="1"/>
  <c r="BE140" i="1"/>
  <c r="BG139" i="1"/>
  <c r="GW124" i="1" s="1"/>
  <c r="CC140" i="1"/>
  <c r="HE124" i="1"/>
  <c r="CL143" i="1"/>
  <c r="CN143" i="1" s="1"/>
  <c r="CN140" i="1"/>
  <c r="HH125" i="1" s="1"/>
  <c r="CL141" i="1"/>
  <c r="AA140" i="1"/>
  <c r="AC139" i="1"/>
  <c r="GM124" i="1" s="1"/>
  <c r="BN141" i="1"/>
  <c r="BP140" i="1"/>
  <c r="GZ125" i="1" s="1"/>
  <c r="BN143" i="1"/>
  <c r="BP143" i="1" s="1"/>
  <c r="BK140" i="1"/>
  <c r="BM139" i="1"/>
  <c r="GY124" i="1" s="1"/>
  <c r="U140" i="1"/>
  <c r="W139" i="1"/>
  <c r="GK124" i="1" s="1"/>
  <c r="GH124" i="1"/>
  <c r="BB141" i="1"/>
  <c r="BD140" i="1"/>
  <c r="GV125" i="1" s="1"/>
  <c r="BB143" i="1"/>
  <c r="BD143" i="1" s="1"/>
  <c r="BZ141" i="1"/>
  <c r="CB140" i="1"/>
  <c r="HD125" i="1" s="1"/>
  <c r="BZ143" i="1"/>
  <c r="CB143" i="1" s="1"/>
  <c r="AD141" i="1"/>
  <c r="AF140" i="1"/>
  <c r="GN125" i="1" s="1"/>
  <c r="AD143" i="1"/>
  <c r="AF143" i="1" s="1"/>
  <c r="BH143" i="1"/>
  <c r="BJ143" i="1" s="1"/>
  <c r="BJ140" i="1"/>
  <c r="GX125" i="1" s="1"/>
  <c r="BH141" i="1"/>
  <c r="CO139" i="1" l="1"/>
  <c r="G136" i="1"/>
  <c r="C137" i="1" s="1"/>
  <c r="HT136" i="1"/>
  <c r="HU136" i="1" s="1"/>
  <c r="HV136" i="1" s="1"/>
  <c r="J136" i="1" s="1"/>
  <c r="HS136" i="1"/>
  <c r="HP136" i="1" s="1"/>
  <c r="HR136" i="1"/>
  <c r="HO136" i="1" s="1"/>
  <c r="H136" i="1"/>
  <c r="F137" i="1"/>
  <c r="I137" i="1" s="1"/>
  <c r="HQ137" i="1"/>
  <c r="HJ123" i="1"/>
  <c r="HM123" i="1" s="1"/>
  <c r="CQ138" i="1"/>
  <c r="HL126" i="1"/>
  <c r="FI126" i="1" s="1"/>
  <c r="HN141" i="1"/>
  <c r="B145" i="1"/>
  <c r="BH145" i="1"/>
  <c r="BJ141" i="1"/>
  <c r="GX126" i="1" s="1"/>
  <c r="BZ145" i="1"/>
  <c r="CB141" i="1"/>
  <c r="HD126" i="1" s="1"/>
  <c r="AA143" i="1"/>
  <c r="AC143" i="1" s="1"/>
  <c r="AA141" i="1"/>
  <c r="AC140" i="1"/>
  <c r="GM125" i="1" s="1"/>
  <c r="L145" i="1"/>
  <c r="N141" i="1"/>
  <c r="AV145" i="1"/>
  <c r="AX141" i="1"/>
  <c r="GT126" i="1" s="1"/>
  <c r="U143" i="1"/>
  <c r="W143" i="1" s="1"/>
  <c r="U141" i="1"/>
  <c r="W140" i="1"/>
  <c r="GK125" i="1" s="1"/>
  <c r="CL145" i="1"/>
  <c r="CN141" i="1"/>
  <c r="HH126" i="1" s="1"/>
  <c r="CC143" i="1"/>
  <c r="CC141" i="1"/>
  <c r="HE125" i="1"/>
  <c r="AM143" i="1"/>
  <c r="AO143" i="1" s="1"/>
  <c r="AM141" i="1"/>
  <c r="AO140" i="1"/>
  <c r="GQ125" i="1" s="1"/>
  <c r="BW143" i="1"/>
  <c r="BY143" i="1" s="1"/>
  <c r="BW141" i="1"/>
  <c r="BY140" i="1"/>
  <c r="HC125" i="1" s="1"/>
  <c r="AY143" i="1"/>
  <c r="BA143" i="1" s="1"/>
  <c r="AY141" i="1"/>
  <c r="BA140" i="1"/>
  <c r="GU125" i="1" s="1"/>
  <c r="AP145" i="1"/>
  <c r="AR141" i="1"/>
  <c r="GR126" i="1" s="1"/>
  <c r="BN145" i="1"/>
  <c r="BP141" i="1"/>
  <c r="GZ126" i="1" s="1"/>
  <c r="R145" i="1"/>
  <c r="T141" i="1"/>
  <c r="GJ126" i="1" s="1"/>
  <c r="O143" i="1"/>
  <c r="Q143" i="1" s="1"/>
  <c r="O141" i="1"/>
  <c r="Q140" i="1"/>
  <c r="GI125" i="1" s="1"/>
  <c r="X145" i="1"/>
  <c r="Z141" i="1"/>
  <c r="GL126" i="1" s="1"/>
  <c r="AD145" i="1"/>
  <c r="AF141" i="1"/>
  <c r="GN126" i="1" s="1"/>
  <c r="BB145" i="1"/>
  <c r="BD141" i="1"/>
  <c r="GV126" i="1" s="1"/>
  <c r="BK143" i="1"/>
  <c r="BM143" i="1" s="1"/>
  <c r="BK141" i="1"/>
  <c r="BM140" i="1"/>
  <c r="GY125" i="1" s="1"/>
  <c r="BE143" i="1"/>
  <c r="BG143" i="1" s="1"/>
  <c r="BE141" i="1"/>
  <c r="BG140" i="1"/>
  <c r="GW125" i="1" s="1"/>
  <c r="BT145" i="1"/>
  <c r="BV141" i="1"/>
  <c r="HB126" i="1" s="1"/>
  <c r="GH125" i="1"/>
  <c r="AS143" i="1"/>
  <c r="AU143" i="1" s="1"/>
  <c r="AS141" i="1"/>
  <c r="AU140" i="1"/>
  <c r="GS125" i="1" s="1"/>
  <c r="AJ145" i="1"/>
  <c r="AL141" i="1"/>
  <c r="GP126" i="1" s="1"/>
  <c r="BQ143" i="1"/>
  <c r="BS143" i="1" s="1"/>
  <c r="BQ141" i="1"/>
  <c r="BS140" i="1"/>
  <c r="HA125" i="1" s="1"/>
  <c r="AG143" i="1"/>
  <c r="AI143" i="1" s="1"/>
  <c r="AG141" i="1"/>
  <c r="AI140" i="1"/>
  <c r="GO125" i="1" s="1"/>
  <c r="CO143" i="1" l="1"/>
  <c r="H137" i="1"/>
  <c r="CO140" i="1"/>
  <c r="HT137" i="1"/>
  <c r="HU137" i="1" s="1"/>
  <c r="HV137" i="1" s="1"/>
  <c r="J137" i="1" s="1"/>
  <c r="HS137" i="1"/>
  <c r="HP137" i="1" s="1"/>
  <c r="HR137" i="1"/>
  <c r="HO137" i="1" s="1"/>
  <c r="F138" i="1"/>
  <c r="I138" i="1" s="1"/>
  <c r="HQ138" i="1"/>
  <c r="G137" i="1"/>
  <c r="C138" i="1" s="1"/>
  <c r="CQ139" i="1"/>
  <c r="HL127" i="1"/>
  <c r="FI127" i="1" s="1"/>
  <c r="HN145" i="1"/>
  <c r="HJ124" i="1"/>
  <c r="HM124" i="1" s="1"/>
  <c r="B146" i="1"/>
  <c r="AI141" i="1"/>
  <c r="GO126" i="1" s="1"/>
  <c r="AG145" i="1"/>
  <c r="BG141" i="1"/>
  <c r="GW126" i="1" s="1"/>
  <c r="BE145" i="1"/>
  <c r="BN146" i="1"/>
  <c r="BP145" i="1"/>
  <c r="GZ127" i="1" s="1"/>
  <c r="BY141" i="1"/>
  <c r="HC126" i="1" s="1"/>
  <c r="BW145" i="1"/>
  <c r="W141" i="1"/>
  <c r="GK126" i="1" s="1"/>
  <c r="U145" i="1"/>
  <c r="GH126" i="1"/>
  <c r="AU141" i="1"/>
  <c r="GS126" i="1" s="1"/>
  <c r="AS145" i="1"/>
  <c r="BB146" i="1"/>
  <c r="BD145" i="1"/>
  <c r="GV127" i="1" s="1"/>
  <c r="X146" i="1"/>
  <c r="Z145" i="1"/>
  <c r="GL127" i="1" s="1"/>
  <c r="BA141" i="1"/>
  <c r="GU126" i="1" s="1"/>
  <c r="AY145" i="1"/>
  <c r="L146" i="1"/>
  <c r="N145" i="1"/>
  <c r="BH146" i="1"/>
  <c r="BJ145" i="1"/>
  <c r="GX127" i="1" s="1"/>
  <c r="BT146" i="1"/>
  <c r="BV145" i="1"/>
  <c r="HB127" i="1" s="1"/>
  <c r="R146" i="1"/>
  <c r="T145" i="1"/>
  <c r="GJ127" i="1" s="1"/>
  <c r="CL146" i="1"/>
  <c r="CN145" i="1"/>
  <c r="HH127" i="1" s="1"/>
  <c r="BS141" i="1"/>
  <c r="HA126" i="1" s="1"/>
  <c r="BQ145" i="1"/>
  <c r="AJ146" i="1"/>
  <c r="AL145" i="1"/>
  <c r="GP127" i="1" s="1"/>
  <c r="BM141" i="1"/>
  <c r="GY126" i="1" s="1"/>
  <c r="BK145" i="1"/>
  <c r="AD146" i="1"/>
  <c r="AF145" i="1"/>
  <c r="GN127" i="1" s="1"/>
  <c r="Q141" i="1"/>
  <c r="GI126" i="1" s="1"/>
  <c r="O145" i="1"/>
  <c r="AP146" i="1"/>
  <c r="AR145" i="1"/>
  <c r="GR127" i="1" s="1"/>
  <c r="AO141" i="1"/>
  <c r="GQ126" i="1" s="1"/>
  <c r="AM145" i="1"/>
  <c r="HE126" i="1"/>
  <c r="CC145" i="1"/>
  <c r="AV146" i="1"/>
  <c r="AX145" i="1"/>
  <c r="GT127" i="1" s="1"/>
  <c r="AC141" i="1"/>
  <c r="GM126" i="1" s="1"/>
  <c r="AA145" i="1"/>
  <c r="BZ146" i="1"/>
  <c r="CB145" i="1"/>
  <c r="HD127" i="1" s="1"/>
  <c r="CO141" i="1" l="1"/>
  <c r="H138" i="1"/>
  <c r="G138" i="1"/>
  <c r="C139" i="1" s="1"/>
  <c r="HT138" i="1"/>
  <c r="HU138" i="1" s="1"/>
  <c r="HV138" i="1" s="1"/>
  <c r="J138" i="1" s="1"/>
  <c r="HS138" i="1"/>
  <c r="HP138" i="1" s="1"/>
  <c r="HR138" i="1"/>
  <c r="HO138" i="1" s="1"/>
  <c r="F139" i="1"/>
  <c r="HQ139" i="1"/>
  <c r="HJ125" i="1"/>
  <c r="HM125" i="1" s="1"/>
  <c r="CQ140" i="1"/>
  <c r="HL128" i="1"/>
  <c r="FI128" i="1" s="1"/>
  <c r="HN146" i="1"/>
  <c r="B147" i="1"/>
  <c r="BT147" i="1"/>
  <c r="BV146" i="1"/>
  <c r="HB128" i="1" s="1"/>
  <c r="N146" i="1"/>
  <c r="L147" i="1"/>
  <c r="X147" i="1"/>
  <c r="Z146" i="1"/>
  <c r="GL128" i="1" s="1"/>
  <c r="BW146" i="1"/>
  <c r="BY145" i="1"/>
  <c r="HC127" i="1" s="1"/>
  <c r="BE146" i="1"/>
  <c r="BG145" i="1"/>
  <c r="GW127" i="1" s="1"/>
  <c r="AP147" i="1"/>
  <c r="AR146" i="1"/>
  <c r="GR128" i="1" s="1"/>
  <c r="AD147" i="1"/>
  <c r="AF146" i="1"/>
  <c r="GN128" i="1" s="1"/>
  <c r="CL147" i="1"/>
  <c r="CN146" i="1"/>
  <c r="HH128" i="1" s="1"/>
  <c r="AY146" i="1"/>
  <c r="BA145" i="1"/>
  <c r="GU127" i="1" s="1"/>
  <c r="CC146" i="1"/>
  <c r="HE127" i="1"/>
  <c r="AM146" i="1"/>
  <c r="AO145" i="1"/>
  <c r="GQ127" i="1" s="1"/>
  <c r="O146" i="1"/>
  <c r="Q145" i="1"/>
  <c r="GI127" i="1" s="1"/>
  <c r="BK146" i="1"/>
  <c r="BM145" i="1"/>
  <c r="GY127" i="1" s="1"/>
  <c r="AL146" i="1"/>
  <c r="GP128" i="1" s="1"/>
  <c r="AJ147" i="1"/>
  <c r="BH147" i="1"/>
  <c r="BJ146" i="1"/>
  <c r="GX128" i="1" s="1"/>
  <c r="BB147" i="1"/>
  <c r="BD146" i="1"/>
  <c r="GV128" i="1" s="1"/>
  <c r="U146" i="1"/>
  <c r="W145" i="1"/>
  <c r="GK127" i="1" s="1"/>
  <c r="AG146" i="1"/>
  <c r="AI145" i="1"/>
  <c r="GO127" i="1" s="1"/>
  <c r="BZ147" i="1"/>
  <c r="CB146" i="1"/>
  <c r="HD128" i="1" s="1"/>
  <c r="AV147" i="1"/>
  <c r="AX146" i="1"/>
  <c r="GT128" i="1" s="1"/>
  <c r="BQ146" i="1"/>
  <c r="BS145" i="1"/>
  <c r="HA127" i="1" s="1"/>
  <c r="R147" i="1"/>
  <c r="T146" i="1"/>
  <c r="GJ128" i="1" s="1"/>
  <c r="GH127" i="1"/>
  <c r="AS146" i="1"/>
  <c r="AU145" i="1"/>
  <c r="GS127" i="1" s="1"/>
  <c r="BN147" i="1"/>
  <c r="BP146" i="1"/>
  <c r="GZ128" i="1" s="1"/>
  <c r="AA146" i="1"/>
  <c r="AC145" i="1"/>
  <c r="GM127" i="1" s="1"/>
  <c r="CO145" i="1" l="1"/>
  <c r="CQ145" i="1" s="1"/>
  <c r="H139" i="1"/>
  <c r="G139" i="1"/>
  <c r="C140" i="1" s="1"/>
  <c r="HT139" i="1"/>
  <c r="HS139" i="1"/>
  <c r="HP139" i="1" s="1"/>
  <c r="HR139" i="1"/>
  <c r="HO139" i="1" s="1"/>
  <c r="I139" i="1"/>
  <c r="HU139" i="1"/>
  <c r="HV139" i="1" s="1"/>
  <c r="J139" i="1" s="1"/>
  <c r="F140" i="1"/>
  <c r="HQ140" i="1"/>
  <c r="CQ141" i="1"/>
  <c r="HL129" i="1"/>
  <c r="FI129" i="1" s="1"/>
  <c r="HN147" i="1"/>
  <c r="HJ126" i="1"/>
  <c r="HM126" i="1" s="1"/>
  <c r="CQ143" i="1"/>
  <c r="F143" i="1" s="1"/>
  <c r="B148" i="1"/>
  <c r="AS147" i="1"/>
  <c r="AU146" i="1"/>
  <c r="GS128" i="1" s="1"/>
  <c r="O147" i="1"/>
  <c r="Q146" i="1"/>
  <c r="GI128" i="1" s="1"/>
  <c r="CL148" i="1"/>
  <c r="CN147" i="1"/>
  <c r="HH129" i="1" s="1"/>
  <c r="AP148" i="1"/>
  <c r="AR147" i="1"/>
  <c r="GR129" i="1" s="1"/>
  <c r="BW147" i="1"/>
  <c r="BY146" i="1"/>
  <c r="HC128" i="1" s="1"/>
  <c r="L148" i="1"/>
  <c r="N147" i="1"/>
  <c r="X148" i="1"/>
  <c r="Z147" i="1"/>
  <c r="GL129" i="1" s="1"/>
  <c r="AA147" i="1"/>
  <c r="AC146" i="1"/>
  <c r="GM128" i="1" s="1"/>
  <c r="AV148" i="1"/>
  <c r="AX147" i="1"/>
  <c r="GT129" i="1" s="1"/>
  <c r="BB148" i="1"/>
  <c r="BD147" i="1"/>
  <c r="GV129" i="1" s="1"/>
  <c r="CC147" i="1"/>
  <c r="HE128" i="1"/>
  <c r="GH128" i="1"/>
  <c r="AJ148" i="1"/>
  <c r="AL147" i="1"/>
  <c r="GP129" i="1" s="1"/>
  <c r="AY147" i="1"/>
  <c r="BA146" i="1"/>
  <c r="GU128" i="1" s="1"/>
  <c r="BT148" i="1"/>
  <c r="BV147" i="1"/>
  <c r="HB129" i="1" s="1"/>
  <c r="R148" i="1"/>
  <c r="T147" i="1"/>
  <c r="GJ129" i="1" s="1"/>
  <c r="AG147" i="1"/>
  <c r="AI146" i="1"/>
  <c r="GO128" i="1" s="1"/>
  <c r="BN148" i="1"/>
  <c r="BP147" i="1"/>
  <c r="GZ129" i="1" s="1"/>
  <c r="BQ147" i="1"/>
  <c r="BS146" i="1"/>
  <c r="HA128" i="1" s="1"/>
  <c r="BZ148" i="1"/>
  <c r="CB147" i="1"/>
  <c r="HD129" i="1" s="1"/>
  <c r="U147" i="1"/>
  <c r="W146" i="1"/>
  <c r="GK128" i="1" s="1"/>
  <c r="BH148" i="1"/>
  <c r="BJ147" i="1"/>
  <c r="GX129" i="1" s="1"/>
  <c r="BK147" i="1"/>
  <c r="BM146" i="1"/>
  <c r="GY128" i="1" s="1"/>
  <c r="AM147" i="1"/>
  <c r="AO146" i="1"/>
  <c r="GQ128" i="1" s="1"/>
  <c r="AD148" i="1"/>
  <c r="AF147" i="1"/>
  <c r="GN129" i="1" s="1"/>
  <c r="BE147" i="1"/>
  <c r="BG146" i="1"/>
  <c r="GW128" i="1" s="1"/>
  <c r="CO146" i="1" l="1"/>
  <c r="G140" i="1"/>
  <c r="C141" i="1" s="1"/>
  <c r="C425" i="1"/>
  <c r="D26" i="1"/>
  <c r="H140" i="1"/>
  <c r="HT140" i="1"/>
  <c r="HS140" i="1"/>
  <c r="HP140" i="1" s="1"/>
  <c r="HR140" i="1"/>
  <c r="HO140" i="1" s="1"/>
  <c r="I140" i="1"/>
  <c r="HU140" i="1"/>
  <c r="HV140" i="1" s="1"/>
  <c r="J140" i="1" s="1"/>
  <c r="F141" i="1"/>
  <c r="HQ141" i="1"/>
  <c r="F145" i="1"/>
  <c r="HQ145" i="1"/>
  <c r="HL130" i="1"/>
  <c r="FI130" i="1" s="1"/>
  <c r="HN148" i="1"/>
  <c r="HJ127" i="1"/>
  <c r="HM127" i="1" s="1"/>
  <c r="B149" i="1"/>
  <c r="BW148" i="1"/>
  <c r="BY147" i="1"/>
  <c r="HC129" i="1" s="1"/>
  <c r="CL149" i="1"/>
  <c r="CN148" i="1"/>
  <c r="HH130" i="1" s="1"/>
  <c r="BH149" i="1"/>
  <c r="BJ148" i="1"/>
  <c r="GX130" i="1" s="1"/>
  <c r="GH129" i="1"/>
  <c r="AG148" i="1"/>
  <c r="AI147" i="1"/>
  <c r="GO129" i="1" s="1"/>
  <c r="AV149" i="1"/>
  <c r="AX148" i="1"/>
  <c r="GT130" i="1" s="1"/>
  <c r="X149" i="1"/>
  <c r="Z148" i="1"/>
  <c r="GL130" i="1" s="1"/>
  <c r="AS148" i="1"/>
  <c r="AU147" i="1"/>
  <c r="GS129" i="1" s="1"/>
  <c r="BE148" i="1"/>
  <c r="BG147" i="1"/>
  <c r="GW129" i="1" s="1"/>
  <c r="AM148" i="1"/>
  <c r="AO147" i="1"/>
  <c r="GQ129" i="1" s="1"/>
  <c r="BZ149" i="1"/>
  <c r="CB148" i="1"/>
  <c r="HD130" i="1" s="1"/>
  <c r="BN149" i="1"/>
  <c r="BP148" i="1"/>
  <c r="GZ130" i="1" s="1"/>
  <c r="R149" i="1"/>
  <c r="T148" i="1"/>
  <c r="GJ130" i="1" s="1"/>
  <c r="AY148" i="1"/>
  <c r="BA147" i="1"/>
  <c r="GU129" i="1" s="1"/>
  <c r="BB149" i="1"/>
  <c r="BD148" i="1"/>
  <c r="GV130" i="1" s="1"/>
  <c r="AA148" i="1"/>
  <c r="AC147" i="1"/>
  <c r="GM129" i="1" s="1"/>
  <c r="L149" i="1"/>
  <c r="N148" i="1"/>
  <c r="AP149" i="1"/>
  <c r="AR148" i="1"/>
  <c r="GR130" i="1" s="1"/>
  <c r="O148" i="1"/>
  <c r="Q147" i="1"/>
  <c r="GI129" i="1" s="1"/>
  <c r="BT149" i="1"/>
  <c r="BV148" i="1"/>
  <c r="HB130" i="1" s="1"/>
  <c r="AJ149" i="1"/>
  <c r="AL148" i="1"/>
  <c r="GP130" i="1" s="1"/>
  <c r="CC148" i="1"/>
  <c r="HE129" i="1"/>
  <c r="AD149" i="1"/>
  <c r="AF148" i="1"/>
  <c r="GN130" i="1" s="1"/>
  <c r="BK148" i="1"/>
  <c r="BM147" i="1"/>
  <c r="GY129" i="1" s="1"/>
  <c r="U148" i="1"/>
  <c r="W147" i="1"/>
  <c r="GK129" i="1" s="1"/>
  <c r="BQ148" i="1"/>
  <c r="BS147" i="1"/>
  <c r="HA129" i="1" s="1"/>
  <c r="H141" i="1" l="1"/>
  <c r="CO147" i="1"/>
  <c r="G141" i="1"/>
  <c r="HT141" i="1"/>
  <c r="HU141" i="1" s="1"/>
  <c r="HV141" i="1" s="1"/>
  <c r="J141" i="1" s="1"/>
  <c r="HS141" i="1"/>
  <c r="HP141" i="1" s="1"/>
  <c r="HR141" i="1"/>
  <c r="HO141" i="1" s="1"/>
  <c r="HS145" i="1"/>
  <c r="HP145" i="1" s="1"/>
  <c r="HR145" i="1"/>
  <c r="HO145" i="1" s="1"/>
  <c r="I141" i="1"/>
  <c r="I145" i="1" s="1"/>
  <c r="HJ128" i="1"/>
  <c r="HM128" i="1" s="1"/>
  <c r="CQ146" i="1"/>
  <c r="HL131" i="1"/>
  <c r="FI131" i="1" s="1"/>
  <c r="HN149" i="1"/>
  <c r="C26" i="1"/>
  <c r="B150" i="1"/>
  <c r="BQ149" i="1"/>
  <c r="BS148" i="1"/>
  <c r="HA130" i="1" s="1"/>
  <c r="BK149" i="1"/>
  <c r="BM148" i="1"/>
  <c r="GY130" i="1" s="1"/>
  <c r="CC149" i="1"/>
  <c r="HE130" i="1"/>
  <c r="BT150" i="1"/>
  <c r="BV149" i="1"/>
  <c r="HB131" i="1" s="1"/>
  <c r="AP150" i="1"/>
  <c r="AR149" i="1"/>
  <c r="GR131" i="1" s="1"/>
  <c r="AA149" i="1"/>
  <c r="AC148" i="1"/>
  <c r="GM130" i="1" s="1"/>
  <c r="CL150" i="1"/>
  <c r="CN149" i="1"/>
  <c r="HH131" i="1" s="1"/>
  <c r="H145" i="1"/>
  <c r="G145" i="1"/>
  <c r="C146" i="1" s="1"/>
  <c r="GH130" i="1"/>
  <c r="BN150" i="1"/>
  <c r="BP149" i="1"/>
  <c r="GZ131" i="1" s="1"/>
  <c r="AU148" i="1"/>
  <c r="GS130" i="1" s="1"/>
  <c r="AS149" i="1"/>
  <c r="D145" i="1"/>
  <c r="H143" i="1"/>
  <c r="E145" i="1"/>
  <c r="AY149" i="1"/>
  <c r="BA148" i="1"/>
  <c r="GU130" i="1" s="1"/>
  <c r="AM149" i="1"/>
  <c r="AO148" i="1"/>
  <c r="GQ130" i="1" s="1"/>
  <c r="AV150" i="1"/>
  <c r="AX149" i="1"/>
  <c r="GT131" i="1" s="1"/>
  <c r="W148" i="1"/>
  <c r="GK130" i="1" s="1"/>
  <c r="U149" i="1"/>
  <c r="AD150" i="1"/>
  <c r="AF149" i="1"/>
  <c r="GN131" i="1" s="1"/>
  <c r="AJ150" i="1"/>
  <c r="AL149" i="1"/>
  <c r="GP131" i="1" s="1"/>
  <c r="O149" i="1"/>
  <c r="Q148" i="1"/>
  <c r="GI130" i="1" s="1"/>
  <c r="L150" i="1"/>
  <c r="N149" i="1"/>
  <c r="BB150" i="1"/>
  <c r="BD149" i="1"/>
  <c r="GV131" i="1" s="1"/>
  <c r="AG149" i="1"/>
  <c r="AI148" i="1"/>
  <c r="GO130" i="1" s="1"/>
  <c r="BH150" i="1"/>
  <c r="BJ149" i="1"/>
  <c r="GX131" i="1" s="1"/>
  <c r="BW149" i="1"/>
  <c r="BY148" i="1"/>
  <c r="HC130" i="1" s="1"/>
  <c r="R150" i="1"/>
  <c r="T149" i="1"/>
  <c r="GJ131" i="1" s="1"/>
  <c r="BZ150" i="1"/>
  <c r="CB149" i="1"/>
  <c r="HD131" i="1" s="1"/>
  <c r="BE149" i="1"/>
  <c r="BG148" i="1"/>
  <c r="GW130" i="1" s="1"/>
  <c r="X150" i="1"/>
  <c r="Z149" i="1"/>
  <c r="GL131" i="1" s="1"/>
  <c r="CO148" i="1" l="1"/>
  <c r="HT145" i="1"/>
  <c r="HU145" i="1" s="1"/>
  <c r="HV145" i="1" s="1"/>
  <c r="J145" i="1" s="1"/>
  <c r="F146" i="1"/>
  <c r="G146" i="1" s="1"/>
  <c r="C147" i="1" s="1"/>
  <c r="HQ146" i="1"/>
  <c r="HJ129" i="1"/>
  <c r="HM129" i="1" s="1"/>
  <c r="CQ147" i="1"/>
  <c r="HL132" i="1"/>
  <c r="FI132" i="1" s="1"/>
  <c r="HN150" i="1"/>
  <c r="G425" i="1"/>
  <c r="H425" i="1" s="1"/>
  <c r="F425" i="1"/>
  <c r="E425" i="1" s="1"/>
  <c r="B151" i="1"/>
  <c r="GH131" i="1"/>
  <c r="U150" i="1"/>
  <c r="W149" i="1"/>
  <c r="GK131" i="1" s="1"/>
  <c r="AP151" i="1"/>
  <c r="AR150" i="1"/>
  <c r="GR132" i="1" s="1"/>
  <c r="CC150" i="1"/>
  <c r="HE131" i="1"/>
  <c r="BQ150" i="1"/>
  <c r="BS149" i="1"/>
  <c r="HA131" i="1" s="1"/>
  <c r="X151" i="1"/>
  <c r="Z150" i="1"/>
  <c r="GL132" i="1" s="1"/>
  <c r="BZ151" i="1"/>
  <c r="CB150" i="1"/>
  <c r="HD132" i="1" s="1"/>
  <c r="BW150" i="1"/>
  <c r="BY149" i="1"/>
  <c r="HC131" i="1" s="1"/>
  <c r="AG150" i="1"/>
  <c r="AI149" i="1"/>
  <c r="GO131" i="1" s="1"/>
  <c r="L151" i="1"/>
  <c r="N150" i="1"/>
  <c r="AJ151" i="1"/>
  <c r="AL150" i="1"/>
  <c r="GP132" i="1" s="1"/>
  <c r="AM150" i="1"/>
  <c r="AO149" i="1"/>
  <c r="GQ131" i="1" s="1"/>
  <c r="BN151" i="1"/>
  <c r="BP150" i="1"/>
  <c r="GZ132" i="1" s="1"/>
  <c r="CL151" i="1"/>
  <c r="CN150" i="1"/>
  <c r="HH132" i="1" s="1"/>
  <c r="AA150" i="1"/>
  <c r="AC149" i="1"/>
  <c r="GM131" i="1" s="1"/>
  <c r="BT151" i="1"/>
  <c r="BV150" i="1"/>
  <c r="HB132" i="1" s="1"/>
  <c r="BK150" i="1"/>
  <c r="BM149" i="1"/>
  <c r="GY131" i="1" s="1"/>
  <c r="BE150" i="1"/>
  <c r="BG149" i="1"/>
  <c r="GW131" i="1" s="1"/>
  <c r="R151" i="1"/>
  <c r="T150" i="1"/>
  <c r="GJ132" i="1" s="1"/>
  <c r="BH151" i="1"/>
  <c r="BJ150" i="1"/>
  <c r="GX132" i="1" s="1"/>
  <c r="BB151" i="1"/>
  <c r="BD150" i="1"/>
  <c r="GV132" i="1" s="1"/>
  <c r="O150" i="1"/>
  <c r="Q149" i="1"/>
  <c r="GI131" i="1" s="1"/>
  <c r="AF150" i="1"/>
  <c r="GN132" i="1" s="1"/>
  <c r="AD151" i="1"/>
  <c r="AV151" i="1"/>
  <c r="AX150" i="1"/>
  <c r="GT132" i="1" s="1"/>
  <c r="AY150" i="1"/>
  <c r="BA149" i="1"/>
  <c r="GU131" i="1" s="1"/>
  <c r="AS150" i="1"/>
  <c r="AU149" i="1"/>
  <c r="GS131" i="1" s="1"/>
  <c r="CO149" i="1" l="1"/>
  <c r="H146" i="1"/>
  <c r="I146" i="1"/>
  <c r="HT146" i="1"/>
  <c r="HU146" i="1" s="1"/>
  <c r="HV146" i="1" s="1"/>
  <c r="J146" i="1" s="1"/>
  <c r="HS146" i="1"/>
  <c r="HP146" i="1" s="1"/>
  <c r="HR146" i="1"/>
  <c r="HO146" i="1" s="1"/>
  <c r="F147" i="1"/>
  <c r="H147" i="1" s="1"/>
  <c r="HQ147" i="1"/>
  <c r="HJ130" i="1"/>
  <c r="HM130" i="1" s="1"/>
  <c r="CQ148" i="1"/>
  <c r="HL133" i="1"/>
  <c r="FI133" i="1" s="1"/>
  <c r="HN151" i="1"/>
  <c r="B152" i="1"/>
  <c r="AY151" i="1"/>
  <c r="BA150" i="1"/>
  <c r="GU132" i="1" s="1"/>
  <c r="BB152" i="1"/>
  <c r="BD151" i="1"/>
  <c r="GV133" i="1" s="1"/>
  <c r="R152" i="1"/>
  <c r="T151" i="1"/>
  <c r="GJ133" i="1" s="1"/>
  <c r="AJ152" i="1"/>
  <c r="AL151" i="1"/>
  <c r="GP133" i="1" s="1"/>
  <c r="AG151" i="1"/>
  <c r="AI150" i="1"/>
  <c r="GO132" i="1" s="1"/>
  <c r="BZ152" i="1"/>
  <c r="CB151" i="1"/>
  <c r="HD133" i="1" s="1"/>
  <c r="BK151" i="1"/>
  <c r="BM150" i="1"/>
  <c r="GY132" i="1" s="1"/>
  <c r="AA151" i="1"/>
  <c r="AC150" i="1"/>
  <c r="GM132" i="1" s="1"/>
  <c r="BN152" i="1"/>
  <c r="BP151" i="1"/>
  <c r="GZ133" i="1" s="1"/>
  <c r="GH132" i="1"/>
  <c r="CC151" i="1"/>
  <c r="HE132" i="1"/>
  <c r="AS151" i="1"/>
  <c r="AU150" i="1"/>
  <c r="GS132" i="1" s="1"/>
  <c r="AV152" i="1"/>
  <c r="AX151" i="1"/>
  <c r="GT133" i="1" s="1"/>
  <c r="O151" i="1"/>
  <c r="Q150" i="1"/>
  <c r="GI132" i="1" s="1"/>
  <c r="BH152" i="1"/>
  <c r="BJ151" i="1"/>
  <c r="GX133" i="1" s="1"/>
  <c r="BE151" i="1"/>
  <c r="BG150" i="1"/>
  <c r="GW132" i="1" s="1"/>
  <c r="AM151" i="1"/>
  <c r="AO150" i="1"/>
  <c r="GQ132" i="1" s="1"/>
  <c r="L152" i="1"/>
  <c r="N151" i="1"/>
  <c r="BW151" i="1"/>
  <c r="BY150" i="1"/>
  <c r="HC132" i="1" s="1"/>
  <c r="X152" i="1"/>
  <c r="Z151" i="1"/>
  <c r="GL133" i="1" s="1"/>
  <c r="U151" i="1"/>
  <c r="W150" i="1"/>
  <c r="GK132" i="1" s="1"/>
  <c r="AD152" i="1"/>
  <c r="AF151" i="1"/>
  <c r="GN133" i="1" s="1"/>
  <c r="BT152" i="1"/>
  <c r="BV151" i="1"/>
  <c r="HB133" i="1" s="1"/>
  <c r="CL152" i="1"/>
  <c r="CN151" i="1"/>
  <c r="HH133" i="1" s="1"/>
  <c r="BQ151" i="1"/>
  <c r="BS150" i="1"/>
  <c r="HA132" i="1" s="1"/>
  <c r="AP152" i="1"/>
  <c r="AR151" i="1"/>
  <c r="GR133" i="1" s="1"/>
  <c r="CO150" i="1" l="1"/>
  <c r="I147" i="1"/>
  <c r="G147" i="1"/>
  <c r="C148" i="1" s="1"/>
  <c r="HT147" i="1"/>
  <c r="HU147" i="1" s="1"/>
  <c r="HV147" i="1" s="1"/>
  <c r="J147" i="1" s="1"/>
  <c r="HS147" i="1"/>
  <c r="HP147" i="1" s="1"/>
  <c r="HR147" i="1"/>
  <c r="HO147" i="1" s="1"/>
  <c r="CQ149" i="1"/>
  <c r="F148" i="1"/>
  <c r="HQ148" i="1"/>
  <c r="HL134" i="1"/>
  <c r="FI134" i="1" s="1"/>
  <c r="HN152" i="1"/>
  <c r="HJ131" i="1"/>
  <c r="HM131" i="1" s="1"/>
  <c r="B153" i="1"/>
  <c r="BP152" i="1"/>
  <c r="GZ134" i="1" s="1"/>
  <c r="BN153" i="1"/>
  <c r="CB152" i="1"/>
  <c r="HD134" i="1" s="1"/>
  <c r="BZ153" i="1"/>
  <c r="AJ153" i="1"/>
  <c r="AL152" i="1"/>
  <c r="GP134" i="1" s="1"/>
  <c r="BD152" i="1"/>
  <c r="GV134" i="1" s="1"/>
  <c r="BB153" i="1"/>
  <c r="BQ152" i="1"/>
  <c r="BS151" i="1"/>
  <c r="HA133" i="1" s="1"/>
  <c r="BT153" i="1"/>
  <c r="BV152" i="1"/>
  <c r="HB134" i="1" s="1"/>
  <c r="U152" i="1"/>
  <c r="W151" i="1"/>
  <c r="GK133" i="1" s="1"/>
  <c r="BW152" i="1"/>
  <c r="BY151" i="1"/>
  <c r="HC133" i="1" s="1"/>
  <c r="AM152" i="1"/>
  <c r="AO151" i="1"/>
  <c r="GQ133" i="1" s="1"/>
  <c r="BH153" i="1"/>
  <c r="BJ152" i="1"/>
  <c r="GX134" i="1" s="1"/>
  <c r="AV153" i="1"/>
  <c r="AX152" i="1"/>
  <c r="GT134" i="1" s="1"/>
  <c r="CC152" i="1"/>
  <c r="HE133" i="1"/>
  <c r="GH133" i="1"/>
  <c r="AA152" i="1"/>
  <c r="AC151" i="1"/>
  <c r="GM133" i="1" s="1"/>
  <c r="AG152" i="1"/>
  <c r="AI151" i="1"/>
  <c r="GO133" i="1" s="1"/>
  <c r="T152" i="1"/>
  <c r="GJ134" i="1" s="1"/>
  <c r="R153" i="1"/>
  <c r="AY152" i="1"/>
  <c r="BA151" i="1"/>
  <c r="GU133" i="1" s="1"/>
  <c r="AR152" i="1"/>
  <c r="GR134" i="1" s="1"/>
  <c r="AP153" i="1"/>
  <c r="CL153" i="1"/>
  <c r="CN152" i="1"/>
  <c r="HH134" i="1" s="1"/>
  <c r="AF152" i="1"/>
  <c r="GN134" i="1" s="1"/>
  <c r="AD153" i="1"/>
  <c r="X153" i="1"/>
  <c r="Z152" i="1"/>
  <c r="GL134" i="1" s="1"/>
  <c r="L153" i="1"/>
  <c r="N152" i="1"/>
  <c r="BE152" i="1"/>
  <c r="BG151" i="1"/>
  <c r="GW133" i="1" s="1"/>
  <c r="O152" i="1"/>
  <c r="Q151" i="1"/>
  <c r="GI133" i="1" s="1"/>
  <c r="AS152" i="1"/>
  <c r="AU151" i="1"/>
  <c r="GS133" i="1" s="1"/>
  <c r="BK152" i="1"/>
  <c r="BM151" i="1"/>
  <c r="GY133" i="1" s="1"/>
  <c r="H148" i="1" l="1"/>
  <c r="CO151" i="1"/>
  <c r="G148" i="1"/>
  <c r="C149" i="1" s="1"/>
  <c r="I148" i="1"/>
  <c r="HT148" i="1"/>
  <c r="HU148" i="1" s="1"/>
  <c r="HV148" i="1" s="1"/>
  <c r="J148" i="1" s="1"/>
  <c r="HS148" i="1"/>
  <c r="HP148" i="1" s="1"/>
  <c r="HR148" i="1"/>
  <c r="HO148" i="1" s="1"/>
  <c r="F149" i="1"/>
  <c r="HQ149" i="1"/>
  <c r="HJ132" i="1"/>
  <c r="HM132" i="1" s="1"/>
  <c r="CQ150" i="1"/>
  <c r="HL135" i="1"/>
  <c r="FI135" i="1" s="1"/>
  <c r="HN153" i="1"/>
  <c r="B154" i="1"/>
  <c r="BK153" i="1"/>
  <c r="BM152" i="1"/>
  <c r="GY134" i="1" s="1"/>
  <c r="CC153" i="1"/>
  <c r="HE134" i="1"/>
  <c r="BH154" i="1"/>
  <c r="BJ153" i="1"/>
  <c r="GX135" i="1" s="1"/>
  <c r="BW153" i="1"/>
  <c r="BY152" i="1"/>
  <c r="HC134" i="1" s="1"/>
  <c r="BT154" i="1"/>
  <c r="BV153" i="1"/>
  <c r="HB135" i="1" s="1"/>
  <c r="CB153" i="1"/>
  <c r="HD135" i="1" s="1"/>
  <c r="BZ154" i="1"/>
  <c r="AS153" i="1"/>
  <c r="AU152" i="1"/>
  <c r="GS134" i="1" s="1"/>
  <c r="BE153" i="1"/>
  <c r="BG152" i="1"/>
  <c r="GW134" i="1" s="1"/>
  <c r="CL154" i="1"/>
  <c r="CN153" i="1"/>
  <c r="HH135" i="1" s="1"/>
  <c r="AY153" i="1"/>
  <c r="BA152" i="1"/>
  <c r="GU134" i="1" s="1"/>
  <c r="AG153" i="1"/>
  <c r="AI152" i="1"/>
  <c r="GO134" i="1" s="1"/>
  <c r="X154" i="1"/>
  <c r="Z153" i="1"/>
  <c r="GL135" i="1" s="1"/>
  <c r="GH134" i="1"/>
  <c r="AF153" i="1"/>
  <c r="GN135" i="1" s="1"/>
  <c r="AD154" i="1"/>
  <c r="AP154" i="1"/>
  <c r="AR153" i="1"/>
  <c r="GR135" i="1" s="1"/>
  <c r="T153" i="1"/>
  <c r="GJ135" i="1" s="1"/>
  <c r="R154" i="1"/>
  <c r="AA153" i="1"/>
  <c r="AC152" i="1"/>
  <c r="GM134" i="1" s="1"/>
  <c r="AX153" i="1"/>
  <c r="GT135" i="1" s="1"/>
  <c r="AV154" i="1"/>
  <c r="AM153" i="1"/>
  <c r="AO152" i="1"/>
  <c r="GQ134" i="1" s="1"/>
  <c r="U153" i="1"/>
  <c r="W152" i="1"/>
  <c r="GK134" i="1" s="1"/>
  <c r="BQ153" i="1"/>
  <c r="BS152" i="1"/>
  <c r="HA134" i="1" s="1"/>
  <c r="BN154" i="1"/>
  <c r="BP153" i="1"/>
  <c r="GZ135" i="1" s="1"/>
  <c r="BD153" i="1"/>
  <c r="GV135" i="1" s="1"/>
  <c r="BB154" i="1"/>
  <c r="O153" i="1"/>
  <c r="Q152" i="1"/>
  <c r="GI134" i="1" s="1"/>
  <c r="L154" i="1"/>
  <c r="N153" i="1"/>
  <c r="AJ154" i="1"/>
  <c r="AL153" i="1"/>
  <c r="GP135" i="1" s="1"/>
  <c r="G149" i="1" l="1"/>
  <c r="C150" i="1" s="1"/>
  <c r="CO152" i="1"/>
  <c r="I149" i="1"/>
  <c r="H149" i="1"/>
  <c r="HT149" i="1"/>
  <c r="HU149" i="1" s="1"/>
  <c r="HV149" i="1" s="1"/>
  <c r="J149" i="1" s="1"/>
  <c r="HS149" i="1"/>
  <c r="HP149" i="1" s="1"/>
  <c r="HR149" i="1"/>
  <c r="HO149" i="1" s="1"/>
  <c r="F150" i="1"/>
  <c r="HQ150" i="1"/>
  <c r="HJ133" i="1"/>
  <c r="HM133" i="1" s="1"/>
  <c r="CQ151" i="1"/>
  <c r="HL136" i="1"/>
  <c r="FI136" i="1" s="1"/>
  <c r="HN154" i="1"/>
  <c r="B155" i="1"/>
  <c r="BK154" i="1"/>
  <c r="BM153" i="1"/>
  <c r="GY135" i="1" s="1"/>
  <c r="AY154" i="1"/>
  <c r="BA153" i="1"/>
  <c r="GU135" i="1" s="1"/>
  <c r="BE154" i="1"/>
  <c r="BG153" i="1"/>
  <c r="GW135" i="1" s="1"/>
  <c r="BW154" i="1"/>
  <c r="BY153" i="1"/>
  <c r="HC135" i="1" s="1"/>
  <c r="CC154" i="1"/>
  <c r="HE135" i="1"/>
  <c r="O154" i="1"/>
  <c r="Q153" i="1"/>
  <c r="GI135" i="1" s="1"/>
  <c r="U154" i="1"/>
  <c r="W153" i="1"/>
  <c r="GK135" i="1" s="1"/>
  <c r="GH135" i="1"/>
  <c r="BB155" i="1"/>
  <c r="BD154" i="1"/>
  <c r="GV136" i="1" s="1"/>
  <c r="AJ155" i="1"/>
  <c r="AL154" i="1"/>
  <c r="GP136" i="1" s="1"/>
  <c r="AV155" i="1"/>
  <c r="AX154" i="1"/>
  <c r="GT136" i="1" s="1"/>
  <c r="R155" i="1"/>
  <c r="T154" i="1"/>
  <c r="GJ136" i="1" s="1"/>
  <c r="AD155" i="1"/>
  <c r="AF154" i="1"/>
  <c r="GN136" i="1" s="1"/>
  <c r="X155" i="1"/>
  <c r="Z154" i="1"/>
  <c r="GL136" i="1" s="1"/>
  <c r="BZ155" i="1"/>
  <c r="CB154" i="1"/>
  <c r="HD136" i="1" s="1"/>
  <c r="BN155" i="1"/>
  <c r="BP154" i="1"/>
  <c r="GZ136" i="1" s="1"/>
  <c r="L155" i="1"/>
  <c r="N154" i="1"/>
  <c r="BQ154" i="1"/>
  <c r="BS153" i="1"/>
  <c r="HA135" i="1" s="1"/>
  <c r="AM154" i="1"/>
  <c r="AO153" i="1"/>
  <c r="GQ135" i="1" s="1"/>
  <c r="AA154" i="1"/>
  <c r="AC153" i="1"/>
  <c r="GM135" i="1" s="1"/>
  <c r="AP155" i="1"/>
  <c r="AR154" i="1"/>
  <c r="GR136" i="1" s="1"/>
  <c r="AG154" i="1"/>
  <c r="AI153" i="1"/>
  <c r="GO135" i="1" s="1"/>
  <c r="CL155" i="1"/>
  <c r="CN154" i="1"/>
  <c r="HH136" i="1" s="1"/>
  <c r="AS154" i="1"/>
  <c r="AU153" i="1"/>
  <c r="GS135" i="1" s="1"/>
  <c r="BT155" i="1"/>
  <c r="BV154" i="1"/>
  <c r="HB136" i="1" s="1"/>
  <c r="BH155" i="1"/>
  <c r="BJ154" i="1"/>
  <c r="GX136" i="1" s="1"/>
  <c r="H150" i="1" l="1"/>
  <c r="CO153" i="1"/>
  <c r="G150" i="1"/>
  <c r="C151" i="1" s="1"/>
  <c r="I150" i="1"/>
  <c r="HT150" i="1"/>
  <c r="HU150" i="1" s="1"/>
  <c r="HV150" i="1" s="1"/>
  <c r="J150" i="1" s="1"/>
  <c r="HS150" i="1"/>
  <c r="HP150" i="1" s="1"/>
  <c r="HR150" i="1"/>
  <c r="HO150" i="1" s="1"/>
  <c r="F151" i="1"/>
  <c r="HQ151" i="1"/>
  <c r="HJ134" i="1"/>
  <c r="HM134" i="1" s="1"/>
  <c r="CQ152" i="1"/>
  <c r="HL137" i="1"/>
  <c r="FI137" i="1" s="1"/>
  <c r="HN155" i="1"/>
  <c r="B156" i="1"/>
  <c r="AP158" i="1"/>
  <c r="AR158" i="1" s="1"/>
  <c r="AP156" i="1"/>
  <c r="AR155" i="1"/>
  <c r="GR137" i="1" s="1"/>
  <c r="AS155" i="1"/>
  <c r="AU154" i="1"/>
  <c r="GS136" i="1" s="1"/>
  <c r="AG155" i="1"/>
  <c r="AI154" i="1"/>
  <c r="GO136" i="1" s="1"/>
  <c r="BN158" i="1"/>
  <c r="BP158" i="1" s="1"/>
  <c r="BN156" i="1"/>
  <c r="BP155" i="1"/>
  <c r="GZ137" i="1" s="1"/>
  <c r="X158" i="1"/>
  <c r="Z158" i="1" s="1"/>
  <c r="X156" i="1"/>
  <c r="Z155" i="1"/>
  <c r="GL137" i="1" s="1"/>
  <c r="R158" i="1"/>
  <c r="T158" i="1" s="1"/>
  <c r="R156" i="1"/>
  <c r="T155" i="1"/>
  <c r="GJ137" i="1" s="1"/>
  <c r="AJ158" i="1"/>
  <c r="AL158" i="1" s="1"/>
  <c r="AJ156" i="1"/>
  <c r="AL155" i="1"/>
  <c r="GP137" i="1" s="1"/>
  <c r="BT158" i="1"/>
  <c r="BV158" i="1" s="1"/>
  <c r="BT156" i="1"/>
  <c r="BV155" i="1"/>
  <c r="HB137" i="1" s="1"/>
  <c r="BH158" i="1"/>
  <c r="BJ158" i="1" s="1"/>
  <c r="BH156" i="1"/>
  <c r="BJ155" i="1"/>
  <c r="GX137" i="1" s="1"/>
  <c r="AA155" i="1"/>
  <c r="AC154" i="1"/>
  <c r="GM136" i="1" s="1"/>
  <c r="BQ155" i="1"/>
  <c r="BS154" i="1"/>
  <c r="HA136" i="1" s="1"/>
  <c r="O155" i="1"/>
  <c r="Q154" i="1"/>
  <c r="GI136" i="1" s="1"/>
  <c r="BW155" i="1"/>
  <c r="BY154" i="1"/>
  <c r="HC136" i="1" s="1"/>
  <c r="AY155" i="1"/>
  <c r="BA154" i="1"/>
  <c r="GU136" i="1" s="1"/>
  <c r="CL158" i="1"/>
  <c r="CN158" i="1" s="1"/>
  <c r="CL156" i="1"/>
  <c r="CN155" i="1"/>
  <c r="HH137" i="1" s="1"/>
  <c r="GH136" i="1"/>
  <c r="BZ158" i="1"/>
  <c r="CB158" i="1" s="1"/>
  <c r="BZ156" i="1"/>
  <c r="CB155" i="1"/>
  <c r="HD137" i="1" s="1"/>
  <c r="AD158" i="1"/>
  <c r="AF158" i="1" s="1"/>
  <c r="AD156" i="1"/>
  <c r="AF155" i="1"/>
  <c r="GN137" i="1" s="1"/>
  <c r="AV158" i="1"/>
  <c r="AX158" i="1" s="1"/>
  <c r="AV156" i="1"/>
  <c r="AX155" i="1"/>
  <c r="GT137" i="1" s="1"/>
  <c r="AM155" i="1"/>
  <c r="AO154" i="1"/>
  <c r="GQ136" i="1" s="1"/>
  <c r="L158" i="1"/>
  <c r="N158" i="1" s="1"/>
  <c r="L156" i="1"/>
  <c r="N155" i="1"/>
  <c r="BB158" i="1"/>
  <c r="BD158" i="1" s="1"/>
  <c r="BB156" i="1"/>
  <c r="BD155" i="1"/>
  <c r="GV137" i="1" s="1"/>
  <c r="U155" i="1"/>
  <c r="W154" i="1"/>
  <c r="GK136" i="1" s="1"/>
  <c r="CC155" i="1"/>
  <c r="HE136" i="1"/>
  <c r="BE155" i="1"/>
  <c r="BG154" i="1"/>
  <c r="GW136" i="1" s="1"/>
  <c r="BK155" i="1"/>
  <c r="BM154" i="1"/>
  <c r="GY136" i="1" s="1"/>
  <c r="CO154" i="1" l="1"/>
  <c r="H151" i="1"/>
  <c r="I151" i="1"/>
  <c r="G151" i="1"/>
  <c r="C152" i="1" s="1"/>
  <c r="HT151" i="1"/>
  <c r="HU151" i="1" s="1"/>
  <c r="HV151" i="1" s="1"/>
  <c r="J151" i="1" s="1"/>
  <c r="HS151" i="1"/>
  <c r="HP151" i="1" s="1"/>
  <c r="HR151" i="1"/>
  <c r="HO151" i="1" s="1"/>
  <c r="F152" i="1"/>
  <c r="HQ152" i="1"/>
  <c r="HJ135" i="1"/>
  <c r="HM135" i="1" s="1"/>
  <c r="CQ153" i="1"/>
  <c r="HL138" i="1"/>
  <c r="FI138" i="1" s="1"/>
  <c r="HN156" i="1"/>
  <c r="B160" i="1"/>
  <c r="BK156" i="1"/>
  <c r="BM155" i="1"/>
  <c r="GY137" i="1" s="1"/>
  <c r="BK158" i="1"/>
  <c r="BM158" i="1" s="1"/>
  <c r="CC158" i="1"/>
  <c r="CC156" i="1"/>
  <c r="HE137" i="1"/>
  <c r="BD156" i="1"/>
  <c r="GV138" i="1" s="1"/>
  <c r="BB160" i="1"/>
  <c r="AX156" i="1"/>
  <c r="GT138" i="1" s="1"/>
  <c r="AV160" i="1"/>
  <c r="AY156" i="1"/>
  <c r="BA155" i="1"/>
  <c r="GU137" i="1" s="1"/>
  <c r="AY158" i="1"/>
  <c r="BA158" i="1" s="1"/>
  <c r="O156" i="1"/>
  <c r="Q155" i="1"/>
  <c r="GI137" i="1" s="1"/>
  <c r="O158" i="1"/>
  <c r="Q158" i="1" s="1"/>
  <c r="BJ156" i="1"/>
  <c r="GX138" i="1" s="1"/>
  <c r="BH160" i="1"/>
  <c r="BP156" i="1"/>
  <c r="GZ138" i="1" s="1"/>
  <c r="BN160" i="1"/>
  <c r="AA156" i="1"/>
  <c r="AC155" i="1"/>
  <c r="GM137" i="1" s="1"/>
  <c r="AA158" i="1"/>
  <c r="AC158" i="1" s="1"/>
  <c r="Z156" i="1"/>
  <c r="GL138" i="1" s="1"/>
  <c r="X160" i="1"/>
  <c r="AS156" i="1"/>
  <c r="AU155" i="1"/>
  <c r="GS137" i="1" s="1"/>
  <c r="AS158" i="1"/>
  <c r="AU158" i="1" s="1"/>
  <c r="U156" i="1"/>
  <c r="W155" i="1"/>
  <c r="GK137" i="1" s="1"/>
  <c r="U158" i="1"/>
  <c r="W158" i="1" s="1"/>
  <c r="GH137" i="1"/>
  <c r="AM156" i="1"/>
  <c r="AO155" i="1"/>
  <c r="GQ137" i="1" s="1"/>
  <c r="AM158" i="1"/>
  <c r="AO158" i="1" s="1"/>
  <c r="CB156" i="1"/>
  <c r="HD138" i="1" s="1"/>
  <c r="BZ160" i="1"/>
  <c r="BW156" i="1"/>
  <c r="BY155" i="1"/>
  <c r="HC137" i="1" s="1"/>
  <c r="BW158" i="1"/>
  <c r="BY158" i="1" s="1"/>
  <c r="T156" i="1"/>
  <c r="GJ138" i="1" s="1"/>
  <c r="R160" i="1"/>
  <c r="BE158" i="1"/>
  <c r="BG158" i="1" s="1"/>
  <c r="BE156" i="1"/>
  <c r="BG155" i="1"/>
  <c r="GW137" i="1" s="1"/>
  <c r="N156" i="1"/>
  <c r="L160" i="1"/>
  <c r="AF156" i="1"/>
  <c r="GN138" i="1" s="1"/>
  <c r="AD160" i="1"/>
  <c r="CN156" i="1"/>
  <c r="HH138" i="1" s="1"/>
  <c r="CL160" i="1"/>
  <c r="BQ156" i="1"/>
  <c r="BS155" i="1"/>
  <c r="HA137" i="1" s="1"/>
  <c r="BQ158" i="1"/>
  <c r="BS158" i="1" s="1"/>
  <c r="BV156" i="1"/>
  <c r="HB138" i="1" s="1"/>
  <c r="BT160" i="1"/>
  <c r="AL156" i="1"/>
  <c r="GP138" i="1" s="1"/>
  <c r="AJ160" i="1"/>
  <c r="AG158" i="1"/>
  <c r="AI158" i="1" s="1"/>
  <c r="AI155" i="1"/>
  <c r="GO137" i="1" s="1"/>
  <c r="AG156" i="1"/>
  <c r="AR156" i="1"/>
  <c r="GR138" i="1" s="1"/>
  <c r="AP160" i="1"/>
  <c r="CO158" i="1" l="1"/>
  <c r="I152" i="1"/>
  <c r="CO155" i="1"/>
  <c r="H152" i="1"/>
  <c r="G152" i="1"/>
  <c r="C153" i="1" s="1"/>
  <c r="HT152" i="1"/>
  <c r="HU152" i="1" s="1"/>
  <c r="HV152" i="1" s="1"/>
  <c r="J152" i="1" s="1"/>
  <c r="HS152" i="1"/>
  <c r="HP152" i="1" s="1"/>
  <c r="HR152" i="1"/>
  <c r="HO152" i="1" s="1"/>
  <c r="F153" i="1"/>
  <c r="HQ153" i="1"/>
  <c r="HJ136" i="1"/>
  <c r="HM136" i="1" s="1"/>
  <c r="CQ154" i="1"/>
  <c r="HL139" i="1"/>
  <c r="FI139" i="1" s="1"/>
  <c r="HN160" i="1"/>
  <c r="B161" i="1"/>
  <c r="U160" i="1"/>
  <c r="W156" i="1"/>
  <c r="GK138" i="1" s="1"/>
  <c r="AS160" i="1"/>
  <c r="AU156" i="1"/>
  <c r="GS138" i="1" s="1"/>
  <c r="AY160" i="1"/>
  <c r="BA156" i="1"/>
  <c r="GU138" i="1" s="1"/>
  <c r="CC160" i="1"/>
  <c r="HE138" i="1"/>
  <c r="BK160" i="1"/>
  <c r="BM156" i="1"/>
  <c r="GY138" i="1" s="1"/>
  <c r="BE160" i="1"/>
  <c r="BG156" i="1"/>
  <c r="GW138" i="1" s="1"/>
  <c r="X161" i="1"/>
  <c r="Z160" i="1"/>
  <c r="GL139" i="1" s="1"/>
  <c r="AA160" i="1"/>
  <c r="AC156" i="1"/>
  <c r="GM138" i="1" s="1"/>
  <c r="BH161" i="1"/>
  <c r="BJ160" i="1"/>
  <c r="GX139" i="1" s="1"/>
  <c r="O160" i="1"/>
  <c r="Q156" i="1"/>
  <c r="GI138" i="1" s="1"/>
  <c r="BB161" i="1"/>
  <c r="BD160" i="1"/>
  <c r="GV139" i="1" s="1"/>
  <c r="AJ161" i="1"/>
  <c r="AL160" i="1"/>
  <c r="GP139" i="1" s="1"/>
  <c r="AD161" i="1"/>
  <c r="AF160" i="1"/>
  <c r="GN139" i="1" s="1"/>
  <c r="AG160" i="1"/>
  <c r="AI156" i="1"/>
  <c r="GO138" i="1" s="1"/>
  <c r="BT161" i="1"/>
  <c r="BV160" i="1"/>
  <c r="HB139" i="1" s="1"/>
  <c r="CL161" i="1"/>
  <c r="CN160" i="1"/>
  <c r="HH139" i="1" s="1"/>
  <c r="L161" i="1"/>
  <c r="N160" i="1"/>
  <c r="AV161" i="1"/>
  <c r="AX160" i="1"/>
  <c r="GT139" i="1" s="1"/>
  <c r="BQ160" i="1"/>
  <c r="BS156" i="1"/>
  <c r="HA138" i="1" s="1"/>
  <c r="AP161" i="1"/>
  <c r="AR160" i="1"/>
  <c r="GR139" i="1" s="1"/>
  <c r="GH138" i="1"/>
  <c r="R161" i="1"/>
  <c r="T160" i="1"/>
  <c r="GJ139" i="1" s="1"/>
  <c r="BW160" i="1"/>
  <c r="BY156" i="1"/>
  <c r="HC138" i="1" s="1"/>
  <c r="BZ161" i="1"/>
  <c r="CB160" i="1"/>
  <c r="HD139" i="1" s="1"/>
  <c r="AM160" i="1"/>
  <c r="AO156" i="1"/>
  <c r="GQ138" i="1" s="1"/>
  <c r="BN161" i="1"/>
  <c r="BP160" i="1"/>
  <c r="GZ139" i="1" s="1"/>
  <c r="H153" i="1" l="1"/>
  <c r="I153" i="1"/>
  <c r="CO156" i="1"/>
  <c r="G153" i="1"/>
  <c r="C154" i="1" s="1"/>
  <c r="HT153" i="1"/>
  <c r="HU153" i="1" s="1"/>
  <c r="HV153" i="1" s="1"/>
  <c r="J153" i="1" s="1"/>
  <c r="HS153" i="1"/>
  <c r="HP153" i="1" s="1"/>
  <c r="HR153" i="1"/>
  <c r="HO153" i="1" s="1"/>
  <c r="F154" i="1"/>
  <c r="HQ154" i="1"/>
  <c r="HJ137" i="1"/>
  <c r="HM137" i="1" s="1"/>
  <c r="CQ155" i="1"/>
  <c r="HL140" i="1"/>
  <c r="FI140" i="1" s="1"/>
  <c r="HN161" i="1"/>
  <c r="B162" i="1"/>
  <c r="L162" i="1"/>
  <c r="N161" i="1"/>
  <c r="BT162" i="1"/>
  <c r="BV161" i="1"/>
  <c r="HB140" i="1" s="1"/>
  <c r="AD162" i="1"/>
  <c r="AF161" i="1"/>
  <c r="GN140" i="1" s="1"/>
  <c r="BB162" i="1"/>
  <c r="BD161" i="1"/>
  <c r="GV140" i="1" s="1"/>
  <c r="BH162" i="1"/>
  <c r="BJ161" i="1"/>
  <c r="GX140" i="1" s="1"/>
  <c r="BQ161" i="1"/>
  <c r="BS160" i="1"/>
  <c r="HA139" i="1" s="1"/>
  <c r="AA161" i="1"/>
  <c r="AC160" i="1"/>
  <c r="GM139" i="1" s="1"/>
  <c r="BK161" i="1"/>
  <c r="BM160" i="1"/>
  <c r="GY139" i="1" s="1"/>
  <c r="AY161" i="1"/>
  <c r="BA160" i="1"/>
  <c r="GU139" i="1" s="1"/>
  <c r="U161" i="1"/>
  <c r="W160" i="1"/>
  <c r="GK139" i="1" s="1"/>
  <c r="CL162" i="1"/>
  <c r="CN161" i="1"/>
  <c r="HH140" i="1" s="1"/>
  <c r="AJ162" i="1"/>
  <c r="AL161" i="1"/>
  <c r="GP140" i="1" s="1"/>
  <c r="O161" i="1"/>
  <c r="Q160" i="1"/>
  <c r="GI139" i="1" s="1"/>
  <c r="AM161" i="1"/>
  <c r="AO160" i="1"/>
  <c r="GQ139" i="1" s="1"/>
  <c r="BW161" i="1"/>
  <c r="BY160" i="1"/>
  <c r="HC139" i="1" s="1"/>
  <c r="AG161" i="1"/>
  <c r="AI160" i="1"/>
  <c r="GO139" i="1" s="1"/>
  <c r="BN162" i="1"/>
  <c r="BP161" i="1"/>
  <c r="GZ140" i="1" s="1"/>
  <c r="BZ162" i="1"/>
  <c r="CB161" i="1"/>
  <c r="HD140" i="1" s="1"/>
  <c r="R162" i="1"/>
  <c r="T161" i="1"/>
  <c r="GJ140" i="1" s="1"/>
  <c r="AP162" i="1"/>
  <c r="AR161" i="1"/>
  <c r="GR140" i="1" s="1"/>
  <c r="AV162" i="1"/>
  <c r="AX161" i="1"/>
  <c r="GT140" i="1" s="1"/>
  <c r="GH139" i="1"/>
  <c r="X162" i="1"/>
  <c r="Z161" i="1"/>
  <c r="GL140" i="1" s="1"/>
  <c r="BE161" i="1"/>
  <c r="BG160" i="1"/>
  <c r="GW139" i="1" s="1"/>
  <c r="CC161" i="1"/>
  <c r="HE139" i="1"/>
  <c r="AS161" i="1"/>
  <c r="AU160" i="1"/>
  <c r="GS139" i="1" s="1"/>
  <c r="I154" i="1" l="1"/>
  <c r="CO160" i="1"/>
  <c r="CQ160" i="1" s="1"/>
  <c r="G154" i="1"/>
  <c r="C155" i="1" s="1"/>
  <c r="H154" i="1"/>
  <c r="HT154" i="1"/>
  <c r="HU154" i="1" s="1"/>
  <c r="HV154" i="1" s="1"/>
  <c r="J154" i="1" s="1"/>
  <c r="HS154" i="1"/>
  <c r="HP154" i="1" s="1"/>
  <c r="HR154" i="1"/>
  <c r="HO154" i="1" s="1"/>
  <c r="CQ156" i="1"/>
  <c r="F155" i="1"/>
  <c r="HQ155" i="1"/>
  <c r="HL141" i="1"/>
  <c r="FI141" i="1" s="1"/>
  <c r="HN162" i="1"/>
  <c r="HJ138" i="1"/>
  <c r="HM138" i="1" s="1"/>
  <c r="CQ158" i="1"/>
  <c r="F158" i="1" s="1"/>
  <c r="B163" i="1"/>
  <c r="BT163" i="1"/>
  <c r="BV162" i="1"/>
  <c r="HB141" i="1" s="1"/>
  <c r="HE140" i="1"/>
  <c r="CC162" i="1"/>
  <c r="AV163" i="1"/>
  <c r="AX162" i="1"/>
  <c r="GT141" i="1" s="1"/>
  <c r="BN163" i="1"/>
  <c r="BP162" i="1"/>
  <c r="GZ141" i="1" s="1"/>
  <c r="O162" i="1"/>
  <c r="Q161" i="1"/>
  <c r="GI140" i="1" s="1"/>
  <c r="CL163" i="1"/>
  <c r="CN162" i="1"/>
  <c r="HH141" i="1" s="1"/>
  <c r="GH140" i="1"/>
  <c r="AM162" i="1"/>
  <c r="AO161" i="1"/>
  <c r="GQ140" i="1" s="1"/>
  <c r="AA162" i="1"/>
  <c r="AC161" i="1"/>
  <c r="GM140" i="1" s="1"/>
  <c r="BH163" i="1"/>
  <c r="BJ162" i="1"/>
  <c r="GX141" i="1" s="1"/>
  <c r="AD163" i="1"/>
  <c r="AF162" i="1"/>
  <c r="GN141" i="1" s="1"/>
  <c r="L163" i="1"/>
  <c r="N162" i="1"/>
  <c r="BW162" i="1"/>
  <c r="BY161" i="1"/>
  <c r="HC140" i="1" s="1"/>
  <c r="BQ162" i="1"/>
  <c r="BS161" i="1"/>
  <c r="HA140" i="1" s="1"/>
  <c r="BB163" i="1"/>
  <c r="BD162" i="1"/>
  <c r="GV141" i="1" s="1"/>
  <c r="X163" i="1"/>
  <c r="Z162" i="1"/>
  <c r="GL141" i="1" s="1"/>
  <c r="R163" i="1"/>
  <c r="T162" i="1"/>
  <c r="GJ141" i="1" s="1"/>
  <c r="AY162" i="1"/>
  <c r="BA161" i="1"/>
  <c r="GU140" i="1" s="1"/>
  <c r="AS162" i="1"/>
  <c r="AU161" i="1"/>
  <c r="GS140" i="1" s="1"/>
  <c r="BG161" i="1"/>
  <c r="GW140" i="1" s="1"/>
  <c r="BE162" i="1"/>
  <c r="AP163" i="1"/>
  <c r="AR162" i="1"/>
  <c r="GR141" i="1" s="1"/>
  <c r="BZ163" i="1"/>
  <c r="CB162" i="1"/>
  <c r="HD141" i="1" s="1"/>
  <c r="AG162" i="1"/>
  <c r="AI161" i="1"/>
  <c r="GO140" i="1" s="1"/>
  <c r="AJ163" i="1"/>
  <c r="AL162" i="1"/>
  <c r="GP141" i="1" s="1"/>
  <c r="U162" i="1"/>
  <c r="W161" i="1"/>
  <c r="GK140" i="1" s="1"/>
  <c r="BK162" i="1"/>
  <c r="BM161" i="1"/>
  <c r="GY140" i="1" s="1"/>
  <c r="I155" i="1" l="1"/>
  <c r="H155" i="1"/>
  <c r="CO161" i="1"/>
  <c r="C426" i="1"/>
  <c r="D27" i="1"/>
  <c r="G155" i="1"/>
  <c r="C156" i="1" s="1"/>
  <c r="HT155" i="1"/>
  <c r="HU155" i="1" s="1"/>
  <c r="HV155" i="1" s="1"/>
  <c r="J155" i="1" s="1"/>
  <c r="HS155" i="1"/>
  <c r="HP155" i="1" s="1"/>
  <c r="HR155" i="1"/>
  <c r="HO155" i="1" s="1"/>
  <c r="F160" i="1"/>
  <c r="HQ160" i="1"/>
  <c r="F156" i="1"/>
  <c r="HQ156" i="1"/>
  <c r="HL142" i="1"/>
  <c r="FI142" i="1" s="1"/>
  <c r="HN163" i="1"/>
  <c r="HJ139" i="1"/>
  <c r="HM139" i="1" s="1"/>
  <c r="B164" i="1"/>
  <c r="AV164" i="1"/>
  <c r="AX163" i="1"/>
  <c r="GT142" i="1" s="1"/>
  <c r="BT164" i="1"/>
  <c r="BV163" i="1"/>
  <c r="HB142" i="1" s="1"/>
  <c r="AG163" i="1"/>
  <c r="AI162" i="1"/>
  <c r="GO141" i="1" s="1"/>
  <c r="AP164" i="1"/>
  <c r="AR163" i="1"/>
  <c r="GR142" i="1" s="1"/>
  <c r="AS163" i="1"/>
  <c r="AU162" i="1"/>
  <c r="GS141" i="1" s="1"/>
  <c r="T163" i="1"/>
  <c r="GJ142" i="1" s="1"/>
  <c r="R164" i="1"/>
  <c r="BB164" i="1"/>
  <c r="BD163" i="1"/>
  <c r="GV142" i="1" s="1"/>
  <c r="BW163" i="1"/>
  <c r="BY162" i="1"/>
  <c r="HC141" i="1" s="1"/>
  <c r="AD164" i="1"/>
  <c r="AF163" i="1"/>
  <c r="GN142" i="1" s="1"/>
  <c r="AA163" i="1"/>
  <c r="AC162" i="1"/>
  <c r="GM141" i="1" s="1"/>
  <c r="O163" i="1"/>
  <c r="Q162" i="1"/>
  <c r="GI141" i="1" s="1"/>
  <c r="CC163" i="1"/>
  <c r="HE141" i="1"/>
  <c r="BK163" i="1"/>
  <c r="BM162" i="1"/>
  <c r="GY141" i="1" s="1"/>
  <c r="AJ164" i="1"/>
  <c r="AL163" i="1"/>
  <c r="GP142" i="1" s="1"/>
  <c r="BZ164" i="1"/>
  <c r="CB163" i="1"/>
  <c r="HD142" i="1" s="1"/>
  <c r="BE163" i="1"/>
  <c r="BG162" i="1"/>
  <c r="GW141" i="1" s="1"/>
  <c r="GH141" i="1"/>
  <c r="BP163" i="1"/>
  <c r="GZ142" i="1" s="1"/>
  <c r="BN164" i="1"/>
  <c r="U163" i="1"/>
  <c r="W162" i="1"/>
  <c r="GK141" i="1" s="1"/>
  <c r="AY163" i="1"/>
  <c r="BA162" i="1"/>
  <c r="GU141" i="1" s="1"/>
  <c r="X164" i="1"/>
  <c r="Z163" i="1"/>
  <c r="GL142" i="1" s="1"/>
  <c r="BQ163" i="1"/>
  <c r="BS162" i="1"/>
  <c r="HA141" i="1" s="1"/>
  <c r="L164" i="1"/>
  <c r="N163" i="1"/>
  <c r="BH164" i="1"/>
  <c r="BJ163" i="1"/>
  <c r="GX142" i="1" s="1"/>
  <c r="AM163" i="1"/>
  <c r="AO162" i="1"/>
  <c r="GQ141" i="1" s="1"/>
  <c r="CL164" i="1"/>
  <c r="CN163" i="1"/>
  <c r="HH142" i="1" s="1"/>
  <c r="I156" i="1" l="1"/>
  <c r="I160" i="1" s="1"/>
  <c r="G156" i="1"/>
  <c r="CO162" i="1"/>
  <c r="H156" i="1"/>
  <c r="HT156" i="1"/>
  <c r="HU156" i="1" s="1"/>
  <c r="HV156" i="1" s="1"/>
  <c r="J156" i="1" s="1"/>
  <c r="HS156" i="1"/>
  <c r="HP156" i="1" s="1"/>
  <c r="HR156" i="1"/>
  <c r="HO156" i="1" s="1"/>
  <c r="HS160" i="1"/>
  <c r="HP160" i="1" s="1"/>
  <c r="HR160" i="1"/>
  <c r="HO160" i="1" s="1"/>
  <c r="HJ140" i="1"/>
  <c r="HM140" i="1" s="1"/>
  <c r="CQ161" i="1"/>
  <c r="HL143" i="1"/>
  <c r="FI143" i="1" s="1"/>
  <c r="HN164" i="1"/>
  <c r="F426" i="1"/>
  <c r="C27" i="1"/>
  <c r="B165" i="1"/>
  <c r="GH142" i="1"/>
  <c r="AJ165" i="1"/>
  <c r="AL164" i="1"/>
  <c r="GP143" i="1" s="1"/>
  <c r="CC164" i="1"/>
  <c r="HE142" i="1"/>
  <c r="R165" i="1"/>
  <c r="T164" i="1"/>
  <c r="GJ143" i="1" s="1"/>
  <c r="AG164" i="1"/>
  <c r="AI163" i="1"/>
  <c r="GO142" i="1" s="1"/>
  <c r="AV165" i="1"/>
  <c r="AX164" i="1"/>
  <c r="GT143" i="1" s="1"/>
  <c r="AM164" i="1"/>
  <c r="AO163" i="1"/>
  <c r="GQ142" i="1" s="1"/>
  <c r="L165" i="1"/>
  <c r="N164" i="1"/>
  <c r="X165" i="1"/>
  <c r="Z164" i="1"/>
  <c r="GL143" i="1" s="1"/>
  <c r="U164" i="1"/>
  <c r="W163" i="1"/>
  <c r="GK142" i="1" s="1"/>
  <c r="AA164" i="1"/>
  <c r="AC163" i="1"/>
  <c r="GM142" i="1" s="1"/>
  <c r="BW164" i="1"/>
  <c r="BY163" i="1"/>
  <c r="HC142" i="1" s="1"/>
  <c r="E160" i="1"/>
  <c r="D160" i="1"/>
  <c r="H158" i="1"/>
  <c r="BE164" i="1"/>
  <c r="BG163" i="1"/>
  <c r="GW142" i="1" s="1"/>
  <c r="BZ165" i="1"/>
  <c r="CB164" i="1"/>
  <c r="HD143" i="1" s="1"/>
  <c r="BK164" i="1"/>
  <c r="BM163" i="1"/>
  <c r="GY142" i="1" s="1"/>
  <c r="O164" i="1"/>
  <c r="Q163" i="1"/>
  <c r="GI142" i="1" s="1"/>
  <c r="AP165" i="1"/>
  <c r="AR164" i="1"/>
  <c r="GR143" i="1" s="1"/>
  <c r="BT165" i="1"/>
  <c r="BV164" i="1"/>
  <c r="HB143" i="1" s="1"/>
  <c r="CL165" i="1"/>
  <c r="CN164" i="1"/>
  <c r="HH143" i="1" s="1"/>
  <c r="BH165" i="1"/>
  <c r="BJ164" i="1"/>
  <c r="GX143" i="1" s="1"/>
  <c r="BQ164" i="1"/>
  <c r="BS163" i="1"/>
  <c r="HA142" i="1" s="1"/>
  <c r="AY164" i="1"/>
  <c r="BA163" i="1"/>
  <c r="GU142" i="1" s="1"/>
  <c r="BN165" i="1"/>
  <c r="BP164" i="1"/>
  <c r="GZ143" i="1" s="1"/>
  <c r="AD165" i="1"/>
  <c r="AF164" i="1"/>
  <c r="GN143" i="1" s="1"/>
  <c r="BB165" i="1"/>
  <c r="BD164" i="1"/>
  <c r="GV143" i="1" s="1"/>
  <c r="AS164" i="1"/>
  <c r="AU163" i="1"/>
  <c r="GS142" i="1" s="1"/>
  <c r="H160" i="1"/>
  <c r="G160" i="1"/>
  <c r="C161" i="1" s="1"/>
  <c r="CO163" i="1" l="1"/>
  <c r="HT160" i="1"/>
  <c r="HU160" i="1" s="1"/>
  <c r="HV160" i="1" s="1"/>
  <c r="J160" i="1" s="1"/>
  <c r="F161" i="1"/>
  <c r="I161" i="1" s="1"/>
  <c r="HQ161" i="1"/>
  <c r="HJ141" i="1"/>
  <c r="HM141" i="1" s="1"/>
  <c r="CQ162" i="1"/>
  <c r="HL144" i="1"/>
  <c r="FI144" i="1" s="1"/>
  <c r="HN165" i="1"/>
  <c r="G426" i="1"/>
  <c r="H426" i="1" s="1"/>
  <c r="E426" i="1"/>
  <c r="B166" i="1"/>
  <c r="X166" i="1"/>
  <c r="Z165" i="1"/>
  <c r="GL144" i="1" s="1"/>
  <c r="AM165" i="1"/>
  <c r="AO164" i="1"/>
  <c r="GQ143" i="1" s="1"/>
  <c r="AS165" i="1"/>
  <c r="AU164" i="1"/>
  <c r="GS143" i="1" s="1"/>
  <c r="AY165" i="1"/>
  <c r="BA164" i="1"/>
  <c r="GU143" i="1" s="1"/>
  <c r="BT166" i="1"/>
  <c r="BV165" i="1"/>
  <c r="HB144" i="1" s="1"/>
  <c r="BZ166" i="1"/>
  <c r="CB165" i="1"/>
  <c r="HD144" i="1" s="1"/>
  <c r="BE165" i="1"/>
  <c r="BG164" i="1"/>
  <c r="GW143" i="1" s="1"/>
  <c r="BW165" i="1"/>
  <c r="BY164" i="1"/>
  <c r="HC143" i="1" s="1"/>
  <c r="GH143" i="1"/>
  <c r="AV166" i="1"/>
  <c r="AX165" i="1"/>
  <c r="GT144" i="1" s="1"/>
  <c r="R166" i="1"/>
  <c r="T165" i="1"/>
  <c r="GJ144" i="1" s="1"/>
  <c r="AJ166" i="1"/>
  <c r="AL165" i="1"/>
  <c r="GP144" i="1" s="1"/>
  <c r="BH166" i="1"/>
  <c r="BJ165" i="1"/>
  <c r="GX144" i="1" s="1"/>
  <c r="U165" i="1"/>
  <c r="W164" i="1"/>
  <c r="GK143" i="1" s="1"/>
  <c r="L166" i="1"/>
  <c r="N165" i="1"/>
  <c r="AD166" i="1"/>
  <c r="AF165" i="1"/>
  <c r="GN144" i="1" s="1"/>
  <c r="O165" i="1"/>
  <c r="Q164" i="1"/>
  <c r="GI143" i="1" s="1"/>
  <c r="BB166" i="1"/>
  <c r="BD165" i="1"/>
  <c r="GV144" i="1" s="1"/>
  <c r="BN166" i="1"/>
  <c r="BP165" i="1"/>
  <c r="GZ144" i="1" s="1"/>
  <c r="BQ165" i="1"/>
  <c r="BS164" i="1"/>
  <c r="HA143" i="1" s="1"/>
  <c r="CL166" i="1"/>
  <c r="CN165" i="1"/>
  <c r="HH144" i="1" s="1"/>
  <c r="AP166" i="1"/>
  <c r="AR165" i="1"/>
  <c r="GR144" i="1" s="1"/>
  <c r="BK165" i="1"/>
  <c r="BM164" i="1"/>
  <c r="GY143" i="1" s="1"/>
  <c r="AA165" i="1"/>
  <c r="AC164" i="1"/>
  <c r="GM143" i="1" s="1"/>
  <c r="AG165" i="1"/>
  <c r="AI164" i="1"/>
  <c r="GO143" i="1" s="1"/>
  <c r="CC165" i="1"/>
  <c r="HE143" i="1"/>
  <c r="H161" i="1" l="1"/>
  <c r="CO164" i="1"/>
  <c r="G161" i="1"/>
  <c r="C162" i="1" s="1"/>
  <c r="HT161" i="1"/>
  <c r="HU161" i="1" s="1"/>
  <c r="HV161" i="1" s="1"/>
  <c r="J161" i="1" s="1"/>
  <c r="HS161" i="1"/>
  <c r="HP161" i="1" s="1"/>
  <c r="HR161" i="1"/>
  <c r="HO161" i="1" s="1"/>
  <c r="F162" i="1"/>
  <c r="HQ162" i="1"/>
  <c r="HJ142" i="1"/>
  <c r="HM142" i="1" s="1"/>
  <c r="CQ163" i="1"/>
  <c r="HL145" i="1"/>
  <c r="FI145" i="1" s="1"/>
  <c r="HN166" i="1"/>
  <c r="B167" i="1"/>
  <c r="CC166" i="1"/>
  <c r="HE144" i="1"/>
  <c r="AA166" i="1"/>
  <c r="AC165" i="1"/>
  <c r="GM144" i="1" s="1"/>
  <c r="AP167" i="1"/>
  <c r="AR166" i="1"/>
  <c r="GR145" i="1" s="1"/>
  <c r="BQ166" i="1"/>
  <c r="BS165" i="1"/>
  <c r="HA144" i="1" s="1"/>
  <c r="BB167" i="1"/>
  <c r="BD166" i="1"/>
  <c r="GV145" i="1" s="1"/>
  <c r="AD167" i="1"/>
  <c r="AF166" i="1"/>
  <c r="GN145" i="1" s="1"/>
  <c r="U166" i="1"/>
  <c r="W165" i="1"/>
  <c r="GK144" i="1" s="1"/>
  <c r="AJ167" i="1"/>
  <c r="AL166" i="1"/>
  <c r="GP145" i="1" s="1"/>
  <c r="AV167" i="1"/>
  <c r="AX166" i="1"/>
  <c r="GT145" i="1" s="1"/>
  <c r="BY165" i="1"/>
  <c r="HC144" i="1" s="1"/>
  <c r="BW166" i="1"/>
  <c r="BZ167" i="1"/>
  <c r="CB166" i="1"/>
  <c r="HD145" i="1" s="1"/>
  <c r="BA165" i="1"/>
  <c r="GU144" i="1" s="1"/>
  <c r="AY166" i="1"/>
  <c r="AM166" i="1"/>
  <c r="AO165" i="1"/>
  <c r="GQ144" i="1" s="1"/>
  <c r="GH144" i="1"/>
  <c r="AG166" i="1"/>
  <c r="AI165" i="1"/>
  <c r="GO144" i="1" s="1"/>
  <c r="BK166" i="1"/>
  <c r="BM165" i="1"/>
  <c r="GY144" i="1" s="1"/>
  <c r="CL167" i="1"/>
  <c r="CN166" i="1"/>
  <c r="HH145" i="1" s="1"/>
  <c r="BN167" i="1"/>
  <c r="BP166" i="1"/>
  <c r="GZ145" i="1" s="1"/>
  <c r="O166" i="1"/>
  <c r="Q165" i="1"/>
  <c r="GI144" i="1" s="1"/>
  <c r="L167" i="1"/>
  <c r="N166" i="1"/>
  <c r="BH167" i="1"/>
  <c r="BJ166" i="1"/>
  <c r="GX145" i="1" s="1"/>
  <c r="R167" i="1"/>
  <c r="T166" i="1"/>
  <c r="GJ145" i="1" s="1"/>
  <c r="BE166" i="1"/>
  <c r="BG165" i="1"/>
  <c r="GW144" i="1" s="1"/>
  <c r="BT167" i="1"/>
  <c r="BV166" i="1"/>
  <c r="HB145" i="1" s="1"/>
  <c r="AS166" i="1"/>
  <c r="AU165" i="1"/>
  <c r="GS144" i="1" s="1"/>
  <c r="X167" i="1"/>
  <c r="Z166" i="1"/>
  <c r="GL145" i="1" s="1"/>
  <c r="H162" i="1" l="1"/>
  <c r="I162" i="1"/>
  <c r="G162" i="1"/>
  <c r="C163" i="1" s="1"/>
  <c r="CO165" i="1"/>
  <c r="HT162" i="1"/>
  <c r="HU162" i="1" s="1"/>
  <c r="HV162" i="1" s="1"/>
  <c r="J162" i="1" s="1"/>
  <c r="HS162" i="1"/>
  <c r="HP162" i="1" s="1"/>
  <c r="HR162" i="1"/>
  <c r="HO162" i="1" s="1"/>
  <c r="F163" i="1"/>
  <c r="HQ163" i="1"/>
  <c r="HJ143" i="1"/>
  <c r="HM143" i="1" s="1"/>
  <c r="CQ164" i="1"/>
  <c r="HL146" i="1"/>
  <c r="FI146" i="1" s="1"/>
  <c r="HN167" i="1"/>
  <c r="B168" i="1"/>
  <c r="BB168" i="1"/>
  <c r="BD167" i="1"/>
  <c r="GV146" i="1" s="1"/>
  <c r="BZ168" i="1"/>
  <c r="CB167" i="1"/>
  <c r="HD146" i="1" s="1"/>
  <c r="BT168" i="1"/>
  <c r="BV167" i="1"/>
  <c r="HB146" i="1" s="1"/>
  <c r="GH145" i="1"/>
  <c r="AP168" i="1"/>
  <c r="AR167" i="1"/>
  <c r="GR146" i="1" s="1"/>
  <c r="CC167" i="1"/>
  <c r="HE145" i="1"/>
  <c r="R168" i="1"/>
  <c r="T167" i="1"/>
  <c r="GJ146" i="1" s="1"/>
  <c r="BN168" i="1"/>
  <c r="BP167" i="1"/>
  <c r="GZ146" i="1" s="1"/>
  <c r="AM167" i="1"/>
  <c r="AO166" i="1"/>
  <c r="GQ145" i="1" s="1"/>
  <c r="AV168" i="1"/>
  <c r="AX167" i="1"/>
  <c r="GT146" i="1" s="1"/>
  <c r="AY167" i="1"/>
  <c r="BA166" i="1"/>
  <c r="GU145" i="1" s="1"/>
  <c r="BW167" i="1"/>
  <c r="BY166" i="1"/>
  <c r="HC145" i="1" s="1"/>
  <c r="AD168" i="1"/>
  <c r="AF167" i="1"/>
  <c r="GN146" i="1" s="1"/>
  <c r="BQ167" i="1"/>
  <c r="BS166" i="1"/>
  <c r="HA145" i="1" s="1"/>
  <c r="AA167" i="1"/>
  <c r="AC166" i="1"/>
  <c r="GM145" i="1" s="1"/>
  <c r="X168" i="1"/>
  <c r="Z167" i="1"/>
  <c r="GL146" i="1" s="1"/>
  <c r="L168" i="1"/>
  <c r="N167" i="1"/>
  <c r="BK167" i="1"/>
  <c r="BM166" i="1"/>
  <c r="GY145" i="1" s="1"/>
  <c r="U167" i="1"/>
  <c r="W166" i="1"/>
  <c r="GK145" i="1" s="1"/>
  <c r="AS167" i="1"/>
  <c r="AU166" i="1"/>
  <c r="GS145" i="1" s="1"/>
  <c r="BE167" i="1"/>
  <c r="BG166" i="1"/>
  <c r="GW145" i="1" s="1"/>
  <c r="BJ167" i="1"/>
  <c r="GX146" i="1" s="1"/>
  <c r="BH168" i="1"/>
  <c r="O167" i="1"/>
  <c r="Q166" i="1"/>
  <c r="GI145" i="1" s="1"/>
  <c r="CN167" i="1"/>
  <c r="HH146" i="1" s="1"/>
  <c r="CL168" i="1"/>
  <c r="AG167" i="1"/>
  <c r="AI166" i="1"/>
  <c r="GO145" i="1" s="1"/>
  <c r="AJ168" i="1"/>
  <c r="AL167" i="1"/>
  <c r="GP146" i="1" s="1"/>
  <c r="I163" i="1" l="1"/>
  <c r="CO166" i="1"/>
  <c r="G163" i="1"/>
  <c r="C164" i="1" s="1"/>
  <c r="H163" i="1"/>
  <c r="HT163" i="1"/>
  <c r="HU163" i="1" s="1"/>
  <c r="HV163" i="1" s="1"/>
  <c r="J163" i="1" s="1"/>
  <c r="HS163" i="1"/>
  <c r="HP163" i="1" s="1"/>
  <c r="HR163" i="1"/>
  <c r="HO163" i="1" s="1"/>
  <c r="F164" i="1"/>
  <c r="HQ164" i="1"/>
  <c r="HJ144" i="1"/>
  <c r="HM144" i="1" s="1"/>
  <c r="CQ165" i="1"/>
  <c r="HL147" i="1"/>
  <c r="FI147" i="1" s="1"/>
  <c r="HN168" i="1"/>
  <c r="B169" i="1"/>
  <c r="AG168" i="1"/>
  <c r="AI167" i="1"/>
  <c r="GO146" i="1" s="1"/>
  <c r="O168" i="1"/>
  <c r="Q167" i="1"/>
  <c r="GI146" i="1" s="1"/>
  <c r="GH146" i="1"/>
  <c r="AA168" i="1"/>
  <c r="AC167" i="1"/>
  <c r="GM146" i="1" s="1"/>
  <c r="R169" i="1"/>
  <c r="T168" i="1"/>
  <c r="GJ147" i="1" s="1"/>
  <c r="AP169" i="1"/>
  <c r="AR168" i="1"/>
  <c r="GR147" i="1" s="1"/>
  <c r="BB169" i="1"/>
  <c r="BD168" i="1"/>
  <c r="GV147" i="1" s="1"/>
  <c r="CL169" i="1"/>
  <c r="CN168" i="1"/>
  <c r="HH147" i="1" s="1"/>
  <c r="BH169" i="1"/>
  <c r="BJ168" i="1"/>
  <c r="GX147" i="1" s="1"/>
  <c r="BE168" i="1"/>
  <c r="BG167" i="1"/>
  <c r="GW146" i="1" s="1"/>
  <c r="L169" i="1"/>
  <c r="N168" i="1"/>
  <c r="BQ168" i="1"/>
  <c r="BS167" i="1"/>
  <c r="HA146" i="1" s="1"/>
  <c r="BW168" i="1"/>
  <c r="BY167" i="1"/>
  <c r="HC146" i="1" s="1"/>
  <c r="AV169" i="1"/>
  <c r="AX168" i="1"/>
  <c r="GT147" i="1" s="1"/>
  <c r="BN169" i="1"/>
  <c r="BP168" i="1"/>
  <c r="GZ147" i="1" s="1"/>
  <c r="CC168" i="1"/>
  <c r="HE146" i="1"/>
  <c r="BZ169" i="1"/>
  <c r="CB168" i="1"/>
  <c r="HD147" i="1" s="1"/>
  <c r="AD169" i="1"/>
  <c r="AF168" i="1"/>
  <c r="GN147" i="1" s="1"/>
  <c r="AY168" i="1"/>
  <c r="BA167" i="1"/>
  <c r="GU146" i="1" s="1"/>
  <c r="AM168" i="1"/>
  <c r="AO167" i="1"/>
  <c r="GQ146" i="1" s="1"/>
  <c r="BT169" i="1"/>
  <c r="BV168" i="1"/>
  <c r="HB147" i="1" s="1"/>
  <c r="AJ169" i="1"/>
  <c r="AL168" i="1"/>
  <c r="GP147" i="1" s="1"/>
  <c r="U168" i="1"/>
  <c r="W167" i="1"/>
  <c r="GK146" i="1" s="1"/>
  <c r="AS168" i="1"/>
  <c r="AU167" i="1"/>
  <c r="GS146" i="1" s="1"/>
  <c r="BK168" i="1"/>
  <c r="BM167" i="1"/>
  <c r="GY146" i="1" s="1"/>
  <c r="X169" i="1"/>
  <c r="Z168" i="1"/>
  <c r="GL147" i="1" s="1"/>
  <c r="I164" i="1" l="1"/>
  <c r="CO167" i="1"/>
  <c r="H164" i="1"/>
  <c r="G164" i="1"/>
  <c r="C165" i="1" s="1"/>
  <c r="HT164" i="1"/>
  <c r="HU164" i="1" s="1"/>
  <c r="HV164" i="1" s="1"/>
  <c r="J164" i="1" s="1"/>
  <c r="HS164" i="1"/>
  <c r="HP164" i="1" s="1"/>
  <c r="HR164" i="1"/>
  <c r="HO164" i="1" s="1"/>
  <c r="F165" i="1"/>
  <c r="HQ165" i="1"/>
  <c r="HJ145" i="1"/>
  <c r="HM145" i="1" s="1"/>
  <c r="CQ166" i="1"/>
  <c r="HL148" i="1"/>
  <c r="FI148" i="1" s="1"/>
  <c r="HN169" i="1"/>
  <c r="B170" i="1"/>
  <c r="X170" i="1"/>
  <c r="Z169" i="1"/>
  <c r="GL148" i="1" s="1"/>
  <c r="AS169" i="1"/>
  <c r="AU168" i="1"/>
  <c r="GS147" i="1" s="1"/>
  <c r="BN170" i="1"/>
  <c r="BP169" i="1"/>
  <c r="GZ148" i="1" s="1"/>
  <c r="L170" i="1"/>
  <c r="N169" i="1"/>
  <c r="BH170" i="1"/>
  <c r="BJ169" i="1"/>
  <c r="GX148" i="1" s="1"/>
  <c r="BB170" i="1"/>
  <c r="BD169" i="1"/>
  <c r="GV148" i="1" s="1"/>
  <c r="R170" i="1"/>
  <c r="T169" i="1"/>
  <c r="GJ148" i="1" s="1"/>
  <c r="AG169" i="1"/>
  <c r="AI168" i="1"/>
  <c r="GO147" i="1" s="1"/>
  <c r="AJ170" i="1"/>
  <c r="AL169" i="1"/>
  <c r="GP148" i="1" s="1"/>
  <c r="AM169" i="1"/>
  <c r="AO168" i="1"/>
  <c r="GQ147" i="1" s="1"/>
  <c r="AD170" i="1"/>
  <c r="AF169" i="1"/>
  <c r="GN148" i="1" s="1"/>
  <c r="BK169" i="1"/>
  <c r="BM168" i="1"/>
  <c r="GY147" i="1" s="1"/>
  <c r="CC169" i="1"/>
  <c r="HE147" i="1"/>
  <c r="AV170" i="1"/>
  <c r="AX169" i="1"/>
  <c r="GT148" i="1" s="1"/>
  <c r="BQ169" i="1"/>
  <c r="BS168" i="1"/>
  <c r="HA147" i="1" s="1"/>
  <c r="BE169" i="1"/>
  <c r="BG168" i="1"/>
  <c r="GW147" i="1" s="1"/>
  <c r="CL170" i="1"/>
  <c r="CN169" i="1"/>
  <c r="HH148" i="1" s="1"/>
  <c r="AP170" i="1"/>
  <c r="AR169" i="1"/>
  <c r="GR148" i="1" s="1"/>
  <c r="AA169" i="1"/>
  <c r="AC168" i="1"/>
  <c r="GM147" i="1" s="1"/>
  <c r="O169" i="1"/>
  <c r="Q168" i="1"/>
  <c r="GI147" i="1" s="1"/>
  <c r="BW169" i="1"/>
  <c r="BY168" i="1"/>
  <c r="HC147" i="1" s="1"/>
  <c r="U169" i="1"/>
  <c r="W168" i="1"/>
  <c r="GK147" i="1" s="1"/>
  <c r="BT170" i="1"/>
  <c r="BV169" i="1"/>
  <c r="HB148" i="1" s="1"/>
  <c r="AY169" i="1"/>
  <c r="BA168" i="1"/>
  <c r="GU147" i="1" s="1"/>
  <c r="BZ170" i="1"/>
  <c r="CB169" i="1"/>
  <c r="HD148" i="1" s="1"/>
  <c r="GH147" i="1"/>
  <c r="G165" i="1" l="1"/>
  <c r="C166" i="1" s="1"/>
  <c r="CO168" i="1"/>
  <c r="I165" i="1"/>
  <c r="H165" i="1"/>
  <c r="HT165" i="1"/>
  <c r="HU165" i="1" s="1"/>
  <c r="HV165" i="1" s="1"/>
  <c r="J165" i="1" s="1"/>
  <c r="HS165" i="1"/>
  <c r="HP165" i="1" s="1"/>
  <c r="HR165" i="1"/>
  <c r="HO165" i="1" s="1"/>
  <c r="F166" i="1"/>
  <c r="HQ166" i="1"/>
  <c r="HJ146" i="1"/>
  <c r="HM146" i="1" s="1"/>
  <c r="CQ167" i="1"/>
  <c r="HL149" i="1"/>
  <c r="FI149" i="1" s="1"/>
  <c r="HN170" i="1"/>
  <c r="B171" i="1"/>
  <c r="BZ173" i="1"/>
  <c r="CB173" i="1" s="1"/>
  <c r="BZ171" i="1"/>
  <c r="CB170" i="1"/>
  <c r="HD149" i="1" s="1"/>
  <c r="AA170" i="1"/>
  <c r="AC169" i="1"/>
  <c r="GM148" i="1" s="1"/>
  <c r="X173" i="1"/>
  <c r="Z173" i="1" s="1"/>
  <c r="X171" i="1"/>
  <c r="Z170" i="1"/>
  <c r="GL149" i="1" s="1"/>
  <c r="AV173" i="1"/>
  <c r="AX173" i="1" s="1"/>
  <c r="AV171" i="1"/>
  <c r="AX170" i="1"/>
  <c r="GT149" i="1" s="1"/>
  <c r="BK170" i="1"/>
  <c r="BM169" i="1"/>
  <c r="GY148" i="1" s="1"/>
  <c r="AM170" i="1"/>
  <c r="AO169" i="1"/>
  <c r="GQ148" i="1" s="1"/>
  <c r="R173" i="1"/>
  <c r="T173" i="1" s="1"/>
  <c r="R171" i="1"/>
  <c r="T170" i="1"/>
  <c r="GJ149" i="1" s="1"/>
  <c r="BH173" i="1"/>
  <c r="BJ173" i="1" s="1"/>
  <c r="BH171" i="1"/>
  <c r="BJ170" i="1"/>
  <c r="GX149" i="1" s="1"/>
  <c r="BN173" i="1"/>
  <c r="BP173" i="1" s="1"/>
  <c r="BN171" i="1"/>
  <c r="BP170" i="1"/>
  <c r="GZ149" i="1" s="1"/>
  <c r="BT173" i="1"/>
  <c r="BV173" i="1" s="1"/>
  <c r="BT171" i="1"/>
  <c r="BV170" i="1"/>
  <c r="HB149" i="1" s="1"/>
  <c r="CL173" i="1"/>
  <c r="CN173" i="1" s="1"/>
  <c r="CL171" i="1"/>
  <c r="CN170" i="1"/>
  <c r="HH149" i="1" s="1"/>
  <c r="AY170" i="1"/>
  <c r="BA169" i="1"/>
  <c r="GU148" i="1" s="1"/>
  <c r="U170" i="1"/>
  <c r="W169" i="1"/>
  <c r="GK148" i="1" s="1"/>
  <c r="O170" i="1"/>
  <c r="Q169" i="1"/>
  <c r="GI148" i="1" s="1"/>
  <c r="AP173" i="1"/>
  <c r="AR173" i="1" s="1"/>
  <c r="AP171" i="1"/>
  <c r="AR170" i="1"/>
  <c r="GR149" i="1" s="1"/>
  <c r="BE170" i="1"/>
  <c r="BG169" i="1"/>
  <c r="GW148" i="1" s="1"/>
  <c r="AG170" i="1"/>
  <c r="AI169" i="1"/>
  <c r="GO148" i="1" s="1"/>
  <c r="GH148" i="1"/>
  <c r="BW170" i="1"/>
  <c r="BY169" i="1"/>
  <c r="HC148" i="1" s="1"/>
  <c r="BS169" i="1"/>
  <c r="HA148" i="1" s="1"/>
  <c r="BQ170" i="1"/>
  <c r="CC170" i="1"/>
  <c r="HE148" i="1"/>
  <c r="AD173" i="1"/>
  <c r="AF173" i="1" s="1"/>
  <c r="AD171" i="1"/>
  <c r="AF170" i="1"/>
  <c r="GN149" i="1" s="1"/>
  <c r="AJ173" i="1"/>
  <c r="AL173" i="1" s="1"/>
  <c r="AJ171" i="1"/>
  <c r="AL170" i="1"/>
  <c r="GP149" i="1" s="1"/>
  <c r="BB173" i="1"/>
  <c r="BD173" i="1" s="1"/>
  <c r="BB171" i="1"/>
  <c r="BD170" i="1"/>
  <c r="GV149" i="1" s="1"/>
  <c r="L173" i="1"/>
  <c r="N173" i="1" s="1"/>
  <c r="L171" i="1"/>
  <c r="N170" i="1"/>
  <c r="AS170" i="1"/>
  <c r="AU169" i="1"/>
  <c r="GS148" i="1" s="1"/>
  <c r="H166" i="1" l="1"/>
  <c r="CO169" i="1"/>
  <c r="I166" i="1"/>
  <c r="G166" i="1"/>
  <c r="C167" i="1" s="1"/>
  <c r="HT166" i="1"/>
  <c r="HU166" i="1" s="1"/>
  <c r="HV166" i="1" s="1"/>
  <c r="J166" i="1" s="1"/>
  <c r="HS166" i="1"/>
  <c r="HP166" i="1" s="1"/>
  <c r="HR166" i="1"/>
  <c r="HO166" i="1" s="1"/>
  <c r="F167" i="1"/>
  <c r="HQ167" i="1"/>
  <c r="HJ147" i="1"/>
  <c r="HM147" i="1" s="1"/>
  <c r="CQ168" i="1"/>
  <c r="HL150" i="1"/>
  <c r="FI150" i="1" s="1"/>
  <c r="HN171" i="1"/>
  <c r="B175" i="1"/>
  <c r="O173" i="1"/>
  <c r="Q173" i="1" s="1"/>
  <c r="O171" i="1"/>
  <c r="Q170" i="1"/>
  <c r="GI149" i="1" s="1"/>
  <c r="GH149" i="1"/>
  <c r="BB175" i="1"/>
  <c r="BD171" i="1"/>
  <c r="GV150" i="1" s="1"/>
  <c r="AJ175" i="1"/>
  <c r="AL171" i="1"/>
  <c r="GP150" i="1" s="1"/>
  <c r="BE173" i="1"/>
  <c r="BG173" i="1" s="1"/>
  <c r="BE171" i="1"/>
  <c r="BG170" i="1"/>
  <c r="GW149" i="1" s="1"/>
  <c r="CL175" i="1"/>
  <c r="CN171" i="1"/>
  <c r="HH150" i="1" s="1"/>
  <c r="BH175" i="1"/>
  <c r="BJ171" i="1"/>
  <c r="GX150" i="1" s="1"/>
  <c r="BK173" i="1"/>
  <c r="BM173" i="1" s="1"/>
  <c r="BK171" i="1"/>
  <c r="BM170" i="1"/>
  <c r="GY149" i="1" s="1"/>
  <c r="BN175" i="1"/>
  <c r="BP171" i="1"/>
  <c r="GZ150" i="1" s="1"/>
  <c r="AA173" i="1"/>
  <c r="AC173" i="1" s="1"/>
  <c r="AA171" i="1"/>
  <c r="AC170" i="1"/>
  <c r="GM149" i="1" s="1"/>
  <c r="L175" i="1"/>
  <c r="N171" i="1"/>
  <c r="CC173" i="1"/>
  <c r="CC171" i="1"/>
  <c r="HE149" i="1"/>
  <c r="BW173" i="1"/>
  <c r="BY173" i="1" s="1"/>
  <c r="BW171" i="1"/>
  <c r="BY170" i="1"/>
  <c r="HC149" i="1" s="1"/>
  <c r="AG173" i="1"/>
  <c r="AI173" i="1" s="1"/>
  <c r="AG171" i="1"/>
  <c r="AI170" i="1"/>
  <c r="GO149" i="1" s="1"/>
  <c r="AP175" i="1"/>
  <c r="AR171" i="1"/>
  <c r="GR150" i="1" s="1"/>
  <c r="AM173" i="1"/>
  <c r="AO173" i="1" s="1"/>
  <c r="AM171" i="1"/>
  <c r="AO170" i="1"/>
  <c r="GQ149" i="1" s="1"/>
  <c r="AV175" i="1"/>
  <c r="AX171" i="1"/>
  <c r="GT150" i="1" s="1"/>
  <c r="X175" i="1"/>
  <c r="Z171" i="1"/>
  <c r="GL150" i="1" s="1"/>
  <c r="AY173" i="1"/>
  <c r="BA173" i="1" s="1"/>
  <c r="AY171" i="1"/>
  <c r="BA170" i="1"/>
  <c r="GU149" i="1" s="1"/>
  <c r="AS173" i="1"/>
  <c r="AU173" i="1" s="1"/>
  <c r="AS171" i="1"/>
  <c r="AU170" i="1"/>
  <c r="GS149" i="1" s="1"/>
  <c r="AD175" i="1"/>
  <c r="AF171" i="1"/>
  <c r="GN150" i="1" s="1"/>
  <c r="BQ173" i="1"/>
  <c r="BS173" i="1" s="1"/>
  <c r="BQ171" i="1"/>
  <c r="BS170" i="1"/>
  <c r="HA149" i="1" s="1"/>
  <c r="U173" i="1"/>
  <c r="W173" i="1" s="1"/>
  <c r="U171" i="1"/>
  <c r="W170" i="1"/>
  <c r="GK149" i="1" s="1"/>
  <c r="BT175" i="1"/>
  <c r="BV171" i="1"/>
  <c r="HB150" i="1" s="1"/>
  <c r="R175" i="1"/>
  <c r="T171" i="1"/>
  <c r="GJ150" i="1" s="1"/>
  <c r="BZ175" i="1"/>
  <c r="CB171" i="1"/>
  <c r="HD150" i="1" s="1"/>
  <c r="G167" i="1" l="1"/>
  <c r="C168" i="1" s="1"/>
  <c r="CO173" i="1"/>
  <c r="CO170" i="1"/>
  <c r="HT167" i="1"/>
  <c r="HU167" i="1" s="1"/>
  <c r="HV167" i="1" s="1"/>
  <c r="J167" i="1" s="1"/>
  <c r="HS167" i="1"/>
  <c r="HP167" i="1" s="1"/>
  <c r="HR167" i="1"/>
  <c r="HO167" i="1" s="1"/>
  <c r="H167" i="1"/>
  <c r="I167" i="1"/>
  <c r="F168" i="1"/>
  <c r="HQ168" i="1"/>
  <c r="HJ148" i="1"/>
  <c r="HM148" i="1" s="1"/>
  <c r="CQ169" i="1"/>
  <c r="HL151" i="1"/>
  <c r="FI151" i="1" s="1"/>
  <c r="HN175" i="1"/>
  <c r="B176" i="1"/>
  <c r="AM175" i="1"/>
  <c r="AO171" i="1"/>
  <c r="GQ150" i="1" s="1"/>
  <c r="BW175" i="1"/>
  <c r="BY171" i="1"/>
  <c r="HC150" i="1" s="1"/>
  <c r="CL176" i="1"/>
  <c r="CN175" i="1"/>
  <c r="HH151" i="1" s="1"/>
  <c r="AD176" i="1"/>
  <c r="AF175" i="1"/>
  <c r="GN151" i="1" s="1"/>
  <c r="X176" i="1"/>
  <c r="Z175" i="1"/>
  <c r="GL151" i="1" s="1"/>
  <c r="R176" i="1"/>
  <c r="T175" i="1"/>
  <c r="GJ151" i="1" s="1"/>
  <c r="U175" i="1"/>
  <c r="W171" i="1"/>
  <c r="GK150" i="1" s="1"/>
  <c r="BQ175" i="1"/>
  <c r="BS171" i="1"/>
  <c r="HA150" i="1" s="1"/>
  <c r="AY175" i="1"/>
  <c r="BA171" i="1"/>
  <c r="GU150" i="1" s="1"/>
  <c r="AG175" i="1"/>
  <c r="AI171" i="1"/>
  <c r="GO150" i="1" s="1"/>
  <c r="AA175" i="1"/>
  <c r="AC171" i="1"/>
  <c r="GM150" i="1" s="1"/>
  <c r="BN176" i="1"/>
  <c r="BP175" i="1"/>
  <c r="GZ151" i="1" s="1"/>
  <c r="GH150" i="1"/>
  <c r="BH176" i="1"/>
  <c r="BJ175" i="1"/>
  <c r="GX151" i="1" s="1"/>
  <c r="BE175" i="1"/>
  <c r="BG171" i="1"/>
  <c r="GW150" i="1" s="1"/>
  <c r="AJ176" i="1"/>
  <c r="AL175" i="1"/>
  <c r="GP151" i="1" s="1"/>
  <c r="AS175" i="1"/>
  <c r="AU171" i="1"/>
  <c r="GS150" i="1" s="1"/>
  <c r="AV176" i="1"/>
  <c r="AX175" i="1"/>
  <c r="GT151" i="1" s="1"/>
  <c r="BZ176" i="1"/>
  <c r="CB175" i="1"/>
  <c r="HD151" i="1" s="1"/>
  <c r="BT176" i="1"/>
  <c r="BV175" i="1"/>
  <c r="HB151" i="1" s="1"/>
  <c r="AP176" i="1"/>
  <c r="AR175" i="1"/>
  <c r="GR151" i="1" s="1"/>
  <c r="CC175" i="1"/>
  <c r="HE150" i="1"/>
  <c r="L176" i="1"/>
  <c r="N175" i="1"/>
  <c r="BK175" i="1"/>
  <c r="BM171" i="1"/>
  <c r="GY150" i="1" s="1"/>
  <c r="BB176" i="1"/>
  <c r="BD175" i="1"/>
  <c r="GV151" i="1" s="1"/>
  <c r="O175" i="1"/>
  <c r="Q171" i="1"/>
  <c r="GI150" i="1" s="1"/>
  <c r="H168" i="1" l="1"/>
  <c r="CO171" i="1"/>
  <c r="I168" i="1"/>
  <c r="HT168" i="1"/>
  <c r="HU168" i="1" s="1"/>
  <c r="HV168" i="1" s="1"/>
  <c r="J168" i="1" s="1"/>
  <c r="HS168" i="1"/>
  <c r="HP168" i="1" s="1"/>
  <c r="HR168" i="1"/>
  <c r="HO168" i="1" s="1"/>
  <c r="G168" i="1"/>
  <c r="C169" i="1" s="1"/>
  <c r="F169" i="1"/>
  <c r="HQ169" i="1"/>
  <c r="HJ149" i="1"/>
  <c r="HM149" i="1" s="1"/>
  <c r="CQ170" i="1"/>
  <c r="HL152" i="1"/>
  <c r="FI152" i="1" s="1"/>
  <c r="HN176" i="1"/>
  <c r="B177" i="1"/>
  <c r="L177" i="1"/>
  <c r="N176" i="1"/>
  <c r="GH151" i="1"/>
  <c r="BN177" i="1"/>
  <c r="BP176" i="1"/>
  <c r="GZ152" i="1" s="1"/>
  <c r="AG176" i="1"/>
  <c r="AI175" i="1"/>
  <c r="GO151" i="1" s="1"/>
  <c r="BS175" i="1"/>
  <c r="HA151" i="1" s="1"/>
  <c r="BQ176" i="1"/>
  <c r="R177" i="1"/>
  <c r="T176" i="1"/>
  <c r="GJ152" i="1" s="1"/>
  <c r="BB177" i="1"/>
  <c r="BD176" i="1"/>
  <c r="GV152" i="1" s="1"/>
  <c r="AP177" i="1"/>
  <c r="AR176" i="1"/>
  <c r="GR152" i="1" s="1"/>
  <c r="BZ177" i="1"/>
  <c r="CB176" i="1"/>
  <c r="HD152" i="1" s="1"/>
  <c r="AS176" i="1"/>
  <c r="AU175" i="1"/>
  <c r="GS151" i="1" s="1"/>
  <c r="BE176" i="1"/>
  <c r="BG175" i="1"/>
  <c r="GW151" i="1" s="1"/>
  <c r="X177" i="1"/>
  <c r="Z176" i="1"/>
  <c r="GL152" i="1" s="1"/>
  <c r="BW176" i="1"/>
  <c r="BY175" i="1"/>
  <c r="HC151" i="1" s="1"/>
  <c r="AA176" i="1"/>
  <c r="AC175" i="1"/>
  <c r="GM151" i="1" s="1"/>
  <c r="AY176" i="1"/>
  <c r="BA175" i="1"/>
  <c r="GU151" i="1" s="1"/>
  <c r="U176" i="1"/>
  <c r="W175" i="1"/>
  <c r="GK151" i="1" s="1"/>
  <c r="AM176" i="1"/>
  <c r="AO175" i="1"/>
  <c r="GQ151" i="1" s="1"/>
  <c r="O176" i="1"/>
  <c r="Q175" i="1"/>
  <c r="GI151" i="1" s="1"/>
  <c r="BK176" i="1"/>
  <c r="BM175" i="1"/>
  <c r="GY151" i="1" s="1"/>
  <c r="CC176" i="1"/>
  <c r="HE151" i="1"/>
  <c r="BT177" i="1"/>
  <c r="BV176" i="1"/>
  <c r="HB152" i="1" s="1"/>
  <c r="AV177" i="1"/>
  <c r="AX176" i="1"/>
  <c r="GT152" i="1" s="1"/>
  <c r="AJ177" i="1"/>
  <c r="AL176" i="1"/>
  <c r="GP152" i="1" s="1"/>
  <c r="BH177" i="1"/>
  <c r="BJ176" i="1"/>
  <c r="GX152" i="1" s="1"/>
  <c r="AD177" i="1"/>
  <c r="AF176" i="1"/>
  <c r="GN152" i="1" s="1"/>
  <c r="CL177" i="1"/>
  <c r="CN176" i="1"/>
  <c r="HH152" i="1" s="1"/>
  <c r="I169" i="1" l="1"/>
  <c r="CO175" i="1"/>
  <c r="CQ175" i="1" s="1"/>
  <c r="H169" i="1"/>
  <c r="HT169" i="1"/>
  <c r="HS169" i="1"/>
  <c r="HP169" i="1" s="1"/>
  <c r="HR169" i="1"/>
  <c r="HO169" i="1" s="1"/>
  <c r="G169" i="1"/>
  <c r="C170" i="1" s="1"/>
  <c r="HU169" i="1"/>
  <c r="HV169" i="1" s="1"/>
  <c r="J169" i="1" s="1"/>
  <c r="CQ171" i="1"/>
  <c r="F170" i="1"/>
  <c r="HQ170" i="1"/>
  <c r="HL153" i="1"/>
  <c r="FI153" i="1" s="1"/>
  <c r="HN177" i="1"/>
  <c r="HJ150" i="1"/>
  <c r="HM150" i="1" s="1"/>
  <c r="B178" i="1"/>
  <c r="CL178" i="1"/>
  <c r="CN177" i="1"/>
  <c r="HH153" i="1" s="1"/>
  <c r="AV178" i="1"/>
  <c r="AX177" i="1"/>
  <c r="GT153" i="1" s="1"/>
  <c r="AY177" i="1"/>
  <c r="BA176" i="1"/>
  <c r="GU152" i="1" s="1"/>
  <c r="AD178" i="1"/>
  <c r="AF177" i="1"/>
  <c r="GN153" i="1" s="1"/>
  <c r="AJ178" i="1"/>
  <c r="AL177" i="1"/>
  <c r="GP153" i="1" s="1"/>
  <c r="BT178" i="1"/>
  <c r="BV177" i="1"/>
  <c r="HB153" i="1" s="1"/>
  <c r="BK177" i="1"/>
  <c r="BM176" i="1"/>
  <c r="GY152" i="1" s="1"/>
  <c r="AM177" i="1"/>
  <c r="AO176" i="1"/>
  <c r="GQ152" i="1" s="1"/>
  <c r="BW177" i="1"/>
  <c r="BY176" i="1"/>
  <c r="HC152" i="1" s="1"/>
  <c r="BE177" i="1"/>
  <c r="BG176" i="1"/>
  <c r="GW152" i="1" s="1"/>
  <c r="CB177" i="1"/>
  <c r="HD153" i="1" s="1"/>
  <c r="BZ178" i="1"/>
  <c r="BB178" i="1"/>
  <c r="BD177" i="1"/>
  <c r="GV153" i="1" s="1"/>
  <c r="L178" i="1"/>
  <c r="N177" i="1"/>
  <c r="U177" i="1"/>
  <c r="W176" i="1"/>
  <c r="GK152" i="1" s="1"/>
  <c r="AA177" i="1"/>
  <c r="AC176" i="1"/>
  <c r="GM152" i="1" s="1"/>
  <c r="X178" i="1"/>
  <c r="Z177" i="1"/>
  <c r="GL153" i="1" s="1"/>
  <c r="R178" i="1"/>
  <c r="T177" i="1"/>
  <c r="GJ153" i="1" s="1"/>
  <c r="AG177" i="1"/>
  <c r="AI176" i="1"/>
  <c r="GO152" i="1" s="1"/>
  <c r="BH178" i="1"/>
  <c r="BJ177" i="1"/>
  <c r="GX153" i="1" s="1"/>
  <c r="CC177" i="1"/>
  <c r="HE152" i="1"/>
  <c r="O177" i="1"/>
  <c r="Q176" i="1"/>
  <c r="GI152" i="1" s="1"/>
  <c r="AS177" i="1"/>
  <c r="AU176" i="1"/>
  <c r="GS152" i="1" s="1"/>
  <c r="AP178" i="1"/>
  <c r="AR177" i="1"/>
  <c r="GR153" i="1" s="1"/>
  <c r="BQ177" i="1"/>
  <c r="BS176" i="1"/>
  <c r="HA152" i="1" s="1"/>
  <c r="BN178" i="1"/>
  <c r="BP177" i="1"/>
  <c r="GZ153" i="1" s="1"/>
  <c r="GH152" i="1"/>
  <c r="CO176" i="1" l="1"/>
  <c r="H170" i="1"/>
  <c r="I170" i="1"/>
  <c r="G170" i="1"/>
  <c r="C171" i="1" s="1"/>
  <c r="HT170" i="1"/>
  <c r="HU170" i="1" s="1"/>
  <c r="HV170" i="1" s="1"/>
  <c r="J170" i="1" s="1"/>
  <c r="HS170" i="1"/>
  <c r="HP170" i="1" s="1"/>
  <c r="HR170" i="1"/>
  <c r="HO170" i="1" s="1"/>
  <c r="F171" i="1"/>
  <c r="HQ171" i="1"/>
  <c r="F175" i="1"/>
  <c r="HQ175" i="1"/>
  <c r="CQ173" i="1"/>
  <c r="F173" i="1" s="1"/>
  <c r="HL154" i="1"/>
  <c r="FI154" i="1" s="1"/>
  <c r="HN178" i="1"/>
  <c r="HJ151" i="1"/>
  <c r="HM151" i="1" s="1"/>
  <c r="B179" i="1"/>
  <c r="AS178" i="1"/>
  <c r="AU177" i="1"/>
  <c r="GS153" i="1" s="1"/>
  <c r="CC178" i="1"/>
  <c r="HE153" i="1"/>
  <c r="AV179" i="1"/>
  <c r="AX178" i="1"/>
  <c r="GT154" i="1" s="1"/>
  <c r="BN179" i="1"/>
  <c r="BP178" i="1"/>
  <c r="GZ154" i="1" s="1"/>
  <c r="X179" i="1"/>
  <c r="Z178" i="1"/>
  <c r="GL154" i="1" s="1"/>
  <c r="BB179" i="1"/>
  <c r="BD178" i="1"/>
  <c r="GV154" i="1" s="1"/>
  <c r="AD179" i="1"/>
  <c r="AF178" i="1"/>
  <c r="GN154" i="1" s="1"/>
  <c r="O178" i="1"/>
  <c r="Q177" i="1"/>
  <c r="GI153" i="1" s="1"/>
  <c r="BH179" i="1"/>
  <c r="BJ178" i="1"/>
  <c r="GX154" i="1" s="1"/>
  <c r="GH153" i="1"/>
  <c r="BZ179" i="1"/>
  <c r="CB178" i="1"/>
  <c r="HD154" i="1" s="1"/>
  <c r="AY178" i="1"/>
  <c r="BA177" i="1"/>
  <c r="GU153" i="1" s="1"/>
  <c r="CL179" i="1"/>
  <c r="CN178" i="1"/>
  <c r="HH154" i="1" s="1"/>
  <c r="BQ178" i="1"/>
  <c r="BS177" i="1"/>
  <c r="HA153" i="1" s="1"/>
  <c r="AG178" i="1"/>
  <c r="AI177" i="1"/>
  <c r="GO153" i="1" s="1"/>
  <c r="U178" i="1"/>
  <c r="W177" i="1"/>
  <c r="GK153" i="1" s="1"/>
  <c r="BE178" i="1"/>
  <c r="BG177" i="1"/>
  <c r="GW153" i="1" s="1"/>
  <c r="AM178" i="1"/>
  <c r="AO177" i="1"/>
  <c r="GQ153" i="1" s="1"/>
  <c r="BT179" i="1"/>
  <c r="BV178" i="1"/>
  <c r="HB154" i="1" s="1"/>
  <c r="AP179" i="1"/>
  <c r="AR178" i="1"/>
  <c r="GR154" i="1" s="1"/>
  <c r="R179" i="1"/>
  <c r="T178" i="1"/>
  <c r="GJ154" i="1" s="1"/>
  <c r="AA178" i="1"/>
  <c r="AC177" i="1"/>
  <c r="GM153" i="1" s="1"/>
  <c r="L179" i="1"/>
  <c r="N178" i="1"/>
  <c r="BW178" i="1"/>
  <c r="BY177" i="1"/>
  <c r="HC153" i="1" s="1"/>
  <c r="BK178" i="1"/>
  <c r="BM177" i="1"/>
  <c r="GY153" i="1" s="1"/>
  <c r="AJ179" i="1"/>
  <c r="AL178" i="1"/>
  <c r="GP154" i="1" s="1"/>
  <c r="CO177" i="1" l="1"/>
  <c r="C427" i="1"/>
  <c r="F427" i="1" s="1"/>
  <c r="E427" i="1" s="1"/>
  <c r="D28" i="1"/>
  <c r="C28" i="1" s="1"/>
  <c r="G171" i="1"/>
  <c r="HS175" i="1"/>
  <c r="HP175" i="1" s="1"/>
  <c r="HR175" i="1"/>
  <c r="HO175" i="1" s="1"/>
  <c r="HT171" i="1"/>
  <c r="HU171" i="1" s="1"/>
  <c r="HV171" i="1" s="1"/>
  <c r="J171" i="1" s="1"/>
  <c r="HS171" i="1"/>
  <c r="HP171" i="1" s="1"/>
  <c r="HR171" i="1"/>
  <c r="HO171" i="1" s="1"/>
  <c r="H171" i="1"/>
  <c r="I171" i="1"/>
  <c r="I175" i="1" s="1"/>
  <c r="HJ152" i="1"/>
  <c r="HM152" i="1" s="1"/>
  <c r="CQ176" i="1"/>
  <c r="HL155" i="1"/>
  <c r="FI155" i="1" s="1"/>
  <c r="HN179" i="1"/>
  <c r="B180" i="1"/>
  <c r="BK179" i="1"/>
  <c r="BM178" i="1"/>
  <c r="GY154" i="1" s="1"/>
  <c r="E175" i="1"/>
  <c r="D175" i="1"/>
  <c r="H173" i="1"/>
  <c r="AJ180" i="1"/>
  <c r="AL179" i="1"/>
  <c r="GP155" i="1" s="1"/>
  <c r="BW179" i="1"/>
  <c r="BY178" i="1"/>
  <c r="HC154" i="1" s="1"/>
  <c r="AA179" i="1"/>
  <c r="AC178" i="1"/>
  <c r="GM154" i="1" s="1"/>
  <c r="AP180" i="1"/>
  <c r="AR179" i="1"/>
  <c r="GR155" i="1" s="1"/>
  <c r="AD180" i="1"/>
  <c r="AF179" i="1"/>
  <c r="GN155" i="1" s="1"/>
  <c r="X180" i="1"/>
  <c r="Z179" i="1"/>
  <c r="GL155" i="1" s="1"/>
  <c r="AV180" i="1"/>
  <c r="AX179" i="1"/>
  <c r="GT155" i="1" s="1"/>
  <c r="L180" i="1"/>
  <c r="N179" i="1"/>
  <c r="R180" i="1"/>
  <c r="T179" i="1"/>
  <c r="GJ155" i="1" s="1"/>
  <c r="GH154" i="1"/>
  <c r="H175" i="1"/>
  <c r="G175" i="1"/>
  <c r="C176" i="1" s="1"/>
  <c r="AM179" i="1"/>
  <c r="AO178" i="1"/>
  <c r="GQ154" i="1" s="1"/>
  <c r="U179" i="1"/>
  <c r="W178" i="1"/>
  <c r="GK154" i="1" s="1"/>
  <c r="BQ179" i="1"/>
  <c r="BS178" i="1"/>
  <c r="HA154" i="1" s="1"/>
  <c r="AY179" i="1"/>
  <c r="BA178" i="1"/>
  <c r="GU154" i="1" s="1"/>
  <c r="O179" i="1"/>
  <c r="Q178" i="1"/>
  <c r="GI154" i="1" s="1"/>
  <c r="BB180" i="1"/>
  <c r="BD179" i="1"/>
  <c r="GV155" i="1" s="1"/>
  <c r="BN180" i="1"/>
  <c r="BP179" i="1"/>
  <c r="GZ155" i="1" s="1"/>
  <c r="CC179" i="1"/>
  <c r="HE154" i="1"/>
  <c r="BT180" i="1"/>
  <c r="BV179" i="1"/>
  <c r="HB155" i="1" s="1"/>
  <c r="BE179" i="1"/>
  <c r="BG178" i="1"/>
  <c r="GW154" i="1" s="1"/>
  <c r="AG179" i="1"/>
  <c r="AI178" i="1"/>
  <c r="GO154" i="1" s="1"/>
  <c r="CL180" i="1"/>
  <c r="CN179" i="1"/>
  <c r="HH155" i="1" s="1"/>
  <c r="BZ180" i="1"/>
  <c r="CB179" i="1"/>
  <c r="HD155" i="1" s="1"/>
  <c r="BH180" i="1"/>
  <c r="BJ179" i="1"/>
  <c r="GX155" i="1" s="1"/>
  <c r="AS179" i="1"/>
  <c r="AU178" i="1"/>
  <c r="GS154" i="1" s="1"/>
  <c r="G427" i="1" l="1"/>
  <c r="H427" i="1" s="1"/>
  <c r="CO178" i="1"/>
  <c r="HT175" i="1"/>
  <c r="HU175" i="1" s="1"/>
  <c r="HV175" i="1" s="1"/>
  <c r="J175" i="1" s="1"/>
  <c r="F176" i="1"/>
  <c r="H176" i="1" s="1"/>
  <c r="HQ176" i="1"/>
  <c r="HJ153" i="1"/>
  <c r="HM153" i="1" s="1"/>
  <c r="CQ177" i="1"/>
  <c r="HL156" i="1"/>
  <c r="FI156" i="1" s="1"/>
  <c r="HN180" i="1"/>
  <c r="B181" i="1"/>
  <c r="BK180" i="1"/>
  <c r="BM179" i="1"/>
  <c r="GY155" i="1" s="1"/>
  <c r="AS180" i="1"/>
  <c r="AU179" i="1"/>
  <c r="GS155" i="1" s="1"/>
  <c r="BZ181" i="1"/>
  <c r="CB180" i="1"/>
  <c r="HD156" i="1" s="1"/>
  <c r="AG180" i="1"/>
  <c r="AI179" i="1"/>
  <c r="GO155" i="1" s="1"/>
  <c r="BT181" i="1"/>
  <c r="BV180" i="1"/>
  <c r="HB156" i="1" s="1"/>
  <c r="BN181" i="1"/>
  <c r="BP180" i="1"/>
  <c r="GZ156" i="1" s="1"/>
  <c r="AY180" i="1"/>
  <c r="BA179" i="1"/>
  <c r="GU155" i="1" s="1"/>
  <c r="U180" i="1"/>
  <c r="W179" i="1"/>
  <c r="GK155" i="1" s="1"/>
  <c r="L181" i="1"/>
  <c r="N180" i="1"/>
  <c r="X181" i="1"/>
  <c r="Z180" i="1"/>
  <c r="GL156" i="1" s="1"/>
  <c r="BW180" i="1"/>
  <c r="BY179" i="1"/>
  <c r="HC155" i="1" s="1"/>
  <c r="Q179" i="1"/>
  <c r="GI155" i="1" s="1"/>
  <c r="O180" i="1"/>
  <c r="AP181" i="1"/>
  <c r="AR180" i="1"/>
  <c r="GR156" i="1" s="1"/>
  <c r="GH155" i="1"/>
  <c r="BH181" i="1"/>
  <c r="BJ180" i="1"/>
  <c r="GX156" i="1" s="1"/>
  <c r="CL181" i="1"/>
  <c r="CN180" i="1"/>
  <c r="HH156" i="1" s="1"/>
  <c r="BE180" i="1"/>
  <c r="BG179" i="1"/>
  <c r="GW155" i="1" s="1"/>
  <c r="CC180" i="1"/>
  <c r="HE155" i="1"/>
  <c r="BB181" i="1"/>
  <c r="BD180" i="1"/>
  <c r="GV156" i="1" s="1"/>
  <c r="BQ180" i="1"/>
  <c r="BS179" i="1"/>
  <c r="HA155" i="1" s="1"/>
  <c r="AO179" i="1"/>
  <c r="GQ155" i="1" s="1"/>
  <c r="AM180" i="1"/>
  <c r="R181" i="1"/>
  <c r="T180" i="1"/>
  <c r="GJ156" i="1" s="1"/>
  <c r="AV181" i="1"/>
  <c r="AX180" i="1"/>
  <c r="GT156" i="1" s="1"/>
  <c r="AD181" i="1"/>
  <c r="AF180" i="1"/>
  <c r="GN156" i="1" s="1"/>
  <c r="AA180" i="1"/>
  <c r="AC179" i="1"/>
  <c r="GM155" i="1" s="1"/>
  <c r="AJ181" i="1"/>
  <c r="AL180" i="1"/>
  <c r="GP156" i="1" s="1"/>
  <c r="CO179" i="1" l="1"/>
  <c r="I176" i="1"/>
  <c r="G176" i="1"/>
  <c r="C177" i="1" s="1"/>
  <c r="HT176" i="1"/>
  <c r="HU176" i="1" s="1"/>
  <c r="HV176" i="1" s="1"/>
  <c r="J176" i="1" s="1"/>
  <c r="HS176" i="1"/>
  <c r="HP176" i="1" s="1"/>
  <c r="HR176" i="1"/>
  <c r="HO176" i="1" s="1"/>
  <c r="F177" i="1"/>
  <c r="HQ177" i="1"/>
  <c r="HJ154" i="1"/>
  <c r="HM154" i="1" s="1"/>
  <c r="CQ178" i="1"/>
  <c r="HL157" i="1"/>
  <c r="FI157" i="1" s="1"/>
  <c r="HN181" i="1"/>
  <c r="B182" i="1"/>
  <c r="AJ182" i="1"/>
  <c r="AL181" i="1"/>
  <c r="GP157" i="1" s="1"/>
  <c r="AD182" i="1"/>
  <c r="AF181" i="1"/>
  <c r="GN157" i="1" s="1"/>
  <c r="R182" i="1"/>
  <c r="T181" i="1"/>
  <c r="GJ157" i="1" s="1"/>
  <c r="BQ181" i="1"/>
  <c r="BS180" i="1"/>
  <c r="HA156" i="1" s="1"/>
  <c r="BW181" i="1"/>
  <c r="BY180" i="1"/>
  <c r="HC156" i="1" s="1"/>
  <c r="L182" i="1"/>
  <c r="N181" i="1"/>
  <c r="BT182" i="1"/>
  <c r="BV181" i="1"/>
  <c r="HB157" i="1" s="1"/>
  <c r="BZ182" i="1"/>
  <c r="CB181" i="1"/>
  <c r="HD157" i="1" s="1"/>
  <c r="BK181" i="1"/>
  <c r="BM180" i="1"/>
  <c r="GY156" i="1" s="1"/>
  <c r="O181" i="1"/>
  <c r="Q180" i="1"/>
  <c r="GI156" i="1" s="1"/>
  <c r="AY181" i="1"/>
  <c r="BA180" i="1"/>
  <c r="GU156" i="1" s="1"/>
  <c r="CL182" i="1"/>
  <c r="CN181" i="1"/>
  <c r="HH157" i="1" s="1"/>
  <c r="AA181" i="1"/>
  <c r="AC180" i="1"/>
  <c r="GM156" i="1" s="1"/>
  <c r="AX181" i="1"/>
  <c r="GT157" i="1" s="1"/>
  <c r="AV182" i="1"/>
  <c r="Z181" i="1"/>
  <c r="GL157" i="1" s="1"/>
  <c r="X182" i="1"/>
  <c r="BN182" i="1"/>
  <c r="BP181" i="1"/>
  <c r="GZ157" i="1" s="1"/>
  <c r="AG181" i="1"/>
  <c r="AI180" i="1"/>
  <c r="GO156" i="1" s="1"/>
  <c r="AS181" i="1"/>
  <c r="AU180" i="1"/>
  <c r="GS156" i="1" s="1"/>
  <c r="AM181" i="1"/>
  <c r="AO180" i="1"/>
  <c r="GQ156" i="1" s="1"/>
  <c r="CC181" i="1"/>
  <c r="HE156" i="1"/>
  <c r="BB182" i="1"/>
  <c r="BD181" i="1"/>
  <c r="GV157" i="1" s="1"/>
  <c r="BE181" i="1"/>
  <c r="BG180" i="1"/>
  <c r="GW156" i="1" s="1"/>
  <c r="BH182" i="1"/>
  <c r="BJ181" i="1"/>
  <c r="GX157" i="1" s="1"/>
  <c r="AP182" i="1"/>
  <c r="AR181" i="1"/>
  <c r="GR157" i="1" s="1"/>
  <c r="GH156" i="1"/>
  <c r="U181" i="1"/>
  <c r="W180" i="1"/>
  <c r="GK156" i="1" s="1"/>
  <c r="CO180" i="1" l="1"/>
  <c r="I177" i="1"/>
  <c r="G177" i="1"/>
  <c r="C178" i="1" s="1"/>
  <c r="HT177" i="1"/>
  <c r="HU177" i="1" s="1"/>
  <c r="HV177" i="1" s="1"/>
  <c r="J177" i="1" s="1"/>
  <c r="HS177" i="1"/>
  <c r="HP177" i="1" s="1"/>
  <c r="HR177" i="1"/>
  <c r="HO177" i="1" s="1"/>
  <c r="H177" i="1"/>
  <c r="F178" i="1"/>
  <c r="HQ178" i="1"/>
  <c r="HJ155" i="1"/>
  <c r="HM155" i="1" s="1"/>
  <c r="CQ179" i="1"/>
  <c r="HL158" i="1"/>
  <c r="FI158" i="1" s="1"/>
  <c r="HN182" i="1"/>
  <c r="B183" i="1"/>
  <c r="CC182" i="1"/>
  <c r="HE157" i="1"/>
  <c r="X183" i="1"/>
  <c r="Z182" i="1"/>
  <c r="GL158" i="1" s="1"/>
  <c r="U182" i="1"/>
  <c r="W181" i="1"/>
  <c r="GK157" i="1" s="1"/>
  <c r="AP183" i="1"/>
  <c r="AR182" i="1"/>
  <c r="GR158" i="1" s="1"/>
  <c r="BE182" i="1"/>
  <c r="BG181" i="1"/>
  <c r="GW157" i="1" s="1"/>
  <c r="AG182" i="1"/>
  <c r="AI181" i="1"/>
  <c r="GO157" i="1" s="1"/>
  <c r="AA182" i="1"/>
  <c r="AC181" i="1"/>
  <c r="GM157" i="1" s="1"/>
  <c r="AY182" i="1"/>
  <c r="BA181" i="1"/>
  <c r="GU157" i="1" s="1"/>
  <c r="BQ182" i="1"/>
  <c r="BS181" i="1"/>
  <c r="HA157" i="1" s="1"/>
  <c r="AD183" i="1"/>
  <c r="AF182" i="1"/>
  <c r="GN158" i="1" s="1"/>
  <c r="BH183" i="1"/>
  <c r="BJ182" i="1"/>
  <c r="GX158" i="1" s="1"/>
  <c r="BB183" i="1"/>
  <c r="BD182" i="1"/>
  <c r="GV158" i="1" s="1"/>
  <c r="AM182" i="1"/>
  <c r="AO181" i="1"/>
  <c r="GQ157" i="1" s="1"/>
  <c r="AV183" i="1"/>
  <c r="AX182" i="1"/>
  <c r="GT158" i="1" s="1"/>
  <c r="BK182" i="1"/>
  <c r="BM181" i="1"/>
  <c r="GY157" i="1" s="1"/>
  <c r="BT183" i="1"/>
  <c r="BV182" i="1"/>
  <c r="HB158" i="1" s="1"/>
  <c r="BW182" i="1"/>
  <c r="BY181" i="1"/>
  <c r="HC157" i="1" s="1"/>
  <c r="AS182" i="1"/>
  <c r="AU181" i="1"/>
  <c r="GS157" i="1" s="1"/>
  <c r="BN183" i="1"/>
  <c r="BP182" i="1"/>
  <c r="GZ158" i="1" s="1"/>
  <c r="CL183" i="1"/>
  <c r="CN182" i="1"/>
  <c r="HH158" i="1" s="1"/>
  <c r="O182" i="1"/>
  <c r="Q181" i="1"/>
  <c r="GI157" i="1" s="1"/>
  <c r="GH157" i="1"/>
  <c r="R183" i="1"/>
  <c r="T182" i="1"/>
  <c r="GJ158" i="1" s="1"/>
  <c r="AJ183" i="1"/>
  <c r="AL182" i="1"/>
  <c r="GP158" i="1" s="1"/>
  <c r="BZ183" i="1"/>
  <c r="CB182" i="1"/>
  <c r="HD158" i="1" s="1"/>
  <c r="L183" i="1"/>
  <c r="N182" i="1"/>
  <c r="I178" i="1" l="1"/>
  <c r="CO181" i="1"/>
  <c r="H178" i="1"/>
  <c r="G178" i="1"/>
  <c r="C179" i="1" s="1"/>
  <c r="HT178" i="1"/>
  <c r="HU178" i="1" s="1"/>
  <c r="HV178" i="1" s="1"/>
  <c r="J178" i="1" s="1"/>
  <c r="HS178" i="1"/>
  <c r="HP178" i="1" s="1"/>
  <c r="HR178" i="1"/>
  <c r="HO178" i="1" s="1"/>
  <c r="F179" i="1"/>
  <c r="HQ179" i="1"/>
  <c r="HJ156" i="1"/>
  <c r="HM156" i="1" s="1"/>
  <c r="CQ180" i="1"/>
  <c r="HL159" i="1"/>
  <c r="FI159" i="1" s="1"/>
  <c r="HN183" i="1"/>
  <c r="B184" i="1"/>
  <c r="BZ184" i="1"/>
  <c r="CB183" i="1"/>
  <c r="HD159" i="1" s="1"/>
  <c r="R184" i="1"/>
  <c r="T183" i="1"/>
  <c r="GJ159" i="1" s="1"/>
  <c r="O183" i="1"/>
  <c r="Q182" i="1"/>
  <c r="GI158" i="1" s="1"/>
  <c r="BN184" i="1"/>
  <c r="BP183" i="1"/>
  <c r="GZ159" i="1" s="1"/>
  <c r="BW183" i="1"/>
  <c r="BY182" i="1"/>
  <c r="HC158" i="1" s="1"/>
  <c r="BK183" i="1"/>
  <c r="BM182" i="1"/>
  <c r="GY158" i="1" s="1"/>
  <c r="AM183" i="1"/>
  <c r="AO182" i="1"/>
  <c r="GQ158" i="1" s="1"/>
  <c r="BE183" i="1"/>
  <c r="BG182" i="1"/>
  <c r="GW158" i="1" s="1"/>
  <c r="U183" i="1"/>
  <c r="W182" i="1"/>
  <c r="GK158" i="1" s="1"/>
  <c r="CC183" i="1"/>
  <c r="HE158" i="1"/>
  <c r="GH158" i="1"/>
  <c r="BH184" i="1"/>
  <c r="BJ183" i="1"/>
  <c r="GX159" i="1" s="1"/>
  <c r="BQ183" i="1"/>
  <c r="BS182" i="1"/>
  <c r="HA158" i="1" s="1"/>
  <c r="AA183" i="1"/>
  <c r="AC182" i="1"/>
  <c r="GM158" i="1" s="1"/>
  <c r="L184" i="1"/>
  <c r="N183" i="1"/>
  <c r="AJ184" i="1"/>
  <c r="AL183" i="1"/>
  <c r="GP159" i="1" s="1"/>
  <c r="CL184" i="1"/>
  <c r="CN183" i="1"/>
  <c r="HH159" i="1" s="1"/>
  <c r="AS183" i="1"/>
  <c r="AU182" i="1"/>
  <c r="GS158" i="1" s="1"/>
  <c r="BT184" i="1"/>
  <c r="BV183" i="1"/>
  <c r="HB159" i="1" s="1"/>
  <c r="AV184" i="1"/>
  <c r="AX183" i="1"/>
  <c r="GT159" i="1" s="1"/>
  <c r="AP184" i="1"/>
  <c r="AR183" i="1"/>
  <c r="GR159" i="1" s="1"/>
  <c r="X184" i="1"/>
  <c r="Z183" i="1"/>
  <c r="GL159" i="1" s="1"/>
  <c r="BB184" i="1"/>
  <c r="BD183" i="1"/>
  <c r="GV159" i="1" s="1"/>
  <c r="AD184" i="1"/>
  <c r="AF183" i="1"/>
  <c r="GN159" i="1" s="1"/>
  <c r="AY183" i="1"/>
  <c r="BA182" i="1"/>
  <c r="GU158" i="1" s="1"/>
  <c r="AG183" i="1"/>
  <c r="AI182" i="1"/>
  <c r="GO158" i="1" s="1"/>
  <c r="G179" i="1" l="1"/>
  <c r="C180" i="1" s="1"/>
  <c r="CO182" i="1"/>
  <c r="H179" i="1"/>
  <c r="HT179" i="1"/>
  <c r="HU179" i="1" s="1"/>
  <c r="HV179" i="1" s="1"/>
  <c r="J179" i="1" s="1"/>
  <c r="HS179" i="1"/>
  <c r="HP179" i="1" s="1"/>
  <c r="HR179" i="1"/>
  <c r="HO179" i="1" s="1"/>
  <c r="F180" i="1"/>
  <c r="HQ180" i="1"/>
  <c r="I179" i="1"/>
  <c r="HJ157" i="1"/>
  <c r="HM157" i="1" s="1"/>
  <c r="CQ181" i="1"/>
  <c r="HL160" i="1"/>
  <c r="FI160" i="1" s="1"/>
  <c r="HN184" i="1"/>
  <c r="B185" i="1"/>
  <c r="AA184" i="1"/>
  <c r="AC183" i="1"/>
  <c r="GM159" i="1" s="1"/>
  <c r="BH185" i="1"/>
  <c r="BJ184" i="1"/>
  <c r="GX160" i="1" s="1"/>
  <c r="U184" i="1"/>
  <c r="W183" i="1"/>
  <c r="GK159" i="1" s="1"/>
  <c r="AM184" i="1"/>
  <c r="AO183" i="1"/>
  <c r="GQ159" i="1" s="1"/>
  <c r="BW184" i="1"/>
  <c r="BY183" i="1"/>
  <c r="HC159" i="1" s="1"/>
  <c r="O184" i="1"/>
  <c r="Q183" i="1"/>
  <c r="GI159" i="1" s="1"/>
  <c r="BZ185" i="1"/>
  <c r="CB184" i="1"/>
  <c r="HD160" i="1" s="1"/>
  <c r="AI183" i="1"/>
  <c r="GO159" i="1" s="1"/>
  <c r="AG184" i="1"/>
  <c r="AD185" i="1"/>
  <c r="AF184" i="1"/>
  <c r="GN160" i="1" s="1"/>
  <c r="X185" i="1"/>
  <c r="Z184" i="1"/>
  <c r="GL160" i="1" s="1"/>
  <c r="AV185" i="1"/>
  <c r="AX184" i="1"/>
  <c r="GT160" i="1" s="1"/>
  <c r="AS184" i="1"/>
  <c r="AU183" i="1"/>
  <c r="GS159" i="1" s="1"/>
  <c r="AJ185" i="1"/>
  <c r="AL184" i="1"/>
  <c r="GP160" i="1" s="1"/>
  <c r="GH159" i="1"/>
  <c r="BQ184" i="1"/>
  <c r="BS183" i="1"/>
  <c r="HA159" i="1" s="1"/>
  <c r="CC184" i="1"/>
  <c r="HE159" i="1"/>
  <c r="BG183" i="1"/>
  <c r="GW159" i="1" s="1"/>
  <c r="BE184" i="1"/>
  <c r="BK184" i="1"/>
  <c r="BM183" i="1"/>
  <c r="GY159" i="1" s="1"/>
  <c r="BN185" i="1"/>
  <c r="BP184" i="1"/>
  <c r="GZ160" i="1" s="1"/>
  <c r="R185" i="1"/>
  <c r="T184" i="1"/>
  <c r="GJ160" i="1" s="1"/>
  <c r="AY184" i="1"/>
  <c r="BA183" i="1"/>
  <c r="GU159" i="1" s="1"/>
  <c r="BB185" i="1"/>
  <c r="BD184" i="1"/>
  <c r="GV160" i="1" s="1"/>
  <c r="AP185" i="1"/>
  <c r="AR184" i="1"/>
  <c r="GR160" i="1" s="1"/>
  <c r="BT185" i="1"/>
  <c r="BV184" i="1"/>
  <c r="HB160" i="1" s="1"/>
  <c r="CL185" i="1"/>
  <c r="CN184" i="1"/>
  <c r="HH160" i="1" s="1"/>
  <c r="L185" i="1"/>
  <c r="N184" i="1"/>
  <c r="H180" i="1" l="1"/>
  <c r="CO183" i="1"/>
  <c r="I180" i="1"/>
  <c r="G180" i="1"/>
  <c r="C181" i="1" s="1"/>
  <c r="HT180" i="1"/>
  <c r="HU180" i="1" s="1"/>
  <c r="HV180" i="1" s="1"/>
  <c r="J180" i="1" s="1"/>
  <c r="HS180" i="1"/>
  <c r="HP180" i="1" s="1"/>
  <c r="HR180" i="1"/>
  <c r="HO180" i="1" s="1"/>
  <c r="F181" i="1"/>
  <c r="HQ181" i="1"/>
  <c r="HJ158" i="1"/>
  <c r="HM158" i="1" s="1"/>
  <c r="CQ182" i="1"/>
  <c r="HL161" i="1"/>
  <c r="FI161" i="1" s="1"/>
  <c r="HN185" i="1"/>
  <c r="B186" i="1"/>
  <c r="CL186" i="1"/>
  <c r="CN185" i="1"/>
  <c r="HH161" i="1" s="1"/>
  <c r="CL188" i="1"/>
  <c r="CN188" i="1" s="1"/>
  <c r="AJ186" i="1"/>
  <c r="AL185" i="1"/>
  <c r="GP161" i="1" s="1"/>
  <c r="AJ188" i="1"/>
  <c r="AL188" i="1" s="1"/>
  <c r="AS185" i="1"/>
  <c r="AU184" i="1"/>
  <c r="GS160" i="1" s="1"/>
  <c r="X186" i="1"/>
  <c r="Z185" i="1"/>
  <c r="GL161" i="1" s="1"/>
  <c r="X188" i="1"/>
  <c r="Z188" i="1" s="1"/>
  <c r="O185" i="1"/>
  <c r="Q184" i="1"/>
  <c r="GI160" i="1" s="1"/>
  <c r="AM185" i="1"/>
  <c r="AO184" i="1"/>
  <c r="GQ160" i="1" s="1"/>
  <c r="AY185" i="1"/>
  <c r="BA184" i="1"/>
  <c r="GU160" i="1" s="1"/>
  <c r="BQ185" i="1"/>
  <c r="BS184" i="1"/>
  <c r="HA160" i="1" s="1"/>
  <c r="GH160" i="1"/>
  <c r="BB186" i="1"/>
  <c r="BD185" i="1"/>
  <c r="GV161" i="1" s="1"/>
  <c r="BB188" i="1"/>
  <c r="BD188" i="1" s="1"/>
  <c r="CC185" i="1"/>
  <c r="HE160" i="1"/>
  <c r="BH186" i="1"/>
  <c r="BJ185" i="1"/>
  <c r="GX161" i="1" s="1"/>
  <c r="BH188" i="1"/>
  <c r="BJ188" i="1" s="1"/>
  <c r="AP188" i="1"/>
  <c r="AR188" i="1" s="1"/>
  <c r="AR185" i="1"/>
  <c r="GR161" i="1" s="1"/>
  <c r="AP186" i="1"/>
  <c r="BN188" i="1"/>
  <c r="BP188" i="1" s="1"/>
  <c r="BP185" i="1"/>
  <c r="GZ161" i="1" s="1"/>
  <c r="BN186" i="1"/>
  <c r="AG185" i="1"/>
  <c r="AI184" i="1"/>
  <c r="GO160" i="1" s="1"/>
  <c r="AA185" i="1"/>
  <c r="AC184" i="1"/>
  <c r="GM160" i="1" s="1"/>
  <c r="L186" i="1"/>
  <c r="N185" i="1"/>
  <c r="L188" i="1"/>
  <c r="N188" i="1" s="1"/>
  <c r="BT186" i="1"/>
  <c r="BV185" i="1"/>
  <c r="HB161" i="1" s="1"/>
  <c r="BT188" i="1"/>
  <c r="BV188" i="1" s="1"/>
  <c r="R188" i="1"/>
  <c r="T188" i="1" s="1"/>
  <c r="R186" i="1"/>
  <c r="T185" i="1"/>
  <c r="GJ161" i="1" s="1"/>
  <c r="BK185" i="1"/>
  <c r="BM184" i="1"/>
  <c r="GY160" i="1" s="1"/>
  <c r="BE185" i="1"/>
  <c r="BG184" i="1"/>
  <c r="GW160" i="1" s="1"/>
  <c r="AV186" i="1"/>
  <c r="AX185" i="1"/>
  <c r="GT161" i="1" s="1"/>
  <c r="AV188" i="1"/>
  <c r="AX188" i="1" s="1"/>
  <c r="AD186" i="1"/>
  <c r="AF185" i="1"/>
  <c r="GN161" i="1" s="1"/>
  <c r="AD188" i="1"/>
  <c r="AF188" i="1" s="1"/>
  <c r="BZ186" i="1"/>
  <c r="CB185" i="1"/>
  <c r="HD161" i="1" s="1"/>
  <c r="BZ188" i="1"/>
  <c r="CB188" i="1" s="1"/>
  <c r="BW185" i="1"/>
  <c r="BY184" i="1"/>
  <c r="HC160" i="1" s="1"/>
  <c r="U185" i="1"/>
  <c r="W184" i="1"/>
  <c r="GK160" i="1" s="1"/>
  <c r="H181" i="1" l="1"/>
  <c r="CO184" i="1"/>
  <c r="G181" i="1"/>
  <c r="C182" i="1" s="1"/>
  <c r="I181" i="1"/>
  <c r="HT181" i="1"/>
  <c r="HU181" i="1" s="1"/>
  <c r="HV181" i="1" s="1"/>
  <c r="J181" i="1" s="1"/>
  <c r="HS181" i="1"/>
  <c r="HP181" i="1" s="1"/>
  <c r="HR181" i="1"/>
  <c r="HO181" i="1" s="1"/>
  <c r="F182" i="1"/>
  <c r="HQ182" i="1"/>
  <c r="HJ159" i="1"/>
  <c r="HM159" i="1" s="1"/>
  <c r="CQ183" i="1"/>
  <c r="HL162" i="1"/>
  <c r="FI162" i="1" s="1"/>
  <c r="HN186" i="1"/>
  <c r="B190" i="1"/>
  <c r="R190" i="1"/>
  <c r="T186" i="1"/>
  <c r="GJ162" i="1" s="1"/>
  <c r="AG188" i="1"/>
  <c r="AI188" i="1" s="1"/>
  <c r="AG186" i="1"/>
  <c r="AI185" i="1"/>
  <c r="GO161" i="1" s="1"/>
  <c r="AP190" i="1"/>
  <c r="AR186" i="1"/>
  <c r="GR162" i="1" s="1"/>
  <c r="AY188" i="1"/>
  <c r="BA188" i="1" s="1"/>
  <c r="AY186" i="1"/>
  <c r="BA185" i="1"/>
  <c r="GU161" i="1" s="1"/>
  <c r="O188" i="1"/>
  <c r="Q188" i="1" s="1"/>
  <c r="O186" i="1"/>
  <c r="Q185" i="1"/>
  <c r="GI161" i="1" s="1"/>
  <c r="AJ190" i="1"/>
  <c r="AL186" i="1"/>
  <c r="GP162" i="1" s="1"/>
  <c r="L190" i="1"/>
  <c r="N186" i="1"/>
  <c r="CC188" i="1"/>
  <c r="CC186" i="1"/>
  <c r="HE161" i="1"/>
  <c r="X190" i="1"/>
  <c r="Z186" i="1"/>
  <c r="GL162" i="1" s="1"/>
  <c r="BZ190" i="1"/>
  <c r="CB186" i="1"/>
  <c r="HD162" i="1" s="1"/>
  <c r="BE188" i="1"/>
  <c r="BG188" i="1" s="1"/>
  <c r="BE186" i="1"/>
  <c r="BG185" i="1"/>
  <c r="GW161" i="1" s="1"/>
  <c r="BT190" i="1"/>
  <c r="BV186" i="1"/>
  <c r="HB162" i="1" s="1"/>
  <c r="BW188" i="1"/>
  <c r="BY188" i="1" s="1"/>
  <c r="BW186" i="1"/>
  <c r="BY185" i="1"/>
  <c r="HC161" i="1" s="1"/>
  <c r="BN190" i="1"/>
  <c r="BP186" i="1"/>
  <c r="GZ162" i="1" s="1"/>
  <c r="BH190" i="1"/>
  <c r="BJ186" i="1"/>
  <c r="GX162" i="1" s="1"/>
  <c r="AS188" i="1"/>
  <c r="AU188" i="1" s="1"/>
  <c r="AS186" i="1"/>
  <c r="AU185" i="1"/>
  <c r="GS161" i="1" s="1"/>
  <c r="U188" i="1"/>
  <c r="W188" i="1" s="1"/>
  <c r="U186" i="1"/>
  <c r="W185" i="1"/>
  <c r="GK161" i="1" s="1"/>
  <c r="AD190" i="1"/>
  <c r="AF186" i="1"/>
  <c r="GN162" i="1" s="1"/>
  <c r="CL190" i="1"/>
  <c r="CN186" i="1"/>
  <c r="HH162" i="1" s="1"/>
  <c r="AV190" i="1"/>
  <c r="AX186" i="1"/>
  <c r="GT162" i="1" s="1"/>
  <c r="BK188" i="1"/>
  <c r="BM188" i="1" s="1"/>
  <c r="BK186" i="1"/>
  <c r="BM185" i="1"/>
  <c r="GY161" i="1" s="1"/>
  <c r="GH161" i="1"/>
  <c r="AA188" i="1"/>
  <c r="AC188" i="1" s="1"/>
  <c r="AA186" i="1"/>
  <c r="AC185" i="1"/>
  <c r="GM161" i="1" s="1"/>
  <c r="BB190" i="1"/>
  <c r="BD186" i="1"/>
  <c r="GV162" i="1" s="1"/>
  <c r="BQ188" i="1"/>
  <c r="BS188" i="1" s="1"/>
  <c r="BQ186" i="1"/>
  <c r="BS185" i="1"/>
  <c r="HA161" i="1" s="1"/>
  <c r="AM188" i="1"/>
  <c r="AO188" i="1" s="1"/>
  <c r="AM186" i="1"/>
  <c r="AO185" i="1"/>
  <c r="GQ161" i="1" s="1"/>
  <c r="CO188" i="1" l="1"/>
  <c r="CO185" i="1"/>
  <c r="H182" i="1"/>
  <c r="I182" i="1"/>
  <c r="G182" i="1"/>
  <c r="C183" i="1" s="1"/>
  <c r="HT182" i="1"/>
  <c r="HU182" i="1" s="1"/>
  <c r="HV182" i="1" s="1"/>
  <c r="J182" i="1" s="1"/>
  <c r="HS182" i="1"/>
  <c r="HP182" i="1" s="1"/>
  <c r="HR182" i="1"/>
  <c r="HO182" i="1" s="1"/>
  <c r="F183" i="1"/>
  <c r="HQ183" i="1"/>
  <c r="HJ160" i="1"/>
  <c r="HM160" i="1" s="1"/>
  <c r="CQ184" i="1"/>
  <c r="HL163" i="1"/>
  <c r="FI163" i="1" s="1"/>
  <c r="HN190" i="1"/>
  <c r="B191" i="1"/>
  <c r="AO186" i="1"/>
  <c r="GQ162" i="1" s="1"/>
  <c r="AM190" i="1"/>
  <c r="AC186" i="1"/>
  <c r="GM162" i="1" s="1"/>
  <c r="AA190" i="1"/>
  <c r="AV191" i="1"/>
  <c r="AX190" i="1"/>
  <c r="GT163" i="1" s="1"/>
  <c r="AU186" i="1"/>
  <c r="GS162" i="1" s="1"/>
  <c r="AS190" i="1"/>
  <c r="BH191" i="1"/>
  <c r="BJ190" i="1"/>
  <c r="GX163" i="1" s="1"/>
  <c r="BT191" i="1"/>
  <c r="BV190" i="1"/>
  <c r="HB163" i="1" s="1"/>
  <c r="BY186" i="1"/>
  <c r="HC162" i="1" s="1"/>
  <c r="BW190" i="1"/>
  <c r="AP191" i="1"/>
  <c r="AR190" i="1"/>
  <c r="GR163" i="1" s="1"/>
  <c r="L191" i="1"/>
  <c r="N190" i="1"/>
  <c r="W186" i="1"/>
  <c r="GK162" i="1" s="1"/>
  <c r="U190" i="1"/>
  <c r="HE162" i="1"/>
  <c r="CC190" i="1"/>
  <c r="BB191" i="1"/>
  <c r="BD190" i="1"/>
  <c r="GV163" i="1" s="1"/>
  <c r="CL191" i="1"/>
  <c r="CN190" i="1"/>
  <c r="HH163" i="1" s="1"/>
  <c r="BN191" i="1"/>
  <c r="BP190" i="1"/>
  <c r="GZ163" i="1" s="1"/>
  <c r="BG186" i="1"/>
  <c r="GW162" i="1" s="1"/>
  <c r="BE190" i="1"/>
  <c r="AJ191" i="1"/>
  <c r="AL190" i="1"/>
  <c r="GP163" i="1" s="1"/>
  <c r="BA186" i="1"/>
  <c r="GU162" i="1" s="1"/>
  <c r="AY190" i="1"/>
  <c r="R191" i="1"/>
  <c r="T190" i="1"/>
  <c r="GJ163" i="1" s="1"/>
  <c r="BM186" i="1"/>
  <c r="GY162" i="1" s="1"/>
  <c r="BK190" i="1"/>
  <c r="BZ191" i="1"/>
  <c r="CB190" i="1"/>
  <c r="HD163" i="1" s="1"/>
  <c r="BS186" i="1"/>
  <c r="HA162" i="1" s="1"/>
  <c r="BQ190" i="1"/>
  <c r="AD191" i="1"/>
  <c r="AF190" i="1"/>
  <c r="GN163" i="1" s="1"/>
  <c r="X191" i="1"/>
  <c r="Z190" i="1"/>
  <c r="GL163" i="1" s="1"/>
  <c r="GH162" i="1"/>
  <c r="Q186" i="1"/>
  <c r="GI162" i="1" s="1"/>
  <c r="O190" i="1"/>
  <c r="AI186" i="1"/>
  <c r="GO162" i="1" s="1"/>
  <c r="AG190" i="1"/>
  <c r="CO186" i="1" l="1"/>
  <c r="H183" i="1"/>
  <c r="I183" i="1"/>
  <c r="HT183" i="1"/>
  <c r="HU183" i="1" s="1"/>
  <c r="HV183" i="1" s="1"/>
  <c r="J183" i="1" s="1"/>
  <c r="HS183" i="1"/>
  <c r="HP183" i="1" s="1"/>
  <c r="HR183" i="1"/>
  <c r="HO183" i="1" s="1"/>
  <c r="G183" i="1"/>
  <c r="C184" i="1" s="1"/>
  <c r="F184" i="1"/>
  <c r="HQ184" i="1"/>
  <c r="HJ161" i="1"/>
  <c r="HM161" i="1" s="1"/>
  <c r="CQ185" i="1"/>
  <c r="HL164" i="1"/>
  <c r="FI164" i="1" s="1"/>
  <c r="HN191" i="1"/>
  <c r="B192" i="1"/>
  <c r="BZ192" i="1"/>
  <c r="CB191" i="1"/>
  <c r="HD164" i="1" s="1"/>
  <c r="R192" i="1"/>
  <c r="T191" i="1"/>
  <c r="GJ164" i="1" s="1"/>
  <c r="AY191" i="1"/>
  <c r="BA190" i="1"/>
  <c r="GU163" i="1" s="1"/>
  <c r="BE191" i="1"/>
  <c r="BG190" i="1"/>
  <c r="GW163" i="1" s="1"/>
  <c r="BB192" i="1"/>
  <c r="BD191" i="1"/>
  <c r="GV164" i="1" s="1"/>
  <c r="AR191" i="1"/>
  <c r="GR164" i="1" s="1"/>
  <c r="AP192" i="1"/>
  <c r="BT192" i="1"/>
  <c r="BV191" i="1"/>
  <c r="HB164" i="1" s="1"/>
  <c r="CL192" i="1"/>
  <c r="CN191" i="1"/>
  <c r="HH164" i="1" s="1"/>
  <c r="CC191" i="1"/>
  <c r="HE163" i="1"/>
  <c r="GH163" i="1"/>
  <c r="BW191" i="1"/>
  <c r="BY190" i="1"/>
  <c r="HC163" i="1" s="1"/>
  <c r="AM191" i="1"/>
  <c r="AO190" i="1"/>
  <c r="GQ163" i="1" s="1"/>
  <c r="O191" i="1"/>
  <c r="Q190" i="1"/>
  <c r="GI163" i="1" s="1"/>
  <c r="BQ191" i="1"/>
  <c r="BS190" i="1"/>
  <c r="HA163" i="1" s="1"/>
  <c r="X192" i="1"/>
  <c r="Z191" i="1"/>
  <c r="GL164" i="1" s="1"/>
  <c r="L192" i="1"/>
  <c r="N191" i="1"/>
  <c r="BH192" i="1"/>
  <c r="BJ191" i="1"/>
  <c r="GX164" i="1" s="1"/>
  <c r="AV192" i="1"/>
  <c r="AX191" i="1"/>
  <c r="GT164" i="1" s="1"/>
  <c r="BK191" i="1"/>
  <c r="BM190" i="1"/>
  <c r="GY163" i="1" s="1"/>
  <c r="AG191" i="1"/>
  <c r="AI190" i="1"/>
  <c r="GO163" i="1" s="1"/>
  <c r="AD192" i="1"/>
  <c r="AF191" i="1"/>
  <c r="GN164" i="1" s="1"/>
  <c r="AJ192" i="1"/>
  <c r="AL191" i="1"/>
  <c r="GP164" i="1" s="1"/>
  <c r="BP191" i="1"/>
  <c r="GZ164" i="1" s="1"/>
  <c r="BN192" i="1"/>
  <c r="U191" i="1"/>
  <c r="W190" i="1"/>
  <c r="GK163" i="1" s="1"/>
  <c r="AS191" i="1"/>
  <c r="AU190" i="1"/>
  <c r="GS163" i="1" s="1"/>
  <c r="AA191" i="1"/>
  <c r="AC190" i="1"/>
  <c r="GM163" i="1" s="1"/>
  <c r="H184" i="1" l="1"/>
  <c r="CO190" i="1"/>
  <c r="CQ190" i="1" s="1"/>
  <c r="I184" i="1"/>
  <c r="G184" i="1"/>
  <c r="C185" i="1" s="1"/>
  <c r="HT184" i="1"/>
  <c r="HU184" i="1" s="1"/>
  <c r="HV184" i="1" s="1"/>
  <c r="J184" i="1" s="1"/>
  <c r="HS184" i="1"/>
  <c r="HP184" i="1" s="1"/>
  <c r="HR184" i="1"/>
  <c r="HO184" i="1" s="1"/>
  <c r="CQ186" i="1"/>
  <c r="F185" i="1"/>
  <c r="HQ185" i="1"/>
  <c r="HL165" i="1"/>
  <c r="FI165" i="1" s="1"/>
  <c r="HN192" i="1"/>
  <c r="HJ162" i="1"/>
  <c r="HM162" i="1" s="1"/>
  <c r="B193" i="1"/>
  <c r="X193" i="1"/>
  <c r="Z192" i="1"/>
  <c r="GL165" i="1" s="1"/>
  <c r="O192" i="1"/>
  <c r="Q191" i="1"/>
  <c r="GI164" i="1" s="1"/>
  <c r="BW192" i="1"/>
  <c r="BY191" i="1"/>
  <c r="HC164" i="1" s="1"/>
  <c r="CC192" i="1"/>
  <c r="HE164" i="1"/>
  <c r="AP193" i="1"/>
  <c r="AR192" i="1"/>
  <c r="GR165" i="1" s="1"/>
  <c r="GH164" i="1"/>
  <c r="BE192" i="1"/>
  <c r="BG191" i="1"/>
  <c r="GW164" i="1" s="1"/>
  <c r="R193" i="1"/>
  <c r="T192" i="1"/>
  <c r="GJ165" i="1" s="1"/>
  <c r="AS192" i="1"/>
  <c r="AU191" i="1"/>
  <c r="GS164" i="1" s="1"/>
  <c r="AD193" i="1"/>
  <c r="AF192" i="1"/>
  <c r="GN165" i="1" s="1"/>
  <c r="BH193" i="1"/>
  <c r="BJ192" i="1"/>
  <c r="GX165" i="1" s="1"/>
  <c r="U192" i="1"/>
  <c r="W191" i="1"/>
  <c r="GK164" i="1" s="1"/>
  <c r="AV193" i="1"/>
  <c r="AX192" i="1"/>
  <c r="GT165" i="1" s="1"/>
  <c r="L193" i="1"/>
  <c r="N192" i="1"/>
  <c r="BQ192" i="1"/>
  <c r="BS191" i="1"/>
  <c r="HA164" i="1" s="1"/>
  <c r="AM192" i="1"/>
  <c r="AO191" i="1"/>
  <c r="GQ164" i="1" s="1"/>
  <c r="CL193" i="1"/>
  <c r="CN192" i="1"/>
  <c r="HH165" i="1" s="1"/>
  <c r="BK192" i="1"/>
  <c r="BM191" i="1"/>
  <c r="GY164" i="1" s="1"/>
  <c r="AA192" i="1"/>
  <c r="AC191" i="1"/>
  <c r="GM164" i="1" s="1"/>
  <c r="AJ193" i="1"/>
  <c r="AL192" i="1"/>
  <c r="GP165" i="1" s="1"/>
  <c r="BN193" i="1"/>
  <c r="BP192" i="1"/>
  <c r="GZ165" i="1" s="1"/>
  <c r="AG192" i="1"/>
  <c r="AI191" i="1"/>
  <c r="GO164" i="1" s="1"/>
  <c r="BT193" i="1"/>
  <c r="BV192" i="1"/>
  <c r="HB165" i="1" s="1"/>
  <c r="BB193" i="1"/>
  <c r="BD192" i="1"/>
  <c r="GV165" i="1" s="1"/>
  <c r="AY192" i="1"/>
  <c r="BA191" i="1"/>
  <c r="GU164" i="1" s="1"/>
  <c r="BZ193" i="1"/>
  <c r="CB192" i="1"/>
  <c r="HD165" i="1" s="1"/>
  <c r="H185" i="1" l="1"/>
  <c r="CO191" i="1"/>
  <c r="I185" i="1"/>
  <c r="G185" i="1"/>
  <c r="C186" i="1" s="1"/>
  <c r="HT185" i="1"/>
  <c r="HU185" i="1" s="1"/>
  <c r="HV185" i="1" s="1"/>
  <c r="J185" i="1" s="1"/>
  <c r="HS185" i="1"/>
  <c r="HP185" i="1" s="1"/>
  <c r="HR185" i="1"/>
  <c r="HO185" i="1" s="1"/>
  <c r="F186" i="1"/>
  <c r="HQ186" i="1"/>
  <c r="F190" i="1"/>
  <c r="HQ190" i="1"/>
  <c r="CQ188" i="1"/>
  <c r="F188" i="1" s="1"/>
  <c r="HL166" i="1"/>
  <c r="FI166" i="1" s="1"/>
  <c r="HN193" i="1"/>
  <c r="HJ163" i="1"/>
  <c r="HM163" i="1" s="1"/>
  <c r="B194" i="1"/>
  <c r="BQ193" i="1"/>
  <c r="BS192" i="1"/>
  <c r="HA165" i="1" s="1"/>
  <c r="AV194" i="1"/>
  <c r="AX193" i="1"/>
  <c r="GT166" i="1" s="1"/>
  <c r="BH194" i="1"/>
  <c r="BJ193" i="1"/>
  <c r="GX166" i="1" s="1"/>
  <c r="AS193" i="1"/>
  <c r="AU192" i="1"/>
  <c r="GS165" i="1" s="1"/>
  <c r="BE193" i="1"/>
  <c r="BG192" i="1"/>
  <c r="GW165" i="1" s="1"/>
  <c r="AP194" i="1"/>
  <c r="AR193" i="1"/>
  <c r="GR166" i="1" s="1"/>
  <c r="BW193" i="1"/>
  <c r="BY192" i="1"/>
  <c r="HC165" i="1" s="1"/>
  <c r="X194" i="1"/>
  <c r="Z193" i="1"/>
  <c r="GL166" i="1" s="1"/>
  <c r="BZ194" i="1"/>
  <c r="CB193" i="1"/>
  <c r="HD166" i="1" s="1"/>
  <c r="BB194" i="1"/>
  <c r="BD193" i="1"/>
  <c r="GV166" i="1" s="1"/>
  <c r="AG193" i="1"/>
  <c r="AI192" i="1"/>
  <c r="GO165" i="1" s="1"/>
  <c r="AJ194" i="1"/>
  <c r="AL193" i="1"/>
  <c r="GP166" i="1" s="1"/>
  <c r="BK193" i="1"/>
  <c r="BM192" i="1"/>
  <c r="GY165" i="1" s="1"/>
  <c r="GH165" i="1"/>
  <c r="AM193" i="1"/>
  <c r="AO192" i="1"/>
  <c r="GQ165" i="1" s="1"/>
  <c r="U193" i="1"/>
  <c r="W192" i="1"/>
  <c r="GK165" i="1" s="1"/>
  <c r="R194" i="1"/>
  <c r="T193" i="1"/>
  <c r="GJ166" i="1" s="1"/>
  <c r="CC193" i="1"/>
  <c r="HE165" i="1"/>
  <c r="O193" i="1"/>
  <c r="Q192" i="1"/>
  <c r="GI165" i="1" s="1"/>
  <c r="L194" i="1"/>
  <c r="N193" i="1"/>
  <c r="AD194" i="1"/>
  <c r="AF193" i="1"/>
  <c r="GN166" i="1" s="1"/>
  <c r="AY193" i="1"/>
  <c r="BA192" i="1"/>
  <c r="GU165" i="1" s="1"/>
  <c r="BT194" i="1"/>
  <c r="BV193" i="1"/>
  <c r="HB166" i="1" s="1"/>
  <c r="BN194" i="1"/>
  <c r="BP193" i="1"/>
  <c r="GZ166" i="1" s="1"/>
  <c r="AA193" i="1"/>
  <c r="AC192" i="1"/>
  <c r="GM165" i="1" s="1"/>
  <c r="CL194" i="1"/>
  <c r="CN193" i="1"/>
  <c r="HH166" i="1" s="1"/>
  <c r="H186" i="1" l="1"/>
  <c r="G186" i="1"/>
  <c r="CO192" i="1"/>
  <c r="I186" i="1"/>
  <c r="I190" i="1" s="1"/>
  <c r="C428" i="1"/>
  <c r="F428" i="1" s="1"/>
  <c r="E428" i="1" s="1"/>
  <c r="D29" i="1"/>
  <c r="C29" i="1" s="1"/>
  <c r="HS190" i="1"/>
  <c r="HP190" i="1" s="1"/>
  <c r="HR190" i="1"/>
  <c r="HO190" i="1" s="1"/>
  <c r="HT186" i="1"/>
  <c r="HU186" i="1" s="1"/>
  <c r="HV186" i="1" s="1"/>
  <c r="J186" i="1" s="1"/>
  <c r="HS186" i="1"/>
  <c r="HP186" i="1" s="1"/>
  <c r="HR186" i="1"/>
  <c r="HO186" i="1" s="1"/>
  <c r="HJ164" i="1"/>
  <c r="HM164" i="1" s="1"/>
  <c r="CQ191" i="1"/>
  <c r="HL167" i="1"/>
  <c r="FI167" i="1" s="1"/>
  <c r="HN194" i="1"/>
  <c r="B195" i="1"/>
  <c r="D190" i="1"/>
  <c r="H188" i="1"/>
  <c r="E190" i="1"/>
  <c r="CL195" i="1"/>
  <c r="CN194" i="1"/>
  <c r="HH167" i="1" s="1"/>
  <c r="BN195" i="1"/>
  <c r="BP194" i="1"/>
  <c r="GZ167" i="1" s="1"/>
  <c r="BA193" i="1"/>
  <c r="GU166" i="1" s="1"/>
  <c r="AY194" i="1"/>
  <c r="L195" i="1"/>
  <c r="N194" i="1"/>
  <c r="CC194" i="1"/>
  <c r="HE166" i="1"/>
  <c r="U194" i="1"/>
  <c r="W193" i="1"/>
  <c r="GK166" i="1" s="1"/>
  <c r="BK194" i="1"/>
  <c r="BM193" i="1"/>
  <c r="GY166" i="1" s="1"/>
  <c r="AG194" i="1"/>
  <c r="AI193" i="1"/>
  <c r="GO166" i="1" s="1"/>
  <c r="BZ195" i="1"/>
  <c r="CB194" i="1"/>
  <c r="HD167" i="1" s="1"/>
  <c r="BW194" i="1"/>
  <c r="BY193" i="1"/>
  <c r="HC166" i="1" s="1"/>
  <c r="BE194" i="1"/>
  <c r="BG193" i="1"/>
  <c r="GW166" i="1" s="1"/>
  <c r="BH195" i="1"/>
  <c r="BJ194" i="1"/>
  <c r="GX167" i="1" s="1"/>
  <c r="BQ194" i="1"/>
  <c r="BS193" i="1"/>
  <c r="HA166" i="1" s="1"/>
  <c r="H190" i="1"/>
  <c r="G190" i="1"/>
  <c r="C191" i="1" s="1"/>
  <c r="AC193" i="1"/>
  <c r="GM166" i="1" s="1"/>
  <c r="AA194" i="1"/>
  <c r="BT195" i="1"/>
  <c r="BV194" i="1"/>
  <c r="HB167" i="1" s="1"/>
  <c r="AD195" i="1"/>
  <c r="AF194" i="1"/>
  <c r="GN167" i="1" s="1"/>
  <c r="O194" i="1"/>
  <c r="Q193" i="1"/>
  <c r="GI166" i="1" s="1"/>
  <c r="R195" i="1"/>
  <c r="T194" i="1"/>
  <c r="GJ167" i="1" s="1"/>
  <c r="AM194" i="1"/>
  <c r="AO193" i="1"/>
  <c r="GQ166" i="1" s="1"/>
  <c r="AJ195" i="1"/>
  <c r="AL194" i="1"/>
  <c r="GP167" i="1" s="1"/>
  <c r="BB195" i="1"/>
  <c r="BD194" i="1"/>
  <c r="GV167" i="1" s="1"/>
  <c r="X195" i="1"/>
  <c r="Z194" i="1"/>
  <c r="GL167" i="1" s="1"/>
  <c r="AP195" i="1"/>
  <c r="AR194" i="1"/>
  <c r="GR167" i="1" s="1"/>
  <c r="AS194" i="1"/>
  <c r="AU193" i="1"/>
  <c r="GS166" i="1" s="1"/>
  <c r="AV195" i="1"/>
  <c r="AX194" i="1"/>
  <c r="GT167" i="1" s="1"/>
  <c r="GH166" i="1"/>
  <c r="G428" i="1" l="1"/>
  <c r="H428" i="1" s="1"/>
  <c r="CO193" i="1"/>
  <c r="HT190" i="1"/>
  <c r="HU190" i="1" s="1"/>
  <c r="HV190" i="1" s="1"/>
  <c r="J190" i="1" s="1"/>
  <c r="F191" i="1"/>
  <c r="I191" i="1" s="1"/>
  <c r="HQ191" i="1"/>
  <c r="HJ165" i="1"/>
  <c r="HM165" i="1" s="1"/>
  <c r="CQ192" i="1"/>
  <c r="HL168" i="1"/>
  <c r="FI168" i="1" s="1"/>
  <c r="HN195" i="1"/>
  <c r="B196" i="1"/>
  <c r="AV196" i="1"/>
  <c r="AX195" i="1"/>
  <c r="GT168" i="1" s="1"/>
  <c r="AM195" i="1"/>
  <c r="AO194" i="1"/>
  <c r="GQ167" i="1" s="1"/>
  <c r="O195" i="1"/>
  <c r="Q194" i="1"/>
  <c r="GI167" i="1" s="1"/>
  <c r="BT196" i="1"/>
  <c r="BV195" i="1"/>
  <c r="HB168" i="1" s="1"/>
  <c r="AY195" i="1"/>
  <c r="BA194" i="1"/>
  <c r="GU167" i="1" s="1"/>
  <c r="AS195" i="1"/>
  <c r="AU194" i="1"/>
  <c r="GS167" i="1" s="1"/>
  <c r="AP196" i="1"/>
  <c r="AR195" i="1"/>
  <c r="GR168" i="1" s="1"/>
  <c r="X196" i="1"/>
  <c r="Z195" i="1"/>
  <c r="GL168" i="1" s="1"/>
  <c r="AL195" i="1"/>
  <c r="GP168" i="1" s="1"/>
  <c r="AJ196" i="1"/>
  <c r="AA195" i="1"/>
  <c r="AC194" i="1"/>
  <c r="GM167" i="1" s="1"/>
  <c r="BQ195" i="1"/>
  <c r="BS194" i="1"/>
  <c r="HA167" i="1" s="1"/>
  <c r="BE195" i="1"/>
  <c r="BG194" i="1"/>
  <c r="GW167" i="1" s="1"/>
  <c r="BZ196" i="1"/>
  <c r="CB195" i="1"/>
  <c r="HD168" i="1" s="1"/>
  <c r="BK195" i="1"/>
  <c r="BM194" i="1"/>
  <c r="GY167" i="1" s="1"/>
  <c r="CC195" i="1"/>
  <c r="HE167" i="1"/>
  <c r="CL196" i="1"/>
  <c r="CN195" i="1"/>
  <c r="HH168" i="1" s="1"/>
  <c r="R196" i="1"/>
  <c r="T195" i="1"/>
  <c r="GJ168" i="1" s="1"/>
  <c r="AD196" i="1"/>
  <c r="AF195" i="1"/>
  <c r="GN168" i="1" s="1"/>
  <c r="GH167" i="1"/>
  <c r="BB196" i="1"/>
  <c r="BD195" i="1"/>
  <c r="GV168" i="1" s="1"/>
  <c r="BJ195" i="1"/>
  <c r="GX168" i="1" s="1"/>
  <c r="BH196" i="1"/>
  <c r="BW195" i="1"/>
  <c r="BY194" i="1"/>
  <c r="HC167" i="1" s="1"/>
  <c r="AG195" i="1"/>
  <c r="AI194" i="1"/>
  <c r="GO167" i="1" s="1"/>
  <c r="U195" i="1"/>
  <c r="W194" i="1"/>
  <c r="GK167" i="1" s="1"/>
  <c r="L196" i="1"/>
  <c r="N195" i="1"/>
  <c r="BN196" i="1"/>
  <c r="BP195" i="1"/>
  <c r="GZ168" i="1" s="1"/>
  <c r="G191" i="1" l="1"/>
  <c r="C192" i="1" s="1"/>
  <c r="H191" i="1"/>
  <c r="CO194" i="1"/>
  <c r="HT191" i="1"/>
  <c r="HU191" i="1" s="1"/>
  <c r="HV191" i="1" s="1"/>
  <c r="J191" i="1" s="1"/>
  <c r="HS191" i="1"/>
  <c r="HP191" i="1" s="1"/>
  <c r="HR191" i="1"/>
  <c r="HO191" i="1" s="1"/>
  <c r="CQ193" i="1"/>
  <c r="F192" i="1"/>
  <c r="I192" i="1" s="1"/>
  <c r="HQ192" i="1"/>
  <c r="HL169" i="1"/>
  <c r="FI169" i="1" s="1"/>
  <c r="HN196" i="1"/>
  <c r="HJ166" i="1"/>
  <c r="HM166" i="1" s="1"/>
  <c r="B197" i="1"/>
  <c r="AP197" i="1"/>
  <c r="AR196" i="1"/>
  <c r="GR169" i="1" s="1"/>
  <c r="AV197" i="1"/>
  <c r="AX196" i="1"/>
  <c r="GT169" i="1" s="1"/>
  <c r="U196" i="1"/>
  <c r="W195" i="1"/>
  <c r="GK168" i="1" s="1"/>
  <c r="BH197" i="1"/>
  <c r="BJ196" i="1"/>
  <c r="GX169" i="1" s="1"/>
  <c r="BB197" i="1"/>
  <c r="BD196" i="1"/>
  <c r="GV169" i="1" s="1"/>
  <c r="CL197" i="1"/>
  <c r="CN196" i="1"/>
  <c r="HH169" i="1" s="1"/>
  <c r="BK196" i="1"/>
  <c r="BM195" i="1"/>
  <c r="GY168" i="1" s="1"/>
  <c r="BE196" i="1"/>
  <c r="BG195" i="1"/>
  <c r="GW168" i="1" s="1"/>
  <c r="AA196" i="1"/>
  <c r="AC195" i="1"/>
  <c r="GM168" i="1" s="1"/>
  <c r="X197" i="1"/>
  <c r="Z196" i="1"/>
  <c r="GL169" i="1" s="1"/>
  <c r="AY196" i="1"/>
  <c r="BA195" i="1"/>
  <c r="GU168" i="1" s="1"/>
  <c r="O196" i="1"/>
  <c r="Q195" i="1"/>
  <c r="GI168" i="1" s="1"/>
  <c r="GH168" i="1"/>
  <c r="AG196" i="1"/>
  <c r="AI195" i="1"/>
  <c r="GO168" i="1" s="1"/>
  <c r="R197" i="1"/>
  <c r="T196" i="1"/>
  <c r="GJ169" i="1" s="1"/>
  <c r="AJ197" i="1"/>
  <c r="AL196" i="1"/>
  <c r="GP169" i="1" s="1"/>
  <c r="AS196" i="1"/>
  <c r="AU195" i="1"/>
  <c r="GS168" i="1" s="1"/>
  <c r="BN197" i="1"/>
  <c r="BP196" i="1"/>
  <c r="GZ169" i="1" s="1"/>
  <c r="BW196" i="1"/>
  <c r="BY195" i="1"/>
  <c r="HC168" i="1" s="1"/>
  <c r="AD197" i="1"/>
  <c r="AF196" i="1"/>
  <c r="GN169" i="1" s="1"/>
  <c r="L197" i="1"/>
  <c r="N196" i="1"/>
  <c r="CC196" i="1"/>
  <c r="HE168" i="1"/>
  <c r="BZ197" i="1"/>
  <c r="CB196" i="1"/>
  <c r="HD169" i="1" s="1"/>
  <c r="BQ196" i="1"/>
  <c r="BS195" i="1"/>
  <c r="HA168" i="1" s="1"/>
  <c r="BT197" i="1"/>
  <c r="BV196" i="1"/>
  <c r="HB169" i="1" s="1"/>
  <c r="AM196" i="1"/>
  <c r="AO195" i="1"/>
  <c r="GQ168" i="1" s="1"/>
  <c r="CO195" i="1" l="1"/>
  <c r="G192" i="1"/>
  <c r="C193" i="1" s="1"/>
  <c r="H192" i="1"/>
  <c r="HT192" i="1"/>
  <c r="HU192" i="1" s="1"/>
  <c r="HV192" i="1" s="1"/>
  <c r="J192" i="1" s="1"/>
  <c r="HS192" i="1"/>
  <c r="HP192" i="1" s="1"/>
  <c r="HR192" i="1"/>
  <c r="HO192" i="1" s="1"/>
  <c r="F193" i="1"/>
  <c r="I193" i="1" s="1"/>
  <c r="HQ193" i="1"/>
  <c r="HJ167" i="1"/>
  <c r="HM167" i="1" s="1"/>
  <c r="CQ194" i="1"/>
  <c r="HL170" i="1"/>
  <c r="FI170" i="1" s="1"/>
  <c r="HN197" i="1"/>
  <c r="B198" i="1"/>
  <c r="GH169" i="1"/>
  <c r="AS197" i="1"/>
  <c r="AU196" i="1"/>
  <c r="GS169" i="1" s="1"/>
  <c r="BB198" i="1"/>
  <c r="BD197" i="1"/>
  <c r="GV170" i="1" s="1"/>
  <c r="U197" i="1"/>
  <c r="W196" i="1"/>
  <c r="GK169" i="1" s="1"/>
  <c r="AP198" i="1"/>
  <c r="AR197" i="1"/>
  <c r="GR170" i="1" s="1"/>
  <c r="BT198" i="1"/>
  <c r="BV197" i="1"/>
  <c r="HB170" i="1" s="1"/>
  <c r="BQ197" i="1"/>
  <c r="BS196" i="1"/>
  <c r="HA169" i="1" s="1"/>
  <c r="L198" i="1"/>
  <c r="N197" i="1"/>
  <c r="AG197" i="1"/>
  <c r="AI196" i="1"/>
  <c r="GO169" i="1" s="1"/>
  <c r="X198" i="1"/>
  <c r="Z197" i="1"/>
  <c r="GL170" i="1" s="1"/>
  <c r="BE197" i="1"/>
  <c r="BG196" i="1"/>
  <c r="GW169" i="1" s="1"/>
  <c r="CL198" i="1"/>
  <c r="CN197" i="1"/>
  <c r="HH170" i="1" s="1"/>
  <c r="AM197" i="1"/>
  <c r="AO196" i="1"/>
  <c r="GQ169" i="1" s="1"/>
  <c r="AJ198" i="1"/>
  <c r="AL197" i="1"/>
  <c r="GP170" i="1" s="1"/>
  <c r="BH198" i="1"/>
  <c r="BJ197" i="1"/>
  <c r="GX170" i="1" s="1"/>
  <c r="AV198" i="1"/>
  <c r="AX197" i="1"/>
  <c r="GT170" i="1" s="1"/>
  <c r="CC197" i="1"/>
  <c r="HE169" i="1"/>
  <c r="BW197" i="1"/>
  <c r="BY196" i="1"/>
  <c r="HC169" i="1" s="1"/>
  <c r="O197" i="1"/>
  <c r="Q196" i="1"/>
  <c r="GI169" i="1" s="1"/>
  <c r="BZ198" i="1"/>
  <c r="CB197" i="1"/>
  <c r="HD170" i="1" s="1"/>
  <c r="AD198" i="1"/>
  <c r="AF197" i="1"/>
  <c r="GN170" i="1" s="1"/>
  <c r="BN198" i="1"/>
  <c r="BP197" i="1"/>
  <c r="GZ170" i="1" s="1"/>
  <c r="R198" i="1"/>
  <c r="T197" i="1"/>
  <c r="GJ170" i="1" s="1"/>
  <c r="AY197" i="1"/>
  <c r="BA196" i="1"/>
  <c r="GU169" i="1" s="1"/>
  <c r="AA197" i="1"/>
  <c r="AC196" i="1"/>
  <c r="GM169" i="1" s="1"/>
  <c r="BK197" i="1"/>
  <c r="BM196" i="1"/>
  <c r="GY169" i="1" s="1"/>
  <c r="CO196" i="1" l="1"/>
  <c r="H193" i="1"/>
  <c r="HT193" i="1"/>
  <c r="HU193" i="1" s="1"/>
  <c r="HV193" i="1" s="1"/>
  <c r="J193" i="1" s="1"/>
  <c r="HS193" i="1"/>
  <c r="HP193" i="1" s="1"/>
  <c r="HR193" i="1"/>
  <c r="HO193" i="1" s="1"/>
  <c r="F194" i="1"/>
  <c r="I194" i="1" s="1"/>
  <c r="HQ194" i="1"/>
  <c r="G193" i="1"/>
  <c r="C194" i="1" s="1"/>
  <c r="HJ168" i="1"/>
  <c r="HM168" i="1" s="1"/>
  <c r="CQ195" i="1"/>
  <c r="HL171" i="1"/>
  <c r="FI171" i="1" s="1"/>
  <c r="HN198" i="1"/>
  <c r="B199" i="1"/>
  <c r="O198" i="1"/>
  <c r="Q197" i="1"/>
  <c r="GI170" i="1" s="1"/>
  <c r="BE198" i="1"/>
  <c r="BG197" i="1"/>
  <c r="GW170" i="1" s="1"/>
  <c r="GH170" i="1"/>
  <c r="BK198" i="1"/>
  <c r="BM197" i="1"/>
  <c r="GY170" i="1" s="1"/>
  <c r="AV199" i="1"/>
  <c r="AX198" i="1"/>
  <c r="GT171" i="1" s="1"/>
  <c r="AA198" i="1"/>
  <c r="AC197" i="1"/>
  <c r="GM170" i="1" s="1"/>
  <c r="BZ199" i="1"/>
  <c r="CB198" i="1"/>
  <c r="HD171" i="1" s="1"/>
  <c r="AJ199" i="1"/>
  <c r="AL198" i="1"/>
  <c r="GP171" i="1" s="1"/>
  <c r="CL199" i="1"/>
  <c r="CN198" i="1"/>
  <c r="HH171" i="1" s="1"/>
  <c r="X199" i="1"/>
  <c r="Z198" i="1"/>
  <c r="GL171" i="1" s="1"/>
  <c r="L199" i="1"/>
  <c r="N198" i="1"/>
  <c r="BT199" i="1"/>
  <c r="BV198" i="1"/>
  <c r="HB171" i="1" s="1"/>
  <c r="U198" i="1"/>
  <c r="W197" i="1"/>
  <c r="GK170" i="1" s="1"/>
  <c r="AU197" i="1"/>
  <c r="GS170" i="1" s="1"/>
  <c r="AS198" i="1"/>
  <c r="AY198" i="1"/>
  <c r="BA197" i="1"/>
  <c r="GU170" i="1" s="1"/>
  <c r="AM198" i="1"/>
  <c r="AO197" i="1"/>
  <c r="GQ170" i="1" s="1"/>
  <c r="AG198" i="1"/>
  <c r="AI197" i="1"/>
  <c r="GO170" i="1" s="1"/>
  <c r="BS197" i="1"/>
  <c r="HA170" i="1" s="1"/>
  <c r="BQ198" i="1"/>
  <c r="AP199" i="1"/>
  <c r="AR198" i="1"/>
  <c r="GR171" i="1" s="1"/>
  <c r="BB199" i="1"/>
  <c r="BD198" i="1"/>
  <c r="GV171" i="1" s="1"/>
  <c r="BN199" i="1"/>
  <c r="BP198" i="1"/>
  <c r="GZ171" i="1" s="1"/>
  <c r="BW198" i="1"/>
  <c r="BY197" i="1"/>
  <c r="HC170" i="1" s="1"/>
  <c r="R199" i="1"/>
  <c r="T198" i="1"/>
  <c r="GJ171" i="1" s="1"/>
  <c r="AD199" i="1"/>
  <c r="AF198" i="1"/>
  <c r="GN171" i="1" s="1"/>
  <c r="CC198" i="1"/>
  <c r="HE170" i="1"/>
  <c r="BH199" i="1"/>
  <c r="BJ198" i="1"/>
  <c r="GX171" i="1" s="1"/>
  <c r="G194" i="1" l="1"/>
  <c r="C195" i="1" s="1"/>
  <c r="CO197" i="1"/>
  <c r="H194" i="1"/>
  <c r="HT194" i="1"/>
  <c r="HU194" i="1" s="1"/>
  <c r="HV194" i="1" s="1"/>
  <c r="J194" i="1" s="1"/>
  <c r="HS194" i="1"/>
  <c r="HP194" i="1" s="1"/>
  <c r="HR194" i="1"/>
  <c r="HO194" i="1" s="1"/>
  <c r="F195" i="1"/>
  <c r="HQ195" i="1"/>
  <c r="HJ169" i="1"/>
  <c r="HM169" i="1" s="1"/>
  <c r="CQ196" i="1"/>
  <c r="HL172" i="1"/>
  <c r="FI172" i="1" s="1"/>
  <c r="HN199" i="1"/>
  <c r="B200" i="1"/>
  <c r="CC199" i="1"/>
  <c r="HE171" i="1"/>
  <c r="BN200" i="1"/>
  <c r="BP199" i="1"/>
  <c r="GZ172" i="1" s="1"/>
  <c r="AP200" i="1"/>
  <c r="AR199" i="1"/>
  <c r="GR172" i="1" s="1"/>
  <c r="AG199" i="1"/>
  <c r="AI198" i="1"/>
  <c r="GO171" i="1" s="1"/>
  <c r="AY199" i="1"/>
  <c r="BA198" i="1"/>
  <c r="GU171" i="1" s="1"/>
  <c r="U199" i="1"/>
  <c r="W198" i="1"/>
  <c r="GK171" i="1" s="1"/>
  <c r="L200" i="1"/>
  <c r="N199" i="1"/>
  <c r="CL200" i="1"/>
  <c r="CN199" i="1"/>
  <c r="HH172" i="1" s="1"/>
  <c r="O199" i="1"/>
  <c r="Q198" i="1"/>
  <c r="GI171" i="1" s="1"/>
  <c r="BH200" i="1"/>
  <c r="BJ199" i="1"/>
  <c r="GX172" i="1" s="1"/>
  <c r="AD200" i="1"/>
  <c r="AF199" i="1"/>
  <c r="GN172" i="1" s="1"/>
  <c r="BW199" i="1"/>
  <c r="BY198" i="1"/>
  <c r="HC171" i="1" s="1"/>
  <c r="BQ199" i="1"/>
  <c r="BS198" i="1"/>
  <c r="HA171" i="1" s="1"/>
  <c r="AS199" i="1"/>
  <c r="AU198" i="1"/>
  <c r="GS171" i="1" s="1"/>
  <c r="AA199" i="1"/>
  <c r="AC198" i="1"/>
  <c r="GM171" i="1" s="1"/>
  <c r="BK199" i="1"/>
  <c r="BM198" i="1"/>
  <c r="GY171" i="1" s="1"/>
  <c r="BD199" i="1"/>
  <c r="GV172" i="1" s="1"/>
  <c r="BB200" i="1"/>
  <c r="AM199" i="1"/>
  <c r="AO198" i="1"/>
  <c r="GQ171" i="1" s="1"/>
  <c r="BT200" i="1"/>
  <c r="BV199" i="1"/>
  <c r="HB172" i="1" s="1"/>
  <c r="X200" i="1"/>
  <c r="Z199" i="1"/>
  <c r="GL172" i="1" s="1"/>
  <c r="AJ200" i="1"/>
  <c r="AL199" i="1"/>
  <c r="GP172" i="1" s="1"/>
  <c r="BE199" i="1"/>
  <c r="BG198" i="1"/>
  <c r="GW171" i="1" s="1"/>
  <c r="R200" i="1"/>
  <c r="T199" i="1"/>
  <c r="GJ172" i="1" s="1"/>
  <c r="GH171" i="1"/>
  <c r="BZ200" i="1"/>
  <c r="CB199" i="1"/>
  <c r="HD172" i="1" s="1"/>
  <c r="AV200" i="1"/>
  <c r="AX199" i="1"/>
  <c r="GT172" i="1" s="1"/>
  <c r="G195" i="1" l="1"/>
  <c r="C196" i="1" s="1"/>
  <c r="CO198" i="1"/>
  <c r="H195" i="1"/>
  <c r="HT195" i="1"/>
  <c r="HU195" i="1" s="1"/>
  <c r="HV195" i="1" s="1"/>
  <c r="J195" i="1" s="1"/>
  <c r="HS195" i="1"/>
  <c r="HP195" i="1" s="1"/>
  <c r="HR195" i="1"/>
  <c r="HO195" i="1" s="1"/>
  <c r="F196" i="1"/>
  <c r="HQ196" i="1"/>
  <c r="I195" i="1"/>
  <c r="HJ170" i="1"/>
  <c r="HM170" i="1" s="1"/>
  <c r="CQ197" i="1"/>
  <c r="HL173" i="1"/>
  <c r="FI173" i="1" s="1"/>
  <c r="HN200" i="1"/>
  <c r="B201" i="1"/>
  <c r="AV203" i="1"/>
  <c r="AX203" i="1" s="1"/>
  <c r="AV201" i="1"/>
  <c r="AX200" i="1"/>
  <c r="GT173" i="1" s="1"/>
  <c r="BZ203" i="1"/>
  <c r="CB203" i="1" s="1"/>
  <c r="BZ201" i="1"/>
  <c r="CB200" i="1"/>
  <c r="HD173" i="1" s="1"/>
  <c r="R203" i="1"/>
  <c r="T203" i="1" s="1"/>
  <c r="R201" i="1"/>
  <c r="T200" i="1"/>
  <c r="GJ173" i="1" s="1"/>
  <c r="BB203" i="1"/>
  <c r="BD203" i="1" s="1"/>
  <c r="BB201" i="1"/>
  <c r="BD200" i="1"/>
  <c r="GV173" i="1" s="1"/>
  <c r="AA200" i="1"/>
  <c r="AC199" i="1"/>
  <c r="GM172" i="1" s="1"/>
  <c r="BQ200" i="1"/>
  <c r="BS199" i="1"/>
  <c r="HA172" i="1" s="1"/>
  <c r="AD203" i="1"/>
  <c r="AF203" i="1" s="1"/>
  <c r="AD201" i="1"/>
  <c r="AF200" i="1"/>
  <c r="GN173" i="1" s="1"/>
  <c r="O200" i="1"/>
  <c r="Q199" i="1"/>
  <c r="GI172" i="1" s="1"/>
  <c r="L203" i="1"/>
  <c r="N203" i="1" s="1"/>
  <c r="L201" i="1"/>
  <c r="N200" i="1"/>
  <c r="AY200" i="1"/>
  <c r="BA199" i="1"/>
  <c r="GU172" i="1" s="1"/>
  <c r="AP203" i="1"/>
  <c r="AR203" i="1" s="1"/>
  <c r="AP201" i="1"/>
  <c r="AR200" i="1"/>
  <c r="GR173" i="1" s="1"/>
  <c r="CC200" i="1"/>
  <c r="HE172" i="1"/>
  <c r="AJ203" i="1"/>
  <c r="AL203" i="1" s="1"/>
  <c r="AJ201" i="1"/>
  <c r="AL200" i="1"/>
  <c r="GP173" i="1" s="1"/>
  <c r="BT203" i="1"/>
  <c r="BV203" i="1" s="1"/>
  <c r="BT201" i="1"/>
  <c r="BV200" i="1"/>
  <c r="HB173" i="1" s="1"/>
  <c r="BE200" i="1"/>
  <c r="BG199" i="1"/>
  <c r="GW172" i="1" s="1"/>
  <c r="BK200" i="1"/>
  <c r="BM199" i="1"/>
  <c r="GY172" i="1" s="1"/>
  <c r="AS200" i="1"/>
  <c r="AU199" i="1"/>
  <c r="GS172" i="1" s="1"/>
  <c r="BW200" i="1"/>
  <c r="BY199" i="1"/>
  <c r="HC172" i="1" s="1"/>
  <c r="BH203" i="1"/>
  <c r="BJ203" i="1" s="1"/>
  <c r="BH201" i="1"/>
  <c r="BJ200" i="1"/>
  <c r="GX173" i="1" s="1"/>
  <c r="CL203" i="1"/>
  <c r="CN203" i="1" s="1"/>
  <c r="CL201" i="1"/>
  <c r="CN200" i="1"/>
  <c r="HH173" i="1" s="1"/>
  <c r="U200" i="1"/>
  <c r="W199" i="1"/>
  <c r="GK172" i="1" s="1"/>
  <c r="AG200" i="1"/>
  <c r="AI199" i="1"/>
  <c r="GO172" i="1" s="1"/>
  <c r="BN203" i="1"/>
  <c r="BP203" i="1" s="1"/>
  <c r="BN201" i="1"/>
  <c r="BP200" i="1"/>
  <c r="GZ173" i="1" s="1"/>
  <c r="X203" i="1"/>
  <c r="Z203" i="1" s="1"/>
  <c r="X201" i="1"/>
  <c r="Z200" i="1"/>
  <c r="GL173" i="1" s="1"/>
  <c r="AM200" i="1"/>
  <c r="AO199" i="1"/>
  <c r="GQ172" i="1" s="1"/>
  <c r="GH172" i="1"/>
  <c r="G196" i="1" l="1"/>
  <c r="C197" i="1" s="1"/>
  <c r="CO199" i="1"/>
  <c r="H196" i="1"/>
  <c r="HT196" i="1"/>
  <c r="HU196" i="1" s="1"/>
  <c r="HV196" i="1" s="1"/>
  <c r="J196" i="1" s="1"/>
  <c r="HS196" i="1"/>
  <c r="HP196" i="1" s="1"/>
  <c r="HR196" i="1"/>
  <c r="HO196" i="1" s="1"/>
  <c r="I196" i="1"/>
  <c r="CQ198" i="1"/>
  <c r="F197" i="1"/>
  <c r="HQ197" i="1"/>
  <c r="HL174" i="1"/>
  <c r="FI174" i="1" s="1"/>
  <c r="HN201" i="1"/>
  <c r="HJ171" i="1"/>
  <c r="HM171" i="1" s="1"/>
  <c r="B205" i="1"/>
  <c r="BN205" i="1"/>
  <c r="BP201" i="1"/>
  <c r="GZ174" i="1" s="1"/>
  <c r="AJ205" i="1"/>
  <c r="AL201" i="1"/>
  <c r="GP174" i="1" s="1"/>
  <c r="AY203" i="1"/>
  <c r="BA203" i="1" s="1"/>
  <c r="AY201" i="1"/>
  <c r="BA200" i="1"/>
  <c r="GU173" i="1" s="1"/>
  <c r="X205" i="1"/>
  <c r="Z201" i="1"/>
  <c r="GL174" i="1" s="1"/>
  <c r="U203" i="1"/>
  <c r="W203" i="1" s="1"/>
  <c r="U201" i="1"/>
  <c r="W200" i="1"/>
  <c r="GK173" i="1" s="1"/>
  <c r="BW203" i="1"/>
  <c r="BY203" i="1" s="1"/>
  <c r="BW201" i="1"/>
  <c r="BY200" i="1"/>
  <c r="HC173" i="1" s="1"/>
  <c r="BK203" i="1"/>
  <c r="BM203" i="1" s="1"/>
  <c r="BK201" i="1"/>
  <c r="BM200" i="1"/>
  <c r="GY173" i="1" s="1"/>
  <c r="BT205" i="1"/>
  <c r="BV201" i="1"/>
  <c r="HB174" i="1" s="1"/>
  <c r="AP205" i="1"/>
  <c r="AR201" i="1"/>
  <c r="GR174" i="1" s="1"/>
  <c r="GH173" i="1"/>
  <c r="BQ203" i="1"/>
  <c r="BS203" i="1" s="1"/>
  <c r="BQ201" i="1"/>
  <c r="BS200" i="1"/>
  <c r="HA173" i="1" s="1"/>
  <c r="BB205" i="1"/>
  <c r="BD201" i="1"/>
  <c r="GV174" i="1" s="1"/>
  <c r="AM203" i="1"/>
  <c r="AO203" i="1" s="1"/>
  <c r="AM201" i="1"/>
  <c r="AO200" i="1"/>
  <c r="GQ173" i="1" s="1"/>
  <c r="AG203" i="1"/>
  <c r="AI203" i="1" s="1"/>
  <c r="AG201" i="1"/>
  <c r="AI200" i="1"/>
  <c r="GO173" i="1" s="1"/>
  <c r="CL205" i="1"/>
  <c r="CN201" i="1"/>
  <c r="HH174" i="1" s="1"/>
  <c r="AS203" i="1"/>
  <c r="AU203" i="1" s="1"/>
  <c r="AS201" i="1"/>
  <c r="AU200" i="1"/>
  <c r="GS173" i="1" s="1"/>
  <c r="BH205" i="1"/>
  <c r="BJ201" i="1"/>
  <c r="GX174" i="1" s="1"/>
  <c r="L205" i="1"/>
  <c r="N201" i="1"/>
  <c r="AD205" i="1"/>
  <c r="AF201" i="1"/>
  <c r="GN174" i="1" s="1"/>
  <c r="BE203" i="1"/>
  <c r="BG203" i="1" s="1"/>
  <c r="BE201" i="1"/>
  <c r="BG200" i="1"/>
  <c r="GW173" i="1" s="1"/>
  <c r="CC203" i="1"/>
  <c r="CC201" i="1"/>
  <c r="HE173" i="1"/>
  <c r="AA203" i="1"/>
  <c r="AC203" i="1" s="1"/>
  <c r="AA201" i="1"/>
  <c r="AC200" i="1"/>
  <c r="GM173" i="1" s="1"/>
  <c r="BZ205" i="1"/>
  <c r="CB201" i="1"/>
  <c r="HD174" i="1" s="1"/>
  <c r="AV205" i="1"/>
  <c r="AX201" i="1"/>
  <c r="GT174" i="1" s="1"/>
  <c r="O203" i="1"/>
  <c r="Q203" i="1" s="1"/>
  <c r="O201" i="1"/>
  <c r="Q200" i="1"/>
  <c r="GI173" i="1" s="1"/>
  <c r="R205" i="1"/>
  <c r="T201" i="1"/>
  <c r="GJ174" i="1" s="1"/>
  <c r="G197" i="1" l="1"/>
  <c r="C198" i="1" s="1"/>
  <c r="CO203" i="1"/>
  <c r="CO200" i="1"/>
  <c r="HT197" i="1"/>
  <c r="HU197" i="1" s="1"/>
  <c r="HV197" i="1" s="1"/>
  <c r="J197" i="1" s="1"/>
  <c r="HS197" i="1"/>
  <c r="HP197" i="1" s="1"/>
  <c r="HR197" i="1"/>
  <c r="HO197" i="1" s="1"/>
  <c r="I197" i="1"/>
  <c r="H197" i="1"/>
  <c r="F198" i="1"/>
  <c r="H198" i="1" s="1"/>
  <c r="HQ198" i="1"/>
  <c r="HJ172" i="1"/>
  <c r="HM172" i="1" s="1"/>
  <c r="CQ199" i="1"/>
  <c r="HL175" i="1"/>
  <c r="FI175" i="1" s="1"/>
  <c r="HN205" i="1"/>
  <c r="B206" i="1"/>
  <c r="AV206" i="1"/>
  <c r="AX205" i="1"/>
  <c r="GT175" i="1" s="1"/>
  <c r="BN206" i="1"/>
  <c r="BP205" i="1"/>
  <c r="GZ175" i="1" s="1"/>
  <c r="BT206" i="1"/>
  <c r="BV205" i="1"/>
  <c r="HB175" i="1" s="1"/>
  <c r="U205" i="1"/>
  <c r="W201" i="1"/>
  <c r="GK174" i="1" s="1"/>
  <c r="GH174" i="1"/>
  <c r="CL206" i="1"/>
  <c r="CN205" i="1"/>
  <c r="HH175" i="1" s="1"/>
  <c r="BW205" i="1"/>
  <c r="BY201" i="1"/>
  <c r="HC174" i="1" s="1"/>
  <c r="AL205" i="1"/>
  <c r="GP175" i="1" s="1"/>
  <c r="AJ206" i="1"/>
  <c r="AA205" i="1"/>
  <c r="AC201" i="1"/>
  <c r="GM174" i="1" s="1"/>
  <c r="CC205" i="1"/>
  <c r="HE174" i="1"/>
  <c r="AG205" i="1"/>
  <c r="AI201" i="1"/>
  <c r="GO174" i="1" s="1"/>
  <c r="X206" i="1"/>
  <c r="Z205" i="1"/>
  <c r="GL175" i="1" s="1"/>
  <c r="O205" i="1"/>
  <c r="Q201" i="1"/>
  <c r="GI174" i="1" s="1"/>
  <c r="AD206" i="1"/>
  <c r="AF205" i="1"/>
  <c r="GN175" i="1" s="1"/>
  <c r="BH206" i="1"/>
  <c r="BJ205" i="1"/>
  <c r="GX175" i="1" s="1"/>
  <c r="BB206" i="1"/>
  <c r="BD205" i="1"/>
  <c r="GV175" i="1" s="1"/>
  <c r="BZ206" i="1"/>
  <c r="CB205" i="1"/>
  <c r="HD175" i="1" s="1"/>
  <c r="R206" i="1"/>
  <c r="T205" i="1"/>
  <c r="GJ175" i="1" s="1"/>
  <c r="BE205" i="1"/>
  <c r="BG201" i="1"/>
  <c r="GW174" i="1" s="1"/>
  <c r="N205" i="1"/>
  <c r="L206" i="1"/>
  <c r="AS205" i="1"/>
  <c r="AU201" i="1"/>
  <c r="GS174" i="1" s="1"/>
  <c r="AM205" i="1"/>
  <c r="AO201" i="1"/>
  <c r="GQ174" i="1" s="1"/>
  <c r="BQ205" i="1"/>
  <c r="BS201" i="1"/>
  <c r="HA174" i="1" s="1"/>
  <c r="AP206" i="1"/>
  <c r="AR205" i="1"/>
  <c r="GR175" i="1" s="1"/>
  <c r="BK205" i="1"/>
  <c r="BM201" i="1"/>
  <c r="GY174" i="1" s="1"/>
  <c r="AY205" i="1"/>
  <c r="BA201" i="1"/>
  <c r="GU174" i="1" s="1"/>
  <c r="CO201" i="1" l="1"/>
  <c r="HT198" i="1"/>
  <c r="HU198" i="1" s="1"/>
  <c r="HV198" i="1" s="1"/>
  <c r="J198" i="1" s="1"/>
  <c r="HS198" i="1"/>
  <c r="HP198" i="1" s="1"/>
  <c r="HR198" i="1"/>
  <c r="HO198" i="1" s="1"/>
  <c r="I198" i="1"/>
  <c r="G198" i="1"/>
  <c r="C199" i="1" s="1"/>
  <c r="F199" i="1"/>
  <c r="HQ199" i="1"/>
  <c r="HJ173" i="1"/>
  <c r="HM173" i="1" s="1"/>
  <c r="CQ200" i="1"/>
  <c r="HL176" i="1"/>
  <c r="FI176" i="1" s="1"/>
  <c r="HN206" i="1"/>
  <c r="B207" i="1"/>
  <c r="AP207" i="1"/>
  <c r="AR206" i="1"/>
  <c r="GR176" i="1" s="1"/>
  <c r="BZ207" i="1"/>
  <c r="CB206" i="1"/>
  <c r="HD176" i="1" s="1"/>
  <c r="R207" i="1"/>
  <c r="T206" i="1"/>
  <c r="GJ176" i="1" s="1"/>
  <c r="AG206" i="1"/>
  <c r="AI205" i="1"/>
  <c r="GO175" i="1" s="1"/>
  <c r="AA206" i="1"/>
  <c r="AC205" i="1"/>
  <c r="GM175" i="1" s="1"/>
  <c r="BW206" i="1"/>
  <c r="BY205" i="1"/>
  <c r="HC175" i="1" s="1"/>
  <c r="BT207" i="1"/>
  <c r="BV206" i="1"/>
  <c r="HB176" i="1" s="1"/>
  <c r="O206" i="1"/>
  <c r="Q205" i="1"/>
  <c r="GI175" i="1" s="1"/>
  <c r="BN207" i="1"/>
  <c r="BP206" i="1"/>
  <c r="GZ176" i="1" s="1"/>
  <c r="BK206" i="1"/>
  <c r="BM205" i="1"/>
  <c r="GY175" i="1" s="1"/>
  <c r="AS206" i="1"/>
  <c r="AU205" i="1"/>
  <c r="GS175" i="1" s="1"/>
  <c r="BB207" i="1"/>
  <c r="BD206" i="1"/>
  <c r="GV176" i="1" s="1"/>
  <c r="X207" i="1"/>
  <c r="Z206" i="1"/>
  <c r="GL176" i="1" s="1"/>
  <c r="AJ207" i="1"/>
  <c r="AL206" i="1"/>
  <c r="GP176" i="1" s="1"/>
  <c r="CL207" i="1"/>
  <c r="CN206" i="1"/>
  <c r="HH176" i="1" s="1"/>
  <c r="AV207" i="1"/>
  <c r="AX206" i="1"/>
  <c r="GT176" i="1" s="1"/>
  <c r="AY206" i="1"/>
  <c r="BA205" i="1"/>
  <c r="GU175" i="1" s="1"/>
  <c r="AM206" i="1"/>
  <c r="AO205" i="1"/>
  <c r="GQ175" i="1" s="1"/>
  <c r="GH175" i="1"/>
  <c r="BH207" i="1"/>
  <c r="BJ206" i="1"/>
  <c r="GX176" i="1" s="1"/>
  <c r="BQ206" i="1"/>
  <c r="BS205" i="1"/>
  <c r="HA175" i="1" s="1"/>
  <c r="AD207" i="1"/>
  <c r="AF206" i="1"/>
  <c r="GN176" i="1" s="1"/>
  <c r="L207" i="1"/>
  <c r="N206" i="1"/>
  <c r="BE206" i="1"/>
  <c r="BG205" i="1"/>
  <c r="GW175" i="1" s="1"/>
  <c r="CC206" i="1"/>
  <c r="HE175" i="1"/>
  <c r="U206" i="1"/>
  <c r="W205" i="1"/>
  <c r="GK175" i="1" s="1"/>
  <c r="CO205" i="1" l="1"/>
  <c r="CQ205" i="1" s="1"/>
  <c r="I199" i="1"/>
  <c r="HT199" i="1"/>
  <c r="HS199" i="1"/>
  <c r="HP199" i="1" s="1"/>
  <c r="HR199" i="1"/>
  <c r="HO199" i="1" s="1"/>
  <c r="H199" i="1"/>
  <c r="HU199" i="1"/>
  <c r="HV199" i="1" s="1"/>
  <c r="J199" i="1" s="1"/>
  <c r="F200" i="1"/>
  <c r="HQ200" i="1"/>
  <c r="CQ201" i="1"/>
  <c r="G199" i="1"/>
  <c r="C200" i="1" s="1"/>
  <c r="HL177" i="1"/>
  <c r="FI177" i="1" s="1"/>
  <c r="HN207" i="1"/>
  <c r="HJ174" i="1"/>
  <c r="HM174" i="1" s="1"/>
  <c r="B208" i="1"/>
  <c r="BQ207" i="1"/>
  <c r="BS206" i="1"/>
  <c r="HA176" i="1" s="1"/>
  <c r="AA207" i="1"/>
  <c r="AC206" i="1"/>
  <c r="GM176" i="1" s="1"/>
  <c r="R208" i="1"/>
  <c r="T207" i="1"/>
  <c r="GJ177" i="1" s="1"/>
  <c r="BH208" i="1"/>
  <c r="BJ207" i="1"/>
  <c r="GX177" i="1" s="1"/>
  <c r="AM207" i="1"/>
  <c r="AO206" i="1"/>
  <c r="GQ176" i="1" s="1"/>
  <c r="AV208" i="1"/>
  <c r="AX207" i="1"/>
  <c r="GT177" i="1" s="1"/>
  <c r="AJ208" i="1"/>
  <c r="AL207" i="1"/>
  <c r="GP177" i="1" s="1"/>
  <c r="BB208" i="1"/>
  <c r="BD207" i="1"/>
  <c r="GV177" i="1" s="1"/>
  <c r="BK207" i="1"/>
  <c r="BM206" i="1"/>
  <c r="GY176" i="1" s="1"/>
  <c r="BZ208" i="1"/>
  <c r="CB207" i="1"/>
  <c r="HD177" i="1" s="1"/>
  <c r="U207" i="1"/>
  <c r="W206" i="1"/>
  <c r="GK176" i="1" s="1"/>
  <c r="BE207" i="1"/>
  <c r="BG206" i="1"/>
  <c r="GW176" i="1" s="1"/>
  <c r="AD208" i="1"/>
  <c r="AF207" i="1"/>
  <c r="GN177" i="1" s="1"/>
  <c r="O207" i="1"/>
  <c r="Q206" i="1"/>
  <c r="GI176" i="1" s="1"/>
  <c r="BW207" i="1"/>
  <c r="BY206" i="1"/>
  <c r="HC176" i="1" s="1"/>
  <c r="AG207" i="1"/>
  <c r="AI206" i="1"/>
  <c r="GO176" i="1" s="1"/>
  <c r="L208" i="1"/>
  <c r="N207" i="1"/>
  <c r="BT208" i="1"/>
  <c r="BV207" i="1"/>
  <c r="HB177" i="1" s="1"/>
  <c r="CC207" i="1"/>
  <c r="HE176" i="1"/>
  <c r="GH176" i="1"/>
  <c r="AY207" i="1"/>
  <c r="BA206" i="1"/>
  <c r="GU176" i="1" s="1"/>
  <c r="CL208" i="1"/>
  <c r="CN207" i="1"/>
  <c r="HH177" i="1" s="1"/>
  <c r="X208" i="1"/>
  <c r="Z207" i="1"/>
  <c r="GL177" i="1" s="1"/>
  <c r="AS207" i="1"/>
  <c r="AU206" i="1"/>
  <c r="GS176" i="1" s="1"/>
  <c r="BN208" i="1"/>
  <c r="BP207" i="1"/>
  <c r="GZ177" i="1" s="1"/>
  <c r="AP208" i="1"/>
  <c r="AR207" i="1"/>
  <c r="GR177" i="1" s="1"/>
  <c r="CO206" i="1" l="1"/>
  <c r="I200" i="1"/>
  <c r="HT200" i="1"/>
  <c r="HU200" i="1" s="1"/>
  <c r="HV200" i="1" s="1"/>
  <c r="J200" i="1" s="1"/>
  <c r="HS200" i="1"/>
  <c r="HP200" i="1" s="1"/>
  <c r="HR200" i="1"/>
  <c r="HO200" i="1" s="1"/>
  <c r="F201" i="1"/>
  <c r="HQ201" i="1"/>
  <c r="G200" i="1"/>
  <c r="C201" i="1" s="1"/>
  <c r="H200" i="1"/>
  <c r="F205" i="1"/>
  <c r="HQ205" i="1"/>
  <c r="CQ203" i="1"/>
  <c r="F203" i="1" s="1"/>
  <c r="HL178" i="1"/>
  <c r="FI178" i="1" s="1"/>
  <c r="HN208" i="1"/>
  <c r="HJ175" i="1"/>
  <c r="HM175" i="1" s="1"/>
  <c r="B209" i="1"/>
  <c r="W207" i="1"/>
  <c r="GK177" i="1" s="1"/>
  <c r="U208" i="1"/>
  <c r="AP209" i="1"/>
  <c r="AR208" i="1"/>
  <c r="GR178" i="1" s="1"/>
  <c r="AG208" i="1"/>
  <c r="AI207" i="1"/>
  <c r="GO177" i="1" s="1"/>
  <c r="O208" i="1"/>
  <c r="Q207" i="1"/>
  <c r="GI177" i="1" s="1"/>
  <c r="BZ209" i="1"/>
  <c r="CB208" i="1"/>
  <c r="HD178" i="1" s="1"/>
  <c r="BB209" i="1"/>
  <c r="BD208" i="1"/>
  <c r="GV178" i="1" s="1"/>
  <c r="AV209" i="1"/>
  <c r="AX208" i="1"/>
  <c r="GT178" i="1" s="1"/>
  <c r="BH209" i="1"/>
  <c r="BJ208" i="1"/>
  <c r="GX178" i="1" s="1"/>
  <c r="AA208" i="1"/>
  <c r="AC207" i="1"/>
  <c r="GM177" i="1" s="1"/>
  <c r="GH177" i="1"/>
  <c r="BE208" i="1"/>
  <c r="BG207" i="1"/>
  <c r="GW177" i="1" s="1"/>
  <c r="AD209" i="1"/>
  <c r="AF208" i="1"/>
  <c r="GN178" i="1" s="1"/>
  <c r="BQ208" i="1"/>
  <c r="BS207" i="1"/>
  <c r="HA177" i="1" s="1"/>
  <c r="AU207" i="1"/>
  <c r="GS177" i="1" s="1"/>
  <c r="AS208" i="1"/>
  <c r="CL209" i="1"/>
  <c r="CN208" i="1"/>
  <c r="HH178" i="1" s="1"/>
  <c r="BT209" i="1"/>
  <c r="BV208" i="1"/>
  <c r="HB178" i="1" s="1"/>
  <c r="BN209" i="1"/>
  <c r="BP208" i="1"/>
  <c r="GZ178" i="1" s="1"/>
  <c r="X209" i="1"/>
  <c r="Z208" i="1"/>
  <c r="GL178" i="1" s="1"/>
  <c r="AY208" i="1"/>
  <c r="BA207" i="1"/>
  <c r="GU177" i="1" s="1"/>
  <c r="CC208" i="1"/>
  <c r="HE177" i="1"/>
  <c r="L209" i="1"/>
  <c r="N208" i="1"/>
  <c r="BW208" i="1"/>
  <c r="BY207" i="1"/>
  <c r="HC177" i="1" s="1"/>
  <c r="BK208" i="1"/>
  <c r="BM207" i="1"/>
  <c r="GY177" i="1" s="1"/>
  <c r="AJ209" i="1"/>
  <c r="AL208" i="1"/>
  <c r="GP178" i="1" s="1"/>
  <c r="AM208" i="1"/>
  <c r="AO207" i="1"/>
  <c r="GQ177" i="1" s="1"/>
  <c r="R209" i="1"/>
  <c r="T208" i="1"/>
  <c r="GJ178" i="1" s="1"/>
  <c r="CO207" i="1" l="1"/>
  <c r="I201" i="1"/>
  <c r="I205" i="1" s="1"/>
  <c r="C429" i="1"/>
  <c r="F429" i="1" s="1"/>
  <c r="E429" i="1" s="1"/>
  <c r="D30" i="1"/>
  <c r="C30" i="1" s="1"/>
  <c r="HS205" i="1"/>
  <c r="HP205" i="1" s="1"/>
  <c r="HR205" i="1"/>
  <c r="HO205" i="1" s="1"/>
  <c r="HT201" i="1"/>
  <c r="HU201" i="1" s="1"/>
  <c r="HV201" i="1" s="1"/>
  <c r="J201" i="1" s="1"/>
  <c r="HS201" i="1"/>
  <c r="HP201" i="1" s="1"/>
  <c r="HR201" i="1"/>
  <c r="HO201" i="1" s="1"/>
  <c r="H201" i="1"/>
  <c r="G201" i="1"/>
  <c r="HJ176" i="1"/>
  <c r="HM176" i="1" s="1"/>
  <c r="CQ206" i="1"/>
  <c r="HL179" i="1"/>
  <c r="FI179" i="1" s="1"/>
  <c r="HN209" i="1"/>
  <c r="B210" i="1"/>
  <c r="R210" i="1"/>
  <c r="T209" i="1"/>
  <c r="GJ179" i="1" s="1"/>
  <c r="AJ210" i="1"/>
  <c r="AL209" i="1"/>
  <c r="GP179" i="1" s="1"/>
  <c r="CC209" i="1"/>
  <c r="HE178" i="1"/>
  <c r="G205" i="1"/>
  <c r="C206" i="1" s="1"/>
  <c r="H205" i="1"/>
  <c r="AS209" i="1"/>
  <c r="AU208" i="1"/>
  <c r="GS178" i="1" s="1"/>
  <c r="E205" i="1"/>
  <c r="D205" i="1"/>
  <c r="H203" i="1"/>
  <c r="BW209" i="1"/>
  <c r="BY208" i="1"/>
  <c r="HC178" i="1" s="1"/>
  <c r="X210" i="1"/>
  <c r="Z209" i="1"/>
  <c r="GL179" i="1" s="1"/>
  <c r="GH178" i="1"/>
  <c r="BT210" i="1"/>
  <c r="BV209" i="1"/>
  <c r="HB179" i="1" s="1"/>
  <c r="AD210" i="1"/>
  <c r="AF209" i="1"/>
  <c r="GN179" i="1" s="1"/>
  <c r="BH210" i="1"/>
  <c r="BJ209" i="1"/>
  <c r="GX179" i="1" s="1"/>
  <c r="BB210" i="1"/>
  <c r="BD209" i="1"/>
  <c r="GV179" i="1" s="1"/>
  <c r="O209" i="1"/>
  <c r="Q208" i="1"/>
  <c r="GI178" i="1" s="1"/>
  <c r="AM209" i="1"/>
  <c r="AO208" i="1"/>
  <c r="GQ178" i="1" s="1"/>
  <c r="BK209" i="1"/>
  <c r="BM208" i="1"/>
  <c r="GY178" i="1" s="1"/>
  <c r="L210" i="1"/>
  <c r="N209" i="1"/>
  <c r="AY209" i="1"/>
  <c r="BA208" i="1"/>
  <c r="GU178" i="1" s="1"/>
  <c r="BN210" i="1"/>
  <c r="BP209" i="1"/>
  <c r="GZ179" i="1" s="1"/>
  <c r="AP210" i="1"/>
  <c r="AR209" i="1"/>
  <c r="GR179" i="1" s="1"/>
  <c r="CL210" i="1"/>
  <c r="CN209" i="1"/>
  <c r="HH179" i="1" s="1"/>
  <c r="BQ209" i="1"/>
  <c r="BS208" i="1"/>
  <c r="HA178" i="1" s="1"/>
  <c r="BE209" i="1"/>
  <c r="BG208" i="1"/>
  <c r="GW178" i="1" s="1"/>
  <c r="AA209" i="1"/>
  <c r="AC208" i="1"/>
  <c r="GM178" i="1" s="1"/>
  <c r="AV210" i="1"/>
  <c r="AX209" i="1"/>
  <c r="GT179" i="1" s="1"/>
  <c r="BZ210" i="1"/>
  <c r="CB209" i="1"/>
  <c r="HD179" i="1" s="1"/>
  <c r="AG209" i="1"/>
  <c r="AI208" i="1"/>
  <c r="GO178" i="1" s="1"/>
  <c r="U209" i="1"/>
  <c r="W208" i="1"/>
  <c r="GK178" i="1" s="1"/>
  <c r="CO208" i="1" l="1"/>
  <c r="HT205" i="1"/>
  <c r="HU205" i="1" s="1"/>
  <c r="HV205" i="1" s="1"/>
  <c r="J205" i="1" s="1"/>
  <c r="G429" i="1"/>
  <c r="H429" i="1" s="1"/>
  <c r="F206" i="1"/>
  <c r="G206" i="1" s="1"/>
  <c r="C207" i="1" s="1"/>
  <c r="HQ206" i="1"/>
  <c r="HJ177" i="1"/>
  <c r="HM177" i="1" s="1"/>
  <c r="CQ207" i="1"/>
  <c r="HL180" i="1"/>
  <c r="FI180" i="1" s="1"/>
  <c r="HN210" i="1"/>
  <c r="B211" i="1"/>
  <c r="BG209" i="1"/>
  <c r="GW179" i="1" s="1"/>
  <c r="BE210" i="1"/>
  <c r="AD211" i="1"/>
  <c r="AF210" i="1"/>
  <c r="GN180" i="1" s="1"/>
  <c r="HE179" i="1"/>
  <c r="CC210" i="1"/>
  <c r="R211" i="1"/>
  <c r="T210" i="1"/>
  <c r="GJ180" i="1" s="1"/>
  <c r="AV211" i="1"/>
  <c r="AX210" i="1"/>
  <c r="GT180" i="1" s="1"/>
  <c r="BN211" i="1"/>
  <c r="BP210" i="1"/>
  <c r="GZ180" i="1" s="1"/>
  <c r="W209" i="1"/>
  <c r="GK179" i="1" s="1"/>
  <c r="U210" i="1"/>
  <c r="BZ211" i="1"/>
  <c r="CB210" i="1"/>
  <c r="HD180" i="1" s="1"/>
  <c r="AA210" i="1"/>
  <c r="AC209" i="1"/>
  <c r="GM179" i="1" s="1"/>
  <c r="BS209" i="1"/>
  <c r="HA179" i="1" s="1"/>
  <c r="BQ210" i="1"/>
  <c r="AP211" i="1"/>
  <c r="AR210" i="1"/>
  <c r="GR180" i="1" s="1"/>
  <c r="AY210" i="1"/>
  <c r="BA209" i="1"/>
  <c r="GU179" i="1" s="1"/>
  <c r="BK210" i="1"/>
  <c r="BM209" i="1"/>
  <c r="GY179" i="1" s="1"/>
  <c r="O210" i="1"/>
  <c r="Q209" i="1"/>
  <c r="GI179" i="1" s="1"/>
  <c r="BH211" i="1"/>
  <c r="BJ210" i="1"/>
  <c r="GX180" i="1" s="1"/>
  <c r="X211" i="1"/>
  <c r="Z210" i="1"/>
  <c r="GL180" i="1" s="1"/>
  <c r="GH179" i="1"/>
  <c r="BT211" i="1"/>
  <c r="BV210" i="1"/>
  <c r="HB180" i="1" s="1"/>
  <c r="AU209" i="1"/>
  <c r="GS179" i="1" s="1"/>
  <c r="AS210" i="1"/>
  <c r="AJ211" i="1"/>
  <c r="AL210" i="1"/>
  <c r="GP180" i="1" s="1"/>
  <c r="AI209" i="1"/>
  <c r="GO179" i="1" s="1"/>
  <c r="AG210" i="1"/>
  <c r="CL211" i="1"/>
  <c r="CN210" i="1"/>
  <c r="HH180" i="1" s="1"/>
  <c r="L211" i="1"/>
  <c r="N210" i="1"/>
  <c r="AM210" i="1"/>
  <c r="AO209" i="1"/>
  <c r="GQ179" i="1" s="1"/>
  <c r="BB211" i="1"/>
  <c r="BD210" i="1"/>
  <c r="GV180" i="1" s="1"/>
  <c r="BW210" i="1"/>
  <c r="BY209" i="1"/>
  <c r="HC179" i="1" s="1"/>
  <c r="H206" i="1" l="1"/>
  <c r="I206" i="1"/>
  <c r="CO209" i="1"/>
  <c r="HT206" i="1"/>
  <c r="HU206" i="1" s="1"/>
  <c r="HV206" i="1" s="1"/>
  <c r="J206" i="1" s="1"/>
  <c r="HS206" i="1"/>
  <c r="HP206" i="1" s="1"/>
  <c r="HR206" i="1"/>
  <c r="HO206" i="1" s="1"/>
  <c r="F207" i="1"/>
  <c r="G207" i="1" s="1"/>
  <c r="C208" i="1" s="1"/>
  <c r="HQ207" i="1"/>
  <c r="HJ178" i="1"/>
  <c r="HM178" i="1" s="1"/>
  <c r="CQ208" i="1"/>
  <c r="HL181" i="1"/>
  <c r="FI181" i="1" s="1"/>
  <c r="HN211" i="1"/>
  <c r="B212" i="1"/>
  <c r="BH212" i="1"/>
  <c r="BJ211" i="1"/>
  <c r="GX181" i="1" s="1"/>
  <c r="BM210" i="1"/>
  <c r="GY180" i="1" s="1"/>
  <c r="BK211" i="1"/>
  <c r="AP212" i="1"/>
  <c r="AR211" i="1"/>
  <c r="GR181" i="1" s="1"/>
  <c r="AC210" i="1"/>
  <c r="GM180" i="1" s="1"/>
  <c r="AA211" i="1"/>
  <c r="AV212" i="1"/>
  <c r="AX211" i="1"/>
  <c r="GT181" i="1" s="1"/>
  <c r="BY210" i="1"/>
  <c r="HC180" i="1" s="1"/>
  <c r="BW211" i="1"/>
  <c r="AJ212" i="1"/>
  <c r="AL211" i="1"/>
  <c r="GP181" i="1" s="1"/>
  <c r="BQ211" i="1"/>
  <c r="BS210" i="1"/>
  <c r="HA180" i="1" s="1"/>
  <c r="CL212" i="1"/>
  <c r="CN211" i="1"/>
  <c r="HH181" i="1" s="1"/>
  <c r="GH180" i="1"/>
  <c r="AG211" i="1"/>
  <c r="AI210" i="1"/>
  <c r="GO180" i="1" s="1"/>
  <c r="BT212" i="1"/>
  <c r="BV211" i="1"/>
  <c r="HB181" i="1" s="1"/>
  <c r="Q210" i="1"/>
  <c r="GI180" i="1" s="1"/>
  <c r="O211" i="1"/>
  <c r="BA210" i="1"/>
  <c r="GU180" i="1" s="1"/>
  <c r="AY211" i="1"/>
  <c r="BZ212" i="1"/>
  <c r="CB211" i="1"/>
  <c r="HD181" i="1" s="1"/>
  <c r="BN212" i="1"/>
  <c r="BP211" i="1"/>
  <c r="GZ181" i="1" s="1"/>
  <c r="R212" i="1"/>
  <c r="T211" i="1"/>
  <c r="GJ181" i="1" s="1"/>
  <c r="AD212" i="1"/>
  <c r="AF211" i="1"/>
  <c r="GN181" i="1" s="1"/>
  <c r="AO210" i="1"/>
  <c r="GQ180" i="1" s="1"/>
  <c r="AM211" i="1"/>
  <c r="BB212" i="1"/>
  <c r="BD211" i="1"/>
  <c r="GV181" i="1" s="1"/>
  <c r="L212" i="1"/>
  <c r="N211" i="1"/>
  <c r="AS211" i="1"/>
  <c r="AU210" i="1"/>
  <c r="GS180" i="1" s="1"/>
  <c r="X212" i="1"/>
  <c r="Z211" i="1"/>
  <c r="GL181" i="1" s="1"/>
  <c r="U211" i="1"/>
  <c r="W210" i="1"/>
  <c r="GK180" i="1" s="1"/>
  <c r="CC211" i="1"/>
  <c r="HE180" i="1"/>
  <c r="BE211" i="1"/>
  <c r="BG210" i="1"/>
  <c r="GW180" i="1" s="1"/>
  <c r="H207" i="1" l="1"/>
  <c r="I207" i="1"/>
  <c r="CO210" i="1"/>
  <c r="HT207" i="1"/>
  <c r="HU207" i="1" s="1"/>
  <c r="HV207" i="1" s="1"/>
  <c r="J207" i="1" s="1"/>
  <c r="HS207" i="1"/>
  <c r="HP207" i="1" s="1"/>
  <c r="HR207" i="1"/>
  <c r="HO207" i="1" s="1"/>
  <c r="CQ209" i="1"/>
  <c r="F208" i="1"/>
  <c r="HQ208" i="1"/>
  <c r="HL182" i="1"/>
  <c r="FI182" i="1" s="1"/>
  <c r="HN212" i="1"/>
  <c r="HJ179" i="1"/>
  <c r="HM179" i="1" s="1"/>
  <c r="B213" i="1"/>
  <c r="BB213" i="1"/>
  <c r="BD212" i="1"/>
  <c r="GV182" i="1" s="1"/>
  <c r="R213" i="1"/>
  <c r="T212" i="1"/>
  <c r="GJ182" i="1" s="1"/>
  <c r="BZ213" i="1"/>
  <c r="CB212" i="1"/>
  <c r="HD182" i="1" s="1"/>
  <c r="AG212" i="1"/>
  <c r="AI211" i="1"/>
  <c r="GO181" i="1" s="1"/>
  <c r="CN212" i="1"/>
  <c r="HH182" i="1" s="1"/>
  <c r="CL213" i="1"/>
  <c r="AJ213" i="1"/>
  <c r="AL212" i="1"/>
  <c r="GP182" i="1" s="1"/>
  <c r="AV213" i="1"/>
  <c r="AX212" i="1"/>
  <c r="GT182" i="1" s="1"/>
  <c r="AP213" i="1"/>
  <c r="AR212" i="1"/>
  <c r="GR182" i="1" s="1"/>
  <c r="BH213" i="1"/>
  <c r="BJ212" i="1"/>
  <c r="GX182" i="1" s="1"/>
  <c r="AS212" i="1"/>
  <c r="AU211" i="1"/>
  <c r="GS181" i="1" s="1"/>
  <c r="AY212" i="1"/>
  <c r="BA211" i="1"/>
  <c r="GU181" i="1" s="1"/>
  <c r="BW212" i="1"/>
  <c r="BY211" i="1"/>
  <c r="HC181" i="1" s="1"/>
  <c r="AA212" i="1"/>
  <c r="AC211" i="1"/>
  <c r="GM181" i="1" s="1"/>
  <c r="BK212" i="1"/>
  <c r="BM211" i="1"/>
  <c r="GY181" i="1" s="1"/>
  <c r="BE212" i="1"/>
  <c r="BG211" i="1"/>
  <c r="GW181" i="1" s="1"/>
  <c r="N212" i="1"/>
  <c r="L213" i="1"/>
  <c r="AM212" i="1"/>
  <c r="AO211" i="1"/>
  <c r="GQ181" i="1" s="1"/>
  <c r="AD213" i="1"/>
  <c r="AF212" i="1"/>
  <c r="GN182" i="1" s="1"/>
  <c r="BN213" i="1"/>
  <c r="BP212" i="1"/>
  <c r="GZ182" i="1" s="1"/>
  <c r="BT213" i="1"/>
  <c r="BV212" i="1"/>
  <c r="HB182" i="1" s="1"/>
  <c r="U212" i="1"/>
  <c r="W211" i="1"/>
  <c r="GK181" i="1" s="1"/>
  <c r="GH181" i="1"/>
  <c r="CC212" i="1"/>
  <c r="HE181" i="1"/>
  <c r="X213" i="1"/>
  <c r="Z212" i="1"/>
  <c r="GL182" i="1" s="1"/>
  <c r="O212" i="1"/>
  <c r="Q211" i="1"/>
  <c r="GI181" i="1" s="1"/>
  <c r="BQ212" i="1"/>
  <c r="BS211" i="1"/>
  <c r="HA181" i="1" s="1"/>
  <c r="I208" i="1" l="1"/>
  <c r="CO211" i="1"/>
  <c r="G208" i="1"/>
  <c r="C209" i="1" s="1"/>
  <c r="H208" i="1"/>
  <c r="HT208" i="1"/>
  <c r="HU208" i="1" s="1"/>
  <c r="HV208" i="1" s="1"/>
  <c r="J208" i="1" s="1"/>
  <c r="HS208" i="1"/>
  <c r="HP208" i="1" s="1"/>
  <c r="HR208" i="1"/>
  <c r="HO208" i="1" s="1"/>
  <c r="F209" i="1"/>
  <c r="HQ209" i="1"/>
  <c r="HJ180" i="1"/>
  <c r="HM180" i="1" s="1"/>
  <c r="CQ210" i="1"/>
  <c r="HL183" i="1"/>
  <c r="FI183" i="1" s="1"/>
  <c r="HN213" i="1"/>
  <c r="B214" i="1"/>
  <c r="O213" i="1"/>
  <c r="Q212" i="1"/>
  <c r="GI182" i="1" s="1"/>
  <c r="CC213" i="1"/>
  <c r="HE182" i="1"/>
  <c r="U213" i="1"/>
  <c r="W212" i="1"/>
  <c r="GK182" i="1" s="1"/>
  <c r="AS213" i="1"/>
  <c r="AU212" i="1"/>
  <c r="GS182" i="1" s="1"/>
  <c r="AJ214" i="1"/>
  <c r="AL213" i="1"/>
  <c r="GP183" i="1" s="1"/>
  <c r="R214" i="1"/>
  <c r="T213" i="1"/>
  <c r="GJ183" i="1" s="1"/>
  <c r="BN214" i="1"/>
  <c r="BP213" i="1"/>
  <c r="GZ183" i="1" s="1"/>
  <c r="BE213" i="1"/>
  <c r="BG212" i="1"/>
  <c r="GW182" i="1" s="1"/>
  <c r="CL214" i="1"/>
  <c r="CN213" i="1"/>
  <c r="HH183" i="1" s="1"/>
  <c r="BQ213" i="1"/>
  <c r="BS212" i="1"/>
  <c r="HA182" i="1" s="1"/>
  <c r="X214" i="1"/>
  <c r="Z213" i="1"/>
  <c r="GL183" i="1" s="1"/>
  <c r="L214" i="1"/>
  <c r="N213" i="1"/>
  <c r="AY213" i="1"/>
  <c r="BA212" i="1"/>
  <c r="GU182" i="1" s="1"/>
  <c r="BH214" i="1"/>
  <c r="BJ213" i="1"/>
  <c r="GX183" i="1" s="1"/>
  <c r="AV214" i="1"/>
  <c r="AX213" i="1"/>
  <c r="GT183" i="1" s="1"/>
  <c r="BZ214" i="1"/>
  <c r="CB213" i="1"/>
  <c r="HD183" i="1" s="1"/>
  <c r="BB214" i="1"/>
  <c r="BD213" i="1"/>
  <c r="GV183" i="1" s="1"/>
  <c r="AP214" i="1"/>
  <c r="AR213" i="1"/>
  <c r="GR183" i="1" s="1"/>
  <c r="AG213" i="1"/>
  <c r="AI212" i="1"/>
  <c r="GO182" i="1" s="1"/>
  <c r="AM213" i="1"/>
  <c r="AO212" i="1"/>
  <c r="GQ182" i="1" s="1"/>
  <c r="AA213" i="1"/>
  <c r="AC212" i="1"/>
  <c r="GM182" i="1" s="1"/>
  <c r="BT214" i="1"/>
  <c r="BV213" i="1"/>
  <c r="HB183" i="1" s="1"/>
  <c r="AD214" i="1"/>
  <c r="AF213" i="1"/>
  <c r="GN183" i="1" s="1"/>
  <c r="GH182" i="1"/>
  <c r="BK213" i="1"/>
  <c r="BM212" i="1"/>
  <c r="GY182" i="1" s="1"/>
  <c r="BW213" i="1"/>
  <c r="BY212" i="1"/>
  <c r="HC182" i="1" s="1"/>
  <c r="H209" i="1" l="1"/>
  <c r="I209" i="1"/>
  <c r="CO212" i="1"/>
  <c r="G209" i="1"/>
  <c r="C210" i="1" s="1"/>
  <c r="HT209" i="1"/>
  <c r="HU209" i="1" s="1"/>
  <c r="HV209" i="1" s="1"/>
  <c r="J209" i="1" s="1"/>
  <c r="HS209" i="1"/>
  <c r="HP209" i="1" s="1"/>
  <c r="HR209" i="1"/>
  <c r="HO209" i="1" s="1"/>
  <c r="CQ211" i="1"/>
  <c r="F210" i="1"/>
  <c r="HQ210" i="1"/>
  <c r="HL184" i="1"/>
  <c r="FI184" i="1" s="1"/>
  <c r="HN214" i="1"/>
  <c r="HJ181" i="1"/>
  <c r="HM181" i="1" s="1"/>
  <c r="B215" i="1"/>
  <c r="BE214" i="1"/>
  <c r="BG213" i="1"/>
  <c r="GW183" i="1" s="1"/>
  <c r="O214" i="1"/>
  <c r="Q213" i="1"/>
  <c r="GI183" i="1" s="1"/>
  <c r="BW214" i="1"/>
  <c r="BY213" i="1"/>
  <c r="HC183" i="1" s="1"/>
  <c r="BT215" i="1"/>
  <c r="BV214" i="1"/>
  <c r="HB184" i="1" s="1"/>
  <c r="BQ214" i="1"/>
  <c r="BS213" i="1"/>
  <c r="HA183" i="1" s="1"/>
  <c r="R215" i="1"/>
  <c r="T214" i="1"/>
  <c r="GJ184" i="1" s="1"/>
  <c r="AS214" i="1"/>
  <c r="AU213" i="1"/>
  <c r="GS183" i="1" s="1"/>
  <c r="AM214" i="1"/>
  <c r="AO213" i="1"/>
  <c r="GQ183" i="1" s="1"/>
  <c r="AP215" i="1"/>
  <c r="AR214" i="1"/>
  <c r="GR184" i="1" s="1"/>
  <c r="BZ215" i="1"/>
  <c r="CB214" i="1"/>
  <c r="HD184" i="1" s="1"/>
  <c r="BH215" i="1"/>
  <c r="BJ214" i="1"/>
  <c r="GX184" i="1" s="1"/>
  <c r="L215" i="1"/>
  <c r="N214" i="1"/>
  <c r="U214" i="1"/>
  <c r="W213" i="1"/>
  <c r="GK183" i="1" s="1"/>
  <c r="AA214" i="1"/>
  <c r="AC213" i="1"/>
  <c r="GM183" i="1" s="1"/>
  <c r="AG214" i="1"/>
  <c r="AI213" i="1"/>
  <c r="GO183" i="1" s="1"/>
  <c r="BB215" i="1"/>
  <c r="BD214" i="1"/>
  <c r="GV184" i="1" s="1"/>
  <c r="AV215" i="1"/>
  <c r="AX214" i="1"/>
  <c r="GT184" i="1" s="1"/>
  <c r="AY214" i="1"/>
  <c r="BA213" i="1"/>
  <c r="GU183" i="1" s="1"/>
  <c r="BN215" i="1"/>
  <c r="BP214" i="1"/>
  <c r="GZ184" i="1" s="1"/>
  <c r="CC214" i="1"/>
  <c r="HE183" i="1"/>
  <c r="BK214" i="1"/>
  <c r="BM213" i="1"/>
  <c r="GY183" i="1" s="1"/>
  <c r="AD215" i="1"/>
  <c r="AF214" i="1"/>
  <c r="GN184" i="1" s="1"/>
  <c r="GH183" i="1"/>
  <c r="X215" i="1"/>
  <c r="Z214" i="1"/>
  <c r="GL184" i="1" s="1"/>
  <c r="CL215" i="1"/>
  <c r="CN214" i="1"/>
  <c r="HH184" i="1" s="1"/>
  <c r="AJ215" i="1"/>
  <c r="AL214" i="1"/>
  <c r="GP184" i="1" s="1"/>
  <c r="I210" i="1" l="1"/>
  <c r="CO213" i="1"/>
  <c r="HT210" i="1"/>
  <c r="HU210" i="1" s="1"/>
  <c r="HV210" i="1" s="1"/>
  <c r="J210" i="1" s="1"/>
  <c r="HS210" i="1"/>
  <c r="HP210" i="1" s="1"/>
  <c r="HR210" i="1"/>
  <c r="HO210" i="1" s="1"/>
  <c r="G210" i="1"/>
  <c r="C211" i="1" s="1"/>
  <c r="H210" i="1"/>
  <c r="F211" i="1"/>
  <c r="HQ211" i="1"/>
  <c r="HJ182" i="1"/>
  <c r="HM182" i="1" s="1"/>
  <c r="CQ212" i="1"/>
  <c r="HL185" i="1"/>
  <c r="FI185" i="1" s="1"/>
  <c r="HN215" i="1"/>
  <c r="B216" i="1"/>
  <c r="W214" i="1"/>
  <c r="GK184" i="1" s="1"/>
  <c r="U215" i="1"/>
  <c r="BH218" i="1"/>
  <c r="BJ218" i="1" s="1"/>
  <c r="BH216" i="1"/>
  <c r="BJ215" i="1"/>
  <c r="GX185" i="1" s="1"/>
  <c r="AP218" i="1"/>
  <c r="AR218" i="1" s="1"/>
  <c r="AP216" i="1"/>
  <c r="AR215" i="1"/>
  <c r="GR185" i="1" s="1"/>
  <c r="AS215" i="1"/>
  <c r="AU214" i="1"/>
  <c r="GS184" i="1" s="1"/>
  <c r="BW215" i="1"/>
  <c r="BY214" i="1"/>
  <c r="HC184" i="1" s="1"/>
  <c r="BE215" i="1"/>
  <c r="BG214" i="1"/>
  <c r="GW184" i="1" s="1"/>
  <c r="AJ218" i="1"/>
  <c r="AL218" i="1" s="1"/>
  <c r="AJ216" i="1"/>
  <c r="AL215" i="1"/>
  <c r="GP185" i="1" s="1"/>
  <c r="X218" i="1"/>
  <c r="Z218" i="1" s="1"/>
  <c r="X216" i="1"/>
  <c r="Z215" i="1"/>
  <c r="GL185" i="1" s="1"/>
  <c r="AD218" i="1"/>
  <c r="AF218" i="1" s="1"/>
  <c r="AD216" i="1"/>
  <c r="AF215" i="1"/>
  <c r="GN185" i="1" s="1"/>
  <c r="CC215" i="1"/>
  <c r="HE184" i="1"/>
  <c r="AY215" i="1"/>
  <c r="BA214" i="1"/>
  <c r="GU184" i="1" s="1"/>
  <c r="BB218" i="1"/>
  <c r="BD218" i="1" s="1"/>
  <c r="BB216" i="1"/>
  <c r="BD215" i="1"/>
  <c r="GV185" i="1" s="1"/>
  <c r="AA215" i="1"/>
  <c r="AC214" i="1"/>
  <c r="GM184" i="1" s="1"/>
  <c r="GH184" i="1"/>
  <c r="CL218" i="1"/>
  <c r="CN218" i="1" s="1"/>
  <c r="CL216" i="1"/>
  <c r="CN215" i="1"/>
  <c r="HH185" i="1" s="1"/>
  <c r="L218" i="1"/>
  <c r="N218" i="1" s="1"/>
  <c r="L216" i="1"/>
  <c r="N215" i="1"/>
  <c r="BZ218" i="1"/>
  <c r="CB218" i="1" s="1"/>
  <c r="BZ216" i="1"/>
  <c r="CB215" i="1"/>
  <c r="HD185" i="1" s="1"/>
  <c r="AM215" i="1"/>
  <c r="AO214" i="1"/>
  <c r="GQ184" i="1" s="1"/>
  <c r="R218" i="1"/>
  <c r="T218" i="1" s="1"/>
  <c r="R216" i="1"/>
  <c r="T215" i="1"/>
  <c r="GJ185" i="1" s="1"/>
  <c r="BT218" i="1"/>
  <c r="BV218" i="1" s="1"/>
  <c r="BT216" i="1"/>
  <c r="BV215" i="1"/>
  <c r="HB185" i="1" s="1"/>
  <c r="O215" i="1"/>
  <c r="Q214" i="1"/>
  <c r="GI184" i="1" s="1"/>
  <c r="BK215" i="1"/>
  <c r="BM214" i="1"/>
  <c r="GY184" i="1" s="1"/>
  <c r="BN218" i="1"/>
  <c r="BP218" i="1" s="1"/>
  <c r="BN216" i="1"/>
  <c r="BP215" i="1"/>
  <c r="GZ185" i="1" s="1"/>
  <c r="AV218" i="1"/>
  <c r="AX218" i="1" s="1"/>
  <c r="AV216" i="1"/>
  <c r="AX215" i="1"/>
  <c r="GT185" i="1" s="1"/>
  <c r="AG215" i="1"/>
  <c r="AI214" i="1"/>
  <c r="GO184" i="1" s="1"/>
  <c r="BQ215" i="1"/>
  <c r="BS214" i="1"/>
  <c r="HA184" i="1" s="1"/>
  <c r="CO214" i="1" l="1"/>
  <c r="H211" i="1"/>
  <c r="HT211" i="1"/>
  <c r="HU211" i="1" s="1"/>
  <c r="HV211" i="1" s="1"/>
  <c r="J211" i="1" s="1"/>
  <c r="HS211" i="1"/>
  <c r="HP211" i="1" s="1"/>
  <c r="HR211" i="1"/>
  <c r="HO211" i="1" s="1"/>
  <c r="CQ213" i="1"/>
  <c r="F212" i="1"/>
  <c r="HQ212" i="1"/>
  <c r="I211" i="1"/>
  <c r="G211" i="1"/>
  <c r="C212" i="1" s="1"/>
  <c r="HL186" i="1"/>
  <c r="FI186" i="1" s="1"/>
  <c r="HN216" i="1"/>
  <c r="HJ183" i="1"/>
  <c r="HM183" i="1" s="1"/>
  <c r="B220" i="1"/>
  <c r="GH185" i="1"/>
  <c r="AY218" i="1"/>
  <c r="BA218" i="1" s="1"/>
  <c r="AY216" i="1"/>
  <c r="BA215" i="1"/>
  <c r="GU185" i="1" s="1"/>
  <c r="AD220" i="1"/>
  <c r="AF216" i="1"/>
  <c r="GN186" i="1" s="1"/>
  <c r="AS218" i="1"/>
  <c r="AU218" i="1" s="1"/>
  <c r="AS216" i="1"/>
  <c r="AU215" i="1"/>
  <c r="GS185" i="1" s="1"/>
  <c r="AM218" i="1"/>
  <c r="AO218" i="1" s="1"/>
  <c r="AM216" i="1"/>
  <c r="AO215" i="1"/>
  <c r="GQ185" i="1" s="1"/>
  <c r="AG218" i="1"/>
  <c r="AI218" i="1" s="1"/>
  <c r="AG216" i="1"/>
  <c r="AI215" i="1"/>
  <c r="GO185" i="1" s="1"/>
  <c r="BK218" i="1"/>
  <c r="BM218" i="1" s="1"/>
  <c r="BK216" i="1"/>
  <c r="BM215" i="1"/>
  <c r="GY185" i="1" s="1"/>
  <c r="R220" i="1"/>
  <c r="T216" i="1"/>
  <c r="GJ186" i="1" s="1"/>
  <c r="L220" i="1"/>
  <c r="N216" i="1"/>
  <c r="BB220" i="1"/>
  <c r="BD216" i="1"/>
  <c r="GV186" i="1" s="1"/>
  <c r="BE218" i="1"/>
  <c r="BG218" i="1" s="1"/>
  <c r="BE216" i="1"/>
  <c r="BG215" i="1"/>
  <c r="GW185" i="1" s="1"/>
  <c r="BH220" i="1"/>
  <c r="BJ216" i="1"/>
  <c r="GX186" i="1" s="1"/>
  <c r="O218" i="1"/>
  <c r="Q218" i="1" s="1"/>
  <c r="O216" i="1"/>
  <c r="Q215" i="1"/>
  <c r="GI185" i="1" s="1"/>
  <c r="BT220" i="1"/>
  <c r="BV216" i="1"/>
  <c r="HB186" i="1" s="1"/>
  <c r="BZ220" i="1"/>
  <c r="CB216" i="1"/>
  <c r="HD186" i="1" s="1"/>
  <c r="CL220" i="1"/>
  <c r="CN216" i="1"/>
  <c r="HH186" i="1" s="1"/>
  <c r="CC218" i="1"/>
  <c r="CC216" i="1"/>
  <c r="HE185" i="1"/>
  <c r="AJ220" i="1"/>
  <c r="AL216" i="1"/>
  <c r="GP186" i="1" s="1"/>
  <c r="AP220" i="1"/>
  <c r="AR216" i="1"/>
  <c r="GR186" i="1" s="1"/>
  <c r="BN220" i="1"/>
  <c r="BP216" i="1"/>
  <c r="GZ186" i="1" s="1"/>
  <c r="BQ218" i="1"/>
  <c r="BS218" i="1" s="1"/>
  <c r="BQ216" i="1"/>
  <c r="BS215" i="1"/>
  <c r="HA185" i="1" s="1"/>
  <c r="AV220" i="1"/>
  <c r="AX216" i="1"/>
  <c r="GT186" i="1" s="1"/>
  <c r="AA218" i="1"/>
  <c r="AC218" i="1" s="1"/>
  <c r="AA216" i="1"/>
  <c r="AC215" i="1"/>
  <c r="GM185" i="1" s="1"/>
  <c r="X220" i="1"/>
  <c r="Z216" i="1"/>
  <c r="GL186" i="1" s="1"/>
  <c r="BW218" i="1"/>
  <c r="BY218" i="1" s="1"/>
  <c r="BW216" i="1"/>
  <c r="BY215" i="1"/>
  <c r="HC185" i="1" s="1"/>
  <c r="U218" i="1"/>
  <c r="W218" i="1" s="1"/>
  <c r="U216" i="1"/>
  <c r="W215" i="1"/>
  <c r="GK185" i="1" s="1"/>
  <c r="CO218" i="1" l="1"/>
  <c r="CO215" i="1"/>
  <c r="H212" i="1"/>
  <c r="G212" i="1"/>
  <c r="C213" i="1" s="1"/>
  <c r="HT212" i="1"/>
  <c r="HS212" i="1"/>
  <c r="HP212" i="1" s="1"/>
  <c r="HR212" i="1"/>
  <c r="HO212" i="1" s="1"/>
  <c r="I212" i="1"/>
  <c r="HU212" i="1"/>
  <c r="HV212" i="1" s="1"/>
  <c r="J212" i="1" s="1"/>
  <c r="F213" i="1"/>
  <c r="HQ213" i="1"/>
  <c r="HJ184" i="1"/>
  <c r="HM184" i="1" s="1"/>
  <c r="CQ214" i="1"/>
  <c r="HL187" i="1"/>
  <c r="FI187" i="1" s="1"/>
  <c r="HN220" i="1"/>
  <c r="B221" i="1"/>
  <c r="BN221" i="1"/>
  <c r="BP220" i="1"/>
  <c r="GZ187" i="1" s="1"/>
  <c r="AJ221" i="1"/>
  <c r="AL220" i="1"/>
  <c r="GP187" i="1" s="1"/>
  <c r="BZ221" i="1"/>
  <c r="CB220" i="1"/>
  <c r="HD187" i="1" s="1"/>
  <c r="X221" i="1"/>
  <c r="Z220" i="1"/>
  <c r="GL187" i="1" s="1"/>
  <c r="AP221" i="1"/>
  <c r="AR220" i="1"/>
  <c r="GR187" i="1" s="1"/>
  <c r="CC220" i="1"/>
  <c r="HE186" i="1"/>
  <c r="BT221" i="1"/>
  <c r="BV220" i="1"/>
  <c r="HB187" i="1" s="1"/>
  <c r="AM220" i="1"/>
  <c r="AO216" i="1"/>
  <c r="GQ186" i="1" s="1"/>
  <c r="AY220" i="1"/>
  <c r="BA216" i="1"/>
  <c r="GU186" i="1" s="1"/>
  <c r="BW220" i="1"/>
  <c r="BY216" i="1"/>
  <c r="HC186" i="1" s="1"/>
  <c r="AV221" i="1"/>
  <c r="AX220" i="1"/>
  <c r="GT187" i="1" s="1"/>
  <c r="BH221" i="1"/>
  <c r="BJ220" i="1"/>
  <c r="GX187" i="1" s="1"/>
  <c r="BB221" i="1"/>
  <c r="BD220" i="1"/>
  <c r="GV187" i="1" s="1"/>
  <c r="R221" i="1"/>
  <c r="T220" i="1"/>
  <c r="GJ187" i="1" s="1"/>
  <c r="AG220" i="1"/>
  <c r="AI216" i="1"/>
  <c r="GO186" i="1" s="1"/>
  <c r="U220" i="1"/>
  <c r="W216" i="1"/>
  <c r="GK186" i="1" s="1"/>
  <c r="AA220" i="1"/>
  <c r="AC216" i="1"/>
  <c r="GM186" i="1" s="1"/>
  <c r="BE220" i="1"/>
  <c r="BG216" i="1"/>
  <c r="GW186" i="1" s="1"/>
  <c r="GH186" i="1"/>
  <c r="BK220" i="1"/>
  <c r="BM216" i="1"/>
  <c r="GY186" i="1" s="1"/>
  <c r="AD221" i="1"/>
  <c r="AF220" i="1"/>
  <c r="GN187" i="1" s="1"/>
  <c r="O220" i="1"/>
  <c r="Q216" i="1"/>
  <c r="GI186" i="1" s="1"/>
  <c r="BQ220" i="1"/>
  <c r="BS216" i="1"/>
  <c r="HA186" i="1" s="1"/>
  <c r="CL221" i="1"/>
  <c r="CN220" i="1"/>
  <c r="HH187" i="1" s="1"/>
  <c r="L221" i="1"/>
  <c r="N220" i="1"/>
  <c r="AS220" i="1"/>
  <c r="AU216" i="1"/>
  <c r="GS186" i="1" s="1"/>
  <c r="CO216" i="1" l="1"/>
  <c r="H213" i="1"/>
  <c r="G213" i="1"/>
  <c r="C214" i="1" s="1"/>
  <c r="HT213" i="1"/>
  <c r="HU213" i="1" s="1"/>
  <c r="HV213" i="1" s="1"/>
  <c r="J213" i="1" s="1"/>
  <c r="HS213" i="1"/>
  <c r="HP213" i="1" s="1"/>
  <c r="HR213" i="1"/>
  <c r="HO213" i="1" s="1"/>
  <c r="I213" i="1"/>
  <c r="F214" i="1"/>
  <c r="HQ214" i="1"/>
  <c r="HJ185" i="1"/>
  <c r="HM185" i="1" s="1"/>
  <c r="CQ215" i="1"/>
  <c r="HL188" i="1"/>
  <c r="FI188" i="1" s="1"/>
  <c r="HN221" i="1"/>
  <c r="B222" i="1"/>
  <c r="CL222" i="1"/>
  <c r="CN221" i="1"/>
  <c r="HH188" i="1" s="1"/>
  <c r="O221" i="1"/>
  <c r="Q220" i="1"/>
  <c r="GI187" i="1" s="1"/>
  <c r="BK221" i="1"/>
  <c r="BM220" i="1"/>
  <c r="GY187" i="1" s="1"/>
  <c r="AA221" i="1"/>
  <c r="AC220" i="1"/>
  <c r="GM187" i="1" s="1"/>
  <c r="AG221" i="1"/>
  <c r="AI220" i="1"/>
  <c r="GO187" i="1" s="1"/>
  <c r="BB222" i="1"/>
  <c r="BD221" i="1"/>
  <c r="GV188" i="1" s="1"/>
  <c r="AV222" i="1"/>
  <c r="AX221" i="1"/>
  <c r="GT188" i="1" s="1"/>
  <c r="BT222" i="1"/>
  <c r="BV221" i="1"/>
  <c r="HB188" i="1" s="1"/>
  <c r="BZ222" i="1"/>
  <c r="CB221" i="1"/>
  <c r="HD188" i="1" s="1"/>
  <c r="BN222" i="1"/>
  <c r="BP221" i="1"/>
  <c r="GZ188" i="1" s="1"/>
  <c r="AY221" i="1"/>
  <c r="BA220" i="1"/>
  <c r="GU187" i="1" s="1"/>
  <c r="L222" i="1"/>
  <c r="N221" i="1"/>
  <c r="BQ221" i="1"/>
  <c r="BS220" i="1"/>
  <c r="HA187" i="1" s="1"/>
  <c r="AD222" i="1"/>
  <c r="AF221" i="1"/>
  <c r="GN188" i="1" s="1"/>
  <c r="BE221" i="1"/>
  <c r="BG220" i="1"/>
  <c r="GW187" i="1" s="1"/>
  <c r="W220" i="1"/>
  <c r="GK187" i="1" s="1"/>
  <c r="U221" i="1"/>
  <c r="R222" i="1"/>
  <c r="T221" i="1"/>
  <c r="GJ188" i="1" s="1"/>
  <c r="BH222" i="1"/>
  <c r="BJ221" i="1"/>
  <c r="GX188" i="1" s="1"/>
  <c r="BW221" i="1"/>
  <c r="BY220" i="1"/>
  <c r="HC187" i="1" s="1"/>
  <c r="CC221" i="1"/>
  <c r="HE187" i="1"/>
  <c r="X222" i="1"/>
  <c r="Z221" i="1"/>
  <c r="GL188" i="1" s="1"/>
  <c r="AJ222" i="1"/>
  <c r="AL221" i="1"/>
  <c r="GP188" i="1" s="1"/>
  <c r="AP222" i="1"/>
  <c r="AR221" i="1"/>
  <c r="GR188" i="1" s="1"/>
  <c r="GH187" i="1"/>
  <c r="AS221" i="1"/>
  <c r="AU220" i="1"/>
  <c r="GS187" i="1" s="1"/>
  <c r="AM221" i="1"/>
  <c r="AO220" i="1"/>
  <c r="GQ187" i="1" s="1"/>
  <c r="CO220" i="1" l="1"/>
  <c r="CQ220" i="1" s="1"/>
  <c r="I214" i="1"/>
  <c r="HT214" i="1"/>
  <c r="HU214" i="1" s="1"/>
  <c r="HV214" i="1" s="1"/>
  <c r="J214" i="1" s="1"/>
  <c r="HS214" i="1"/>
  <c r="HP214" i="1" s="1"/>
  <c r="HR214" i="1"/>
  <c r="HO214" i="1" s="1"/>
  <c r="CQ216" i="1"/>
  <c r="G214" i="1"/>
  <c r="C215" i="1" s="1"/>
  <c r="F215" i="1"/>
  <c r="HQ215" i="1"/>
  <c r="H214" i="1"/>
  <c r="HL189" i="1"/>
  <c r="FI189" i="1" s="1"/>
  <c r="HN222" i="1"/>
  <c r="HJ186" i="1"/>
  <c r="HM186" i="1" s="1"/>
  <c r="B223" i="1"/>
  <c r="X223" i="1"/>
  <c r="Z222" i="1"/>
  <c r="GL189" i="1" s="1"/>
  <c r="BW222" i="1"/>
  <c r="BY221" i="1"/>
  <c r="HC188" i="1" s="1"/>
  <c r="R223" i="1"/>
  <c r="T222" i="1"/>
  <c r="GJ189" i="1" s="1"/>
  <c r="BE222" i="1"/>
  <c r="BG221" i="1"/>
  <c r="GW188" i="1" s="1"/>
  <c r="BK222" i="1"/>
  <c r="BM221" i="1"/>
  <c r="GY188" i="1" s="1"/>
  <c r="CL223" i="1"/>
  <c r="CN222" i="1"/>
  <c r="HH189" i="1" s="1"/>
  <c r="AP223" i="1"/>
  <c r="AR222" i="1"/>
  <c r="GR189" i="1" s="1"/>
  <c r="U222" i="1"/>
  <c r="W221" i="1"/>
  <c r="GK188" i="1" s="1"/>
  <c r="BQ222" i="1"/>
  <c r="BS221" i="1"/>
  <c r="HA188" i="1" s="1"/>
  <c r="AY222" i="1"/>
  <c r="BA221" i="1"/>
  <c r="GU188" i="1" s="1"/>
  <c r="BZ223" i="1"/>
  <c r="CB222" i="1"/>
  <c r="HD189" i="1" s="1"/>
  <c r="AV223" i="1"/>
  <c r="AX222" i="1"/>
  <c r="GT189" i="1" s="1"/>
  <c r="AG222" i="1"/>
  <c r="AI221" i="1"/>
  <c r="GO188" i="1" s="1"/>
  <c r="AM222" i="1"/>
  <c r="AO221" i="1"/>
  <c r="GQ188" i="1" s="1"/>
  <c r="AS222" i="1"/>
  <c r="AU221" i="1"/>
  <c r="GS188" i="1" s="1"/>
  <c r="AJ223" i="1"/>
  <c r="AL222" i="1"/>
  <c r="GP189" i="1" s="1"/>
  <c r="CC222" i="1"/>
  <c r="HE188" i="1"/>
  <c r="BH223" i="1"/>
  <c r="BJ222" i="1"/>
  <c r="GX189" i="1" s="1"/>
  <c r="GH188" i="1"/>
  <c r="O222" i="1"/>
  <c r="Q221" i="1"/>
  <c r="GI188" i="1" s="1"/>
  <c r="AD223" i="1"/>
  <c r="AF222" i="1"/>
  <c r="GN189" i="1" s="1"/>
  <c r="L223" i="1"/>
  <c r="N222" i="1"/>
  <c r="BN223" i="1"/>
  <c r="BP222" i="1"/>
  <c r="GZ189" i="1" s="1"/>
  <c r="BT223" i="1"/>
  <c r="BV222" i="1"/>
  <c r="HB189" i="1" s="1"/>
  <c r="BB223" i="1"/>
  <c r="BD222" i="1"/>
  <c r="GV189" i="1" s="1"/>
  <c r="AA222" i="1"/>
  <c r="AC221" i="1"/>
  <c r="GM188" i="1" s="1"/>
  <c r="CO221" i="1" l="1"/>
  <c r="HT215" i="1"/>
  <c r="HU215" i="1" s="1"/>
  <c r="HV215" i="1" s="1"/>
  <c r="J215" i="1" s="1"/>
  <c r="HS215" i="1"/>
  <c r="HP215" i="1" s="1"/>
  <c r="HR215" i="1"/>
  <c r="HO215" i="1" s="1"/>
  <c r="H215" i="1"/>
  <c r="I215" i="1"/>
  <c r="G215" i="1"/>
  <c r="C216" i="1" s="1"/>
  <c r="F216" i="1"/>
  <c r="HQ216" i="1"/>
  <c r="F220" i="1"/>
  <c r="HQ220" i="1"/>
  <c r="CQ218" i="1"/>
  <c r="F218" i="1" s="1"/>
  <c r="HL190" i="1"/>
  <c r="FI190" i="1" s="1"/>
  <c r="HN223" i="1"/>
  <c r="HJ187" i="1"/>
  <c r="HM187" i="1" s="1"/>
  <c r="B224" i="1"/>
  <c r="BH224" i="1"/>
  <c r="BJ223" i="1"/>
  <c r="GX190" i="1" s="1"/>
  <c r="GH189" i="1"/>
  <c r="CC223" i="1"/>
  <c r="HE189" i="1"/>
  <c r="AA223" i="1"/>
  <c r="AC222" i="1"/>
  <c r="GM189" i="1" s="1"/>
  <c r="BT224" i="1"/>
  <c r="BV223" i="1"/>
  <c r="HB190" i="1" s="1"/>
  <c r="L224" i="1"/>
  <c r="N223" i="1"/>
  <c r="AS223" i="1"/>
  <c r="AU222" i="1"/>
  <c r="GS189" i="1" s="1"/>
  <c r="AG223" i="1"/>
  <c r="AI222" i="1"/>
  <c r="GO189" i="1" s="1"/>
  <c r="BZ224" i="1"/>
  <c r="CB223" i="1"/>
  <c r="HD190" i="1" s="1"/>
  <c r="BQ223" i="1"/>
  <c r="BS222" i="1"/>
  <c r="HA189" i="1" s="1"/>
  <c r="AP224" i="1"/>
  <c r="AR223" i="1"/>
  <c r="GR190" i="1" s="1"/>
  <c r="BK223" i="1"/>
  <c r="BM222" i="1"/>
  <c r="GY189" i="1" s="1"/>
  <c r="R224" i="1"/>
  <c r="T223" i="1"/>
  <c r="GJ190" i="1" s="1"/>
  <c r="X224" i="1"/>
  <c r="Z223" i="1"/>
  <c r="GL190" i="1" s="1"/>
  <c r="O223" i="1"/>
  <c r="Q222" i="1"/>
  <c r="GI189" i="1" s="1"/>
  <c r="AJ224" i="1"/>
  <c r="AL223" i="1"/>
  <c r="GP190" i="1" s="1"/>
  <c r="BB224" i="1"/>
  <c r="BD223" i="1"/>
  <c r="GV190" i="1" s="1"/>
  <c r="BN224" i="1"/>
  <c r="BP223" i="1"/>
  <c r="GZ190" i="1" s="1"/>
  <c r="AD224" i="1"/>
  <c r="AF223" i="1"/>
  <c r="GN190" i="1" s="1"/>
  <c r="AM223" i="1"/>
  <c r="AO222" i="1"/>
  <c r="GQ189" i="1" s="1"/>
  <c r="AV224" i="1"/>
  <c r="AX223" i="1"/>
  <c r="GT190" i="1" s="1"/>
  <c r="AY223" i="1"/>
  <c r="BA222" i="1"/>
  <c r="GU189" i="1" s="1"/>
  <c r="U223" i="1"/>
  <c r="W222" i="1"/>
  <c r="GK189" i="1" s="1"/>
  <c r="CL224" i="1"/>
  <c r="CN223" i="1"/>
  <c r="HH190" i="1" s="1"/>
  <c r="BE223" i="1"/>
  <c r="BG222" i="1"/>
  <c r="GW189" i="1" s="1"/>
  <c r="BW223" i="1"/>
  <c r="BY222" i="1"/>
  <c r="HC189" i="1" s="1"/>
  <c r="CO222" i="1" l="1"/>
  <c r="I216" i="1"/>
  <c r="I220" i="1" s="1"/>
  <c r="C430" i="1"/>
  <c r="F430" i="1" s="1"/>
  <c r="E430" i="1" s="1"/>
  <c r="D31" i="1"/>
  <c r="C31" i="1" s="1"/>
  <c r="HT216" i="1"/>
  <c r="HU216" i="1" s="1"/>
  <c r="HV216" i="1" s="1"/>
  <c r="J216" i="1" s="1"/>
  <c r="HS216" i="1"/>
  <c r="HP216" i="1" s="1"/>
  <c r="HR216" i="1"/>
  <c r="HO216" i="1" s="1"/>
  <c r="HS220" i="1"/>
  <c r="HP220" i="1" s="1"/>
  <c r="HR220" i="1"/>
  <c r="HO220" i="1" s="1"/>
  <c r="H216" i="1"/>
  <c r="G216" i="1"/>
  <c r="HJ188" i="1"/>
  <c r="HM188" i="1" s="1"/>
  <c r="CQ221" i="1"/>
  <c r="HL191" i="1"/>
  <c r="FI191" i="1" s="1"/>
  <c r="HN224" i="1"/>
  <c r="B225" i="1"/>
  <c r="AJ225" i="1"/>
  <c r="AL224" i="1"/>
  <c r="GP191" i="1" s="1"/>
  <c r="BK224" i="1"/>
  <c r="BM223" i="1"/>
  <c r="GY190" i="1" s="1"/>
  <c r="AG224" i="1"/>
  <c r="AI223" i="1"/>
  <c r="GO190" i="1" s="1"/>
  <c r="AA224" i="1"/>
  <c r="AC223" i="1"/>
  <c r="GM190" i="1" s="1"/>
  <c r="BE224" i="1"/>
  <c r="BG223" i="1"/>
  <c r="GW190" i="1" s="1"/>
  <c r="BN225" i="1"/>
  <c r="BP224" i="1"/>
  <c r="GZ191" i="1" s="1"/>
  <c r="X225" i="1"/>
  <c r="Z224" i="1"/>
  <c r="GL191" i="1" s="1"/>
  <c r="BQ224" i="1"/>
  <c r="BS223" i="1"/>
  <c r="HA190" i="1" s="1"/>
  <c r="L225" i="1"/>
  <c r="N224" i="1"/>
  <c r="H220" i="1"/>
  <c r="G220" i="1"/>
  <c r="C221" i="1" s="1"/>
  <c r="BH225" i="1"/>
  <c r="BJ224" i="1"/>
  <c r="GX191" i="1" s="1"/>
  <c r="U224" i="1"/>
  <c r="W223" i="1"/>
  <c r="GK190" i="1" s="1"/>
  <c r="AV225" i="1"/>
  <c r="AX224" i="1"/>
  <c r="GT191" i="1" s="1"/>
  <c r="AD225" i="1"/>
  <c r="AF224" i="1"/>
  <c r="GN191" i="1" s="1"/>
  <c r="BB225" i="1"/>
  <c r="BD224" i="1"/>
  <c r="GV191" i="1" s="1"/>
  <c r="O224" i="1"/>
  <c r="Q223" i="1"/>
  <c r="GI190" i="1" s="1"/>
  <c r="R225" i="1"/>
  <c r="T224" i="1"/>
  <c r="GJ191" i="1" s="1"/>
  <c r="AP225" i="1"/>
  <c r="AR224" i="1"/>
  <c r="GR191" i="1" s="1"/>
  <c r="BZ225" i="1"/>
  <c r="CB224" i="1"/>
  <c r="HD191" i="1" s="1"/>
  <c r="AS224" i="1"/>
  <c r="AU223" i="1"/>
  <c r="GS190" i="1" s="1"/>
  <c r="BT225" i="1"/>
  <c r="BV224" i="1"/>
  <c r="HB191" i="1" s="1"/>
  <c r="CC224" i="1"/>
  <c r="HE190" i="1"/>
  <c r="E220" i="1"/>
  <c r="D220" i="1"/>
  <c r="H218" i="1"/>
  <c r="BW224" i="1"/>
  <c r="BY223" i="1"/>
  <c r="HC190" i="1" s="1"/>
  <c r="CL225" i="1"/>
  <c r="CN224" i="1"/>
  <c r="HH191" i="1" s="1"/>
  <c r="AY224" i="1"/>
  <c r="BA223" i="1"/>
  <c r="GU190" i="1" s="1"/>
  <c r="AM224" i="1"/>
  <c r="AO223" i="1"/>
  <c r="GQ190" i="1" s="1"/>
  <c r="GH190" i="1"/>
  <c r="G430" i="1" l="1"/>
  <c r="H430" i="1" s="1"/>
  <c r="CO223" i="1"/>
  <c r="HT220" i="1"/>
  <c r="HU220" i="1" s="1"/>
  <c r="HV220" i="1" s="1"/>
  <c r="J220" i="1" s="1"/>
  <c r="F221" i="1"/>
  <c r="H221" i="1" s="1"/>
  <c r="HQ221" i="1"/>
  <c r="HJ189" i="1"/>
  <c r="HM189" i="1" s="1"/>
  <c r="CQ222" i="1"/>
  <c r="HL192" i="1"/>
  <c r="FI192" i="1" s="1"/>
  <c r="HN225" i="1"/>
  <c r="B226" i="1"/>
  <c r="CL226" i="1"/>
  <c r="CN225" i="1"/>
  <c r="HH192" i="1" s="1"/>
  <c r="BE225" i="1"/>
  <c r="BG224" i="1"/>
  <c r="GW191" i="1" s="1"/>
  <c r="AG225" i="1"/>
  <c r="AI224" i="1"/>
  <c r="GO191" i="1" s="1"/>
  <c r="BT226" i="1"/>
  <c r="BV225" i="1"/>
  <c r="HB192" i="1" s="1"/>
  <c r="BZ226" i="1"/>
  <c r="CB225" i="1"/>
  <c r="HD192" i="1" s="1"/>
  <c r="R226" i="1"/>
  <c r="T225" i="1"/>
  <c r="GJ192" i="1" s="1"/>
  <c r="BB226" i="1"/>
  <c r="BD225" i="1"/>
  <c r="GV192" i="1" s="1"/>
  <c r="AV226" i="1"/>
  <c r="AX225" i="1"/>
  <c r="GT192" i="1" s="1"/>
  <c r="BH226" i="1"/>
  <c r="BJ225" i="1"/>
  <c r="GX192" i="1" s="1"/>
  <c r="BQ225" i="1"/>
  <c r="BS224" i="1"/>
  <c r="HA191" i="1" s="1"/>
  <c r="BN226" i="1"/>
  <c r="BP225" i="1"/>
  <c r="GZ192" i="1" s="1"/>
  <c r="AJ226" i="1"/>
  <c r="AL225" i="1"/>
  <c r="GP192" i="1" s="1"/>
  <c r="AY225" i="1"/>
  <c r="BA224" i="1"/>
  <c r="GU191" i="1" s="1"/>
  <c r="BW225" i="1"/>
  <c r="BY224" i="1"/>
  <c r="HC191" i="1" s="1"/>
  <c r="GH191" i="1"/>
  <c r="AA225" i="1"/>
  <c r="AC224" i="1"/>
  <c r="GM191" i="1" s="1"/>
  <c r="BM224" i="1"/>
  <c r="GY191" i="1" s="1"/>
  <c r="BK225" i="1"/>
  <c r="AO224" i="1"/>
  <c r="GQ191" i="1" s="1"/>
  <c r="AM225" i="1"/>
  <c r="CC225" i="1"/>
  <c r="HE191" i="1"/>
  <c r="AS225" i="1"/>
  <c r="AU224" i="1"/>
  <c r="GS191" i="1" s="1"/>
  <c r="AP226" i="1"/>
  <c r="AR225" i="1"/>
  <c r="GR192" i="1" s="1"/>
  <c r="O225" i="1"/>
  <c r="Q224" i="1"/>
  <c r="GI191" i="1" s="1"/>
  <c r="AD226" i="1"/>
  <c r="AF225" i="1"/>
  <c r="GN192" i="1" s="1"/>
  <c r="U225" i="1"/>
  <c r="W224" i="1"/>
  <c r="GK191" i="1" s="1"/>
  <c r="L226" i="1"/>
  <c r="N225" i="1"/>
  <c r="X226" i="1"/>
  <c r="Z225" i="1"/>
  <c r="GL192" i="1" s="1"/>
  <c r="I221" i="1" l="1"/>
  <c r="G221" i="1"/>
  <c r="C222" i="1" s="1"/>
  <c r="CO224" i="1"/>
  <c r="HT221" i="1"/>
  <c r="HU221" i="1" s="1"/>
  <c r="HV221" i="1" s="1"/>
  <c r="J221" i="1" s="1"/>
  <c r="HS221" i="1"/>
  <c r="HP221" i="1" s="1"/>
  <c r="HR221" i="1"/>
  <c r="HO221" i="1" s="1"/>
  <c r="CQ223" i="1"/>
  <c r="F222" i="1"/>
  <c r="HQ222" i="1"/>
  <c r="HL193" i="1"/>
  <c r="FI193" i="1" s="1"/>
  <c r="HN226" i="1"/>
  <c r="HJ190" i="1"/>
  <c r="HM190" i="1" s="1"/>
  <c r="B227" i="1"/>
  <c r="BZ227" i="1"/>
  <c r="CB226" i="1"/>
  <c r="HD193" i="1" s="1"/>
  <c r="O226" i="1"/>
  <c r="Q225" i="1"/>
  <c r="GI192" i="1" s="1"/>
  <c r="BW226" i="1"/>
  <c r="BY225" i="1"/>
  <c r="HC192" i="1" s="1"/>
  <c r="BH227" i="1"/>
  <c r="BJ226" i="1"/>
  <c r="GX193" i="1" s="1"/>
  <c r="X227" i="1"/>
  <c r="Z226" i="1"/>
  <c r="GL193" i="1" s="1"/>
  <c r="AS226" i="1"/>
  <c r="AU225" i="1"/>
  <c r="GS192" i="1" s="1"/>
  <c r="BK226" i="1"/>
  <c r="BM225" i="1"/>
  <c r="GY192" i="1" s="1"/>
  <c r="GH192" i="1"/>
  <c r="AY226" i="1"/>
  <c r="BA225" i="1"/>
  <c r="GU192" i="1" s="1"/>
  <c r="AJ227" i="1"/>
  <c r="AL226" i="1"/>
  <c r="GP193" i="1" s="1"/>
  <c r="BQ226" i="1"/>
  <c r="BS225" i="1"/>
  <c r="HA192" i="1" s="1"/>
  <c r="AX226" i="1"/>
  <c r="GT193" i="1" s="1"/>
  <c r="AV227" i="1"/>
  <c r="R227" i="1"/>
  <c r="T226" i="1"/>
  <c r="GJ193" i="1" s="1"/>
  <c r="BV226" i="1"/>
  <c r="HB193" i="1" s="1"/>
  <c r="BT227" i="1"/>
  <c r="BE226" i="1"/>
  <c r="BG225" i="1"/>
  <c r="GW192" i="1" s="1"/>
  <c r="AA226" i="1"/>
  <c r="AC225" i="1"/>
  <c r="GM192" i="1" s="1"/>
  <c r="BN227" i="1"/>
  <c r="BP226" i="1"/>
  <c r="GZ193" i="1" s="1"/>
  <c r="BB227" i="1"/>
  <c r="BD226" i="1"/>
  <c r="GV193" i="1" s="1"/>
  <c r="AG226" i="1"/>
  <c r="AI225" i="1"/>
  <c r="GO192" i="1" s="1"/>
  <c r="U226" i="1"/>
  <c r="W225" i="1"/>
  <c r="GK192" i="1" s="1"/>
  <c r="L227" i="1"/>
  <c r="N226" i="1"/>
  <c r="AD227" i="1"/>
  <c r="AF226" i="1"/>
  <c r="GN193" i="1" s="1"/>
  <c r="AP227" i="1"/>
  <c r="AR226" i="1"/>
  <c r="GR193" i="1" s="1"/>
  <c r="CC226" i="1"/>
  <c r="HE192" i="1"/>
  <c r="AM226" i="1"/>
  <c r="AO225" i="1"/>
  <c r="GQ192" i="1" s="1"/>
  <c r="CL227" i="1"/>
  <c r="CN226" i="1"/>
  <c r="HH193" i="1" s="1"/>
  <c r="I222" i="1" l="1"/>
  <c r="CO225" i="1"/>
  <c r="H222" i="1"/>
  <c r="G222" i="1"/>
  <c r="C223" i="1" s="1"/>
  <c r="HT222" i="1"/>
  <c r="HU222" i="1" s="1"/>
  <c r="HV222" i="1" s="1"/>
  <c r="J222" i="1" s="1"/>
  <c r="HS222" i="1"/>
  <c r="HP222" i="1" s="1"/>
  <c r="HR222" i="1"/>
  <c r="HO222" i="1" s="1"/>
  <c r="F223" i="1"/>
  <c r="HQ223" i="1"/>
  <c r="HJ191" i="1"/>
  <c r="HM191" i="1" s="1"/>
  <c r="CQ224" i="1"/>
  <c r="HL194" i="1"/>
  <c r="FI194" i="1" s="1"/>
  <c r="HN227" i="1"/>
  <c r="B228" i="1"/>
  <c r="BK227" i="1"/>
  <c r="BM226" i="1"/>
  <c r="GY193" i="1" s="1"/>
  <c r="BZ228" i="1"/>
  <c r="CB227" i="1"/>
  <c r="HD194" i="1" s="1"/>
  <c r="AS227" i="1"/>
  <c r="AU226" i="1"/>
  <c r="GS193" i="1" s="1"/>
  <c r="BH228" i="1"/>
  <c r="BJ227" i="1"/>
  <c r="GX194" i="1" s="1"/>
  <c r="BT228" i="1"/>
  <c r="BV227" i="1"/>
  <c r="HB194" i="1" s="1"/>
  <c r="AV228" i="1"/>
  <c r="AX227" i="1"/>
  <c r="GT194" i="1" s="1"/>
  <c r="CC227" i="1"/>
  <c r="HE193" i="1"/>
  <c r="U227" i="1"/>
  <c r="W226" i="1"/>
  <c r="GK193" i="1" s="1"/>
  <c r="BB228" i="1"/>
  <c r="BD227" i="1"/>
  <c r="GV194" i="1" s="1"/>
  <c r="GH193" i="1"/>
  <c r="O227" i="1"/>
  <c r="Q226" i="1"/>
  <c r="GI193" i="1" s="1"/>
  <c r="CL228" i="1"/>
  <c r="CN227" i="1"/>
  <c r="HH194" i="1" s="1"/>
  <c r="AD228" i="1"/>
  <c r="AF227" i="1"/>
  <c r="GN194" i="1" s="1"/>
  <c r="AA227" i="1"/>
  <c r="AC226" i="1"/>
  <c r="GM193" i="1" s="1"/>
  <c r="AJ228" i="1"/>
  <c r="AL227" i="1"/>
  <c r="GP194" i="1" s="1"/>
  <c r="AM227" i="1"/>
  <c r="AO226" i="1"/>
  <c r="GQ193" i="1" s="1"/>
  <c r="AP228" i="1"/>
  <c r="AR227" i="1"/>
  <c r="GR194" i="1" s="1"/>
  <c r="L228" i="1"/>
  <c r="N227" i="1"/>
  <c r="AG227" i="1"/>
  <c r="AI226" i="1"/>
  <c r="GO193" i="1" s="1"/>
  <c r="BN228" i="1"/>
  <c r="BP227" i="1"/>
  <c r="GZ194" i="1" s="1"/>
  <c r="BE227" i="1"/>
  <c r="BG226" i="1"/>
  <c r="GW193" i="1" s="1"/>
  <c r="R228" i="1"/>
  <c r="T227" i="1"/>
  <c r="GJ194" i="1" s="1"/>
  <c r="BQ227" i="1"/>
  <c r="BS226" i="1"/>
  <c r="HA193" i="1" s="1"/>
  <c r="AY227" i="1"/>
  <c r="BA226" i="1"/>
  <c r="GU193" i="1" s="1"/>
  <c r="X228" i="1"/>
  <c r="Z227" i="1"/>
  <c r="GL194" i="1" s="1"/>
  <c r="BW227" i="1"/>
  <c r="BY226" i="1"/>
  <c r="HC193" i="1" s="1"/>
  <c r="I223" i="1" l="1"/>
  <c r="CO226" i="1"/>
  <c r="G223" i="1"/>
  <c r="C224" i="1" s="1"/>
  <c r="H223" i="1"/>
  <c r="HT223" i="1"/>
  <c r="HU223" i="1" s="1"/>
  <c r="HV223" i="1" s="1"/>
  <c r="J223" i="1" s="1"/>
  <c r="HS223" i="1"/>
  <c r="HP223" i="1" s="1"/>
  <c r="HR223" i="1"/>
  <c r="HO223" i="1" s="1"/>
  <c r="CQ225" i="1"/>
  <c r="F224" i="1"/>
  <c r="HQ224" i="1"/>
  <c r="HL195" i="1"/>
  <c r="FI195" i="1" s="1"/>
  <c r="HN228" i="1"/>
  <c r="HJ192" i="1"/>
  <c r="HM192" i="1" s="1"/>
  <c r="B229" i="1"/>
  <c r="GH194" i="1"/>
  <c r="AY228" i="1"/>
  <c r="BA227" i="1"/>
  <c r="GU194" i="1" s="1"/>
  <c r="L229" i="1"/>
  <c r="N228" i="1"/>
  <c r="BH229" i="1"/>
  <c r="BJ228" i="1"/>
  <c r="GX195" i="1" s="1"/>
  <c r="BZ229" i="1"/>
  <c r="CB228" i="1"/>
  <c r="HD195" i="1" s="1"/>
  <c r="BN229" i="1"/>
  <c r="BP228" i="1"/>
  <c r="GZ195" i="1" s="1"/>
  <c r="BW228" i="1"/>
  <c r="BY227" i="1"/>
  <c r="HC194" i="1" s="1"/>
  <c r="BQ228" i="1"/>
  <c r="BS227" i="1"/>
  <c r="HA194" i="1" s="1"/>
  <c r="BE228" i="1"/>
  <c r="BG227" i="1"/>
  <c r="GW194" i="1" s="1"/>
  <c r="AG228" i="1"/>
  <c r="AI227" i="1"/>
  <c r="GO194" i="1" s="1"/>
  <c r="AP229" i="1"/>
  <c r="AR228" i="1"/>
  <c r="GR195" i="1" s="1"/>
  <c r="AJ229" i="1"/>
  <c r="AL228" i="1"/>
  <c r="GP195" i="1" s="1"/>
  <c r="AD229" i="1"/>
  <c r="AF228" i="1"/>
  <c r="GN195" i="1" s="1"/>
  <c r="O228" i="1"/>
  <c r="Q227" i="1"/>
  <c r="GI194" i="1" s="1"/>
  <c r="U228" i="1"/>
  <c r="W227" i="1"/>
  <c r="GK194" i="1" s="1"/>
  <c r="AV229" i="1"/>
  <c r="AX228" i="1"/>
  <c r="GT195" i="1" s="1"/>
  <c r="X229" i="1"/>
  <c r="Z228" i="1"/>
  <c r="GL195" i="1" s="1"/>
  <c r="AS228" i="1"/>
  <c r="AU227" i="1"/>
  <c r="GS194" i="1" s="1"/>
  <c r="BK228" i="1"/>
  <c r="BM227" i="1"/>
  <c r="GY194" i="1" s="1"/>
  <c r="R229" i="1"/>
  <c r="T228" i="1"/>
  <c r="GJ195" i="1" s="1"/>
  <c r="AM228" i="1"/>
  <c r="AO227" i="1"/>
  <c r="GQ194" i="1" s="1"/>
  <c r="AA228" i="1"/>
  <c r="AC227" i="1"/>
  <c r="GM194" i="1" s="1"/>
  <c r="CL229" i="1"/>
  <c r="CN228" i="1"/>
  <c r="HH195" i="1" s="1"/>
  <c r="BB229" i="1"/>
  <c r="BD228" i="1"/>
  <c r="GV195" i="1" s="1"/>
  <c r="CC228" i="1"/>
  <c r="HE194" i="1"/>
  <c r="BT229" i="1"/>
  <c r="BV228" i="1"/>
  <c r="HB195" i="1" s="1"/>
  <c r="H224" i="1" l="1"/>
  <c r="CO227" i="1"/>
  <c r="I224" i="1"/>
  <c r="HT224" i="1"/>
  <c r="HU224" i="1" s="1"/>
  <c r="HV224" i="1" s="1"/>
  <c r="J224" i="1" s="1"/>
  <c r="HS224" i="1"/>
  <c r="HP224" i="1" s="1"/>
  <c r="HR224" i="1"/>
  <c r="HO224" i="1" s="1"/>
  <c r="G224" i="1"/>
  <c r="C225" i="1" s="1"/>
  <c r="F225" i="1"/>
  <c r="HQ225" i="1"/>
  <c r="HJ193" i="1"/>
  <c r="HM193" i="1" s="1"/>
  <c r="CQ226" i="1"/>
  <c r="HL196" i="1"/>
  <c r="FI196" i="1" s="1"/>
  <c r="HN229" i="1"/>
  <c r="B230" i="1"/>
  <c r="AM229" i="1"/>
  <c r="AO228" i="1"/>
  <c r="GQ195" i="1" s="1"/>
  <c r="BZ230" i="1"/>
  <c r="CB229" i="1"/>
  <c r="HD196" i="1" s="1"/>
  <c r="L230" i="1"/>
  <c r="N229" i="1"/>
  <c r="BT230" i="1"/>
  <c r="BV229" i="1"/>
  <c r="HB196" i="1" s="1"/>
  <c r="BB230" i="1"/>
  <c r="BD229" i="1"/>
  <c r="GV196" i="1" s="1"/>
  <c r="AD230" i="1"/>
  <c r="AF229" i="1"/>
  <c r="GN196" i="1" s="1"/>
  <c r="AP230" i="1"/>
  <c r="AR229" i="1"/>
  <c r="GR196" i="1" s="1"/>
  <c r="BG228" i="1"/>
  <c r="GW195" i="1" s="1"/>
  <c r="BE229" i="1"/>
  <c r="BW229" i="1"/>
  <c r="BY228" i="1"/>
  <c r="HC195" i="1" s="1"/>
  <c r="BK229" i="1"/>
  <c r="BM228" i="1"/>
  <c r="GY195" i="1" s="1"/>
  <c r="AA229" i="1"/>
  <c r="AC228" i="1"/>
  <c r="GM195" i="1" s="1"/>
  <c r="R230" i="1"/>
  <c r="T229" i="1"/>
  <c r="GJ196" i="1" s="1"/>
  <c r="AS229" i="1"/>
  <c r="AU228" i="1"/>
  <c r="GS195" i="1" s="1"/>
  <c r="AV230" i="1"/>
  <c r="AX229" i="1"/>
  <c r="GT196" i="1" s="1"/>
  <c r="BH230" i="1"/>
  <c r="BJ229" i="1"/>
  <c r="GX196" i="1" s="1"/>
  <c r="AY229" i="1"/>
  <c r="BA228" i="1"/>
  <c r="GU195" i="1" s="1"/>
  <c r="CL230" i="1"/>
  <c r="CN229" i="1"/>
  <c r="HH196" i="1" s="1"/>
  <c r="X230" i="1"/>
  <c r="Z229" i="1"/>
  <c r="GL196" i="1" s="1"/>
  <c r="U229" i="1"/>
  <c r="W228" i="1"/>
  <c r="GK195" i="1" s="1"/>
  <c r="HE195" i="1"/>
  <c r="CC229" i="1"/>
  <c r="O229" i="1"/>
  <c r="Q228" i="1"/>
  <c r="GI195" i="1" s="1"/>
  <c r="AJ230" i="1"/>
  <c r="AL229" i="1"/>
  <c r="GP196" i="1" s="1"/>
  <c r="AG229" i="1"/>
  <c r="AI228" i="1"/>
  <c r="GO195" i="1" s="1"/>
  <c r="BQ229" i="1"/>
  <c r="BS228" i="1"/>
  <c r="HA195" i="1" s="1"/>
  <c r="BN230" i="1"/>
  <c r="BP229" i="1"/>
  <c r="GZ196" i="1" s="1"/>
  <c r="GH195" i="1"/>
  <c r="CO228" i="1" l="1"/>
  <c r="H225" i="1"/>
  <c r="HT225" i="1"/>
  <c r="HU225" i="1" s="1"/>
  <c r="HV225" i="1" s="1"/>
  <c r="J225" i="1" s="1"/>
  <c r="HS225" i="1"/>
  <c r="HP225" i="1" s="1"/>
  <c r="HR225" i="1"/>
  <c r="HO225" i="1" s="1"/>
  <c r="I225" i="1"/>
  <c r="G225" i="1"/>
  <c r="C226" i="1" s="1"/>
  <c r="CQ227" i="1"/>
  <c r="F226" i="1"/>
  <c r="HQ226" i="1"/>
  <c r="HL197" i="1"/>
  <c r="FI197" i="1" s="1"/>
  <c r="HN230" i="1"/>
  <c r="HJ194" i="1"/>
  <c r="HM194" i="1" s="1"/>
  <c r="B231" i="1"/>
  <c r="BQ230" i="1"/>
  <c r="BS229" i="1"/>
  <c r="HA196" i="1" s="1"/>
  <c r="AJ231" i="1"/>
  <c r="AL230" i="1"/>
  <c r="GP197" i="1" s="1"/>
  <c r="AJ233" i="1"/>
  <c r="AL233" i="1" s="1"/>
  <c r="X231" i="1"/>
  <c r="Z230" i="1"/>
  <c r="GL197" i="1" s="1"/>
  <c r="X233" i="1"/>
  <c r="Z233" i="1" s="1"/>
  <c r="AY230" i="1"/>
  <c r="BA229" i="1"/>
  <c r="GU196" i="1" s="1"/>
  <c r="R233" i="1"/>
  <c r="T233" i="1" s="1"/>
  <c r="T230" i="1"/>
  <c r="GJ197" i="1" s="1"/>
  <c r="R231" i="1"/>
  <c r="BZ231" i="1"/>
  <c r="CB230" i="1"/>
  <c r="HD197" i="1" s="1"/>
  <c r="BZ233" i="1"/>
  <c r="CB233" i="1" s="1"/>
  <c r="BW230" i="1"/>
  <c r="BY229" i="1"/>
  <c r="HC196" i="1" s="1"/>
  <c r="AP233" i="1"/>
  <c r="AR233" i="1" s="1"/>
  <c r="AP231" i="1"/>
  <c r="AR230" i="1"/>
  <c r="GR197" i="1" s="1"/>
  <c r="BB231" i="1"/>
  <c r="BD230" i="1"/>
  <c r="GV197" i="1" s="1"/>
  <c r="BB233" i="1"/>
  <c r="BD233" i="1" s="1"/>
  <c r="GH196" i="1"/>
  <c r="BN233" i="1"/>
  <c r="BP233" i="1" s="1"/>
  <c r="BP230" i="1"/>
  <c r="GZ197" i="1" s="1"/>
  <c r="BN231" i="1"/>
  <c r="AG230" i="1"/>
  <c r="AI229" i="1"/>
  <c r="GO196" i="1" s="1"/>
  <c r="O230" i="1"/>
  <c r="Q229" i="1"/>
  <c r="GI196" i="1" s="1"/>
  <c r="U230" i="1"/>
  <c r="W229" i="1"/>
  <c r="GK196" i="1" s="1"/>
  <c r="CL231" i="1"/>
  <c r="CN231" i="1" s="1"/>
  <c r="CN230" i="1"/>
  <c r="HH197" i="1" s="1"/>
  <c r="CL233" i="1"/>
  <c r="BH231" i="1"/>
  <c r="BJ230" i="1"/>
  <c r="GX197" i="1" s="1"/>
  <c r="BH233" i="1"/>
  <c r="BJ233" i="1" s="1"/>
  <c r="AS230" i="1"/>
  <c r="AU229" i="1"/>
  <c r="GS196" i="1" s="1"/>
  <c r="AA230" i="1"/>
  <c r="AC229" i="1"/>
  <c r="GM196" i="1" s="1"/>
  <c r="BE230" i="1"/>
  <c r="BG229" i="1"/>
  <c r="GW196" i="1" s="1"/>
  <c r="L231" i="1"/>
  <c r="N230" i="1"/>
  <c r="L233" i="1"/>
  <c r="N233" i="1" s="1"/>
  <c r="AM230" i="1"/>
  <c r="AO229" i="1"/>
  <c r="GQ196" i="1" s="1"/>
  <c r="AV231" i="1"/>
  <c r="AX230" i="1"/>
  <c r="GT197" i="1" s="1"/>
  <c r="AV233" i="1"/>
  <c r="AX233" i="1" s="1"/>
  <c r="BK230" i="1"/>
  <c r="BM229" i="1"/>
  <c r="GY196" i="1" s="1"/>
  <c r="CC230" i="1"/>
  <c r="HE196" i="1"/>
  <c r="AD231" i="1"/>
  <c r="AF230" i="1"/>
  <c r="GN197" i="1" s="1"/>
  <c r="AD233" i="1"/>
  <c r="AF233" i="1" s="1"/>
  <c r="BT231" i="1"/>
  <c r="BV230" i="1"/>
  <c r="HB197" i="1" s="1"/>
  <c r="BT233" i="1"/>
  <c r="BV233" i="1" s="1"/>
  <c r="CO229" i="1" l="1"/>
  <c r="HT226" i="1"/>
  <c r="HU226" i="1" s="1"/>
  <c r="HV226" i="1" s="1"/>
  <c r="J226" i="1" s="1"/>
  <c r="HS226" i="1"/>
  <c r="HP226" i="1" s="1"/>
  <c r="HR226" i="1"/>
  <c r="HO226" i="1" s="1"/>
  <c r="G226" i="1"/>
  <c r="C227" i="1" s="1"/>
  <c r="H226" i="1"/>
  <c r="I226" i="1"/>
  <c r="F227" i="1"/>
  <c r="HQ227" i="1"/>
  <c r="HJ195" i="1"/>
  <c r="HM195" i="1" s="1"/>
  <c r="CQ228" i="1"/>
  <c r="HL198" i="1"/>
  <c r="FI198" i="1" s="1"/>
  <c r="HN231" i="1"/>
  <c r="HH198" i="1"/>
  <c r="B235" i="1"/>
  <c r="GH197" i="1"/>
  <c r="AD235" i="1"/>
  <c r="AF231" i="1"/>
  <c r="GN198" i="1" s="1"/>
  <c r="BE233" i="1"/>
  <c r="BG233" i="1" s="1"/>
  <c r="BE231" i="1"/>
  <c r="BG230" i="1"/>
  <c r="GW197" i="1" s="1"/>
  <c r="BN235" i="1"/>
  <c r="BP231" i="1"/>
  <c r="GZ198" i="1" s="1"/>
  <c r="BW233" i="1"/>
  <c r="BY233" i="1" s="1"/>
  <c r="BW231" i="1"/>
  <c r="BY230" i="1"/>
  <c r="HC197" i="1" s="1"/>
  <c r="R235" i="1"/>
  <c r="T231" i="1"/>
  <c r="GJ198" i="1" s="1"/>
  <c r="AY233" i="1"/>
  <c r="BA233" i="1" s="1"/>
  <c r="AY231" i="1"/>
  <c r="BA230" i="1"/>
  <c r="GU197" i="1" s="1"/>
  <c r="BQ233" i="1"/>
  <c r="BS233" i="1" s="1"/>
  <c r="BQ231" i="1"/>
  <c r="BS230" i="1"/>
  <c r="HA197" i="1" s="1"/>
  <c r="AA233" i="1"/>
  <c r="AC233" i="1" s="1"/>
  <c r="AA231" i="1"/>
  <c r="AC230" i="1"/>
  <c r="GM197" i="1" s="1"/>
  <c r="O233" i="1"/>
  <c r="Q233" i="1" s="1"/>
  <c r="O231" i="1"/>
  <c r="Q230" i="1"/>
  <c r="GI197" i="1" s="1"/>
  <c r="AP235" i="1"/>
  <c r="AR231" i="1"/>
  <c r="GR198" i="1" s="1"/>
  <c r="BT235" i="1"/>
  <c r="BV231" i="1"/>
  <c r="HB198" i="1" s="1"/>
  <c r="CC233" i="1"/>
  <c r="CC231" i="1"/>
  <c r="HE197" i="1"/>
  <c r="BK233" i="1"/>
  <c r="BM233" i="1" s="1"/>
  <c r="BK231" i="1"/>
  <c r="BM230" i="1"/>
  <c r="GY197" i="1" s="1"/>
  <c r="L235" i="1"/>
  <c r="N231" i="1"/>
  <c r="BH235" i="1"/>
  <c r="BJ231" i="1"/>
  <c r="GX198" i="1" s="1"/>
  <c r="AJ235" i="1"/>
  <c r="AL231" i="1"/>
  <c r="GP198" i="1" s="1"/>
  <c r="AV235" i="1"/>
  <c r="AX231" i="1"/>
  <c r="GT198" i="1" s="1"/>
  <c r="AM233" i="1"/>
  <c r="AO233" i="1" s="1"/>
  <c r="AM231" i="1"/>
  <c r="AO230" i="1"/>
  <c r="GQ197" i="1" s="1"/>
  <c r="AS233" i="1"/>
  <c r="AU233" i="1" s="1"/>
  <c r="AS231" i="1"/>
  <c r="AU230" i="1"/>
  <c r="GS197" i="1" s="1"/>
  <c r="CL235" i="1"/>
  <c r="CN233" i="1"/>
  <c r="U233" i="1"/>
  <c r="W233" i="1" s="1"/>
  <c r="U231" i="1"/>
  <c r="W230" i="1"/>
  <c r="GK197" i="1" s="1"/>
  <c r="AG233" i="1"/>
  <c r="AI233" i="1" s="1"/>
  <c r="AG231" i="1"/>
  <c r="AI230" i="1"/>
  <c r="GO197" i="1" s="1"/>
  <c r="BB235" i="1"/>
  <c r="BD231" i="1"/>
  <c r="GV198" i="1" s="1"/>
  <c r="BZ235" i="1"/>
  <c r="CB231" i="1"/>
  <c r="HD198" i="1" s="1"/>
  <c r="X235" i="1"/>
  <c r="Z231" i="1"/>
  <c r="GL198" i="1" s="1"/>
  <c r="CO233" i="1" l="1"/>
  <c r="CO230" i="1"/>
  <c r="H227" i="1"/>
  <c r="I227" i="1"/>
  <c r="G227" i="1"/>
  <c r="C228" i="1" s="1"/>
  <c r="HT227" i="1"/>
  <c r="HU227" i="1" s="1"/>
  <c r="HV227" i="1" s="1"/>
  <c r="J227" i="1" s="1"/>
  <c r="HS227" i="1"/>
  <c r="HP227" i="1" s="1"/>
  <c r="HR227" i="1"/>
  <c r="HO227" i="1" s="1"/>
  <c r="F228" i="1"/>
  <c r="HQ228" i="1"/>
  <c r="HJ196" i="1"/>
  <c r="HM196" i="1" s="1"/>
  <c r="CQ229" i="1"/>
  <c r="HL199" i="1"/>
  <c r="FI199" i="1" s="1"/>
  <c r="HN235" i="1"/>
  <c r="B236" i="1"/>
  <c r="X236" i="1"/>
  <c r="Z235" i="1"/>
  <c r="GL199" i="1" s="1"/>
  <c r="BB236" i="1"/>
  <c r="BD235" i="1"/>
  <c r="GV199" i="1" s="1"/>
  <c r="AV236" i="1"/>
  <c r="AX235" i="1"/>
  <c r="GT199" i="1" s="1"/>
  <c r="BH236" i="1"/>
  <c r="BJ235" i="1"/>
  <c r="GX199" i="1" s="1"/>
  <c r="BM231" i="1"/>
  <c r="GY198" i="1" s="1"/>
  <c r="BK235" i="1"/>
  <c r="CC235" i="1"/>
  <c r="AP236" i="1"/>
  <c r="AR235" i="1"/>
  <c r="GR199" i="1" s="1"/>
  <c r="BS231" i="1"/>
  <c r="HA198" i="1" s="1"/>
  <c r="BQ235" i="1"/>
  <c r="BY231" i="1"/>
  <c r="HC198" i="1" s="1"/>
  <c r="BW235" i="1"/>
  <c r="BN236" i="1"/>
  <c r="BP235" i="1"/>
  <c r="GZ199" i="1" s="1"/>
  <c r="AO231" i="1"/>
  <c r="GQ198" i="1" s="1"/>
  <c r="AM235" i="1"/>
  <c r="GH198" i="1"/>
  <c r="AC231" i="1"/>
  <c r="GM198" i="1" s="1"/>
  <c r="AA235" i="1"/>
  <c r="CL236" i="1"/>
  <c r="CN235" i="1"/>
  <c r="HH199" i="1" s="1"/>
  <c r="W231" i="1"/>
  <c r="GK198" i="1" s="1"/>
  <c r="U235" i="1"/>
  <c r="AJ236" i="1"/>
  <c r="AL235" i="1"/>
  <c r="GP199" i="1" s="1"/>
  <c r="L236" i="1"/>
  <c r="N235" i="1"/>
  <c r="BT236" i="1"/>
  <c r="BV235" i="1"/>
  <c r="HB199" i="1" s="1"/>
  <c r="Q231" i="1"/>
  <c r="GI198" i="1" s="1"/>
  <c r="O235" i="1"/>
  <c r="R236" i="1"/>
  <c r="T235" i="1"/>
  <c r="GJ199" i="1" s="1"/>
  <c r="BG231" i="1"/>
  <c r="GW198" i="1" s="1"/>
  <c r="BE235" i="1"/>
  <c r="AD236" i="1"/>
  <c r="AF235" i="1"/>
  <c r="GN199" i="1" s="1"/>
  <c r="BZ236" i="1"/>
  <c r="CB235" i="1"/>
  <c r="HD199" i="1" s="1"/>
  <c r="AI231" i="1"/>
  <c r="GO198" i="1" s="1"/>
  <c r="AG235" i="1"/>
  <c r="AU231" i="1"/>
  <c r="GS198" i="1" s="1"/>
  <c r="AS235" i="1"/>
  <c r="HE198" i="1"/>
  <c r="BA231" i="1"/>
  <c r="GU198" i="1" s="1"/>
  <c r="AY235" i="1"/>
  <c r="H228" i="1" l="1"/>
  <c r="I228" i="1"/>
  <c r="G228" i="1"/>
  <c r="C229" i="1" s="1"/>
  <c r="CO231" i="1"/>
  <c r="HT228" i="1"/>
  <c r="HU228" i="1" s="1"/>
  <c r="HV228" i="1" s="1"/>
  <c r="J228" i="1" s="1"/>
  <c r="HS228" i="1"/>
  <c r="HP228" i="1" s="1"/>
  <c r="HR228" i="1"/>
  <c r="HO228" i="1" s="1"/>
  <c r="F229" i="1"/>
  <c r="HQ229" i="1"/>
  <c r="HJ197" i="1"/>
  <c r="HM197" i="1" s="1"/>
  <c r="CQ230" i="1"/>
  <c r="HL200" i="1"/>
  <c r="FI200" i="1" s="1"/>
  <c r="HN236" i="1"/>
  <c r="B237" i="1"/>
  <c r="AS236" i="1"/>
  <c r="AU235" i="1"/>
  <c r="GS199" i="1" s="1"/>
  <c r="BE236" i="1"/>
  <c r="BG235" i="1"/>
  <c r="GW199" i="1" s="1"/>
  <c r="R237" i="1"/>
  <c r="T236" i="1"/>
  <c r="GJ200" i="1" s="1"/>
  <c r="BT237" i="1"/>
  <c r="BV236" i="1"/>
  <c r="HB200" i="1" s="1"/>
  <c r="AL236" i="1"/>
  <c r="GP200" i="1" s="1"/>
  <c r="AJ237" i="1"/>
  <c r="U236" i="1"/>
  <c r="W235" i="1"/>
  <c r="GK199" i="1" s="1"/>
  <c r="AC235" i="1"/>
  <c r="GM199" i="1" s="1"/>
  <c r="AA236" i="1"/>
  <c r="AO235" i="1"/>
  <c r="GQ199" i="1" s="1"/>
  <c r="AM236" i="1"/>
  <c r="BN237" i="1"/>
  <c r="BP236" i="1"/>
  <c r="GZ200" i="1" s="1"/>
  <c r="BH237" i="1"/>
  <c r="BJ236" i="1"/>
  <c r="GX200" i="1" s="1"/>
  <c r="BB237" i="1"/>
  <c r="BD236" i="1"/>
  <c r="GV200" i="1" s="1"/>
  <c r="AD237" i="1"/>
  <c r="AF236" i="1"/>
  <c r="GN200" i="1" s="1"/>
  <c r="BY235" i="1"/>
  <c r="HC199" i="1" s="1"/>
  <c r="BW236" i="1"/>
  <c r="BM235" i="1"/>
  <c r="GY199" i="1" s="1"/>
  <c r="BK236" i="1"/>
  <c r="CL237" i="1"/>
  <c r="CN236" i="1"/>
  <c r="HH200" i="1" s="1"/>
  <c r="BQ236" i="1"/>
  <c r="BS235" i="1"/>
  <c r="HA199" i="1" s="1"/>
  <c r="CC236" i="1"/>
  <c r="CE235" i="1"/>
  <c r="BZ237" i="1"/>
  <c r="CB236" i="1"/>
  <c r="HD200" i="1" s="1"/>
  <c r="Q235" i="1"/>
  <c r="GI199" i="1" s="1"/>
  <c r="O236" i="1"/>
  <c r="GH199" i="1"/>
  <c r="BA235" i="1"/>
  <c r="GU199" i="1" s="1"/>
  <c r="AY236" i="1"/>
  <c r="AG236" i="1"/>
  <c r="AI235" i="1"/>
  <c r="GO199" i="1" s="1"/>
  <c r="N236" i="1"/>
  <c r="L237" i="1"/>
  <c r="AP237" i="1"/>
  <c r="AR236" i="1"/>
  <c r="GR200" i="1" s="1"/>
  <c r="AV237" i="1"/>
  <c r="AX236" i="1"/>
  <c r="GT200" i="1" s="1"/>
  <c r="Z236" i="1"/>
  <c r="GL200" i="1" s="1"/>
  <c r="X237" i="1"/>
  <c r="HE199" i="1" l="1"/>
  <c r="H229" i="1"/>
  <c r="G229" i="1"/>
  <c r="C230" i="1" s="1"/>
  <c r="CO235" i="1"/>
  <c r="CQ235" i="1" s="1"/>
  <c r="I229" i="1"/>
  <c r="HT229" i="1"/>
  <c r="HU229" i="1" s="1"/>
  <c r="HV229" i="1" s="1"/>
  <c r="J229" i="1" s="1"/>
  <c r="HS229" i="1"/>
  <c r="HP229" i="1" s="1"/>
  <c r="HR229" i="1"/>
  <c r="HO229" i="1" s="1"/>
  <c r="CQ231" i="1"/>
  <c r="F230" i="1"/>
  <c r="HQ230" i="1"/>
  <c r="HL201" i="1"/>
  <c r="FI201" i="1" s="1"/>
  <c r="HN237" i="1"/>
  <c r="HJ198" i="1"/>
  <c r="HM198" i="1" s="1"/>
  <c r="B238" i="1"/>
  <c r="AG237" i="1"/>
  <c r="AI236" i="1"/>
  <c r="GO200" i="1" s="1"/>
  <c r="BQ237" i="1"/>
  <c r="BS236" i="1"/>
  <c r="HA200" i="1" s="1"/>
  <c r="BP237" i="1"/>
  <c r="GZ201" i="1" s="1"/>
  <c r="BN238" i="1"/>
  <c r="R238" i="1"/>
  <c r="T237" i="1"/>
  <c r="GJ201" i="1" s="1"/>
  <c r="AS237" i="1"/>
  <c r="AU236" i="1"/>
  <c r="GS200" i="1" s="1"/>
  <c r="Z237" i="1"/>
  <c r="GL201" i="1" s="1"/>
  <c r="X238" i="1"/>
  <c r="BZ238" i="1"/>
  <c r="CB237" i="1"/>
  <c r="HD201" i="1" s="1"/>
  <c r="BW237" i="1"/>
  <c r="BY236" i="1"/>
  <c r="HC200" i="1" s="1"/>
  <c r="BB238" i="1"/>
  <c r="BD237" i="1"/>
  <c r="GV201" i="1" s="1"/>
  <c r="AV238" i="1"/>
  <c r="AX237" i="1"/>
  <c r="GT201" i="1" s="1"/>
  <c r="L238" i="1"/>
  <c r="N237" i="1"/>
  <c r="AY237" i="1"/>
  <c r="BA236" i="1"/>
  <c r="GU200" i="1" s="1"/>
  <c r="O237" i="1"/>
  <c r="Q236" i="1"/>
  <c r="GI200" i="1" s="1"/>
  <c r="AM237" i="1"/>
  <c r="AO236" i="1"/>
  <c r="GQ200" i="1" s="1"/>
  <c r="GH200" i="1"/>
  <c r="CC237" i="1"/>
  <c r="CE236" i="1"/>
  <c r="HE200" i="1" s="1"/>
  <c r="CL238" i="1"/>
  <c r="CN237" i="1"/>
  <c r="HH201" i="1" s="1"/>
  <c r="BK237" i="1"/>
  <c r="BM236" i="1"/>
  <c r="GY200" i="1" s="1"/>
  <c r="AD238" i="1"/>
  <c r="AF237" i="1"/>
  <c r="GN201" i="1" s="1"/>
  <c r="BH238" i="1"/>
  <c r="BJ237" i="1"/>
  <c r="GX201" i="1" s="1"/>
  <c r="U237" i="1"/>
  <c r="W236" i="1"/>
  <c r="GK200" i="1" s="1"/>
  <c r="BT238" i="1"/>
  <c r="BV237" i="1"/>
  <c r="HB201" i="1" s="1"/>
  <c r="BE237" i="1"/>
  <c r="BG236" i="1"/>
  <c r="GW200" i="1" s="1"/>
  <c r="AR237" i="1"/>
  <c r="GR201" i="1" s="1"/>
  <c r="AP238" i="1"/>
  <c r="AA237" i="1"/>
  <c r="AC236" i="1"/>
  <c r="GM200" i="1" s="1"/>
  <c r="AJ238" i="1"/>
  <c r="AL237" i="1"/>
  <c r="GP201" i="1" s="1"/>
  <c r="I230" i="1" l="1"/>
  <c r="CO236" i="1"/>
  <c r="G230" i="1"/>
  <c r="C231" i="1" s="1"/>
  <c r="H230" i="1"/>
  <c r="HT230" i="1"/>
  <c r="HU230" i="1" s="1"/>
  <c r="HV230" i="1" s="1"/>
  <c r="J230" i="1" s="1"/>
  <c r="HS230" i="1"/>
  <c r="HP230" i="1" s="1"/>
  <c r="HR230" i="1"/>
  <c r="HO230" i="1" s="1"/>
  <c r="F235" i="1"/>
  <c r="G235" i="1" s="1"/>
  <c r="C236" i="1" s="1"/>
  <c r="HQ235" i="1"/>
  <c r="F231" i="1"/>
  <c r="HQ231" i="1"/>
  <c r="CQ233" i="1"/>
  <c r="F233" i="1" s="1"/>
  <c r="HL202" i="1"/>
  <c r="FI202" i="1" s="1"/>
  <c r="HN238" i="1"/>
  <c r="HJ199" i="1"/>
  <c r="HM199" i="1" s="1"/>
  <c r="B239" i="1"/>
  <c r="AJ239" i="1"/>
  <c r="AL238" i="1"/>
  <c r="GP202" i="1" s="1"/>
  <c r="BE238" i="1"/>
  <c r="BG237" i="1"/>
  <c r="GW201" i="1" s="1"/>
  <c r="U238" i="1"/>
  <c r="W237" i="1"/>
  <c r="GK201" i="1" s="1"/>
  <c r="AD239" i="1"/>
  <c r="AF238" i="1"/>
  <c r="GN202" i="1" s="1"/>
  <c r="CL239" i="1"/>
  <c r="CN238" i="1"/>
  <c r="HH202" i="1" s="1"/>
  <c r="AS238" i="1"/>
  <c r="AU237" i="1"/>
  <c r="GS201" i="1" s="1"/>
  <c r="AG238" i="1"/>
  <c r="AI237" i="1"/>
  <c r="GO201" i="1" s="1"/>
  <c r="AA238" i="1"/>
  <c r="AC237" i="1"/>
  <c r="GM201" i="1" s="1"/>
  <c r="AM238" i="1"/>
  <c r="AO237" i="1"/>
  <c r="GQ201" i="1" s="1"/>
  <c r="AY238" i="1"/>
  <c r="BA237" i="1"/>
  <c r="GU201" i="1" s="1"/>
  <c r="AV239" i="1"/>
  <c r="AX238" i="1"/>
  <c r="GT202" i="1" s="1"/>
  <c r="BW238" i="1"/>
  <c r="BY237" i="1"/>
  <c r="HC201" i="1" s="1"/>
  <c r="X239" i="1"/>
  <c r="Z238" i="1"/>
  <c r="GL202" i="1" s="1"/>
  <c r="AP239" i="1"/>
  <c r="AR238" i="1"/>
  <c r="GR202" i="1" s="1"/>
  <c r="BT239" i="1"/>
  <c r="BV238" i="1"/>
  <c r="HB202" i="1" s="1"/>
  <c r="BH239" i="1"/>
  <c r="BJ238" i="1"/>
  <c r="GX202" i="1" s="1"/>
  <c r="BK238" i="1"/>
  <c r="BM237" i="1"/>
  <c r="GY201" i="1" s="1"/>
  <c r="CC238" i="1"/>
  <c r="CE237" i="1"/>
  <c r="GH201" i="1"/>
  <c r="R239" i="1"/>
  <c r="T238" i="1"/>
  <c r="GJ202" i="1" s="1"/>
  <c r="BQ238" i="1"/>
  <c r="BS237" i="1"/>
  <c r="HA201" i="1" s="1"/>
  <c r="O238" i="1"/>
  <c r="Q237" i="1"/>
  <c r="GI201" i="1" s="1"/>
  <c r="L239" i="1"/>
  <c r="N238" i="1"/>
  <c r="BB239" i="1"/>
  <c r="BD238" i="1"/>
  <c r="GV202" i="1" s="1"/>
  <c r="BZ239" i="1"/>
  <c r="CB238" i="1"/>
  <c r="HD202" i="1" s="1"/>
  <c r="BN239" i="1"/>
  <c r="BP238" i="1"/>
  <c r="GZ202" i="1" s="1"/>
  <c r="HE201" i="1" l="1"/>
  <c r="I231" i="1"/>
  <c r="I235" i="1" s="1"/>
  <c r="CO237" i="1"/>
  <c r="C431" i="1"/>
  <c r="G431" i="1" s="1"/>
  <c r="H431" i="1" s="1"/>
  <c r="D32" i="1"/>
  <c r="C32" i="1" s="1"/>
  <c r="HT231" i="1"/>
  <c r="HU231" i="1" s="1"/>
  <c r="HV231" i="1" s="1"/>
  <c r="J231" i="1" s="1"/>
  <c r="HS231" i="1"/>
  <c r="HP231" i="1" s="1"/>
  <c r="HR231" i="1"/>
  <c r="HO231" i="1" s="1"/>
  <c r="HS235" i="1"/>
  <c r="HP235" i="1" s="1"/>
  <c r="HR235" i="1"/>
  <c r="HO235" i="1" s="1"/>
  <c r="G231" i="1"/>
  <c r="H231" i="1"/>
  <c r="HJ200" i="1"/>
  <c r="HM200" i="1" s="1"/>
  <c r="CQ236" i="1"/>
  <c r="HL203" i="1"/>
  <c r="FI203" i="1" s="1"/>
  <c r="HN239" i="1"/>
  <c r="H235" i="1"/>
  <c r="B240" i="1"/>
  <c r="O239" i="1"/>
  <c r="Q238" i="1"/>
  <c r="GI202" i="1" s="1"/>
  <c r="GH202" i="1"/>
  <c r="AG239" i="1"/>
  <c r="AI238" i="1"/>
  <c r="GO202" i="1" s="1"/>
  <c r="BQ239" i="1"/>
  <c r="BS238" i="1"/>
  <c r="HA202" i="1" s="1"/>
  <c r="BK239" i="1"/>
  <c r="BM238" i="1"/>
  <c r="GY202" i="1" s="1"/>
  <c r="BT240" i="1"/>
  <c r="BV239" i="1"/>
  <c r="HB203" i="1" s="1"/>
  <c r="X240" i="1"/>
  <c r="Z239" i="1"/>
  <c r="GL203" i="1" s="1"/>
  <c r="AV240" i="1"/>
  <c r="AX239" i="1"/>
  <c r="GT203" i="1" s="1"/>
  <c r="AM239" i="1"/>
  <c r="AO238" i="1"/>
  <c r="GQ202" i="1" s="1"/>
  <c r="CL240" i="1"/>
  <c r="CN239" i="1"/>
  <c r="HH203" i="1" s="1"/>
  <c r="U239" i="1"/>
  <c r="W238" i="1"/>
  <c r="GK202" i="1" s="1"/>
  <c r="AJ240" i="1"/>
  <c r="AL239" i="1"/>
  <c r="GP203" i="1" s="1"/>
  <c r="BB240" i="1"/>
  <c r="BD239" i="1"/>
  <c r="GV203" i="1" s="1"/>
  <c r="AA239" i="1"/>
  <c r="AC238" i="1"/>
  <c r="GM202" i="1" s="1"/>
  <c r="AS239" i="1"/>
  <c r="AU238" i="1"/>
  <c r="GS202" i="1" s="1"/>
  <c r="R240" i="1"/>
  <c r="T239" i="1"/>
  <c r="GJ203" i="1" s="1"/>
  <c r="CC239" i="1"/>
  <c r="CE238" i="1"/>
  <c r="BH240" i="1"/>
  <c r="BJ239" i="1"/>
  <c r="GX203" i="1" s="1"/>
  <c r="AP240" i="1"/>
  <c r="AR239" i="1"/>
  <c r="GR203" i="1" s="1"/>
  <c r="BW239" i="1"/>
  <c r="BY238" i="1"/>
  <c r="HC202" i="1" s="1"/>
  <c r="AY239" i="1"/>
  <c r="BA238" i="1"/>
  <c r="GU202" i="1" s="1"/>
  <c r="AD240" i="1"/>
  <c r="AF239" i="1"/>
  <c r="GN203" i="1" s="1"/>
  <c r="BE239" i="1"/>
  <c r="BG238" i="1"/>
  <c r="GW202" i="1" s="1"/>
  <c r="BN240" i="1"/>
  <c r="BP239" i="1"/>
  <c r="GZ203" i="1" s="1"/>
  <c r="BZ240" i="1"/>
  <c r="CB239" i="1"/>
  <c r="HD203" i="1" s="1"/>
  <c r="L240" i="1"/>
  <c r="N239" i="1"/>
  <c r="D235" i="1"/>
  <c r="H233" i="1"/>
  <c r="E235" i="1"/>
  <c r="HE202" i="1" l="1"/>
  <c r="F431" i="1"/>
  <c r="E431" i="1" s="1"/>
  <c r="CO238" i="1"/>
  <c r="HT235" i="1"/>
  <c r="HU235" i="1" s="1"/>
  <c r="HV235" i="1" s="1"/>
  <c r="J235" i="1" s="1"/>
  <c r="F236" i="1"/>
  <c r="G236" i="1" s="1"/>
  <c r="C237" i="1" s="1"/>
  <c r="HQ236" i="1"/>
  <c r="HJ201" i="1"/>
  <c r="HM201" i="1" s="1"/>
  <c r="CQ237" i="1"/>
  <c r="HL204" i="1"/>
  <c r="FI204" i="1" s="1"/>
  <c r="HN240" i="1"/>
  <c r="B241" i="1"/>
  <c r="L241" i="1"/>
  <c r="N240" i="1"/>
  <c r="AD241" i="1"/>
  <c r="AF240" i="1"/>
  <c r="GN204" i="1" s="1"/>
  <c r="BW240" i="1"/>
  <c r="BY239" i="1"/>
  <c r="HC203" i="1" s="1"/>
  <c r="AC239" i="1"/>
  <c r="GM203" i="1" s="1"/>
  <c r="AA240" i="1"/>
  <c r="CL241" i="1"/>
  <c r="CN240" i="1"/>
  <c r="HH204" i="1" s="1"/>
  <c r="BT241" i="1"/>
  <c r="BV240" i="1"/>
  <c r="HB204" i="1" s="1"/>
  <c r="BH241" i="1"/>
  <c r="BJ240" i="1"/>
  <c r="GX204" i="1" s="1"/>
  <c r="AV241" i="1"/>
  <c r="AX240" i="1"/>
  <c r="GT204" i="1" s="1"/>
  <c r="BQ240" i="1"/>
  <c r="BS239" i="1"/>
  <c r="HA203" i="1" s="1"/>
  <c r="GH203" i="1"/>
  <c r="BN241" i="1"/>
  <c r="BP240" i="1"/>
  <c r="GZ204" i="1" s="1"/>
  <c r="R241" i="1"/>
  <c r="T240" i="1"/>
  <c r="GJ204" i="1" s="1"/>
  <c r="AJ241" i="1"/>
  <c r="AL240" i="1"/>
  <c r="GP204" i="1" s="1"/>
  <c r="BZ241" i="1"/>
  <c r="CB240" i="1"/>
  <c r="HD204" i="1" s="1"/>
  <c r="BE240" i="1"/>
  <c r="BG239" i="1"/>
  <c r="GW203" i="1" s="1"/>
  <c r="AY240" i="1"/>
  <c r="BA239" i="1"/>
  <c r="GU203" i="1" s="1"/>
  <c r="AP241" i="1"/>
  <c r="AR240" i="1"/>
  <c r="GR204" i="1" s="1"/>
  <c r="CC240" i="1"/>
  <c r="CE239" i="1"/>
  <c r="AS240" i="1"/>
  <c r="AU239" i="1"/>
  <c r="GS203" i="1" s="1"/>
  <c r="BB241" i="1"/>
  <c r="BD240" i="1"/>
  <c r="GV204" i="1" s="1"/>
  <c r="U240" i="1"/>
  <c r="W239" i="1"/>
  <c r="GK203" i="1" s="1"/>
  <c r="AM240" i="1"/>
  <c r="AO239" i="1"/>
  <c r="GQ203" i="1" s="1"/>
  <c r="X241" i="1"/>
  <c r="Z240" i="1"/>
  <c r="GL204" i="1" s="1"/>
  <c r="BK240" i="1"/>
  <c r="BM239" i="1"/>
  <c r="GY203" i="1" s="1"/>
  <c r="AG240" i="1"/>
  <c r="AI239" i="1"/>
  <c r="GO203" i="1" s="1"/>
  <c r="O240" i="1"/>
  <c r="Q239" i="1"/>
  <c r="GI203" i="1" s="1"/>
  <c r="HE203" i="1" l="1"/>
  <c r="H236" i="1"/>
  <c r="I236" i="1"/>
  <c r="CO239" i="1"/>
  <c r="HT236" i="1"/>
  <c r="HU236" i="1" s="1"/>
  <c r="HV236" i="1" s="1"/>
  <c r="J236" i="1" s="1"/>
  <c r="HS236" i="1"/>
  <c r="HP236" i="1" s="1"/>
  <c r="HR236" i="1"/>
  <c r="HO236" i="1" s="1"/>
  <c r="CQ238" i="1"/>
  <c r="F237" i="1"/>
  <c r="H237" i="1" s="1"/>
  <c r="HQ237" i="1"/>
  <c r="HL205" i="1"/>
  <c r="FI205" i="1" s="1"/>
  <c r="HN241" i="1"/>
  <c r="HJ202" i="1"/>
  <c r="HM202" i="1" s="1"/>
  <c r="B242" i="1"/>
  <c r="X242" i="1"/>
  <c r="Z241" i="1"/>
  <c r="GL205" i="1" s="1"/>
  <c r="AL241" i="1"/>
  <c r="GP205" i="1" s="1"/>
  <c r="AJ242" i="1"/>
  <c r="BQ241" i="1"/>
  <c r="BS240" i="1"/>
  <c r="HA204" i="1" s="1"/>
  <c r="BH242" i="1"/>
  <c r="BJ241" i="1"/>
  <c r="GX205" i="1" s="1"/>
  <c r="GH204" i="1"/>
  <c r="O241" i="1"/>
  <c r="Q240" i="1"/>
  <c r="GI204" i="1" s="1"/>
  <c r="BK241" i="1"/>
  <c r="BM240" i="1"/>
  <c r="GY204" i="1" s="1"/>
  <c r="AM241" i="1"/>
  <c r="AO240" i="1"/>
  <c r="GQ204" i="1" s="1"/>
  <c r="BB242" i="1"/>
  <c r="BD241" i="1"/>
  <c r="GV205" i="1" s="1"/>
  <c r="CC241" i="1"/>
  <c r="CE240" i="1"/>
  <c r="HE204" i="1" s="1"/>
  <c r="AY241" i="1"/>
  <c r="BA240" i="1"/>
  <c r="GU204" i="1" s="1"/>
  <c r="BZ242" i="1"/>
  <c r="CB241" i="1"/>
  <c r="HD205" i="1" s="1"/>
  <c r="R242" i="1"/>
  <c r="T241" i="1"/>
  <c r="GJ205" i="1" s="1"/>
  <c r="CL242" i="1"/>
  <c r="CN241" i="1"/>
  <c r="HH205" i="1" s="1"/>
  <c r="BW241" i="1"/>
  <c r="BY240" i="1"/>
  <c r="HC204" i="1" s="1"/>
  <c r="N241" i="1"/>
  <c r="L242" i="1"/>
  <c r="AV242" i="1"/>
  <c r="AX241" i="1"/>
  <c r="GT205" i="1" s="1"/>
  <c r="AA241" i="1"/>
  <c r="AC240" i="1"/>
  <c r="GM204" i="1" s="1"/>
  <c r="AS241" i="1"/>
  <c r="AU240" i="1"/>
  <c r="GS204" i="1" s="1"/>
  <c r="AP242" i="1"/>
  <c r="AR241" i="1"/>
  <c r="GR205" i="1" s="1"/>
  <c r="BN242" i="1"/>
  <c r="BP241" i="1"/>
  <c r="GZ205" i="1" s="1"/>
  <c r="BT242" i="1"/>
  <c r="BV241" i="1"/>
  <c r="HB205" i="1" s="1"/>
  <c r="AD242" i="1"/>
  <c r="AF241" i="1"/>
  <c r="GN205" i="1" s="1"/>
  <c r="AG241" i="1"/>
  <c r="AI240" i="1"/>
  <c r="GO204" i="1" s="1"/>
  <c r="U241" i="1"/>
  <c r="W240" i="1"/>
  <c r="GK204" i="1" s="1"/>
  <c r="BE241" i="1"/>
  <c r="BG240" i="1"/>
  <c r="GW204" i="1" s="1"/>
  <c r="CO240" i="1" l="1"/>
  <c r="G237" i="1"/>
  <c r="C238" i="1" s="1"/>
  <c r="I237" i="1"/>
  <c r="HT237" i="1"/>
  <c r="HU237" i="1" s="1"/>
  <c r="HV237" i="1" s="1"/>
  <c r="J237" i="1" s="1"/>
  <c r="HS237" i="1"/>
  <c r="HP237" i="1" s="1"/>
  <c r="HR237" i="1"/>
  <c r="HO237" i="1" s="1"/>
  <c r="F238" i="1"/>
  <c r="HQ238" i="1"/>
  <c r="HJ203" i="1"/>
  <c r="HM203" i="1" s="1"/>
  <c r="CQ239" i="1"/>
  <c r="HL206" i="1"/>
  <c r="FI206" i="1" s="1"/>
  <c r="HN242" i="1"/>
  <c r="B243" i="1"/>
  <c r="AG242" i="1"/>
  <c r="AI241" i="1"/>
  <c r="GO205" i="1" s="1"/>
  <c r="AA242" i="1"/>
  <c r="AC241" i="1"/>
  <c r="GM205" i="1" s="1"/>
  <c r="GH205" i="1"/>
  <c r="BZ243" i="1"/>
  <c r="CB242" i="1"/>
  <c r="HD206" i="1" s="1"/>
  <c r="CC242" i="1"/>
  <c r="CE241" i="1"/>
  <c r="HE205" i="1" s="1"/>
  <c r="AM242" i="1"/>
  <c r="AO241" i="1"/>
  <c r="GQ205" i="1" s="1"/>
  <c r="O242" i="1"/>
  <c r="Q241" i="1"/>
  <c r="GI205" i="1" s="1"/>
  <c r="BH243" i="1"/>
  <c r="BJ242" i="1"/>
  <c r="GX206" i="1" s="1"/>
  <c r="AJ243" i="1"/>
  <c r="AL242" i="1"/>
  <c r="GP206" i="1" s="1"/>
  <c r="AP243" i="1"/>
  <c r="AR242" i="1"/>
  <c r="GR206" i="1" s="1"/>
  <c r="CL243" i="1"/>
  <c r="CN242" i="1"/>
  <c r="HH206" i="1" s="1"/>
  <c r="BE242" i="1"/>
  <c r="BG241" i="1"/>
  <c r="GW205" i="1" s="1"/>
  <c r="AS242" i="1"/>
  <c r="AU241" i="1"/>
  <c r="GS205" i="1" s="1"/>
  <c r="BW242" i="1"/>
  <c r="BY241" i="1"/>
  <c r="HC205" i="1" s="1"/>
  <c r="BT243" i="1"/>
  <c r="BV242" i="1"/>
  <c r="HB206" i="1" s="1"/>
  <c r="X243" i="1"/>
  <c r="Z242" i="1"/>
  <c r="GL206" i="1" s="1"/>
  <c r="AD243" i="1"/>
  <c r="AF242" i="1"/>
  <c r="GN206" i="1" s="1"/>
  <c r="BN243" i="1"/>
  <c r="BP242" i="1"/>
  <c r="GZ206" i="1" s="1"/>
  <c r="AV243" i="1"/>
  <c r="AX242" i="1"/>
  <c r="GT206" i="1" s="1"/>
  <c r="U242" i="1"/>
  <c r="W241" i="1"/>
  <c r="GK205" i="1" s="1"/>
  <c r="L243" i="1"/>
  <c r="N242" i="1"/>
  <c r="R243" i="1"/>
  <c r="T242" i="1"/>
  <c r="GJ206" i="1" s="1"/>
  <c r="AY242" i="1"/>
  <c r="BA241" i="1"/>
  <c r="GU205" i="1" s="1"/>
  <c r="BB243" i="1"/>
  <c r="BD242" i="1"/>
  <c r="GV206" i="1" s="1"/>
  <c r="BK242" i="1"/>
  <c r="BM241" i="1"/>
  <c r="GY205" i="1" s="1"/>
  <c r="BQ242" i="1"/>
  <c r="BS241" i="1"/>
  <c r="HA205" i="1" s="1"/>
  <c r="G238" i="1" l="1"/>
  <c r="C239" i="1" s="1"/>
  <c r="CO241" i="1"/>
  <c r="H238" i="1"/>
  <c r="HT238" i="1"/>
  <c r="HU238" i="1" s="1"/>
  <c r="HV238" i="1" s="1"/>
  <c r="J238" i="1" s="1"/>
  <c r="HS238" i="1"/>
  <c r="HP238" i="1" s="1"/>
  <c r="HR238" i="1"/>
  <c r="HO238" i="1" s="1"/>
  <c r="F239" i="1"/>
  <c r="HQ239" i="1"/>
  <c r="CQ240" i="1"/>
  <c r="I238" i="1"/>
  <c r="HL207" i="1"/>
  <c r="FI207" i="1" s="1"/>
  <c r="HN243" i="1"/>
  <c r="HJ204" i="1"/>
  <c r="HM204" i="1" s="1"/>
  <c r="B244" i="1"/>
  <c r="BQ243" i="1"/>
  <c r="BS242" i="1"/>
  <c r="HA206" i="1" s="1"/>
  <c r="AG243" i="1"/>
  <c r="AI242" i="1"/>
  <c r="GO206" i="1" s="1"/>
  <c r="BE243" i="1"/>
  <c r="BG242" i="1"/>
  <c r="GW206" i="1" s="1"/>
  <c r="AP244" i="1"/>
  <c r="AR243" i="1"/>
  <c r="GR207" i="1" s="1"/>
  <c r="BH244" i="1"/>
  <c r="BJ243" i="1"/>
  <c r="GX207" i="1" s="1"/>
  <c r="AM243" i="1"/>
  <c r="AO242" i="1"/>
  <c r="GQ206" i="1" s="1"/>
  <c r="BZ244" i="1"/>
  <c r="CB243" i="1"/>
  <c r="HD207" i="1" s="1"/>
  <c r="R244" i="1"/>
  <c r="T243" i="1"/>
  <c r="GJ207" i="1" s="1"/>
  <c r="U243" i="1"/>
  <c r="W242" i="1"/>
  <c r="GK206" i="1" s="1"/>
  <c r="X244" i="1"/>
  <c r="Z243" i="1"/>
  <c r="GL207" i="1" s="1"/>
  <c r="GH206" i="1"/>
  <c r="BW243" i="1"/>
  <c r="BY242" i="1"/>
  <c r="HC206" i="1" s="1"/>
  <c r="AA243" i="1"/>
  <c r="AC242" i="1"/>
  <c r="GM206" i="1" s="1"/>
  <c r="AS243" i="1"/>
  <c r="AU242" i="1"/>
  <c r="GS206" i="1" s="1"/>
  <c r="BB244" i="1"/>
  <c r="BD243" i="1"/>
  <c r="GV207" i="1" s="1"/>
  <c r="BN244" i="1"/>
  <c r="BP243" i="1"/>
  <c r="GZ207" i="1" s="1"/>
  <c r="BK243" i="1"/>
  <c r="BM242" i="1"/>
  <c r="GY206" i="1" s="1"/>
  <c r="AY243" i="1"/>
  <c r="BA242" i="1"/>
  <c r="GU206" i="1" s="1"/>
  <c r="L244" i="1"/>
  <c r="N243" i="1"/>
  <c r="AV244" i="1"/>
  <c r="AX243" i="1"/>
  <c r="GT207" i="1" s="1"/>
  <c r="AD244" i="1"/>
  <c r="AF243" i="1"/>
  <c r="GN207" i="1" s="1"/>
  <c r="BT244" i="1"/>
  <c r="BV243" i="1"/>
  <c r="HB207" i="1" s="1"/>
  <c r="CL244" i="1"/>
  <c r="CN243" i="1"/>
  <c r="HH207" i="1" s="1"/>
  <c r="AJ244" i="1"/>
  <c r="AL243" i="1"/>
  <c r="GP207" i="1" s="1"/>
  <c r="O243" i="1"/>
  <c r="Q242" i="1"/>
  <c r="GI206" i="1" s="1"/>
  <c r="CC243" i="1"/>
  <c r="CE242" i="1"/>
  <c r="HE206" i="1" l="1"/>
  <c r="G239" i="1"/>
  <c r="C240" i="1" s="1"/>
  <c r="H239" i="1"/>
  <c r="I239" i="1"/>
  <c r="CO242" i="1"/>
  <c r="HT239" i="1"/>
  <c r="HU239" i="1" s="1"/>
  <c r="HV239" i="1" s="1"/>
  <c r="J239" i="1" s="1"/>
  <c r="HS239" i="1"/>
  <c r="HP239" i="1" s="1"/>
  <c r="HR239" i="1"/>
  <c r="HO239" i="1" s="1"/>
  <c r="F240" i="1"/>
  <c r="HQ240" i="1"/>
  <c r="HJ205" i="1"/>
  <c r="HM205" i="1" s="1"/>
  <c r="CQ241" i="1"/>
  <c r="HL208" i="1"/>
  <c r="FI208" i="1" s="1"/>
  <c r="HN244" i="1"/>
  <c r="B245" i="1"/>
  <c r="O244" i="1"/>
  <c r="Q243" i="1"/>
  <c r="GI207" i="1" s="1"/>
  <c r="BW244" i="1"/>
  <c r="BY243" i="1"/>
  <c r="HC207" i="1" s="1"/>
  <c r="X245" i="1"/>
  <c r="Z244" i="1"/>
  <c r="GL208" i="1" s="1"/>
  <c r="R245" i="1"/>
  <c r="T244" i="1"/>
  <c r="GJ208" i="1" s="1"/>
  <c r="AM244" i="1"/>
  <c r="AO243" i="1"/>
  <c r="GQ207" i="1" s="1"/>
  <c r="AP245" i="1"/>
  <c r="AR244" i="1"/>
  <c r="GR208" i="1" s="1"/>
  <c r="BQ244" i="1"/>
  <c r="BS243" i="1"/>
  <c r="HA207" i="1" s="1"/>
  <c r="L245" i="1"/>
  <c r="N244" i="1"/>
  <c r="AG244" i="1"/>
  <c r="AI243" i="1"/>
  <c r="GO207" i="1" s="1"/>
  <c r="CL245" i="1"/>
  <c r="CN245" i="1" s="1"/>
  <c r="CN244" i="1"/>
  <c r="HH208" i="1" s="1"/>
  <c r="BB245" i="1"/>
  <c r="BD244" i="1"/>
  <c r="GV208" i="1" s="1"/>
  <c r="CC244" i="1"/>
  <c r="CE243" i="1"/>
  <c r="AJ245" i="1"/>
  <c r="AL244" i="1"/>
  <c r="GP208" i="1" s="1"/>
  <c r="BT245" i="1"/>
  <c r="BV244" i="1"/>
  <c r="HB208" i="1" s="1"/>
  <c r="AV245" i="1"/>
  <c r="AX244" i="1"/>
  <c r="GT208" i="1" s="1"/>
  <c r="AY244" i="1"/>
  <c r="BA243" i="1"/>
  <c r="GU207" i="1" s="1"/>
  <c r="BN245" i="1"/>
  <c r="BP244" i="1"/>
  <c r="GZ208" i="1" s="1"/>
  <c r="AU243" i="1"/>
  <c r="GS207" i="1" s="1"/>
  <c r="AS244" i="1"/>
  <c r="W243" i="1"/>
  <c r="GK207" i="1" s="1"/>
  <c r="U244" i="1"/>
  <c r="BZ245" i="1"/>
  <c r="CB244" i="1"/>
  <c r="HD208" i="1" s="1"/>
  <c r="BH245" i="1"/>
  <c r="BJ244" i="1"/>
  <c r="GX208" i="1" s="1"/>
  <c r="BE244" i="1"/>
  <c r="BG243" i="1"/>
  <c r="GW207" i="1" s="1"/>
  <c r="AD245" i="1"/>
  <c r="AF244" i="1"/>
  <c r="GN208" i="1" s="1"/>
  <c r="BK244" i="1"/>
  <c r="BM243" i="1"/>
  <c r="GY207" i="1" s="1"/>
  <c r="AA244" i="1"/>
  <c r="AC243" i="1"/>
  <c r="GM207" i="1" s="1"/>
  <c r="GH207" i="1"/>
  <c r="HE207" i="1" l="1"/>
  <c r="H240" i="1"/>
  <c r="G240" i="1"/>
  <c r="C241" i="1" s="1"/>
  <c r="CO243" i="1"/>
  <c r="HT240" i="1"/>
  <c r="HU240" i="1" s="1"/>
  <c r="HV240" i="1" s="1"/>
  <c r="J240" i="1" s="1"/>
  <c r="HS240" i="1"/>
  <c r="HP240" i="1" s="1"/>
  <c r="HR240" i="1"/>
  <c r="HO240" i="1" s="1"/>
  <c r="I240" i="1"/>
  <c r="F241" i="1"/>
  <c r="HQ241" i="1"/>
  <c r="HJ206" i="1"/>
  <c r="HM206" i="1" s="1"/>
  <c r="CQ242" i="1"/>
  <c r="HL209" i="1"/>
  <c r="FI209" i="1" s="1"/>
  <c r="HN245" i="1"/>
  <c r="HH209" i="1"/>
  <c r="B246" i="1"/>
  <c r="BN246" i="1"/>
  <c r="BP245" i="1"/>
  <c r="GZ209" i="1" s="1"/>
  <c r="BN248" i="1"/>
  <c r="BP248" i="1" s="1"/>
  <c r="AV246" i="1"/>
  <c r="AX245" i="1"/>
  <c r="GT209" i="1" s="1"/>
  <c r="AV248" i="1"/>
  <c r="AX248" i="1" s="1"/>
  <c r="AJ246" i="1"/>
  <c r="AL245" i="1"/>
  <c r="GP209" i="1" s="1"/>
  <c r="AJ248" i="1"/>
  <c r="AL248" i="1" s="1"/>
  <c r="BQ245" i="1"/>
  <c r="BS244" i="1"/>
  <c r="HA208" i="1" s="1"/>
  <c r="AM245" i="1"/>
  <c r="AO244" i="1"/>
  <c r="GQ208" i="1" s="1"/>
  <c r="X246" i="1"/>
  <c r="Z245" i="1"/>
  <c r="GL209" i="1" s="1"/>
  <c r="X248" i="1"/>
  <c r="Z248" i="1" s="1"/>
  <c r="O245" i="1"/>
  <c r="Q244" i="1"/>
  <c r="GI208" i="1" s="1"/>
  <c r="BH246" i="1"/>
  <c r="BJ245" i="1"/>
  <c r="GX209" i="1" s="1"/>
  <c r="BH248" i="1"/>
  <c r="BJ248" i="1" s="1"/>
  <c r="BK245" i="1"/>
  <c r="BM244" i="1"/>
  <c r="GY208" i="1" s="1"/>
  <c r="BZ248" i="1"/>
  <c r="CB248" i="1" s="1"/>
  <c r="BZ246" i="1"/>
  <c r="CB245" i="1"/>
  <c r="HD209" i="1" s="1"/>
  <c r="AS245" i="1"/>
  <c r="AU244" i="1"/>
  <c r="GS208" i="1" s="1"/>
  <c r="CL246" i="1"/>
  <c r="CL248" i="1"/>
  <c r="CN248" i="1" s="1"/>
  <c r="GH208" i="1"/>
  <c r="BE245" i="1"/>
  <c r="BG244" i="1"/>
  <c r="GW208" i="1" s="1"/>
  <c r="AA245" i="1"/>
  <c r="AC244" i="1"/>
  <c r="GM208" i="1" s="1"/>
  <c r="AD248" i="1"/>
  <c r="AF248" i="1" s="1"/>
  <c r="AF245" i="1"/>
  <c r="GN209" i="1" s="1"/>
  <c r="AD246" i="1"/>
  <c r="U245" i="1"/>
  <c r="W244" i="1"/>
  <c r="GK208" i="1" s="1"/>
  <c r="AY245" i="1"/>
  <c r="BA244" i="1"/>
  <c r="GU208" i="1" s="1"/>
  <c r="BT246" i="1"/>
  <c r="BV245" i="1"/>
  <c r="HB209" i="1" s="1"/>
  <c r="BT248" i="1"/>
  <c r="BV248" i="1" s="1"/>
  <c r="CC245" i="1"/>
  <c r="CE244" i="1"/>
  <c r="L246" i="1"/>
  <c r="N245" i="1"/>
  <c r="L248" i="1"/>
  <c r="N248" i="1" s="1"/>
  <c r="AP246" i="1"/>
  <c r="AR245" i="1"/>
  <c r="GR209" i="1" s="1"/>
  <c r="AP248" i="1"/>
  <c r="AR248" i="1" s="1"/>
  <c r="R246" i="1"/>
  <c r="T245" i="1"/>
  <c r="GJ209" i="1" s="1"/>
  <c r="R248" i="1"/>
  <c r="T248" i="1" s="1"/>
  <c r="BW245" i="1"/>
  <c r="BY244" i="1"/>
  <c r="HC208" i="1" s="1"/>
  <c r="BB248" i="1"/>
  <c r="BD248" i="1" s="1"/>
  <c r="BB246" i="1"/>
  <c r="BD245" i="1"/>
  <c r="GV209" i="1" s="1"/>
  <c r="AG245" i="1"/>
  <c r="AI244" i="1"/>
  <c r="GO208" i="1" s="1"/>
  <c r="HE208" i="1" l="1"/>
  <c r="G241" i="1"/>
  <c r="C242" i="1" s="1"/>
  <c r="CO244" i="1"/>
  <c r="H241" i="1"/>
  <c r="I241" i="1"/>
  <c r="HT241" i="1"/>
  <c r="HU241" i="1" s="1"/>
  <c r="HV241" i="1" s="1"/>
  <c r="J241" i="1" s="1"/>
  <c r="HS241" i="1"/>
  <c r="HP241" i="1" s="1"/>
  <c r="HR241" i="1"/>
  <c r="HO241" i="1" s="1"/>
  <c r="F242" i="1"/>
  <c r="HQ242" i="1"/>
  <c r="HJ207" i="1"/>
  <c r="HM207" i="1" s="1"/>
  <c r="CQ243" i="1"/>
  <c r="HL210" i="1"/>
  <c r="FI210" i="1" s="1"/>
  <c r="HN246" i="1"/>
  <c r="B250" i="1"/>
  <c r="AP250" i="1"/>
  <c r="AR246" i="1"/>
  <c r="GR210" i="1" s="1"/>
  <c r="CL250" i="1"/>
  <c r="CN246" i="1"/>
  <c r="HH210" i="1" s="1"/>
  <c r="O248" i="1"/>
  <c r="Q248" i="1" s="1"/>
  <c r="O246" i="1"/>
  <c r="Q245" i="1"/>
  <c r="GI209" i="1" s="1"/>
  <c r="AG248" i="1"/>
  <c r="AI248" i="1" s="1"/>
  <c r="AG246" i="1"/>
  <c r="AI245" i="1"/>
  <c r="GO209" i="1" s="1"/>
  <c r="R250" i="1"/>
  <c r="T246" i="1"/>
  <c r="GJ210" i="1" s="1"/>
  <c r="CC248" i="1"/>
  <c r="CE248" i="1" s="1"/>
  <c r="CC246" i="1"/>
  <c r="CE245" i="1"/>
  <c r="HE209" i="1" s="1"/>
  <c r="AD250" i="1"/>
  <c r="AF246" i="1"/>
  <c r="GN210" i="1" s="1"/>
  <c r="AA248" i="1"/>
  <c r="AC248" i="1" s="1"/>
  <c r="AA246" i="1"/>
  <c r="AC245" i="1"/>
  <c r="GM209" i="1" s="1"/>
  <c r="AM248" i="1"/>
  <c r="AO248" i="1" s="1"/>
  <c r="AM246" i="1"/>
  <c r="AO245" i="1"/>
  <c r="GQ209" i="1" s="1"/>
  <c r="AJ250" i="1"/>
  <c r="AL246" i="1"/>
  <c r="GP210" i="1" s="1"/>
  <c r="BT250" i="1"/>
  <c r="BV246" i="1"/>
  <c r="HB210" i="1" s="1"/>
  <c r="U248" i="1"/>
  <c r="W248" i="1" s="1"/>
  <c r="U246" i="1"/>
  <c r="W245" i="1"/>
  <c r="GK209" i="1" s="1"/>
  <c r="BZ250" i="1"/>
  <c r="CB246" i="1"/>
  <c r="HD210" i="1" s="1"/>
  <c r="BW248" i="1"/>
  <c r="BY248" i="1" s="1"/>
  <c r="BW246" i="1"/>
  <c r="BY245" i="1"/>
  <c r="HC209" i="1" s="1"/>
  <c r="GH209" i="1"/>
  <c r="AY248" i="1"/>
  <c r="BA248" i="1" s="1"/>
  <c r="AY246" i="1"/>
  <c r="BA245" i="1"/>
  <c r="GU209" i="1" s="1"/>
  <c r="AS248" i="1"/>
  <c r="AU248" i="1" s="1"/>
  <c r="AS246" i="1"/>
  <c r="AU245" i="1"/>
  <c r="GS209" i="1" s="1"/>
  <c r="BH250" i="1"/>
  <c r="BJ246" i="1"/>
  <c r="GX210" i="1" s="1"/>
  <c r="BB250" i="1"/>
  <c r="BD246" i="1"/>
  <c r="GV210" i="1" s="1"/>
  <c r="L250" i="1"/>
  <c r="N246" i="1"/>
  <c r="BE248" i="1"/>
  <c r="BG248" i="1" s="1"/>
  <c r="BE246" i="1"/>
  <c r="BG245" i="1"/>
  <c r="GW209" i="1" s="1"/>
  <c r="BK248" i="1"/>
  <c r="BM248" i="1" s="1"/>
  <c r="BK246" i="1"/>
  <c r="BM245" i="1"/>
  <c r="GY209" i="1" s="1"/>
  <c r="X250" i="1"/>
  <c r="Z246" i="1"/>
  <c r="GL210" i="1" s="1"/>
  <c r="BQ248" i="1"/>
  <c r="BS248" i="1" s="1"/>
  <c r="BQ246" i="1"/>
  <c r="BS245" i="1"/>
  <c r="HA209" i="1" s="1"/>
  <c r="BN250" i="1"/>
  <c r="BP246" i="1"/>
  <c r="GZ210" i="1" s="1"/>
  <c r="AV250" i="1"/>
  <c r="AX246" i="1"/>
  <c r="GT210" i="1" s="1"/>
  <c r="G242" i="1" l="1"/>
  <c r="C243" i="1" s="1"/>
  <c r="CO248" i="1"/>
  <c r="CO245" i="1"/>
  <c r="I242" i="1"/>
  <c r="HT242" i="1"/>
  <c r="HU242" i="1" s="1"/>
  <c r="HV242" i="1" s="1"/>
  <c r="J242" i="1" s="1"/>
  <c r="HS242" i="1"/>
  <c r="HP242" i="1" s="1"/>
  <c r="HR242" i="1"/>
  <c r="HO242" i="1" s="1"/>
  <c r="H242" i="1"/>
  <c r="F243" i="1"/>
  <c r="HQ243" i="1"/>
  <c r="HJ208" i="1"/>
  <c r="HM208" i="1" s="1"/>
  <c r="CQ244" i="1"/>
  <c r="HL211" i="1"/>
  <c r="FI211" i="1" s="1"/>
  <c r="HN250" i="1"/>
  <c r="B251" i="1"/>
  <c r="X251" i="1"/>
  <c r="Z250" i="1"/>
  <c r="GL211" i="1" s="1"/>
  <c r="BS246" i="1"/>
  <c r="HA210" i="1" s="1"/>
  <c r="BQ250" i="1"/>
  <c r="AV251" i="1"/>
  <c r="AX250" i="1"/>
  <c r="GT211" i="1" s="1"/>
  <c r="BM246" i="1"/>
  <c r="GY210" i="1" s="1"/>
  <c r="BK250" i="1"/>
  <c r="BG246" i="1"/>
  <c r="GW210" i="1" s="1"/>
  <c r="BE250" i="1"/>
  <c r="AU246" i="1"/>
  <c r="GS210" i="1" s="1"/>
  <c r="AS250" i="1"/>
  <c r="BY246" i="1"/>
  <c r="HC210" i="1" s="1"/>
  <c r="BW250" i="1"/>
  <c r="BT251" i="1"/>
  <c r="BV250" i="1"/>
  <c r="HB211" i="1" s="1"/>
  <c r="AO246" i="1"/>
  <c r="GQ210" i="1" s="1"/>
  <c r="AM250" i="1"/>
  <c r="AC246" i="1"/>
  <c r="GM210" i="1" s="1"/>
  <c r="AA250" i="1"/>
  <c r="AP251" i="1"/>
  <c r="AR250" i="1"/>
  <c r="GR211" i="1" s="1"/>
  <c r="GH210" i="1"/>
  <c r="BN251" i="1"/>
  <c r="BP250" i="1"/>
  <c r="GZ211" i="1" s="1"/>
  <c r="BB251" i="1"/>
  <c r="BD250" i="1"/>
  <c r="GV211" i="1" s="1"/>
  <c r="W246" i="1"/>
  <c r="GK210" i="1" s="1"/>
  <c r="U250" i="1"/>
  <c r="CE246" i="1"/>
  <c r="HE210" i="1" s="1"/>
  <c r="CC250" i="1"/>
  <c r="R251" i="1"/>
  <c r="T250" i="1"/>
  <c r="GJ211" i="1" s="1"/>
  <c r="CL251" i="1"/>
  <c r="CN250" i="1"/>
  <c r="HH211" i="1" s="1"/>
  <c r="BH251" i="1"/>
  <c r="BJ250" i="1"/>
  <c r="GX211" i="1" s="1"/>
  <c r="AJ251" i="1"/>
  <c r="AL250" i="1"/>
  <c r="GP211" i="1" s="1"/>
  <c r="Q246" i="1"/>
  <c r="GI210" i="1" s="1"/>
  <c r="O250" i="1"/>
  <c r="L251" i="1"/>
  <c r="N250" i="1"/>
  <c r="BA246" i="1"/>
  <c r="GU210" i="1" s="1"/>
  <c r="AY250" i="1"/>
  <c r="BZ251" i="1"/>
  <c r="CB250" i="1"/>
  <c r="HD211" i="1" s="1"/>
  <c r="AD251" i="1"/>
  <c r="AF250" i="1"/>
  <c r="GN211" i="1" s="1"/>
  <c r="AI246" i="1"/>
  <c r="GO210" i="1" s="1"/>
  <c r="AG250" i="1"/>
  <c r="H243" i="1" l="1"/>
  <c r="CO246" i="1"/>
  <c r="I243" i="1"/>
  <c r="HT243" i="1"/>
  <c r="HS243" i="1"/>
  <c r="HP243" i="1" s="1"/>
  <c r="HR243" i="1"/>
  <c r="HO243" i="1" s="1"/>
  <c r="G243" i="1"/>
  <c r="C244" i="1" s="1"/>
  <c r="HU243" i="1"/>
  <c r="HV243" i="1" s="1"/>
  <c r="J243" i="1" s="1"/>
  <c r="F244" i="1"/>
  <c r="HQ244" i="1"/>
  <c r="HJ209" i="1"/>
  <c r="HM209" i="1" s="1"/>
  <c r="CQ245" i="1"/>
  <c r="HL212" i="1"/>
  <c r="FI212" i="1" s="1"/>
  <c r="HN251" i="1"/>
  <c r="B252" i="1"/>
  <c r="CB251" i="1"/>
  <c r="HD212" i="1" s="1"/>
  <c r="BZ252" i="1"/>
  <c r="AY251" i="1"/>
  <c r="BA250" i="1"/>
  <c r="GU211" i="1" s="1"/>
  <c r="CL252" i="1"/>
  <c r="CN251" i="1"/>
  <c r="HH212" i="1" s="1"/>
  <c r="BT252" i="1"/>
  <c r="BV251" i="1"/>
  <c r="HB212" i="1" s="1"/>
  <c r="AD252" i="1"/>
  <c r="AF251" i="1"/>
  <c r="GN212" i="1" s="1"/>
  <c r="GH211" i="1"/>
  <c r="U251" i="1"/>
  <c r="W250" i="1"/>
  <c r="GK211" i="1" s="1"/>
  <c r="BB252" i="1"/>
  <c r="BD251" i="1"/>
  <c r="GV212" i="1" s="1"/>
  <c r="AM251" i="1"/>
  <c r="AO250" i="1"/>
  <c r="GQ211" i="1" s="1"/>
  <c r="BW251" i="1"/>
  <c r="BY250" i="1"/>
  <c r="HC211" i="1" s="1"/>
  <c r="BE251" i="1"/>
  <c r="BG250" i="1"/>
  <c r="GW211" i="1" s="1"/>
  <c r="L252" i="1"/>
  <c r="N251" i="1"/>
  <c r="BH252" i="1"/>
  <c r="BJ251" i="1"/>
  <c r="GX212" i="1" s="1"/>
  <c r="R252" i="1"/>
  <c r="T251" i="1"/>
  <c r="GJ212" i="1" s="1"/>
  <c r="AP252" i="1"/>
  <c r="AR251" i="1"/>
  <c r="GR212" i="1" s="1"/>
  <c r="AV252" i="1"/>
  <c r="AX251" i="1"/>
  <c r="GT212" i="1" s="1"/>
  <c r="X252" i="1"/>
  <c r="Z251" i="1"/>
  <c r="GL212" i="1" s="1"/>
  <c r="AG251" i="1"/>
  <c r="AI250" i="1"/>
  <c r="GO211" i="1" s="1"/>
  <c r="O251" i="1"/>
  <c r="Q250" i="1"/>
  <c r="GI211" i="1" s="1"/>
  <c r="AJ252" i="1"/>
  <c r="AL251" i="1"/>
  <c r="GP212" i="1" s="1"/>
  <c r="CC251" i="1"/>
  <c r="CE250" i="1"/>
  <c r="HE211" i="1" s="1"/>
  <c r="BN252" i="1"/>
  <c r="BP251" i="1"/>
  <c r="GZ212" i="1" s="1"/>
  <c r="AA251" i="1"/>
  <c r="AC250" i="1"/>
  <c r="GM211" i="1" s="1"/>
  <c r="AS251" i="1"/>
  <c r="AU250" i="1"/>
  <c r="GS211" i="1" s="1"/>
  <c r="BK251" i="1"/>
  <c r="BM250" i="1"/>
  <c r="GY211" i="1" s="1"/>
  <c r="BQ251" i="1"/>
  <c r="BS250" i="1"/>
  <c r="HA211" i="1" s="1"/>
  <c r="G244" i="1" l="1"/>
  <c r="C245" i="1" s="1"/>
  <c r="CO250" i="1"/>
  <c r="CQ250" i="1" s="1"/>
  <c r="H244" i="1"/>
  <c r="I244" i="1"/>
  <c r="HT244" i="1"/>
  <c r="HU244" i="1" s="1"/>
  <c r="HV244" i="1" s="1"/>
  <c r="J244" i="1" s="1"/>
  <c r="HS244" i="1"/>
  <c r="HP244" i="1" s="1"/>
  <c r="HR244" i="1"/>
  <c r="HO244" i="1" s="1"/>
  <c r="CQ246" i="1"/>
  <c r="F245" i="1"/>
  <c r="HQ245" i="1"/>
  <c r="HL213" i="1"/>
  <c r="FI213" i="1" s="1"/>
  <c r="HN252" i="1"/>
  <c r="HJ210" i="1"/>
  <c r="HM210" i="1" s="1"/>
  <c r="B253" i="1"/>
  <c r="BB253" i="1"/>
  <c r="BD252" i="1"/>
  <c r="GV213" i="1" s="1"/>
  <c r="BT253" i="1"/>
  <c r="BV252" i="1"/>
  <c r="HB213" i="1" s="1"/>
  <c r="R253" i="1"/>
  <c r="T252" i="1"/>
  <c r="GJ213" i="1" s="1"/>
  <c r="BQ252" i="1"/>
  <c r="BS251" i="1"/>
  <c r="HA212" i="1" s="1"/>
  <c r="AS252" i="1"/>
  <c r="AU251" i="1"/>
  <c r="GS212" i="1" s="1"/>
  <c r="BN253" i="1"/>
  <c r="BP252" i="1"/>
  <c r="GZ213" i="1" s="1"/>
  <c r="AJ253" i="1"/>
  <c r="AL252" i="1"/>
  <c r="GP213" i="1" s="1"/>
  <c r="BE252" i="1"/>
  <c r="BG251" i="1"/>
  <c r="GW212" i="1" s="1"/>
  <c r="AM252" i="1"/>
  <c r="AO251" i="1"/>
  <c r="GQ212" i="1" s="1"/>
  <c r="AG252" i="1"/>
  <c r="AI251" i="1"/>
  <c r="GO212" i="1" s="1"/>
  <c r="X253" i="1"/>
  <c r="Z252" i="1"/>
  <c r="GL213" i="1" s="1"/>
  <c r="AP253" i="1"/>
  <c r="AR252" i="1"/>
  <c r="GR213" i="1" s="1"/>
  <c r="BH253" i="1"/>
  <c r="BJ252" i="1"/>
  <c r="GX213" i="1" s="1"/>
  <c r="GH212" i="1"/>
  <c r="U252" i="1"/>
  <c r="W251" i="1"/>
  <c r="GK212" i="1" s="1"/>
  <c r="AD253" i="1"/>
  <c r="AF252" i="1"/>
  <c r="GN213" i="1" s="1"/>
  <c r="AY252" i="1"/>
  <c r="BA251" i="1"/>
  <c r="GU212" i="1" s="1"/>
  <c r="AV253" i="1"/>
  <c r="AX252" i="1"/>
  <c r="GT213" i="1" s="1"/>
  <c r="BK252" i="1"/>
  <c r="BM251" i="1"/>
  <c r="GY212" i="1" s="1"/>
  <c r="AA252" i="1"/>
  <c r="AC251" i="1"/>
  <c r="GM212" i="1" s="1"/>
  <c r="CC252" i="1"/>
  <c r="CE251" i="1"/>
  <c r="HE212" i="1" s="1"/>
  <c r="O252" i="1"/>
  <c r="Q251" i="1"/>
  <c r="GI212" i="1" s="1"/>
  <c r="L253" i="1"/>
  <c r="N252" i="1"/>
  <c r="BW252" i="1"/>
  <c r="BY251" i="1"/>
  <c r="HC212" i="1" s="1"/>
  <c r="CL253" i="1"/>
  <c r="CN252" i="1"/>
  <c r="HH213" i="1" s="1"/>
  <c r="BZ253" i="1"/>
  <c r="CB252" i="1"/>
  <c r="HD213" i="1" s="1"/>
  <c r="G245" i="1" l="1"/>
  <c r="C246" i="1" s="1"/>
  <c r="CO251" i="1"/>
  <c r="I245" i="1"/>
  <c r="HT245" i="1"/>
  <c r="HS245" i="1"/>
  <c r="HP245" i="1" s="1"/>
  <c r="HR245" i="1"/>
  <c r="HO245" i="1" s="1"/>
  <c r="H245" i="1"/>
  <c r="HU245" i="1"/>
  <c r="HV245" i="1" s="1"/>
  <c r="J245" i="1" s="1"/>
  <c r="F250" i="1"/>
  <c r="HQ250" i="1"/>
  <c r="F246" i="1"/>
  <c r="HQ246" i="1"/>
  <c r="CQ248" i="1"/>
  <c r="F248" i="1" s="1"/>
  <c r="HL214" i="1"/>
  <c r="FI214" i="1" s="1"/>
  <c r="HN253" i="1"/>
  <c r="HJ211" i="1"/>
  <c r="HM211" i="1" s="1"/>
  <c r="B254" i="1"/>
  <c r="L254" i="1"/>
  <c r="N253" i="1"/>
  <c r="AY253" i="1"/>
  <c r="BA252" i="1"/>
  <c r="GU213" i="1" s="1"/>
  <c r="X254" i="1"/>
  <c r="Z253" i="1"/>
  <c r="GL214" i="1" s="1"/>
  <c r="AM253" i="1"/>
  <c r="AO252" i="1"/>
  <c r="GQ213" i="1" s="1"/>
  <c r="BB254" i="1"/>
  <c r="BD253" i="1"/>
  <c r="GV214" i="1" s="1"/>
  <c r="BZ254" i="1"/>
  <c r="CB253" i="1"/>
  <c r="HD214" i="1" s="1"/>
  <c r="AD254" i="1"/>
  <c r="AF253" i="1"/>
  <c r="GN214" i="1" s="1"/>
  <c r="BN254" i="1"/>
  <c r="BP253" i="1"/>
  <c r="GZ214" i="1" s="1"/>
  <c r="BQ253" i="1"/>
  <c r="BS252" i="1"/>
  <c r="HA213" i="1" s="1"/>
  <c r="BT254" i="1"/>
  <c r="BV253" i="1"/>
  <c r="HB214" i="1" s="1"/>
  <c r="BW253" i="1"/>
  <c r="BY252" i="1"/>
  <c r="HC213" i="1" s="1"/>
  <c r="O253" i="1"/>
  <c r="Q252" i="1"/>
  <c r="GI213" i="1" s="1"/>
  <c r="AA253" i="1"/>
  <c r="AC252" i="1"/>
  <c r="GM213" i="1" s="1"/>
  <c r="AV254" i="1"/>
  <c r="AX253" i="1"/>
  <c r="GT214" i="1" s="1"/>
  <c r="AP254" i="1"/>
  <c r="AR253" i="1"/>
  <c r="GR214" i="1" s="1"/>
  <c r="AG253" i="1"/>
  <c r="AI252" i="1"/>
  <c r="GO213" i="1" s="1"/>
  <c r="BE253" i="1"/>
  <c r="BG252" i="1"/>
  <c r="GW213" i="1" s="1"/>
  <c r="CC253" i="1"/>
  <c r="CE252" i="1"/>
  <c r="HE213" i="1" s="1"/>
  <c r="BK253" i="1"/>
  <c r="BM252" i="1"/>
  <c r="GY213" i="1" s="1"/>
  <c r="BH254" i="1"/>
  <c r="BJ253" i="1"/>
  <c r="GX214" i="1" s="1"/>
  <c r="CL254" i="1"/>
  <c r="CN253" i="1"/>
  <c r="HH214" i="1" s="1"/>
  <c r="GH213" i="1"/>
  <c r="U253" i="1"/>
  <c r="W252" i="1"/>
  <c r="GK213" i="1" s="1"/>
  <c r="AJ254" i="1"/>
  <c r="AL253" i="1"/>
  <c r="GP214" i="1" s="1"/>
  <c r="AS253" i="1"/>
  <c r="AU252" i="1"/>
  <c r="GS213" i="1" s="1"/>
  <c r="R254" i="1"/>
  <c r="T253" i="1"/>
  <c r="GJ214" i="1" s="1"/>
  <c r="I246" i="1" l="1"/>
  <c r="I250" i="1" s="1"/>
  <c r="G246" i="1"/>
  <c r="H246" i="1"/>
  <c r="CO252" i="1"/>
  <c r="C432" i="1"/>
  <c r="F432" i="1" s="1"/>
  <c r="E432" i="1" s="1"/>
  <c r="D33" i="1"/>
  <c r="C33" i="1" s="1"/>
  <c r="HT246" i="1"/>
  <c r="HU246" i="1" s="1"/>
  <c r="HV246" i="1" s="1"/>
  <c r="J246" i="1" s="1"/>
  <c r="HS246" i="1"/>
  <c r="HP246" i="1" s="1"/>
  <c r="HR246" i="1"/>
  <c r="HO246" i="1" s="1"/>
  <c r="HS250" i="1"/>
  <c r="HP250" i="1" s="1"/>
  <c r="HR250" i="1"/>
  <c r="HO250" i="1" s="1"/>
  <c r="HJ212" i="1"/>
  <c r="HM212" i="1" s="1"/>
  <c r="CQ251" i="1"/>
  <c r="HL215" i="1"/>
  <c r="FI215" i="1" s="1"/>
  <c r="HN254" i="1"/>
  <c r="B255" i="1"/>
  <c r="BH255" i="1"/>
  <c r="BJ254" i="1"/>
  <c r="GX215" i="1" s="1"/>
  <c r="CC254" i="1"/>
  <c r="CE253" i="1"/>
  <c r="HE214" i="1" s="1"/>
  <c r="AA254" i="1"/>
  <c r="AC253" i="1"/>
  <c r="GM214" i="1" s="1"/>
  <c r="BW254" i="1"/>
  <c r="BY253" i="1"/>
  <c r="HC214" i="1" s="1"/>
  <c r="AJ255" i="1"/>
  <c r="AL254" i="1"/>
  <c r="GP215" i="1" s="1"/>
  <c r="D250" i="1"/>
  <c r="H248" i="1"/>
  <c r="E250" i="1"/>
  <c r="AG254" i="1"/>
  <c r="AI253" i="1"/>
  <c r="GO214" i="1" s="1"/>
  <c r="BT255" i="1"/>
  <c r="BV254" i="1"/>
  <c r="HB215" i="1" s="1"/>
  <c r="BN255" i="1"/>
  <c r="BP254" i="1"/>
  <c r="GZ215" i="1" s="1"/>
  <c r="BZ255" i="1"/>
  <c r="CB254" i="1"/>
  <c r="HD215" i="1" s="1"/>
  <c r="AO253" i="1"/>
  <c r="GQ214" i="1" s="1"/>
  <c r="AM254" i="1"/>
  <c r="AY254" i="1"/>
  <c r="BA253" i="1"/>
  <c r="GU214" i="1" s="1"/>
  <c r="CL255" i="1"/>
  <c r="CN254" i="1"/>
  <c r="HH215" i="1" s="1"/>
  <c r="H250" i="1"/>
  <c r="G250" i="1"/>
  <c r="C251" i="1" s="1"/>
  <c r="GH214" i="1"/>
  <c r="R255" i="1"/>
  <c r="T254" i="1"/>
  <c r="GJ215" i="1" s="1"/>
  <c r="AS254" i="1"/>
  <c r="AU253" i="1"/>
  <c r="GS214" i="1" s="1"/>
  <c r="U254" i="1"/>
  <c r="W253" i="1"/>
  <c r="GK214" i="1" s="1"/>
  <c r="BK254" i="1"/>
  <c r="BM253" i="1"/>
  <c r="GY214" i="1" s="1"/>
  <c r="AV255" i="1"/>
  <c r="AX254" i="1"/>
  <c r="GT215" i="1" s="1"/>
  <c r="Q253" i="1"/>
  <c r="GI214" i="1" s="1"/>
  <c r="O254" i="1"/>
  <c r="BE254" i="1"/>
  <c r="BG253" i="1"/>
  <c r="GW214" i="1" s="1"/>
  <c r="AP255" i="1"/>
  <c r="AR254" i="1"/>
  <c r="GR215" i="1" s="1"/>
  <c r="BQ254" i="1"/>
  <c r="BS253" i="1"/>
  <c r="HA214" i="1" s="1"/>
  <c r="AD255" i="1"/>
  <c r="AF254" i="1"/>
  <c r="GN215" i="1" s="1"/>
  <c r="BB255" i="1"/>
  <c r="BD254" i="1"/>
  <c r="GV215" i="1" s="1"/>
  <c r="X255" i="1"/>
  <c r="Z254" i="1"/>
  <c r="GL215" i="1" s="1"/>
  <c r="L255" i="1"/>
  <c r="N254" i="1"/>
  <c r="G432" i="1" l="1"/>
  <c r="H432" i="1" s="1"/>
  <c r="CO253" i="1"/>
  <c r="HT250" i="1"/>
  <c r="HU250" i="1" s="1"/>
  <c r="HV250" i="1" s="1"/>
  <c r="J250" i="1" s="1"/>
  <c r="CQ252" i="1"/>
  <c r="F251" i="1"/>
  <c r="H251" i="1" s="1"/>
  <c r="HQ251" i="1"/>
  <c r="HL216" i="1"/>
  <c r="FI216" i="1" s="1"/>
  <c r="HN255" i="1"/>
  <c r="HJ213" i="1"/>
  <c r="HM213" i="1" s="1"/>
  <c r="B256" i="1"/>
  <c r="BZ256" i="1"/>
  <c r="CB255" i="1"/>
  <c r="HD216" i="1" s="1"/>
  <c r="BW255" i="1"/>
  <c r="BY254" i="1"/>
  <c r="HC215" i="1" s="1"/>
  <c r="GH215" i="1"/>
  <c r="BK255" i="1"/>
  <c r="BM254" i="1"/>
  <c r="GY215" i="1" s="1"/>
  <c r="AY255" i="1"/>
  <c r="BA254" i="1"/>
  <c r="GU215" i="1" s="1"/>
  <c r="BQ255" i="1"/>
  <c r="BS254" i="1"/>
  <c r="HA215" i="1" s="1"/>
  <c r="AM255" i="1"/>
  <c r="AO254" i="1"/>
  <c r="GQ215" i="1" s="1"/>
  <c r="CC255" i="1"/>
  <c r="CE254" i="1"/>
  <c r="HE215" i="1" s="1"/>
  <c r="BT256" i="1"/>
  <c r="BV255" i="1"/>
  <c r="HB216" i="1" s="1"/>
  <c r="BB256" i="1"/>
  <c r="BD255" i="1"/>
  <c r="GV216" i="1" s="1"/>
  <c r="BE255" i="1"/>
  <c r="BG254" i="1"/>
  <c r="GW215" i="1" s="1"/>
  <c r="AX255" i="1"/>
  <c r="GT216" i="1" s="1"/>
  <c r="AV256" i="1"/>
  <c r="U255" i="1"/>
  <c r="W254" i="1"/>
  <c r="GK215" i="1" s="1"/>
  <c r="R256" i="1"/>
  <c r="T255" i="1"/>
  <c r="GJ216" i="1" s="1"/>
  <c r="CL256" i="1"/>
  <c r="CN255" i="1"/>
  <c r="HH216" i="1" s="1"/>
  <c r="BN256" i="1"/>
  <c r="BP255" i="1"/>
  <c r="GZ216" i="1" s="1"/>
  <c r="AG255" i="1"/>
  <c r="AI254" i="1"/>
  <c r="GO215" i="1" s="1"/>
  <c r="AA255" i="1"/>
  <c r="AC254" i="1"/>
  <c r="GM215" i="1" s="1"/>
  <c r="AS255" i="1"/>
  <c r="AU254" i="1"/>
  <c r="GS215" i="1" s="1"/>
  <c r="L256" i="1"/>
  <c r="N255" i="1"/>
  <c r="Z255" i="1"/>
  <c r="GL216" i="1" s="1"/>
  <c r="X256" i="1"/>
  <c r="AD256" i="1"/>
  <c r="AF255" i="1"/>
  <c r="GN216" i="1" s="1"/>
  <c r="AP256" i="1"/>
  <c r="AR255" i="1"/>
  <c r="GR216" i="1" s="1"/>
  <c r="O255" i="1"/>
  <c r="Q254" i="1"/>
  <c r="GI215" i="1" s="1"/>
  <c r="AJ256" i="1"/>
  <c r="AL255" i="1"/>
  <c r="GP216" i="1" s="1"/>
  <c r="BH256" i="1"/>
  <c r="BJ255" i="1"/>
  <c r="GX216" i="1" s="1"/>
  <c r="I251" i="1" l="1"/>
  <c r="CO254" i="1"/>
  <c r="G251" i="1"/>
  <c r="C252" i="1" s="1"/>
  <c r="HT251" i="1"/>
  <c r="HU251" i="1" s="1"/>
  <c r="HV251" i="1" s="1"/>
  <c r="J251" i="1" s="1"/>
  <c r="HS251" i="1"/>
  <c r="HP251" i="1" s="1"/>
  <c r="HR251" i="1"/>
  <c r="HO251" i="1" s="1"/>
  <c r="F252" i="1"/>
  <c r="HQ252" i="1"/>
  <c r="CQ253" i="1"/>
  <c r="HL217" i="1"/>
  <c r="FI217" i="1" s="1"/>
  <c r="HN256" i="1"/>
  <c r="HJ214" i="1"/>
  <c r="HM214" i="1" s="1"/>
  <c r="B257" i="1"/>
  <c r="L257" i="1"/>
  <c r="N256" i="1"/>
  <c r="AJ257" i="1"/>
  <c r="AL256" i="1"/>
  <c r="GP217" i="1" s="1"/>
  <c r="X257" i="1"/>
  <c r="Z256" i="1"/>
  <c r="GL217" i="1" s="1"/>
  <c r="AD257" i="1"/>
  <c r="AF256" i="1"/>
  <c r="GN217" i="1" s="1"/>
  <c r="BN257" i="1"/>
  <c r="BP256" i="1"/>
  <c r="GZ217" i="1" s="1"/>
  <c r="BB257" i="1"/>
  <c r="BD256" i="1"/>
  <c r="GV217" i="1" s="1"/>
  <c r="AP257" i="1"/>
  <c r="AR256" i="1"/>
  <c r="GR217" i="1" s="1"/>
  <c r="AS256" i="1"/>
  <c r="AU255" i="1"/>
  <c r="GS216" i="1" s="1"/>
  <c r="AG256" i="1"/>
  <c r="AI255" i="1"/>
  <c r="GO216" i="1" s="1"/>
  <c r="CL257" i="1"/>
  <c r="CN256" i="1"/>
  <c r="HH217" i="1" s="1"/>
  <c r="U256" i="1"/>
  <c r="W255" i="1"/>
  <c r="GK216" i="1" s="1"/>
  <c r="BE256" i="1"/>
  <c r="BG255" i="1"/>
  <c r="GW216" i="1" s="1"/>
  <c r="BT257" i="1"/>
  <c r="BV256" i="1"/>
  <c r="HB217" i="1" s="1"/>
  <c r="BQ256" i="1"/>
  <c r="BS255" i="1"/>
  <c r="HA216" i="1" s="1"/>
  <c r="BK256" i="1"/>
  <c r="BM255" i="1"/>
  <c r="GY216" i="1" s="1"/>
  <c r="BW256" i="1"/>
  <c r="BY255" i="1"/>
  <c r="HC216" i="1" s="1"/>
  <c r="BH257" i="1"/>
  <c r="BJ256" i="1"/>
  <c r="GX217" i="1" s="1"/>
  <c r="GH216" i="1"/>
  <c r="AV257" i="1"/>
  <c r="AX256" i="1"/>
  <c r="GT217" i="1" s="1"/>
  <c r="O256" i="1"/>
  <c r="Q255" i="1"/>
  <c r="GI216" i="1" s="1"/>
  <c r="AA256" i="1"/>
  <c r="AC255" i="1"/>
  <c r="GM216" i="1" s="1"/>
  <c r="R257" i="1"/>
  <c r="T256" i="1"/>
  <c r="GJ217" i="1" s="1"/>
  <c r="CC256" i="1"/>
  <c r="CE255" i="1"/>
  <c r="HE216" i="1" s="1"/>
  <c r="AM256" i="1"/>
  <c r="AO255" i="1"/>
  <c r="GQ216" i="1" s="1"/>
  <c r="AY256" i="1"/>
  <c r="BA255" i="1"/>
  <c r="GU216" i="1" s="1"/>
  <c r="BZ257" i="1"/>
  <c r="CB256" i="1"/>
  <c r="HD217" i="1" s="1"/>
  <c r="H252" i="1" l="1"/>
  <c r="I252" i="1"/>
  <c r="CO255" i="1"/>
  <c r="G252" i="1"/>
  <c r="C253" i="1" s="1"/>
  <c r="HT252" i="1"/>
  <c r="HU252" i="1" s="1"/>
  <c r="HV252" i="1" s="1"/>
  <c r="J252" i="1" s="1"/>
  <c r="HR252" i="1"/>
  <c r="HO252" i="1" s="1"/>
  <c r="HS252" i="1"/>
  <c r="HP252" i="1" s="1"/>
  <c r="F253" i="1"/>
  <c r="HQ253" i="1"/>
  <c r="HJ215" i="1"/>
  <c r="HM215" i="1" s="1"/>
  <c r="CQ254" i="1"/>
  <c r="HL218" i="1"/>
  <c r="FI218" i="1" s="1"/>
  <c r="HN257" i="1"/>
  <c r="B258" i="1"/>
  <c r="BK257" i="1"/>
  <c r="BM256" i="1"/>
  <c r="GY217" i="1" s="1"/>
  <c r="X258" i="1"/>
  <c r="Z257" i="1"/>
  <c r="GL218" i="1" s="1"/>
  <c r="L258" i="1"/>
  <c r="N257" i="1"/>
  <c r="AM257" i="1"/>
  <c r="AO256" i="1"/>
  <c r="GQ217" i="1" s="1"/>
  <c r="R258" i="1"/>
  <c r="T257" i="1"/>
  <c r="GJ218" i="1" s="1"/>
  <c r="O257" i="1"/>
  <c r="Q256" i="1"/>
  <c r="GI217" i="1" s="1"/>
  <c r="BE257" i="1"/>
  <c r="BG256" i="1"/>
  <c r="GW217" i="1" s="1"/>
  <c r="CL258" i="1"/>
  <c r="CN257" i="1"/>
  <c r="HH218" i="1" s="1"/>
  <c r="AS257" i="1"/>
  <c r="AU256" i="1"/>
  <c r="GS217" i="1" s="1"/>
  <c r="BB258" i="1"/>
  <c r="BD257" i="1"/>
  <c r="GV218" i="1" s="1"/>
  <c r="AD258" i="1"/>
  <c r="AF257" i="1"/>
  <c r="GN218" i="1" s="1"/>
  <c r="BZ258" i="1"/>
  <c r="CB257" i="1"/>
  <c r="HD218" i="1" s="1"/>
  <c r="AV258" i="1"/>
  <c r="AX257" i="1"/>
  <c r="GT218" i="1" s="1"/>
  <c r="BH258" i="1"/>
  <c r="BJ257" i="1"/>
  <c r="GX218" i="1" s="1"/>
  <c r="BW257" i="1"/>
  <c r="BY256" i="1"/>
  <c r="HC217" i="1" s="1"/>
  <c r="BQ257" i="1"/>
  <c r="BS256" i="1"/>
  <c r="HA217" i="1" s="1"/>
  <c r="AJ258" i="1"/>
  <c r="AL257" i="1"/>
  <c r="GP218" i="1" s="1"/>
  <c r="AY257" i="1"/>
  <c r="BA256" i="1"/>
  <c r="GU217" i="1" s="1"/>
  <c r="CC257" i="1"/>
  <c r="CE256" i="1"/>
  <c r="HE217" i="1" s="1"/>
  <c r="AA257" i="1"/>
  <c r="AC256" i="1"/>
  <c r="GM217" i="1" s="1"/>
  <c r="BT258" i="1"/>
  <c r="BV257" i="1"/>
  <c r="HB218" i="1" s="1"/>
  <c r="U257" i="1"/>
  <c r="W256" i="1"/>
  <c r="GK217" i="1" s="1"/>
  <c r="AG257" i="1"/>
  <c r="AI256" i="1"/>
  <c r="GO217" i="1" s="1"/>
  <c r="AP258" i="1"/>
  <c r="AR257" i="1"/>
  <c r="GR218" i="1" s="1"/>
  <c r="BN258" i="1"/>
  <c r="BP257" i="1"/>
  <c r="GZ218" i="1" s="1"/>
  <c r="GH217" i="1"/>
  <c r="I253" i="1" l="1"/>
  <c r="G253" i="1"/>
  <c r="C254" i="1" s="1"/>
  <c r="CO256" i="1"/>
  <c r="H253" i="1"/>
  <c r="HT253" i="1"/>
  <c r="HU253" i="1" s="1"/>
  <c r="HV253" i="1" s="1"/>
  <c r="J253" i="1" s="1"/>
  <c r="HS253" i="1"/>
  <c r="HP253" i="1" s="1"/>
  <c r="HR253" i="1"/>
  <c r="HO253" i="1" s="1"/>
  <c r="F254" i="1"/>
  <c r="HQ254" i="1"/>
  <c r="HJ216" i="1"/>
  <c r="HM216" i="1" s="1"/>
  <c r="CQ255" i="1"/>
  <c r="HL219" i="1"/>
  <c r="FI219" i="1" s="1"/>
  <c r="HN258" i="1"/>
  <c r="B259" i="1"/>
  <c r="AA258" i="1"/>
  <c r="AC257" i="1"/>
  <c r="GM218" i="1" s="1"/>
  <c r="BH259" i="1"/>
  <c r="BJ258" i="1"/>
  <c r="GX219" i="1" s="1"/>
  <c r="BZ259" i="1"/>
  <c r="CB258" i="1"/>
  <c r="HD219" i="1" s="1"/>
  <c r="BD258" i="1"/>
  <c r="GV219" i="1" s="1"/>
  <c r="BB259" i="1"/>
  <c r="CL259" i="1"/>
  <c r="CN258" i="1"/>
  <c r="HH219" i="1" s="1"/>
  <c r="AP259" i="1"/>
  <c r="AR258" i="1"/>
  <c r="GR219" i="1" s="1"/>
  <c r="U258" i="1"/>
  <c r="W257" i="1"/>
  <c r="GK218" i="1" s="1"/>
  <c r="BQ258" i="1"/>
  <c r="BS257" i="1"/>
  <c r="HA218" i="1" s="1"/>
  <c r="R259" i="1"/>
  <c r="T258" i="1"/>
  <c r="GJ219" i="1" s="1"/>
  <c r="BK258" i="1"/>
  <c r="BM257" i="1"/>
  <c r="GY218" i="1" s="1"/>
  <c r="BN259" i="1"/>
  <c r="BP258" i="1"/>
  <c r="GZ219" i="1" s="1"/>
  <c r="AI257" i="1"/>
  <c r="GO218" i="1" s="1"/>
  <c r="AG258" i="1"/>
  <c r="BT259" i="1"/>
  <c r="BV258" i="1"/>
  <c r="HB219" i="1" s="1"/>
  <c r="CC258" i="1"/>
  <c r="CE257" i="1"/>
  <c r="HE218" i="1" s="1"/>
  <c r="AL258" i="1"/>
  <c r="GP219" i="1" s="1"/>
  <c r="AJ259" i="1"/>
  <c r="BW258" i="1"/>
  <c r="BY257" i="1"/>
  <c r="HC218" i="1" s="1"/>
  <c r="O258" i="1"/>
  <c r="Q257" i="1"/>
  <c r="GI218" i="1" s="1"/>
  <c r="AM258" i="1"/>
  <c r="AO257" i="1"/>
  <c r="GQ218" i="1" s="1"/>
  <c r="Z258" i="1"/>
  <c r="GL219" i="1" s="1"/>
  <c r="X259" i="1"/>
  <c r="AY258" i="1"/>
  <c r="BA257" i="1"/>
  <c r="GU218" i="1" s="1"/>
  <c r="N258" i="1"/>
  <c r="L259" i="1"/>
  <c r="AX258" i="1"/>
  <c r="GT219" i="1" s="1"/>
  <c r="AV259" i="1"/>
  <c r="AF258" i="1"/>
  <c r="GN219" i="1" s="1"/>
  <c r="AD259" i="1"/>
  <c r="AS258" i="1"/>
  <c r="AU257" i="1"/>
  <c r="GS218" i="1" s="1"/>
  <c r="BG257" i="1"/>
  <c r="GW218" i="1" s="1"/>
  <c r="BE258" i="1"/>
  <c r="GH218" i="1"/>
  <c r="I254" i="1" l="1"/>
  <c r="G254" i="1"/>
  <c r="C255" i="1" s="1"/>
  <c r="CO257" i="1"/>
  <c r="HT254" i="1"/>
  <c r="HR254" i="1"/>
  <c r="HO254" i="1" s="1"/>
  <c r="HS254" i="1"/>
  <c r="HP254" i="1" s="1"/>
  <c r="H254" i="1"/>
  <c r="HU254" i="1"/>
  <c r="HV254" i="1" s="1"/>
  <c r="J254" i="1" s="1"/>
  <c r="CQ256" i="1"/>
  <c r="F255" i="1"/>
  <c r="HQ255" i="1"/>
  <c r="HL220" i="1"/>
  <c r="FI220" i="1" s="1"/>
  <c r="HN259" i="1"/>
  <c r="HJ217" i="1"/>
  <c r="HM217" i="1" s="1"/>
  <c r="B260" i="1"/>
  <c r="AY259" i="1"/>
  <c r="BA258" i="1"/>
  <c r="GU219" i="1" s="1"/>
  <c r="AV260" i="1"/>
  <c r="AX259" i="1"/>
  <c r="GT220" i="1" s="1"/>
  <c r="L260" i="1"/>
  <c r="N259" i="1"/>
  <c r="AM259" i="1"/>
  <c r="AO258" i="1"/>
  <c r="GQ219" i="1" s="1"/>
  <c r="AJ260" i="1"/>
  <c r="AL259" i="1"/>
  <c r="GP220" i="1" s="1"/>
  <c r="R260" i="1"/>
  <c r="T259" i="1"/>
  <c r="GJ220" i="1" s="1"/>
  <c r="W258" i="1"/>
  <c r="GK219" i="1" s="1"/>
  <c r="U259" i="1"/>
  <c r="CL260" i="1"/>
  <c r="CN259" i="1"/>
  <c r="HH220" i="1" s="1"/>
  <c r="BZ260" i="1"/>
  <c r="CB259" i="1"/>
  <c r="HD220" i="1" s="1"/>
  <c r="AA259" i="1"/>
  <c r="AC258" i="1"/>
  <c r="GM219" i="1" s="1"/>
  <c r="X260" i="1"/>
  <c r="Z259" i="1"/>
  <c r="GL220" i="1" s="1"/>
  <c r="BT260" i="1"/>
  <c r="BV259" i="1"/>
  <c r="HB220" i="1" s="1"/>
  <c r="BN260" i="1"/>
  <c r="BP259" i="1"/>
  <c r="GZ220" i="1" s="1"/>
  <c r="BB260" i="1"/>
  <c r="BD259" i="1"/>
  <c r="GV220" i="1" s="1"/>
  <c r="AU258" i="1"/>
  <c r="GS219" i="1" s="1"/>
  <c r="AS259" i="1"/>
  <c r="GH219" i="1"/>
  <c r="BE259" i="1"/>
  <c r="BG258" i="1"/>
  <c r="GW219" i="1" s="1"/>
  <c r="AD260" i="1"/>
  <c r="AF259" i="1"/>
  <c r="GN220" i="1" s="1"/>
  <c r="O259" i="1"/>
  <c r="Q258" i="1"/>
  <c r="GI219" i="1" s="1"/>
  <c r="AG259" i="1"/>
  <c r="AI258" i="1"/>
  <c r="GO219" i="1" s="1"/>
  <c r="BK259" i="1"/>
  <c r="BM258" i="1"/>
  <c r="GY219" i="1" s="1"/>
  <c r="BQ259" i="1"/>
  <c r="BS258" i="1"/>
  <c r="HA219" i="1" s="1"/>
  <c r="AP260" i="1"/>
  <c r="AR259" i="1"/>
  <c r="GR220" i="1" s="1"/>
  <c r="BH260" i="1"/>
  <c r="BJ259" i="1"/>
  <c r="GX220" i="1" s="1"/>
  <c r="BW259" i="1"/>
  <c r="BY258" i="1"/>
  <c r="HC219" i="1" s="1"/>
  <c r="CC259" i="1"/>
  <c r="CE258" i="1"/>
  <c r="HE219" i="1" s="1"/>
  <c r="G255" i="1" l="1"/>
  <c r="C256" i="1" s="1"/>
  <c r="I255" i="1"/>
  <c r="CO258" i="1"/>
  <c r="H255" i="1"/>
  <c r="HT255" i="1"/>
  <c r="HU255" i="1" s="1"/>
  <c r="HV255" i="1" s="1"/>
  <c r="J255" i="1" s="1"/>
  <c r="HS255" i="1"/>
  <c r="HP255" i="1" s="1"/>
  <c r="HR255" i="1"/>
  <c r="HO255" i="1" s="1"/>
  <c r="F256" i="1"/>
  <c r="HQ256" i="1"/>
  <c r="HJ218" i="1"/>
  <c r="HM218" i="1" s="1"/>
  <c r="CQ257" i="1"/>
  <c r="HL221" i="1"/>
  <c r="FI221" i="1" s="1"/>
  <c r="HN260" i="1"/>
  <c r="B261" i="1"/>
  <c r="BH263" i="1"/>
  <c r="BJ263" i="1" s="1"/>
  <c r="BH261" i="1"/>
  <c r="BJ260" i="1"/>
  <c r="GX221" i="1" s="1"/>
  <c r="AG260" i="1"/>
  <c r="AI259" i="1"/>
  <c r="GO220" i="1" s="1"/>
  <c r="BW260" i="1"/>
  <c r="BY259" i="1"/>
  <c r="HC220" i="1" s="1"/>
  <c r="AP263" i="1"/>
  <c r="AR263" i="1" s="1"/>
  <c r="AP261" i="1"/>
  <c r="AR260" i="1"/>
  <c r="GR221" i="1" s="1"/>
  <c r="BK260" i="1"/>
  <c r="BM259" i="1"/>
  <c r="GY220" i="1" s="1"/>
  <c r="Q259" i="1"/>
  <c r="GI220" i="1" s="1"/>
  <c r="O260" i="1"/>
  <c r="BE260" i="1"/>
  <c r="BG259" i="1"/>
  <c r="GW220" i="1" s="1"/>
  <c r="U260" i="1"/>
  <c r="W259" i="1"/>
  <c r="GK220" i="1" s="1"/>
  <c r="L263" i="1"/>
  <c r="N263" i="1" s="1"/>
  <c r="L261" i="1"/>
  <c r="N260" i="1"/>
  <c r="AY260" i="1"/>
  <c r="BA259" i="1"/>
  <c r="GU220" i="1" s="1"/>
  <c r="BN263" i="1"/>
  <c r="BP263" i="1" s="1"/>
  <c r="BN261" i="1"/>
  <c r="BP260" i="1"/>
  <c r="GZ221" i="1" s="1"/>
  <c r="X263" i="1"/>
  <c r="Z263" i="1" s="1"/>
  <c r="X261" i="1"/>
  <c r="Z260" i="1"/>
  <c r="GL221" i="1" s="1"/>
  <c r="BZ263" i="1"/>
  <c r="CB263" i="1" s="1"/>
  <c r="BZ261" i="1"/>
  <c r="CB260" i="1"/>
  <c r="HD221" i="1" s="1"/>
  <c r="AJ263" i="1"/>
  <c r="AL263" i="1" s="1"/>
  <c r="AJ261" i="1"/>
  <c r="AL260" i="1"/>
  <c r="GP221" i="1" s="1"/>
  <c r="AO259" i="1"/>
  <c r="GQ220" i="1" s="1"/>
  <c r="AM260" i="1"/>
  <c r="AV263" i="1"/>
  <c r="AX263" i="1" s="1"/>
  <c r="AV261" i="1"/>
  <c r="AX260" i="1"/>
  <c r="GT221" i="1" s="1"/>
  <c r="CC260" i="1"/>
  <c r="CE259" i="1"/>
  <c r="HE220" i="1" s="1"/>
  <c r="BQ260" i="1"/>
  <c r="BS259" i="1"/>
  <c r="HA220" i="1" s="1"/>
  <c r="AD263" i="1"/>
  <c r="AF263" i="1" s="1"/>
  <c r="AD261" i="1"/>
  <c r="AF260" i="1"/>
  <c r="GN221" i="1" s="1"/>
  <c r="AS260" i="1"/>
  <c r="AU259" i="1"/>
  <c r="GS220" i="1" s="1"/>
  <c r="BB263" i="1"/>
  <c r="BD263" i="1" s="1"/>
  <c r="BB261" i="1"/>
  <c r="BD260" i="1"/>
  <c r="GV221" i="1" s="1"/>
  <c r="BT263" i="1"/>
  <c r="BV263" i="1" s="1"/>
  <c r="BT261" i="1"/>
  <c r="BV260" i="1"/>
  <c r="HB221" i="1" s="1"/>
  <c r="AA260" i="1"/>
  <c r="AC259" i="1"/>
  <c r="GM220" i="1" s="1"/>
  <c r="CL263" i="1"/>
  <c r="CN263" i="1" s="1"/>
  <c r="CL261" i="1"/>
  <c r="CN260" i="1"/>
  <c r="HH221" i="1" s="1"/>
  <c r="R263" i="1"/>
  <c r="T263" i="1" s="1"/>
  <c r="R261" i="1"/>
  <c r="T260" i="1"/>
  <c r="GJ221" i="1" s="1"/>
  <c r="GH220" i="1"/>
  <c r="I256" i="1" l="1"/>
  <c r="H256" i="1"/>
  <c r="CO259" i="1"/>
  <c r="HT256" i="1"/>
  <c r="HR256" i="1"/>
  <c r="HO256" i="1" s="1"/>
  <c r="HS256" i="1"/>
  <c r="HP256" i="1" s="1"/>
  <c r="G256" i="1"/>
  <c r="C257" i="1" s="1"/>
  <c r="HU256" i="1"/>
  <c r="HV256" i="1" s="1"/>
  <c r="J256" i="1" s="1"/>
  <c r="F257" i="1"/>
  <c r="HQ257" i="1"/>
  <c r="HJ219" i="1"/>
  <c r="HM219" i="1" s="1"/>
  <c r="CQ258" i="1"/>
  <c r="HL222" i="1"/>
  <c r="FI222" i="1" s="1"/>
  <c r="HN261" i="1"/>
  <c r="B265" i="1"/>
  <c r="CC263" i="1"/>
  <c r="CE263" i="1" s="1"/>
  <c r="CC261" i="1"/>
  <c r="CE260" i="1"/>
  <c r="HE221" i="1" s="1"/>
  <c r="AM263" i="1"/>
  <c r="AO263" i="1" s="1"/>
  <c r="AM261" i="1"/>
  <c r="AO260" i="1"/>
  <c r="GQ221" i="1" s="1"/>
  <c r="U263" i="1"/>
  <c r="W263" i="1" s="1"/>
  <c r="U261" i="1"/>
  <c r="W260" i="1"/>
  <c r="GK221" i="1" s="1"/>
  <c r="AP265" i="1"/>
  <c r="AR261" i="1"/>
  <c r="GR222" i="1" s="1"/>
  <c r="BZ265" i="1"/>
  <c r="CB261" i="1"/>
  <c r="HD222" i="1" s="1"/>
  <c r="AA263" i="1"/>
  <c r="AC263" i="1" s="1"/>
  <c r="AA261" i="1"/>
  <c r="AC260" i="1"/>
  <c r="GM221" i="1" s="1"/>
  <c r="AS263" i="1"/>
  <c r="AU263" i="1" s="1"/>
  <c r="AS261" i="1"/>
  <c r="AU260" i="1"/>
  <c r="GS221" i="1" s="1"/>
  <c r="AJ265" i="1"/>
  <c r="AL261" i="1"/>
  <c r="GP222" i="1" s="1"/>
  <c r="GH221" i="1"/>
  <c r="AG263" i="1"/>
  <c r="AI263" i="1" s="1"/>
  <c r="AG261" i="1"/>
  <c r="AI260" i="1"/>
  <c r="GO221" i="1" s="1"/>
  <c r="CL265" i="1"/>
  <c r="CN261" i="1"/>
  <c r="HH222" i="1" s="1"/>
  <c r="BB265" i="1"/>
  <c r="BD261" i="1"/>
  <c r="GV222" i="1" s="1"/>
  <c r="BQ263" i="1"/>
  <c r="BS263" i="1" s="1"/>
  <c r="BQ261" i="1"/>
  <c r="BS260" i="1"/>
  <c r="HA221" i="1" s="1"/>
  <c r="AV265" i="1"/>
  <c r="AX261" i="1"/>
  <c r="GT222" i="1" s="1"/>
  <c r="BN265" i="1"/>
  <c r="BP261" i="1"/>
  <c r="GZ222" i="1" s="1"/>
  <c r="L265" i="1"/>
  <c r="N261" i="1"/>
  <c r="BE263" i="1"/>
  <c r="BG263" i="1" s="1"/>
  <c r="BE261" i="1"/>
  <c r="BG260" i="1"/>
  <c r="GW221" i="1" s="1"/>
  <c r="BK263" i="1"/>
  <c r="BM263" i="1" s="1"/>
  <c r="BK261" i="1"/>
  <c r="BM260" i="1"/>
  <c r="GY221" i="1" s="1"/>
  <c r="R265" i="1"/>
  <c r="T261" i="1"/>
  <c r="GJ222" i="1" s="1"/>
  <c r="BT265" i="1"/>
  <c r="BV261" i="1"/>
  <c r="HB222" i="1" s="1"/>
  <c r="AD265" i="1"/>
  <c r="AF261" i="1"/>
  <c r="GN222" i="1" s="1"/>
  <c r="X265" i="1"/>
  <c r="Z261" i="1"/>
  <c r="GL222" i="1" s="1"/>
  <c r="AY263" i="1"/>
  <c r="BA263" i="1" s="1"/>
  <c r="AY261" i="1"/>
  <c r="BA260" i="1"/>
  <c r="GU221" i="1" s="1"/>
  <c r="O263" i="1"/>
  <c r="Q263" i="1" s="1"/>
  <c r="O261" i="1"/>
  <c r="Q260" i="1"/>
  <c r="GI221" i="1" s="1"/>
  <c r="BW263" i="1"/>
  <c r="BY263" i="1" s="1"/>
  <c r="BW261" i="1"/>
  <c r="BY260" i="1"/>
  <c r="HC221" i="1" s="1"/>
  <c r="BH265" i="1"/>
  <c r="BJ261" i="1"/>
  <c r="GX222" i="1" s="1"/>
  <c r="I257" i="1" l="1"/>
  <c r="CO263" i="1"/>
  <c r="CO260" i="1"/>
  <c r="G257" i="1"/>
  <c r="C258" i="1" s="1"/>
  <c r="H257" i="1"/>
  <c r="HT257" i="1"/>
  <c r="HU257" i="1" s="1"/>
  <c r="HV257" i="1" s="1"/>
  <c r="J257" i="1" s="1"/>
  <c r="HS257" i="1"/>
  <c r="HP257" i="1" s="1"/>
  <c r="HR257" i="1"/>
  <c r="HO257" i="1" s="1"/>
  <c r="F258" i="1"/>
  <c r="HQ258" i="1"/>
  <c r="HJ220" i="1"/>
  <c r="HM220" i="1" s="1"/>
  <c r="CQ259" i="1"/>
  <c r="HL223" i="1"/>
  <c r="FI223" i="1" s="1"/>
  <c r="HN265" i="1"/>
  <c r="B266" i="1"/>
  <c r="AY265" i="1"/>
  <c r="BA261" i="1"/>
  <c r="GU222" i="1" s="1"/>
  <c r="GH222" i="1"/>
  <c r="BH266" i="1"/>
  <c r="BJ265" i="1"/>
  <c r="GX223" i="1" s="1"/>
  <c r="X266" i="1"/>
  <c r="Z265" i="1"/>
  <c r="GL223" i="1" s="1"/>
  <c r="BT266" i="1"/>
  <c r="BV265" i="1"/>
  <c r="HB223" i="1" s="1"/>
  <c r="BK265" i="1"/>
  <c r="BM261" i="1"/>
  <c r="GY222" i="1" s="1"/>
  <c r="BN266" i="1"/>
  <c r="BP265" i="1"/>
  <c r="GZ223" i="1" s="1"/>
  <c r="BQ265" i="1"/>
  <c r="BS261" i="1"/>
  <c r="HA222" i="1" s="1"/>
  <c r="AJ266" i="1"/>
  <c r="AL265" i="1"/>
  <c r="GP223" i="1" s="1"/>
  <c r="AM265" i="1"/>
  <c r="AO261" i="1"/>
  <c r="GQ222" i="1" s="1"/>
  <c r="AA265" i="1"/>
  <c r="AC261" i="1"/>
  <c r="GM222" i="1" s="1"/>
  <c r="BZ266" i="1"/>
  <c r="CB265" i="1"/>
  <c r="HD223" i="1" s="1"/>
  <c r="U265" i="1"/>
  <c r="W261" i="1"/>
  <c r="GK222" i="1" s="1"/>
  <c r="CL266" i="1"/>
  <c r="CN265" i="1"/>
  <c r="HH223" i="1" s="1"/>
  <c r="BW265" i="1"/>
  <c r="BY261" i="1"/>
  <c r="HC222" i="1" s="1"/>
  <c r="AD266" i="1"/>
  <c r="AF265" i="1"/>
  <c r="GN223" i="1" s="1"/>
  <c r="R266" i="1"/>
  <c r="T265" i="1"/>
  <c r="GJ223" i="1" s="1"/>
  <c r="L266" i="1"/>
  <c r="N265" i="1"/>
  <c r="AV266" i="1"/>
  <c r="AX265" i="1"/>
  <c r="GT223" i="1" s="1"/>
  <c r="AS265" i="1"/>
  <c r="AU261" i="1"/>
  <c r="GS222" i="1" s="1"/>
  <c r="O265" i="1"/>
  <c r="Q261" i="1"/>
  <c r="GI222" i="1" s="1"/>
  <c r="BE265" i="1"/>
  <c r="BG261" i="1"/>
  <c r="GW222" i="1" s="1"/>
  <c r="BB266" i="1"/>
  <c r="BD265" i="1"/>
  <c r="GV223" i="1" s="1"/>
  <c r="AG265" i="1"/>
  <c r="AI261" i="1"/>
  <c r="GO222" i="1" s="1"/>
  <c r="AP266" i="1"/>
  <c r="AR265" i="1"/>
  <c r="GR223" i="1" s="1"/>
  <c r="CC265" i="1"/>
  <c r="CE261" i="1"/>
  <c r="HE222" i="1" s="1"/>
  <c r="H258" i="1" l="1"/>
  <c r="CO261" i="1"/>
  <c r="G258" i="1"/>
  <c r="C259" i="1" s="1"/>
  <c r="I258" i="1"/>
  <c r="HT258" i="1"/>
  <c r="HU258" i="1" s="1"/>
  <c r="HV258" i="1" s="1"/>
  <c r="J258" i="1" s="1"/>
  <c r="HR258" i="1"/>
  <c r="HO258" i="1" s="1"/>
  <c r="HS258" i="1"/>
  <c r="HP258" i="1" s="1"/>
  <c r="F259" i="1"/>
  <c r="HQ259" i="1"/>
  <c r="HJ221" i="1"/>
  <c r="HM221" i="1" s="1"/>
  <c r="CQ260" i="1"/>
  <c r="HL224" i="1"/>
  <c r="FI224" i="1" s="1"/>
  <c r="HN266" i="1"/>
  <c r="B267" i="1"/>
  <c r="AV267" i="1"/>
  <c r="AX266" i="1"/>
  <c r="GT224" i="1" s="1"/>
  <c r="R267" i="1"/>
  <c r="T266" i="1"/>
  <c r="GJ224" i="1" s="1"/>
  <c r="BW266" i="1"/>
  <c r="BY265" i="1"/>
  <c r="HC223" i="1" s="1"/>
  <c r="U266" i="1"/>
  <c r="W265" i="1"/>
  <c r="GK223" i="1" s="1"/>
  <c r="AA266" i="1"/>
  <c r="AC265" i="1"/>
  <c r="GM223" i="1" s="1"/>
  <c r="BQ266" i="1"/>
  <c r="BS265" i="1"/>
  <c r="HA223" i="1" s="1"/>
  <c r="BM265" i="1"/>
  <c r="GY223" i="1" s="1"/>
  <c r="BK266" i="1"/>
  <c r="X267" i="1"/>
  <c r="Z266" i="1"/>
  <c r="GL224" i="1" s="1"/>
  <c r="AP267" i="1"/>
  <c r="AR266" i="1"/>
  <c r="GR224" i="1" s="1"/>
  <c r="BB267" i="1"/>
  <c r="BD266" i="1"/>
  <c r="GV224" i="1" s="1"/>
  <c r="O266" i="1"/>
  <c r="Q265" i="1"/>
  <c r="GI223" i="1" s="1"/>
  <c r="GH223" i="1"/>
  <c r="AJ267" i="1"/>
  <c r="AL266" i="1"/>
  <c r="GP224" i="1" s="1"/>
  <c r="L267" i="1"/>
  <c r="N266" i="1"/>
  <c r="AD267" i="1"/>
  <c r="AF266" i="1"/>
  <c r="GN224" i="1" s="1"/>
  <c r="CL267" i="1"/>
  <c r="CN266" i="1"/>
  <c r="HH224" i="1" s="1"/>
  <c r="BZ267" i="1"/>
  <c r="CB266" i="1"/>
  <c r="HD224" i="1" s="1"/>
  <c r="BN267" i="1"/>
  <c r="BP266" i="1"/>
  <c r="GZ224" i="1" s="1"/>
  <c r="BT267" i="1"/>
  <c r="BV266" i="1"/>
  <c r="HB224" i="1" s="1"/>
  <c r="BH267" i="1"/>
  <c r="BJ266" i="1"/>
  <c r="GX224" i="1" s="1"/>
  <c r="AY266" i="1"/>
  <c r="BA265" i="1"/>
  <c r="GU223" i="1" s="1"/>
  <c r="CC266" i="1"/>
  <c r="CE265" i="1"/>
  <c r="HE223" i="1" s="1"/>
  <c r="AG266" i="1"/>
  <c r="AI265" i="1"/>
  <c r="GO223" i="1" s="1"/>
  <c r="BE266" i="1"/>
  <c r="BG265" i="1"/>
  <c r="GW223" i="1" s="1"/>
  <c r="AS266" i="1"/>
  <c r="AU265" i="1"/>
  <c r="GS223" i="1" s="1"/>
  <c r="AM266" i="1"/>
  <c r="AO265" i="1"/>
  <c r="GQ223" i="1" s="1"/>
  <c r="CO265" i="1" l="1"/>
  <c r="CQ265" i="1" s="1"/>
  <c r="I259" i="1"/>
  <c r="G259" i="1"/>
  <c r="C260" i="1" s="1"/>
  <c r="H259" i="1"/>
  <c r="HT259" i="1"/>
  <c r="HU259" i="1" s="1"/>
  <c r="HV259" i="1" s="1"/>
  <c r="J259" i="1" s="1"/>
  <c r="HS259" i="1"/>
  <c r="HP259" i="1" s="1"/>
  <c r="HR259" i="1"/>
  <c r="HO259" i="1" s="1"/>
  <c r="CQ261" i="1"/>
  <c r="F260" i="1"/>
  <c r="HQ260" i="1"/>
  <c r="HL225" i="1"/>
  <c r="FI225" i="1" s="1"/>
  <c r="HN267" i="1"/>
  <c r="HJ222" i="1"/>
  <c r="HM222" i="1" s="1"/>
  <c r="B268" i="1"/>
  <c r="AS267" i="1"/>
  <c r="AU266" i="1"/>
  <c r="GS224" i="1" s="1"/>
  <c r="CL268" i="1"/>
  <c r="CN267" i="1"/>
  <c r="HH225" i="1" s="1"/>
  <c r="L268" i="1"/>
  <c r="N267" i="1"/>
  <c r="AP268" i="1"/>
  <c r="AR267" i="1"/>
  <c r="GR225" i="1" s="1"/>
  <c r="AA267" i="1"/>
  <c r="AC266" i="1"/>
  <c r="GM224" i="1" s="1"/>
  <c r="BW267" i="1"/>
  <c r="BY266" i="1"/>
  <c r="HC224" i="1" s="1"/>
  <c r="AV268" i="1"/>
  <c r="AX267" i="1"/>
  <c r="GT225" i="1" s="1"/>
  <c r="O267" i="1"/>
  <c r="Q266" i="1"/>
  <c r="GI224" i="1" s="1"/>
  <c r="AY267" i="1"/>
  <c r="BA266" i="1"/>
  <c r="GU224" i="1" s="1"/>
  <c r="BZ268" i="1"/>
  <c r="CB267" i="1"/>
  <c r="HD225" i="1" s="1"/>
  <c r="AD268" i="1"/>
  <c r="AF267" i="1"/>
  <c r="GN225" i="1" s="1"/>
  <c r="AJ268" i="1"/>
  <c r="AL267" i="1"/>
  <c r="GP225" i="1" s="1"/>
  <c r="X268" i="1"/>
  <c r="Z267" i="1"/>
  <c r="GL225" i="1" s="1"/>
  <c r="BQ267" i="1"/>
  <c r="BS266" i="1"/>
  <c r="HA224" i="1" s="1"/>
  <c r="U267" i="1"/>
  <c r="W266" i="1"/>
  <c r="GK224" i="1" s="1"/>
  <c r="R268" i="1"/>
  <c r="T267" i="1"/>
  <c r="GJ225" i="1" s="1"/>
  <c r="AG267" i="1"/>
  <c r="AI266" i="1"/>
  <c r="GO224" i="1" s="1"/>
  <c r="BV267" i="1"/>
  <c r="HB225" i="1" s="1"/>
  <c r="BT268" i="1"/>
  <c r="AM267" i="1"/>
  <c r="AO266" i="1"/>
  <c r="GQ224" i="1" s="1"/>
  <c r="BE267" i="1"/>
  <c r="BG266" i="1"/>
  <c r="GW224" i="1" s="1"/>
  <c r="CC267" i="1"/>
  <c r="CE266" i="1"/>
  <c r="HE224" i="1" s="1"/>
  <c r="BH268" i="1"/>
  <c r="BJ267" i="1"/>
  <c r="GX225" i="1" s="1"/>
  <c r="BN268" i="1"/>
  <c r="BP267" i="1"/>
  <c r="GZ225" i="1" s="1"/>
  <c r="GH224" i="1"/>
  <c r="BB268" i="1"/>
  <c r="BD267" i="1"/>
  <c r="GV225" i="1" s="1"/>
  <c r="BK267" i="1"/>
  <c r="BM266" i="1"/>
  <c r="GY224" i="1" s="1"/>
  <c r="H260" i="1" l="1"/>
  <c r="CO266" i="1"/>
  <c r="G260" i="1"/>
  <c r="C261" i="1" s="1"/>
  <c r="I260" i="1"/>
  <c r="HT260" i="1"/>
  <c r="HU260" i="1" s="1"/>
  <c r="HV260" i="1" s="1"/>
  <c r="J260" i="1" s="1"/>
  <c r="HR260" i="1"/>
  <c r="HO260" i="1" s="1"/>
  <c r="HS260" i="1"/>
  <c r="HP260" i="1" s="1"/>
  <c r="F265" i="1"/>
  <c r="HQ265" i="1"/>
  <c r="F261" i="1"/>
  <c r="HQ261" i="1"/>
  <c r="CQ263" i="1"/>
  <c r="F263" i="1" s="1"/>
  <c r="HL226" i="1"/>
  <c r="FI226" i="1" s="1"/>
  <c r="HN268" i="1"/>
  <c r="HJ223" i="1"/>
  <c r="HM223" i="1" s="1"/>
  <c r="B269" i="1"/>
  <c r="BZ269" i="1"/>
  <c r="CB268" i="1"/>
  <c r="HD226" i="1" s="1"/>
  <c r="BN269" i="1"/>
  <c r="BP268" i="1"/>
  <c r="GZ226" i="1" s="1"/>
  <c r="CC268" i="1"/>
  <c r="CE267" i="1"/>
  <c r="HE225" i="1" s="1"/>
  <c r="AM268" i="1"/>
  <c r="AO267" i="1"/>
  <c r="GQ225" i="1" s="1"/>
  <c r="AG268" i="1"/>
  <c r="AI267" i="1"/>
  <c r="GO225" i="1" s="1"/>
  <c r="U268" i="1"/>
  <c r="W267" i="1"/>
  <c r="GK225" i="1" s="1"/>
  <c r="X269" i="1"/>
  <c r="Z268" i="1"/>
  <c r="GL226" i="1" s="1"/>
  <c r="O268" i="1"/>
  <c r="Q267" i="1"/>
  <c r="GI225" i="1" s="1"/>
  <c r="BW268" i="1"/>
  <c r="BY267" i="1"/>
  <c r="HC225" i="1" s="1"/>
  <c r="L269" i="1"/>
  <c r="N268" i="1"/>
  <c r="AS268" i="1"/>
  <c r="AU267" i="1"/>
  <c r="GS225" i="1" s="1"/>
  <c r="BT269" i="1"/>
  <c r="BV268" i="1"/>
  <c r="HB226" i="1" s="1"/>
  <c r="AJ269" i="1"/>
  <c r="AL268" i="1"/>
  <c r="GP226" i="1" s="1"/>
  <c r="BH269" i="1"/>
  <c r="BJ268" i="1"/>
  <c r="GX226" i="1" s="1"/>
  <c r="BE268" i="1"/>
  <c r="BG267" i="1"/>
  <c r="GW225" i="1" s="1"/>
  <c r="R269" i="1"/>
  <c r="T268" i="1"/>
  <c r="GJ226" i="1" s="1"/>
  <c r="BQ268" i="1"/>
  <c r="BS267" i="1"/>
  <c r="HA225" i="1" s="1"/>
  <c r="AY268" i="1"/>
  <c r="BA267" i="1"/>
  <c r="GU225" i="1" s="1"/>
  <c r="AV269" i="1"/>
  <c r="AX268" i="1"/>
  <c r="GT226" i="1" s="1"/>
  <c r="AA268" i="1"/>
  <c r="AC267" i="1"/>
  <c r="GM225" i="1" s="1"/>
  <c r="CL269" i="1"/>
  <c r="CN268" i="1"/>
  <c r="HH226" i="1" s="1"/>
  <c r="BK268" i="1"/>
  <c r="BM267" i="1"/>
  <c r="GY225" i="1" s="1"/>
  <c r="AP269" i="1"/>
  <c r="AR268" i="1"/>
  <c r="GR226" i="1" s="1"/>
  <c r="BB269" i="1"/>
  <c r="BD268" i="1"/>
  <c r="GV226" i="1" s="1"/>
  <c r="AD269" i="1"/>
  <c r="AF268" i="1"/>
  <c r="GN226" i="1" s="1"/>
  <c r="GH225" i="1"/>
  <c r="CO267" i="1" l="1"/>
  <c r="G261" i="1"/>
  <c r="I261" i="1"/>
  <c r="I265" i="1" s="1"/>
  <c r="H261" i="1"/>
  <c r="C433" i="1"/>
  <c r="F433" i="1" s="1"/>
  <c r="E433" i="1" s="1"/>
  <c r="D34" i="1"/>
  <c r="C34" i="1" s="1"/>
  <c r="HT261" i="1"/>
  <c r="HU261" i="1" s="1"/>
  <c r="HV261" i="1" s="1"/>
  <c r="J261" i="1" s="1"/>
  <c r="HS261" i="1"/>
  <c r="HP261" i="1" s="1"/>
  <c r="HR261" i="1"/>
  <c r="HO261" i="1" s="1"/>
  <c r="HR265" i="1"/>
  <c r="HO265" i="1" s="1"/>
  <c r="HS265" i="1"/>
  <c r="HP265" i="1" s="1"/>
  <c r="CQ266" i="1"/>
  <c r="HL227" i="1"/>
  <c r="FI227" i="1" s="1"/>
  <c r="HN269" i="1"/>
  <c r="HJ224" i="1"/>
  <c r="HM224" i="1" s="1"/>
  <c r="B270" i="1"/>
  <c r="BK269" i="1"/>
  <c r="BM268" i="1"/>
  <c r="GY226" i="1" s="1"/>
  <c r="H265" i="1"/>
  <c r="G265" i="1"/>
  <c r="C266" i="1" s="1"/>
  <c r="R270" i="1"/>
  <c r="T269" i="1"/>
  <c r="GJ227" i="1" s="1"/>
  <c r="BH270" i="1"/>
  <c r="BJ269" i="1"/>
  <c r="GX227" i="1" s="1"/>
  <c r="BW269" i="1"/>
  <c r="BY268" i="1"/>
  <c r="HC226" i="1" s="1"/>
  <c r="AG269" i="1"/>
  <c r="AI268" i="1"/>
  <c r="GO226" i="1" s="1"/>
  <c r="BZ270" i="1"/>
  <c r="CB269" i="1"/>
  <c r="HD227" i="1" s="1"/>
  <c r="AA269" i="1"/>
  <c r="AC268" i="1"/>
  <c r="GM226" i="1" s="1"/>
  <c r="AY269" i="1"/>
  <c r="BA268" i="1"/>
  <c r="GU226" i="1" s="1"/>
  <c r="BT270" i="1"/>
  <c r="BV269" i="1"/>
  <c r="HB227" i="1" s="1"/>
  <c r="GH226" i="1"/>
  <c r="BB270" i="1"/>
  <c r="BD269" i="1"/>
  <c r="GV227" i="1" s="1"/>
  <c r="AS269" i="1"/>
  <c r="AU268" i="1"/>
  <c r="GS226" i="1" s="1"/>
  <c r="X270" i="1"/>
  <c r="Z269" i="1"/>
  <c r="GL227" i="1" s="1"/>
  <c r="CC269" i="1"/>
  <c r="CE268" i="1"/>
  <c r="HE226" i="1" s="1"/>
  <c r="AD270" i="1"/>
  <c r="AF269" i="1"/>
  <c r="GN227" i="1" s="1"/>
  <c r="AP270" i="1"/>
  <c r="AR269" i="1"/>
  <c r="GR227" i="1" s="1"/>
  <c r="CL270" i="1"/>
  <c r="CN269" i="1"/>
  <c r="HH227" i="1" s="1"/>
  <c r="BQ269" i="1"/>
  <c r="BS268" i="1"/>
  <c r="HA226" i="1" s="1"/>
  <c r="L270" i="1"/>
  <c r="N269" i="1"/>
  <c r="O269" i="1"/>
  <c r="Q268" i="1"/>
  <c r="GI226" i="1" s="1"/>
  <c r="U269" i="1"/>
  <c r="W268" i="1"/>
  <c r="GK226" i="1" s="1"/>
  <c r="AM269" i="1"/>
  <c r="AO268" i="1"/>
  <c r="GQ226" i="1" s="1"/>
  <c r="BN270" i="1"/>
  <c r="BP269" i="1"/>
  <c r="GZ227" i="1" s="1"/>
  <c r="BE269" i="1"/>
  <c r="BG268" i="1"/>
  <c r="GW226" i="1" s="1"/>
  <c r="AV270" i="1"/>
  <c r="AX269" i="1"/>
  <c r="GT227" i="1" s="1"/>
  <c r="AJ270" i="1"/>
  <c r="AL269" i="1"/>
  <c r="GP227" i="1" s="1"/>
  <c r="E265" i="1"/>
  <c r="D265" i="1"/>
  <c r="H263" i="1"/>
  <c r="G433" i="1" l="1"/>
  <c r="H433" i="1" s="1"/>
  <c r="CO268" i="1"/>
  <c r="HT265" i="1"/>
  <c r="HU265" i="1" s="1"/>
  <c r="HV265" i="1" s="1"/>
  <c r="J265" i="1" s="1"/>
  <c r="CQ267" i="1"/>
  <c r="F266" i="1"/>
  <c r="H266" i="1" s="1"/>
  <c r="HQ266" i="1"/>
  <c r="HL228" i="1"/>
  <c r="FI228" i="1" s="1"/>
  <c r="HN270" i="1"/>
  <c r="HJ225" i="1"/>
  <c r="HM225" i="1" s="1"/>
  <c r="B271" i="1"/>
  <c r="BN271" i="1"/>
  <c r="BP270" i="1"/>
  <c r="GZ228" i="1" s="1"/>
  <c r="U270" i="1"/>
  <c r="W269" i="1"/>
  <c r="GK227" i="1" s="1"/>
  <c r="L271" i="1"/>
  <c r="N270" i="1"/>
  <c r="CL271" i="1"/>
  <c r="CN270" i="1"/>
  <c r="HH228" i="1" s="1"/>
  <c r="AD271" i="1"/>
  <c r="AF270" i="1"/>
  <c r="GN228" i="1" s="1"/>
  <c r="X271" i="1"/>
  <c r="Z270" i="1"/>
  <c r="GL228" i="1" s="1"/>
  <c r="BB271" i="1"/>
  <c r="BD270" i="1"/>
  <c r="GV228" i="1" s="1"/>
  <c r="BT271" i="1"/>
  <c r="BV270" i="1"/>
  <c r="HB228" i="1" s="1"/>
  <c r="AA270" i="1"/>
  <c r="AC269" i="1"/>
  <c r="GM227" i="1" s="1"/>
  <c r="AG270" i="1"/>
  <c r="AI269" i="1"/>
  <c r="GO227" i="1" s="1"/>
  <c r="BH271" i="1"/>
  <c r="BJ270" i="1"/>
  <c r="GX228" i="1" s="1"/>
  <c r="AJ271" i="1"/>
  <c r="AL270" i="1"/>
  <c r="GP228" i="1" s="1"/>
  <c r="GH227" i="1"/>
  <c r="BE270" i="1"/>
  <c r="BG269" i="1"/>
  <c r="GW227" i="1" s="1"/>
  <c r="AM270" i="1"/>
  <c r="AO269" i="1"/>
  <c r="GQ227" i="1" s="1"/>
  <c r="O270" i="1"/>
  <c r="Q269" i="1"/>
  <c r="GI227" i="1" s="1"/>
  <c r="BQ270" i="1"/>
  <c r="BS269" i="1"/>
  <c r="HA227" i="1" s="1"/>
  <c r="AP271" i="1"/>
  <c r="AR270" i="1"/>
  <c r="GR228" i="1" s="1"/>
  <c r="CE269" i="1"/>
  <c r="HE227" i="1" s="1"/>
  <c r="CC270" i="1"/>
  <c r="AS270" i="1"/>
  <c r="AU269" i="1"/>
  <c r="GS227" i="1" s="1"/>
  <c r="AY270" i="1"/>
  <c r="BA269" i="1"/>
  <c r="GU227" i="1" s="1"/>
  <c r="BZ271" i="1"/>
  <c r="CB270" i="1"/>
  <c r="HD228" i="1" s="1"/>
  <c r="BW270" i="1"/>
  <c r="BY269" i="1"/>
  <c r="HC227" i="1" s="1"/>
  <c r="R271" i="1"/>
  <c r="T270" i="1"/>
  <c r="GJ228" i="1" s="1"/>
  <c r="AV271" i="1"/>
  <c r="AX270" i="1"/>
  <c r="GT228" i="1" s="1"/>
  <c r="BK270" i="1"/>
  <c r="BM269" i="1"/>
  <c r="GY227" i="1" s="1"/>
  <c r="CO269" i="1" l="1"/>
  <c r="HT266" i="1"/>
  <c r="HS266" i="1"/>
  <c r="HP266" i="1" s="1"/>
  <c r="HR266" i="1"/>
  <c r="HO266" i="1" s="1"/>
  <c r="G266" i="1"/>
  <c r="C267" i="1" s="1"/>
  <c r="HU266" i="1"/>
  <c r="HV266" i="1" s="1"/>
  <c r="J266" i="1" s="1"/>
  <c r="I266" i="1"/>
  <c r="F267" i="1"/>
  <c r="HQ267" i="1"/>
  <c r="HJ226" i="1"/>
  <c r="HM226" i="1" s="1"/>
  <c r="CQ268" i="1"/>
  <c r="HL229" i="1"/>
  <c r="FI229" i="1" s="1"/>
  <c r="HN271" i="1"/>
  <c r="B272" i="1"/>
  <c r="BH272" i="1"/>
  <c r="BJ271" i="1"/>
  <c r="GX229" i="1" s="1"/>
  <c r="AA271" i="1"/>
  <c r="AC270" i="1"/>
  <c r="GM228" i="1" s="1"/>
  <c r="BB272" i="1"/>
  <c r="BD271" i="1"/>
  <c r="GV229" i="1" s="1"/>
  <c r="AD272" i="1"/>
  <c r="AF271" i="1"/>
  <c r="GN229" i="1" s="1"/>
  <c r="L272" i="1"/>
  <c r="N271" i="1"/>
  <c r="BN272" i="1"/>
  <c r="BP271" i="1"/>
  <c r="GZ229" i="1" s="1"/>
  <c r="AM271" i="1"/>
  <c r="AO270" i="1"/>
  <c r="GQ228" i="1" s="1"/>
  <c r="BZ272" i="1"/>
  <c r="CB271" i="1"/>
  <c r="HD229" i="1" s="1"/>
  <c r="AV272" i="1"/>
  <c r="AX271" i="1"/>
  <c r="GT229" i="1" s="1"/>
  <c r="BQ271" i="1"/>
  <c r="BS270" i="1"/>
  <c r="HA228" i="1" s="1"/>
  <c r="BK271" i="1"/>
  <c r="BM270" i="1"/>
  <c r="GY228" i="1" s="1"/>
  <c r="AS271" i="1"/>
  <c r="AU270" i="1"/>
  <c r="GS228" i="1" s="1"/>
  <c r="AR271" i="1"/>
  <c r="GR229" i="1" s="1"/>
  <c r="AP272" i="1"/>
  <c r="O271" i="1"/>
  <c r="Q270" i="1"/>
  <c r="GI228" i="1" s="1"/>
  <c r="BE271" i="1"/>
  <c r="BG270" i="1"/>
  <c r="GW228" i="1" s="1"/>
  <c r="AG271" i="1"/>
  <c r="AI270" i="1"/>
  <c r="GO228" i="1" s="1"/>
  <c r="BT272" i="1"/>
  <c r="BV271" i="1"/>
  <c r="HB229" i="1" s="1"/>
  <c r="X272" i="1"/>
  <c r="Z271" i="1"/>
  <c r="GL229" i="1" s="1"/>
  <c r="CL272" i="1"/>
  <c r="CN271" i="1"/>
  <c r="HH229" i="1" s="1"/>
  <c r="U271" i="1"/>
  <c r="W270" i="1"/>
  <c r="GK228" i="1" s="1"/>
  <c r="T271" i="1"/>
  <c r="GJ229" i="1" s="1"/>
  <c r="R272" i="1"/>
  <c r="BW271" i="1"/>
  <c r="BY270" i="1"/>
  <c r="HC228" i="1" s="1"/>
  <c r="AY271" i="1"/>
  <c r="BA270" i="1"/>
  <c r="GU228" i="1" s="1"/>
  <c r="CC271" i="1"/>
  <c r="CE270" i="1"/>
  <c r="HE228" i="1" s="1"/>
  <c r="AJ272" i="1"/>
  <c r="AL271" i="1"/>
  <c r="GP229" i="1" s="1"/>
  <c r="GH228" i="1"/>
  <c r="H267" i="1" l="1"/>
  <c r="CO270" i="1"/>
  <c r="HT267" i="1"/>
  <c r="HU267" i="1" s="1"/>
  <c r="HV267" i="1" s="1"/>
  <c r="J267" i="1" s="1"/>
  <c r="HR267" i="1"/>
  <c r="HO267" i="1" s="1"/>
  <c r="HS267" i="1"/>
  <c r="HP267" i="1" s="1"/>
  <c r="I267" i="1"/>
  <c r="G267" i="1"/>
  <c r="C268" i="1" s="1"/>
  <c r="F268" i="1"/>
  <c r="HQ268" i="1"/>
  <c r="HJ227" i="1"/>
  <c r="HM227" i="1" s="1"/>
  <c r="CQ269" i="1"/>
  <c r="HL230" i="1"/>
  <c r="FI230" i="1" s="1"/>
  <c r="HN272" i="1"/>
  <c r="B273" i="1"/>
  <c r="AP273" i="1"/>
  <c r="AR272" i="1"/>
  <c r="GR230" i="1" s="1"/>
  <c r="AM272" i="1"/>
  <c r="AO271" i="1"/>
  <c r="GQ229" i="1" s="1"/>
  <c r="L273" i="1"/>
  <c r="N272" i="1"/>
  <c r="BB273" i="1"/>
  <c r="BD272" i="1"/>
  <c r="GV230" i="1" s="1"/>
  <c r="BH273" i="1"/>
  <c r="BJ272" i="1"/>
  <c r="GX230" i="1" s="1"/>
  <c r="CC272" i="1"/>
  <c r="CE271" i="1"/>
  <c r="HE229" i="1" s="1"/>
  <c r="BT273" i="1"/>
  <c r="BV272" i="1"/>
  <c r="HB230" i="1" s="1"/>
  <c r="BK272" i="1"/>
  <c r="BM271" i="1"/>
  <c r="GY229" i="1" s="1"/>
  <c r="CL273" i="1"/>
  <c r="CN272" i="1"/>
  <c r="HH230" i="1" s="1"/>
  <c r="BE272" i="1"/>
  <c r="BG271" i="1"/>
  <c r="GW229" i="1" s="1"/>
  <c r="AV273" i="1"/>
  <c r="AX272" i="1"/>
  <c r="GT230" i="1" s="1"/>
  <c r="AJ273" i="1"/>
  <c r="AL272" i="1"/>
  <c r="GP230" i="1" s="1"/>
  <c r="R273" i="1"/>
  <c r="T272" i="1"/>
  <c r="GJ230" i="1" s="1"/>
  <c r="BW272" i="1"/>
  <c r="BY271" i="1"/>
  <c r="HC229" i="1" s="1"/>
  <c r="BZ273" i="1"/>
  <c r="CB272" i="1"/>
  <c r="HD230" i="1" s="1"/>
  <c r="BN273" i="1"/>
  <c r="BP272" i="1"/>
  <c r="GZ230" i="1" s="1"/>
  <c r="AD273" i="1"/>
  <c r="AF272" i="1"/>
  <c r="GN230" i="1" s="1"/>
  <c r="AA272" i="1"/>
  <c r="AC271" i="1"/>
  <c r="GM229" i="1" s="1"/>
  <c r="AY272" i="1"/>
  <c r="BA271" i="1"/>
  <c r="GU229" i="1" s="1"/>
  <c r="U272" i="1"/>
  <c r="W271" i="1"/>
  <c r="GK229" i="1" s="1"/>
  <c r="X273" i="1"/>
  <c r="Z272" i="1"/>
  <c r="GL230" i="1" s="1"/>
  <c r="AG272" i="1"/>
  <c r="AI271" i="1"/>
  <c r="GO229" i="1" s="1"/>
  <c r="O272" i="1"/>
  <c r="Q271" i="1"/>
  <c r="GI229" i="1" s="1"/>
  <c r="AS272" i="1"/>
  <c r="AU271" i="1"/>
  <c r="GS229" i="1" s="1"/>
  <c r="BQ272" i="1"/>
  <c r="BS271" i="1"/>
  <c r="HA229" i="1" s="1"/>
  <c r="GH229" i="1"/>
  <c r="CO271" i="1" l="1"/>
  <c r="I268" i="1"/>
  <c r="HT268" i="1"/>
  <c r="HU268" i="1" s="1"/>
  <c r="HV268" i="1" s="1"/>
  <c r="J268" i="1" s="1"/>
  <c r="HS268" i="1"/>
  <c r="HP268" i="1" s="1"/>
  <c r="HR268" i="1"/>
  <c r="HO268" i="1" s="1"/>
  <c r="G268" i="1"/>
  <c r="C269" i="1" s="1"/>
  <c r="H268" i="1"/>
  <c r="CQ270" i="1"/>
  <c r="F269" i="1"/>
  <c r="HQ269" i="1"/>
  <c r="HL231" i="1"/>
  <c r="FI231" i="1" s="1"/>
  <c r="HN273" i="1"/>
  <c r="HJ228" i="1"/>
  <c r="HM228" i="1" s="1"/>
  <c r="B274" i="1"/>
  <c r="O273" i="1"/>
  <c r="Q272" i="1"/>
  <c r="GI230" i="1" s="1"/>
  <c r="AY273" i="1"/>
  <c r="BA272" i="1"/>
  <c r="GU230" i="1" s="1"/>
  <c r="BE273" i="1"/>
  <c r="BG272" i="1"/>
  <c r="GW230" i="1" s="1"/>
  <c r="CC273" i="1"/>
  <c r="CE272" i="1"/>
  <c r="HE230" i="1" s="1"/>
  <c r="AP274" i="1"/>
  <c r="AR273" i="1"/>
  <c r="GR231" i="1" s="1"/>
  <c r="AS273" i="1"/>
  <c r="AU272" i="1"/>
  <c r="GS230" i="1" s="1"/>
  <c r="AG273" i="1"/>
  <c r="AI272" i="1"/>
  <c r="GO230" i="1" s="1"/>
  <c r="U273" i="1"/>
  <c r="W272" i="1"/>
  <c r="GK230" i="1" s="1"/>
  <c r="R274" i="1"/>
  <c r="T273" i="1"/>
  <c r="GJ231" i="1" s="1"/>
  <c r="AV274" i="1"/>
  <c r="AX273" i="1"/>
  <c r="GT231" i="1" s="1"/>
  <c r="CL274" i="1"/>
  <c r="CN273" i="1"/>
  <c r="HH231" i="1" s="1"/>
  <c r="BT274" i="1"/>
  <c r="BV273" i="1"/>
  <c r="HB231" i="1" s="1"/>
  <c r="BH274" i="1"/>
  <c r="BJ273" i="1"/>
  <c r="GX231" i="1" s="1"/>
  <c r="L274" i="1"/>
  <c r="N273" i="1"/>
  <c r="BQ273" i="1"/>
  <c r="BS272" i="1"/>
  <c r="HA230" i="1" s="1"/>
  <c r="X274" i="1"/>
  <c r="Z273" i="1"/>
  <c r="GL231" i="1" s="1"/>
  <c r="AJ274" i="1"/>
  <c r="AL273" i="1"/>
  <c r="GP231" i="1" s="1"/>
  <c r="BK273" i="1"/>
  <c r="BM272" i="1"/>
  <c r="GY230" i="1" s="1"/>
  <c r="BB274" i="1"/>
  <c r="BD273" i="1"/>
  <c r="GV231" i="1" s="1"/>
  <c r="AM273" i="1"/>
  <c r="AO272" i="1"/>
  <c r="GQ230" i="1" s="1"/>
  <c r="AD274" i="1"/>
  <c r="AF273" i="1"/>
  <c r="GN231" i="1" s="1"/>
  <c r="BZ274" i="1"/>
  <c r="CB273" i="1"/>
  <c r="HD231" i="1" s="1"/>
  <c r="GH230" i="1"/>
  <c r="AA273" i="1"/>
  <c r="AC272" i="1"/>
  <c r="GM230" i="1" s="1"/>
  <c r="BN274" i="1"/>
  <c r="BP273" i="1"/>
  <c r="GZ231" i="1" s="1"/>
  <c r="BW273" i="1"/>
  <c r="BY272" i="1"/>
  <c r="HC230" i="1" s="1"/>
  <c r="H269" i="1" l="1"/>
  <c r="G269" i="1"/>
  <c r="C270" i="1" s="1"/>
  <c r="CO272" i="1"/>
  <c r="I269" i="1"/>
  <c r="HT269" i="1"/>
  <c r="HU269" i="1" s="1"/>
  <c r="HV269" i="1" s="1"/>
  <c r="J269" i="1" s="1"/>
  <c r="HR269" i="1"/>
  <c r="HO269" i="1" s="1"/>
  <c r="HS269" i="1"/>
  <c r="HP269" i="1" s="1"/>
  <c r="F270" i="1"/>
  <c r="HQ270" i="1"/>
  <c r="HJ229" i="1"/>
  <c r="HM229" i="1" s="1"/>
  <c r="CQ271" i="1"/>
  <c r="HL232" i="1"/>
  <c r="FI232" i="1" s="1"/>
  <c r="HN274" i="1"/>
  <c r="B275" i="1"/>
  <c r="BN275" i="1"/>
  <c r="BP274" i="1"/>
  <c r="GZ232" i="1" s="1"/>
  <c r="AV275" i="1"/>
  <c r="AX274" i="1"/>
  <c r="GT232" i="1" s="1"/>
  <c r="CC274" i="1"/>
  <c r="CE273" i="1"/>
  <c r="HE231" i="1" s="1"/>
  <c r="AY274" i="1"/>
  <c r="BA273" i="1"/>
  <c r="GU231" i="1" s="1"/>
  <c r="L275" i="1"/>
  <c r="N274" i="1"/>
  <c r="AS274" i="1"/>
  <c r="AU273" i="1"/>
  <c r="GS231" i="1" s="1"/>
  <c r="AM274" i="1"/>
  <c r="AO273" i="1"/>
  <c r="GQ231" i="1" s="1"/>
  <c r="X275" i="1"/>
  <c r="Z274" i="1"/>
  <c r="GL232" i="1" s="1"/>
  <c r="AA274" i="1"/>
  <c r="AC273" i="1"/>
  <c r="GM231" i="1" s="1"/>
  <c r="BH275" i="1"/>
  <c r="BJ274" i="1"/>
  <c r="GX232" i="1" s="1"/>
  <c r="CL275" i="1"/>
  <c r="CN274" i="1"/>
  <c r="HH232" i="1" s="1"/>
  <c r="R275" i="1"/>
  <c r="T274" i="1"/>
  <c r="GJ232" i="1" s="1"/>
  <c r="AG274" i="1"/>
  <c r="AI273" i="1"/>
  <c r="GO231" i="1" s="1"/>
  <c r="BT275" i="1"/>
  <c r="BV274" i="1"/>
  <c r="HB232" i="1" s="1"/>
  <c r="U274" i="1"/>
  <c r="W273" i="1"/>
  <c r="GK231" i="1" s="1"/>
  <c r="BZ275" i="1"/>
  <c r="CB274" i="1"/>
  <c r="HD232" i="1" s="1"/>
  <c r="BK274" i="1"/>
  <c r="BM273" i="1"/>
  <c r="GY231" i="1" s="1"/>
  <c r="BY273" i="1"/>
  <c r="HC231" i="1" s="1"/>
  <c r="BW274" i="1"/>
  <c r="AD275" i="1"/>
  <c r="AF274" i="1"/>
  <c r="GN232" i="1" s="1"/>
  <c r="BB275" i="1"/>
  <c r="BD274" i="1"/>
  <c r="GV232" i="1" s="1"/>
  <c r="AJ275" i="1"/>
  <c r="AL274" i="1"/>
  <c r="GP232" i="1" s="1"/>
  <c r="BQ274" i="1"/>
  <c r="BS273" i="1"/>
  <c r="HA231" i="1" s="1"/>
  <c r="GH231" i="1"/>
  <c r="AP275" i="1"/>
  <c r="AR274" i="1"/>
  <c r="GR232" i="1" s="1"/>
  <c r="BE274" i="1"/>
  <c r="BG273" i="1"/>
  <c r="GW231" i="1" s="1"/>
  <c r="O274" i="1"/>
  <c r="Q273" i="1"/>
  <c r="GI231" i="1" s="1"/>
  <c r="G270" i="1" l="1"/>
  <c r="C271" i="1" s="1"/>
  <c r="CO273" i="1"/>
  <c r="HT270" i="1"/>
  <c r="HU270" i="1" s="1"/>
  <c r="HV270" i="1" s="1"/>
  <c r="J270" i="1" s="1"/>
  <c r="HS270" i="1"/>
  <c r="HP270" i="1" s="1"/>
  <c r="HR270" i="1"/>
  <c r="HO270" i="1" s="1"/>
  <c r="I270" i="1"/>
  <c r="H270" i="1"/>
  <c r="CQ272" i="1"/>
  <c r="F271" i="1"/>
  <c r="HQ271" i="1"/>
  <c r="HL233" i="1"/>
  <c r="FI233" i="1" s="1"/>
  <c r="HN275" i="1"/>
  <c r="HJ230" i="1"/>
  <c r="HM230" i="1" s="1"/>
  <c r="B276" i="1"/>
  <c r="BT276" i="1"/>
  <c r="BV275" i="1"/>
  <c r="HB233" i="1" s="1"/>
  <c r="BT278" i="1"/>
  <c r="BV278" i="1" s="1"/>
  <c r="BH278" i="1"/>
  <c r="BJ278" i="1" s="1"/>
  <c r="BH276" i="1"/>
  <c r="BJ275" i="1"/>
  <c r="GX233" i="1" s="1"/>
  <c r="AS275" i="1"/>
  <c r="AU274" i="1"/>
  <c r="GS232" i="1" s="1"/>
  <c r="GH232" i="1"/>
  <c r="AY275" i="1"/>
  <c r="BA274" i="1"/>
  <c r="GU232" i="1" s="1"/>
  <c r="BN276" i="1"/>
  <c r="BP275" i="1"/>
  <c r="GZ233" i="1" s="1"/>
  <c r="BN278" i="1"/>
  <c r="BP278" i="1" s="1"/>
  <c r="O275" i="1"/>
  <c r="Q274" i="1"/>
  <c r="GI232" i="1" s="1"/>
  <c r="AP276" i="1"/>
  <c r="AR275" i="1"/>
  <c r="GR233" i="1" s="1"/>
  <c r="AP278" i="1"/>
  <c r="AR278" i="1" s="1"/>
  <c r="BQ275" i="1"/>
  <c r="BS274" i="1"/>
  <c r="HA232" i="1" s="1"/>
  <c r="BB276" i="1"/>
  <c r="BD275" i="1"/>
  <c r="GV233" i="1" s="1"/>
  <c r="BB278" i="1"/>
  <c r="BD278" i="1" s="1"/>
  <c r="BK275" i="1"/>
  <c r="BM274" i="1"/>
  <c r="GY232" i="1" s="1"/>
  <c r="U275" i="1"/>
  <c r="W274" i="1"/>
  <c r="GK232" i="1" s="1"/>
  <c r="AG275" i="1"/>
  <c r="AI274" i="1"/>
  <c r="GO232" i="1" s="1"/>
  <c r="CL278" i="1"/>
  <c r="CN278" i="1" s="1"/>
  <c r="CN275" i="1"/>
  <c r="HH233" i="1" s="1"/>
  <c r="CL276" i="1"/>
  <c r="AM275" i="1"/>
  <c r="AO274" i="1"/>
  <c r="GQ232" i="1" s="1"/>
  <c r="L278" i="1"/>
  <c r="N278" i="1" s="1"/>
  <c r="N275" i="1"/>
  <c r="L276" i="1"/>
  <c r="AV276" i="1"/>
  <c r="AX275" i="1"/>
  <c r="GT233" i="1" s="1"/>
  <c r="AV278" i="1"/>
  <c r="AX278" i="1" s="1"/>
  <c r="BE275" i="1"/>
  <c r="BG274" i="1"/>
  <c r="GW232" i="1" s="1"/>
  <c r="AJ278" i="1"/>
  <c r="AL278" i="1" s="1"/>
  <c r="AJ276" i="1"/>
  <c r="AL275" i="1"/>
  <c r="GP233" i="1" s="1"/>
  <c r="AD276" i="1"/>
  <c r="AF275" i="1"/>
  <c r="GN233" i="1" s="1"/>
  <c r="AD278" i="1"/>
  <c r="AF278" i="1" s="1"/>
  <c r="BZ276" i="1"/>
  <c r="CB275" i="1"/>
  <c r="HD233" i="1" s="1"/>
  <c r="BZ278" i="1"/>
  <c r="CB278" i="1" s="1"/>
  <c r="R276" i="1"/>
  <c r="T275" i="1"/>
  <c r="GJ233" i="1" s="1"/>
  <c r="R278" i="1"/>
  <c r="T278" i="1" s="1"/>
  <c r="X276" i="1"/>
  <c r="Z275" i="1"/>
  <c r="GL233" i="1" s="1"/>
  <c r="X278" i="1"/>
  <c r="Z278" i="1" s="1"/>
  <c r="BW275" i="1"/>
  <c r="BY274" i="1"/>
  <c r="HC232" i="1" s="1"/>
  <c r="AA275" i="1"/>
  <c r="AC274" i="1"/>
  <c r="GM232" i="1" s="1"/>
  <c r="CC275" i="1"/>
  <c r="CE274" i="1"/>
  <c r="HE232" i="1" s="1"/>
  <c r="G271" i="1" l="1"/>
  <c r="C272" i="1" s="1"/>
  <c r="CO274" i="1"/>
  <c r="H271" i="1"/>
  <c r="I271" i="1"/>
  <c r="HT271" i="1"/>
  <c r="HU271" i="1" s="1"/>
  <c r="HV271" i="1" s="1"/>
  <c r="J271" i="1" s="1"/>
  <c r="HR271" i="1"/>
  <c r="HO271" i="1" s="1"/>
  <c r="HS271" i="1"/>
  <c r="HP271" i="1" s="1"/>
  <c r="CQ273" i="1"/>
  <c r="F272" i="1"/>
  <c r="HQ272" i="1"/>
  <c r="HL234" i="1"/>
  <c r="FI234" i="1" s="1"/>
  <c r="HN276" i="1"/>
  <c r="HJ231" i="1"/>
  <c r="HM231" i="1" s="1"/>
  <c r="B280" i="1"/>
  <c r="AS278" i="1"/>
  <c r="AU278" i="1" s="1"/>
  <c r="AS276" i="1"/>
  <c r="AU275" i="1"/>
  <c r="GS233" i="1" s="1"/>
  <c r="BQ278" i="1"/>
  <c r="BS278" i="1" s="1"/>
  <c r="BQ276" i="1"/>
  <c r="BS275" i="1"/>
  <c r="HA233" i="1" s="1"/>
  <c r="CC278" i="1"/>
  <c r="CE278" i="1" s="1"/>
  <c r="CC276" i="1"/>
  <c r="CE275" i="1"/>
  <c r="HE233" i="1" s="1"/>
  <c r="BW278" i="1"/>
  <c r="BY278" i="1" s="1"/>
  <c r="BW276" i="1"/>
  <c r="BY275" i="1"/>
  <c r="HC233" i="1" s="1"/>
  <c r="X280" i="1"/>
  <c r="Z276" i="1"/>
  <c r="GL234" i="1" s="1"/>
  <c r="U278" i="1"/>
  <c r="W278" i="1" s="1"/>
  <c r="U276" i="1"/>
  <c r="W275" i="1"/>
  <c r="GK233" i="1" s="1"/>
  <c r="O278" i="1"/>
  <c r="Q278" i="1" s="1"/>
  <c r="O276" i="1"/>
  <c r="Q275" i="1"/>
  <c r="GI233" i="1" s="1"/>
  <c r="AD280" i="1"/>
  <c r="AF276" i="1"/>
  <c r="GN234" i="1" s="1"/>
  <c r="AV280" i="1"/>
  <c r="AX276" i="1"/>
  <c r="GT234" i="1" s="1"/>
  <c r="L280" i="1"/>
  <c r="N276" i="1"/>
  <c r="AM278" i="1"/>
  <c r="AO278" i="1" s="1"/>
  <c r="AM276" i="1"/>
  <c r="AO275" i="1"/>
  <c r="GQ233" i="1" s="1"/>
  <c r="BB280" i="1"/>
  <c r="BD276" i="1"/>
  <c r="GV234" i="1" s="1"/>
  <c r="AY278" i="1"/>
  <c r="BA278" i="1" s="1"/>
  <c r="AY276" i="1"/>
  <c r="BA275" i="1"/>
  <c r="GU233" i="1" s="1"/>
  <c r="R280" i="1"/>
  <c r="T276" i="1"/>
  <c r="GJ234" i="1" s="1"/>
  <c r="AJ280" i="1"/>
  <c r="AL276" i="1"/>
  <c r="GP234" i="1" s="1"/>
  <c r="BN280" i="1"/>
  <c r="BP276" i="1"/>
  <c r="GZ234" i="1" s="1"/>
  <c r="AA278" i="1"/>
  <c r="AC278" i="1" s="1"/>
  <c r="AA276" i="1"/>
  <c r="AC275" i="1"/>
  <c r="GM233" i="1" s="1"/>
  <c r="BZ280" i="1"/>
  <c r="CB276" i="1"/>
  <c r="HD234" i="1" s="1"/>
  <c r="BE278" i="1"/>
  <c r="BG278" i="1" s="1"/>
  <c r="BE276" i="1"/>
  <c r="BG275" i="1"/>
  <c r="GW233" i="1" s="1"/>
  <c r="GH233" i="1"/>
  <c r="CL280" i="1"/>
  <c r="CN276" i="1"/>
  <c r="HH234" i="1" s="1"/>
  <c r="AG278" i="1"/>
  <c r="AI278" i="1" s="1"/>
  <c r="AG276" i="1"/>
  <c r="AI275" i="1"/>
  <c r="GO233" i="1" s="1"/>
  <c r="BK278" i="1"/>
  <c r="BM278" i="1" s="1"/>
  <c r="BK276" i="1"/>
  <c r="BM275" i="1"/>
  <c r="GY233" i="1" s="1"/>
  <c r="AP280" i="1"/>
  <c r="AR276" i="1"/>
  <c r="GR234" i="1" s="1"/>
  <c r="BH280" i="1"/>
  <c r="BJ276" i="1"/>
  <c r="GX234" i="1" s="1"/>
  <c r="BT280" i="1"/>
  <c r="BV276" i="1"/>
  <c r="HB234" i="1" s="1"/>
  <c r="G272" i="1" l="1"/>
  <c r="C273" i="1" s="1"/>
  <c r="CO278" i="1"/>
  <c r="CO275" i="1"/>
  <c r="H272" i="1"/>
  <c r="I272" i="1"/>
  <c r="HT272" i="1"/>
  <c r="HU272" i="1" s="1"/>
  <c r="HV272" i="1" s="1"/>
  <c r="J272" i="1" s="1"/>
  <c r="HS272" i="1"/>
  <c r="HP272" i="1" s="1"/>
  <c r="HR272" i="1"/>
  <c r="HO272" i="1" s="1"/>
  <c r="F273" i="1"/>
  <c r="HQ273" i="1"/>
  <c r="HJ232" i="1"/>
  <c r="HM232" i="1" s="1"/>
  <c r="CQ274" i="1"/>
  <c r="HL235" i="1"/>
  <c r="FI235" i="1" s="1"/>
  <c r="HN280" i="1"/>
  <c r="B281" i="1"/>
  <c r="BT281" i="1"/>
  <c r="BV280" i="1"/>
  <c r="HB235" i="1" s="1"/>
  <c r="AP281" i="1"/>
  <c r="AR280" i="1"/>
  <c r="GR235" i="1" s="1"/>
  <c r="CL281" i="1"/>
  <c r="CN280" i="1"/>
  <c r="HH235" i="1" s="1"/>
  <c r="BZ281" i="1"/>
  <c r="CB280" i="1"/>
  <c r="HD235" i="1" s="1"/>
  <c r="AO276" i="1"/>
  <c r="GQ234" i="1" s="1"/>
  <c r="AM280" i="1"/>
  <c r="W276" i="1"/>
  <c r="GK234" i="1" s="1"/>
  <c r="U280" i="1"/>
  <c r="CE276" i="1"/>
  <c r="HE234" i="1" s="1"/>
  <c r="CC280" i="1"/>
  <c r="AI276" i="1"/>
  <c r="GO234" i="1" s="1"/>
  <c r="AG280" i="1"/>
  <c r="BG276" i="1"/>
  <c r="GW234" i="1" s="1"/>
  <c r="BE280" i="1"/>
  <c r="BN281" i="1"/>
  <c r="BP280" i="1"/>
  <c r="GZ235" i="1" s="1"/>
  <c r="R281" i="1"/>
  <c r="T280" i="1"/>
  <c r="GJ235" i="1" s="1"/>
  <c r="AV281" i="1"/>
  <c r="AX280" i="1"/>
  <c r="GT235" i="1" s="1"/>
  <c r="Q276" i="1"/>
  <c r="GI234" i="1" s="1"/>
  <c r="O280" i="1"/>
  <c r="BY276" i="1"/>
  <c r="HC234" i="1" s="1"/>
  <c r="BW280" i="1"/>
  <c r="BH281" i="1"/>
  <c r="BJ280" i="1"/>
  <c r="GX235" i="1" s="1"/>
  <c r="BM276" i="1"/>
  <c r="GY234" i="1" s="1"/>
  <c r="BK280" i="1"/>
  <c r="AC276" i="1"/>
  <c r="GM234" i="1" s="1"/>
  <c r="AA280" i="1"/>
  <c r="BB281" i="1"/>
  <c r="BD280" i="1"/>
  <c r="GV235" i="1" s="1"/>
  <c r="GH234" i="1"/>
  <c r="AJ281" i="1"/>
  <c r="AL280" i="1"/>
  <c r="GP235" i="1" s="1"/>
  <c r="BA276" i="1"/>
  <c r="GU234" i="1" s="1"/>
  <c r="AY280" i="1"/>
  <c r="L281" i="1"/>
  <c r="N280" i="1"/>
  <c r="AD281" i="1"/>
  <c r="AF280" i="1"/>
  <c r="GN235" i="1" s="1"/>
  <c r="X281" i="1"/>
  <c r="Z280" i="1"/>
  <c r="GL235" i="1" s="1"/>
  <c r="BS276" i="1"/>
  <c r="HA234" i="1" s="1"/>
  <c r="BQ280" i="1"/>
  <c r="AU276" i="1"/>
  <c r="GS234" i="1" s="1"/>
  <c r="AS280" i="1"/>
  <c r="CO276" i="1" l="1"/>
  <c r="I273" i="1"/>
  <c r="G273" i="1"/>
  <c r="C274" i="1" s="1"/>
  <c r="HT273" i="1"/>
  <c r="HU273" i="1" s="1"/>
  <c r="HV273" i="1" s="1"/>
  <c r="J273" i="1" s="1"/>
  <c r="HR273" i="1"/>
  <c r="HO273" i="1" s="1"/>
  <c r="HS273" i="1"/>
  <c r="HP273" i="1" s="1"/>
  <c r="F274" i="1"/>
  <c r="HQ274" i="1"/>
  <c r="H273" i="1"/>
  <c r="HJ233" i="1"/>
  <c r="HM233" i="1" s="1"/>
  <c r="CQ275" i="1"/>
  <c r="HL236" i="1"/>
  <c r="FI236" i="1" s="1"/>
  <c r="HN281" i="1"/>
  <c r="B282" i="1"/>
  <c r="AV282" i="1"/>
  <c r="AX281" i="1"/>
  <c r="GT236" i="1" s="1"/>
  <c r="BN282" i="1"/>
  <c r="BP281" i="1"/>
  <c r="GZ236" i="1" s="1"/>
  <c r="AG281" i="1"/>
  <c r="AI280" i="1"/>
  <c r="GO235" i="1" s="1"/>
  <c r="U281" i="1"/>
  <c r="W280" i="1"/>
  <c r="GK235" i="1" s="1"/>
  <c r="O281" i="1"/>
  <c r="Q280" i="1"/>
  <c r="GI235" i="1" s="1"/>
  <c r="BE281" i="1"/>
  <c r="BG280" i="1"/>
  <c r="GW235" i="1" s="1"/>
  <c r="BZ282" i="1"/>
  <c r="CB281" i="1"/>
  <c r="HD236" i="1" s="1"/>
  <c r="AP282" i="1"/>
  <c r="AR281" i="1"/>
  <c r="GR236" i="1" s="1"/>
  <c r="X282" i="1"/>
  <c r="Z281" i="1"/>
  <c r="GL236" i="1" s="1"/>
  <c r="BJ281" i="1"/>
  <c r="GX236" i="1" s="1"/>
  <c r="BH282" i="1"/>
  <c r="BB282" i="1"/>
  <c r="BD281" i="1"/>
  <c r="GV236" i="1" s="1"/>
  <c r="BK281" i="1"/>
  <c r="BM280" i="1"/>
  <c r="GY235" i="1" s="1"/>
  <c r="R282" i="1"/>
  <c r="T281" i="1"/>
  <c r="GJ236" i="1" s="1"/>
  <c r="CC281" i="1"/>
  <c r="CE280" i="1"/>
  <c r="HE235" i="1" s="1"/>
  <c r="AM281" i="1"/>
  <c r="AO280" i="1"/>
  <c r="GQ235" i="1" s="1"/>
  <c r="GH235" i="1"/>
  <c r="BQ281" i="1"/>
  <c r="BS280" i="1"/>
  <c r="HA235" i="1" s="1"/>
  <c r="L282" i="1"/>
  <c r="N281" i="1"/>
  <c r="AL281" i="1"/>
  <c r="GP236" i="1" s="1"/>
  <c r="AJ282" i="1"/>
  <c r="AY281" i="1"/>
  <c r="BA280" i="1"/>
  <c r="GU235" i="1" s="1"/>
  <c r="BT282" i="1"/>
  <c r="BV281" i="1"/>
  <c r="HB236" i="1" s="1"/>
  <c r="AS281" i="1"/>
  <c r="AU280" i="1"/>
  <c r="GS235" i="1" s="1"/>
  <c r="AD282" i="1"/>
  <c r="AF281" i="1"/>
  <c r="GN236" i="1" s="1"/>
  <c r="AA281" i="1"/>
  <c r="AC280" i="1"/>
  <c r="GM235" i="1" s="1"/>
  <c r="BW281" i="1"/>
  <c r="BY280" i="1"/>
  <c r="HC235" i="1" s="1"/>
  <c r="CL282" i="1"/>
  <c r="CN281" i="1"/>
  <c r="HH236" i="1" s="1"/>
  <c r="CO280" i="1" l="1"/>
  <c r="CQ280" i="1" s="1"/>
  <c r="H274" i="1"/>
  <c r="G274" i="1"/>
  <c r="C275" i="1" s="1"/>
  <c r="I274" i="1"/>
  <c r="HT274" i="1"/>
  <c r="HU274" i="1" s="1"/>
  <c r="HV274" i="1" s="1"/>
  <c r="J274" i="1" s="1"/>
  <c r="HS274" i="1"/>
  <c r="HP274" i="1" s="1"/>
  <c r="HR274" i="1"/>
  <c r="HO274" i="1" s="1"/>
  <c r="CQ276" i="1"/>
  <c r="F275" i="1"/>
  <c r="HQ275" i="1"/>
  <c r="HL237" i="1"/>
  <c r="FI237" i="1" s="1"/>
  <c r="HN282" i="1"/>
  <c r="HJ234" i="1"/>
  <c r="HM234" i="1" s="1"/>
  <c r="B283" i="1"/>
  <c r="AJ283" i="1"/>
  <c r="AL282" i="1"/>
  <c r="GP237" i="1" s="1"/>
  <c r="BQ282" i="1"/>
  <c r="BS281" i="1"/>
  <c r="HA236" i="1" s="1"/>
  <c r="AM282" i="1"/>
  <c r="AO281" i="1"/>
  <c r="GQ236" i="1" s="1"/>
  <c r="R283" i="1"/>
  <c r="T282" i="1"/>
  <c r="GJ237" i="1" s="1"/>
  <c r="BB283" i="1"/>
  <c r="BD282" i="1"/>
  <c r="GV237" i="1" s="1"/>
  <c r="X283" i="1"/>
  <c r="Z282" i="1"/>
  <c r="GL237" i="1" s="1"/>
  <c r="BZ283" i="1"/>
  <c r="CB282" i="1"/>
  <c r="HD237" i="1" s="1"/>
  <c r="O282" i="1"/>
  <c r="Q281" i="1"/>
  <c r="GI236" i="1" s="1"/>
  <c r="AG282" i="1"/>
  <c r="AI281" i="1"/>
  <c r="GO236" i="1" s="1"/>
  <c r="AV283" i="1"/>
  <c r="AX282" i="1"/>
  <c r="GT237" i="1" s="1"/>
  <c r="AA282" i="1"/>
  <c r="AC281" i="1"/>
  <c r="GM236" i="1" s="1"/>
  <c r="GH236" i="1"/>
  <c r="BH283" i="1"/>
  <c r="BJ282" i="1"/>
  <c r="GX237" i="1" s="1"/>
  <c r="BW282" i="1"/>
  <c r="BY281" i="1"/>
  <c r="HC236" i="1" s="1"/>
  <c r="AD283" i="1"/>
  <c r="AF282" i="1"/>
  <c r="GN237" i="1" s="1"/>
  <c r="CL283" i="1"/>
  <c r="CN282" i="1"/>
  <c r="HH237" i="1" s="1"/>
  <c r="AS282" i="1"/>
  <c r="AU281" i="1"/>
  <c r="GS236" i="1" s="1"/>
  <c r="AY282" i="1"/>
  <c r="BA281" i="1"/>
  <c r="GU236" i="1" s="1"/>
  <c r="L283" i="1"/>
  <c r="N282" i="1"/>
  <c r="CC282" i="1"/>
  <c r="CE281" i="1"/>
  <c r="HE236" i="1" s="1"/>
  <c r="BK282" i="1"/>
  <c r="BM281" i="1"/>
  <c r="GY236" i="1" s="1"/>
  <c r="AP283" i="1"/>
  <c r="AR282" i="1"/>
  <c r="GR237" i="1" s="1"/>
  <c r="BE282" i="1"/>
  <c r="BG281" i="1"/>
  <c r="GW236" i="1" s="1"/>
  <c r="U282" i="1"/>
  <c r="W281" i="1"/>
  <c r="GK236" i="1" s="1"/>
  <c r="BN283" i="1"/>
  <c r="BP282" i="1"/>
  <c r="GZ237" i="1" s="1"/>
  <c r="BT283" i="1"/>
  <c r="BV282" i="1"/>
  <c r="HB237" i="1" s="1"/>
  <c r="CO281" i="1" l="1"/>
  <c r="I275" i="1"/>
  <c r="G275" i="1"/>
  <c r="C276" i="1" s="1"/>
  <c r="HT275" i="1"/>
  <c r="HR275" i="1"/>
  <c r="HO275" i="1" s="1"/>
  <c r="HS275" i="1"/>
  <c r="HP275" i="1" s="1"/>
  <c r="H275" i="1"/>
  <c r="HU275" i="1"/>
  <c r="HV275" i="1" s="1"/>
  <c r="J275" i="1" s="1"/>
  <c r="F280" i="1"/>
  <c r="HQ280" i="1"/>
  <c r="F276" i="1"/>
  <c r="HQ276" i="1"/>
  <c r="CQ278" i="1"/>
  <c r="F278" i="1" s="1"/>
  <c r="HL238" i="1"/>
  <c r="FI238" i="1" s="1"/>
  <c r="HN283" i="1"/>
  <c r="HJ235" i="1"/>
  <c r="HM235" i="1" s="1"/>
  <c r="B284" i="1"/>
  <c r="AP284" i="1"/>
  <c r="AR283" i="1"/>
  <c r="GR238" i="1" s="1"/>
  <c r="CC283" i="1"/>
  <c r="CE282" i="1"/>
  <c r="HE237" i="1" s="1"/>
  <c r="BH284" i="1"/>
  <c r="BJ283" i="1"/>
  <c r="GX238" i="1" s="1"/>
  <c r="U283" i="1"/>
  <c r="W282" i="1"/>
  <c r="GK237" i="1" s="1"/>
  <c r="BT284" i="1"/>
  <c r="BV283" i="1"/>
  <c r="HB238" i="1" s="1"/>
  <c r="AY283" i="1"/>
  <c r="BA282" i="1"/>
  <c r="GU237" i="1" s="1"/>
  <c r="CL284" i="1"/>
  <c r="CN283" i="1"/>
  <c r="HH238" i="1" s="1"/>
  <c r="BW283" i="1"/>
  <c r="BY282" i="1"/>
  <c r="HC237" i="1" s="1"/>
  <c r="AA283" i="1"/>
  <c r="AC282" i="1"/>
  <c r="GM237" i="1" s="1"/>
  <c r="AG283" i="1"/>
  <c r="AI282" i="1"/>
  <c r="GO237" i="1" s="1"/>
  <c r="BZ284" i="1"/>
  <c r="CB283" i="1"/>
  <c r="HD238" i="1" s="1"/>
  <c r="BB284" i="1"/>
  <c r="BD283" i="1"/>
  <c r="GV238" i="1" s="1"/>
  <c r="AM283" i="1"/>
  <c r="AO282" i="1"/>
  <c r="GQ237" i="1" s="1"/>
  <c r="BN284" i="1"/>
  <c r="BP283" i="1"/>
  <c r="GZ238" i="1" s="1"/>
  <c r="BK283" i="1"/>
  <c r="BM282" i="1"/>
  <c r="GY237" i="1" s="1"/>
  <c r="BE283" i="1"/>
  <c r="BG282" i="1"/>
  <c r="GW237" i="1" s="1"/>
  <c r="GH237" i="1"/>
  <c r="L284" i="1"/>
  <c r="N283" i="1"/>
  <c r="AS283" i="1"/>
  <c r="AU282" i="1"/>
  <c r="GS237" i="1" s="1"/>
  <c r="AD284" i="1"/>
  <c r="AF283" i="1"/>
  <c r="GN238" i="1" s="1"/>
  <c r="AV284" i="1"/>
  <c r="AX283" i="1"/>
  <c r="GT238" i="1" s="1"/>
  <c r="O283" i="1"/>
  <c r="Q282" i="1"/>
  <c r="GI237" i="1" s="1"/>
  <c r="X284" i="1"/>
  <c r="Z283" i="1"/>
  <c r="GL238" i="1" s="1"/>
  <c r="R284" i="1"/>
  <c r="T283" i="1"/>
  <c r="GJ238" i="1" s="1"/>
  <c r="BQ283" i="1"/>
  <c r="BS282" i="1"/>
  <c r="HA237" i="1" s="1"/>
  <c r="AJ284" i="1"/>
  <c r="AL283" i="1"/>
  <c r="GP238" i="1" s="1"/>
  <c r="I276" i="1" l="1"/>
  <c r="I280" i="1" s="1"/>
  <c r="G276" i="1"/>
  <c r="CO282" i="1"/>
  <c r="C434" i="1"/>
  <c r="G434" i="1" s="1"/>
  <c r="H434" i="1" s="1"/>
  <c r="D35" i="1"/>
  <c r="C35" i="1" s="1"/>
  <c r="HT276" i="1"/>
  <c r="HU276" i="1" s="1"/>
  <c r="HV276" i="1" s="1"/>
  <c r="J276" i="1" s="1"/>
  <c r="HS276" i="1"/>
  <c r="HP276" i="1" s="1"/>
  <c r="HR276" i="1"/>
  <c r="HO276" i="1" s="1"/>
  <c r="HR280" i="1"/>
  <c r="HO280" i="1" s="1"/>
  <c r="HS280" i="1"/>
  <c r="HP280" i="1" s="1"/>
  <c r="H276" i="1"/>
  <c r="HJ236" i="1"/>
  <c r="HM236" i="1" s="1"/>
  <c r="CQ281" i="1"/>
  <c r="HL239" i="1"/>
  <c r="FI239" i="1" s="1"/>
  <c r="HN284" i="1"/>
  <c r="B285" i="1"/>
  <c r="R285" i="1"/>
  <c r="T284" i="1"/>
  <c r="GJ239" i="1" s="1"/>
  <c r="GH238" i="1"/>
  <c r="BK284" i="1"/>
  <c r="BM283" i="1"/>
  <c r="GY238" i="1" s="1"/>
  <c r="BH285" i="1"/>
  <c r="BJ284" i="1"/>
  <c r="GX239" i="1" s="1"/>
  <c r="AP285" i="1"/>
  <c r="AR284" i="1"/>
  <c r="GR239" i="1" s="1"/>
  <c r="AD285" i="1"/>
  <c r="AF284" i="1"/>
  <c r="GN239" i="1" s="1"/>
  <c r="L285" i="1"/>
  <c r="N284" i="1"/>
  <c r="BE284" i="1"/>
  <c r="BG283" i="1"/>
  <c r="GW238" i="1" s="1"/>
  <c r="AG284" i="1"/>
  <c r="AI283" i="1"/>
  <c r="GO238" i="1" s="1"/>
  <c r="BW284" i="1"/>
  <c r="BY283" i="1"/>
  <c r="HC238" i="1" s="1"/>
  <c r="AY284" i="1"/>
  <c r="BA283" i="1"/>
  <c r="GU238" i="1" s="1"/>
  <c r="X285" i="1"/>
  <c r="Z284" i="1"/>
  <c r="GL239" i="1" s="1"/>
  <c r="BN285" i="1"/>
  <c r="BP284" i="1"/>
  <c r="GZ239" i="1" s="1"/>
  <c r="U284" i="1"/>
  <c r="W283" i="1"/>
  <c r="GK238" i="1" s="1"/>
  <c r="CC284" i="1"/>
  <c r="CE283" i="1"/>
  <c r="HE238" i="1" s="1"/>
  <c r="AJ285" i="1"/>
  <c r="AL284" i="1"/>
  <c r="GP239" i="1" s="1"/>
  <c r="O284" i="1"/>
  <c r="Q283" i="1"/>
  <c r="GI238" i="1" s="1"/>
  <c r="D280" i="1"/>
  <c r="H278" i="1"/>
  <c r="E280" i="1"/>
  <c r="BT285" i="1"/>
  <c r="BV284" i="1"/>
  <c r="HB239" i="1" s="1"/>
  <c r="BB285" i="1"/>
  <c r="BD284" i="1"/>
  <c r="GV239" i="1" s="1"/>
  <c r="BS283" i="1"/>
  <c r="HA238" i="1" s="1"/>
  <c r="BQ284" i="1"/>
  <c r="AV285" i="1"/>
  <c r="AX284" i="1"/>
  <c r="GT239" i="1" s="1"/>
  <c r="AU283" i="1"/>
  <c r="GS238" i="1" s="1"/>
  <c r="AS284" i="1"/>
  <c r="AM284" i="1"/>
  <c r="AO283" i="1"/>
  <c r="GQ238" i="1" s="1"/>
  <c r="BZ285" i="1"/>
  <c r="CB284" i="1"/>
  <c r="HD239" i="1" s="1"/>
  <c r="AA284" i="1"/>
  <c r="AC283" i="1"/>
  <c r="GM238" i="1" s="1"/>
  <c r="CL285" i="1"/>
  <c r="CN284" i="1"/>
  <c r="HH239" i="1" s="1"/>
  <c r="H280" i="1"/>
  <c r="G280" i="1"/>
  <c r="C281" i="1" s="1"/>
  <c r="CO283" i="1" l="1"/>
  <c r="F434" i="1"/>
  <c r="E434" i="1" s="1"/>
  <c r="HT280" i="1"/>
  <c r="HU280" i="1" s="1"/>
  <c r="HV280" i="1" s="1"/>
  <c r="J280" i="1" s="1"/>
  <c r="F281" i="1"/>
  <c r="G281" i="1" s="1"/>
  <c r="C282" i="1" s="1"/>
  <c r="HQ281" i="1"/>
  <c r="HJ237" i="1"/>
  <c r="HM237" i="1" s="1"/>
  <c r="CQ282" i="1"/>
  <c r="HL240" i="1"/>
  <c r="FI240" i="1" s="1"/>
  <c r="HN285" i="1"/>
  <c r="B286" i="1"/>
  <c r="BT286" i="1"/>
  <c r="BV285" i="1"/>
  <c r="HB240" i="1" s="1"/>
  <c r="L286" i="1"/>
  <c r="N285" i="1"/>
  <c r="AP286" i="1"/>
  <c r="AR285" i="1"/>
  <c r="GR240" i="1" s="1"/>
  <c r="BK285" i="1"/>
  <c r="BM284" i="1"/>
  <c r="GY239" i="1" s="1"/>
  <c r="CL286" i="1"/>
  <c r="CN285" i="1"/>
  <c r="HH240" i="1" s="1"/>
  <c r="BZ286" i="1"/>
  <c r="CB285" i="1"/>
  <c r="HD240" i="1" s="1"/>
  <c r="AS285" i="1"/>
  <c r="AU284" i="1"/>
  <c r="GS239" i="1" s="1"/>
  <c r="O285" i="1"/>
  <c r="Q284" i="1"/>
  <c r="GI239" i="1" s="1"/>
  <c r="CC285" i="1"/>
  <c r="CE284" i="1"/>
  <c r="HE239" i="1" s="1"/>
  <c r="BN286" i="1"/>
  <c r="BP285" i="1"/>
  <c r="GZ240" i="1" s="1"/>
  <c r="AY285" i="1"/>
  <c r="BA284" i="1"/>
  <c r="GU239" i="1" s="1"/>
  <c r="AG285" i="1"/>
  <c r="AI284" i="1"/>
  <c r="GO239" i="1" s="1"/>
  <c r="AV286" i="1"/>
  <c r="AX285" i="1"/>
  <c r="GT240" i="1" s="1"/>
  <c r="BE285" i="1"/>
  <c r="BG284" i="1"/>
  <c r="GW239" i="1" s="1"/>
  <c r="AD286" i="1"/>
  <c r="AF285" i="1"/>
  <c r="GN240" i="1" s="1"/>
  <c r="BH286" i="1"/>
  <c r="BJ285" i="1"/>
  <c r="GX240" i="1" s="1"/>
  <c r="BD285" i="1"/>
  <c r="GV240" i="1" s="1"/>
  <c r="BB286" i="1"/>
  <c r="AA285" i="1"/>
  <c r="AC284" i="1"/>
  <c r="GM239" i="1" s="1"/>
  <c r="AM285" i="1"/>
  <c r="AO284" i="1"/>
  <c r="GQ239" i="1" s="1"/>
  <c r="BQ285" i="1"/>
  <c r="BS284" i="1"/>
  <c r="HA239" i="1" s="1"/>
  <c r="AJ286" i="1"/>
  <c r="AL285" i="1"/>
  <c r="GP240" i="1" s="1"/>
  <c r="U285" i="1"/>
  <c r="W284" i="1"/>
  <c r="GK239" i="1" s="1"/>
  <c r="X286" i="1"/>
  <c r="Z285" i="1"/>
  <c r="GL240" i="1" s="1"/>
  <c r="BW285" i="1"/>
  <c r="BY284" i="1"/>
  <c r="HC239" i="1" s="1"/>
  <c r="GH239" i="1"/>
  <c r="R286" i="1"/>
  <c r="T285" i="1"/>
  <c r="GJ240" i="1" s="1"/>
  <c r="H281" i="1" l="1"/>
  <c r="I281" i="1"/>
  <c r="CO284" i="1"/>
  <c r="HT281" i="1"/>
  <c r="HU281" i="1" s="1"/>
  <c r="HV281" i="1" s="1"/>
  <c r="J281" i="1" s="1"/>
  <c r="HS281" i="1"/>
  <c r="HP281" i="1" s="1"/>
  <c r="HR281" i="1"/>
  <c r="HO281" i="1" s="1"/>
  <c r="CQ283" i="1"/>
  <c r="F282" i="1"/>
  <c r="HQ282" i="1"/>
  <c r="HL241" i="1"/>
  <c r="FI241" i="1" s="1"/>
  <c r="HN286" i="1"/>
  <c r="HJ238" i="1"/>
  <c r="HM238" i="1" s="1"/>
  <c r="B287" i="1"/>
  <c r="AG286" i="1"/>
  <c r="AI285" i="1"/>
  <c r="GO240" i="1" s="1"/>
  <c r="O286" i="1"/>
  <c r="Q285" i="1"/>
  <c r="GI240" i="1" s="1"/>
  <c r="T286" i="1"/>
  <c r="GJ241" i="1" s="1"/>
  <c r="R287" i="1"/>
  <c r="AY286" i="1"/>
  <c r="BA285" i="1"/>
  <c r="GU240" i="1" s="1"/>
  <c r="CC286" i="1"/>
  <c r="CE285" i="1"/>
  <c r="HE240" i="1" s="1"/>
  <c r="GH240" i="1"/>
  <c r="BN287" i="1"/>
  <c r="BP286" i="1"/>
  <c r="GZ241" i="1" s="1"/>
  <c r="X287" i="1"/>
  <c r="Z286" i="1"/>
  <c r="GL241" i="1" s="1"/>
  <c r="AJ287" i="1"/>
  <c r="AL286" i="1"/>
  <c r="GP241" i="1" s="1"/>
  <c r="AM286" i="1"/>
  <c r="AO285" i="1"/>
  <c r="GQ240" i="1" s="1"/>
  <c r="BB287" i="1"/>
  <c r="BD286" i="1"/>
  <c r="GV241" i="1" s="1"/>
  <c r="BH287" i="1"/>
  <c r="BJ286" i="1"/>
  <c r="GX241" i="1" s="1"/>
  <c r="BE286" i="1"/>
  <c r="BG285" i="1"/>
  <c r="GW240" i="1" s="1"/>
  <c r="BZ287" i="1"/>
  <c r="CB286" i="1"/>
  <c r="HD241" i="1" s="1"/>
  <c r="BK286" i="1"/>
  <c r="BM285" i="1"/>
  <c r="GY240" i="1" s="1"/>
  <c r="L287" i="1"/>
  <c r="N286" i="1"/>
  <c r="BW286" i="1"/>
  <c r="BY285" i="1"/>
  <c r="HC240" i="1" s="1"/>
  <c r="U286" i="1"/>
  <c r="W285" i="1"/>
  <c r="GK240" i="1" s="1"/>
  <c r="BQ286" i="1"/>
  <c r="BS285" i="1"/>
  <c r="HA240" i="1" s="1"/>
  <c r="AA286" i="1"/>
  <c r="AC285" i="1"/>
  <c r="GM240" i="1" s="1"/>
  <c r="AD287" i="1"/>
  <c r="AF286" i="1"/>
  <c r="GN241" i="1" s="1"/>
  <c r="AV287" i="1"/>
  <c r="AX286" i="1"/>
  <c r="GT241" i="1" s="1"/>
  <c r="AS286" i="1"/>
  <c r="AU285" i="1"/>
  <c r="GS240" i="1" s="1"/>
  <c r="CL287" i="1"/>
  <c r="CN286" i="1"/>
  <c r="HH241" i="1" s="1"/>
  <c r="AP287" i="1"/>
  <c r="AR286" i="1"/>
  <c r="GR241" i="1" s="1"/>
  <c r="BT287" i="1"/>
  <c r="BV286" i="1"/>
  <c r="HB241" i="1" s="1"/>
  <c r="I282" i="1" l="1"/>
  <c r="CO285" i="1"/>
  <c r="G282" i="1"/>
  <c r="C283" i="1" s="1"/>
  <c r="H282" i="1"/>
  <c r="HT282" i="1"/>
  <c r="HU282" i="1" s="1"/>
  <c r="HV282" i="1" s="1"/>
  <c r="J282" i="1" s="1"/>
  <c r="HR282" i="1"/>
  <c r="HO282" i="1" s="1"/>
  <c r="HS282" i="1"/>
  <c r="HP282" i="1" s="1"/>
  <c r="CQ284" i="1"/>
  <c r="F283" i="1"/>
  <c r="HQ283" i="1"/>
  <c r="HL242" i="1"/>
  <c r="FI242" i="1" s="1"/>
  <c r="HN287" i="1"/>
  <c r="HJ239" i="1"/>
  <c r="HM239" i="1" s="1"/>
  <c r="B288" i="1"/>
  <c r="CL288" i="1"/>
  <c r="CN287" i="1"/>
  <c r="HH242" i="1" s="1"/>
  <c r="GH241" i="1"/>
  <c r="AA287" i="1"/>
  <c r="AC286" i="1"/>
  <c r="GM241" i="1" s="1"/>
  <c r="W286" i="1"/>
  <c r="GK241" i="1" s="1"/>
  <c r="U287" i="1"/>
  <c r="L288" i="1"/>
  <c r="N287" i="1"/>
  <c r="BZ288" i="1"/>
  <c r="CB287" i="1"/>
  <c r="HD242" i="1" s="1"/>
  <c r="BH288" i="1"/>
  <c r="BJ287" i="1"/>
  <c r="GX242" i="1" s="1"/>
  <c r="AM287" i="1"/>
  <c r="AO286" i="1"/>
  <c r="GQ241" i="1" s="1"/>
  <c r="X288" i="1"/>
  <c r="Z287" i="1"/>
  <c r="GL242" i="1" s="1"/>
  <c r="AY287" i="1"/>
  <c r="BA286" i="1"/>
  <c r="GU241" i="1" s="1"/>
  <c r="Q286" i="1"/>
  <c r="GI241" i="1" s="1"/>
  <c r="O287" i="1"/>
  <c r="R288" i="1"/>
  <c r="T287" i="1"/>
  <c r="GJ242" i="1" s="1"/>
  <c r="BT288" i="1"/>
  <c r="BV287" i="1"/>
  <c r="HB242" i="1" s="1"/>
  <c r="AV288" i="1"/>
  <c r="AX287" i="1"/>
  <c r="GT242" i="1" s="1"/>
  <c r="AP288" i="1"/>
  <c r="AR287" i="1"/>
  <c r="GR242" i="1" s="1"/>
  <c r="AU286" i="1"/>
  <c r="GS241" i="1" s="1"/>
  <c r="AS287" i="1"/>
  <c r="AD288" i="1"/>
  <c r="AF287" i="1"/>
  <c r="GN242" i="1" s="1"/>
  <c r="BS286" i="1"/>
  <c r="HA241" i="1" s="1"/>
  <c r="BQ287" i="1"/>
  <c r="BW287" i="1"/>
  <c r="BY286" i="1"/>
  <c r="HC241" i="1" s="1"/>
  <c r="BK287" i="1"/>
  <c r="BM286" i="1"/>
  <c r="GY241" i="1" s="1"/>
  <c r="BG286" i="1"/>
  <c r="GW241" i="1" s="1"/>
  <c r="BE287" i="1"/>
  <c r="BB288" i="1"/>
  <c r="BD287" i="1"/>
  <c r="GV242" i="1" s="1"/>
  <c r="AJ288" i="1"/>
  <c r="AL287" i="1"/>
  <c r="GP242" i="1" s="1"/>
  <c r="BN288" i="1"/>
  <c r="BP287" i="1"/>
  <c r="GZ242" i="1" s="1"/>
  <c r="CE286" i="1"/>
  <c r="HE241" i="1" s="1"/>
  <c r="CC287" i="1"/>
  <c r="AI286" i="1"/>
  <c r="GO241" i="1" s="1"/>
  <c r="AG287" i="1"/>
  <c r="G283" i="1" l="1"/>
  <c r="C284" i="1" s="1"/>
  <c r="CO286" i="1"/>
  <c r="H283" i="1"/>
  <c r="HT283" i="1"/>
  <c r="HU283" i="1" s="1"/>
  <c r="HV283" i="1" s="1"/>
  <c r="J283" i="1" s="1"/>
  <c r="HS283" i="1"/>
  <c r="HP283" i="1" s="1"/>
  <c r="HR283" i="1"/>
  <c r="HO283" i="1" s="1"/>
  <c r="I283" i="1"/>
  <c r="CQ285" i="1"/>
  <c r="F284" i="1"/>
  <c r="HQ284" i="1"/>
  <c r="HL243" i="1"/>
  <c r="FI243" i="1" s="1"/>
  <c r="HN288" i="1"/>
  <c r="HJ240" i="1"/>
  <c r="HM240" i="1" s="1"/>
  <c r="B289" i="1"/>
  <c r="AI287" i="1"/>
  <c r="GO242" i="1" s="1"/>
  <c r="AG288" i="1"/>
  <c r="CE287" i="1"/>
  <c r="HE242" i="1" s="1"/>
  <c r="CC288" i="1"/>
  <c r="BQ288" i="1"/>
  <c r="BS287" i="1"/>
  <c r="HA242" i="1" s="1"/>
  <c r="AS288" i="1"/>
  <c r="AU287" i="1"/>
  <c r="GS242" i="1" s="1"/>
  <c r="AY288" i="1"/>
  <c r="BA287" i="1"/>
  <c r="GU242" i="1" s="1"/>
  <c r="U288" i="1"/>
  <c r="W287" i="1"/>
  <c r="GK242" i="1" s="1"/>
  <c r="CL289" i="1"/>
  <c r="CN288" i="1"/>
  <c r="HH243" i="1" s="1"/>
  <c r="BB289" i="1"/>
  <c r="BD288" i="1"/>
  <c r="GV243" i="1" s="1"/>
  <c r="BK288" i="1"/>
  <c r="BM287" i="1"/>
  <c r="GY242" i="1" s="1"/>
  <c r="AV289" i="1"/>
  <c r="AX288" i="1"/>
  <c r="GT243" i="1" s="1"/>
  <c r="R289" i="1"/>
  <c r="T288" i="1"/>
  <c r="GJ243" i="1" s="1"/>
  <c r="Q287" i="1"/>
  <c r="GI242" i="1" s="1"/>
  <c r="O288" i="1"/>
  <c r="AM288" i="1"/>
  <c r="AO287" i="1"/>
  <c r="GQ242" i="1" s="1"/>
  <c r="BZ289" i="1"/>
  <c r="CB288" i="1"/>
  <c r="HD243" i="1" s="1"/>
  <c r="GH242" i="1"/>
  <c r="BN289" i="1"/>
  <c r="BP288" i="1"/>
  <c r="GZ243" i="1" s="1"/>
  <c r="BG287" i="1"/>
  <c r="GW242" i="1" s="1"/>
  <c r="BE288" i="1"/>
  <c r="AJ289" i="1"/>
  <c r="AL288" i="1"/>
  <c r="GP243" i="1" s="1"/>
  <c r="BW288" i="1"/>
  <c r="BY287" i="1"/>
  <c r="HC242" i="1" s="1"/>
  <c r="AD289" i="1"/>
  <c r="AF288" i="1"/>
  <c r="GN243" i="1" s="1"/>
  <c r="AP289" i="1"/>
  <c r="AR288" i="1"/>
  <c r="GR243" i="1" s="1"/>
  <c r="BT289" i="1"/>
  <c r="BV288" i="1"/>
  <c r="HB243" i="1" s="1"/>
  <c r="X289" i="1"/>
  <c r="Z288" i="1"/>
  <c r="GL243" i="1" s="1"/>
  <c r="BH289" i="1"/>
  <c r="BJ288" i="1"/>
  <c r="GX243" i="1" s="1"/>
  <c r="L289" i="1"/>
  <c r="N288" i="1"/>
  <c r="AA288" i="1"/>
  <c r="AC287" i="1"/>
  <c r="GM242" i="1" s="1"/>
  <c r="H284" i="1" l="1"/>
  <c r="CO287" i="1"/>
  <c r="G284" i="1"/>
  <c r="C285" i="1" s="1"/>
  <c r="HT284" i="1"/>
  <c r="HU284" i="1" s="1"/>
  <c r="HV284" i="1" s="1"/>
  <c r="J284" i="1" s="1"/>
  <c r="HR284" i="1"/>
  <c r="HO284" i="1" s="1"/>
  <c r="HS284" i="1"/>
  <c r="HP284" i="1" s="1"/>
  <c r="I284" i="1"/>
  <c r="F285" i="1"/>
  <c r="HQ285" i="1"/>
  <c r="HJ241" i="1"/>
  <c r="HM241" i="1" s="1"/>
  <c r="CQ286" i="1"/>
  <c r="HL244" i="1"/>
  <c r="FI244" i="1" s="1"/>
  <c r="HN289" i="1"/>
  <c r="B290" i="1"/>
  <c r="L290" i="1"/>
  <c r="N289" i="1"/>
  <c r="X290" i="1"/>
  <c r="Z289" i="1"/>
  <c r="GL244" i="1" s="1"/>
  <c r="BE289" i="1"/>
  <c r="BG288" i="1"/>
  <c r="GW243" i="1" s="1"/>
  <c r="AA289" i="1"/>
  <c r="AC288" i="1"/>
  <c r="GM243" i="1" s="1"/>
  <c r="GH243" i="1"/>
  <c r="BT290" i="1"/>
  <c r="BV289" i="1"/>
  <c r="HB244" i="1" s="1"/>
  <c r="AD290" i="1"/>
  <c r="AF289" i="1"/>
  <c r="GN244" i="1" s="1"/>
  <c r="AJ290" i="1"/>
  <c r="AL289" i="1"/>
  <c r="GP244" i="1" s="1"/>
  <c r="BP289" i="1"/>
  <c r="GZ244" i="1" s="1"/>
  <c r="BN290" i="1"/>
  <c r="R290" i="1"/>
  <c r="T289" i="1"/>
  <c r="GJ244" i="1" s="1"/>
  <c r="BK289" i="1"/>
  <c r="BM288" i="1"/>
  <c r="GY243" i="1" s="1"/>
  <c r="CL290" i="1"/>
  <c r="CN289" i="1"/>
  <c r="HH244" i="1" s="1"/>
  <c r="AY289" i="1"/>
  <c r="BA288" i="1"/>
  <c r="GU243" i="1" s="1"/>
  <c r="BQ289" i="1"/>
  <c r="BS288" i="1"/>
  <c r="HA243" i="1" s="1"/>
  <c r="CC289" i="1"/>
  <c r="CE288" i="1"/>
  <c r="HE243" i="1" s="1"/>
  <c r="BZ290" i="1"/>
  <c r="CB289" i="1"/>
  <c r="HD244" i="1" s="1"/>
  <c r="O289" i="1"/>
  <c r="Q288" i="1"/>
  <c r="GI243" i="1" s="1"/>
  <c r="AR289" i="1"/>
  <c r="GR244" i="1" s="1"/>
  <c r="AP290" i="1"/>
  <c r="BW289" i="1"/>
  <c r="BY288" i="1"/>
  <c r="HC243" i="1" s="1"/>
  <c r="AV290" i="1"/>
  <c r="AX289" i="1"/>
  <c r="GT244" i="1" s="1"/>
  <c r="BB290" i="1"/>
  <c r="BD289" i="1"/>
  <c r="GV244" i="1" s="1"/>
  <c r="U289" i="1"/>
  <c r="W288" i="1"/>
  <c r="GK243" i="1" s="1"/>
  <c r="AS289" i="1"/>
  <c r="AU288" i="1"/>
  <c r="GS243" i="1" s="1"/>
  <c r="AG289" i="1"/>
  <c r="AI288" i="1"/>
  <c r="GO243" i="1" s="1"/>
  <c r="BH290" i="1"/>
  <c r="BJ289" i="1"/>
  <c r="GX244" i="1" s="1"/>
  <c r="AM289" i="1"/>
  <c r="AO288" i="1"/>
  <c r="GQ243" i="1" s="1"/>
  <c r="G285" i="1" l="1"/>
  <c r="C286" i="1" s="1"/>
  <c r="CO288" i="1"/>
  <c r="H285" i="1"/>
  <c r="I285" i="1"/>
  <c r="HT285" i="1"/>
  <c r="HU285" i="1" s="1"/>
  <c r="HV285" i="1" s="1"/>
  <c r="J285" i="1" s="1"/>
  <c r="HS285" i="1"/>
  <c r="HP285" i="1" s="1"/>
  <c r="HR285" i="1"/>
  <c r="HO285" i="1" s="1"/>
  <c r="CQ287" i="1"/>
  <c r="F286" i="1"/>
  <c r="HQ286" i="1"/>
  <c r="HL245" i="1"/>
  <c r="FI245" i="1" s="1"/>
  <c r="HN290" i="1"/>
  <c r="HJ242" i="1"/>
  <c r="HM242" i="1" s="1"/>
  <c r="B291" i="1"/>
  <c r="AG290" i="1"/>
  <c r="AI289" i="1"/>
  <c r="GO244" i="1" s="1"/>
  <c r="BZ293" i="1"/>
  <c r="CB293" i="1" s="1"/>
  <c r="BZ291" i="1"/>
  <c r="CB290" i="1"/>
  <c r="HD245" i="1" s="1"/>
  <c r="AD293" i="1"/>
  <c r="AF293" i="1" s="1"/>
  <c r="AD291" i="1"/>
  <c r="AF290" i="1"/>
  <c r="GN245" i="1" s="1"/>
  <c r="BE290" i="1"/>
  <c r="BG289" i="1"/>
  <c r="GW244" i="1" s="1"/>
  <c r="L293" i="1"/>
  <c r="N293" i="1" s="1"/>
  <c r="L291" i="1"/>
  <c r="N290" i="1"/>
  <c r="AM290" i="1"/>
  <c r="AO289" i="1"/>
  <c r="GQ244" i="1" s="1"/>
  <c r="AS290" i="1"/>
  <c r="AU289" i="1"/>
  <c r="GS244" i="1" s="1"/>
  <c r="BQ290" i="1"/>
  <c r="BS289" i="1"/>
  <c r="HA244" i="1" s="1"/>
  <c r="CL293" i="1"/>
  <c r="CN293" i="1" s="1"/>
  <c r="CL291" i="1"/>
  <c r="CN290" i="1"/>
  <c r="HH245" i="1" s="1"/>
  <c r="R293" i="1"/>
  <c r="T293" i="1" s="1"/>
  <c r="R291" i="1"/>
  <c r="T290" i="1"/>
  <c r="GJ245" i="1" s="1"/>
  <c r="BH293" i="1"/>
  <c r="BJ293" i="1" s="1"/>
  <c r="BH291" i="1"/>
  <c r="BJ290" i="1"/>
  <c r="GX245" i="1" s="1"/>
  <c r="BW290" i="1"/>
  <c r="BY289" i="1"/>
  <c r="HC244" i="1" s="1"/>
  <c r="O290" i="1"/>
  <c r="Q289" i="1"/>
  <c r="GI244" i="1" s="1"/>
  <c r="AJ293" i="1"/>
  <c r="AL293" i="1" s="1"/>
  <c r="AJ291" i="1"/>
  <c r="AL290" i="1"/>
  <c r="GP245" i="1" s="1"/>
  <c r="BT293" i="1"/>
  <c r="BV293" i="1" s="1"/>
  <c r="BT291" i="1"/>
  <c r="BV290" i="1"/>
  <c r="HB245" i="1" s="1"/>
  <c r="AA290" i="1"/>
  <c r="AC289" i="1"/>
  <c r="GM244" i="1" s="1"/>
  <c r="X293" i="1"/>
  <c r="Z293" i="1" s="1"/>
  <c r="X291" i="1"/>
  <c r="Z290" i="1"/>
  <c r="GL245" i="1" s="1"/>
  <c r="BB293" i="1"/>
  <c r="BD293" i="1" s="1"/>
  <c r="BB291" i="1"/>
  <c r="BD290" i="1"/>
  <c r="GV245" i="1" s="1"/>
  <c r="U290" i="1"/>
  <c r="W289" i="1"/>
  <c r="GK244" i="1" s="1"/>
  <c r="AV293" i="1"/>
  <c r="AX293" i="1" s="1"/>
  <c r="AV291" i="1"/>
  <c r="AX290" i="1"/>
  <c r="GT245" i="1" s="1"/>
  <c r="AP293" i="1"/>
  <c r="AR293" i="1" s="1"/>
  <c r="AP291" i="1"/>
  <c r="AR290" i="1"/>
  <c r="GR245" i="1" s="1"/>
  <c r="CC290" i="1"/>
  <c r="CE289" i="1"/>
  <c r="HE244" i="1" s="1"/>
  <c r="AY290" i="1"/>
  <c r="BA289" i="1"/>
  <c r="GU244" i="1" s="1"/>
  <c r="BK290" i="1"/>
  <c r="BM289" i="1"/>
  <c r="GY244" i="1" s="1"/>
  <c r="BN293" i="1"/>
  <c r="BP293" i="1" s="1"/>
  <c r="BN291" i="1"/>
  <c r="BP290" i="1"/>
  <c r="GZ245" i="1" s="1"/>
  <c r="GH244" i="1"/>
  <c r="G286" i="1" l="1"/>
  <c r="C287" i="1" s="1"/>
  <c r="CO289" i="1"/>
  <c r="H286" i="1"/>
  <c r="I286" i="1"/>
  <c r="HT286" i="1"/>
  <c r="HU286" i="1" s="1"/>
  <c r="HV286" i="1" s="1"/>
  <c r="J286" i="1" s="1"/>
  <c r="HR286" i="1"/>
  <c r="HO286" i="1" s="1"/>
  <c r="HS286" i="1"/>
  <c r="HP286" i="1" s="1"/>
  <c r="F287" i="1"/>
  <c r="HQ287" i="1"/>
  <c r="HJ243" i="1"/>
  <c r="HM243" i="1" s="1"/>
  <c r="CQ288" i="1"/>
  <c r="HL246" i="1"/>
  <c r="FI246" i="1" s="1"/>
  <c r="HN291" i="1"/>
  <c r="B295" i="1"/>
  <c r="BN295" i="1"/>
  <c r="BP291" i="1"/>
  <c r="GZ246" i="1" s="1"/>
  <c r="AV295" i="1"/>
  <c r="AX291" i="1"/>
  <c r="GT246" i="1" s="1"/>
  <c r="AY293" i="1"/>
  <c r="BA293" i="1" s="1"/>
  <c r="AY291" i="1"/>
  <c r="BA290" i="1"/>
  <c r="GU245" i="1" s="1"/>
  <c r="AP295" i="1"/>
  <c r="AR291" i="1"/>
  <c r="GR246" i="1" s="1"/>
  <c r="BZ295" i="1"/>
  <c r="CB291" i="1"/>
  <c r="HD246" i="1" s="1"/>
  <c r="AG293" i="1"/>
  <c r="AI293" i="1" s="1"/>
  <c r="AG291" i="1"/>
  <c r="AI290" i="1"/>
  <c r="GO245" i="1" s="1"/>
  <c r="AA293" i="1"/>
  <c r="AC293" i="1" s="1"/>
  <c r="AA291" i="1"/>
  <c r="AC290" i="1"/>
  <c r="GM245" i="1" s="1"/>
  <c r="O293" i="1"/>
  <c r="Q293" i="1" s="1"/>
  <c r="O291" i="1"/>
  <c r="Q290" i="1"/>
  <c r="GI245" i="1" s="1"/>
  <c r="BH295" i="1"/>
  <c r="BJ291" i="1"/>
  <c r="GX246" i="1" s="1"/>
  <c r="BQ293" i="1"/>
  <c r="BS293" i="1" s="1"/>
  <c r="BQ291" i="1"/>
  <c r="BS290" i="1"/>
  <c r="HA245" i="1" s="1"/>
  <c r="AM293" i="1"/>
  <c r="AO293" i="1" s="1"/>
  <c r="AM291" i="1"/>
  <c r="AO290" i="1"/>
  <c r="GQ245" i="1" s="1"/>
  <c r="AD295" i="1"/>
  <c r="AF291" i="1"/>
  <c r="GN246" i="1" s="1"/>
  <c r="BK293" i="1"/>
  <c r="BM293" i="1" s="1"/>
  <c r="BK291" i="1"/>
  <c r="BM290" i="1"/>
  <c r="GY245" i="1" s="1"/>
  <c r="CC293" i="1"/>
  <c r="CE293" i="1" s="1"/>
  <c r="CC291" i="1"/>
  <c r="CE290" i="1"/>
  <c r="HE245" i="1" s="1"/>
  <c r="U293" i="1"/>
  <c r="W293" i="1" s="1"/>
  <c r="U291" i="1"/>
  <c r="W290" i="1"/>
  <c r="GK245" i="1" s="1"/>
  <c r="X295" i="1"/>
  <c r="Z291" i="1"/>
  <c r="GL246" i="1" s="1"/>
  <c r="AJ295" i="1"/>
  <c r="AL291" i="1"/>
  <c r="GP246" i="1" s="1"/>
  <c r="CL295" i="1"/>
  <c r="CN291" i="1"/>
  <c r="HH246" i="1" s="1"/>
  <c r="GH245" i="1"/>
  <c r="BE293" i="1"/>
  <c r="BG293" i="1" s="1"/>
  <c r="BE291" i="1"/>
  <c r="BG290" i="1"/>
  <c r="GW245" i="1" s="1"/>
  <c r="BB295" i="1"/>
  <c r="BD291" i="1"/>
  <c r="GV246" i="1" s="1"/>
  <c r="BT295" i="1"/>
  <c r="BV291" i="1"/>
  <c r="HB246" i="1" s="1"/>
  <c r="BW293" i="1"/>
  <c r="BY293" i="1" s="1"/>
  <c r="BW291" i="1"/>
  <c r="BY290" i="1"/>
  <c r="HC245" i="1" s="1"/>
  <c r="R295" i="1"/>
  <c r="T291" i="1"/>
  <c r="GJ246" i="1" s="1"/>
  <c r="AS293" i="1"/>
  <c r="AU293" i="1" s="1"/>
  <c r="AS291" i="1"/>
  <c r="AU290" i="1"/>
  <c r="GS245" i="1" s="1"/>
  <c r="L295" i="1"/>
  <c r="N291" i="1"/>
  <c r="H287" i="1" l="1"/>
  <c r="CO293" i="1"/>
  <c r="CO290" i="1"/>
  <c r="G287" i="1"/>
  <c r="C288" i="1" s="1"/>
  <c r="I287" i="1"/>
  <c r="HT287" i="1"/>
  <c r="HU287" i="1" s="1"/>
  <c r="HV287" i="1" s="1"/>
  <c r="J287" i="1" s="1"/>
  <c r="HS287" i="1"/>
  <c r="HP287" i="1" s="1"/>
  <c r="HR287" i="1"/>
  <c r="HO287" i="1" s="1"/>
  <c r="F288" i="1"/>
  <c r="HQ288" i="1"/>
  <c r="HJ244" i="1"/>
  <c r="HM244" i="1" s="1"/>
  <c r="CQ289" i="1"/>
  <c r="HL247" i="1"/>
  <c r="HN295" i="1"/>
  <c r="B296" i="1"/>
  <c r="U295" i="1"/>
  <c r="W291" i="1"/>
  <c r="GK246" i="1" s="1"/>
  <c r="L296" i="1"/>
  <c r="N295" i="1"/>
  <c r="BB296" i="1"/>
  <c r="BD295" i="1"/>
  <c r="GV247" i="1" s="1"/>
  <c r="CC295" i="1"/>
  <c r="CE291" i="1"/>
  <c r="HE246" i="1" s="1"/>
  <c r="BQ295" i="1"/>
  <c r="BS291" i="1"/>
  <c r="HA246" i="1" s="1"/>
  <c r="AA295" i="1"/>
  <c r="AC291" i="1"/>
  <c r="GM246" i="1" s="1"/>
  <c r="AP296" i="1"/>
  <c r="AR295" i="1"/>
  <c r="GR247" i="1" s="1"/>
  <c r="BN296" i="1"/>
  <c r="BP295" i="1"/>
  <c r="GZ247" i="1" s="1"/>
  <c r="AJ296" i="1"/>
  <c r="AL295" i="1"/>
  <c r="GP247" i="1" s="1"/>
  <c r="AY295" i="1"/>
  <c r="BA291" i="1"/>
  <c r="GU246" i="1" s="1"/>
  <c r="AV296" i="1"/>
  <c r="AX295" i="1"/>
  <c r="GT247" i="1" s="1"/>
  <c r="R296" i="1"/>
  <c r="T295" i="1"/>
  <c r="GJ247" i="1" s="1"/>
  <c r="AM295" i="1"/>
  <c r="AO291" i="1"/>
  <c r="GQ246" i="1" s="1"/>
  <c r="O295" i="1"/>
  <c r="Q291" i="1"/>
  <c r="GI246" i="1" s="1"/>
  <c r="BZ296" i="1"/>
  <c r="CB295" i="1"/>
  <c r="HD247" i="1" s="1"/>
  <c r="AS295" i="1"/>
  <c r="AU291" i="1"/>
  <c r="GS246" i="1" s="1"/>
  <c r="BV295" i="1"/>
  <c r="HB247" i="1" s="1"/>
  <c r="BT296" i="1"/>
  <c r="BE295" i="1"/>
  <c r="BG291" i="1"/>
  <c r="GW246" i="1" s="1"/>
  <c r="AG295" i="1"/>
  <c r="AI291" i="1"/>
  <c r="GO246" i="1" s="1"/>
  <c r="GH246" i="1"/>
  <c r="BW295" i="1"/>
  <c r="BY291" i="1"/>
  <c r="HC246" i="1" s="1"/>
  <c r="CL296" i="1"/>
  <c r="CN295" i="1"/>
  <c r="HH247" i="1" s="1"/>
  <c r="X296" i="1"/>
  <c r="Z295" i="1"/>
  <c r="GL247" i="1" s="1"/>
  <c r="BK295" i="1"/>
  <c r="BM291" i="1"/>
  <c r="GY246" i="1" s="1"/>
  <c r="AD296" i="1"/>
  <c r="AF295" i="1"/>
  <c r="GN247" i="1" s="1"/>
  <c r="BH296" i="1"/>
  <c r="BJ295" i="1"/>
  <c r="GX247" i="1" s="1"/>
  <c r="I288" i="1" l="1"/>
  <c r="CO291" i="1"/>
  <c r="HT288" i="1"/>
  <c r="HU288" i="1" s="1"/>
  <c r="HV288" i="1" s="1"/>
  <c r="J288" i="1" s="1"/>
  <c r="HR288" i="1"/>
  <c r="HO288" i="1" s="1"/>
  <c r="HS288" i="1"/>
  <c r="HP288" i="1" s="1"/>
  <c r="G288" i="1"/>
  <c r="C289" i="1" s="1"/>
  <c r="H288" i="1"/>
  <c r="F289" i="1"/>
  <c r="HQ289" i="1"/>
  <c r="HJ245" i="1"/>
  <c r="HM245" i="1" s="1"/>
  <c r="CQ290" i="1"/>
  <c r="FI247" i="1"/>
  <c r="GG247" i="1"/>
  <c r="HL248" i="1"/>
  <c r="HN296" i="1"/>
  <c r="B297" i="1"/>
  <c r="AD297" i="1"/>
  <c r="AF296" i="1"/>
  <c r="GN248" i="1" s="1"/>
  <c r="BW296" i="1"/>
  <c r="BY295" i="1"/>
  <c r="HC247" i="1" s="1"/>
  <c r="AV297" i="1"/>
  <c r="AX296" i="1"/>
  <c r="GT248" i="1" s="1"/>
  <c r="AJ297" i="1"/>
  <c r="AL296" i="1"/>
  <c r="GP248" i="1" s="1"/>
  <c r="BE296" i="1"/>
  <c r="BG295" i="1"/>
  <c r="GW247" i="1" s="1"/>
  <c r="AS296" i="1"/>
  <c r="AU295" i="1"/>
  <c r="GS247" i="1" s="1"/>
  <c r="O296" i="1"/>
  <c r="Q295" i="1"/>
  <c r="GI247" i="1" s="1"/>
  <c r="AP297" i="1"/>
  <c r="AR296" i="1"/>
  <c r="GR248" i="1" s="1"/>
  <c r="BQ296" i="1"/>
  <c r="BS295" i="1"/>
  <c r="HA247" i="1" s="1"/>
  <c r="BH297" i="1"/>
  <c r="BJ296" i="1"/>
  <c r="GX248" i="1" s="1"/>
  <c r="BK296" i="1"/>
  <c r="BM295" i="1"/>
  <c r="GY247" i="1" s="1"/>
  <c r="CL297" i="1"/>
  <c r="CN296" i="1"/>
  <c r="HH248" i="1" s="1"/>
  <c r="BT297" i="1"/>
  <c r="BV296" i="1"/>
  <c r="HB248" i="1" s="1"/>
  <c r="R297" i="1"/>
  <c r="T296" i="1"/>
  <c r="GJ248" i="1" s="1"/>
  <c r="AY296" i="1"/>
  <c r="BA295" i="1"/>
  <c r="GU247" i="1" s="1"/>
  <c r="BN297" i="1"/>
  <c r="BP296" i="1"/>
  <c r="GZ248" i="1" s="1"/>
  <c r="BB297" i="1"/>
  <c r="BD296" i="1"/>
  <c r="GV248" i="1" s="1"/>
  <c r="U296" i="1"/>
  <c r="W295" i="1"/>
  <c r="GK247" i="1" s="1"/>
  <c r="X297" i="1"/>
  <c r="Z296" i="1"/>
  <c r="GL248" i="1" s="1"/>
  <c r="L297" i="1"/>
  <c r="N296" i="1"/>
  <c r="AG296" i="1"/>
  <c r="AI295" i="1"/>
  <c r="GO247" i="1" s="1"/>
  <c r="BZ297" i="1"/>
  <c r="CB296" i="1"/>
  <c r="HD248" i="1" s="1"/>
  <c r="AM296" i="1"/>
  <c r="AO295" i="1"/>
  <c r="GQ247" i="1" s="1"/>
  <c r="AA296" i="1"/>
  <c r="AC295" i="1"/>
  <c r="GM247" i="1" s="1"/>
  <c r="CC296" i="1"/>
  <c r="CE295" i="1"/>
  <c r="HE247" i="1" s="1"/>
  <c r="GH247" i="1"/>
  <c r="CO295" i="1" l="1"/>
  <c r="HT289" i="1"/>
  <c r="HU289" i="1" s="1"/>
  <c r="HV289" i="1" s="1"/>
  <c r="J289" i="1" s="1"/>
  <c r="HS289" i="1"/>
  <c r="HP289" i="1" s="1"/>
  <c r="HR289" i="1"/>
  <c r="HO289" i="1" s="1"/>
  <c r="H289" i="1"/>
  <c r="G289" i="1"/>
  <c r="C290" i="1" s="1"/>
  <c r="I289" i="1"/>
  <c r="F290" i="1"/>
  <c r="HQ290" i="1"/>
  <c r="CQ291" i="1"/>
  <c r="FI248" i="1"/>
  <c r="GG248" i="1"/>
  <c r="HL249" i="1"/>
  <c r="HN297" i="1"/>
  <c r="HJ246" i="1"/>
  <c r="HM246" i="1" s="1"/>
  <c r="B298" i="1"/>
  <c r="L298" i="1"/>
  <c r="N297" i="1"/>
  <c r="BK297" i="1"/>
  <c r="BM296" i="1"/>
  <c r="GY248" i="1" s="1"/>
  <c r="AS297" i="1"/>
  <c r="AU296" i="1"/>
  <c r="GS248" i="1" s="1"/>
  <c r="AA297" i="1"/>
  <c r="AC296" i="1"/>
  <c r="GM248" i="1" s="1"/>
  <c r="BZ298" i="1"/>
  <c r="CB297" i="1"/>
  <c r="HD249" i="1" s="1"/>
  <c r="U297" i="1"/>
  <c r="W296" i="1"/>
  <c r="GK248" i="1" s="1"/>
  <c r="BN298" i="1"/>
  <c r="BP297" i="1"/>
  <c r="GZ249" i="1" s="1"/>
  <c r="R298" i="1"/>
  <c r="T297" i="1"/>
  <c r="GJ249" i="1" s="1"/>
  <c r="AP298" i="1"/>
  <c r="AR297" i="1"/>
  <c r="GR249" i="1" s="1"/>
  <c r="AJ298" i="1"/>
  <c r="AL297" i="1"/>
  <c r="GP249" i="1" s="1"/>
  <c r="BW297" i="1"/>
  <c r="BY296" i="1"/>
  <c r="HC248" i="1" s="1"/>
  <c r="CL298" i="1"/>
  <c r="CN297" i="1"/>
  <c r="HH249" i="1" s="1"/>
  <c r="BH298" i="1"/>
  <c r="BJ297" i="1"/>
  <c r="GX249" i="1" s="1"/>
  <c r="O297" i="1"/>
  <c r="Q296" i="1"/>
  <c r="GI248" i="1" s="1"/>
  <c r="BE297" i="1"/>
  <c r="BG296" i="1"/>
  <c r="GW248" i="1" s="1"/>
  <c r="CC297" i="1"/>
  <c r="CE296" i="1"/>
  <c r="HE248" i="1" s="1"/>
  <c r="AM297" i="1"/>
  <c r="AO296" i="1"/>
  <c r="GQ248" i="1" s="1"/>
  <c r="AG297" i="1"/>
  <c r="AI296" i="1"/>
  <c r="GO248" i="1" s="1"/>
  <c r="GH248" i="1"/>
  <c r="X298" i="1"/>
  <c r="Z297" i="1"/>
  <c r="GL249" i="1" s="1"/>
  <c r="BB298" i="1"/>
  <c r="BD297" i="1"/>
  <c r="GV249" i="1" s="1"/>
  <c r="AY297" i="1"/>
  <c r="BA296" i="1"/>
  <c r="GU248" i="1" s="1"/>
  <c r="BT298" i="1"/>
  <c r="BV297" i="1"/>
  <c r="HB249" i="1" s="1"/>
  <c r="BQ297" i="1"/>
  <c r="BS296" i="1"/>
  <c r="HA248" i="1" s="1"/>
  <c r="AV298" i="1"/>
  <c r="AX297" i="1"/>
  <c r="GT249" i="1" s="1"/>
  <c r="AD298" i="1"/>
  <c r="AF297" i="1"/>
  <c r="GN249" i="1" s="1"/>
  <c r="H290" i="1" l="1"/>
  <c r="CO296" i="1"/>
  <c r="I290" i="1"/>
  <c r="HT290" i="1"/>
  <c r="HR290" i="1"/>
  <c r="HO290" i="1" s="1"/>
  <c r="HS290" i="1"/>
  <c r="HP290" i="1" s="1"/>
  <c r="G290" i="1"/>
  <c r="C291" i="1" s="1"/>
  <c r="HU290" i="1"/>
  <c r="HV290" i="1" s="1"/>
  <c r="J290" i="1" s="1"/>
  <c r="F291" i="1"/>
  <c r="HQ291" i="1"/>
  <c r="CQ293" i="1"/>
  <c r="F293" i="1" s="1"/>
  <c r="HJ247" i="1"/>
  <c r="HM247" i="1" s="1"/>
  <c r="CQ295" i="1"/>
  <c r="FI249" i="1"/>
  <c r="GG249" i="1"/>
  <c r="HL250" i="1"/>
  <c r="HN298" i="1"/>
  <c r="B299" i="1"/>
  <c r="AV299" i="1"/>
  <c r="AX298" i="1"/>
  <c r="GT250" i="1" s="1"/>
  <c r="BB299" i="1"/>
  <c r="BD298" i="1"/>
  <c r="GV250" i="1" s="1"/>
  <c r="AM298" i="1"/>
  <c r="AO297" i="1"/>
  <c r="GQ249" i="1" s="1"/>
  <c r="BE298" i="1"/>
  <c r="BG297" i="1"/>
  <c r="GW249" i="1" s="1"/>
  <c r="BH299" i="1"/>
  <c r="BJ298" i="1"/>
  <c r="GX250" i="1" s="1"/>
  <c r="AS298" i="1"/>
  <c r="AU297" i="1"/>
  <c r="GS249" i="1" s="1"/>
  <c r="L299" i="1"/>
  <c r="N298" i="1"/>
  <c r="BT299" i="1"/>
  <c r="BV298" i="1"/>
  <c r="HB250" i="1" s="1"/>
  <c r="AJ299" i="1"/>
  <c r="AL298" i="1"/>
  <c r="GP250" i="1" s="1"/>
  <c r="R299" i="1"/>
  <c r="T298" i="1"/>
  <c r="GJ250" i="1" s="1"/>
  <c r="U298" i="1"/>
  <c r="W297" i="1"/>
  <c r="GK249" i="1" s="1"/>
  <c r="AA298" i="1"/>
  <c r="AC297" i="1"/>
  <c r="GM249" i="1" s="1"/>
  <c r="AD299" i="1"/>
  <c r="AF298" i="1"/>
  <c r="GN250" i="1" s="1"/>
  <c r="BQ298" i="1"/>
  <c r="BS297" i="1"/>
  <c r="HA249" i="1" s="1"/>
  <c r="AY298" i="1"/>
  <c r="BA297" i="1"/>
  <c r="GU249" i="1" s="1"/>
  <c r="X299" i="1"/>
  <c r="Z298" i="1"/>
  <c r="GL250" i="1" s="1"/>
  <c r="AG298" i="1"/>
  <c r="AI297" i="1"/>
  <c r="GO249" i="1" s="1"/>
  <c r="CE297" i="1"/>
  <c r="HE249" i="1" s="1"/>
  <c r="CC298" i="1"/>
  <c r="O298" i="1"/>
  <c r="Q297" i="1"/>
  <c r="GI249" i="1" s="1"/>
  <c r="CL299" i="1"/>
  <c r="CN298" i="1"/>
  <c r="HH250" i="1" s="1"/>
  <c r="BK298" i="1"/>
  <c r="BM297" i="1"/>
  <c r="GY249" i="1" s="1"/>
  <c r="BW298" i="1"/>
  <c r="BY297" i="1"/>
  <c r="HC249" i="1" s="1"/>
  <c r="AP299" i="1"/>
  <c r="AR298" i="1"/>
  <c r="GR250" i="1" s="1"/>
  <c r="BN299" i="1"/>
  <c r="BP298" i="1"/>
  <c r="GZ250" i="1" s="1"/>
  <c r="BZ299" i="1"/>
  <c r="CB298" i="1"/>
  <c r="HD250" i="1" s="1"/>
  <c r="GH249" i="1"/>
  <c r="I291" i="1" l="1"/>
  <c r="CO297" i="1"/>
  <c r="H291" i="1"/>
  <c r="C435" i="1"/>
  <c r="F435" i="1" s="1"/>
  <c r="E435" i="1" s="1"/>
  <c r="D36" i="1"/>
  <c r="C36" i="1" s="1"/>
  <c r="G291" i="1"/>
  <c r="HT291" i="1"/>
  <c r="HU291" i="1" s="1"/>
  <c r="HV291" i="1" s="1"/>
  <c r="J291" i="1" s="1"/>
  <c r="HS291" i="1"/>
  <c r="HP291" i="1" s="1"/>
  <c r="HR291" i="1"/>
  <c r="HO291" i="1" s="1"/>
  <c r="F295" i="1"/>
  <c r="G295" i="1" s="1"/>
  <c r="C296" i="1" s="1"/>
  <c r="HQ295" i="1"/>
  <c r="HJ248" i="1"/>
  <c r="HM248" i="1" s="1"/>
  <c r="CQ296" i="1"/>
  <c r="FI250" i="1"/>
  <c r="GG250" i="1"/>
  <c r="HL251" i="1"/>
  <c r="HN299" i="1"/>
  <c r="B300" i="1"/>
  <c r="BZ300" i="1"/>
  <c r="CB299" i="1"/>
  <c r="HD251" i="1" s="1"/>
  <c r="O299" i="1"/>
  <c r="Q298" i="1"/>
  <c r="GI250" i="1" s="1"/>
  <c r="AG299" i="1"/>
  <c r="AI298" i="1"/>
  <c r="GO250" i="1" s="1"/>
  <c r="AY299" i="1"/>
  <c r="BA298" i="1"/>
  <c r="GU250" i="1" s="1"/>
  <c r="AD300" i="1"/>
  <c r="AF299" i="1"/>
  <c r="GN251" i="1" s="1"/>
  <c r="U299" i="1"/>
  <c r="W298" i="1"/>
  <c r="GK250" i="1" s="1"/>
  <c r="AJ300" i="1"/>
  <c r="AL299" i="1"/>
  <c r="GP251" i="1" s="1"/>
  <c r="L300" i="1"/>
  <c r="N299" i="1"/>
  <c r="BH300" i="1"/>
  <c r="BJ299" i="1"/>
  <c r="GX251" i="1" s="1"/>
  <c r="AV300" i="1"/>
  <c r="AX299" i="1"/>
  <c r="GT251" i="1" s="1"/>
  <c r="BN300" i="1"/>
  <c r="BP299" i="1"/>
  <c r="GZ251" i="1" s="1"/>
  <c r="CC299" i="1"/>
  <c r="CE298" i="1"/>
  <c r="HE250" i="1" s="1"/>
  <c r="BK299" i="1"/>
  <c r="BM298" i="1"/>
  <c r="GY250" i="1" s="1"/>
  <c r="BW299" i="1"/>
  <c r="BY298" i="1"/>
  <c r="HC250" i="1" s="1"/>
  <c r="E295" i="1"/>
  <c r="H293" i="1"/>
  <c r="D295" i="1"/>
  <c r="CL300" i="1"/>
  <c r="CN299" i="1"/>
  <c r="HH251" i="1" s="1"/>
  <c r="X300" i="1"/>
  <c r="Z299" i="1"/>
  <c r="GL251" i="1" s="1"/>
  <c r="BQ299" i="1"/>
  <c r="BS298" i="1"/>
  <c r="HA250" i="1" s="1"/>
  <c r="AA299" i="1"/>
  <c r="AC298" i="1"/>
  <c r="GM250" i="1" s="1"/>
  <c r="T299" i="1"/>
  <c r="GJ251" i="1" s="1"/>
  <c r="R300" i="1"/>
  <c r="BT300" i="1"/>
  <c r="BV299" i="1"/>
  <c r="HB251" i="1" s="1"/>
  <c r="AS299" i="1"/>
  <c r="AU298" i="1"/>
  <c r="GS250" i="1" s="1"/>
  <c r="BE299" i="1"/>
  <c r="BG298" i="1"/>
  <c r="GW250" i="1" s="1"/>
  <c r="BB300" i="1"/>
  <c r="BD299" i="1"/>
  <c r="GV251" i="1" s="1"/>
  <c r="AR299" i="1"/>
  <c r="GR251" i="1" s="1"/>
  <c r="AP300" i="1"/>
  <c r="GH250" i="1"/>
  <c r="AM299" i="1"/>
  <c r="AO298" i="1"/>
  <c r="GQ250" i="1" s="1"/>
  <c r="G435" i="1" l="1"/>
  <c r="H435" i="1" s="1"/>
  <c r="CO298" i="1"/>
  <c r="H295" i="1"/>
  <c r="I295" i="1"/>
  <c r="HT295" i="1"/>
  <c r="HU295" i="1" s="1"/>
  <c r="HV295" i="1" s="1"/>
  <c r="J295" i="1" s="1"/>
  <c r="HR295" i="1"/>
  <c r="HO295" i="1" s="1"/>
  <c r="HS295" i="1"/>
  <c r="HP295" i="1" s="1"/>
  <c r="F296" i="1"/>
  <c r="H296" i="1" s="1"/>
  <c r="HQ296" i="1"/>
  <c r="HJ249" i="1"/>
  <c r="HM249" i="1" s="1"/>
  <c r="CQ297" i="1"/>
  <c r="FI251" i="1"/>
  <c r="GG251" i="1"/>
  <c r="HL252" i="1"/>
  <c r="HN300" i="1"/>
  <c r="B301" i="1"/>
  <c r="CE299" i="1"/>
  <c r="HE251" i="1" s="1"/>
  <c r="CC300" i="1"/>
  <c r="AV301" i="1"/>
  <c r="AX300" i="1"/>
  <c r="GT252" i="1" s="1"/>
  <c r="GH251" i="1"/>
  <c r="BZ301" i="1"/>
  <c r="CB300" i="1"/>
  <c r="HD252" i="1" s="1"/>
  <c r="BG299" i="1"/>
  <c r="GW251" i="1" s="1"/>
  <c r="BE300" i="1"/>
  <c r="BT301" i="1"/>
  <c r="BV300" i="1"/>
  <c r="HB252" i="1" s="1"/>
  <c r="AA300" i="1"/>
  <c r="AC299" i="1"/>
  <c r="GM251" i="1" s="1"/>
  <c r="X301" i="1"/>
  <c r="Z300" i="1"/>
  <c r="GL252" i="1" s="1"/>
  <c r="L301" i="1"/>
  <c r="N300" i="1"/>
  <c r="U300" i="1"/>
  <c r="W299" i="1"/>
  <c r="GK251" i="1" s="1"/>
  <c r="AY300" i="1"/>
  <c r="BA299" i="1"/>
  <c r="GU251" i="1" s="1"/>
  <c r="O300" i="1"/>
  <c r="Q299" i="1"/>
  <c r="GI251" i="1" s="1"/>
  <c r="BN301" i="1"/>
  <c r="BP300" i="1"/>
  <c r="GZ252" i="1" s="1"/>
  <c r="AP301" i="1"/>
  <c r="AR300" i="1"/>
  <c r="GR252" i="1" s="1"/>
  <c r="BW300" i="1"/>
  <c r="BY299" i="1"/>
  <c r="HC251" i="1" s="1"/>
  <c r="AM300" i="1"/>
  <c r="AO299" i="1"/>
  <c r="GQ251" i="1" s="1"/>
  <c r="R301" i="1"/>
  <c r="T300" i="1"/>
  <c r="GJ252" i="1" s="1"/>
  <c r="BB301" i="1"/>
  <c r="BD300" i="1"/>
  <c r="GV252" i="1" s="1"/>
  <c r="AS300" i="1"/>
  <c r="AU299" i="1"/>
  <c r="GS251" i="1" s="1"/>
  <c r="BQ300" i="1"/>
  <c r="BS299" i="1"/>
  <c r="HA251" i="1" s="1"/>
  <c r="CL301" i="1"/>
  <c r="CN300" i="1"/>
  <c r="HH252" i="1" s="1"/>
  <c r="BM299" i="1"/>
  <c r="GY251" i="1" s="1"/>
  <c r="BK300" i="1"/>
  <c r="BH301" i="1"/>
  <c r="BJ300" i="1"/>
  <c r="GX252" i="1" s="1"/>
  <c r="AJ301" i="1"/>
  <c r="AL300" i="1"/>
  <c r="GP252" i="1" s="1"/>
  <c r="AD301" i="1"/>
  <c r="AF300" i="1"/>
  <c r="GN252" i="1" s="1"/>
  <c r="AG300" i="1"/>
  <c r="AI299" i="1"/>
  <c r="GO251" i="1" s="1"/>
  <c r="CO299" i="1" l="1"/>
  <c r="I296" i="1"/>
  <c r="G296" i="1"/>
  <c r="C297" i="1" s="1"/>
  <c r="HT296" i="1"/>
  <c r="HU296" i="1" s="1"/>
  <c r="HV296" i="1" s="1"/>
  <c r="J296" i="1" s="1"/>
  <c r="HS296" i="1"/>
  <c r="HP296" i="1" s="1"/>
  <c r="HR296" i="1"/>
  <c r="HO296" i="1" s="1"/>
  <c r="F297" i="1"/>
  <c r="HQ297" i="1"/>
  <c r="HJ250" i="1"/>
  <c r="HM250" i="1" s="1"/>
  <c r="CQ298" i="1"/>
  <c r="FI252" i="1"/>
  <c r="GG252" i="1"/>
  <c r="HL253" i="1"/>
  <c r="HN301" i="1"/>
  <c r="B302" i="1"/>
  <c r="BH302" i="1"/>
  <c r="BJ301" i="1"/>
  <c r="GX253" i="1" s="1"/>
  <c r="BK301" i="1"/>
  <c r="BM300" i="1"/>
  <c r="GY252" i="1" s="1"/>
  <c r="R302" i="1"/>
  <c r="T301" i="1"/>
  <c r="GJ253" i="1" s="1"/>
  <c r="BW301" i="1"/>
  <c r="BY300" i="1"/>
  <c r="HC252" i="1" s="1"/>
  <c r="BN302" i="1"/>
  <c r="BP301" i="1"/>
  <c r="GZ253" i="1" s="1"/>
  <c r="AY301" i="1"/>
  <c r="BA300" i="1"/>
  <c r="GU252" i="1" s="1"/>
  <c r="N301" i="1"/>
  <c r="L302" i="1"/>
  <c r="BE301" i="1"/>
  <c r="BG300" i="1"/>
  <c r="GW252" i="1" s="1"/>
  <c r="AA301" i="1"/>
  <c r="AC300" i="1"/>
  <c r="GM252" i="1" s="1"/>
  <c r="AM301" i="1"/>
  <c r="AO300" i="1"/>
  <c r="GQ252" i="1" s="1"/>
  <c r="AP302" i="1"/>
  <c r="AR301" i="1"/>
  <c r="GR253" i="1" s="1"/>
  <c r="O301" i="1"/>
  <c r="Q300" i="1"/>
  <c r="GI252" i="1" s="1"/>
  <c r="U301" i="1"/>
  <c r="W300" i="1"/>
  <c r="GK252" i="1" s="1"/>
  <c r="AV302" i="1"/>
  <c r="AX301" i="1"/>
  <c r="GT253" i="1" s="1"/>
  <c r="AG301" i="1"/>
  <c r="AI300" i="1"/>
  <c r="GO252" i="1" s="1"/>
  <c r="AJ302" i="1"/>
  <c r="AL301" i="1"/>
  <c r="GP253" i="1" s="1"/>
  <c r="BQ301" i="1"/>
  <c r="BS300" i="1"/>
  <c r="HA252" i="1" s="1"/>
  <c r="BB302" i="1"/>
  <c r="BD301" i="1"/>
  <c r="GV253" i="1" s="1"/>
  <c r="AD302" i="1"/>
  <c r="AF301" i="1"/>
  <c r="GN253" i="1" s="1"/>
  <c r="CN301" i="1"/>
  <c r="HH253" i="1" s="1"/>
  <c r="CL302" i="1"/>
  <c r="AS301" i="1"/>
  <c r="AU300" i="1"/>
  <c r="GS252" i="1" s="1"/>
  <c r="GH252" i="1"/>
  <c r="X302" i="1"/>
  <c r="Z301" i="1"/>
  <c r="GL253" i="1" s="1"/>
  <c r="BT302" i="1"/>
  <c r="BV301" i="1"/>
  <c r="HB253" i="1" s="1"/>
  <c r="BZ302" i="1"/>
  <c r="CB301" i="1"/>
  <c r="HD253" i="1" s="1"/>
  <c r="CC301" i="1"/>
  <c r="CE300" i="1"/>
  <c r="HE252" i="1" s="1"/>
  <c r="H297" i="1" l="1"/>
  <c r="CO300" i="1"/>
  <c r="I297" i="1"/>
  <c r="HT297" i="1"/>
  <c r="HR297" i="1"/>
  <c r="HO297" i="1" s="1"/>
  <c r="HS297" i="1"/>
  <c r="HP297" i="1" s="1"/>
  <c r="G297" i="1"/>
  <c r="C298" i="1" s="1"/>
  <c r="HU297" i="1"/>
  <c r="HV297" i="1" s="1"/>
  <c r="J297" i="1" s="1"/>
  <c r="F298" i="1"/>
  <c r="HQ298" i="1"/>
  <c r="HJ251" i="1"/>
  <c r="HM251" i="1" s="1"/>
  <c r="CQ299" i="1"/>
  <c r="FI253" i="1"/>
  <c r="GG253" i="1"/>
  <c r="HL254" i="1"/>
  <c r="HN302" i="1"/>
  <c r="B303" i="1"/>
  <c r="BZ303" i="1"/>
  <c r="CB302" i="1"/>
  <c r="HD254" i="1" s="1"/>
  <c r="AS302" i="1"/>
  <c r="AU301" i="1"/>
  <c r="GS253" i="1" s="1"/>
  <c r="BQ302" i="1"/>
  <c r="BS301" i="1"/>
  <c r="HA253" i="1" s="1"/>
  <c r="AG302" i="1"/>
  <c r="AI301" i="1"/>
  <c r="GO253" i="1" s="1"/>
  <c r="U302" i="1"/>
  <c r="W301" i="1"/>
  <c r="GK253" i="1" s="1"/>
  <c r="BE302" i="1"/>
  <c r="BG301" i="1"/>
  <c r="GW253" i="1" s="1"/>
  <c r="AY302" i="1"/>
  <c r="BA301" i="1"/>
  <c r="GU253" i="1" s="1"/>
  <c r="BW302" i="1"/>
  <c r="BY301" i="1"/>
  <c r="HC253" i="1" s="1"/>
  <c r="BK302" i="1"/>
  <c r="BM301" i="1"/>
  <c r="GY253" i="1" s="1"/>
  <c r="CL303" i="1"/>
  <c r="CN302" i="1"/>
  <c r="HH254" i="1" s="1"/>
  <c r="AM302" i="1"/>
  <c r="AO301" i="1"/>
  <c r="GQ253" i="1" s="1"/>
  <c r="AA302" i="1"/>
  <c r="AC301" i="1"/>
  <c r="GM253" i="1" s="1"/>
  <c r="L303" i="1"/>
  <c r="N302" i="1"/>
  <c r="CC302" i="1"/>
  <c r="CE301" i="1"/>
  <c r="HE253" i="1" s="1"/>
  <c r="BT303" i="1"/>
  <c r="BV302" i="1"/>
  <c r="HB254" i="1" s="1"/>
  <c r="BB303" i="1"/>
  <c r="BD302" i="1"/>
  <c r="GV254" i="1" s="1"/>
  <c r="AJ303" i="1"/>
  <c r="AL302" i="1"/>
  <c r="GP254" i="1" s="1"/>
  <c r="AV303" i="1"/>
  <c r="AX302" i="1"/>
  <c r="GT254" i="1" s="1"/>
  <c r="O302" i="1"/>
  <c r="Q301" i="1"/>
  <c r="GI253" i="1" s="1"/>
  <c r="GH253" i="1"/>
  <c r="BN303" i="1"/>
  <c r="BP302" i="1"/>
  <c r="GZ254" i="1" s="1"/>
  <c r="R303" i="1"/>
  <c r="T302" i="1"/>
  <c r="GJ254" i="1" s="1"/>
  <c r="BH303" i="1"/>
  <c r="BJ302" i="1"/>
  <c r="GX254" i="1" s="1"/>
  <c r="X303" i="1"/>
  <c r="Z302" i="1"/>
  <c r="GL254" i="1" s="1"/>
  <c r="AD303" i="1"/>
  <c r="AF302" i="1"/>
  <c r="GN254" i="1" s="1"/>
  <c r="AP303" i="1"/>
  <c r="AR302" i="1"/>
  <c r="GR254" i="1" s="1"/>
  <c r="CO301" i="1" l="1"/>
  <c r="H298" i="1"/>
  <c r="G298" i="1"/>
  <c r="C299" i="1" s="1"/>
  <c r="I298" i="1"/>
  <c r="HT298" i="1"/>
  <c r="HU298" i="1" s="1"/>
  <c r="HV298" i="1" s="1"/>
  <c r="J298" i="1" s="1"/>
  <c r="HS298" i="1"/>
  <c r="HP298" i="1" s="1"/>
  <c r="HR298" i="1"/>
  <c r="HO298" i="1" s="1"/>
  <c r="F299" i="1"/>
  <c r="HQ299" i="1"/>
  <c r="HJ252" i="1"/>
  <c r="HM252" i="1" s="1"/>
  <c r="CQ300" i="1"/>
  <c r="FI254" i="1"/>
  <c r="GG254" i="1"/>
  <c r="HL255" i="1"/>
  <c r="HN303" i="1"/>
  <c r="B304" i="1"/>
  <c r="BH304" i="1"/>
  <c r="BJ303" i="1"/>
  <c r="GX255" i="1" s="1"/>
  <c r="BE303" i="1"/>
  <c r="BG302" i="1"/>
  <c r="GW254" i="1" s="1"/>
  <c r="AG303" i="1"/>
  <c r="AI302" i="1"/>
  <c r="GO254" i="1" s="1"/>
  <c r="L304" i="1"/>
  <c r="N303" i="1"/>
  <c r="X304" i="1"/>
  <c r="Z303" i="1"/>
  <c r="GL255" i="1" s="1"/>
  <c r="R304" i="1"/>
  <c r="T303" i="1"/>
  <c r="GJ255" i="1" s="1"/>
  <c r="AV304" i="1"/>
  <c r="AX303" i="1"/>
  <c r="GT255" i="1" s="1"/>
  <c r="BB304" i="1"/>
  <c r="BD303" i="1"/>
  <c r="GV255" i="1" s="1"/>
  <c r="BK303" i="1"/>
  <c r="BM302" i="1"/>
  <c r="GY254" i="1" s="1"/>
  <c r="AY303" i="1"/>
  <c r="BA302" i="1"/>
  <c r="GU254" i="1" s="1"/>
  <c r="U303" i="1"/>
  <c r="W302" i="1"/>
  <c r="GK254" i="1" s="1"/>
  <c r="BQ303" i="1"/>
  <c r="BS302" i="1"/>
  <c r="HA254" i="1" s="1"/>
  <c r="BZ304" i="1"/>
  <c r="CB303" i="1"/>
  <c r="HD255" i="1" s="1"/>
  <c r="AD304" i="1"/>
  <c r="AF303" i="1"/>
  <c r="GN255" i="1" s="1"/>
  <c r="BN304" i="1"/>
  <c r="BP303" i="1"/>
  <c r="GZ255" i="1" s="1"/>
  <c r="O303" i="1"/>
  <c r="Q302" i="1"/>
  <c r="GI254" i="1" s="1"/>
  <c r="AJ304" i="1"/>
  <c r="AL303" i="1"/>
  <c r="GP255" i="1" s="1"/>
  <c r="GH254" i="1"/>
  <c r="BW303" i="1"/>
  <c r="BY302" i="1"/>
  <c r="HC254" i="1" s="1"/>
  <c r="AS303" i="1"/>
  <c r="AU302" i="1"/>
  <c r="GS254" i="1" s="1"/>
  <c r="BT304" i="1"/>
  <c r="BV303" i="1"/>
  <c r="HB255" i="1" s="1"/>
  <c r="AM303" i="1"/>
  <c r="AO302" i="1"/>
  <c r="GQ254" i="1" s="1"/>
  <c r="AP304" i="1"/>
  <c r="AR303" i="1"/>
  <c r="GR255" i="1" s="1"/>
  <c r="CC303" i="1"/>
  <c r="CE302" i="1"/>
  <c r="HE254" i="1" s="1"/>
  <c r="AA303" i="1"/>
  <c r="AC302" i="1"/>
  <c r="GM254" i="1" s="1"/>
  <c r="CL304" i="1"/>
  <c r="CN303" i="1"/>
  <c r="HH255" i="1" s="1"/>
  <c r="CO302" i="1" l="1"/>
  <c r="I299" i="1"/>
  <c r="G299" i="1"/>
  <c r="C300" i="1" s="1"/>
  <c r="H299" i="1"/>
  <c r="HT299" i="1"/>
  <c r="HU299" i="1" s="1"/>
  <c r="HV299" i="1" s="1"/>
  <c r="J299" i="1" s="1"/>
  <c r="HR299" i="1"/>
  <c r="HO299" i="1" s="1"/>
  <c r="HS299" i="1"/>
  <c r="HP299" i="1" s="1"/>
  <c r="F300" i="1"/>
  <c r="HQ300" i="1"/>
  <c r="HJ253" i="1"/>
  <c r="HM253" i="1" s="1"/>
  <c r="CQ301" i="1"/>
  <c r="FI255" i="1"/>
  <c r="GG255" i="1"/>
  <c r="HL256" i="1"/>
  <c r="HN304" i="1"/>
  <c r="B305" i="1"/>
  <c r="BW304" i="1"/>
  <c r="BY303" i="1"/>
  <c r="HC255" i="1" s="1"/>
  <c r="W303" i="1"/>
  <c r="GK255" i="1" s="1"/>
  <c r="U304" i="1"/>
  <c r="AV305" i="1"/>
  <c r="AX304" i="1"/>
  <c r="GT256" i="1" s="1"/>
  <c r="AS304" i="1"/>
  <c r="AU303" i="1"/>
  <c r="GS255" i="1" s="1"/>
  <c r="O304" i="1"/>
  <c r="Q303" i="1"/>
  <c r="GI255" i="1" s="1"/>
  <c r="AD305" i="1"/>
  <c r="AF304" i="1"/>
  <c r="GN256" i="1" s="1"/>
  <c r="BQ304" i="1"/>
  <c r="BS303" i="1"/>
  <c r="HA255" i="1" s="1"/>
  <c r="AY304" i="1"/>
  <c r="BA303" i="1"/>
  <c r="GU255" i="1" s="1"/>
  <c r="BB305" i="1"/>
  <c r="BD304" i="1"/>
  <c r="GV256" i="1" s="1"/>
  <c r="GH255" i="1"/>
  <c r="AG304" i="1"/>
  <c r="AI303" i="1"/>
  <c r="GO255" i="1" s="1"/>
  <c r="BH305" i="1"/>
  <c r="BJ304" i="1"/>
  <c r="GX256" i="1" s="1"/>
  <c r="AA304" i="1"/>
  <c r="AC303" i="1"/>
  <c r="GM255" i="1" s="1"/>
  <c r="AJ305" i="1"/>
  <c r="AL304" i="1"/>
  <c r="GP256" i="1" s="1"/>
  <c r="BN305" i="1"/>
  <c r="BP304" i="1"/>
  <c r="GZ256" i="1" s="1"/>
  <c r="BZ305" i="1"/>
  <c r="CB304" i="1"/>
  <c r="HD256" i="1" s="1"/>
  <c r="BK304" i="1"/>
  <c r="BM303" i="1"/>
  <c r="GY255" i="1" s="1"/>
  <c r="BE304" i="1"/>
  <c r="BG303" i="1"/>
  <c r="GW255" i="1" s="1"/>
  <c r="AP305" i="1"/>
  <c r="AR304" i="1"/>
  <c r="GR256" i="1" s="1"/>
  <c r="BT305" i="1"/>
  <c r="BV304" i="1"/>
  <c r="HB256" i="1" s="1"/>
  <c r="X305" i="1"/>
  <c r="Z304" i="1"/>
  <c r="GL256" i="1" s="1"/>
  <c r="CL305" i="1"/>
  <c r="CN304" i="1"/>
  <c r="HH256" i="1" s="1"/>
  <c r="CC304" i="1"/>
  <c r="CE303" i="1"/>
  <c r="HE255" i="1" s="1"/>
  <c r="AM304" i="1"/>
  <c r="AO303" i="1"/>
  <c r="GQ255" i="1" s="1"/>
  <c r="R305" i="1"/>
  <c r="T304" i="1"/>
  <c r="GJ256" i="1" s="1"/>
  <c r="L305" i="1"/>
  <c r="N304" i="1"/>
  <c r="CO303" i="1" l="1"/>
  <c r="I300" i="1"/>
  <c r="H300" i="1"/>
  <c r="HT300" i="1"/>
  <c r="HS300" i="1"/>
  <c r="HP300" i="1" s="1"/>
  <c r="HR300" i="1"/>
  <c r="HO300" i="1" s="1"/>
  <c r="G300" i="1"/>
  <c r="C301" i="1" s="1"/>
  <c r="HU300" i="1"/>
  <c r="HV300" i="1" s="1"/>
  <c r="J300" i="1" s="1"/>
  <c r="F301" i="1"/>
  <c r="HQ301" i="1"/>
  <c r="HJ254" i="1"/>
  <c r="HM254" i="1" s="1"/>
  <c r="CQ302" i="1"/>
  <c r="FI256" i="1"/>
  <c r="GG256" i="1"/>
  <c r="HL257" i="1"/>
  <c r="HN305" i="1"/>
  <c r="B306" i="1"/>
  <c r="AA305" i="1"/>
  <c r="AC304" i="1"/>
  <c r="GM256" i="1" s="1"/>
  <c r="AG305" i="1"/>
  <c r="AI304" i="1"/>
  <c r="GO256" i="1" s="1"/>
  <c r="BB308" i="1"/>
  <c r="BD308" i="1" s="1"/>
  <c r="BB306" i="1"/>
  <c r="BD305" i="1"/>
  <c r="GV257" i="1" s="1"/>
  <c r="BQ305" i="1"/>
  <c r="BS304" i="1"/>
  <c r="HA256" i="1" s="1"/>
  <c r="O305" i="1"/>
  <c r="Q304" i="1"/>
  <c r="GI256" i="1" s="1"/>
  <c r="U305" i="1"/>
  <c r="W304" i="1"/>
  <c r="GK256" i="1" s="1"/>
  <c r="BE305" i="1"/>
  <c r="BG304" i="1"/>
  <c r="GW256" i="1" s="1"/>
  <c r="AJ306" i="1"/>
  <c r="AL305" i="1"/>
  <c r="GP257" i="1" s="1"/>
  <c r="AJ308" i="1"/>
  <c r="AL308" i="1" s="1"/>
  <c r="AS305" i="1"/>
  <c r="AU304" i="1"/>
  <c r="GS256" i="1" s="1"/>
  <c r="AV306" i="1"/>
  <c r="AX305" i="1"/>
  <c r="GT257" i="1" s="1"/>
  <c r="AV308" i="1"/>
  <c r="AX308" i="1" s="1"/>
  <c r="AM305" i="1"/>
  <c r="AO304" i="1"/>
  <c r="GQ256" i="1" s="1"/>
  <c r="BT306" i="1"/>
  <c r="BV305" i="1"/>
  <c r="HB257" i="1" s="1"/>
  <c r="BT308" i="1"/>
  <c r="BV308" i="1" s="1"/>
  <c r="R306" i="1"/>
  <c r="T305" i="1"/>
  <c r="GJ257" i="1" s="1"/>
  <c r="R308" i="1"/>
  <c r="T308" i="1" s="1"/>
  <c r="BK305" i="1"/>
  <c r="BM304" i="1"/>
  <c r="GY256" i="1" s="1"/>
  <c r="BN306" i="1"/>
  <c r="BP305" i="1"/>
  <c r="GZ257" i="1" s="1"/>
  <c r="BN308" i="1"/>
  <c r="BP308" i="1" s="1"/>
  <c r="L306" i="1"/>
  <c r="N305" i="1"/>
  <c r="L308" i="1"/>
  <c r="N308" i="1" s="1"/>
  <c r="BZ308" i="1"/>
  <c r="CB308" i="1" s="1"/>
  <c r="BZ306" i="1"/>
  <c r="CB305" i="1"/>
  <c r="HD257" i="1" s="1"/>
  <c r="BW305" i="1"/>
  <c r="BY304" i="1"/>
  <c r="HC256" i="1" s="1"/>
  <c r="CL306" i="1"/>
  <c r="CN305" i="1"/>
  <c r="HH257" i="1" s="1"/>
  <c r="CL308" i="1"/>
  <c r="CN308" i="1" s="1"/>
  <c r="GH256" i="1"/>
  <c r="CC305" i="1"/>
  <c r="CE304" i="1"/>
  <c r="HE256" i="1" s="1"/>
  <c r="X306" i="1"/>
  <c r="Z305" i="1"/>
  <c r="GL257" i="1" s="1"/>
  <c r="X308" i="1"/>
  <c r="Z308" i="1" s="1"/>
  <c r="AP306" i="1"/>
  <c r="AR305" i="1"/>
  <c r="GR257" i="1" s="1"/>
  <c r="AP308" i="1"/>
  <c r="AR308" i="1" s="1"/>
  <c r="BH306" i="1"/>
  <c r="BJ305" i="1"/>
  <c r="GX257" i="1" s="1"/>
  <c r="BH308" i="1"/>
  <c r="BJ308" i="1" s="1"/>
  <c r="AY305" i="1"/>
  <c r="BA304" i="1"/>
  <c r="GU256" i="1" s="1"/>
  <c r="AD308" i="1"/>
  <c r="AF308" i="1" s="1"/>
  <c r="AD306" i="1"/>
  <c r="AF305" i="1"/>
  <c r="GN257" i="1" s="1"/>
  <c r="CO304" i="1" l="1"/>
  <c r="I301" i="1"/>
  <c r="G301" i="1"/>
  <c r="C302" i="1" s="1"/>
  <c r="H301" i="1"/>
  <c r="HT301" i="1"/>
  <c r="HU301" i="1" s="1"/>
  <c r="HV301" i="1" s="1"/>
  <c r="J301" i="1" s="1"/>
  <c r="HR301" i="1"/>
  <c r="HO301" i="1" s="1"/>
  <c r="HS301" i="1"/>
  <c r="HP301" i="1" s="1"/>
  <c r="F302" i="1"/>
  <c r="HQ302" i="1"/>
  <c r="HJ255" i="1"/>
  <c r="HM255" i="1" s="1"/>
  <c r="CQ303" i="1"/>
  <c r="FI257" i="1"/>
  <c r="GG257" i="1"/>
  <c r="HL258" i="1"/>
  <c r="HN306" i="1"/>
  <c r="B310" i="1"/>
  <c r="R310" i="1"/>
  <c r="T306" i="1"/>
  <c r="GJ258" i="1" s="1"/>
  <c r="AA308" i="1"/>
  <c r="AC308" i="1" s="1"/>
  <c r="AA306" i="1"/>
  <c r="AC305" i="1"/>
  <c r="GM257" i="1" s="1"/>
  <c r="CC308" i="1"/>
  <c r="CE308" i="1" s="1"/>
  <c r="CC306" i="1"/>
  <c r="CE305" i="1"/>
  <c r="HE257" i="1" s="1"/>
  <c r="GH257" i="1"/>
  <c r="BK308" i="1"/>
  <c r="BM308" i="1" s="1"/>
  <c r="BK306" i="1"/>
  <c r="BM305" i="1"/>
  <c r="GY257" i="1" s="1"/>
  <c r="AM308" i="1"/>
  <c r="AO308" i="1" s="1"/>
  <c r="AM306" i="1"/>
  <c r="AO305" i="1"/>
  <c r="GQ257" i="1" s="1"/>
  <c r="AJ310" i="1"/>
  <c r="AL306" i="1"/>
  <c r="GP258" i="1" s="1"/>
  <c r="U308" i="1"/>
  <c r="W308" i="1" s="1"/>
  <c r="U306" i="1"/>
  <c r="W305" i="1"/>
  <c r="GK257" i="1" s="1"/>
  <c r="BQ308" i="1"/>
  <c r="BS308" i="1" s="1"/>
  <c r="BQ306" i="1"/>
  <c r="BS305" i="1"/>
  <c r="HA257" i="1" s="1"/>
  <c r="AD310" i="1"/>
  <c r="AF306" i="1"/>
  <c r="GN258" i="1" s="1"/>
  <c r="AP310" i="1"/>
  <c r="AR306" i="1"/>
  <c r="GR258" i="1" s="1"/>
  <c r="BW308" i="1"/>
  <c r="BY308" i="1" s="1"/>
  <c r="BW306" i="1"/>
  <c r="BY305" i="1"/>
  <c r="HC257" i="1" s="1"/>
  <c r="AV310" i="1"/>
  <c r="AX306" i="1"/>
  <c r="GT258" i="1" s="1"/>
  <c r="AY308" i="1"/>
  <c r="BA308" i="1" s="1"/>
  <c r="AY306" i="1"/>
  <c r="BA305" i="1"/>
  <c r="GU257" i="1" s="1"/>
  <c r="BH310" i="1"/>
  <c r="BJ306" i="1"/>
  <c r="GX258" i="1" s="1"/>
  <c r="CL310" i="1"/>
  <c r="CN306" i="1"/>
  <c r="HH258" i="1" s="1"/>
  <c r="BZ310" i="1"/>
  <c r="CB306" i="1"/>
  <c r="HD258" i="1" s="1"/>
  <c r="L310" i="1"/>
  <c r="N306" i="1"/>
  <c r="AS308" i="1"/>
  <c r="AU308" i="1" s="1"/>
  <c r="AS306" i="1"/>
  <c r="AU305" i="1"/>
  <c r="GS257" i="1" s="1"/>
  <c r="AG308" i="1"/>
  <c r="AI308" i="1" s="1"/>
  <c r="AG306" i="1"/>
  <c r="AI305" i="1"/>
  <c r="GO257" i="1" s="1"/>
  <c r="X310" i="1"/>
  <c r="Z306" i="1"/>
  <c r="GL258" i="1" s="1"/>
  <c r="BN310" i="1"/>
  <c r="BP306" i="1"/>
  <c r="GZ258" i="1" s="1"/>
  <c r="BT310" i="1"/>
  <c r="BV306" i="1"/>
  <c r="HB258" i="1" s="1"/>
  <c r="BE308" i="1"/>
  <c r="BG308" i="1" s="1"/>
  <c r="BE306" i="1"/>
  <c r="BG305" i="1"/>
  <c r="GW257" i="1" s="1"/>
  <c r="O308" i="1"/>
  <c r="Q308" i="1" s="1"/>
  <c r="O306" i="1"/>
  <c r="Q305" i="1"/>
  <c r="GI257" i="1" s="1"/>
  <c r="BB310" i="1"/>
  <c r="BD306" i="1"/>
  <c r="GV258" i="1" s="1"/>
  <c r="CO308" i="1" l="1"/>
  <c r="CO305" i="1"/>
  <c r="I302" i="1"/>
  <c r="G302" i="1"/>
  <c r="C303" i="1" s="1"/>
  <c r="H302" i="1"/>
  <c r="HT302" i="1"/>
  <c r="HU302" i="1" s="1"/>
  <c r="HV302" i="1" s="1"/>
  <c r="J302" i="1" s="1"/>
  <c r="HS302" i="1"/>
  <c r="HP302" i="1" s="1"/>
  <c r="HR302" i="1"/>
  <c r="HO302" i="1" s="1"/>
  <c r="F303" i="1"/>
  <c r="HQ303" i="1"/>
  <c r="HJ256" i="1"/>
  <c r="HM256" i="1" s="1"/>
  <c r="CQ304" i="1"/>
  <c r="FI258" i="1"/>
  <c r="GG258" i="1"/>
  <c r="HL259" i="1"/>
  <c r="HN310" i="1"/>
  <c r="B311" i="1"/>
  <c r="BG306" i="1"/>
  <c r="GW258" i="1" s="1"/>
  <c r="BE310" i="1"/>
  <c r="X311" i="1"/>
  <c r="Z310" i="1"/>
  <c r="GL259" i="1" s="1"/>
  <c r="GH258" i="1"/>
  <c r="BH311" i="1"/>
  <c r="BJ310" i="1"/>
  <c r="GX259" i="1" s="1"/>
  <c r="BY306" i="1"/>
  <c r="HC258" i="1" s="1"/>
  <c r="BW310" i="1"/>
  <c r="R311" i="1"/>
  <c r="T310" i="1"/>
  <c r="GJ259" i="1" s="1"/>
  <c r="L311" i="1"/>
  <c r="N310" i="1"/>
  <c r="CL311" i="1"/>
  <c r="CN310" i="1"/>
  <c r="HH259" i="1" s="1"/>
  <c r="AD311" i="1"/>
  <c r="AF310" i="1"/>
  <c r="GN259" i="1" s="1"/>
  <c r="AJ311" i="1"/>
  <c r="AL310" i="1"/>
  <c r="GP259" i="1" s="1"/>
  <c r="AC306" i="1"/>
  <c r="GM258" i="1" s="1"/>
  <c r="AA310" i="1"/>
  <c r="Q306" i="1"/>
  <c r="GI258" i="1" s="1"/>
  <c r="O310" i="1"/>
  <c r="AU306" i="1"/>
  <c r="GS258" i="1" s="1"/>
  <c r="AS310" i="1"/>
  <c r="BA306" i="1"/>
  <c r="GU258" i="1" s="1"/>
  <c r="AY310" i="1"/>
  <c r="W306" i="1"/>
  <c r="GK258" i="1" s="1"/>
  <c r="U310" i="1"/>
  <c r="BM306" i="1"/>
  <c r="GY258" i="1" s="1"/>
  <c r="BK310" i="1"/>
  <c r="BN311" i="1"/>
  <c r="BP310" i="1"/>
  <c r="GZ259" i="1" s="1"/>
  <c r="AV311" i="1"/>
  <c r="AX310" i="1"/>
  <c r="GT259" i="1" s="1"/>
  <c r="BB311" i="1"/>
  <c r="BD310" i="1"/>
  <c r="GV259" i="1" s="1"/>
  <c r="BT311" i="1"/>
  <c r="BV310" i="1"/>
  <c r="HB259" i="1" s="1"/>
  <c r="AI306" i="1"/>
  <c r="GO258" i="1" s="1"/>
  <c r="AG310" i="1"/>
  <c r="BZ311" i="1"/>
  <c r="CB310" i="1"/>
  <c r="HD259" i="1" s="1"/>
  <c r="AP311" i="1"/>
  <c r="AR310" i="1"/>
  <c r="GR259" i="1" s="1"/>
  <c r="BS306" i="1"/>
  <c r="HA258" i="1" s="1"/>
  <c r="BQ310" i="1"/>
  <c r="AO306" i="1"/>
  <c r="GQ258" i="1" s="1"/>
  <c r="AM310" i="1"/>
  <c r="CE306" i="1"/>
  <c r="HE258" i="1" s="1"/>
  <c r="CC310" i="1"/>
  <c r="CO306" i="1" l="1"/>
  <c r="G303" i="1"/>
  <c r="C304" i="1" s="1"/>
  <c r="I303" i="1"/>
  <c r="H303" i="1"/>
  <c r="HT303" i="1"/>
  <c r="HU303" i="1" s="1"/>
  <c r="HV303" i="1" s="1"/>
  <c r="J303" i="1" s="1"/>
  <c r="HR303" i="1"/>
  <c r="HO303" i="1" s="1"/>
  <c r="HS303" i="1"/>
  <c r="HP303" i="1" s="1"/>
  <c r="F304" i="1"/>
  <c r="HQ304" i="1"/>
  <c r="HJ257" i="1"/>
  <c r="HM257" i="1" s="1"/>
  <c r="CQ305" i="1"/>
  <c r="FI259" i="1"/>
  <c r="GG259" i="1"/>
  <c r="HL260" i="1"/>
  <c r="HN311" i="1"/>
  <c r="B312" i="1"/>
  <c r="BZ312" i="1"/>
  <c r="CB311" i="1"/>
  <c r="HD260" i="1" s="1"/>
  <c r="AG311" i="1"/>
  <c r="AI310" i="1"/>
  <c r="GO259" i="1" s="1"/>
  <c r="AA311" i="1"/>
  <c r="AC310" i="1"/>
  <c r="GM259" i="1" s="1"/>
  <c r="AJ312" i="1"/>
  <c r="AL311" i="1"/>
  <c r="GP260" i="1" s="1"/>
  <c r="CL312" i="1"/>
  <c r="CN311" i="1"/>
  <c r="HH260" i="1" s="1"/>
  <c r="BH312" i="1"/>
  <c r="BJ311" i="1"/>
  <c r="GX260" i="1" s="1"/>
  <c r="X312" i="1"/>
  <c r="Z311" i="1"/>
  <c r="GL260" i="1" s="1"/>
  <c r="AV312" i="1"/>
  <c r="AX311" i="1"/>
  <c r="GT260" i="1" s="1"/>
  <c r="AM311" i="1"/>
  <c r="AO310" i="1"/>
  <c r="GQ259" i="1" s="1"/>
  <c r="AP312" i="1"/>
  <c r="AR311" i="1"/>
  <c r="GR260" i="1" s="1"/>
  <c r="BD311" i="1"/>
  <c r="GV260" i="1" s="1"/>
  <c r="BB312" i="1"/>
  <c r="BN312" i="1"/>
  <c r="BP311" i="1"/>
  <c r="GZ260" i="1" s="1"/>
  <c r="BK311" i="1"/>
  <c r="BM310" i="1"/>
  <c r="GY259" i="1" s="1"/>
  <c r="AY311" i="1"/>
  <c r="BA310" i="1"/>
  <c r="GU259" i="1" s="1"/>
  <c r="GH259" i="1"/>
  <c r="BW311" i="1"/>
  <c r="BY310" i="1"/>
  <c r="HC259" i="1" s="1"/>
  <c r="BE311" i="1"/>
  <c r="BG310" i="1"/>
  <c r="GW259" i="1" s="1"/>
  <c r="O311" i="1"/>
  <c r="Q310" i="1"/>
  <c r="GI259" i="1" s="1"/>
  <c r="AD312" i="1"/>
  <c r="AF311" i="1"/>
  <c r="GN260" i="1" s="1"/>
  <c r="L312" i="1"/>
  <c r="N311" i="1"/>
  <c r="CC311" i="1"/>
  <c r="CE310" i="1"/>
  <c r="HE259" i="1" s="1"/>
  <c r="BQ311" i="1"/>
  <c r="BS310" i="1"/>
  <c r="HA259" i="1" s="1"/>
  <c r="BT312" i="1"/>
  <c r="BV311" i="1"/>
  <c r="HB260" i="1" s="1"/>
  <c r="U311" i="1"/>
  <c r="W310" i="1"/>
  <c r="GK259" i="1" s="1"/>
  <c r="AS311" i="1"/>
  <c r="AU310" i="1"/>
  <c r="GS259" i="1" s="1"/>
  <c r="R312" i="1"/>
  <c r="T311" i="1"/>
  <c r="GJ260" i="1" s="1"/>
  <c r="I304" i="1" l="1"/>
  <c r="G304" i="1"/>
  <c r="C305" i="1" s="1"/>
  <c r="H304" i="1"/>
  <c r="CO310" i="1"/>
  <c r="HT304" i="1"/>
  <c r="HU304" i="1" s="1"/>
  <c r="HV304" i="1" s="1"/>
  <c r="J304" i="1" s="1"/>
  <c r="HS304" i="1"/>
  <c r="HP304" i="1" s="1"/>
  <c r="HR304" i="1"/>
  <c r="HO304" i="1" s="1"/>
  <c r="F305" i="1"/>
  <c r="HQ305" i="1"/>
  <c r="CQ306" i="1"/>
  <c r="FI260" i="1"/>
  <c r="GG260" i="1"/>
  <c r="HL261" i="1"/>
  <c r="HN312" i="1"/>
  <c r="HJ258" i="1"/>
  <c r="HM258" i="1" s="1"/>
  <c r="B313" i="1"/>
  <c r="BT313" i="1"/>
  <c r="BV312" i="1"/>
  <c r="HB261" i="1" s="1"/>
  <c r="AD313" i="1"/>
  <c r="AF312" i="1"/>
  <c r="GN261" i="1" s="1"/>
  <c r="BE312" i="1"/>
  <c r="BG311" i="1"/>
  <c r="GW260" i="1" s="1"/>
  <c r="BB313" i="1"/>
  <c r="BD312" i="1"/>
  <c r="GV261" i="1" s="1"/>
  <c r="X313" i="1"/>
  <c r="Z312" i="1"/>
  <c r="GL261" i="1" s="1"/>
  <c r="CL313" i="1"/>
  <c r="CN312" i="1"/>
  <c r="HH261" i="1" s="1"/>
  <c r="AA312" i="1"/>
  <c r="AC311" i="1"/>
  <c r="GM260" i="1" s="1"/>
  <c r="R313" i="1"/>
  <c r="T312" i="1"/>
  <c r="GJ261" i="1" s="1"/>
  <c r="BQ312" i="1"/>
  <c r="BS311" i="1"/>
  <c r="HA260" i="1" s="1"/>
  <c r="GH260" i="1"/>
  <c r="BK312" i="1"/>
  <c r="BM311" i="1"/>
  <c r="GY260" i="1" s="1"/>
  <c r="AM312" i="1"/>
  <c r="AO311" i="1"/>
  <c r="GQ260" i="1" s="1"/>
  <c r="AS312" i="1"/>
  <c r="AU311" i="1"/>
  <c r="GS260" i="1" s="1"/>
  <c r="CC312" i="1"/>
  <c r="CE311" i="1"/>
  <c r="HE260" i="1" s="1"/>
  <c r="O312" i="1"/>
  <c r="Q311" i="1"/>
  <c r="GI260" i="1" s="1"/>
  <c r="BW312" i="1"/>
  <c r="BY311" i="1"/>
  <c r="HC260" i="1" s="1"/>
  <c r="AY312" i="1"/>
  <c r="BA311" i="1"/>
  <c r="GU260" i="1" s="1"/>
  <c r="BN313" i="1"/>
  <c r="BP312" i="1"/>
  <c r="GZ261" i="1" s="1"/>
  <c r="AP313" i="1"/>
  <c r="AR312" i="1"/>
  <c r="GR261" i="1" s="1"/>
  <c r="AV313" i="1"/>
  <c r="AX312" i="1"/>
  <c r="GT261" i="1" s="1"/>
  <c r="BZ313" i="1"/>
  <c r="CB312" i="1"/>
  <c r="HD261" i="1" s="1"/>
  <c r="U312" i="1"/>
  <c r="W311" i="1"/>
  <c r="GK260" i="1" s="1"/>
  <c r="L313" i="1"/>
  <c r="N312" i="1"/>
  <c r="BH313" i="1"/>
  <c r="BJ312" i="1"/>
  <c r="GX261" i="1" s="1"/>
  <c r="AJ313" i="1"/>
  <c r="AL312" i="1"/>
  <c r="GP261" i="1" s="1"/>
  <c r="AG312" i="1"/>
  <c r="AI311" i="1"/>
  <c r="GO260" i="1" s="1"/>
  <c r="H305" i="1" l="1"/>
  <c r="G305" i="1"/>
  <c r="C306" i="1" s="1"/>
  <c r="CO311" i="1"/>
  <c r="HT305" i="1"/>
  <c r="HU305" i="1" s="1"/>
  <c r="HV305" i="1" s="1"/>
  <c r="J305" i="1" s="1"/>
  <c r="HR305" i="1"/>
  <c r="HO305" i="1" s="1"/>
  <c r="HS305" i="1"/>
  <c r="HP305" i="1" s="1"/>
  <c r="I305" i="1"/>
  <c r="F306" i="1"/>
  <c r="HQ306" i="1"/>
  <c r="CQ308" i="1"/>
  <c r="F308" i="1" s="1"/>
  <c r="HJ259" i="1"/>
  <c r="HM259" i="1" s="1"/>
  <c r="CQ310" i="1"/>
  <c r="FI261" i="1"/>
  <c r="GG261" i="1"/>
  <c r="HL262" i="1"/>
  <c r="HN313" i="1"/>
  <c r="B314" i="1"/>
  <c r="CE312" i="1"/>
  <c r="HE261" i="1" s="1"/>
  <c r="CC313" i="1"/>
  <c r="CN313" i="1"/>
  <c r="HH262" i="1" s="1"/>
  <c r="CL314" i="1"/>
  <c r="BD313" i="1"/>
  <c r="GV262" i="1" s="1"/>
  <c r="BB314" i="1"/>
  <c r="BV313" i="1"/>
  <c r="HB262" i="1" s="1"/>
  <c r="BT314" i="1"/>
  <c r="AI312" i="1"/>
  <c r="GO261" i="1" s="1"/>
  <c r="AG313" i="1"/>
  <c r="BJ313" i="1"/>
  <c r="GX262" i="1" s="1"/>
  <c r="BH314" i="1"/>
  <c r="W312" i="1"/>
  <c r="GK261" i="1" s="1"/>
  <c r="U313" i="1"/>
  <c r="AX313" i="1"/>
  <c r="GT262" i="1" s="1"/>
  <c r="AV314" i="1"/>
  <c r="BP313" i="1"/>
  <c r="GZ262" i="1" s="1"/>
  <c r="BN314" i="1"/>
  <c r="BY312" i="1"/>
  <c r="HC261" i="1" s="1"/>
  <c r="BW313" i="1"/>
  <c r="R314" i="1"/>
  <c r="T313" i="1"/>
  <c r="GJ262" i="1" s="1"/>
  <c r="AD314" i="1"/>
  <c r="AF313" i="1"/>
  <c r="GN262" i="1" s="1"/>
  <c r="AO312" i="1"/>
  <c r="GQ261" i="1" s="1"/>
  <c r="AM313" i="1"/>
  <c r="GH261" i="1"/>
  <c r="AC312" i="1"/>
  <c r="GM261" i="1" s="1"/>
  <c r="AA313" i="1"/>
  <c r="X314" i="1"/>
  <c r="Z313" i="1"/>
  <c r="GL262" i="1" s="1"/>
  <c r="AU312" i="1"/>
  <c r="GS261" i="1" s="1"/>
  <c r="AS313" i="1"/>
  <c r="BM312" i="1"/>
  <c r="GY261" i="1" s="1"/>
  <c r="BK313" i="1"/>
  <c r="AJ314" i="1"/>
  <c r="AL313" i="1"/>
  <c r="GP262" i="1" s="1"/>
  <c r="N313" i="1"/>
  <c r="L314" i="1"/>
  <c r="CB313" i="1"/>
  <c r="HD262" i="1" s="1"/>
  <c r="BZ314" i="1"/>
  <c r="AR313" i="1"/>
  <c r="GR262" i="1" s="1"/>
  <c r="AP314" i="1"/>
  <c r="BA312" i="1"/>
  <c r="GU261" i="1" s="1"/>
  <c r="AY313" i="1"/>
  <c r="Q312" i="1"/>
  <c r="GI261" i="1" s="1"/>
  <c r="O313" i="1"/>
  <c r="BS312" i="1"/>
  <c r="HA261" i="1" s="1"/>
  <c r="BQ313" i="1"/>
  <c r="BG312" i="1"/>
  <c r="GW261" i="1" s="1"/>
  <c r="BE313" i="1"/>
  <c r="H306" i="1" l="1"/>
  <c r="CO312" i="1"/>
  <c r="I306" i="1"/>
  <c r="C436" i="1"/>
  <c r="D37" i="1"/>
  <c r="C37" i="1" s="1"/>
  <c r="G306" i="1"/>
  <c r="HT306" i="1"/>
  <c r="HU306" i="1" s="1"/>
  <c r="HV306" i="1" s="1"/>
  <c r="J306" i="1" s="1"/>
  <c r="HS306" i="1"/>
  <c r="HP306" i="1" s="1"/>
  <c r="HR306" i="1"/>
  <c r="HO306" i="1" s="1"/>
  <c r="F310" i="1"/>
  <c r="G310" i="1" s="1"/>
  <c r="C311" i="1" s="1"/>
  <c r="HQ310" i="1"/>
  <c r="HJ260" i="1"/>
  <c r="HM260" i="1" s="1"/>
  <c r="CQ311" i="1"/>
  <c r="FI262" i="1"/>
  <c r="GG262" i="1"/>
  <c r="HL263" i="1"/>
  <c r="HN314" i="1"/>
  <c r="B315" i="1"/>
  <c r="AP315" i="1"/>
  <c r="AR314" i="1"/>
  <c r="GR263" i="1" s="1"/>
  <c r="D310" i="1"/>
  <c r="H308" i="1"/>
  <c r="E310" i="1"/>
  <c r="BQ314" i="1"/>
  <c r="BS313" i="1"/>
  <c r="HA262" i="1" s="1"/>
  <c r="AD315" i="1"/>
  <c r="AF314" i="1"/>
  <c r="GN263" i="1" s="1"/>
  <c r="BH315" i="1"/>
  <c r="BJ314" i="1"/>
  <c r="GX263" i="1" s="1"/>
  <c r="BT315" i="1"/>
  <c r="BV314" i="1"/>
  <c r="HB263" i="1" s="1"/>
  <c r="GH262" i="1"/>
  <c r="X315" i="1"/>
  <c r="Z314" i="1"/>
  <c r="GL263" i="1" s="1"/>
  <c r="BW314" i="1"/>
  <c r="BY313" i="1"/>
  <c r="HC262" i="1" s="1"/>
  <c r="AV315" i="1"/>
  <c r="AX314" i="1"/>
  <c r="GT263" i="1" s="1"/>
  <c r="CL315" i="1"/>
  <c r="CN314" i="1"/>
  <c r="HH263" i="1" s="1"/>
  <c r="AY314" i="1"/>
  <c r="BA313" i="1"/>
  <c r="GU262" i="1" s="1"/>
  <c r="BZ315" i="1"/>
  <c r="CB314" i="1"/>
  <c r="HD263" i="1" s="1"/>
  <c r="AS314" i="1"/>
  <c r="AU313" i="1"/>
  <c r="GS262" i="1" s="1"/>
  <c r="AA314" i="1"/>
  <c r="AC313" i="1"/>
  <c r="GM262" i="1" s="1"/>
  <c r="AM314" i="1"/>
  <c r="AO313" i="1"/>
  <c r="GQ262" i="1" s="1"/>
  <c r="O314" i="1"/>
  <c r="Q313" i="1"/>
  <c r="GI262" i="1" s="1"/>
  <c r="L315" i="1"/>
  <c r="N314" i="1"/>
  <c r="BK314" i="1"/>
  <c r="BM313" i="1"/>
  <c r="GY262" i="1" s="1"/>
  <c r="BE314" i="1"/>
  <c r="BG313" i="1"/>
  <c r="GW262" i="1" s="1"/>
  <c r="AJ315" i="1"/>
  <c r="AL314" i="1"/>
  <c r="GP263" i="1" s="1"/>
  <c r="R315" i="1"/>
  <c r="T314" i="1"/>
  <c r="GJ263" i="1" s="1"/>
  <c r="BN315" i="1"/>
  <c r="BP314" i="1"/>
  <c r="GZ263" i="1" s="1"/>
  <c r="U314" i="1"/>
  <c r="W313" i="1"/>
  <c r="GK262" i="1" s="1"/>
  <c r="AG314" i="1"/>
  <c r="AI313" i="1"/>
  <c r="GO262" i="1" s="1"/>
  <c r="BB315" i="1"/>
  <c r="BD314" i="1"/>
  <c r="GV263" i="1" s="1"/>
  <c r="CC314" i="1"/>
  <c r="CE313" i="1"/>
  <c r="HE262" i="1" s="1"/>
  <c r="CO313" i="1" l="1"/>
  <c r="HT310" i="1"/>
  <c r="HU310" i="1" s="1"/>
  <c r="HV310" i="1" s="1"/>
  <c r="J310" i="1" s="1"/>
  <c r="HR310" i="1"/>
  <c r="HO310" i="1" s="1"/>
  <c r="HS310" i="1"/>
  <c r="HP310" i="1" s="1"/>
  <c r="I310" i="1"/>
  <c r="H310" i="1"/>
  <c r="F311" i="1"/>
  <c r="G311" i="1" s="1"/>
  <c r="C312" i="1" s="1"/>
  <c r="HQ311" i="1"/>
  <c r="G436" i="1"/>
  <c r="H436" i="1" s="1"/>
  <c r="F436" i="1"/>
  <c r="E436" i="1" s="1"/>
  <c r="HJ261" i="1"/>
  <c r="HM261" i="1" s="1"/>
  <c r="CQ312" i="1"/>
  <c r="FI263" i="1"/>
  <c r="GG263" i="1"/>
  <c r="HL264" i="1"/>
  <c r="HN315" i="1"/>
  <c r="B316" i="1"/>
  <c r="BD315" i="1"/>
  <c r="GV264" i="1" s="1"/>
  <c r="BB316" i="1"/>
  <c r="BE315" i="1"/>
  <c r="BG314" i="1"/>
  <c r="GW263" i="1" s="1"/>
  <c r="GH263" i="1"/>
  <c r="N315" i="1"/>
  <c r="L316" i="1"/>
  <c r="AM315" i="1"/>
  <c r="AO314" i="1"/>
  <c r="GQ263" i="1" s="1"/>
  <c r="AS315" i="1"/>
  <c r="AU314" i="1"/>
  <c r="GS263" i="1" s="1"/>
  <c r="AY315" i="1"/>
  <c r="BA314" i="1"/>
  <c r="GU263" i="1" s="1"/>
  <c r="AX315" i="1"/>
  <c r="GT264" i="1" s="1"/>
  <c r="AV316" i="1"/>
  <c r="Z315" i="1"/>
  <c r="GL264" i="1" s="1"/>
  <c r="X316" i="1"/>
  <c r="T315" i="1"/>
  <c r="GJ264" i="1" s="1"/>
  <c r="R316" i="1"/>
  <c r="AG315" i="1"/>
  <c r="AI314" i="1"/>
  <c r="GO263" i="1" s="1"/>
  <c r="AL315" i="1"/>
  <c r="GP264" i="1" s="1"/>
  <c r="AJ316" i="1"/>
  <c r="BJ315" i="1"/>
  <c r="GX264" i="1" s="1"/>
  <c r="BH316" i="1"/>
  <c r="U315" i="1"/>
  <c r="W314" i="1"/>
  <c r="GK263" i="1" s="1"/>
  <c r="CC315" i="1"/>
  <c r="CE314" i="1"/>
  <c r="HE263" i="1" s="1"/>
  <c r="BP315" i="1"/>
  <c r="GZ264" i="1" s="1"/>
  <c r="BN316" i="1"/>
  <c r="BK315" i="1"/>
  <c r="BM314" i="1"/>
  <c r="GY263" i="1" s="1"/>
  <c r="O315" i="1"/>
  <c r="Q314" i="1"/>
  <c r="GI263" i="1" s="1"/>
  <c r="AA315" i="1"/>
  <c r="AC314" i="1"/>
  <c r="GM263" i="1" s="1"/>
  <c r="CB315" i="1"/>
  <c r="HD264" i="1" s="1"/>
  <c r="BZ316" i="1"/>
  <c r="CN315" i="1"/>
  <c r="HH264" i="1" s="1"/>
  <c r="CL316" i="1"/>
  <c r="BW315" i="1"/>
  <c r="BY314" i="1"/>
  <c r="HC263" i="1" s="1"/>
  <c r="BQ315" i="1"/>
  <c r="BS314" i="1"/>
  <c r="HA263" i="1" s="1"/>
  <c r="BV315" i="1"/>
  <c r="HB264" i="1" s="1"/>
  <c r="BT316" i="1"/>
  <c r="AF315" i="1"/>
  <c r="GN264" i="1" s="1"/>
  <c r="AD316" i="1"/>
  <c r="AR315" i="1"/>
  <c r="GR264" i="1" s="1"/>
  <c r="AP316" i="1"/>
  <c r="CO314" i="1" l="1"/>
  <c r="I311" i="1"/>
  <c r="H311" i="1"/>
  <c r="HT311" i="1"/>
  <c r="HU311" i="1" s="1"/>
  <c r="HV311" i="1" s="1"/>
  <c r="J311" i="1" s="1"/>
  <c r="HS311" i="1"/>
  <c r="HP311" i="1" s="1"/>
  <c r="HR311" i="1"/>
  <c r="HO311" i="1" s="1"/>
  <c r="CQ313" i="1"/>
  <c r="F312" i="1"/>
  <c r="G312" i="1" s="1"/>
  <c r="C313" i="1" s="1"/>
  <c r="HQ312" i="1"/>
  <c r="FI264" i="1"/>
  <c r="GG264" i="1"/>
  <c r="HL265" i="1"/>
  <c r="HN316" i="1"/>
  <c r="HJ262" i="1"/>
  <c r="HM262" i="1" s="1"/>
  <c r="B317" i="1"/>
  <c r="BT317" i="1"/>
  <c r="BV316" i="1"/>
  <c r="HB265" i="1" s="1"/>
  <c r="AY316" i="1"/>
  <c r="BA315" i="1"/>
  <c r="GU264" i="1" s="1"/>
  <c r="AM316" i="1"/>
  <c r="AO315" i="1"/>
  <c r="GQ264" i="1" s="1"/>
  <c r="AP317" i="1"/>
  <c r="AR316" i="1"/>
  <c r="GR265" i="1" s="1"/>
  <c r="BK316" i="1"/>
  <c r="BM315" i="1"/>
  <c r="GY264" i="1" s="1"/>
  <c r="AG316" i="1"/>
  <c r="AI315" i="1"/>
  <c r="GO264" i="1" s="1"/>
  <c r="BZ317" i="1"/>
  <c r="CB316" i="1"/>
  <c r="HD265" i="1" s="1"/>
  <c r="U316" i="1"/>
  <c r="W315" i="1"/>
  <c r="GK264" i="1" s="1"/>
  <c r="AJ317" i="1"/>
  <c r="AL316" i="1"/>
  <c r="GP265" i="1" s="1"/>
  <c r="R317" i="1"/>
  <c r="T316" i="1"/>
  <c r="GJ265" i="1" s="1"/>
  <c r="AV317" i="1"/>
  <c r="AX316" i="1"/>
  <c r="GT265" i="1" s="1"/>
  <c r="L317" i="1"/>
  <c r="N316" i="1"/>
  <c r="AA316" i="1"/>
  <c r="AC315" i="1"/>
  <c r="GM264" i="1" s="1"/>
  <c r="BN317" i="1"/>
  <c r="BP316" i="1"/>
  <c r="GZ265" i="1" s="1"/>
  <c r="AD317" i="1"/>
  <c r="AF316" i="1"/>
  <c r="GN265" i="1" s="1"/>
  <c r="BW316" i="1"/>
  <c r="BY315" i="1"/>
  <c r="HC264" i="1" s="1"/>
  <c r="O316" i="1"/>
  <c r="Q315" i="1"/>
  <c r="GI264" i="1" s="1"/>
  <c r="BH317" i="1"/>
  <c r="BJ316" i="1"/>
  <c r="GX265" i="1" s="1"/>
  <c r="AS316" i="1"/>
  <c r="AU315" i="1"/>
  <c r="GS264" i="1" s="1"/>
  <c r="GH264" i="1"/>
  <c r="BE316" i="1"/>
  <c r="BG315" i="1"/>
  <c r="GW264" i="1" s="1"/>
  <c r="BQ316" i="1"/>
  <c r="BS315" i="1"/>
  <c r="HA264" i="1" s="1"/>
  <c r="CL317" i="1"/>
  <c r="CN316" i="1"/>
  <c r="HH265" i="1" s="1"/>
  <c r="CC316" i="1"/>
  <c r="CE315" i="1"/>
  <c r="HE264" i="1" s="1"/>
  <c r="X317" i="1"/>
  <c r="Z316" i="1"/>
  <c r="GL265" i="1" s="1"/>
  <c r="BB317" i="1"/>
  <c r="BD316" i="1"/>
  <c r="GV265" i="1" s="1"/>
  <c r="CO315" i="1" l="1"/>
  <c r="H312" i="1"/>
  <c r="I312" i="1"/>
  <c r="HT312" i="1"/>
  <c r="HU312" i="1" s="1"/>
  <c r="HV312" i="1" s="1"/>
  <c r="J312" i="1" s="1"/>
  <c r="HR312" i="1"/>
  <c r="HO312" i="1" s="1"/>
  <c r="HS312" i="1"/>
  <c r="HP312" i="1" s="1"/>
  <c r="F313" i="1"/>
  <c r="H313" i="1" s="1"/>
  <c r="HQ313" i="1"/>
  <c r="HJ263" i="1"/>
  <c r="HM263" i="1" s="1"/>
  <c r="CQ314" i="1"/>
  <c r="FI265" i="1"/>
  <c r="GG265" i="1"/>
  <c r="HL266" i="1"/>
  <c r="HN317" i="1"/>
  <c r="B318" i="1"/>
  <c r="AD318" i="1"/>
  <c r="AF317" i="1"/>
  <c r="GN266" i="1" s="1"/>
  <c r="BA316" i="1"/>
  <c r="GU265" i="1" s="1"/>
  <c r="AY317" i="1"/>
  <c r="AV318" i="1"/>
  <c r="AX317" i="1"/>
  <c r="GT266" i="1" s="1"/>
  <c r="AJ318" i="1"/>
  <c r="AL317" i="1"/>
  <c r="GP266" i="1" s="1"/>
  <c r="BZ318" i="1"/>
  <c r="CB317" i="1"/>
  <c r="HD266" i="1" s="1"/>
  <c r="BM316" i="1"/>
  <c r="GY265" i="1" s="1"/>
  <c r="BK317" i="1"/>
  <c r="X318" i="1"/>
  <c r="Z317" i="1"/>
  <c r="GL266" i="1" s="1"/>
  <c r="CL318" i="1"/>
  <c r="CN317" i="1"/>
  <c r="HH266" i="1" s="1"/>
  <c r="BG316" i="1"/>
  <c r="GW265" i="1" s="1"/>
  <c r="BE317" i="1"/>
  <c r="AU316" i="1"/>
  <c r="GS265" i="1" s="1"/>
  <c r="AS317" i="1"/>
  <c r="BH318" i="1"/>
  <c r="BJ317" i="1"/>
  <c r="GX266" i="1" s="1"/>
  <c r="BY316" i="1"/>
  <c r="HC265" i="1" s="1"/>
  <c r="BW317" i="1"/>
  <c r="BN318" i="1"/>
  <c r="BP317" i="1"/>
  <c r="GZ266" i="1" s="1"/>
  <c r="GH265" i="1"/>
  <c r="AO316" i="1"/>
  <c r="GQ265" i="1" s="1"/>
  <c r="AM317" i="1"/>
  <c r="BT318" i="1"/>
  <c r="BV317" i="1"/>
  <c r="HB266" i="1" s="1"/>
  <c r="CE316" i="1"/>
  <c r="HE265" i="1" s="1"/>
  <c r="CC317" i="1"/>
  <c r="BS316" i="1"/>
  <c r="HA265" i="1" s="1"/>
  <c r="BQ317" i="1"/>
  <c r="Q316" i="1"/>
  <c r="GI265" i="1" s="1"/>
  <c r="O317" i="1"/>
  <c r="AC316" i="1"/>
  <c r="GM265" i="1" s="1"/>
  <c r="AA317" i="1"/>
  <c r="BB318" i="1"/>
  <c r="BD317" i="1"/>
  <c r="GV266" i="1" s="1"/>
  <c r="L318" i="1"/>
  <c r="N317" i="1"/>
  <c r="R318" i="1"/>
  <c r="T317" i="1"/>
  <c r="GJ266" i="1" s="1"/>
  <c r="W316" i="1"/>
  <c r="GK265" i="1" s="1"/>
  <c r="U317" i="1"/>
  <c r="AI316" i="1"/>
  <c r="GO265" i="1" s="1"/>
  <c r="AG317" i="1"/>
  <c r="AP318" i="1"/>
  <c r="AR317" i="1"/>
  <c r="GR266" i="1" s="1"/>
  <c r="CO316" i="1" l="1"/>
  <c r="HT313" i="1"/>
  <c r="HU313" i="1" s="1"/>
  <c r="HV313" i="1" s="1"/>
  <c r="J313" i="1" s="1"/>
  <c r="HS313" i="1"/>
  <c r="HP313" i="1" s="1"/>
  <c r="HR313" i="1"/>
  <c r="HO313" i="1" s="1"/>
  <c r="I313" i="1"/>
  <c r="CQ315" i="1"/>
  <c r="G313" i="1"/>
  <c r="C314" i="1" s="1"/>
  <c r="F314" i="1"/>
  <c r="HQ314" i="1"/>
  <c r="FI266" i="1"/>
  <c r="GG266" i="1"/>
  <c r="HL267" i="1"/>
  <c r="HN318" i="1"/>
  <c r="HJ264" i="1"/>
  <c r="HM264" i="1" s="1"/>
  <c r="B319" i="1"/>
  <c r="GH266" i="1"/>
  <c r="BS317" i="1"/>
  <c r="HA266" i="1" s="1"/>
  <c r="BQ318" i="1"/>
  <c r="BY317" i="1"/>
  <c r="HC266" i="1" s="1"/>
  <c r="BW318" i="1"/>
  <c r="AU317" i="1"/>
  <c r="GS266" i="1" s="1"/>
  <c r="AS318" i="1"/>
  <c r="BM317" i="1"/>
  <c r="GY266" i="1" s="1"/>
  <c r="BK318" i="1"/>
  <c r="AR318" i="1"/>
  <c r="GR267" i="1" s="1"/>
  <c r="AP319" i="1"/>
  <c r="N318" i="1"/>
  <c r="L319" i="1"/>
  <c r="AC317" i="1"/>
  <c r="GM266" i="1" s="1"/>
  <c r="AA318" i="1"/>
  <c r="BV318" i="1"/>
  <c r="HB267" i="1" s="1"/>
  <c r="BT319" i="1"/>
  <c r="CN318" i="1"/>
  <c r="HH267" i="1" s="1"/>
  <c r="CL319" i="1"/>
  <c r="AL318" i="1"/>
  <c r="GP267" i="1" s="1"/>
  <c r="AJ319" i="1"/>
  <c r="W317" i="1"/>
  <c r="GK266" i="1" s="1"/>
  <c r="U318" i="1"/>
  <c r="BD318" i="1"/>
  <c r="GV267" i="1" s="1"/>
  <c r="BB319" i="1"/>
  <c r="AI317" i="1"/>
  <c r="GO266" i="1" s="1"/>
  <c r="AG318" i="1"/>
  <c r="CE317" i="1"/>
  <c r="HE266" i="1" s="1"/>
  <c r="CC318" i="1"/>
  <c r="AO317" i="1"/>
  <c r="GQ266" i="1" s="1"/>
  <c r="AM318" i="1"/>
  <c r="BG317" i="1"/>
  <c r="GW266" i="1" s="1"/>
  <c r="BE318" i="1"/>
  <c r="T318" i="1"/>
  <c r="GJ267" i="1" s="1"/>
  <c r="R319" i="1"/>
  <c r="Q317" i="1"/>
  <c r="GI266" i="1" s="1"/>
  <c r="O318" i="1"/>
  <c r="BP318" i="1"/>
  <c r="GZ267" i="1" s="1"/>
  <c r="BN319" i="1"/>
  <c r="BJ318" i="1"/>
  <c r="GX267" i="1" s="1"/>
  <c r="BH319" i="1"/>
  <c r="Z318" i="1"/>
  <c r="GL267" i="1" s="1"/>
  <c r="X319" i="1"/>
  <c r="CB318" i="1"/>
  <c r="HD267" i="1" s="1"/>
  <c r="BZ319" i="1"/>
  <c r="AX318" i="1"/>
  <c r="GT267" i="1" s="1"/>
  <c r="AV319" i="1"/>
  <c r="BA317" i="1"/>
  <c r="GU266" i="1" s="1"/>
  <c r="AY318" i="1"/>
  <c r="AF318" i="1"/>
  <c r="GN267" i="1" s="1"/>
  <c r="AD319" i="1"/>
  <c r="CO317" i="1" l="1"/>
  <c r="I314" i="1"/>
  <c r="HT314" i="1"/>
  <c r="HU314" i="1" s="1"/>
  <c r="HV314" i="1" s="1"/>
  <c r="J314" i="1" s="1"/>
  <c r="HR314" i="1"/>
  <c r="HO314" i="1" s="1"/>
  <c r="HS314" i="1"/>
  <c r="HP314" i="1" s="1"/>
  <c r="G314" i="1"/>
  <c r="C315" i="1" s="1"/>
  <c r="H314" i="1"/>
  <c r="F315" i="1"/>
  <c r="HQ315" i="1"/>
  <c r="HJ265" i="1"/>
  <c r="HM265" i="1" s="1"/>
  <c r="CQ316" i="1"/>
  <c r="FI267" i="1"/>
  <c r="GG267" i="1"/>
  <c r="HL268" i="1"/>
  <c r="HN319" i="1"/>
  <c r="B320" i="1"/>
  <c r="BJ319" i="1"/>
  <c r="GX268" i="1" s="1"/>
  <c r="BH320" i="1"/>
  <c r="AM319" i="1"/>
  <c r="AO318" i="1"/>
  <c r="GQ267" i="1" s="1"/>
  <c r="U319" i="1"/>
  <c r="W318" i="1"/>
  <c r="GK267" i="1" s="1"/>
  <c r="AF319" i="1"/>
  <c r="GN268" i="1" s="1"/>
  <c r="AD320" i="1"/>
  <c r="AX319" i="1"/>
  <c r="GT268" i="1" s="1"/>
  <c r="AV320" i="1"/>
  <c r="Z319" i="1"/>
  <c r="GL268" i="1" s="1"/>
  <c r="X320" i="1"/>
  <c r="BP319" i="1"/>
  <c r="GZ268" i="1" s="1"/>
  <c r="BN320" i="1"/>
  <c r="T319" i="1"/>
  <c r="GJ268" i="1" s="1"/>
  <c r="R320" i="1"/>
  <c r="BV319" i="1"/>
  <c r="HB268" i="1" s="1"/>
  <c r="BT320" i="1"/>
  <c r="N319" i="1"/>
  <c r="L320" i="1"/>
  <c r="BK319" i="1"/>
  <c r="BM318" i="1"/>
  <c r="GY267" i="1" s="1"/>
  <c r="BW319" i="1"/>
  <c r="BY318" i="1"/>
  <c r="HC267" i="1" s="1"/>
  <c r="CB319" i="1"/>
  <c r="HD268" i="1" s="1"/>
  <c r="BZ320" i="1"/>
  <c r="O319" i="1"/>
  <c r="Q318" i="1"/>
  <c r="GI267" i="1" s="1"/>
  <c r="BE319" i="1"/>
  <c r="BG318" i="1"/>
  <c r="GW267" i="1" s="1"/>
  <c r="CC319" i="1"/>
  <c r="CE318" i="1"/>
  <c r="HE267" i="1" s="1"/>
  <c r="BD319" i="1"/>
  <c r="GV268" i="1" s="1"/>
  <c r="BB320" i="1"/>
  <c r="CN319" i="1"/>
  <c r="HH268" i="1" s="1"/>
  <c r="CL320" i="1"/>
  <c r="GH267" i="1"/>
  <c r="AA319" i="1"/>
  <c r="AC318" i="1"/>
  <c r="GM267" i="1" s="1"/>
  <c r="AR319" i="1"/>
  <c r="GR268" i="1" s="1"/>
  <c r="AP320" i="1"/>
  <c r="AS319" i="1"/>
  <c r="AU318" i="1"/>
  <c r="GS267" i="1" s="1"/>
  <c r="BQ319" i="1"/>
  <c r="BS318" i="1"/>
  <c r="HA267" i="1" s="1"/>
  <c r="AY319" i="1"/>
  <c r="BA318" i="1"/>
  <c r="GU267" i="1" s="1"/>
  <c r="AG319" i="1"/>
  <c r="AI318" i="1"/>
  <c r="GO267" i="1" s="1"/>
  <c r="AL319" i="1"/>
  <c r="GP268" i="1" s="1"/>
  <c r="AJ320" i="1"/>
  <c r="I315" i="1" l="1"/>
  <c r="CO318" i="1"/>
  <c r="G315" i="1"/>
  <c r="C316" i="1" s="1"/>
  <c r="H315" i="1"/>
  <c r="HT315" i="1"/>
  <c r="HU315" i="1" s="1"/>
  <c r="HV315" i="1" s="1"/>
  <c r="J315" i="1" s="1"/>
  <c r="HS315" i="1"/>
  <c r="HP315" i="1" s="1"/>
  <c r="HR315" i="1"/>
  <c r="HO315" i="1" s="1"/>
  <c r="F316" i="1"/>
  <c r="HQ316" i="1"/>
  <c r="HJ266" i="1"/>
  <c r="HM266" i="1" s="1"/>
  <c r="CQ317" i="1"/>
  <c r="FI268" i="1"/>
  <c r="GG268" i="1"/>
  <c r="HL269" i="1"/>
  <c r="HN320" i="1"/>
  <c r="B321" i="1"/>
  <c r="AG320" i="1"/>
  <c r="AI319" i="1"/>
  <c r="GO268" i="1" s="1"/>
  <c r="AY320" i="1"/>
  <c r="BA319" i="1"/>
  <c r="GU268" i="1" s="1"/>
  <c r="AS320" i="1"/>
  <c r="AU319" i="1"/>
  <c r="GS268" i="1" s="1"/>
  <c r="AA320" i="1"/>
  <c r="AC319" i="1"/>
  <c r="GM268" i="1" s="1"/>
  <c r="CL323" i="1"/>
  <c r="CN323" i="1" s="1"/>
  <c r="CL321" i="1"/>
  <c r="CN320" i="1"/>
  <c r="HH269" i="1" s="1"/>
  <c r="BK320" i="1"/>
  <c r="BM319" i="1"/>
  <c r="GY268" i="1" s="1"/>
  <c r="U320" i="1"/>
  <c r="W319" i="1"/>
  <c r="GK268" i="1" s="1"/>
  <c r="BE320" i="1"/>
  <c r="BG319" i="1"/>
  <c r="GW268" i="1" s="1"/>
  <c r="BT323" i="1"/>
  <c r="BV323" i="1" s="1"/>
  <c r="BT321" i="1"/>
  <c r="BV320" i="1"/>
  <c r="HB269" i="1" s="1"/>
  <c r="BN323" i="1"/>
  <c r="BP323" i="1" s="1"/>
  <c r="BN321" i="1"/>
  <c r="BP320" i="1"/>
  <c r="GZ269" i="1" s="1"/>
  <c r="AV323" i="1"/>
  <c r="AX323" i="1" s="1"/>
  <c r="AV321" i="1"/>
  <c r="AX320" i="1"/>
  <c r="GT269" i="1" s="1"/>
  <c r="BH323" i="1"/>
  <c r="BJ323" i="1" s="1"/>
  <c r="BH321" i="1"/>
  <c r="BJ320" i="1"/>
  <c r="GX269" i="1" s="1"/>
  <c r="AJ323" i="1"/>
  <c r="AL323" i="1" s="1"/>
  <c r="AJ321" i="1"/>
  <c r="AL320" i="1"/>
  <c r="GP269" i="1" s="1"/>
  <c r="AP323" i="1"/>
  <c r="AR323" i="1" s="1"/>
  <c r="AP321" i="1"/>
  <c r="AR320" i="1"/>
  <c r="GR269" i="1" s="1"/>
  <c r="CC320" i="1"/>
  <c r="CE319" i="1"/>
  <c r="HE268" i="1" s="1"/>
  <c r="O320" i="1"/>
  <c r="Q319" i="1"/>
  <c r="GI268" i="1" s="1"/>
  <c r="L323" i="1"/>
  <c r="N323" i="1" s="1"/>
  <c r="L321" i="1"/>
  <c r="N320" i="1"/>
  <c r="R323" i="1"/>
  <c r="T323" i="1" s="1"/>
  <c r="R321" i="1"/>
  <c r="T320" i="1"/>
  <c r="GJ269" i="1" s="1"/>
  <c r="X323" i="1"/>
  <c r="Z323" i="1" s="1"/>
  <c r="X321" i="1"/>
  <c r="Z320" i="1"/>
  <c r="GL269" i="1" s="1"/>
  <c r="AD323" i="1"/>
  <c r="AF323" i="1" s="1"/>
  <c r="AD321" i="1"/>
  <c r="AF320" i="1"/>
  <c r="GN269" i="1" s="1"/>
  <c r="BQ320" i="1"/>
  <c r="BS319" i="1"/>
  <c r="HA268" i="1" s="1"/>
  <c r="BB323" i="1"/>
  <c r="BD323" i="1" s="1"/>
  <c r="BB321" i="1"/>
  <c r="BD320" i="1"/>
  <c r="GV269" i="1" s="1"/>
  <c r="BZ323" i="1"/>
  <c r="CB323" i="1" s="1"/>
  <c r="BZ321" i="1"/>
  <c r="CB320" i="1"/>
  <c r="HD269" i="1" s="1"/>
  <c r="BW320" i="1"/>
  <c r="BY319" i="1"/>
  <c r="HC268" i="1" s="1"/>
  <c r="GH268" i="1"/>
  <c r="AM320" i="1"/>
  <c r="AO319" i="1"/>
  <c r="GQ268" i="1" s="1"/>
  <c r="I316" i="1" l="1"/>
  <c r="CO319" i="1"/>
  <c r="G316" i="1"/>
  <c r="C317" i="1" s="1"/>
  <c r="H316" i="1"/>
  <c r="HT316" i="1"/>
  <c r="HU316" i="1" s="1"/>
  <c r="HV316" i="1" s="1"/>
  <c r="J316" i="1" s="1"/>
  <c r="HR316" i="1"/>
  <c r="HO316" i="1" s="1"/>
  <c r="HS316" i="1"/>
  <c r="HP316" i="1" s="1"/>
  <c r="F317" i="1"/>
  <c r="HQ317" i="1"/>
  <c r="HJ267" i="1"/>
  <c r="HM267" i="1" s="1"/>
  <c r="CQ318" i="1"/>
  <c r="FI269" i="1"/>
  <c r="GG269" i="1"/>
  <c r="HL270" i="1"/>
  <c r="HN321" i="1"/>
  <c r="B325" i="1"/>
  <c r="BY320" i="1"/>
  <c r="HC269" i="1" s="1"/>
  <c r="BW323" i="1"/>
  <c r="BY323" i="1" s="1"/>
  <c r="BW321" i="1"/>
  <c r="CE320" i="1"/>
  <c r="HE269" i="1" s="1"/>
  <c r="CC323" i="1"/>
  <c r="CE323" i="1" s="1"/>
  <c r="CC321" i="1"/>
  <c r="BB325" i="1"/>
  <c r="BD321" i="1"/>
  <c r="GV270" i="1" s="1"/>
  <c r="BS320" i="1"/>
  <c r="HA269" i="1" s="1"/>
  <c r="BQ323" i="1"/>
  <c r="BS323" i="1" s="1"/>
  <c r="BQ321" i="1"/>
  <c r="X325" i="1"/>
  <c r="Z321" i="1"/>
  <c r="GL270" i="1" s="1"/>
  <c r="BH325" i="1"/>
  <c r="BJ321" i="1"/>
  <c r="GX270" i="1" s="1"/>
  <c r="BG320" i="1"/>
  <c r="GW269" i="1" s="1"/>
  <c r="BE323" i="1"/>
  <c r="BG323" i="1" s="1"/>
  <c r="BE321" i="1"/>
  <c r="BM320" i="1"/>
  <c r="GY269" i="1" s="1"/>
  <c r="BK323" i="1"/>
  <c r="BM323" i="1" s="1"/>
  <c r="BK321" i="1"/>
  <c r="AI320" i="1"/>
  <c r="GO269" i="1" s="1"/>
  <c r="AG323" i="1"/>
  <c r="AI323" i="1" s="1"/>
  <c r="AG321" i="1"/>
  <c r="AD325" i="1"/>
  <c r="AF321" i="1"/>
  <c r="GN270" i="1" s="1"/>
  <c r="GH269" i="1"/>
  <c r="Q320" i="1"/>
  <c r="GI269" i="1" s="1"/>
  <c r="O323" i="1"/>
  <c r="Q323" i="1" s="1"/>
  <c r="O321" i="1"/>
  <c r="AJ325" i="1"/>
  <c r="AL321" i="1"/>
  <c r="GP270" i="1" s="1"/>
  <c r="BT325" i="1"/>
  <c r="BV321" i="1"/>
  <c r="HB270" i="1" s="1"/>
  <c r="AC320" i="1"/>
  <c r="GM269" i="1" s="1"/>
  <c r="AA323" i="1"/>
  <c r="AC323" i="1" s="1"/>
  <c r="AA321" i="1"/>
  <c r="BA320" i="1"/>
  <c r="GU269" i="1" s="1"/>
  <c r="AY323" i="1"/>
  <c r="BA323" i="1" s="1"/>
  <c r="AY321" i="1"/>
  <c r="AO320" i="1"/>
  <c r="GQ269" i="1" s="1"/>
  <c r="AM323" i="1"/>
  <c r="AO323" i="1" s="1"/>
  <c r="AM321" i="1"/>
  <c r="R325" i="1"/>
  <c r="T321" i="1"/>
  <c r="GJ270" i="1" s="1"/>
  <c r="AV325" i="1"/>
  <c r="AX321" i="1"/>
  <c r="GT270" i="1" s="1"/>
  <c r="AU320" i="1"/>
  <c r="GS269" i="1" s="1"/>
  <c r="AS323" i="1"/>
  <c r="AU323" i="1" s="1"/>
  <c r="AS321" i="1"/>
  <c r="BZ325" i="1"/>
  <c r="CB321" i="1"/>
  <c r="HD270" i="1" s="1"/>
  <c r="L325" i="1"/>
  <c r="N321" i="1"/>
  <c r="AP325" i="1"/>
  <c r="AR321" i="1"/>
  <c r="GR270" i="1" s="1"/>
  <c r="BN325" i="1"/>
  <c r="BP321" i="1"/>
  <c r="GZ270" i="1" s="1"/>
  <c r="W320" i="1"/>
  <c r="GK269" i="1" s="1"/>
  <c r="U323" i="1"/>
  <c r="W323" i="1" s="1"/>
  <c r="U321" i="1"/>
  <c r="CL325" i="1"/>
  <c r="CN321" i="1"/>
  <c r="HH270" i="1" s="1"/>
  <c r="I317" i="1" l="1"/>
  <c r="CO323" i="1"/>
  <c r="CO320" i="1"/>
  <c r="H317" i="1"/>
  <c r="HT317" i="1"/>
  <c r="HU317" i="1" s="1"/>
  <c r="HV317" i="1" s="1"/>
  <c r="J317" i="1" s="1"/>
  <c r="HS317" i="1"/>
  <c r="HP317" i="1" s="1"/>
  <c r="HR317" i="1"/>
  <c r="HO317" i="1" s="1"/>
  <c r="G317" i="1"/>
  <c r="C318" i="1" s="1"/>
  <c r="F318" i="1"/>
  <c r="HQ318" i="1"/>
  <c r="HJ268" i="1"/>
  <c r="HM268" i="1" s="1"/>
  <c r="CQ319" i="1"/>
  <c r="FI270" i="1"/>
  <c r="GG270" i="1"/>
  <c r="HL271" i="1"/>
  <c r="HN325" i="1"/>
  <c r="B326" i="1"/>
  <c r="CB325" i="1"/>
  <c r="HD271" i="1" s="1"/>
  <c r="BZ326" i="1"/>
  <c r="T325" i="1"/>
  <c r="GJ271" i="1" s="1"/>
  <c r="R326" i="1"/>
  <c r="AM325" i="1"/>
  <c r="AO321" i="1"/>
  <c r="GQ270" i="1" s="1"/>
  <c r="AL325" i="1"/>
  <c r="GP271" i="1" s="1"/>
  <c r="AJ326" i="1"/>
  <c r="AG325" i="1"/>
  <c r="AI321" i="1"/>
  <c r="GO270" i="1" s="1"/>
  <c r="Z325" i="1"/>
  <c r="GL271" i="1" s="1"/>
  <c r="X326" i="1"/>
  <c r="O325" i="1"/>
  <c r="Q321" i="1"/>
  <c r="GI270" i="1" s="1"/>
  <c r="BQ325" i="1"/>
  <c r="BS321" i="1"/>
  <c r="HA270" i="1" s="1"/>
  <c r="BD325" i="1"/>
  <c r="GV271" i="1" s="1"/>
  <c r="BB326" i="1"/>
  <c r="AR325" i="1"/>
  <c r="GR271" i="1" s="1"/>
  <c r="AP326" i="1"/>
  <c r="GH270" i="1"/>
  <c r="CN325" i="1"/>
  <c r="HH271" i="1" s="1"/>
  <c r="CL326" i="1"/>
  <c r="AS325" i="1"/>
  <c r="AU321" i="1"/>
  <c r="GS270" i="1" s="1"/>
  <c r="AX325" i="1"/>
  <c r="GT271" i="1" s="1"/>
  <c r="AV326" i="1"/>
  <c r="AA325" i="1"/>
  <c r="AC321" i="1"/>
  <c r="GM270" i="1" s="1"/>
  <c r="BV325" i="1"/>
  <c r="HB271" i="1" s="1"/>
  <c r="BT326" i="1"/>
  <c r="BE325" i="1"/>
  <c r="BG321" i="1"/>
  <c r="GW270" i="1" s="1"/>
  <c r="BJ325" i="1"/>
  <c r="GX271" i="1" s="1"/>
  <c r="BH326" i="1"/>
  <c r="N325" i="1"/>
  <c r="L326" i="1"/>
  <c r="U325" i="1"/>
  <c r="W321" i="1"/>
  <c r="GK270" i="1" s="1"/>
  <c r="BP325" i="1"/>
  <c r="GZ271" i="1" s="1"/>
  <c r="BN326" i="1"/>
  <c r="AY325" i="1"/>
  <c r="BA321" i="1"/>
  <c r="GU270" i="1" s="1"/>
  <c r="AF325" i="1"/>
  <c r="GN271" i="1" s="1"/>
  <c r="AD326" i="1"/>
  <c r="BK325" i="1"/>
  <c r="BM321" i="1"/>
  <c r="GY270" i="1" s="1"/>
  <c r="CC325" i="1"/>
  <c r="CE321" i="1"/>
  <c r="HE270" i="1" s="1"/>
  <c r="BW325" i="1"/>
  <c r="BY321" i="1"/>
  <c r="HC270" i="1" s="1"/>
  <c r="CO321" i="1" l="1"/>
  <c r="H318" i="1"/>
  <c r="HT318" i="1"/>
  <c r="HR318" i="1"/>
  <c r="HO318" i="1" s="1"/>
  <c r="HS318" i="1"/>
  <c r="HP318" i="1" s="1"/>
  <c r="G318" i="1"/>
  <c r="C319" i="1" s="1"/>
  <c r="HU318" i="1"/>
  <c r="HV318" i="1" s="1"/>
  <c r="J318" i="1" s="1"/>
  <c r="I318" i="1"/>
  <c r="F319" i="1"/>
  <c r="HQ319" i="1"/>
  <c r="HJ269" i="1"/>
  <c r="HM269" i="1" s="1"/>
  <c r="CQ320" i="1"/>
  <c r="FI271" i="1"/>
  <c r="GG271" i="1"/>
  <c r="HL272" i="1"/>
  <c r="HN326" i="1"/>
  <c r="B327" i="1"/>
  <c r="BB327" i="1"/>
  <c r="BD326" i="1"/>
  <c r="GV272" i="1" s="1"/>
  <c r="AJ327" i="1"/>
  <c r="AL326" i="1"/>
  <c r="GP272" i="1" s="1"/>
  <c r="R327" i="1"/>
  <c r="T326" i="1"/>
  <c r="GJ272" i="1" s="1"/>
  <c r="CC326" i="1"/>
  <c r="CE325" i="1"/>
  <c r="HE271" i="1" s="1"/>
  <c r="BE326" i="1"/>
  <c r="BG325" i="1"/>
  <c r="GW271" i="1" s="1"/>
  <c r="AA326" i="1"/>
  <c r="AC325" i="1"/>
  <c r="GM271" i="1" s="1"/>
  <c r="AS326" i="1"/>
  <c r="AU325" i="1"/>
  <c r="GS271" i="1" s="1"/>
  <c r="GH271" i="1"/>
  <c r="U326" i="1"/>
  <c r="W325" i="1"/>
  <c r="GK271" i="1" s="1"/>
  <c r="BH327" i="1"/>
  <c r="BJ326" i="1"/>
  <c r="GX272" i="1" s="1"/>
  <c r="BT327" i="1"/>
  <c r="BV326" i="1"/>
  <c r="HB272" i="1" s="1"/>
  <c r="AV327" i="1"/>
  <c r="AX326" i="1"/>
  <c r="GT272" i="1" s="1"/>
  <c r="CL327" i="1"/>
  <c r="CN326" i="1"/>
  <c r="HH272" i="1" s="1"/>
  <c r="AP327" i="1"/>
  <c r="AR326" i="1"/>
  <c r="GR272" i="1" s="1"/>
  <c r="O326" i="1"/>
  <c r="Q325" i="1"/>
  <c r="GI271" i="1" s="1"/>
  <c r="AG326" i="1"/>
  <c r="AI325" i="1"/>
  <c r="GO271" i="1" s="1"/>
  <c r="BZ327" i="1"/>
  <c r="CB326" i="1"/>
  <c r="HD272" i="1" s="1"/>
  <c r="AD327" i="1"/>
  <c r="AF326" i="1"/>
  <c r="GN272" i="1" s="1"/>
  <c r="BW326" i="1"/>
  <c r="BY325" i="1"/>
  <c r="HC271" i="1" s="1"/>
  <c r="BK326" i="1"/>
  <c r="BM325" i="1"/>
  <c r="GY271" i="1" s="1"/>
  <c r="AY326" i="1"/>
  <c r="BA325" i="1"/>
  <c r="GU271" i="1" s="1"/>
  <c r="BN327" i="1"/>
  <c r="BP326" i="1"/>
  <c r="GZ272" i="1" s="1"/>
  <c r="L327" i="1"/>
  <c r="N326" i="1"/>
  <c r="BQ326" i="1"/>
  <c r="BS325" i="1"/>
  <c r="HA271" i="1" s="1"/>
  <c r="X327" i="1"/>
  <c r="Z326" i="1"/>
  <c r="GL272" i="1" s="1"/>
  <c r="AM326" i="1"/>
  <c r="AO325" i="1"/>
  <c r="GQ271" i="1" s="1"/>
  <c r="CO325" i="1" l="1"/>
  <c r="HT319" i="1"/>
  <c r="HS319" i="1"/>
  <c r="HP319" i="1" s="1"/>
  <c r="HR319" i="1"/>
  <c r="HO319" i="1" s="1"/>
  <c r="H319" i="1"/>
  <c r="G319" i="1"/>
  <c r="C320" i="1" s="1"/>
  <c r="I319" i="1"/>
  <c r="F320" i="1"/>
  <c r="HQ320" i="1"/>
  <c r="HU319" i="1"/>
  <c r="HV319" i="1" s="1"/>
  <c r="J319" i="1" s="1"/>
  <c r="CQ321" i="1"/>
  <c r="FI272" i="1"/>
  <c r="GG272" i="1"/>
  <c r="HL273" i="1"/>
  <c r="HN327" i="1"/>
  <c r="HJ270" i="1"/>
  <c r="HM270" i="1" s="1"/>
  <c r="B328" i="1"/>
  <c r="BG326" i="1"/>
  <c r="GW272" i="1" s="1"/>
  <c r="BE327" i="1"/>
  <c r="X328" i="1"/>
  <c r="Z327" i="1"/>
  <c r="GL273" i="1" s="1"/>
  <c r="L328" i="1"/>
  <c r="N327" i="1"/>
  <c r="BA326" i="1"/>
  <c r="GU272" i="1" s="1"/>
  <c r="AY327" i="1"/>
  <c r="BY326" i="1"/>
  <c r="HC272" i="1" s="1"/>
  <c r="BW327" i="1"/>
  <c r="BZ328" i="1"/>
  <c r="CB327" i="1"/>
  <c r="HD273" i="1" s="1"/>
  <c r="Q326" i="1"/>
  <c r="GI272" i="1" s="1"/>
  <c r="O327" i="1"/>
  <c r="CL328" i="1"/>
  <c r="CN327" i="1"/>
  <c r="HH273" i="1" s="1"/>
  <c r="BT328" i="1"/>
  <c r="BV327" i="1"/>
  <c r="HB273" i="1" s="1"/>
  <c r="W326" i="1"/>
  <c r="GK272" i="1" s="1"/>
  <c r="U327" i="1"/>
  <c r="BB328" i="1"/>
  <c r="BD327" i="1"/>
  <c r="GV273" i="1" s="1"/>
  <c r="CE326" i="1"/>
  <c r="HE272" i="1" s="1"/>
  <c r="CC327" i="1"/>
  <c r="AJ328" i="1"/>
  <c r="AL327" i="1"/>
  <c r="GP273" i="1" s="1"/>
  <c r="AO326" i="1"/>
  <c r="GQ272" i="1" s="1"/>
  <c r="AM327" i="1"/>
  <c r="BS326" i="1"/>
  <c r="HA272" i="1" s="1"/>
  <c r="BQ327" i="1"/>
  <c r="BN328" i="1"/>
  <c r="BP327" i="1"/>
  <c r="GZ273" i="1" s="1"/>
  <c r="BM326" i="1"/>
  <c r="GY272" i="1" s="1"/>
  <c r="BK327" i="1"/>
  <c r="AD328" i="1"/>
  <c r="AF327" i="1"/>
  <c r="GN273" i="1" s="1"/>
  <c r="AI326" i="1"/>
  <c r="GO272" i="1" s="1"/>
  <c r="AG327" i="1"/>
  <c r="AP328" i="1"/>
  <c r="AR327" i="1"/>
  <c r="GR273" i="1" s="1"/>
  <c r="AV328" i="1"/>
  <c r="AX327" i="1"/>
  <c r="GT273" i="1" s="1"/>
  <c r="BH328" i="1"/>
  <c r="BJ327" i="1"/>
  <c r="GX273" i="1" s="1"/>
  <c r="AU326" i="1"/>
  <c r="GS272" i="1" s="1"/>
  <c r="AS327" i="1"/>
  <c r="GH272" i="1"/>
  <c r="AC326" i="1"/>
  <c r="GM272" i="1" s="1"/>
  <c r="AA327" i="1"/>
  <c r="R328" i="1"/>
  <c r="T327" i="1"/>
  <c r="GJ273" i="1" s="1"/>
  <c r="CO326" i="1" l="1"/>
  <c r="H320" i="1"/>
  <c r="I320" i="1"/>
  <c r="HT320" i="1"/>
  <c r="HR320" i="1"/>
  <c r="HO320" i="1" s="1"/>
  <c r="HS320" i="1"/>
  <c r="HP320" i="1" s="1"/>
  <c r="G320" i="1"/>
  <c r="C321" i="1" s="1"/>
  <c r="HU320" i="1"/>
  <c r="HV320" i="1" s="1"/>
  <c r="J320" i="1" s="1"/>
  <c r="F321" i="1"/>
  <c r="HQ321" i="1"/>
  <c r="HJ271" i="1"/>
  <c r="HM271" i="1" s="1"/>
  <c r="CQ325" i="1"/>
  <c r="CQ323" i="1"/>
  <c r="F323" i="1" s="1"/>
  <c r="FI273" i="1"/>
  <c r="GG273" i="1"/>
  <c r="HL274" i="1"/>
  <c r="HN328" i="1"/>
  <c r="B329" i="1"/>
  <c r="W327" i="1"/>
  <c r="GK273" i="1" s="1"/>
  <c r="U328" i="1"/>
  <c r="AI327" i="1"/>
  <c r="GO273" i="1" s="1"/>
  <c r="AG328" i="1"/>
  <c r="BM327" i="1"/>
  <c r="GY273" i="1" s="1"/>
  <c r="BK328" i="1"/>
  <c r="BS327" i="1"/>
  <c r="HA273" i="1" s="1"/>
  <c r="BQ328" i="1"/>
  <c r="Q327" i="1"/>
  <c r="GI273" i="1" s="1"/>
  <c r="O328" i="1"/>
  <c r="BY327" i="1"/>
  <c r="HC273" i="1" s="1"/>
  <c r="BW328" i="1"/>
  <c r="GH273" i="1"/>
  <c r="BG327" i="1"/>
  <c r="GW273" i="1" s="1"/>
  <c r="BE328" i="1"/>
  <c r="AX328" i="1"/>
  <c r="GT274" i="1" s="1"/>
  <c r="AV329" i="1"/>
  <c r="AL328" i="1"/>
  <c r="GP274" i="1" s="1"/>
  <c r="AJ329" i="1"/>
  <c r="BD328" i="1"/>
  <c r="GV274" i="1" s="1"/>
  <c r="BB329" i="1"/>
  <c r="BV328" i="1"/>
  <c r="HB274" i="1" s="1"/>
  <c r="BT329" i="1"/>
  <c r="N328" i="1"/>
  <c r="L329" i="1"/>
  <c r="T328" i="1"/>
  <c r="GJ274" i="1" s="1"/>
  <c r="R329" i="1"/>
  <c r="AC327" i="1"/>
  <c r="GM273" i="1" s="1"/>
  <c r="AA328" i="1"/>
  <c r="AO327" i="1"/>
  <c r="GQ273" i="1" s="1"/>
  <c r="AM328" i="1"/>
  <c r="CE327" i="1"/>
  <c r="HE273" i="1" s="1"/>
  <c r="CC328" i="1"/>
  <c r="BA327" i="1"/>
  <c r="GU273" i="1" s="1"/>
  <c r="AY328" i="1"/>
  <c r="AU327" i="1"/>
  <c r="GS273" i="1" s="1"/>
  <c r="AS328" i="1"/>
  <c r="BJ328" i="1"/>
  <c r="GX274" i="1" s="1"/>
  <c r="BH329" i="1"/>
  <c r="AR328" i="1"/>
  <c r="GR274" i="1" s="1"/>
  <c r="AP329" i="1"/>
  <c r="AF328" i="1"/>
  <c r="GN274" i="1" s="1"/>
  <c r="AD329" i="1"/>
  <c r="BP328" i="1"/>
  <c r="GZ274" i="1" s="1"/>
  <c r="BN329" i="1"/>
  <c r="CN328" i="1"/>
  <c r="HH274" i="1" s="1"/>
  <c r="CL329" i="1"/>
  <c r="CB328" i="1"/>
  <c r="HD274" i="1" s="1"/>
  <c r="BZ329" i="1"/>
  <c r="Z328" i="1"/>
  <c r="GL274" i="1" s="1"/>
  <c r="X329" i="1"/>
  <c r="CO327" i="1" l="1"/>
  <c r="C437" i="1"/>
  <c r="D38" i="1"/>
  <c r="C38" i="1" s="1"/>
  <c r="G321" i="1"/>
  <c r="H321" i="1"/>
  <c r="I321" i="1"/>
  <c r="HT321" i="1"/>
  <c r="HU321" i="1" s="1"/>
  <c r="HV321" i="1" s="1"/>
  <c r="J321" i="1" s="1"/>
  <c r="HS321" i="1"/>
  <c r="HP321" i="1" s="1"/>
  <c r="HR321" i="1"/>
  <c r="HO321" i="1" s="1"/>
  <c r="CQ326" i="1"/>
  <c r="F325" i="1"/>
  <c r="HQ325" i="1"/>
  <c r="FI274" i="1"/>
  <c r="GG274" i="1"/>
  <c r="HL275" i="1"/>
  <c r="HN329" i="1"/>
  <c r="HJ272" i="1"/>
  <c r="HM272" i="1" s="1"/>
  <c r="B330" i="1"/>
  <c r="Z329" i="1"/>
  <c r="GL275" i="1" s="1"/>
  <c r="X330" i="1"/>
  <c r="AF329" i="1"/>
  <c r="GN275" i="1" s="1"/>
  <c r="AD330" i="1"/>
  <c r="AY329" i="1"/>
  <c r="BA328" i="1"/>
  <c r="GU274" i="1" s="1"/>
  <c r="AM329" i="1"/>
  <c r="AO328" i="1"/>
  <c r="GQ274" i="1" s="1"/>
  <c r="BE329" i="1"/>
  <c r="BG328" i="1"/>
  <c r="GW274" i="1" s="1"/>
  <c r="BW329" i="1"/>
  <c r="BY328" i="1"/>
  <c r="HC274" i="1" s="1"/>
  <c r="BQ329" i="1"/>
  <c r="BS328" i="1"/>
  <c r="HA274" i="1" s="1"/>
  <c r="AG329" i="1"/>
  <c r="AI328" i="1"/>
  <c r="GO274" i="1" s="1"/>
  <c r="U329" i="1"/>
  <c r="W328" i="1"/>
  <c r="GK274" i="1" s="1"/>
  <c r="CN329" i="1"/>
  <c r="HH275" i="1" s="1"/>
  <c r="CL330" i="1"/>
  <c r="BJ329" i="1"/>
  <c r="GX275" i="1" s="1"/>
  <c r="BH330" i="1"/>
  <c r="T329" i="1"/>
  <c r="GJ275" i="1" s="1"/>
  <c r="R330" i="1"/>
  <c r="BV329" i="1"/>
  <c r="HB275" i="1" s="1"/>
  <c r="BT330" i="1"/>
  <c r="AL329" i="1"/>
  <c r="GP275" i="1" s="1"/>
  <c r="AJ330" i="1"/>
  <c r="CB329" i="1"/>
  <c r="HD275" i="1" s="1"/>
  <c r="BZ330" i="1"/>
  <c r="BP329" i="1"/>
  <c r="GZ275" i="1" s="1"/>
  <c r="BN330" i="1"/>
  <c r="AR329" i="1"/>
  <c r="GR275" i="1" s="1"/>
  <c r="AP330" i="1"/>
  <c r="AS329" i="1"/>
  <c r="AU328" i="1"/>
  <c r="GS274" i="1" s="1"/>
  <c r="CC329" i="1"/>
  <c r="CE328" i="1"/>
  <c r="HE274" i="1" s="1"/>
  <c r="E325" i="1"/>
  <c r="D325" i="1"/>
  <c r="H323" i="1"/>
  <c r="AA329" i="1"/>
  <c r="AC328" i="1"/>
  <c r="GM274" i="1" s="1"/>
  <c r="N329" i="1"/>
  <c r="L330" i="1"/>
  <c r="BD329" i="1"/>
  <c r="GV275" i="1" s="1"/>
  <c r="BB330" i="1"/>
  <c r="AX329" i="1"/>
  <c r="GT275" i="1" s="1"/>
  <c r="AV330" i="1"/>
  <c r="GH274" i="1"/>
  <c r="O329" i="1"/>
  <c r="Q328" i="1"/>
  <c r="GI274" i="1" s="1"/>
  <c r="BK329" i="1"/>
  <c r="BM328" i="1"/>
  <c r="GY274" i="1" s="1"/>
  <c r="I325" i="1" l="1"/>
  <c r="CO328" i="1"/>
  <c r="HT325" i="1"/>
  <c r="HU325" i="1" s="1"/>
  <c r="HV325" i="1" s="1"/>
  <c r="J325" i="1" s="1"/>
  <c r="HR325" i="1"/>
  <c r="HO325" i="1" s="1"/>
  <c r="HS325" i="1"/>
  <c r="HP325" i="1" s="1"/>
  <c r="G325" i="1"/>
  <c r="C326" i="1" s="1"/>
  <c r="H325" i="1"/>
  <c r="CQ327" i="1"/>
  <c r="F326" i="1"/>
  <c r="HQ326" i="1"/>
  <c r="F437" i="1"/>
  <c r="E437" i="1" s="1"/>
  <c r="G437" i="1"/>
  <c r="H437" i="1" s="1"/>
  <c r="FI275" i="1"/>
  <c r="GG275" i="1"/>
  <c r="HL276" i="1"/>
  <c r="HN330" i="1"/>
  <c r="HJ273" i="1"/>
  <c r="HM273" i="1" s="1"/>
  <c r="B331" i="1"/>
  <c r="BK330" i="1"/>
  <c r="BM329" i="1"/>
  <c r="GY275" i="1" s="1"/>
  <c r="X331" i="1"/>
  <c r="Z330" i="1"/>
  <c r="GL276" i="1" s="1"/>
  <c r="L331" i="1"/>
  <c r="N330" i="1"/>
  <c r="AY330" i="1"/>
  <c r="BA329" i="1"/>
  <c r="GU275" i="1" s="1"/>
  <c r="AA330" i="1"/>
  <c r="AC329" i="1"/>
  <c r="GM275" i="1" s="1"/>
  <c r="AP331" i="1"/>
  <c r="AR330" i="1"/>
  <c r="GR276" i="1" s="1"/>
  <c r="BT331" i="1"/>
  <c r="BV330" i="1"/>
  <c r="HB276" i="1" s="1"/>
  <c r="U330" i="1"/>
  <c r="W329" i="1"/>
  <c r="GK275" i="1" s="1"/>
  <c r="BE330" i="1"/>
  <c r="BG329" i="1"/>
  <c r="GW275" i="1" s="1"/>
  <c r="AV331" i="1"/>
  <c r="AX330" i="1"/>
  <c r="GT276" i="1" s="1"/>
  <c r="CC330" i="1"/>
  <c r="CE329" i="1"/>
  <c r="HE275" i="1" s="1"/>
  <c r="O330" i="1"/>
  <c r="Q329" i="1"/>
  <c r="GI275" i="1" s="1"/>
  <c r="GH275" i="1"/>
  <c r="BN331" i="1"/>
  <c r="BP330" i="1"/>
  <c r="GZ276" i="1" s="1"/>
  <c r="AJ331" i="1"/>
  <c r="AL330" i="1"/>
  <c r="GP276" i="1" s="1"/>
  <c r="R331" i="1"/>
  <c r="T330" i="1"/>
  <c r="GJ276" i="1" s="1"/>
  <c r="CL331" i="1"/>
  <c r="CN330" i="1"/>
  <c r="HH276" i="1" s="1"/>
  <c r="AG330" i="1"/>
  <c r="AI329" i="1"/>
  <c r="GO275" i="1" s="1"/>
  <c r="BW330" i="1"/>
  <c r="BY329" i="1"/>
  <c r="HC275" i="1" s="1"/>
  <c r="AD331" i="1"/>
  <c r="AF330" i="1"/>
  <c r="GN276" i="1" s="1"/>
  <c r="BZ331" i="1"/>
  <c r="CB330" i="1"/>
  <c r="HD276" i="1" s="1"/>
  <c r="BH331" i="1"/>
  <c r="BJ330" i="1"/>
  <c r="GX276" i="1" s="1"/>
  <c r="BQ330" i="1"/>
  <c r="BS329" i="1"/>
  <c r="HA275" i="1" s="1"/>
  <c r="BB331" i="1"/>
  <c r="BD330" i="1"/>
  <c r="GV276" i="1" s="1"/>
  <c r="AS330" i="1"/>
  <c r="AU329" i="1"/>
  <c r="GS275" i="1" s="1"/>
  <c r="AM330" i="1"/>
  <c r="AO329" i="1"/>
  <c r="GQ275" i="1" s="1"/>
  <c r="I326" i="1" l="1"/>
  <c r="CO329" i="1"/>
  <c r="HT326" i="1"/>
  <c r="HS326" i="1"/>
  <c r="HP326" i="1" s="1"/>
  <c r="HR326" i="1"/>
  <c r="HO326" i="1" s="1"/>
  <c r="G326" i="1"/>
  <c r="C327" i="1" s="1"/>
  <c r="HU326" i="1"/>
  <c r="HV326" i="1" s="1"/>
  <c r="J326" i="1" s="1"/>
  <c r="H326" i="1"/>
  <c r="F327" i="1"/>
  <c r="HQ327" i="1"/>
  <c r="CQ328" i="1"/>
  <c r="FI276" i="1"/>
  <c r="GG276" i="1"/>
  <c r="HL277" i="1"/>
  <c r="HN331" i="1"/>
  <c r="HJ274" i="1"/>
  <c r="HM274" i="1" s="1"/>
  <c r="B332" i="1"/>
  <c r="BT332" i="1"/>
  <c r="BV331" i="1"/>
  <c r="HB277" i="1" s="1"/>
  <c r="BZ332" i="1"/>
  <c r="CB331" i="1"/>
  <c r="HD277" i="1" s="1"/>
  <c r="Q330" i="1"/>
  <c r="GI276" i="1" s="1"/>
  <c r="O331" i="1"/>
  <c r="AV332" i="1"/>
  <c r="AX331" i="1"/>
  <c r="GT277" i="1" s="1"/>
  <c r="W330" i="1"/>
  <c r="GK276" i="1" s="1"/>
  <c r="U331" i="1"/>
  <c r="AP332" i="1"/>
  <c r="AR331" i="1"/>
  <c r="GR277" i="1" s="1"/>
  <c r="AU330" i="1"/>
  <c r="GS276" i="1" s="1"/>
  <c r="AS331" i="1"/>
  <c r="CE330" i="1"/>
  <c r="HE276" i="1" s="1"/>
  <c r="CC331" i="1"/>
  <c r="BG330" i="1"/>
  <c r="GW276" i="1" s="1"/>
  <c r="BE331" i="1"/>
  <c r="AC330" i="1"/>
  <c r="GM276" i="1" s="1"/>
  <c r="AA331" i="1"/>
  <c r="GH276" i="1"/>
  <c r="BS330" i="1"/>
  <c r="HA276" i="1" s="1"/>
  <c r="BQ331" i="1"/>
  <c r="BY330" i="1"/>
  <c r="HC276" i="1" s="1"/>
  <c r="BW331" i="1"/>
  <c r="CL332" i="1"/>
  <c r="CN331" i="1"/>
  <c r="HH277" i="1" s="1"/>
  <c r="AJ332" i="1"/>
  <c r="AL331" i="1"/>
  <c r="GP277" i="1" s="1"/>
  <c r="L332" i="1"/>
  <c r="N331" i="1"/>
  <c r="BM330" i="1"/>
  <c r="GY276" i="1" s="1"/>
  <c r="BK331" i="1"/>
  <c r="BB332" i="1"/>
  <c r="BD331" i="1"/>
  <c r="GV277" i="1" s="1"/>
  <c r="AO330" i="1"/>
  <c r="GQ276" i="1" s="1"/>
  <c r="AM331" i="1"/>
  <c r="BH332" i="1"/>
  <c r="BJ331" i="1"/>
  <c r="GX277" i="1" s="1"/>
  <c r="AD332" i="1"/>
  <c r="AF331" i="1"/>
  <c r="GN277" i="1" s="1"/>
  <c r="AI330" i="1"/>
  <c r="GO276" i="1" s="1"/>
  <c r="AG331" i="1"/>
  <c r="R332" i="1"/>
  <c r="T331" i="1"/>
  <c r="GJ277" i="1" s="1"/>
  <c r="BN332" i="1"/>
  <c r="BP331" i="1"/>
  <c r="GZ277" i="1" s="1"/>
  <c r="BA330" i="1"/>
  <c r="GU276" i="1" s="1"/>
  <c r="AY331" i="1"/>
  <c r="X332" i="1"/>
  <c r="Z331" i="1"/>
  <c r="GL277" i="1" s="1"/>
  <c r="CO330" i="1" l="1"/>
  <c r="HT327" i="1"/>
  <c r="HU327" i="1" s="1"/>
  <c r="HV327" i="1" s="1"/>
  <c r="J327" i="1" s="1"/>
  <c r="HR327" i="1"/>
  <c r="HO327" i="1" s="1"/>
  <c r="HS327" i="1"/>
  <c r="HP327" i="1" s="1"/>
  <c r="G327" i="1"/>
  <c r="C328" i="1" s="1"/>
  <c r="F328" i="1"/>
  <c r="HQ328" i="1"/>
  <c r="H327" i="1"/>
  <c r="I327" i="1"/>
  <c r="HJ275" i="1"/>
  <c r="HM275" i="1" s="1"/>
  <c r="CQ329" i="1"/>
  <c r="FI277" i="1"/>
  <c r="GG277" i="1"/>
  <c r="HL278" i="1"/>
  <c r="HN332" i="1"/>
  <c r="B333" i="1"/>
  <c r="BD332" i="1"/>
  <c r="GV278" i="1" s="1"/>
  <c r="BB333" i="1"/>
  <c r="CN332" i="1"/>
  <c r="HH278" i="1" s="1"/>
  <c r="CL333" i="1"/>
  <c r="R333" i="1"/>
  <c r="T332" i="1"/>
  <c r="GJ278" i="1" s="1"/>
  <c r="AF332" i="1"/>
  <c r="GN278" i="1" s="1"/>
  <c r="AD333" i="1"/>
  <c r="AL332" i="1"/>
  <c r="GP278" i="1" s="1"/>
  <c r="AJ333" i="1"/>
  <c r="AU331" i="1"/>
  <c r="GS277" i="1" s="1"/>
  <c r="AS332" i="1"/>
  <c r="W331" i="1"/>
  <c r="GK277" i="1" s="1"/>
  <c r="U332" i="1"/>
  <c r="Q331" i="1"/>
  <c r="GI277" i="1" s="1"/>
  <c r="O332" i="1"/>
  <c r="CB332" i="1"/>
  <c r="HD278" i="1" s="1"/>
  <c r="BZ333" i="1"/>
  <c r="Z332" i="1"/>
  <c r="GL278" i="1" s="1"/>
  <c r="X333" i="1"/>
  <c r="BP332" i="1"/>
  <c r="GZ278" i="1" s="1"/>
  <c r="BN333" i="1"/>
  <c r="BJ332" i="1"/>
  <c r="GX278" i="1" s="1"/>
  <c r="BH333" i="1"/>
  <c r="N332" i="1"/>
  <c r="L333" i="1"/>
  <c r="BV332" i="1"/>
  <c r="HB278" i="1" s="1"/>
  <c r="BT333" i="1"/>
  <c r="BA331" i="1"/>
  <c r="GU277" i="1" s="1"/>
  <c r="AY332" i="1"/>
  <c r="AO331" i="1"/>
  <c r="GQ277" i="1" s="1"/>
  <c r="AM332" i="1"/>
  <c r="BM331" i="1"/>
  <c r="GY277" i="1" s="1"/>
  <c r="BK332" i="1"/>
  <c r="BY331" i="1"/>
  <c r="HC277" i="1" s="1"/>
  <c r="BW332" i="1"/>
  <c r="BG331" i="1"/>
  <c r="GW277" i="1" s="1"/>
  <c r="BE332" i="1"/>
  <c r="AR332" i="1"/>
  <c r="GR278" i="1" s="1"/>
  <c r="AP333" i="1"/>
  <c r="AX332" i="1"/>
  <c r="GT278" i="1" s="1"/>
  <c r="AV333" i="1"/>
  <c r="AI331" i="1"/>
  <c r="GO277" i="1" s="1"/>
  <c r="AG332" i="1"/>
  <c r="GH277" i="1"/>
  <c r="BS331" i="1"/>
  <c r="HA277" i="1" s="1"/>
  <c r="BQ332" i="1"/>
  <c r="AC331" i="1"/>
  <c r="GM277" i="1" s="1"/>
  <c r="AA332" i="1"/>
  <c r="CE331" i="1"/>
  <c r="HE277" i="1" s="1"/>
  <c r="CC332" i="1"/>
  <c r="CO331" i="1" l="1"/>
  <c r="G328" i="1"/>
  <c r="C329" i="1" s="1"/>
  <c r="I328" i="1"/>
  <c r="HT328" i="1"/>
  <c r="HU328" i="1" s="1"/>
  <c r="HV328" i="1" s="1"/>
  <c r="J328" i="1" s="1"/>
  <c r="HS328" i="1"/>
  <c r="HP328" i="1" s="1"/>
  <c r="HR328" i="1"/>
  <c r="HO328" i="1" s="1"/>
  <c r="H328" i="1"/>
  <c r="F329" i="1"/>
  <c r="HQ329" i="1"/>
  <c r="HJ276" i="1"/>
  <c r="HM276" i="1" s="1"/>
  <c r="CQ330" i="1"/>
  <c r="FI278" i="1"/>
  <c r="GG278" i="1"/>
  <c r="HL279" i="1"/>
  <c r="HN333" i="1"/>
  <c r="B334" i="1"/>
  <c r="BW333" i="1"/>
  <c r="BY332" i="1"/>
  <c r="HC278" i="1" s="1"/>
  <c r="AM333" i="1"/>
  <c r="AO332" i="1"/>
  <c r="GQ278" i="1" s="1"/>
  <c r="BT334" i="1"/>
  <c r="BV333" i="1"/>
  <c r="HB279" i="1" s="1"/>
  <c r="GH278" i="1"/>
  <c r="AJ334" i="1"/>
  <c r="AL333" i="1"/>
  <c r="GP279" i="1" s="1"/>
  <c r="BB334" i="1"/>
  <c r="BD333" i="1"/>
  <c r="GV279" i="1" s="1"/>
  <c r="BQ333" i="1"/>
  <c r="BS332" i="1"/>
  <c r="HA278" i="1" s="1"/>
  <c r="BN334" i="1"/>
  <c r="BP333" i="1"/>
  <c r="GZ279" i="1" s="1"/>
  <c r="BZ334" i="1"/>
  <c r="CB333" i="1"/>
  <c r="HD279" i="1" s="1"/>
  <c r="W332" i="1"/>
  <c r="GK278" i="1" s="1"/>
  <c r="U333" i="1"/>
  <c r="AA333" i="1"/>
  <c r="AC332" i="1"/>
  <c r="GM278" i="1" s="1"/>
  <c r="AV334" i="1"/>
  <c r="AX333" i="1"/>
  <c r="GT279" i="1" s="1"/>
  <c r="BE333" i="1"/>
  <c r="BG332" i="1"/>
  <c r="GW278" i="1" s="1"/>
  <c r="BH334" i="1"/>
  <c r="BJ333" i="1"/>
  <c r="GX279" i="1" s="1"/>
  <c r="X334" i="1"/>
  <c r="Z333" i="1"/>
  <c r="GL279" i="1" s="1"/>
  <c r="O333" i="1"/>
  <c r="Q332" i="1"/>
  <c r="GI278" i="1" s="1"/>
  <c r="AS333" i="1"/>
  <c r="AU332" i="1"/>
  <c r="GS278" i="1" s="1"/>
  <c r="R334" i="1"/>
  <c r="T333" i="1"/>
  <c r="GJ279" i="1" s="1"/>
  <c r="BK333" i="1"/>
  <c r="BM332" i="1"/>
  <c r="GY278" i="1" s="1"/>
  <c r="AY333" i="1"/>
  <c r="BA332" i="1"/>
  <c r="GU278" i="1" s="1"/>
  <c r="AD334" i="1"/>
  <c r="AF333" i="1"/>
  <c r="GN279" i="1" s="1"/>
  <c r="CL334" i="1"/>
  <c r="CN333" i="1"/>
  <c r="HH279" i="1" s="1"/>
  <c r="CC333" i="1"/>
  <c r="CE332" i="1"/>
  <c r="HE278" i="1" s="1"/>
  <c r="AG333" i="1"/>
  <c r="AI332" i="1"/>
  <c r="GO278" i="1" s="1"/>
  <c r="AP334" i="1"/>
  <c r="AR333" i="1"/>
  <c r="GR279" i="1" s="1"/>
  <c r="L334" i="1"/>
  <c r="N333" i="1"/>
  <c r="CO332" i="1" l="1"/>
  <c r="G329" i="1"/>
  <c r="C330" i="1" s="1"/>
  <c r="I329" i="1"/>
  <c r="HT329" i="1"/>
  <c r="HR329" i="1"/>
  <c r="HO329" i="1" s="1"/>
  <c r="HS329" i="1"/>
  <c r="HP329" i="1" s="1"/>
  <c r="H329" i="1"/>
  <c r="HU329" i="1"/>
  <c r="HV329" i="1" s="1"/>
  <c r="J329" i="1" s="1"/>
  <c r="F330" i="1"/>
  <c r="HQ330" i="1"/>
  <c r="HJ277" i="1"/>
  <c r="HM277" i="1" s="1"/>
  <c r="CQ331" i="1"/>
  <c r="FI279" i="1"/>
  <c r="GG279" i="1"/>
  <c r="HL280" i="1"/>
  <c r="HN334" i="1"/>
  <c r="B335" i="1"/>
  <c r="L335" i="1"/>
  <c r="N334" i="1"/>
  <c r="R335" i="1"/>
  <c r="T334" i="1"/>
  <c r="GJ280" i="1" s="1"/>
  <c r="BH335" i="1"/>
  <c r="BJ334" i="1"/>
  <c r="GX280" i="1" s="1"/>
  <c r="AP335" i="1"/>
  <c r="AR334" i="1"/>
  <c r="GR280" i="1" s="1"/>
  <c r="CE333" i="1"/>
  <c r="HE279" i="1" s="1"/>
  <c r="CC334" i="1"/>
  <c r="AD335" i="1"/>
  <c r="AF334" i="1"/>
  <c r="GN280" i="1" s="1"/>
  <c r="BK334" i="1"/>
  <c r="BM333" i="1"/>
  <c r="GY279" i="1" s="1"/>
  <c r="AS334" i="1"/>
  <c r="AU333" i="1"/>
  <c r="GS279" i="1" s="1"/>
  <c r="X335" i="1"/>
  <c r="Z334" i="1"/>
  <c r="GL280" i="1" s="1"/>
  <c r="BE334" i="1"/>
  <c r="BG333" i="1"/>
  <c r="GW279" i="1" s="1"/>
  <c r="BZ335" i="1"/>
  <c r="CB334" i="1"/>
  <c r="HD280" i="1" s="1"/>
  <c r="BQ334" i="1"/>
  <c r="BS333" i="1"/>
  <c r="HA279" i="1" s="1"/>
  <c r="GH279" i="1"/>
  <c r="AA334" i="1"/>
  <c r="AC333" i="1"/>
  <c r="GM279" i="1" s="1"/>
  <c r="U334" i="1"/>
  <c r="W333" i="1"/>
  <c r="GK279" i="1" s="1"/>
  <c r="AJ335" i="1"/>
  <c r="AL334" i="1"/>
  <c r="GP280" i="1" s="1"/>
  <c r="BT335" i="1"/>
  <c r="BV334" i="1"/>
  <c r="HB280" i="1" s="1"/>
  <c r="BY333" i="1"/>
  <c r="HC279" i="1" s="1"/>
  <c r="BW334" i="1"/>
  <c r="BN335" i="1"/>
  <c r="BP334" i="1"/>
  <c r="GZ280" i="1" s="1"/>
  <c r="AG334" i="1"/>
  <c r="AI333" i="1"/>
  <c r="GO279" i="1" s="1"/>
  <c r="CL335" i="1"/>
  <c r="CN334" i="1"/>
  <c r="HH280" i="1" s="1"/>
  <c r="AY334" i="1"/>
  <c r="BA333" i="1"/>
  <c r="GU279" i="1" s="1"/>
  <c r="O334" i="1"/>
  <c r="Q333" i="1"/>
  <c r="GI279" i="1" s="1"/>
  <c r="AV335" i="1"/>
  <c r="AX334" i="1"/>
  <c r="GT280" i="1" s="1"/>
  <c r="BB335" i="1"/>
  <c r="BD334" i="1"/>
  <c r="GV280" i="1" s="1"/>
  <c r="AM334" i="1"/>
  <c r="AO333" i="1"/>
  <c r="GQ279" i="1" s="1"/>
  <c r="G330" i="1" l="1"/>
  <c r="C331" i="1" s="1"/>
  <c r="CO333" i="1"/>
  <c r="H330" i="1"/>
  <c r="I330" i="1"/>
  <c r="HT330" i="1"/>
  <c r="HU330" i="1" s="1"/>
  <c r="HV330" i="1" s="1"/>
  <c r="J330" i="1" s="1"/>
  <c r="HS330" i="1"/>
  <c r="HP330" i="1" s="1"/>
  <c r="HR330" i="1"/>
  <c r="HO330" i="1" s="1"/>
  <c r="F331" i="1"/>
  <c r="HQ331" i="1"/>
  <c r="HJ278" i="1"/>
  <c r="HM278" i="1" s="1"/>
  <c r="CQ332" i="1"/>
  <c r="FI280" i="1"/>
  <c r="GG280" i="1"/>
  <c r="HL281" i="1"/>
  <c r="HN335" i="1"/>
  <c r="B336" i="1"/>
  <c r="AL335" i="1"/>
  <c r="GP281" i="1" s="1"/>
  <c r="AJ338" i="1"/>
  <c r="AL338" i="1" s="1"/>
  <c r="AJ336" i="1"/>
  <c r="Q334" i="1"/>
  <c r="GI280" i="1" s="1"/>
  <c r="O335" i="1"/>
  <c r="CN335" i="1"/>
  <c r="HH281" i="1" s="1"/>
  <c r="CL338" i="1"/>
  <c r="CN338" i="1" s="1"/>
  <c r="CL336" i="1"/>
  <c r="AC334" i="1"/>
  <c r="GM280" i="1" s="1"/>
  <c r="AA335" i="1"/>
  <c r="BS334" i="1"/>
  <c r="HA280" i="1" s="1"/>
  <c r="BQ335" i="1"/>
  <c r="CE334" i="1"/>
  <c r="HE280" i="1" s="1"/>
  <c r="CC335" i="1"/>
  <c r="GH280" i="1"/>
  <c r="BD335" i="1"/>
  <c r="GV281" i="1" s="1"/>
  <c r="BB338" i="1"/>
  <c r="BD338" i="1" s="1"/>
  <c r="BB336" i="1"/>
  <c r="BP335" i="1"/>
  <c r="GZ281" i="1" s="1"/>
  <c r="BN338" i="1"/>
  <c r="BP338" i="1" s="1"/>
  <c r="BN336" i="1"/>
  <c r="BV335" i="1"/>
  <c r="HB281" i="1" s="1"/>
  <c r="BT338" i="1"/>
  <c r="BV338" i="1" s="1"/>
  <c r="BT336" i="1"/>
  <c r="Z335" i="1"/>
  <c r="GL281" i="1" s="1"/>
  <c r="X338" i="1"/>
  <c r="Z338" i="1" s="1"/>
  <c r="X336" i="1"/>
  <c r="BM334" i="1"/>
  <c r="GY280" i="1" s="1"/>
  <c r="BK335" i="1"/>
  <c r="BJ335" i="1"/>
  <c r="GX281" i="1" s="1"/>
  <c r="BH338" i="1"/>
  <c r="BJ338" i="1" s="1"/>
  <c r="BH336" i="1"/>
  <c r="N335" i="1"/>
  <c r="L338" i="1"/>
  <c r="N338" i="1" s="1"/>
  <c r="L336" i="1"/>
  <c r="AO334" i="1"/>
  <c r="GQ280" i="1" s="1"/>
  <c r="AM335" i="1"/>
  <c r="AX335" i="1"/>
  <c r="GT281" i="1" s="1"/>
  <c r="AV338" i="1"/>
  <c r="AX338" i="1" s="1"/>
  <c r="AV336" i="1"/>
  <c r="BA334" i="1"/>
  <c r="GU280" i="1" s="1"/>
  <c r="AY335" i="1"/>
  <c r="AI334" i="1"/>
  <c r="GO280" i="1" s="1"/>
  <c r="AG335" i="1"/>
  <c r="BY334" i="1"/>
  <c r="HC280" i="1" s="1"/>
  <c r="BW335" i="1"/>
  <c r="W334" i="1"/>
  <c r="GK280" i="1" s="1"/>
  <c r="U335" i="1"/>
  <c r="CB335" i="1"/>
  <c r="HD281" i="1" s="1"/>
  <c r="BZ338" i="1"/>
  <c r="CB338" i="1" s="1"/>
  <c r="BZ336" i="1"/>
  <c r="BG334" i="1"/>
  <c r="GW280" i="1" s="1"/>
  <c r="BE335" i="1"/>
  <c r="AU334" i="1"/>
  <c r="GS280" i="1" s="1"/>
  <c r="AS335" i="1"/>
  <c r="AF335" i="1"/>
  <c r="GN281" i="1" s="1"/>
  <c r="AD338" i="1"/>
  <c r="AF338" i="1" s="1"/>
  <c r="AD336" i="1"/>
  <c r="AR335" i="1"/>
  <c r="GR281" i="1" s="1"/>
  <c r="AP338" i="1"/>
  <c r="AR338" i="1" s="1"/>
  <c r="AP336" i="1"/>
  <c r="T335" i="1"/>
  <c r="GJ281" i="1" s="1"/>
  <c r="R338" i="1"/>
  <c r="T338" i="1" s="1"/>
  <c r="R336" i="1"/>
  <c r="G331" i="1" l="1"/>
  <c r="C332" i="1" s="1"/>
  <c r="H331" i="1"/>
  <c r="CO334" i="1"/>
  <c r="I331" i="1"/>
  <c r="HT331" i="1"/>
  <c r="HU331" i="1" s="1"/>
  <c r="HV331" i="1" s="1"/>
  <c r="J331" i="1" s="1"/>
  <c r="HR331" i="1"/>
  <c r="HO331" i="1" s="1"/>
  <c r="HS331" i="1"/>
  <c r="HP331" i="1" s="1"/>
  <c r="F332" i="1"/>
  <c r="HQ332" i="1"/>
  <c r="HJ279" i="1"/>
  <c r="HM279" i="1" s="1"/>
  <c r="CQ333" i="1"/>
  <c r="FI281" i="1"/>
  <c r="GG281" i="1"/>
  <c r="HL282" i="1"/>
  <c r="HN336" i="1"/>
  <c r="B340" i="1"/>
  <c r="AS338" i="1"/>
  <c r="AU338" i="1" s="1"/>
  <c r="AS336" i="1"/>
  <c r="AU335" i="1"/>
  <c r="GS281" i="1" s="1"/>
  <c r="BT340" i="1"/>
  <c r="BV336" i="1"/>
  <c r="HB282" i="1" s="1"/>
  <c r="O338" i="1"/>
  <c r="Q338" i="1" s="1"/>
  <c r="O336" i="1"/>
  <c r="Q335" i="1"/>
  <c r="GI281" i="1" s="1"/>
  <c r="BZ340" i="1"/>
  <c r="CB336" i="1"/>
  <c r="HD282" i="1" s="1"/>
  <c r="AV340" i="1"/>
  <c r="AX336" i="1"/>
  <c r="GT282" i="1" s="1"/>
  <c r="BH340" i="1"/>
  <c r="BJ336" i="1"/>
  <c r="GX282" i="1" s="1"/>
  <c r="AD340" i="1"/>
  <c r="AF336" i="1"/>
  <c r="GN282" i="1" s="1"/>
  <c r="L340" i="1"/>
  <c r="N336" i="1"/>
  <c r="X340" i="1"/>
  <c r="Z336" i="1"/>
  <c r="GL282" i="1" s="1"/>
  <c r="BQ338" i="1"/>
  <c r="BS338" i="1" s="1"/>
  <c r="BQ336" i="1"/>
  <c r="BS335" i="1"/>
  <c r="HA281" i="1" s="1"/>
  <c r="CL340" i="1"/>
  <c r="CN336" i="1"/>
  <c r="HH282" i="1" s="1"/>
  <c r="U338" i="1"/>
  <c r="W338" i="1" s="1"/>
  <c r="U336" i="1"/>
  <c r="W335" i="1"/>
  <c r="GK281" i="1" s="1"/>
  <c r="AG338" i="1"/>
  <c r="AI338" i="1" s="1"/>
  <c r="AG336" i="1"/>
  <c r="AI335" i="1"/>
  <c r="GO281" i="1" s="1"/>
  <c r="AP340" i="1"/>
  <c r="AR336" i="1"/>
  <c r="GR282" i="1" s="1"/>
  <c r="BE338" i="1"/>
  <c r="BG338" i="1" s="1"/>
  <c r="BE336" i="1"/>
  <c r="BG335" i="1"/>
  <c r="GW281" i="1" s="1"/>
  <c r="BW338" i="1"/>
  <c r="BY338" i="1" s="1"/>
  <c r="BW336" i="1"/>
  <c r="BY335" i="1"/>
  <c r="HC281" i="1" s="1"/>
  <c r="AY338" i="1"/>
  <c r="BA338" i="1" s="1"/>
  <c r="AY336" i="1"/>
  <c r="BA335" i="1"/>
  <c r="GU281" i="1" s="1"/>
  <c r="BB340" i="1"/>
  <c r="BD336" i="1"/>
  <c r="GV282" i="1" s="1"/>
  <c r="AJ340" i="1"/>
  <c r="AL336" i="1"/>
  <c r="GP282" i="1" s="1"/>
  <c r="R340" i="1"/>
  <c r="T336" i="1"/>
  <c r="GJ282" i="1" s="1"/>
  <c r="AM338" i="1"/>
  <c r="AO338" i="1" s="1"/>
  <c r="AM336" i="1"/>
  <c r="AO335" i="1"/>
  <c r="GQ281" i="1" s="1"/>
  <c r="GH281" i="1"/>
  <c r="BK338" i="1"/>
  <c r="BM338" i="1" s="1"/>
  <c r="BK336" i="1"/>
  <c r="BM335" i="1"/>
  <c r="GY281" i="1" s="1"/>
  <c r="BN340" i="1"/>
  <c r="BP336" i="1"/>
  <c r="GZ282" i="1" s="1"/>
  <c r="CC338" i="1"/>
  <c r="CE338" i="1" s="1"/>
  <c r="CC336" i="1"/>
  <c r="CE335" i="1"/>
  <c r="HE281" i="1" s="1"/>
  <c r="AA338" i="1"/>
  <c r="AC338" i="1" s="1"/>
  <c r="AA336" i="1"/>
  <c r="AC335" i="1"/>
  <c r="GM281" i="1" s="1"/>
  <c r="H332" i="1" l="1"/>
  <c r="CO338" i="1"/>
  <c r="CO335" i="1"/>
  <c r="G332" i="1"/>
  <c r="C333" i="1" s="1"/>
  <c r="I332" i="1"/>
  <c r="HT332" i="1"/>
  <c r="HU332" i="1" s="1"/>
  <c r="HV332" i="1" s="1"/>
  <c r="J332" i="1" s="1"/>
  <c r="HS332" i="1"/>
  <c r="HP332" i="1" s="1"/>
  <c r="HR332" i="1"/>
  <c r="HO332" i="1" s="1"/>
  <c r="F333" i="1"/>
  <c r="HQ333" i="1"/>
  <c r="HJ280" i="1"/>
  <c r="HM280" i="1" s="1"/>
  <c r="CQ334" i="1"/>
  <c r="FI282" i="1"/>
  <c r="GG282" i="1"/>
  <c r="HL283" i="1"/>
  <c r="HN340" i="1"/>
  <c r="B341" i="1"/>
  <c r="AY340" i="1"/>
  <c r="BA336" i="1"/>
  <c r="GU282" i="1" s="1"/>
  <c r="GH282" i="1"/>
  <c r="AS340" i="1"/>
  <c r="AU336" i="1"/>
  <c r="GS282" i="1" s="1"/>
  <c r="AA340" i="1"/>
  <c r="AC336" i="1"/>
  <c r="GM282" i="1" s="1"/>
  <c r="BK340" i="1"/>
  <c r="BM336" i="1"/>
  <c r="GY282" i="1" s="1"/>
  <c r="AP341" i="1"/>
  <c r="AR340" i="1"/>
  <c r="GR283" i="1" s="1"/>
  <c r="CL341" i="1"/>
  <c r="CN340" i="1"/>
  <c r="HH283" i="1" s="1"/>
  <c r="L341" i="1"/>
  <c r="N340" i="1"/>
  <c r="BH341" i="1"/>
  <c r="BJ340" i="1"/>
  <c r="GX283" i="1" s="1"/>
  <c r="BZ341" i="1"/>
  <c r="CB340" i="1"/>
  <c r="HD283" i="1" s="1"/>
  <c r="CC340" i="1"/>
  <c r="CE336" i="1"/>
  <c r="HE282" i="1" s="1"/>
  <c r="AM340" i="1"/>
  <c r="AO336" i="1"/>
  <c r="GQ282" i="1" s="1"/>
  <c r="R341" i="1"/>
  <c r="T340" i="1"/>
  <c r="GJ283" i="1" s="1"/>
  <c r="BB341" i="1"/>
  <c r="BD340" i="1"/>
  <c r="GV283" i="1" s="1"/>
  <c r="BE340" i="1"/>
  <c r="BG336" i="1"/>
  <c r="GW282" i="1" s="1"/>
  <c r="U340" i="1"/>
  <c r="W336" i="1"/>
  <c r="GK282" i="1" s="1"/>
  <c r="BT341" i="1"/>
  <c r="BV340" i="1"/>
  <c r="HB283" i="1" s="1"/>
  <c r="BN341" i="1"/>
  <c r="BP340" i="1"/>
  <c r="GZ283" i="1" s="1"/>
  <c r="AJ341" i="1"/>
  <c r="AL340" i="1"/>
  <c r="GP283" i="1" s="1"/>
  <c r="BW340" i="1"/>
  <c r="BY336" i="1"/>
  <c r="HC282" i="1" s="1"/>
  <c r="AG340" i="1"/>
  <c r="AI336" i="1"/>
  <c r="GO282" i="1" s="1"/>
  <c r="BQ340" i="1"/>
  <c r="BS336" i="1"/>
  <c r="HA282" i="1" s="1"/>
  <c r="X341" i="1"/>
  <c r="Z340" i="1"/>
  <c r="GL283" i="1" s="1"/>
  <c r="AD341" i="1"/>
  <c r="AF340" i="1"/>
  <c r="GN283" i="1" s="1"/>
  <c r="AV341" i="1"/>
  <c r="AX340" i="1"/>
  <c r="GT283" i="1" s="1"/>
  <c r="O340" i="1"/>
  <c r="Q336" i="1"/>
  <c r="GI282" i="1" s="1"/>
  <c r="H333" i="1" l="1"/>
  <c r="CO336" i="1"/>
  <c r="HT333" i="1"/>
  <c r="HU333" i="1" s="1"/>
  <c r="HV333" i="1" s="1"/>
  <c r="J333" i="1" s="1"/>
  <c r="HR333" i="1"/>
  <c r="HO333" i="1" s="1"/>
  <c r="HS333" i="1"/>
  <c r="HP333" i="1" s="1"/>
  <c r="G333" i="1"/>
  <c r="C334" i="1" s="1"/>
  <c r="I333" i="1"/>
  <c r="F334" i="1"/>
  <c r="HQ334" i="1"/>
  <c r="HJ281" i="1"/>
  <c r="HM281" i="1" s="1"/>
  <c r="CQ335" i="1"/>
  <c r="FI283" i="1"/>
  <c r="GG283" i="1"/>
  <c r="HL284" i="1"/>
  <c r="HN341" i="1"/>
  <c r="B342" i="1"/>
  <c r="Q340" i="1"/>
  <c r="GI283" i="1" s="1"/>
  <c r="O341" i="1"/>
  <c r="W340" i="1"/>
  <c r="GK283" i="1" s="1"/>
  <c r="U341" i="1"/>
  <c r="BM340" i="1"/>
  <c r="GY283" i="1" s="1"/>
  <c r="BK341" i="1"/>
  <c r="AU340" i="1"/>
  <c r="GS283" i="1" s="1"/>
  <c r="AS341" i="1"/>
  <c r="BA340" i="1"/>
  <c r="GU283" i="1" s="1"/>
  <c r="AY341" i="1"/>
  <c r="AF341" i="1"/>
  <c r="GN284" i="1" s="1"/>
  <c r="AD342" i="1"/>
  <c r="BY340" i="1"/>
  <c r="HC283" i="1" s="1"/>
  <c r="BW341" i="1"/>
  <c r="BD341" i="1"/>
  <c r="GV284" i="1" s="1"/>
  <c r="BB342" i="1"/>
  <c r="CB341" i="1"/>
  <c r="HD284" i="1" s="1"/>
  <c r="BZ342" i="1"/>
  <c r="AR341" i="1"/>
  <c r="GR284" i="1" s="1"/>
  <c r="AP342" i="1"/>
  <c r="AX341" i="1"/>
  <c r="GT284" i="1" s="1"/>
  <c r="AV342" i="1"/>
  <c r="Z341" i="1"/>
  <c r="GL284" i="1" s="1"/>
  <c r="X342" i="1"/>
  <c r="AI340" i="1"/>
  <c r="GO283" i="1" s="1"/>
  <c r="AG341" i="1"/>
  <c r="AL341" i="1"/>
  <c r="GP284" i="1" s="1"/>
  <c r="AJ342" i="1"/>
  <c r="BV341" i="1"/>
  <c r="HB284" i="1" s="1"/>
  <c r="BT342" i="1"/>
  <c r="BG340" i="1"/>
  <c r="GW283" i="1" s="1"/>
  <c r="BE341" i="1"/>
  <c r="T341" i="1"/>
  <c r="GJ284" i="1" s="1"/>
  <c r="R342" i="1"/>
  <c r="CE340" i="1"/>
  <c r="HE283" i="1" s="1"/>
  <c r="CC341" i="1"/>
  <c r="BJ341" i="1"/>
  <c r="GX284" i="1" s="1"/>
  <c r="BH342" i="1"/>
  <c r="CN341" i="1"/>
  <c r="HH284" i="1" s="1"/>
  <c r="CL342" i="1"/>
  <c r="BS340" i="1"/>
  <c r="HA283" i="1" s="1"/>
  <c r="BQ341" i="1"/>
  <c r="BP341" i="1"/>
  <c r="GZ284" i="1" s="1"/>
  <c r="BN342" i="1"/>
  <c r="AO340" i="1"/>
  <c r="GQ283" i="1" s="1"/>
  <c r="AM341" i="1"/>
  <c r="N341" i="1"/>
  <c r="L342" i="1"/>
  <c r="GH283" i="1"/>
  <c r="AC340" i="1"/>
  <c r="GM283" i="1" s="1"/>
  <c r="AA341" i="1"/>
  <c r="CO340" i="1" l="1"/>
  <c r="I334" i="1"/>
  <c r="H334" i="1"/>
  <c r="G334" i="1"/>
  <c r="C335" i="1" s="1"/>
  <c r="HT334" i="1"/>
  <c r="HU334" i="1" s="1"/>
  <c r="HV334" i="1" s="1"/>
  <c r="J334" i="1" s="1"/>
  <c r="HS334" i="1"/>
  <c r="HP334" i="1" s="1"/>
  <c r="HR334" i="1"/>
  <c r="HO334" i="1" s="1"/>
  <c r="F335" i="1"/>
  <c r="HQ335" i="1"/>
  <c r="CQ336" i="1"/>
  <c r="FI284" i="1"/>
  <c r="GG284" i="1"/>
  <c r="HL285" i="1"/>
  <c r="HN342" i="1"/>
  <c r="HJ282" i="1"/>
  <c r="HM282" i="1" s="1"/>
  <c r="B343" i="1"/>
  <c r="AM342" i="1"/>
  <c r="AO341" i="1"/>
  <c r="GQ284" i="1" s="1"/>
  <c r="AY342" i="1"/>
  <c r="BA341" i="1"/>
  <c r="GU284" i="1" s="1"/>
  <c r="O342" i="1"/>
  <c r="Q341" i="1"/>
  <c r="GI284" i="1" s="1"/>
  <c r="BJ342" i="1"/>
  <c r="GX285" i="1" s="1"/>
  <c r="BH343" i="1"/>
  <c r="T342" i="1"/>
  <c r="GJ285" i="1" s="1"/>
  <c r="R343" i="1"/>
  <c r="BT343" i="1"/>
  <c r="BV342" i="1"/>
  <c r="HB285" i="1" s="1"/>
  <c r="AG342" i="1"/>
  <c r="AI341" i="1"/>
  <c r="GO284" i="1" s="1"/>
  <c r="AX342" i="1"/>
  <c r="GT285" i="1" s="1"/>
  <c r="AV343" i="1"/>
  <c r="CB342" i="1"/>
  <c r="HD285" i="1" s="1"/>
  <c r="BZ343" i="1"/>
  <c r="BW342" i="1"/>
  <c r="BY341" i="1"/>
  <c r="HC284" i="1" s="1"/>
  <c r="AA342" i="1"/>
  <c r="AC341" i="1"/>
  <c r="GM284" i="1" s="1"/>
  <c r="BQ342" i="1"/>
  <c r="BS341" i="1"/>
  <c r="HA284" i="1" s="1"/>
  <c r="BK342" i="1"/>
  <c r="BM341" i="1"/>
  <c r="GY284" i="1" s="1"/>
  <c r="N342" i="1"/>
  <c r="L343" i="1"/>
  <c r="BN343" i="1"/>
  <c r="BP342" i="1"/>
  <c r="GZ285" i="1" s="1"/>
  <c r="AS342" i="1"/>
  <c r="AU341" i="1"/>
  <c r="GS284" i="1" s="1"/>
  <c r="U342" i="1"/>
  <c r="W341" i="1"/>
  <c r="GK284" i="1" s="1"/>
  <c r="GH284" i="1"/>
  <c r="CN342" i="1"/>
  <c r="HH285" i="1" s="1"/>
  <c r="CL343" i="1"/>
  <c r="CC342" i="1"/>
  <c r="CE341" i="1"/>
  <c r="HE284" i="1" s="1"/>
  <c r="BE342" i="1"/>
  <c r="BG341" i="1"/>
  <c r="GW284" i="1" s="1"/>
  <c r="AL342" i="1"/>
  <c r="GP285" i="1" s="1"/>
  <c r="AJ343" i="1"/>
  <c r="Z342" i="1"/>
  <c r="GL285" i="1" s="1"/>
  <c r="X343" i="1"/>
  <c r="AR342" i="1"/>
  <c r="GR285" i="1" s="1"/>
  <c r="AP343" i="1"/>
  <c r="BD342" i="1"/>
  <c r="GV285" i="1" s="1"/>
  <c r="BB343" i="1"/>
  <c r="AF342" i="1"/>
  <c r="GN285" i="1" s="1"/>
  <c r="AD343" i="1"/>
  <c r="H335" i="1" l="1"/>
  <c r="CO341" i="1"/>
  <c r="I335" i="1"/>
  <c r="G335" i="1"/>
  <c r="C336" i="1" s="1"/>
  <c r="HT335" i="1"/>
  <c r="HU335" i="1" s="1"/>
  <c r="HV335" i="1" s="1"/>
  <c r="J335" i="1" s="1"/>
  <c r="HR335" i="1"/>
  <c r="HO335" i="1" s="1"/>
  <c r="HS335" i="1"/>
  <c r="HP335" i="1" s="1"/>
  <c r="F336" i="1"/>
  <c r="HQ336" i="1"/>
  <c r="HJ283" i="1"/>
  <c r="HM283" i="1" s="1"/>
  <c r="CQ340" i="1"/>
  <c r="CQ338" i="1"/>
  <c r="F338" i="1" s="1"/>
  <c r="FI285" i="1"/>
  <c r="GG285" i="1"/>
  <c r="HL286" i="1"/>
  <c r="HN343" i="1"/>
  <c r="B344" i="1"/>
  <c r="GH285" i="1"/>
  <c r="BK343" i="1"/>
  <c r="BM342" i="1"/>
  <c r="GY285" i="1" s="1"/>
  <c r="AA343" i="1"/>
  <c r="AC342" i="1"/>
  <c r="GM285" i="1" s="1"/>
  <c r="AG343" i="1"/>
  <c r="AI342" i="1"/>
  <c r="GO285" i="1" s="1"/>
  <c r="BE343" i="1"/>
  <c r="BG342" i="1"/>
  <c r="GW285" i="1" s="1"/>
  <c r="U343" i="1"/>
  <c r="W342" i="1"/>
  <c r="GK285" i="1" s="1"/>
  <c r="BN344" i="1"/>
  <c r="BP343" i="1"/>
  <c r="GZ286" i="1" s="1"/>
  <c r="BQ343" i="1"/>
  <c r="BS342" i="1"/>
  <c r="HA285" i="1" s="1"/>
  <c r="BW343" i="1"/>
  <c r="BY342" i="1"/>
  <c r="HC285" i="1" s="1"/>
  <c r="BT344" i="1"/>
  <c r="BV343" i="1"/>
  <c r="HB286" i="1" s="1"/>
  <c r="AY343" i="1"/>
  <c r="BA342" i="1"/>
  <c r="GU285" i="1" s="1"/>
  <c r="CC343" i="1"/>
  <c r="CE342" i="1"/>
  <c r="HE285" i="1" s="1"/>
  <c r="AS343" i="1"/>
  <c r="AU342" i="1"/>
  <c r="GS285" i="1" s="1"/>
  <c r="O343" i="1"/>
  <c r="Q342" i="1"/>
  <c r="GI285" i="1" s="1"/>
  <c r="AM343" i="1"/>
  <c r="AO342" i="1"/>
  <c r="GQ285" i="1" s="1"/>
  <c r="BB344" i="1"/>
  <c r="BD343" i="1"/>
  <c r="GV286" i="1" s="1"/>
  <c r="X344" i="1"/>
  <c r="Z343" i="1"/>
  <c r="GL286" i="1" s="1"/>
  <c r="CL344" i="1"/>
  <c r="CN343" i="1"/>
  <c r="HH286" i="1" s="1"/>
  <c r="AV344" i="1"/>
  <c r="AX343" i="1"/>
  <c r="GT286" i="1" s="1"/>
  <c r="BH344" i="1"/>
  <c r="BJ343" i="1"/>
  <c r="GX286" i="1" s="1"/>
  <c r="AD344" i="1"/>
  <c r="AF343" i="1"/>
  <c r="GN286" i="1" s="1"/>
  <c r="AP344" i="1"/>
  <c r="AR343" i="1"/>
  <c r="GR286" i="1" s="1"/>
  <c r="AJ344" i="1"/>
  <c r="AL343" i="1"/>
  <c r="GP286" i="1" s="1"/>
  <c r="L344" i="1"/>
  <c r="N343" i="1"/>
  <c r="BZ344" i="1"/>
  <c r="CB343" i="1"/>
  <c r="HD286" i="1" s="1"/>
  <c r="R344" i="1"/>
  <c r="T343" i="1"/>
  <c r="GJ286" i="1" s="1"/>
  <c r="H336" i="1" l="1"/>
  <c r="CO342" i="1"/>
  <c r="G336" i="1"/>
  <c r="C438" i="1"/>
  <c r="D39" i="1"/>
  <c r="C39" i="1" s="1"/>
  <c r="I336" i="1"/>
  <c r="HT336" i="1"/>
  <c r="HU336" i="1" s="1"/>
  <c r="HV336" i="1" s="1"/>
  <c r="J336" i="1" s="1"/>
  <c r="HS336" i="1"/>
  <c r="HP336" i="1" s="1"/>
  <c r="HR336" i="1"/>
  <c r="HO336" i="1" s="1"/>
  <c r="F340" i="1"/>
  <c r="G340" i="1" s="1"/>
  <c r="C341" i="1" s="1"/>
  <c r="HQ340" i="1"/>
  <c r="CQ341" i="1"/>
  <c r="FI286" i="1"/>
  <c r="GG286" i="1"/>
  <c r="HL287" i="1"/>
  <c r="HN344" i="1"/>
  <c r="HJ284" i="1"/>
  <c r="HM284" i="1" s="1"/>
  <c r="B345" i="1"/>
  <c r="AY344" i="1"/>
  <c r="BA343" i="1"/>
  <c r="GU286" i="1" s="1"/>
  <c r="BW344" i="1"/>
  <c r="BY343" i="1"/>
  <c r="HC286" i="1" s="1"/>
  <c r="BP344" i="1"/>
  <c r="GZ287" i="1" s="1"/>
  <c r="BN345" i="1"/>
  <c r="BE344" i="1"/>
  <c r="BG343" i="1"/>
  <c r="GW286" i="1" s="1"/>
  <c r="AA344" i="1"/>
  <c r="AC343" i="1"/>
  <c r="GM286" i="1" s="1"/>
  <c r="GH286" i="1"/>
  <c r="AF344" i="1"/>
  <c r="GN287" i="1" s="1"/>
  <c r="AD345" i="1"/>
  <c r="AX344" i="1"/>
  <c r="GT287" i="1" s="1"/>
  <c r="AV345" i="1"/>
  <c r="T344" i="1"/>
  <c r="GJ287" i="1" s="1"/>
  <c r="R345" i="1"/>
  <c r="AM344" i="1"/>
  <c r="AO343" i="1"/>
  <c r="GQ286" i="1" s="1"/>
  <c r="BJ344" i="1"/>
  <c r="GX287" i="1" s="1"/>
  <c r="BH345" i="1"/>
  <c r="E340" i="1"/>
  <c r="D340" i="1"/>
  <c r="H338" i="1"/>
  <c r="BV344" i="1"/>
  <c r="HB287" i="1" s="1"/>
  <c r="BT345" i="1"/>
  <c r="BQ344" i="1"/>
  <c r="BS343" i="1"/>
  <c r="HA286" i="1" s="1"/>
  <c r="W343" i="1"/>
  <c r="GK286" i="1" s="1"/>
  <c r="U344" i="1"/>
  <c r="AG344" i="1"/>
  <c r="AI343" i="1"/>
  <c r="GO286" i="1" s="1"/>
  <c r="BK344" i="1"/>
  <c r="BM343" i="1"/>
  <c r="GY286" i="1" s="1"/>
  <c r="AL344" i="1"/>
  <c r="GP287" i="1" s="1"/>
  <c r="AJ345" i="1"/>
  <c r="N344" i="1"/>
  <c r="L345" i="1"/>
  <c r="Z344" i="1"/>
  <c r="GL287" i="1" s="1"/>
  <c r="X345" i="1"/>
  <c r="AS344" i="1"/>
  <c r="AU343" i="1"/>
  <c r="GS286" i="1" s="1"/>
  <c r="AR344" i="1"/>
  <c r="GR287" i="1" s="1"/>
  <c r="AP345" i="1"/>
  <c r="CB344" i="1"/>
  <c r="HD287" i="1" s="1"/>
  <c r="BZ345" i="1"/>
  <c r="CN344" i="1"/>
  <c r="HH287" i="1" s="1"/>
  <c r="CL345" i="1"/>
  <c r="BD344" i="1"/>
  <c r="GV287" i="1" s="1"/>
  <c r="BB345" i="1"/>
  <c r="Q343" i="1"/>
  <c r="GI286" i="1" s="1"/>
  <c r="O344" i="1"/>
  <c r="CC344" i="1"/>
  <c r="CE343" i="1"/>
  <c r="HE286" i="1" s="1"/>
  <c r="H340" i="1" l="1"/>
  <c r="CO343" i="1"/>
  <c r="I340" i="1"/>
  <c r="HT340" i="1"/>
  <c r="HU340" i="1" s="1"/>
  <c r="HV340" i="1" s="1"/>
  <c r="J340" i="1" s="1"/>
  <c r="HR340" i="1"/>
  <c r="HO340" i="1" s="1"/>
  <c r="HS340" i="1"/>
  <c r="HP340" i="1" s="1"/>
  <c r="F341" i="1"/>
  <c r="G341" i="1" s="1"/>
  <c r="C342" i="1" s="1"/>
  <c r="HQ341" i="1"/>
  <c r="G438" i="1"/>
  <c r="H438" i="1" s="1"/>
  <c r="F438" i="1"/>
  <c r="E438" i="1" s="1"/>
  <c r="HJ285" i="1"/>
  <c r="HM285" i="1" s="1"/>
  <c r="CQ342" i="1"/>
  <c r="FI287" i="1"/>
  <c r="GG287" i="1"/>
  <c r="HL288" i="1"/>
  <c r="HN345" i="1"/>
  <c r="B346" i="1"/>
  <c r="AV346" i="1"/>
  <c r="AX345" i="1"/>
  <c r="GT288" i="1" s="1"/>
  <c r="AA345" i="1"/>
  <c r="AC344" i="1"/>
  <c r="GM287" i="1" s="1"/>
  <c r="AY345" i="1"/>
  <c r="BA344" i="1"/>
  <c r="GU287" i="1" s="1"/>
  <c r="BB346" i="1"/>
  <c r="BD345" i="1"/>
  <c r="GV288" i="1" s="1"/>
  <c r="BK345" i="1"/>
  <c r="BM344" i="1"/>
  <c r="GY287" i="1" s="1"/>
  <c r="BN346" i="1"/>
  <c r="BP345" i="1"/>
  <c r="GZ288" i="1" s="1"/>
  <c r="AS345" i="1"/>
  <c r="AU344" i="1"/>
  <c r="GS287" i="1" s="1"/>
  <c r="O345" i="1"/>
  <c r="Q344" i="1"/>
  <c r="GI287" i="1" s="1"/>
  <c r="CL346" i="1"/>
  <c r="CN345" i="1"/>
  <c r="HH288" i="1" s="1"/>
  <c r="AP346" i="1"/>
  <c r="AR345" i="1"/>
  <c r="GR288" i="1" s="1"/>
  <c r="X346" i="1"/>
  <c r="Z345" i="1"/>
  <c r="GL288" i="1" s="1"/>
  <c r="AJ346" i="1"/>
  <c r="AL345" i="1"/>
  <c r="GP288" i="1" s="1"/>
  <c r="AG345" i="1"/>
  <c r="AI344" i="1"/>
  <c r="GO287" i="1" s="1"/>
  <c r="BQ345" i="1"/>
  <c r="BS344" i="1"/>
  <c r="HA287" i="1" s="1"/>
  <c r="AM345" i="1"/>
  <c r="AO344" i="1"/>
  <c r="GQ287" i="1" s="1"/>
  <c r="BZ346" i="1"/>
  <c r="CB345" i="1"/>
  <c r="HD288" i="1" s="1"/>
  <c r="L346" i="1"/>
  <c r="N345" i="1"/>
  <c r="CC345" i="1"/>
  <c r="CE344" i="1"/>
  <c r="HE287" i="1" s="1"/>
  <c r="GH287" i="1"/>
  <c r="U345" i="1"/>
  <c r="W344" i="1"/>
  <c r="GK287" i="1" s="1"/>
  <c r="BT346" i="1"/>
  <c r="BV345" i="1"/>
  <c r="HB288" i="1" s="1"/>
  <c r="BH346" i="1"/>
  <c r="BJ345" i="1"/>
  <c r="GX288" i="1" s="1"/>
  <c r="R346" i="1"/>
  <c r="T345" i="1"/>
  <c r="GJ288" i="1" s="1"/>
  <c r="AD346" i="1"/>
  <c r="AF345" i="1"/>
  <c r="GN288" i="1" s="1"/>
  <c r="BE345" i="1"/>
  <c r="BG344" i="1"/>
  <c r="GW287" i="1" s="1"/>
  <c r="BW345" i="1"/>
  <c r="BY344" i="1"/>
  <c r="HC287" i="1" s="1"/>
  <c r="H341" i="1" l="1"/>
  <c r="CO344" i="1"/>
  <c r="I341" i="1"/>
  <c r="HT341" i="1"/>
  <c r="HU341" i="1" s="1"/>
  <c r="HV341" i="1" s="1"/>
  <c r="J341" i="1" s="1"/>
  <c r="HS341" i="1"/>
  <c r="HP341" i="1" s="1"/>
  <c r="HR341" i="1"/>
  <c r="HO341" i="1" s="1"/>
  <c r="F342" i="1"/>
  <c r="G342" i="1" s="1"/>
  <c r="C343" i="1" s="1"/>
  <c r="HQ342" i="1"/>
  <c r="HJ286" i="1"/>
  <c r="HM286" i="1" s="1"/>
  <c r="CQ343" i="1"/>
  <c r="FI288" i="1"/>
  <c r="GG288" i="1"/>
  <c r="HL289" i="1"/>
  <c r="HN346" i="1"/>
  <c r="B347" i="1"/>
  <c r="BY345" i="1"/>
  <c r="HC288" i="1" s="1"/>
  <c r="BW346" i="1"/>
  <c r="W345" i="1"/>
  <c r="GK288" i="1" s="1"/>
  <c r="U346" i="1"/>
  <c r="CE345" i="1"/>
  <c r="HE288" i="1" s="1"/>
  <c r="CC346" i="1"/>
  <c r="BZ347" i="1"/>
  <c r="CB346" i="1"/>
  <c r="HD289" i="1" s="1"/>
  <c r="CL347" i="1"/>
  <c r="CN346" i="1"/>
  <c r="HH289" i="1" s="1"/>
  <c r="AU345" i="1"/>
  <c r="GS288" i="1" s="1"/>
  <c r="AS346" i="1"/>
  <c r="BM345" i="1"/>
  <c r="GY288" i="1" s="1"/>
  <c r="BK346" i="1"/>
  <c r="BA345" i="1"/>
  <c r="GU288" i="1" s="1"/>
  <c r="AY346" i="1"/>
  <c r="GH288" i="1"/>
  <c r="BS345" i="1"/>
  <c r="HA288" i="1" s="1"/>
  <c r="BQ346" i="1"/>
  <c r="AV347" i="1"/>
  <c r="AX346" i="1"/>
  <c r="GT289" i="1" s="1"/>
  <c r="BT347" i="1"/>
  <c r="BV346" i="1"/>
  <c r="HB289" i="1" s="1"/>
  <c r="L347" i="1"/>
  <c r="N346" i="1"/>
  <c r="AJ347" i="1"/>
  <c r="AL346" i="1"/>
  <c r="GP289" i="1" s="1"/>
  <c r="AP347" i="1"/>
  <c r="AR346" i="1"/>
  <c r="GR289" i="1" s="1"/>
  <c r="Q345" i="1"/>
  <c r="GI288" i="1" s="1"/>
  <c r="O346" i="1"/>
  <c r="BN347" i="1"/>
  <c r="BP346" i="1"/>
  <c r="GZ289" i="1" s="1"/>
  <c r="BB347" i="1"/>
  <c r="BD346" i="1"/>
  <c r="GV289" i="1" s="1"/>
  <c r="AC345" i="1"/>
  <c r="GM288" i="1" s="1"/>
  <c r="AA346" i="1"/>
  <c r="X347" i="1"/>
  <c r="Z346" i="1"/>
  <c r="GL289" i="1" s="1"/>
  <c r="AD347" i="1"/>
  <c r="AF346" i="1"/>
  <c r="GN289" i="1" s="1"/>
  <c r="BH347" i="1"/>
  <c r="BJ346" i="1"/>
  <c r="GX289" i="1" s="1"/>
  <c r="BG345" i="1"/>
  <c r="GW288" i="1" s="1"/>
  <c r="BE346" i="1"/>
  <c r="R347" i="1"/>
  <c r="T346" i="1"/>
  <c r="GJ289" i="1" s="1"/>
  <c r="AO345" i="1"/>
  <c r="GQ288" i="1" s="1"/>
  <c r="AM346" i="1"/>
  <c r="AI345" i="1"/>
  <c r="GO288" i="1" s="1"/>
  <c r="AG346" i="1"/>
  <c r="H342" i="1" l="1"/>
  <c r="CO345" i="1"/>
  <c r="I342" i="1"/>
  <c r="HT342" i="1"/>
  <c r="HU342" i="1" s="1"/>
  <c r="HV342" i="1" s="1"/>
  <c r="J342" i="1" s="1"/>
  <c r="HR342" i="1"/>
  <c r="HO342" i="1" s="1"/>
  <c r="HS342" i="1"/>
  <c r="HP342" i="1" s="1"/>
  <c r="F343" i="1"/>
  <c r="HQ343" i="1"/>
  <c r="HJ287" i="1"/>
  <c r="HM287" i="1" s="1"/>
  <c r="CQ344" i="1"/>
  <c r="FI289" i="1"/>
  <c r="GG289" i="1"/>
  <c r="HL290" i="1"/>
  <c r="HN347" i="1"/>
  <c r="B348" i="1"/>
  <c r="T347" i="1"/>
  <c r="GJ290" i="1" s="1"/>
  <c r="R348" i="1"/>
  <c r="BJ347" i="1"/>
  <c r="GX290" i="1" s="1"/>
  <c r="BH348" i="1"/>
  <c r="Z347" i="1"/>
  <c r="GL290" i="1" s="1"/>
  <c r="X348" i="1"/>
  <c r="BP347" i="1"/>
  <c r="GZ290" i="1" s="1"/>
  <c r="BN348" i="1"/>
  <c r="AR347" i="1"/>
  <c r="GR290" i="1" s="1"/>
  <c r="AP348" i="1"/>
  <c r="N347" i="1"/>
  <c r="L348" i="1"/>
  <c r="BA346" i="1"/>
  <c r="GU289" i="1" s="1"/>
  <c r="AY347" i="1"/>
  <c r="AU346" i="1"/>
  <c r="GS289" i="1" s="1"/>
  <c r="AS347" i="1"/>
  <c r="W346" i="1"/>
  <c r="GK289" i="1" s="1"/>
  <c r="U347" i="1"/>
  <c r="AI346" i="1"/>
  <c r="GO289" i="1" s="1"/>
  <c r="AG347" i="1"/>
  <c r="CB347" i="1"/>
  <c r="HD290" i="1" s="1"/>
  <c r="BZ348" i="1"/>
  <c r="Q346" i="1"/>
  <c r="GI289" i="1" s="1"/>
  <c r="O347" i="1"/>
  <c r="AX347" i="1"/>
  <c r="GT290" i="1" s="1"/>
  <c r="AV348" i="1"/>
  <c r="AO346" i="1"/>
  <c r="GQ289" i="1" s="1"/>
  <c r="AM347" i="1"/>
  <c r="AF347" i="1"/>
  <c r="GN290" i="1" s="1"/>
  <c r="AD348" i="1"/>
  <c r="BD347" i="1"/>
  <c r="GV290" i="1" s="1"/>
  <c r="BB348" i="1"/>
  <c r="AL347" i="1"/>
  <c r="GP290" i="1" s="1"/>
  <c r="AJ348" i="1"/>
  <c r="BS346" i="1"/>
  <c r="HA289" i="1" s="1"/>
  <c r="BQ347" i="1"/>
  <c r="BM346" i="1"/>
  <c r="GY289" i="1" s="1"/>
  <c r="BK347" i="1"/>
  <c r="CE346" i="1"/>
  <c r="HE289" i="1" s="1"/>
  <c r="CC347" i="1"/>
  <c r="BY346" i="1"/>
  <c r="HC289" i="1" s="1"/>
  <c r="BW347" i="1"/>
  <c r="BG346" i="1"/>
  <c r="GW289" i="1" s="1"/>
  <c r="BE347" i="1"/>
  <c r="AC346" i="1"/>
  <c r="GM289" i="1" s="1"/>
  <c r="AA347" i="1"/>
  <c r="GH289" i="1"/>
  <c r="BV347" i="1"/>
  <c r="HB290" i="1" s="1"/>
  <c r="BT348" i="1"/>
  <c r="CN347" i="1"/>
  <c r="HH290" i="1" s="1"/>
  <c r="CL348" i="1"/>
  <c r="I343" i="1" l="1"/>
  <c r="G343" i="1"/>
  <c r="C344" i="1" s="1"/>
  <c r="CO346" i="1"/>
  <c r="HT343" i="1"/>
  <c r="HS343" i="1"/>
  <c r="HP343" i="1" s="1"/>
  <c r="HR343" i="1"/>
  <c r="HO343" i="1" s="1"/>
  <c r="H343" i="1"/>
  <c r="HU343" i="1"/>
  <c r="HV343" i="1" s="1"/>
  <c r="J343" i="1" s="1"/>
  <c r="F344" i="1"/>
  <c r="HQ344" i="1"/>
  <c r="HJ288" i="1"/>
  <c r="HM288" i="1" s="1"/>
  <c r="CQ345" i="1"/>
  <c r="FI290" i="1"/>
  <c r="GG290" i="1"/>
  <c r="HL291" i="1"/>
  <c r="HN348" i="1"/>
  <c r="B349" i="1"/>
  <c r="BQ348" i="1"/>
  <c r="BS347" i="1"/>
  <c r="HA290" i="1" s="1"/>
  <c r="BD348" i="1"/>
  <c r="GV291" i="1" s="1"/>
  <c r="BB349" i="1"/>
  <c r="AG348" i="1"/>
  <c r="AI347" i="1"/>
  <c r="GO290" i="1" s="1"/>
  <c r="N348" i="1"/>
  <c r="L349" i="1"/>
  <c r="BJ348" i="1"/>
  <c r="GX291" i="1" s="1"/>
  <c r="BH349" i="1"/>
  <c r="BV348" i="1"/>
  <c r="HB291" i="1" s="1"/>
  <c r="BT349" i="1"/>
  <c r="BW348" i="1"/>
  <c r="BY347" i="1"/>
  <c r="HC290" i="1" s="1"/>
  <c r="CB348" i="1"/>
  <c r="HD291" i="1" s="1"/>
  <c r="BZ349" i="1"/>
  <c r="GH290" i="1"/>
  <c r="AL348" i="1"/>
  <c r="GP291" i="1" s="1"/>
  <c r="AJ349" i="1"/>
  <c r="AF348" i="1"/>
  <c r="GN291" i="1" s="1"/>
  <c r="AD349" i="1"/>
  <c r="U348" i="1"/>
  <c r="W347" i="1"/>
  <c r="GK290" i="1" s="1"/>
  <c r="AY348" i="1"/>
  <c r="BA347" i="1"/>
  <c r="GU290" i="1" s="1"/>
  <c r="AR348" i="1"/>
  <c r="GR291" i="1" s="1"/>
  <c r="AP349" i="1"/>
  <c r="Z348" i="1"/>
  <c r="GL291" i="1" s="1"/>
  <c r="X349" i="1"/>
  <c r="T348" i="1"/>
  <c r="GJ291" i="1" s="1"/>
  <c r="R349" i="1"/>
  <c r="AS348" i="1"/>
  <c r="AU347" i="1"/>
  <c r="GS290" i="1" s="1"/>
  <c r="BP348" i="1"/>
  <c r="GZ291" i="1" s="1"/>
  <c r="BN349" i="1"/>
  <c r="AA348" i="1"/>
  <c r="AC347" i="1"/>
  <c r="GM290" i="1" s="1"/>
  <c r="BK348" i="1"/>
  <c r="BM347" i="1"/>
  <c r="GY290" i="1" s="1"/>
  <c r="AX348" i="1"/>
  <c r="GT291" i="1" s="1"/>
  <c r="AV349" i="1"/>
  <c r="CN348" i="1"/>
  <c r="HH291" i="1" s="1"/>
  <c r="CL349" i="1"/>
  <c r="BE348" i="1"/>
  <c r="BG347" i="1"/>
  <c r="GW290" i="1" s="1"/>
  <c r="CC348" i="1"/>
  <c r="CE347" i="1"/>
  <c r="HE290" i="1" s="1"/>
  <c r="AM348" i="1"/>
  <c r="AO347" i="1"/>
  <c r="GQ290" i="1" s="1"/>
  <c r="O348" i="1"/>
  <c r="Q347" i="1"/>
  <c r="GI290" i="1" s="1"/>
  <c r="H344" i="1" l="1"/>
  <c r="CO347" i="1"/>
  <c r="G344" i="1"/>
  <c r="C345" i="1" s="1"/>
  <c r="I344" i="1"/>
  <c r="HT344" i="1"/>
  <c r="HU344" i="1" s="1"/>
  <c r="HV344" i="1" s="1"/>
  <c r="J344" i="1" s="1"/>
  <c r="HR344" i="1"/>
  <c r="HO344" i="1" s="1"/>
  <c r="HS344" i="1"/>
  <c r="HP344" i="1" s="1"/>
  <c r="F345" i="1"/>
  <c r="HQ345" i="1"/>
  <c r="CQ346" i="1"/>
  <c r="FI291" i="1"/>
  <c r="GG291" i="1"/>
  <c r="HL292" i="1"/>
  <c r="HN349" i="1"/>
  <c r="HJ289" i="1"/>
  <c r="HM289" i="1" s="1"/>
  <c r="B350" i="1"/>
  <c r="BW349" i="1"/>
  <c r="BY348" i="1"/>
  <c r="HC291" i="1" s="1"/>
  <c r="AG349" i="1"/>
  <c r="AI348" i="1"/>
  <c r="GO291" i="1" s="1"/>
  <c r="BQ349" i="1"/>
  <c r="BS348" i="1"/>
  <c r="HA291" i="1" s="1"/>
  <c r="X350" i="1"/>
  <c r="Z349" i="1"/>
  <c r="GL292" i="1" s="1"/>
  <c r="O349" i="1"/>
  <c r="Q348" i="1"/>
  <c r="GI291" i="1" s="1"/>
  <c r="AA349" i="1"/>
  <c r="AC348" i="1"/>
  <c r="GM291" i="1" s="1"/>
  <c r="AS349" i="1"/>
  <c r="AU348" i="1"/>
  <c r="GS291" i="1" s="1"/>
  <c r="AY349" i="1"/>
  <c r="BA348" i="1"/>
  <c r="GU291" i="1" s="1"/>
  <c r="AJ350" i="1"/>
  <c r="AL349" i="1"/>
  <c r="GP292" i="1" s="1"/>
  <c r="BZ350" i="1"/>
  <c r="CB349" i="1"/>
  <c r="HD292" i="1" s="1"/>
  <c r="BT350" i="1"/>
  <c r="BV349" i="1"/>
  <c r="HB292" i="1" s="1"/>
  <c r="L350" i="1"/>
  <c r="N349" i="1"/>
  <c r="BB350" i="1"/>
  <c r="BD349" i="1"/>
  <c r="GV292" i="1" s="1"/>
  <c r="BE349" i="1"/>
  <c r="BG348" i="1"/>
  <c r="GW291" i="1" s="1"/>
  <c r="AV350" i="1"/>
  <c r="AX349" i="1"/>
  <c r="GT292" i="1" s="1"/>
  <c r="CC349" i="1"/>
  <c r="CE348" i="1"/>
  <c r="HE291" i="1" s="1"/>
  <c r="CL350" i="1"/>
  <c r="CN349" i="1"/>
  <c r="HH292" i="1" s="1"/>
  <c r="BN350" i="1"/>
  <c r="BP349" i="1"/>
  <c r="GZ292" i="1" s="1"/>
  <c r="R350" i="1"/>
  <c r="T349" i="1"/>
  <c r="GJ292" i="1" s="1"/>
  <c r="AP350" i="1"/>
  <c r="AR349" i="1"/>
  <c r="GR292" i="1" s="1"/>
  <c r="GH291" i="1"/>
  <c r="AM349" i="1"/>
  <c r="AO348" i="1"/>
  <c r="GQ291" i="1" s="1"/>
  <c r="BK349" i="1"/>
  <c r="BM348" i="1"/>
  <c r="GY291" i="1" s="1"/>
  <c r="U349" i="1"/>
  <c r="W348" i="1"/>
  <c r="GK291" i="1" s="1"/>
  <c r="AD350" i="1"/>
  <c r="AF349" i="1"/>
  <c r="GN292" i="1" s="1"/>
  <c r="BH350" i="1"/>
  <c r="BJ349" i="1"/>
  <c r="GX292" i="1" s="1"/>
  <c r="I345" i="1" l="1"/>
  <c r="H345" i="1"/>
  <c r="G345" i="1"/>
  <c r="C346" i="1" s="1"/>
  <c r="CO348" i="1"/>
  <c r="HT345" i="1"/>
  <c r="HU345" i="1" s="1"/>
  <c r="HV345" i="1" s="1"/>
  <c r="J345" i="1" s="1"/>
  <c r="HS345" i="1"/>
  <c r="HP345" i="1" s="1"/>
  <c r="HR345" i="1"/>
  <c r="HO345" i="1" s="1"/>
  <c r="F346" i="1"/>
  <c r="HQ346" i="1"/>
  <c r="HJ290" i="1"/>
  <c r="HM290" i="1" s="1"/>
  <c r="CQ347" i="1"/>
  <c r="FI292" i="1"/>
  <c r="GG292" i="1"/>
  <c r="HL293" i="1"/>
  <c r="HN350" i="1"/>
  <c r="B351" i="1"/>
  <c r="BN351" i="1"/>
  <c r="BP350" i="1"/>
  <c r="GZ293" i="1" s="1"/>
  <c r="BN353" i="1"/>
  <c r="BP353" i="1" s="1"/>
  <c r="BG349" i="1"/>
  <c r="GW292" i="1" s="1"/>
  <c r="BE350" i="1"/>
  <c r="BZ351" i="1"/>
  <c r="BZ353" i="1"/>
  <c r="CB353" i="1" s="1"/>
  <c r="CB350" i="1"/>
  <c r="HD293" i="1" s="1"/>
  <c r="AC349" i="1"/>
  <c r="GM292" i="1" s="1"/>
  <c r="AA350" i="1"/>
  <c r="AI349" i="1"/>
  <c r="GO292" i="1" s="1"/>
  <c r="AG350" i="1"/>
  <c r="AO349" i="1"/>
  <c r="GQ292" i="1" s="1"/>
  <c r="AM350" i="1"/>
  <c r="W349" i="1"/>
  <c r="GK292" i="1" s="1"/>
  <c r="U350" i="1"/>
  <c r="R351" i="1"/>
  <c r="R353" i="1"/>
  <c r="T353" i="1" s="1"/>
  <c r="T350" i="1"/>
  <c r="GJ293" i="1" s="1"/>
  <c r="CL353" i="1"/>
  <c r="CN353" i="1" s="1"/>
  <c r="CL351" i="1"/>
  <c r="CN350" i="1"/>
  <c r="HH293" i="1" s="1"/>
  <c r="AV351" i="1"/>
  <c r="AV353" i="1"/>
  <c r="AX353" i="1" s="1"/>
  <c r="AX350" i="1"/>
  <c r="GT293" i="1" s="1"/>
  <c r="BB353" i="1"/>
  <c r="BD353" i="1" s="1"/>
  <c r="BB351" i="1"/>
  <c r="BD350" i="1"/>
  <c r="GV293" i="1" s="1"/>
  <c r="BT353" i="1"/>
  <c r="BV353" i="1" s="1"/>
  <c r="BT351" i="1"/>
  <c r="BV350" i="1"/>
  <c r="HB293" i="1" s="1"/>
  <c r="AJ353" i="1"/>
  <c r="AL353" i="1" s="1"/>
  <c r="AJ351" i="1"/>
  <c r="AL350" i="1"/>
  <c r="GP293" i="1" s="1"/>
  <c r="AU349" i="1"/>
  <c r="GS292" i="1" s="1"/>
  <c r="AS350" i="1"/>
  <c r="Q349" i="1"/>
  <c r="GI292" i="1" s="1"/>
  <c r="O350" i="1"/>
  <c r="BS349" i="1"/>
  <c r="HA292" i="1" s="1"/>
  <c r="BQ350" i="1"/>
  <c r="BY349" i="1"/>
  <c r="HC292" i="1" s="1"/>
  <c r="BW350" i="1"/>
  <c r="AD353" i="1"/>
  <c r="AF353" i="1" s="1"/>
  <c r="AD351" i="1"/>
  <c r="AF350" i="1"/>
  <c r="GN293" i="1" s="1"/>
  <c r="BM349" i="1"/>
  <c r="GY292" i="1" s="1"/>
  <c r="BK350" i="1"/>
  <c r="AP351" i="1"/>
  <c r="AR350" i="1"/>
  <c r="GR293" i="1" s="1"/>
  <c r="AP353" i="1"/>
  <c r="AR353" i="1" s="1"/>
  <c r="CE349" i="1"/>
  <c r="HE292" i="1" s="1"/>
  <c r="CC350" i="1"/>
  <c r="L353" i="1"/>
  <c r="N353" i="1" s="1"/>
  <c r="L351" i="1"/>
  <c r="N350" i="1"/>
  <c r="BA349" i="1"/>
  <c r="GU292" i="1" s="1"/>
  <c r="AY350" i="1"/>
  <c r="X351" i="1"/>
  <c r="X353" i="1"/>
  <c r="Z353" i="1" s="1"/>
  <c r="Z350" i="1"/>
  <c r="GL293" i="1" s="1"/>
  <c r="BH353" i="1"/>
  <c r="BJ353" i="1" s="1"/>
  <c r="BH351" i="1"/>
  <c r="BJ350" i="1"/>
  <c r="GX293" i="1" s="1"/>
  <c r="GH292" i="1"/>
  <c r="I346" i="1" l="1"/>
  <c r="CO349" i="1"/>
  <c r="G346" i="1"/>
  <c r="C347" i="1" s="1"/>
  <c r="H346" i="1"/>
  <c r="HT346" i="1"/>
  <c r="HU346" i="1" s="1"/>
  <c r="HV346" i="1" s="1"/>
  <c r="J346" i="1" s="1"/>
  <c r="HR346" i="1"/>
  <c r="HO346" i="1" s="1"/>
  <c r="HS346" i="1"/>
  <c r="HP346" i="1" s="1"/>
  <c r="F347" i="1"/>
  <c r="HQ347" i="1"/>
  <c r="HJ291" i="1"/>
  <c r="HM291" i="1" s="1"/>
  <c r="CQ348" i="1"/>
  <c r="FI293" i="1"/>
  <c r="GG293" i="1"/>
  <c r="HL294" i="1"/>
  <c r="HN351" i="1"/>
  <c r="B355" i="1"/>
  <c r="AY353" i="1"/>
  <c r="BA353" i="1" s="1"/>
  <c r="BA350" i="1"/>
  <c r="GU293" i="1" s="1"/>
  <c r="AY351" i="1"/>
  <c r="BH355" i="1"/>
  <c r="BJ351" i="1"/>
  <c r="GX294" i="1" s="1"/>
  <c r="X355" i="1"/>
  <c r="Z351" i="1"/>
  <c r="GL294" i="1" s="1"/>
  <c r="L355" i="1"/>
  <c r="N351" i="1"/>
  <c r="BW353" i="1"/>
  <c r="BY353" i="1" s="1"/>
  <c r="BW351" i="1"/>
  <c r="BY350" i="1"/>
  <c r="HC293" i="1" s="1"/>
  <c r="O353" i="1"/>
  <c r="Q353" i="1" s="1"/>
  <c r="Q350" i="1"/>
  <c r="GI293" i="1" s="1"/>
  <c r="O351" i="1"/>
  <c r="BT355" i="1"/>
  <c r="BV351" i="1"/>
  <c r="HB294" i="1" s="1"/>
  <c r="AM353" i="1"/>
  <c r="AO353" i="1" s="1"/>
  <c r="AO350" i="1"/>
  <c r="GQ293" i="1" s="1"/>
  <c r="AM351" i="1"/>
  <c r="AA353" i="1"/>
  <c r="AC353" i="1" s="1"/>
  <c r="AC350" i="1"/>
  <c r="GM293" i="1" s="1"/>
  <c r="AA351" i="1"/>
  <c r="BZ355" i="1"/>
  <c r="CB351" i="1"/>
  <c r="HD294" i="1" s="1"/>
  <c r="BE353" i="1"/>
  <c r="BG353" i="1" s="1"/>
  <c r="BG350" i="1"/>
  <c r="GW293" i="1" s="1"/>
  <c r="BE351" i="1"/>
  <c r="BN355" i="1"/>
  <c r="BP351" i="1"/>
  <c r="GZ294" i="1" s="1"/>
  <c r="CL355" i="1"/>
  <c r="CN351" i="1"/>
  <c r="HH294" i="1" s="1"/>
  <c r="R355" i="1"/>
  <c r="T351" i="1"/>
  <c r="GJ294" i="1" s="1"/>
  <c r="U353" i="1"/>
  <c r="W353" i="1" s="1"/>
  <c r="W350" i="1"/>
  <c r="GK293" i="1" s="1"/>
  <c r="U351" i="1"/>
  <c r="AG353" i="1"/>
  <c r="AI353" i="1" s="1"/>
  <c r="AI350" i="1"/>
  <c r="GO293" i="1" s="1"/>
  <c r="AG351" i="1"/>
  <c r="AJ355" i="1"/>
  <c r="AL351" i="1"/>
  <c r="GP294" i="1" s="1"/>
  <c r="CC353" i="1"/>
  <c r="CE353" i="1" s="1"/>
  <c r="CC351" i="1"/>
  <c r="CE350" i="1"/>
  <c r="HE293" i="1" s="1"/>
  <c r="AP355" i="1"/>
  <c r="AR351" i="1"/>
  <c r="GR294" i="1" s="1"/>
  <c r="AD355" i="1"/>
  <c r="AF351" i="1"/>
  <c r="GN294" i="1" s="1"/>
  <c r="BQ353" i="1"/>
  <c r="BS353" i="1" s="1"/>
  <c r="BQ351" i="1"/>
  <c r="BS350" i="1"/>
  <c r="HA293" i="1" s="1"/>
  <c r="AS353" i="1"/>
  <c r="AU353" i="1" s="1"/>
  <c r="AU350" i="1"/>
  <c r="GS293" i="1" s="1"/>
  <c r="AS351" i="1"/>
  <c r="GH293" i="1"/>
  <c r="BK353" i="1"/>
  <c r="BM353" i="1" s="1"/>
  <c r="BM350" i="1"/>
  <c r="GY293" i="1" s="1"/>
  <c r="BK351" i="1"/>
  <c r="BB355" i="1"/>
  <c r="BD351" i="1"/>
  <c r="GV294" i="1" s="1"/>
  <c r="AV355" i="1"/>
  <c r="AX351" i="1"/>
  <c r="GT294" i="1" s="1"/>
  <c r="I347" i="1" l="1"/>
  <c r="CO353" i="1"/>
  <c r="G347" i="1"/>
  <c r="C348" i="1" s="1"/>
  <c r="H347" i="1"/>
  <c r="CO350" i="1"/>
  <c r="HT347" i="1"/>
  <c r="HU347" i="1" s="1"/>
  <c r="HV347" i="1" s="1"/>
  <c r="J347" i="1" s="1"/>
  <c r="HS347" i="1"/>
  <c r="HP347" i="1" s="1"/>
  <c r="HR347" i="1"/>
  <c r="HO347" i="1" s="1"/>
  <c r="F348" i="1"/>
  <c r="HQ348" i="1"/>
  <c r="HJ292" i="1"/>
  <c r="HM292" i="1" s="1"/>
  <c r="CQ349" i="1"/>
  <c r="FI294" i="1"/>
  <c r="GG294" i="1"/>
  <c r="HL295" i="1"/>
  <c r="HN355" i="1"/>
  <c r="B356" i="1"/>
  <c r="N355" i="1"/>
  <c r="L356" i="1"/>
  <c r="CN355" i="1"/>
  <c r="HH295" i="1" s="1"/>
  <c r="CL356" i="1"/>
  <c r="BG351" i="1"/>
  <c r="GW294" i="1" s="1"/>
  <c r="BE355" i="1"/>
  <c r="CB355" i="1"/>
  <c r="HD295" i="1" s="1"/>
  <c r="BZ356" i="1"/>
  <c r="AM355" i="1"/>
  <c r="AO351" i="1"/>
  <c r="GQ294" i="1" s="1"/>
  <c r="O355" i="1"/>
  <c r="Q351" i="1"/>
  <c r="GI294" i="1" s="1"/>
  <c r="BW355" i="1"/>
  <c r="BY351" i="1"/>
  <c r="HC294" i="1" s="1"/>
  <c r="AX355" i="1"/>
  <c r="GT295" i="1" s="1"/>
  <c r="AV356" i="1"/>
  <c r="AF355" i="1"/>
  <c r="GN295" i="1" s="1"/>
  <c r="AD356" i="1"/>
  <c r="CE351" i="1"/>
  <c r="HE294" i="1" s="1"/>
  <c r="CC355" i="1"/>
  <c r="AI351" i="1"/>
  <c r="GO294" i="1" s="1"/>
  <c r="AG355" i="1"/>
  <c r="BP355" i="1"/>
  <c r="GZ295" i="1" s="1"/>
  <c r="BN356" i="1"/>
  <c r="AS355" i="1"/>
  <c r="AU351" i="1"/>
  <c r="GS294" i="1" s="1"/>
  <c r="BD355" i="1"/>
  <c r="GV295" i="1" s="1"/>
  <c r="BB356" i="1"/>
  <c r="AR355" i="1"/>
  <c r="GR295" i="1" s="1"/>
  <c r="AP356" i="1"/>
  <c r="AA355" i="1"/>
  <c r="AC351" i="1"/>
  <c r="GM294" i="1" s="1"/>
  <c r="Z355" i="1"/>
  <c r="GL295" i="1" s="1"/>
  <c r="X356" i="1"/>
  <c r="AY355" i="1"/>
  <c r="BA351" i="1"/>
  <c r="GU294" i="1" s="1"/>
  <c r="BV355" i="1"/>
  <c r="HB295" i="1" s="1"/>
  <c r="BT356" i="1"/>
  <c r="BJ355" i="1"/>
  <c r="GX295" i="1" s="1"/>
  <c r="BH356" i="1"/>
  <c r="BQ355" i="1"/>
  <c r="BS351" i="1"/>
  <c r="HA294" i="1" s="1"/>
  <c r="BK355" i="1"/>
  <c r="BM351" i="1"/>
  <c r="GY294" i="1" s="1"/>
  <c r="AL355" i="1"/>
  <c r="GP295" i="1" s="1"/>
  <c r="AJ356" i="1"/>
  <c r="U355" i="1"/>
  <c r="W351" i="1"/>
  <c r="GK294" i="1" s="1"/>
  <c r="T355" i="1"/>
  <c r="GJ295" i="1" s="1"/>
  <c r="R356" i="1"/>
  <c r="GH294" i="1"/>
  <c r="I348" i="1" l="1"/>
  <c r="G348" i="1"/>
  <c r="C349" i="1" s="1"/>
  <c r="CO351" i="1"/>
  <c r="HT348" i="1"/>
  <c r="HU348" i="1" s="1"/>
  <c r="HV348" i="1" s="1"/>
  <c r="J348" i="1" s="1"/>
  <c r="HR348" i="1"/>
  <c r="HO348" i="1" s="1"/>
  <c r="HS348" i="1"/>
  <c r="HP348" i="1" s="1"/>
  <c r="H348" i="1"/>
  <c r="F349" i="1"/>
  <c r="HQ349" i="1"/>
  <c r="HJ293" i="1"/>
  <c r="HM293" i="1" s="1"/>
  <c r="CQ350" i="1"/>
  <c r="FI295" i="1"/>
  <c r="GG295" i="1"/>
  <c r="HL296" i="1"/>
  <c r="HN356" i="1"/>
  <c r="B357" i="1"/>
  <c r="U356" i="1"/>
  <c r="W355" i="1"/>
  <c r="GK295" i="1" s="1"/>
  <c r="AA356" i="1"/>
  <c r="AC355" i="1"/>
  <c r="GM295" i="1" s="1"/>
  <c r="BP356" i="1"/>
  <c r="GZ296" i="1" s="1"/>
  <c r="BN357" i="1"/>
  <c r="AX356" i="1"/>
  <c r="GT296" i="1" s="1"/>
  <c r="AV357" i="1"/>
  <c r="BW356" i="1"/>
  <c r="BY355" i="1"/>
  <c r="HC295" i="1" s="1"/>
  <c r="CB356" i="1"/>
  <c r="HD296" i="1" s="1"/>
  <c r="BZ357" i="1"/>
  <c r="CN356" i="1"/>
  <c r="HH296" i="1" s="1"/>
  <c r="CL357" i="1"/>
  <c r="AR356" i="1"/>
  <c r="GR296" i="1" s="1"/>
  <c r="AP357" i="1"/>
  <c r="BJ356" i="1"/>
  <c r="GX296" i="1" s="1"/>
  <c r="BH357" i="1"/>
  <c r="AY356" i="1"/>
  <c r="BA355" i="1"/>
  <c r="GU295" i="1" s="1"/>
  <c r="BD356" i="1"/>
  <c r="GV296" i="1" s="1"/>
  <c r="BB357" i="1"/>
  <c r="CC356" i="1"/>
  <c r="CE355" i="1"/>
  <c r="HE295" i="1" s="1"/>
  <c r="T356" i="1"/>
  <c r="GJ296" i="1" s="1"/>
  <c r="R357" i="1"/>
  <c r="AL356" i="1"/>
  <c r="GP296" i="1" s="1"/>
  <c r="AJ357" i="1"/>
  <c r="BK356" i="1"/>
  <c r="BM355" i="1"/>
  <c r="GY295" i="1" s="1"/>
  <c r="Z356" i="1"/>
  <c r="GL296" i="1" s="1"/>
  <c r="X357" i="1"/>
  <c r="BV356" i="1"/>
  <c r="HB296" i="1" s="1"/>
  <c r="BT357" i="1"/>
  <c r="AG356" i="1"/>
  <c r="AI355" i="1"/>
  <c r="GO295" i="1" s="1"/>
  <c r="AF356" i="1"/>
  <c r="GN296" i="1" s="1"/>
  <c r="AD357" i="1"/>
  <c r="O356" i="1"/>
  <c r="Q355" i="1"/>
  <c r="GI295" i="1" s="1"/>
  <c r="BE356" i="1"/>
  <c r="BG355" i="1"/>
  <c r="GW295" i="1" s="1"/>
  <c r="N356" i="1"/>
  <c r="L357" i="1"/>
  <c r="BQ356" i="1"/>
  <c r="BS355" i="1"/>
  <c r="HA295" i="1" s="1"/>
  <c r="AS356" i="1"/>
  <c r="AU355" i="1"/>
  <c r="GS295" i="1" s="1"/>
  <c r="AM356" i="1"/>
  <c r="AO355" i="1"/>
  <c r="GQ295" i="1" s="1"/>
  <c r="GH295" i="1"/>
  <c r="H349" i="1" l="1"/>
  <c r="CO355" i="1"/>
  <c r="G349" i="1"/>
  <c r="C350" i="1" s="1"/>
  <c r="I349" i="1"/>
  <c r="HT349" i="1"/>
  <c r="HU349" i="1" s="1"/>
  <c r="HV349" i="1" s="1"/>
  <c r="J349" i="1" s="1"/>
  <c r="HS349" i="1"/>
  <c r="HP349" i="1" s="1"/>
  <c r="HR349" i="1"/>
  <c r="HO349" i="1" s="1"/>
  <c r="F350" i="1"/>
  <c r="HQ350" i="1"/>
  <c r="CQ351" i="1"/>
  <c r="FI296" i="1"/>
  <c r="GG296" i="1"/>
  <c r="HL297" i="1"/>
  <c r="HN357" i="1"/>
  <c r="HJ294" i="1"/>
  <c r="HM294" i="1" s="1"/>
  <c r="B358" i="1"/>
  <c r="AM357" i="1"/>
  <c r="AO356" i="1"/>
  <c r="GQ296" i="1" s="1"/>
  <c r="BQ357" i="1"/>
  <c r="BS356" i="1"/>
  <c r="HA296" i="1" s="1"/>
  <c r="AD358" i="1"/>
  <c r="AF357" i="1"/>
  <c r="GN297" i="1" s="1"/>
  <c r="BT358" i="1"/>
  <c r="BV357" i="1"/>
  <c r="HB297" i="1" s="1"/>
  <c r="BK357" i="1"/>
  <c r="BM356" i="1"/>
  <c r="GY296" i="1" s="1"/>
  <c r="CC357" i="1"/>
  <c r="CE356" i="1"/>
  <c r="HE296" i="1" s="1"/>
  <c r="AY357" i="1"/>
  <c r="BA356" i="1"/>
  <c r="GU296" i="1" s="1"/>
  <c r="AP358" i="1"/>
  <c r="AR357" i="1"/>
  <c r="GR297" i="1" s="1"/>
  <c r="BZ358" i="1"/>
  <c r="CB357" i="1"/>
  <c r="HD297" i="1" s="1"/>
  <c r="AV358" i="1"/>
  <c r="AX357" i="1"/>
  <c r="GT297" i="1" s="1"/>
  <c r="BE357" i="1"/>
  <c r="BG356" i="1"/>
  <c r="GW296" i="1" s="1"/>
  <c r="X358" i="1"/>
  <c r="Z357" i="1"/>
  <c r="GL297" i="1" s="1"/>
  <c r="AJ358" i="1"/>
  <c r="AL357" i="1"/>
  <c r="GP297" i="1" s="1"/>
  <c r="BB358" i="1"/>
  <c r="BD357" i="1"/>
  <c r="GV297" i="1" s="1"/>
  <c r="BH358" i="1"/>
  <c r="BJ357" i="1"/>
  <c r="GX297" i="1" s="1"/>
  <c r="AA357" i="1"/>
  <c r="AC356" i="1"/>
  <c r="GM296" i="1" s="1"/>
  <c r="CL358" i="1"/>
  <c r="CN357" i="1"/>
  <c r="HH297" i="1" s="1"/>
  <c r="BN358" i="1"/>
  <c r="BP357" i="1"/>
  <c r="GZ297" i="1" s="1"/>
  <c r="AS357" i="1"/>
  <c r="AU356" i="1"/>
  <c r="GS296" i="1" s="1"/>
  <c r="L358" i="1"/>
  <c r="N357" i="1"/>
  <c r="GH296" i="1"/>
  <c r="O357" i="1"/>
  <c r="Q356" i="1"/>
  <c r="GI296" i="1" s="1"/>
  <c r="AG357" i="1"/>
  <c r="AI356" i="1"/>
  <c r="GO296" i="1" s="1"/>
  <c r="R358" i="1"/>
  <c r="T357" i="1"/>
  <c r="GJ297" i="1" s="1"/>
  <c r="BW357" i="1"/>
  <c r="BY356" i="1"/>
  <c r="HC296" i="1" s="1"/>
  <c r="U357" i="1"/>
  <c r="W356" i="1"/>
  <c r="GK296" i="1" s="1"/>
  <c r="CO356" i="1" l="1"/>
  <c r="I350" i="1"/>
  <c r="H350" i="1"/>
  <c r="G350" i="1"/>
  <c r="C351" i="1" s="1"/>
  <c r="HT350" i="1"/>
  <c r="HU350" i="1" s="1"/>
  <c r="HV350" i="1" s="1"/>
  <c r="J350" i="1" s="1"/>
  <c r="HR350" i="1"/>
  <c r="HO350" i="1" s="1"/>
  <c r="HS350" i="1"/>
  <c r="HP350" i="1" s="1"/>
  <c r="F351" i="1"/>
  <c r="HQ351" i="1"/>
  <c r="HJ295" i="1"/>
  <c r="HM295" i="1" s="1"/>
  <c r="CQ355" i="1"/>
  <c r="CQ353" i="1"/>
  <c r="F353" i="1" s="1"/>
  <c r="FI297" i="1"/>
  <c r="GG297" i="1"/>
  <c r="HL298" i="1"/>
  <c r="HN358" i="1"/>
  <c r="B359" i="1"/>
  <c r="BN359" i="1"/>
  <c r="BP358" i="1"/>
  <c r="GZ298" i="1" s="1"/>
  <c r="R359" i="1"/>
  <c r="T358" i="1"/>
  <c r="GJ298" i="1" s="1"/>
  <c r="Q357" i="1"/>
  <c r="GI297" i="1" s="1"/>
  <c r="O358" i="1"/>
  <c r="AC357" i="1"/>
  <c r="GM297" i="1" s="1"/>
  <c r="AA358" i="1"/>
  <c r="BB359" i="1"/>
  <c r="BD358" i="1"/>
  <c r="GV298" i="1" s="1"/>
  <c r="X359" i="1"/>
  <c r="Z358" i="1"/>
  <c r="GL298" i="1" s="1"/>
  <c r="AV359" i="1"/>
  <c r="AX358" i="1"/>
  <c r="GT298" i="1" s="1"/>
  <c r="AP359" i="1"/>
  <c r="AR358" i="1"/>
  <c r="GR298" i="1" s="1"/>
  <c r="CE357" i="1"/>
  <c r="HE297" i="1" s="1"/>
  <c r="CC358" i="1"/>
  <c r="W357" i="1"/>
  <c r="GK297" i="1" s="1"/>
  <c r="U358" i="1"/>
  <c r="AU357" i="1"/>
  <c r="GS297" i="1" s="1"/>
  <c r="AS358" i="1"/>
  <c r="CL359" i="1"/>
  <c r="CN358" i="1"/>
  <c r="HH298" i="1" s="1"/>
  <c r="AD359" i="1"/>
  <c r="AF358" i="1"/>
  <c r="GN298" i="1" s="1"/>
  <c r="AO357" i="1"/>
  <c r="GQ297" i="1" s="1"/>
  <c r="AM358" i="1"/>
  <c r="L359" i="1"/>
  <c r="N358" i="1"/>
  <c r="BY357" i="1"/>
  <c r="HC297" i="1" s="1"/>
  <c r="BW358" i="1"/>
  <c r="AI357" i="1"/>
  <c r="GO297" i="1" s="1"/>
  <c r="AG358" i="1"/>
  <c r="GH297" i="1"/>
  <c r="BH359" i="1"/>
  <c r="BJ358" i="1"/>
  <c r="GX298" i="1" s="1"/>
  <c r="AJ359" i="1"/>
  <c r="AL358" i="1"/>
  <c r="GP298" i="1" s="1"/>
  <c r="BG357" i="1"/>
  <c r="GW297" i="1" s="1"/>
  <c r="BE358" i="1"/>
  <c r="BZ359" i="1"/>
  <c r="CB358" i="1"/>
  <c r="HD298" i="1" s="1"/>
  <c r="BA357" i="1"/>
  <c r="GU297" i="1" s="1"/>
  <c r="AY358" i="1"/>
  <c r="BM357" i="1"/>
  <c r="GY297" i="1" s="1"/>
  <c r="BK358" i="1"/>
  <c r="BT359" i="1"/>
  <c r="BV358" i="1"/>
  <c r="HB298" i="1" s="1"/>
  <c r="BS357" i="1"/>
  <c r="HA297" i="1" s="1"/>
  <c r="BQ358" i="1"/>
  <c r="CO357" i="1" l="1"/>
  <c r="C439" i="1"/>
  <c r="D40" i="1"/>
  <c r="C40" i="1" s="1"/>
  <c r="G351" i="1"/>
  <c r="I351" i="1"/>
  <c r="H351" i="1"/>
  <c r="HT351" i="1"/>
  <c r="HU351" i="1" s="1"/>
  <c r="HV351" i="1" s="1"/>
  <c r="J351" i="1" s="1"/>
  <c r="HS351" i="1"/>
  <c r="HP351" i="1" s="1"/>
  <c r="HR351" i="1"/>
  <c r="HO351" i="1" s="1"/>
  <c r="F355" i="1"/>
  <c r="H355" i="1" s="1"/>
  <c r="HQ355" i="1"/>
  <c r="HJ296" i="1"/>
  <c r="HM296" i="1" s="1"/>
  <c r="CQ356" i="1"/>
  <c r="FI298" i="1"/>
  <c r="GG298" i="1"/>
  <c r="HL299" i="1"/>
  <c r="HN359" i="1"/>
  <c r="B360" i="1"/>
  <c r="BA358" i="1"/>
  <c r="GU298" i="1" s="1"/>
  <c r="AY359" i="1"/>
  <c r="BG358" i="1"/>
  <c r="GW298" i="1" s="1"/>
  <c r="BE359" i="1"/>
  <c r="BM358" i="1"/>
  <c r="GY298" i="1" s="1"/>
  <c r="BK359" i="1"/>
  <c r="AI358" i="1"/>
  <c r="GO298" i="1" s="1"/>
  <c r="AG359" i="1"/>
  <c r="GH298" i="1"/>
  <c r="CE358" i="1"/>
  <c r="HE298" i="1" s="1"/>
  <c r="CC359" i="1"/>
  <c r="Q358" i="1"/>
  <c r="GI298" i="1" s="1"/>
  <c r="O359" i="1"/>
  <c r="BS358" i="1"/>
  <c r="HA298" i="1" s="1"/>
  <c r="BQ359" i="1"/>
  <c r="CB359" i="1"/>
  <c r="HD299" i="1" s="1"/>
  <c r="BZ360" i="1"/>
  <c r="AL359" i="1"/>
  <c r="GP299" i="1" s="1"/>
  <c r="AJ360" i="1"/>
  <c r="N359" i="1"/>
  <c r="L360" i="1"/>
  <c r="AF359" i="1"/>
  <c r="GN299" i="1" s="1"/>
  <c r="AD360" i="1"/>
  <c r="AX359" i="1"/>
  <c r="GT299" i="1" s="1"/>
  <c r="AV360" i="1"/>
  <c r="BD359" i="1"/>
  <c r="GV299" i="1" s="1"/>
  <c r="BB360" i="1"/>
  <c r="BP359" i="1"/>
  <c r="GZ299" i="1" s="1"/>
  <c r="BN360" i="1"/>
  <c r="CN359" i="1"/>
  <c r="HH299" i="1" s="1"/>
  <c r="CL360" i="1"/>
  <c r="W358" i="1"/>
  <c r="GK298" i="1" s="1"/>
  <c r="U359" i="1"/>
  <c r="AC358" i="1"/>
  <c r="GM298" i="1" s="1"/>
  <c r="AA359" i="1"/>
  <c r="D355" i="1"/>
  <c r="H353" i="1"/>
  <c r="E355" i="1"/>
  <c r="BY358" i="1"/>
  <c r="HC298" i="1" s="1"/>
  <c r="BW359" i="1"/>
  <c r="AO358" i="1"/>
  <c r="GQ298" i="1" s="1"/>
  <c r="AM359" i="1"/>
  <c r="BV359" i="1"/>
  <c r="HB299" i="1" s="1"/>
  <c r="BT360" i="1"/>
  <c r="BJ359" i="1"/>
  <c r="GX299" i="1" s="1"/>
  <c r="BH360" i="1"/>
  <c r="AU358" i="1"/>
  <c r="GS298" i="1" s="1"/>
  <c r="AS359" i="1"/>
  <c r="AR359" i="1"/>
  <c r="GR299" i="1" s="1"/>
  <c r="AP360" i="1"/>
  <c r="Z359" i="1"/>
  <c r="GL299" i="1" s="1"/>
  <c r="X360" i="1"/>
  <c r="T359" i="1"/>
  <c r="GJ299" i="1" s="1"/>
  <c r="R360" i="1"/>
  <c r="CO358" i="1" l="1"/>
  <c r="G355" i="1"/>
  <c r="C356" i="1" s="1"/>
  <c r="I355" i="1"/>
  <c r="HT355" i="1"/>
  <c r="HU355" i="1" s="1"/>
  <c r="HV355" i="1" s="1"/>
  <c r="J355" i="1" s="1"/>
  <c r="HR355" i="1"/>
  <c r="HO355" i="1" s="1"/>
  <c r="HS355" i="1"/>
  <c r="HP355" i="1" s="1"/>
  <c r="CQ357" i="1"/>
  <c r="F356" i="1"/>
  <c r="HQ356" i="1"/>
  <c r="G439" i="1"/>
  <c r="H439" i="1" s="1"/>
  <c r="F439" i="1"/>
  <c r="E439" i="1" s="1"/>
  <c r="FI299" i="1"/>
  <c r="GG299" i="1"/>
  <c r="HL300" i="1"/>
  <c r="HN360" i="1"/>
  <c r="HJ297" i="1"/>
  <c r="HM297" i="1" s="1"/>
  <c r="B361" i="1"/>
  <c r="AR360" i="1"/>
  <c r="GR300" i="1" s="1"/>
  <c r="AP361" i="1"/>
  <c r="AA360" i="1"/>
  <c r="AC359" i="1"/>
  <c r="GM299" i="1" s="1"/>
  <c r="AF360" i="1"/>
  <c r="GN300" i="1" s="1"/>
  <c r="AD361" i="1"/>
  <c r="BV360" i="1"/>
  <c r="HB300" i="1" s="1"/>
  <c r="BT361" i="1"/>
  <c r="BW360" i="1"/>
  <c r="BY359" i="1"/>
  <c r="HC299" i="1" s="1"/>
  <c r="GH299" i="1"/>
  <c r="CB360" i="1"/>
  <c r="HD300" i="1" s="1"/>
  <c r="BZ361" i="1"/>
  <c r="BK360" i="1"/>
  <c r="BM359" i="1"/>
  <c r="GY299" i="1" s="1"/>
  <c r="AY360" i="1"/>
  <c r="BA359" i="1"/>
  <c r="GU299" i="1" s="1"/>
  <c r="CN360" i="1"/>
  <c r="HH300" i="1" s="1"/>
  <c r="CL361" i="1"/>
  <c r="BJ360" i="1"/>
  <c r="GX300" i="1" s="1"/>
  <c r="BH361" i="1"/>
  <c r="AM360" i="1"/>
  <c r="AO359" i="1"/>
  <c r="GQ299" i="1" s="1"/>
  <c r="AL360" i="1"/>
  <c r="GP300" i="1" s="1"/>
  <c r="AJ361" i="1"/>
  <c r="BQ360" i="1"/>
  <c r="BS359" i="1"/>
  <c r="HA299" i="1" s="1"/>
  <c r="AG360" i="1"/>
  <c r="AI359" i="1"/>
  <c r="GO299" i="1" s="1"/>
  <c r="BE360" i="1"/>
  <c r="BG359" i="1"/>
  <c r="GW299" i="1" s="1"/>
  <c r="T360" i="1"/>
  <c r="GJ300" i="1" s="1"/>
  <c r="R361" i="1"/>
  <c r="BD360" i="1"/>
  <c r="GV300" i="1" s="1"/>
  <c r="BB361" i="1"/>
  <c r="O360" i="1"/>
  <c r="Q359" i="1"/>
  <c r="GI299" i="1" s="1"/>
  <c r="Z360" i="1"/>
  <c r="GL300" i="1" s="1"/>
  <c r="X361" i="1"/>
  <c r="AS360" i="1"/>
  <c r="AU359" i="1"/>
  <c r="GS299" i="1" s="1"/>
  <c r="U360" i="1"/>
  <c r="W359" i="1"/>
  <c r="GK299" i="1" s="1"/>
  <c r="BP360" i="1"/>
  <c r="GZ300" i="1" s="1"/>
  <c r="BN361" i="1"/>
  <c r="AX360" i="1"/>
  <c r="GT300" i="1" s="1"/>
  <c r="AV361" i="1"/>
  <c r="N360" i="1"/>
  <c r="L361" i="1"/>
  <c r="CC360" i="1"/>
  <c r="CE359" i="1"/>
  <c r="HE299" i="1" s="1"/>
  <c r="G356" i="1" l="1"/>
  <c r="C357" i="1" s="1"/>
  <c r="CO359" i="1"/>
  <c r="H356" i="1"/>
  <c r="I356" i="1"/>
  <c r="HT356" i="1"/>
  <c r="HU356" i="1" s="1"/>
  <c r="HV356" i="1" s="1"/>
  <c r="J356" i="1" s="1"/>
  <c r="HS356" i="1"/>
  <c r="HP356" i="1" s="1"/>
  <c r="HR356" i="1"/>
  <c r="HO356" i="1" s="1"/>
  <c r="F357" i="1"/>
  <c r="HQ357" i="1"/>
  <c r="HJ298" i="1"/>
  <c r="HM298" i="1" s="1"/>
  <c r="CQ358" i="1"/>
  <c r="FI300" i="1"/>
  <c r="GG300" i="1"/>
  <c r="HL301" i="1"/>
  <c r="HN361" i="1"/>
  <c r="B362" i="1"/>
  <c r="AP362" i="1"/>
  <c r="AR361" i="1"/>
  <c r="GR301" i="1" s="1"/>
  <c r="O361" i="1"/>
  <c r="Q360" i="1"/>
  <c r="GI300" i="1" s="1"/>
  <c r="AY361" i="1"/>
  <c r="BA360" i="1"/>
  <c r="GU300" i="1" s="1"/>
  <c r="BZ362" i="1"/>
  <c r="CB361" i="1"/>
  <c r="HD301" i="1" s="1"/>
  <c r="AD362" i="1"/>
  <c r="AF361" i="1"/>
  <c r="GN301" i="1" s="1"/>
  <c r="AV362" i="1"/>
  <c r="AX361" i="1"/>
  <c r="GT301" i="1" s="1"/>
  <c r="X362" i="1"/>
  <c r="Z361" i="1"/>
  <c r="GL301" i="1" s="1"/>
  <c r="AG361" i="1"/>
  <c r="AI360" i="1"/>
  <c r="GO300" i="1" s="1"/>
  <c r="BW361" i="1"/>
  <c r="BY360" i="1"/>
  <c r="HC300" i="1" s="1"/>
  <c r="BQ361" i="1"/>
  <c r="BS360" i="1"/>
  <c r="HA300" i="1" s="1"/>
  <c r="AM361" i="1"/>
  <c r="AO360" i="1"/>
  <c r="GQ300" i="1" s="1"/>
  <c r="CN361" i="1"/>
  <c r="HH301" i="1" s="1"/>
  <c r="CL362" i="1"/>
  <c r="BK361" i="1"/>
  <c r="BM360" i="1"/>
  <c r="GY300" i="1" s="1"/>
  <c r="BV361" i="1"/>
  <c r="HB301" i="1" s="1"/>
  <c r="BT362" i="1"/>
  <c r="GH300" i="1"/>
  <c r="AS361" i="1"/>
  <c r="AU360" i="1"/>
  <c r="GS300" i="1" s="1"/>
  <c r="R362" i="1"/>
  <c r="T361" i="1"/>
  <c r="GJ301" i="1" s="1"/>
  <c r="U361" i="1"/>
  <c r="W360" i="1"/>
  <c r="GK300" i="1" s="1"/>
  <c r="BB362" i="1"/>
  <c r="BD361" i="1"/>
  <c r="GV301" i="1" s="1"/>
  <c r="CC361" i="1"/>
  <c r="CE360" i="1"/>
  <c r="HE300" i="1" s="1"/>
  <c r="L362" i="1"/>
  <c r="N361" i="1"/>
  <c r="BN362" i="1"/>
  <c r="BP361" i="1"/>
  <c r="GZ301" i="1" s="1"/>
  <c r="BE361" i="1"/>
  <c r="BG360" i="1"/>
  <c r="GW300" i="1" s="1"/>
  <c r="AJ362" i="1"/>
  <c r="AL361" i="1"/>
  <c r="GP301" i="1" s="1"/>
  <c r="BJ361" i="1"/>
  <c r="GX301" i="1" s="1"/>
  <c r="BH362" i="1"/>
  <c r="AA361" i="1"/>
  <c r="AC360" i="1"/>
  <c r="GM300" i="1" s="1"/>
  <c r="G357" i="1" l="1"/>
  <c r="C358" i="1" s="1"/>
  <c r="CO360" i="1"/>
  <c r="H357" i="1"/>
  <c r="I357" i="1"/>
  <c r="HT357" i="1"/>
  <c r="HU357" i="1" s="1"/>
  <c r="HV357" i="1" s="1"/>
  <c r="J357" i="1" s="1"/>
  <c r="HR357" i="1"/>
  <c r="HO357" i="1" s="1"/>
  <c r="HS357" i="1"/>
  <c r="HP357" i="1" s="1"/>
  <c r="F358" i="1"/>
  <c r="HQ358" i="1"/>
  <c r="HJ299" i="1"/>
  <c r="HM299" i="1" s="1"/>
  <c r="CQ359" i="1"/>
  <c r="FI301" i="1"/>
  <c r="GG301" i="1"/>
  <c r="HL302" i="1"/>
  <c r="HN362" i="1"/>
  <c r="B363" i="1"/>
  <c r="AC361" i="1"/>
  <c r="GM301" i="1" s="1"/>
  <c r="AA362" i="1"/>
  <c r="BK362" i="1"/>
  <c r="BM361" i="1"/>
  <c r="GY301" i="1" s="1"/>
  <c r="BW362" i="1"/>
  <c r="BY361" i="1"/>
  <c r="HC301" i="1" s="1"/>
  <c r="AJ363" i="1"/>
  <c r="AL362" i="1"/>
  <c r="GP302" i="1" s="1"/>
  <c r="CC362" i="1"/>
  <c r="CE361" i="1"/>
  <c r="HE301" i="1" s="1"/>
  <c r="AU361" i="1"/>
  <c r="GS301" i="1" s="1"/>
  <c r="AS362" i="1"/>
  <c r="CL363" i="1"/>
  <c r="CN362" i="1"/>
  <c r="HH302" i="1" s="1"/>
  <c r="X363" i="1"/>
  <c r="Z362" i="1"/>
  <c r="GL302" i="1" s="1"/>
  <c r="AP363" i="1"/>
  <c r="AR362" i="1"/>
  <c r="GR302" i="1" s="1"/>
  <c r="BT363" i="1"/>
  <c r="BV362" i="1"/>
  <c r="HB302" i="1" s="1"/>
  <c r="AO361" i="1"/>
  <c r="GQ301" i="1" s="1"/>
  <c r="AM362" i="1"/>
  <c r="BZ363" i="1"/>
  <c r="CB362" i="1"/>
  <c r="HD302" i="1" s="1"/>
  <c r="BN363" i="1"/>
  <c r="BP362" i="1"/>
  <c r="GZ302" i="1" s="1"/>
  <c r="W361" i="1"/>
  <c r="GK301" i="1" s="1"/>
  <c r="U362" i="1"/>
  <c r="BH363" i="1"/>
  <c r="BJ362" i="1"/>
  <c r="GX302" i="1" s="1"/>
  <c r="GH301" i="1"/>
  <c r="BQ362" i="1"/>
  <c r="BS361" i="1"/>
  <c r="HA301" i="1" s="1"/>
  <c r="AD363" i="1"/>
  <c r="AF362" i="1"/>
  <c r="GN302" i="1" s="1"/>
  <c r="AY362" i="1"/>
  <c r="BA361" i="1"/>
  <c r="GU301" i="1" s="1"/>
  <c r="BE362" i="1"/>
  <c r="BG361" i="1"/>
  <c r="GW301" i="1" s="1"/>
  <c r="L363" i="1"/>
  <c r="N362" i="1"/>
  <c r="BB363" i="1"/>
  <c r="BD362" i="1"/>
  <c r="GV302" i="1" s="1"/>
  <c r="R363" i="1"/>
  <c r="T362" i="1"/>
  <c r="GJ302" i="1" s="1"/>
  <c r="AI361" i="1"/>
  <c r="GO301" i="1" s="1"/>
  <c r="AG362" i="1"/>
  <c r="AV363" i="1"/>
  <c r="AX362" i="1"/>
  <c r="GT302" i="1" s="1"/>
  <c r="Q361" i="1"/>
  <c r="GI301" i="1" s="1"/>
  <c r="O362" i="1"/>
  <c r="G358" i="1" l="1"/>
  <c r="C359" i="1" s="1"/>
  <c r="H358" i="1"/>
  <c r="CO361" i="1"/>
  <c r="I358" i="1"/>
  <c r="HT358" i="1"/>
  <c r="HU358" i="1" s="1"/>
  <c r="HV358" i="1" s="1"/>
  <c r="J358" i="1" s="1"/>
  <c r="HS358" i="1"/>
  <c r="HP358" i="1" s="1"/>
  <c r="HR358" i="1"/>
  <c r="HO358" i="1" s="1"/>
  <c r="F359" i="1"/>
  <c r="HQ359" i="1"/>
  <c r="HJ300" i="1"/>
  <c r="HM300" i="1" s="1"/>
  <c r="CQ360" i="1"/>
  <c r="FI302" i="1"/>
  <c r="GG302" i="1"/>
  <c r="HL303" i="1"/>
  <c r="HN363" i="1"/>
  <c r="B364" i="1"/>
  <c r="O363" i="1"/>
  <c r="Q362" i="1"/>
  <c r="GI302" i="1" s="1"/>
  <c r="L364" i="1"/>
  <c r="N363" i="1"/>
  <c r="AY363" i="1"/>
  <c r="BA362" i="1"/>
  <c r="GU302" i="1" s="1"/>
  <c r="BQ363" i="1"/>
  <c r="BS362" i="1"/>
  <c r="HA302" i="1" s="1"/>
  <c r="BZ364" i="1"/>
  <c r="CB363" i="1"/>
  <c r="HD303" i="1" s="1"/>
  <c r="BH364" i="1"/>
  <c r="BJ363" i="1"/>
  <c r="GX303" i="1" s="1"/>
  <c r="BN364" i="1"/>
  <c r="BP363" i="1"/>
  <c r="GZ303" i="1" s="1"/>
  <c r="AM363" i="1"/>
  <c r="AO362" i="1"/>
  <c r="GQ302" i="1" s="1"/>
  <c r="CL364" i="1"/>
  <c r="CN363" i="1"/>
  <c r="HH303" i="1" s="1"/>
  <c r="CC363" i="1"/>
  <c r="CE362" i="1"/>
  <c r="HE302" i="1" s="1"/>
  <c r="BK363" i="1"/>
  <c r="BM362" i="1"/>
  <c r="GY302" i="1" s="1"/>
  <c r="AG363" i="1"/>
  <c r="AI362" i="1"/>
  <c r="GO302" i="1" s="1"/>
  <c r="R364" i="1"/>
  <c r="T363" i="1"/>
  <c r="GJ303" i="1" s="1"/>
  <c r="BT364" i="1"/>
  <c r="BV363" i="1"/>
  <c r="HB303" i="1" s="1"/>
  <c r="BB364" i="1"/>
  <c r="BD363" i="1"/>
  <c r="GV303" i="1" s="1"/>
  <c r="BE363" i="1"/>
  <c r="BG362" i="1"/>
  <c r="GW302" i="1" s="1"/>
  <c r="AD364" i="1"/>
  <c r="AF363" i="1"/>
  <c r="GN303" i="1" s="1"/>
  <c r="U363" i="1"/>
  <c r="W362" i="1"/>
  <c r="GK302" i="1" s="1"/>
  <c r="AP364" i="1"/>
  <c r="AR363" i="1"/>
  <c r="GR303" i="1" s="1"/>
  <c r="AS363" i="1"/>
  <c r="AU362" i="1"/>
  <c r="GS302" i="1" s="1"/>
  <c r="AA363" i="1"/>
  <c r="AC362" i="1"/>
  <c r="GM302" i="1" s="1"/>
  <c r="AV364" i="1"/>
  <c r="AX363" i="1"/>
  <c r="GT303" i="1" s="1"/>
  <c r="GH302" i="1"/>
  <c r="X364" i="1"/>
  <c r="Z363" i="1"/>
  <c r="GL303" i="1" s="1"/>
  <c r="AJ364" i="1"/>
  <c r="AL363" i="1"/>
  <c r="GP303" i="1" s="1"/>
  <c r="BW363" i="1"/>
  <c r="BY362" i="1"/>
  <c r="HC302" i="1" s="1"/>
  <c r="G359" i="1" l="1"/>
  <c r="C360" i="1" s="1"/>
  <c r="I359" i="1"/>
  <c r="CO362" i="1"/>
  <c r="HT359" i="1"/>
  <c r="HS359" i="1"/>
  <c r="HP359" i="1" s="1"/>
  <c r="HR359" i="1"/>
  <c r="HO359" i="1" s="1"/>
  <c r="H359" i="1"/>
  <c r="HU359" i="1"/>
  <c r="HV359" i="1" s="1"/>
  <c r="J359" i="1" s="1"/>
  <c r="F360" i="1"/>
  <c r="HQ360" i="1"/>
  <c r="HJ301" i="1"/>
  <c r="HM301" i="1" s="1"/>
  <c r="CQ361" i="1"/>
  <c r="FI303" i="1"/>
  <c r="GG303" i="1"/>
  <c r="HL304" i="1"/>
  <c r="HN364" i="1"/>
  <c r="B365" i="1"/>
  <c r="AU363" i="1"/>
  <c r="GS303" i="1" s="1"/>
  <c r="AS364" i="1"/>
  <c r="BP364" i="1"/>
  <c r="GZ304" i="1" s="1"/>
  <c r="BN365" i="1"/>
  <c r="BS363" i="1"/>
  <c r="HA303" i="1" s="1"/>
  <c r="BQ364" i="1"/>
  <c r="N364" i="1"/>
  <c r="L365" i="1"/>
  <c r="BG363" i="1"/>
  <c r="GW303" i="1" s="1"/>
  <c r="BE364" i="1"/>
  <c r="T364" i="1"/>
  <c r="GJ304" i="1" s="1"/>
  <c r="R365" i="1"/>
  <c r="BM363" i="1"/>
  <c r="GY303" i="1" s="1"/>
  <c r="BK364" i="1"/>
  <c r="CN364" i="1"/>
  <c r="HH304" i="1" s="1"/>
  <c r="CL365" i="1"/>
  <c r="BY363" i="1"/>
  <c r="HC303" i="1" s="1"/>
  <c r="BW364" i="1"/>
  <c r="Z364" i="1"/>
  <c r="GL304" i="1" s="1"/>
  <c r="X365" i="1"/>
  <c r="AX364" i="1"/>
  <c r="GT304" i="1" s="1"/>
  <c r="AV365" i="1"/>
  <c r="W363" i="1"/>
  <c r="GK303" i="1" s="1"/>
  <c r="U364" i="1"/>
  <c r="AL364" i="1"/>
  <c r="GP304" i="1" s="1"/>
  <c r="AJ365" i="1"/>
  <c r="AC363" i="1"/>
  <c r="GM303" i="1" s="1"/>
  <c r="AA364" i="1"/>
  <c r="AR364" i="1"/>
  <c r="GR304" i="1" s="1"/>
  <c r="AP365" i="1"/>
  <c r="AO363" i="1"/>
  <c r="GQ303" i="1" s="1"/>
  <c r="AM364" i="1"/>
  <c r="BJ364" i="1"/>
  <c r="GX304" i="1" s="1"/>
  <c r="BH365" i="1"/>
  <c r="CB364" i="1"/>
  <c r="HD304" i="1" s="1"/>
  <c r="BZ365" i="1"/>
  <c r="BA363" i="1"/>
  <c r="GU303" i="1" s="1"/>
  <c r="AY364" i="1"/>
  <c r="Q363" i="1"/>
  <c r="GI303" i="1" s="1"/>
  <c r="O364" i="1"/>
  <c r="AF364" i="1"/>
  <c r="GN304" i="1" s="1"/>
  <c r="AD365" i="1"/>
  <c r="BD364" i="1"/>
  <c r="GV304" i="1" s="1"/>
  <c r="BB365" i="1"/>
  <c r="BV364" i="1"/>
  <c r="HB304" i="1" s="1"/>
  <c r="BT365" i="1"/>
  <c r="AI363" i="1"/>
  <c r="GO303" i="1" s="1"/>
  <c r="AG364" i="1"/>
  <c r="CE363" i="1"/>
  <c r="HE303" i="1" s="1"/>
  <c r="CC364" i="1"/>
  <c r="GH303" i="1"/>
  <c r="I360" i="1" l="1"/>
  <c r="CO363" i="1"/>
  <c r="H360" i="1"/>
  <c r="G360" i="1"/>
  <c r="C361" i="1" s="1"/>
  <c r="HT360" i="1"/>
  <c r="HU360" i="1" s="1"/>
  <c r="HV360" i="1" s="1"/>
  <c r="J360" i="1" s="1"/>
  <c r="HR360" i="1"/>
  <c r="HO360" i="1" s="1"/>
  <c r="HS360" i="1"/>
  <c r="HP360" i="1" s="1"/>
  <c r="F361" i="1"/>
  <c r="HQ361" i="1"/>
  <c r="HJ302" i="1"/>
  <c r="HM302" i="1" s="1"/>
  <c r="CQ362" i="1"/>
  <c r="FI304" i="1"/>
  <c r="GG304" i="1"/>
  <c r="HL305" i="1"/>
  <c r="HN365" i="1"/>
  <c r="B366" i="1"/>
  <c r="CC365" i="1"/>
  <c r="CE364" i="1"/>
  <c r="HE304" i="1" s="1"/>
  <c r="AD368" i="1"/>
  <c r="AF368" i="1" s="1"/>
  <c r="AF365" i="1"/>
  <c r="GN305" i="1" s="1"/>
  <c r="AD366" i="1"/>
  <c r="AY365" i="1"/>
  <c r="BA364" i="1"/>
  <c r="GU304" i="1" s="1"/>
  <c r="BH368" i="1"/>
  <c r="BJ368" i="1" s="1"/>
  <c r="BJ365" i="1"/>
  <c r="GX305" i="1" s="1"/>
  <c r="BH366" i="1"/>
  <c r="AP368" i="1"/>
  <c r="AR368" i="1" s="1"/>
  <c r="AR365" i="1"/>
  <c r="GR305" i="1" s="1"/>
  <c r="AP366" i="1"/>
  <c r="N365" i="1"/>
  <c r="L368" i="1"/>
  <c r="N368" i="1" s="1"/>
  <c r="L366" i="1"/>
  <c r="BN368" i="1"/>
  <c r="BP368" i="1" s="1"/>
  <c r="BP365" i="1"/>
  <c r="GZ305" i="1" s="1"/>
  <c r="BN366" i="1"/>
  <c r="AS365" i="1"/>
  <c r="AU364" i="1"/>
  <c r="GS304" i="1" s="1"/>
  <c r="AJ368" i="1"/>
  <c r="AL368" i="1" s="1"/>
  <c r="AL365" i="1"/>
  <c r="GP305" i="1" s="1"/>
  <c r="AJ366" i="1"/>
  <c r="AV368" i="1"/>
  <c r="AX368" i="1" s="1"/>
  <c r="AX365" i="1"/>
  <c r="GT305" i="1" s="1"/>
  <c r="AV366" i="1"/>
  <c r="BW365" i="1"/>
  <c r="BY364" i="1"/>
  <c r="HC304" i="1" s="1"/>
  <c r="BK365" i="1"/>
  <c r="BM364" i="1"/>
  <c r="GY304" i="1" s="1"/>
  <c r="BE365" i="1"/>
  <c r="BG364" i="1"/>
  <c r="GW304" i="1" s="1"/>
  <c r="GH304" i="1"/>
  <c r="BT368" i="1"/>
  <c r="BV368" i="1" s="1"/>
  <c r="BV365" i="1"/>
  <c r="HB305" i="1" s="1"/>
  <c r="BT366" i="1"/>
  <c r="AG365" i="1"/>
  <c r="AI364" i="1"/>
  <c r="GO304" i="1" s="1"/>
  <c r="BB368" i="1"/>
  <c r="BD368" i="1" s="1"/>
  <c r="BD365" i="1"/>
  <c r="GV305" i="1" s="1"/>
  <c r="BB366" i="1"/>
  <c r="O365" i="1"/>
  <c r="Q364" i="1"/>
  <c r="GI304" i="1" s="1"/>
  <c r="BZ368" i="1"/>
  <c r="CB368" i="1" s="1"/>
  <c r="CB365" i="1"/>
  <c r="HD305" i="1" s="1"/>
  <c r="BZ366" i="1"/>
  <c r="AM365" i="1"/>
  <c r="AO364" i="1"/>
  <c r="GQ304" i="1" s="1"/>
  <c r="AA365" i="1"/>
  <c r="AC364" i="1"/>
  <c r="GM304" i="1" s="1"/>
  <c r="BQ365" i="1"/>
  <c r="BS364" i="1"/>
  <c r="HA304" i="1" s="1"/>
  <c r="U365" i="1"/>
  <c r="W364" i="1"/>
  <c r="GK304" i="1" s="1"/>
  <c r="Z365" i="1"/>
  <c r="GL305" i="1" s="1"/>
  <c r="X368" i="1"/>
  <c r="Z368" i="1" s="1"/>
  <c r="X366" i="1"/>
  <c r="CL368" i="1"/>
  <c r="CN368" i="1" s="1"/>
  <c r="CN365" i="1"/>
  <c r="HH305" i="1" s="1"/>
  <c r="CL366" i="1"/>
  <c r="R368" i="1"/>
  <c r="T368" i="1" s="1"/>
  <c r="T365" i="1"/>
  <c r="GJ305" i="1" s="1"/>
  <c r="R366" i="1"/>
  <c r="I361" i="1" l="1"/>
  <c r="CO364" i="1"/>
  <c r="H361" i="1"/>
  <c r="G361" i="1"/>
  <c r="C362" i="1" s="1"/>
  <c r="HT361" i="1"/>
  <c r="HU361" i="1" s="1"/>
  <c r="HV361" i="1" s="1"/>
  <c r="J361" i="1" s="1"/>
  <c r="HS361" i="1"/>
  <c r="HP361" i="1" s="1"/>
  <c r="HR361" i="1"/>
  <c r="HO361" i="1" s="1"/>
  <c r="F362" i="1"/>
  <c r="HQ362" i="1"/>
  <c r="CQ363" i="1"/>
  <c r="FI305" i="1"/>
  <c r="GG305" i="1"/>
  <c r="HL306" i="1"/>
  <c r="HN366" i="1"/>
  <c r="HJ303" i="1"/>
  <c r="HM303" i="1" s="1"/>
  <c r="B370" i="1"/>
  <c r="BQ366" i="1"/>
  <c r="BQ368" i="1"/>
  <c r="BS368" i="1" s="1"/>
  <c r="BS365" i="1"/>
  <c r="HA305" i="1" s="1"/>
  <c r="AM366" i="1"/>
  <c r="AO365" i="1"/>
  <c r="GQ305" i="1" s="1"/>
  <c r="AM368" i="1"/>
  <c r="AO368" i="1" s="1"/>
  <c r="BE368" i="1"/>
  <c r="BG368" i="1" s="1"/>
  <c r="BE366" i="1"/>
  <c r="BG365" i="1"/>
  <c r="GW305" i="1" s="1"/>
  <c r="BW368" i="1"/>
  <c r="BY368" i="1" s="1"/>
  <c r="BW366" i="1"/>
  <c r="BY365" i="1"/>
  <c r="HC305" i="1" s="1"/>
  <c r="AJ370" i="1"/>
  <c r="AJ393" i="1" s="1"/>
  <c r="AL366" i="1"/>
  <c r="GP306" i="1" s="1"/>
  <c r="AS366" i="1"/>
  <c r="AS368" i="1"/>
  <c r="AU368" i="1" s="1"/>
  <c r="AU365" i="1"/>
  <c r="GS305" i="1" s="1"/>
  <c r="L370" i="1"/>
  <c r="L393" i="1" s="1"/>
  <c r="N366" i="1"/>
  <c r="BH370" i="1"/>
  <c r="BH393" i="1" s="1"/>
  <c r="BJ366" i="1"/>
  <c r="GX306" i="1" s="1"/>
  <c r="AY368" i="1"/>
  <c r="BA368" i="1" s="1"/>
  <c r="AY366" i="1"/>
  <c r="BA365" i="1"/>
  <c r="GU305" i="1" s="1"/>
  <c r="CL370" i="1"/>
  <c r="CL393" i="1" s="1"/>
  <c r="CN393" i="1" s="1"/>
  <c r="CN366" i="1"/>
  <c r="HH306" i="1" s="1"/>
  <c r="R370" i="1"/>
  <c r="R393" i="1" s="1"/>
  <c r="T366" i="1"/>
  <c r="GJ306" i="1" s="1"/>
  <c r="X370" i="1"/>
  <c r="X393" i="1" s="1"/>
  <c r="Z366" i="1"/>
  <c r="GL306" i="1" s="1"/>
  <c r="U368" i="1"/>
  <c r="W368" i="1" s="1"/>
  <c r="U366" i="1"/>
  <c r="W365" i="1"/>
  <c r="GK305" i="1" s="1"/>
  <c r="BZ370" i="1"/>
  <c r="BZ393" i="1" s="1"/>
  <c r="CB366" i="1"/>
  <c r="HD306" i="1" s="1"/>
  <c r="O366" i="1"/>
  <c r="O368" i="1"/>
  <c r="Q368" i="1" s="1"/>
  <c r="Q365" i="1"/>
  <c r="GI305" i="1" s="1"/>
  <c r="AV370" i="1"/>
  <c r="AV393" i="1" s="1"/>
  <c r="AX366" i="1"/>
  <c r="GT306" i="1" s="1"/>
  <c r="BN370" i="1"/>
  <c r="BN393" i="1" s="1"/>
  <c r="BP366" i="1"/>
  <c r="GZ306" i="1" s="1"/>
  <c r="AP370" i="1"/>
  <c r="AP393" i="1" s="1"/>
  <c r="AR366" i="1"/>
  <c r="GR306" i="1" s="1"/>
  <c r="AD370" i="1"/>
  <c r="AD393" i="1" s="1"/>
  <c r="AF366" i="1"/>
  <c r="GN306" i="1" s="1"/>
  <c r="CC368" i="1"/>
  <c r="CE368" i="1" s="1"/>
  <c r="CC366" i="1"/>
  <c r="CE365" i="1"/>
  <c r="HE305" i="1" s="1"/>
  <c r="AA366" i="1"/>
  <c r="AA368" i="1"/>
  <c r="AC368" i="1" s="1"/>
  <c r="AC365" i="1"/>
  <c r="GM305" i="1" s="1"/>
  <c r="BB370" i="1"/>
  <c r="BB393" i="1" s="1"/>
  <c r="BD393" i="1" s="1"/>
  <c r="BD366" i="1"/>
  <c r="GV306" i="1" s="1"/>
  <c r="AG368" i="1"/>
  <c r="AI368" i="1" s="1"/>
  <c r="AG366" i="1"/>
  <c r="AI365" i="1"/>
  <c r="GO305" i="1" s="1"/>
  <c r="BK366" i="1"/>
  <c r="BM365" i="1"/>
  <c r="GY305" i="1" s="1"/>
  <c r="BK368" i="1"/>
  <c r="BM368" i="1" s="1"/>
  <c r="GH305" i="1"/>
  <c r="BT370" i="1"/>
  <c r="BT393" i="1" s="1"/>
  <c r="BV366" i="1"/>
  <c r="HB306" i="1" s="1"/>
  <c r="CO368" i="1" l="1"/>
  <c r="CO365" i="1"/>
  <c r="G362" i="1"/>
  <c r="C363" i="1" s="1"/>
  <c r="I362" i="1"/>
  <c r="H362" i="1"/>
  <c r="HT362" i="1"/>
  <c r="HU362" i="1" s="1"/>
  <c r="HV362" i="1" s="1"/>
  <c r="J362" i="1" s="1"/>
  <c r="HR362" i="1"/>
  <c r="HO362" i="1" s="1"/>
  <c r="HS362" i="1"/>
  <c r="HP362" i="1" s="1"/>
  <c r="F363" i="1"/>
  <c r="HQ363" i="1"/>
  <c r="HJ304" i="1"/>
  <c r="HM304" i="1" s="1"/>
  <c r="CQ364" i="1"/>
  <c r="FI306" i="1"/>
  <c r="GG306" i="1"/>
  <c r="HL307" i="1"/>
  <c r="HN370" i="1"/>
  <c r="B371" i="1"/>
  <c r="K370" i="1"/>
  <c r="AV371" i="1"/>
  <c r="AX370" i="1"/>
  <c r="GT307" i="1" s="1"/>
  <c r="U370" i="1"/>
  <c r="U393" i="1" s="1"/>
  <c r="W366" i="1"/>
  <c r="GK306" i="1" s="1"/>
  <c r="BB371" i="1"/>
  <c r="BD370" i="1"/>
  <c r="GV307" i="1" s="1"/>
  <c r="AD371" i="1"/>
  <c r="AD383" i="1" s="1"/>
  <c r="AF370" i="1"/>
  <c r="GN307" i="1" s="1"/>
  <c r="L371" i="1"/>
  <c r="N370" i="1"/>
  <c r="AG370" i="1"/>
  <c r="AG393" i="1" s="1"/>
  <c r="AI366" i="1"/>
  <c r="GO306" i="1" s="1"/>
  <c r="CC370" i="1"/>
  <c r="CC393" i="1" s="1"/>
  <c r="CE366" i="1"/>
  <c r="HE306" i="1" s="1"/>
  <c r="BN371" i="1"/>
  <c r="BP371" i="1" s="1"/>
  <c r="BP370" i="1"/>
  <c r="GZ307" i="1" s="1"/>
  <c r="BZ371" i="1"/>
  <c r="CB370" i="1"/>
  <c r="HD307" i="1" s="1"/>
  <c r="CL383" i="1"/>
  <c r="CN383" i="1" s="1"/>
  <c r="CL371" i="1"/>
  <c r="CN370" i="1"/>
  <c r="HH307" i="1" s="1"/>
  <c r="AJ371" i="1"/>
  <c r="AL370" i="1"/>
  <c r="GP307" i="1" s="1"/>
  <c r="BQ370" i="1"/>
  <c r="BQ393" i="1" s="1"/>
  <c r="BS366" i="1"/>
  <c r="HA306" i="1" s="1"/>
  <c r="BT371" i="1"/>
  <c r="BV370" i="1"/>
  <c r="HB307" i="1" s="1"/>
  <c r="BK370" i="1"/>
  <c r="BK393" i="1" s="1"/>
  <c r="BM366" i="1"/>
  <c r="GY306" i="1" s="1"/>
  <c r="AP371" i="1"/>
  <c r="AR370" i="1"/>
  <c r="GR307" i="1" s="1"/>
  <c r="X371" i="1"/>
  <c r="Z370" i="1"/>
  <c r="GL307" i="1" s="1"/>
  <c r="BH371" i="1"/>
  <c r="BJ370" i="1"/>
  <c r="GX307" i="1" s="1"/>
  <c r="BE370" i="1"/>
  <c r="BE393" i="1" s="1"/>
  <c r="BG366" i="1"/>
  <c r="GW306" i="1" s="1"/>
  <c r="AM370" i="1"/>
  <c r="AO366" i="1"/>
  <c r="GQ306" i="1" s="1"/>
  <c r="AA370" i="1"/>
  <c r="AA393" i="1" s="1"/>
  <c r="AC366" i="1"/>
  <c r="GM306" i="1" s="1"/>
  <c r="O370" i="1"/>
  <c r="O393" i="1" s="1"/>
  <c r="Q366" i="1"/>
  <c r="GI306" i="1" s="1"/>
  <c r="R371" i="1"/>
  <c r="T370" i="1"/>
  <c r="GJ307" i="1" s="1"/>
  <c r="AY370" i="1"/>
  <c r="AY393" i="1" s="1"/>
  <c r="BA366" i="1"/>
  <c r="GU306" i="1" s="1"/>
  <c r="GH306" i="1"/>
  <c r="AS370" i="1"/>
  <c r="AS393" i="1" s="1"/>
  <c r="AU366" i="1"/>
  <c r="GS306" i="1" s="1"/>
  <c r="BW370" i="1"/>
  <c r="BW393" i="1" s="1"/>
  <c r="BY366" i="1"/>
  <c r="HC306" i="1" s="1"/>
  <c r="CO366" i="1" l="1"/>
  <c r="I363" i="1"/>
  <c r="G363" i="1"/>
  <c r="C364" i="1" s="1"/>
  <c r="H363" i="1"/>
  <c r="HT363" i="1"/>
  <c r="HU363" i="1" s="1"/>
  <c r="HV363" i="1" s="1"/>
  <c r="J363" i="1" s="1"/>
  <c r="HS363" i="1"/>
  <c r="HP363" i="1" s="1"/>
  <c r="HR363" i="1"/>
  <c r="HO363" i="1" s="1"/>
  <c r="F364" i="1"/>
  <c r="HQ364" i="1"/>
  <c r="CQ365" i="1"/>
  <c r="FI307" i="1"/>
  <c r="GG307" i="1"/>
  <c r="HL308" i="1"/>
  <c r="HN371" i="1"/>
  <c r="AM393" i="1"/>
  <c r="HJ305" i="1"/>
  <c r="HM305" i="1" s="1"/>
  <c r="B372" i="1"/>
  <c r="K371" i="1"/>
  <c r="BW371" i="1"/>
  <c r="BY370" i="1"/>
  <c r="HC307" i="1" s="1"/>
  <c r="R383" i="1"/>
  <c r="T383" i="1" s="1"/>
  <c r="T371" i="1"/>
  <c r="GJ308" i="1" s="1"/>
  <c r="R372" i="1"/>
  <c r="AA371" i="1"/>
  <c r="AC370" i="1"/>
  <c r="GM307" i="1" s="1"/>
  <c r="AM371" i="1"/>
  <c r="AO370" i="1"/>
  <c r="GQ307" i="1" s="1"/>
  <c r="AP383" i="1"/>
  <c r="AR383" i="1" s="1"/>
  <c r="AR371" i="1"/>
  <c r="GR308" i="1" s="1"/>
  <c r="AP372" i="1"/>
  <c r="AJ383" i="1"/>
  <c r="AL383" i="1" s="1"/>
  <c r="AL371" i="1"/>
  <c r="GP308" i="1" s="1"/>
  <c r="AJ372" i="1"/>
  <c r="GH307" i="1"/>
  <c r="BH383" i="1"/>
  <c r="BJ383" i="1" s="1"/>
  <c r="BJ371" i="1"/>
  <c r="GX308" i="1" s="1"/>
  <c r="BH372" i="1"/>
  <c r="BT383" i="1"/>
  <c r="BV383" i="1" s="1"/>
  <c r="BV371" i="1"/>
  <c r="HB308" i="1" s="1"/>
  <c r="BT372" i="1"/>
  <c r="AS371" i="1"/>
  <c r="AU370" i="1"/>
  <c r="GS307" i="1" s="1"/>
  <c r="AY371" i="1"/>
  <c r="BA370" i="1"/>
  <c r="GU307" i="1" s="1"/>
  <c r="O371" i="1"/>
  <c r="Q370" i="1"/>
  <c r="GI307" i="1" s="1"/>
  <c r="BG370" i="1"/>
  <c r="GW307" i="1" s="1"/>
  <c r="BE371" i="1"/>
  <c r="X383" i="1"/>
  <c r="Z383" i="1" s="1"/>
  <c r="Z371" i="1"/>
  <c r="GL308" i="1" s="1"/>
  <c r="X372" i="1"/>
  <c r="BK371" i="1"/>
  <c r="BM370" i="1"/>
  <c r="GY307" i="1" s="1"/>
  <c r="BQ371" i="1"/>
  <c r="BS370" i="1"/>
  <c r="HA307" i="1" s="1"/>
  <c r="CL372" i="1"/>
  <c r="CN371" i="1"/>
  <c r="HH308" i="1" s="1"/>
  <c r="BN383" i="1"/>
  <c r="BP383" i="1" s="1"/>
  <c r="GZ308" i="1"/>
  <c r="BN372" i="1"/>
  <c r="BP372" i="1" s="1"/>
  <c r="AI370" i="1"/>
  <c r="GO307" i="1" s="1"/>
  <c r="AG371" i="1"/>
  <c r="L383" i="1"/>
  <c r="N383" i="1" s="1"/>
  <c r="N371" i="1"/>
  <c r="L372" i="1"/>
  <c r="BB383" i="1"/>
  <c r="BD383" i="1" s="1"/>
  <c r="BD371" i="1"/>
  <c r="GV308" i="1" s="1"/>
  <c r="BB372" i="1"/>
  <c r="AV383" i="1"/>
  <c r="AX383" i="1" s="1"/>
  <c r="AX371" i="1"/>
  <c r="GT308" i="1" s="1"/>
  <c r="AV372" i="1"/>
  <c r="BZ383" i="1"/>
  <c r="CB383" i="1" s="1"/>
  <c r="CB371" i="1"/>
  <c r="HD308" i="1" s="1"/>
  <c r="BZ372" i="1"/>
  <c r="CC383" i="1"/>
  <c r="CE383" i="1" s="1"/>
  <c r="CC371" i="1"/>
  <c r="CE370" i="1"/>
  <c r="HE307" i="1" s="1"/>
  <c r="AF383" i="1"/>
  <c r="AF371" i="1"/>
  <c r="GN308" i="1" s="1"/>
  <c r="AD372" i="1"/>
  <c r="U371" i="1"/>
  <c r="W370" i="1"/>
  <c r="GK307" i="1" s="1"/>
  <c r="H364" i="1" l="1"/>
  <c r="CO370" i="1"/>
  <c r="CQ370" i="1" s="1"/>
  <c r="I364" i="1"/>
  <c r="G364" i="1"/>
  <c r="C365" i="1" s="1"/>
  <c r="HT364" i="1"/>
  <c r="HU364" i="1" s="1"/>
  <c r="HV364" i="1" s="1"/>
  <c r="J364" i="1" s="1"/>
  <c r="HR364" i="1"/>
  <c r="HO364" i="1" s="1"/>
  <c r="HS364" i="1"/>
  <c r="HP364" i="1" s="1"/>
  <c r="F365" i="1"/>
  <c r="HQ365" i="1"/>
  <c r="CQ366" i="1"/>
  <c r="FI308" i="1"/>
  <c r="GG308" i="1"/>
  <c r="HL309" i="1"/>
  <c r="HN372" i="1"/>
  <c r="HJ306" i="1"/>
  <c r="HM306" i="1" s="1"/>
  <c r="K372" i="1"/>
  <c r="N372" i="1"/>
  <c r="L373" i="1"/>
  <c r="U383" i="1"/>
  <c r="W383" i="1" s="1"/>
  <c r="U372" i="1"/>
  <c r="W371" i="1"/>
  <c r="GK308" i="1" s="1"/>
  <c r="CC372" i="1"/>
  <c r="CE371" i="1"/>
  <c r="HE308" i="1" s="1"/>
  <c r="AG383" i="1"/>
  <c r="AI383" i="1" s="1"/>
  <c r="AG372" i="1"/>
  <c r="AI371" i="1"/>
  <c r="GO308" i="1" s="1"/>
  <c r="O372" i="1"/>
  <c r="Q371" i="1"/>
  <c r="GI308" i="1" s="1"/>
  <c r="O383" i="1"/>
  <c r="Q383" i="1" s="1"/>
  <c r="AS383" i="1"/>
  <c r="AU383" i="1" s="1"/>
  <c r="AS372" i="1"/>
  <c r="AU371" i="1"/>
  <c r="GS308" i="1" s="1"/>
  <c r="BH373" i="1"/>
  <c r="BJ372" i="1"/>
  <c r="GX309" i="1" s="1"/>
  <c r="AA372" i="1"/>
  <c r="AA383" i="1"/>
  <c r="AC383" i="1" s="1"/>
  <c r="AC371" i="1"/>
  <c r="GM308" i="1" s="1"/>
  <c r="CL373" i="1"/>
  <c r="CN372" i="1"/>
  <c r="HH309" i="1" s="1"/>
  <c r="BK372" i="1"/>
  <c r="BM371" i="1"/>
  <c r="GY308" i="1" s="1"/>
  <c r="BK383" i="1"/>
  <c r="BM383" i="1" s="1"/>
  <c r="BE383" i="1"/>
  <c r="BG383" i="1" s="1"/>
  <c r="BE372" i="1"/>
  <c r="BG371" i="1"/>
  <c r="GW308" i="1" s="1"/>
  <c r="BT373" i="1"/>
  <c r="BV372" i="1"/>
  <c r="HB309" i="1" s="1"/>
  <c r="R373" i="1"/>
  <c r="T372" i="1"/>
  <c r="GJ309" i="1" s="1"/>
  <c r="BW383" i="1"/>
  <c r="BY383" i="1" s="1"/>
  <c r="BW372" i="1"/>
  <c r="BY371" i="1"/>
  <c r="HC308" i="1" s="1"/>
  <c r="BZ373" i="1"/>
  <c r="CB372" i="1"/>
  <c r="HD309" i="1" s="1"/>
  <c r="BB373" i="1"/>
  <c r="BB374" i="1" s="1"/>
  <c r="BB375" i="1" s="1"/>
  <c r="BD372" i="1"/>
  <c r="GV309" i="1" s="1"/>
  <c r="GH308" i="1"/>
  <c r="BN373" i="1"/>
  <c r="BP373" i="1" s="1"/>
  <c r="GZ309" i="1"/>
  <c r="X373" i="1"/>
  <c r="Z372" i="1"/>
  <c r="GL309" i="1" s="1"/>
  <c r="AY372" i="1"/>
  <c r="AY383" i="1"/>
  <c r="BA383" i="1" s="1"/>
  <c r="BA371" i="1"/>
  <c r="GU308" i="1" s="1"/>
  <c r="AP373" i="1"/>
  <c r="AR372" i="1"/>
  <c r="GR309" i="1" s="1"/>
  <c r="AM372" i="1"/>
  <c r="AO371" i="1"/>
  <c r="GQ308" i="1" s="1"/>
  <c r="AM383" i="1"/>
  <c r="AO383" i="1" s="1"/>
  <c r="AD373" i="1"/>
  <c r="AF372" i="1"/>
  <c r="GN309" i="1" s="1"/>
  <c r="AV373" i="1"/>
  <c r="AX372" i="1"/>
  <c r="GT309" i="1" s="1"/>
  <c r="BQ383" i="1"/>
  <c r="BS383" i="1" s="1"/>
  <c r="BQ372" i="1"/>
  <c r="BS371" i="1"/>
  <c r="HA308" i="1" s="1"/>
  <c r="AJ373" i="1"/>
  <c r="AL372" i="1"/>
  <c r="GP309" i="1" s="1"/>
  <c r="CO383" i="1" l="1"/>
  <c r="CO371" i="1"/>
  <c r="I365" i="1"/>
  <c r="H365" i="1"/>
  <c r="G365" i="1"/>
  <c r="C366" i="1" s="1"/>
  <c r="HT365" i="1"/>
  <c r="HU365" i="1" s="1"/>
  <c r="HV365" i="1" s="1"/>
  <c r="J365" i="1" s="1"/>
  <c r="HS365" i="1"/>
  <c r="HP365" i="1" s="1"/>
  <c r="HR365" i="1"/>
  <c r="HO365" i="1" s="1"/>
  <c r="F370" i="1"/>
  <c r="HQ370" i="1"/>
  <c r="F366" i="1"/>
  <c r="HQ366" i="1"/>
  <c r="CQ368" i="1"/>
  <c r="F368" i="1" s="1"/>
  <c r="FI309" i="1"/>
  <c r="GG309" i="1"/>
  <c r="HJ307" i="1"/>
  <c r="HM307" i="1" s="1"/>
  <c r="BD375" i="1"/>
  <c r="BB376" i="1"/>
  <c r="AL373" i="1"/>
  <c r="GP310" i="1" s="1"/>
  <c r="AJ374" i="1"/>
  <c r="AM373" i="1"/>
  <c r="AO372" i="1"/>
  <c r="GQ309" i="1" s="1"/>
  <c r="Z373" i="1"/>
  <c r="GL310" i="1" s="1"/>
  <c r="X374" i="1"/>
  <c r="T373" i="1"/>
  <c r="GJ310" i="1" s="1"/>
  <c r="R374" i="1"/>
  <c r="CE372" i="1"/>
  <c r="HE309" i="1" s="1"/>
  <c r="CC373" i="1"/>
  <c r="N373" i="1"/>
  <c r="L374" i="1"/>
  <c r="GZ310" i="1"/>
  <c r="BN374" i="1"/>
  <c r="BD373" i="1"/>
  <c r="GV310" i="1" s="1"/>
  <c r="BD374" i="1"/>
  <c r="BY372" i="1"/>
  <c r="HC309" i="1" s="1"/>
  <c r="BW373" i="1"/>
  <c r="BE373" i="1"/>
  <c r="BG372" i="1"/>
  <c r="GW309" i="1" s="1"/>
  <c r="BK373" i="1"/>
  <c r="BM372" i="1"/>
  <c r="GY309" i="1" s="1"/>
  <c r="BJ373" i="1"/>
  <c r="GX310" i="1" s="1"/>
  <c r="BH374" i="1"/>
  <c r="AG373" i="1"/>
  <c r="AI372" i="1"/>
  <c r="GO309" i="1" s="1"/>
  <c r="GH309" i="1"/>
  <c r="BQ373" i="1"/>
  <c r="BS372" i="1"/>
  <c r="HA309" i="1" s="1"/>
  <c r="AR373" i="1"/>
  <c r="GR310" i="1" s="1"/>
  <c r="AP374" i="1"/>
  <c r="AY373" i="1"/>
  <c r="BA372" i="1"/>
  <c r="GU309" i="1" s="1"/>
  <c r="AA373" i="1"/>
  <c r="AC372" i="1"/>
  <c r="GM309" i="1" s="1"/>
  <c r="W372" i="1"/>
  <c r="GK309" i="1" s="1"/>
  <c r="U373" i="1"/>
  <c r="AX373" i="1"/>
  <c r="GT310" i="1" s="1"/>
  <c r="AV374" i="1"/>
  <c r="AF373" i="1"/>
  <c r="GN310" i="1" s="1"/>
  <c r="AD374" i="1"/>
  <c r="CB373" i="1"/>
  <c r="HD310" i="1" s="1"/>
  <c r="BZ374" i="1"/>
  <c r="BV373" i="1"/>
  <c r="HB310" i="1" s="1"/>
  <c r="BT374" i="1"/>
  <c r="CN373" i="1"/>
  <c r="HH310" i="1" s="1"/>
  <c r="CL374" i="1"/>
  <c r="AS373" i="1"/>
  <c r="AU372" i="1"/>
  <c r="GS309" i="1" s="1"/>
  <c r="O373" i="1"/>
  <c r="Q372" i="1"/>
  <c r="GI309" i="1" s="1"/>
  <c r="CO372" i="1" l="1"/>
  <c r="C440" i="1"/>
  <c r="D41" i="1"/>
  <c r="C41" i="1" s="1"/>
  <c r="G366" i="1"/>
  <c r="HS370" i="1"/>
  <c r="HP370" i="1" s="1"/>
  <c r="HR370" i="1"/>
  <c r="HO370" i="1" s="1"/>
  <c r="HT366" i="1"/>
  <c r="HT370" i="1" s="1"/>
  <c r="HU370" i="1" s="1"/>
  <c r="HV370" i="1" s="1"/>
  <c r="HR366" i="1"/>
  <c r="HO366" i="1" s="1"/>
  <c r="HS366" i="1"/>
  <c r="HP366" i="1" s="1"/>
  <c r="H366" i="1"/>
  <c r="I366" i="1"/>
  <c r="I370" i="1" s="1"/>
  <c r="CQ371" i="1"/>
  <c r="HJ308" i="1"/>
  <c r="HM308" i="1" s="1"/>
  <c r="BD376" i="1"/>
  <c r="BB377" i="1"/>
  <c r="AL374" i="1"/>
  <c r="AJ375" i="1"/>
  <c r="T374" i="1"/>
  <c r="GJ311" i="1" s="1"/>
  <c r="R375" i="1"/>
  <c r="CB374" i="1"/>
  <c r="HD311" i="1" s="1"/>
  <c r="BZ375" i="1"/>
  <c r="AR374" i="1"/>
  <c r="GR311" i="1" s="1"/>
  <c r="AP375" i="1"/>
  <c r="AF374" i="1"/>
  <c r="GN311" i="1" s="1"/>
  <c r="AD375" i="1"/>
  <c r="BP374" i="1"/>
  <c r="GZ311" i="1" s="1"/>
  <c r="BN375" i="1"/>
  <c r="Z374" i="1"/>
  <c r="GL311" i="1" s="1"/>
  <c r="X375" i="1"/>
  <c r="BV374" i="1"/>
  <c r="HB311" i="1" s="1"/>
  <c r="BT375" i="1"/>
  <c r="AX374" i="1"/>
  <c r="GT311" i="1" s="1"/>
  <c r="AV375" i="1"/>
  <c r="BJ374" i="1"/>
  <c r="GX311" i="1" s="1"/>
  <c r="BH375" i="1"/>
  <c r="N374" i="1"/>
  <c r="L375" i="1"/>
  <c r="CN374" i="1"/>
  <c r="HH311" i="1" s="1"/>
  <c r="CL375" i="1"/>
  <c r="GP311" i="1"/>
  <c r="GV311" i="1"/>
  <c r="AA374" i="1"/>
  <c r="AC373" i="1"/>
  <c r="GM310" i="1" s="1"/>
  <c r="U374" i="1"/>
  <c r="W373" i="1"/>
  <c r="GK310" i="1" s="1"/>
  <c r="AG374" i="1"/>
  <c r="AI373" i="1"/>
  <c r="GO310" i="1" s="1"/>
  <c r="BK374" i="1"/>
  <c r="BM373" i="1"/>
  <c r="GY310" i="1" s="1"/>
  <c r="AS374" i="1"/>
  <c r="AU373" i="1"/>
  <c r="GS310" i="1" s="1"/>
  <c r="BW374" i="1"/>
  <c r="BY373" i="1"/>
  <c r="HC310" i="1" s="1"/>
  <c r="CC374" i="1"/>
  <c r="CE373" i="1"/>
  <c r="HE310" i="1" s="1"/>
  <c r="E370" i="1"/>
  <c r="D370" i="1"/>
  <c r="H368" i="1"/>
  <c r="AY374" i="1"/>
  <c r="BA373" i="1"/>
  <c r="GU310" i="1" s="1"/>
  <c r="BQ374" i="1"/>
  <c r="BS373" i="1"/>
  <c r="HA310" i="1" s="1"/>
  <c r="H370" i="1"/>
  <c r="G370" i="1"/>
  <c r="C371" i="1" s="1"/>
  <c r="BE374" i="1"/>
  <c r="BG373" i="1"/>
  <c r="GW310" i="1" s="1"/>
  <c r="GH310" i="1"/>
  <c r="AM374" i="1"/>
  <c r="AO373" i="1"/>
  <c r="GQ310" i="1" s="1"/>
  <c r="O374" i="1"/>
  <c r="O375" i="1" s="1"/>
  <c r="O376" i="1" s="1"/>
  <c r="Q373" i="1"/>
  <c r="GI310" i="1" s="1"/>
  <c r="HU366" i="1" l="1"/>
  <c r="HV366" i="1" s="1"/>
  <c r="J366" i="1" s="1"/>
  <c r="D48" i="1"/>
  <c r="CO373" i="1"/>
  <c r="F371" i="1"/>
  <c r="I371" i="1" s="1"/>
  <c r="HQ371" i="1"/>
  <c r="CQ372" i="1"/>
  <c r="G440" i="1"/>
  <c r="H440" i="1" s="1"/>
  <c r="F440" i="1"/>
  <c r="E440" i="1" s="1"/>
  <c r="C48" i="1"/>
  <c r="C50" i="1"/>
  <c r="HJ309" i="1"/>
  <c r="HM309" i="1" s="1"/>
  <c r="BD377" i="1"/>
  <c r="BB378" i="1"/>
  <c r="Q376" i="1"/>
  <c r="O377" i="1"/>
  <c r="GH311" i="1"/>
  <c r="CN375" i="1"/>
  <c r="HH312" i="1" s="1"/>
  <c r="CL376" i="1"/>
  <c r="N375" i="1"/>
  <c r="L376" i="1"/>
  <c r="AX375" i="1"/>
  <c r="GT312" i="1" s="1"/>
  <c r="AV376" i="1"/>
  <c r="Z375" i="1"/>
  <c r="GL312" i="1" s="1"/>
  <c r="X376" i="1"/>
  <c r="AF375" i="1"/>
  <c r="GN312" i="1" s="1"/>
  <c r="AD376" i="1"/>
  <c r="CB375" i="1"/>
  <c r="HD312" i="1" s="1"/>
  <c r="BZ376" i="1"/>
  <c r="AL375" i="1"/>
  <c r="GP312" i="1" s="1"/>
  <c r="AJ376" i="1"/>
  <c r="BJ375" i="1"/>
  <c r="GX312" i="1" s="1"/>
  <c r="BH376" i="1"/>
  <c r="BV375" i="1"/>
  <c r="HB312" i="1" s="1"/>
  <c r="BT376" i="1"/>
  <c r="BP375" i="1"/>
  <c r="GZ312" i="1" s="1"/>
  <c r="BN376" i="1"/>
  <c r="AR375" i="1"/>
  <c r="GR312" i="1" s="1"/>
  <c r="AP376" i="1"/>
  <c r="T375" i="1"/>
  <c r="GJ312" i="1" s="1"/>
  <c r="R376" i="1"/>
  <c r="Q374" i="1"/>
  <c r="GI311" i="1" s="1"/>
  <c r="Q375" i="1"/>
  <c r="AO374" i="1"/>
  <c r="GQ311" i="1" s="1"/>
  <c r="AM375" i="1"/>
  <c r="W374" i="1"/>
  <c r="GK311" i="1" s="1"/>
  <c r="U375" i="1"/>
  <c r="BY374" i="1"/>
  <c r="HC311" i="1" s="1"/>
  <c r="BW375" i="1"/>
  <c r="AU374" i="1"/>
  <c r="GS311" i="1" s="1"/>
  <c r="AS375" i="1"/>
  <c r="AI374" i="1"/>
  <c r="GO311" i="1" s="1"/>
  <c r="AG375" i="1"/>
  <c r="AC374" i="1"/>
  <c r="GM311" i="1" s="1"/>
  <c r="AA375" i="1"/>
  <c r="BA374" i="1"/>
  <c r="GU311" i="1" s="1"/>
  <c r="AY375" i="1"/>
  <c r="BS374" i="1"/>
  <c r="HA311" i="1" s="1"/>
  <c r="BQ375" i="1"/>
  <c r="BG374" i="1"/>
  <c r="GW311" i="1" s="1"/>
  <c r="BE375" i="1"/>
  <c r="BM374" i="1"/>
  <c r="GY311" i="1" s="1"/>
  <c r="BK375" i="1"/>
  <c r="GV312" i="1"/>
  <c r="CE374" i="1"/>
  <c r="HE311" i="1" s="1"/>
  <c r="CC375" i="1"/>
  <c r="J370" i="1"/>
  <c r="G371" i="1" l="1"/>
  <c r="C372" i="1" s="1"/>
  <c r="CO374" i="1"/>
  <c r="H371" i="1"/>
  <c r="HT371" i="1"/>
  <c r="HU371" i="1" s="1"/>
  <c r="HV371" i="1" s="1"/>
  <c r="J371" i="1" s="1"/>
  <c r="HR371" i="1"/>
  <c r="HO371" i="1" s="1"/>
  <c r="HS371" i="1"/>
  <c r="HP371" i="1" s="1"/>
  <c r="CQ373" i="1"/>
  <c r="F372" i="1"/>
  <c r="I372" i="1" s="1"/>
  <c r="HQ372" i="1"/>
  <c r="BP376" i="1"/>
  <c r="GZ313" i="1" s="1"/>
  <c r="HJ310" i="1"/>
  <c r="HM310" i="1" s="1"/>
  <c r="BD378" i="1"/>
  <c r="BB379" i="1"/>
  <c r="Q377" i="1"/>
  <c r="O378" i="1"/>
  <c r="T376" i="1"/>
  <c r="GJ313" i="1" s="1"/>
  <c r="R377" i="1"/>
  <c r="BN377" i="1"/>
  <c r="BJ376" i="1"/>
  <c r="GX313" i="1" s="1"/>
  <c r="BH377" i="1"/>
  <c r="CB376" i="1"/>
  <c r="HD313" i="1" s="1"/>
  <c r="BZ377" i="1"/>
  <c r="Z376" i="1"/>
  <c r="GL313" i="1" s="1"/>
  <c r="X377" i="1"/>
  <c r="AR376" i="1"/>
  <c r="GR313" i="1" s="1"/>
  <c r="AP377" i="1"/>
  <c r="BV376" i="1"/>
  <c r="HB313" i="1" s="1"/>
  <c r="BT377" i="1"/>
  <c r="AL376" i="1"/>
  <c r="GP313" i="1" s="1"/>
  <c r="AJ377" i="1"/>
  <c r="AF376" i="1"/>
  <c r="GN313" i="1" s="1"/>
  <c r="AD377" i="1"/>
  <c r="AX376" i="1"/>
  <c r="GT313" i="1" s="1"/>
  <c r="AV377" i="1"/>
  <c r="CN376" i="1"/>
  <c r="HH313" i="1" s="1"/>
  <c r="CL377" i="1"/>
  <c r="GH312" i="1"/>
  <c r="N376" i="1"/>
  <c r="L377" i="1"/>
  <c r="BA375" i="1"/>
  <c r="GU312" i="1" s="1"/>
  <c r="AY376" i="1"/>
  <c r="GV313" i="1"/>
  <c r="GV314" i="1" s="1"/>
  <c r="BS375" i="1"/>
  <c r="HA312" i="1" s="1"/>
  <c r="BQ376" i="1"/>
  <c r="W375" i="1"/>
  <c r="U376" i="1"/>
  <c r="BG375" i="1"/>
  <c r="GW312" i="1" s="1"/>
  <c r="BE376" i="1"/>
  <c r="AC375" i="1"/>
  <c r="GM312" i="1" s="1"/>
  <c r="AA376" i="1"/>
  <c r="AU375" i="1"/>
  <c r="GS312" i="1" s="1"/>
  <c r="AS376" i="1"/>
  <c r="CE375" i="1"/>
  <c r="HE312" i="1" s="1"/>
  <c r="CC376" i="1"/>
  <c r="BM375" i="1"/>
  <c r="GY312" i="1" s="1"/>
  <c r="BK376" i="1"/>
  <c r="AI375" i="1"/>
  <c r="GO312" i="1" s="1"/>
  <c r="AG376" i="1"/>
  <c r="BY375" i="1"/>
  <c r="HC312" i="1" s="1"/>
  <c r="BW376" i="1"/>
  <c r="AO375" i="1"/>
  <c r="GQ312" i="1" s="1"/>
  <c r="AM376" i="1"/>
  <c r="GI312" i="1"/>
  <c r="G372" i="1" l="1"/>
  <c r="C373" i="1" s="1"/>
  <c r="CO375" i="1"/>
  <c r="H372" i="1"/>
  <c r="HT372" i="1"/>
  <c r="HU372" i="1" s="1"/>
  <c r="HV372" i="1" s="1"/>
  <c r="J372" i="1" s="1"/>
  <c r="HS372" i="1"/>
  <c r="HP372" i="1" s="1"/>
  <c r="HR372" i="1"/>
  <c r="HO372" i="1" s="1"/>
  <c r="CQ374" i="1"/>
  <c r="F373" i="1"/>
  <c r="HQ373" i="1"/>
  <c r="BD379" i="1"/>
  <c r="BB380" i="1"/>
  <c r="GV315" i="1"/>
  <c r="Q378" i="1"/>
  <c r="O379" i="1"/>
  <c r="CN377" i="1"/>
  <c r="HH314" i="1" s="1"/>
  <c r="CL378" i="1"/>
  <c r="CB377" i="1"/>
  <c r="HD314" i="1" s="1"/>
  <c r="BZ378" i="1"/>
  <c r="BV377" i="1"/>
  <c r="HB314" i="1" s="1"/>
  <c r="BT378" i="1"/>
  <c r="BP377" i="1"/>
  <c r="GZ314" i="1" s="1"/>
  <c r="BN378" i="1"/>
  <c r="BJ377" i="1"/>
  <c r="GX314" i="1" s="1"/>
  <c r="BH378" i="1"/>
  <c r="AX377" i="1"/>
  <c r="GT314" i="1" s="1"/>
  <c r="AV378" i="1"/>
  <c r="AR377" i="1"/>
  <c r="GR314" i="1" s="1"/>
  <c r="AP378" i="1"/>
  <c r="AL377" i="1"/>
  <c r="GP314" i="1" s="1"/>
  <c r="AJ378" i="1"/>
  <c r="AF377" i="1"/>
  <c r="GN314" i="1" s="1"/>
  <c r="AD378" i="1"/>
  <c r="Z377" i="1"/>
  <c r="GL314" i="1" s="1"/>
  <c r="X378" i="1"/>
  <c r="T377" i="1"/>
  <c r="GJ314" i="1" s="1"/>
  <c r="R378" i="1"/>
  <c r="N377" i="1"/>
  <c r="L378" i="1"/>
  <c r="GH313" i="1"/>
  <c r="CE376" i="1"/>
  <c r="HE313" i="1" s="1"/>
  <c r="CC377" i="1"/>
  <c r="W376" i="1"/>
  <c r="U377" i="1"/>
  <c r="AO376" i="1"/>
  <c r="GQ313" i="1" s="1"/>
  <c r="AM377" i="1"/>
  <c r="AC376" i="1"/>
  <c r="GM313" i="1" s="1"/>
  <c r="AA377" i="1"/>
  <c r="AI376" i="1"/>
  <c r="GO313" i="1" s="1"/>
  <c r="AG377" i="1"/>
  <c r="BY376" i="1"/>
  <c r="HC313" i="1" s="1"/>
  <c r="BW377" i="1"/>
  <c r="BM376" i="1"/>
  <c r="GY313" i="1" s="1"/>
  <c r="BK377" i="1"/>
  <c r="AU376" i="1"/>
  <c r="GS313" i="1" s="1"/>
  <c r="AS377" i="1"/>
  <c r="BG376" i="1"/>
  <c r="GW313" i="1" s="1"/>
  <c r="BE377" i="1"/>
  <c r="BS376" i="1"/>
  <c r="BQ377" i="1"/>
  <c r="BA376" i="1"/>
  <c r="GU313" i="1" s="1"/>
  <c r="AY377" i="1"/>
  <c r="HJ311" i="1"/>
  <c r="HM311" i="1" s="1"/>
  <c r="GI313" i="1"/>
  <c r="GI314" i="1" s="1"/>
  <c r="GK312" i="1"/>
  <c r="G373" i="1" l="1"/>
  <c r="C374" i="1" s="1"/>
  <c r="CO376" i="1"/>
  <c r="I373" i="1"/>
  <c r="H373" i="1"/>
  <c r="HT373" i="1"/>
  <c r="HU373" i="1" s="1"/>
  <c r="HV373" i="1" s="1"/>
  <c r="J373" i="1" s="1"/>
  <c r="HR373" i="1"/>
  <c r="HO373" i="1" s="1"/>
  <c r="HS373" i="1"/>
  <c r="HP373" i="1" s="1"/>
  <c r="CQ375" i="1"/>
  <c r="F374" i="1"/>
  <c r="HQ374" i="1"/>
  <c r="BD380" i="1"/>
  <c r="BB381" i="1"/>
  <c r="GV316" i="1"/>
  <c r="Q379" i="1"/>
  <c r="O380" i="1"/>
  <c r="GI315" i="1"/>
  <c r="T378" i="1"/>
  <c r="GJ315" i="1" s="1"/>
  <c r="R379" i="1"/>
  <c r="AF378" i="1"/>
  <c r="GN315" i="1" s="1"/>
  <c r="AD379" i="1"/>
  <c r="AR378" i="1"/>
  <c r="GR315" i="1" s="1"/>
  <c r="AP379" i="1"/>
  <c r="BJ378" i="1"/>
  <c r="BH379" i="1"/>
  <c r="BV378" i="1"/>
  <c r="HB315" i="1" s="1"/>
  <c r="BT379" i="1"/>
  <c r="CN378" i="1"/>
  <c r="HH315" i="1" s="1"/>
  <c r="CL379" i="1"/>
  <c r="N378" i="1"/>
  <c r="L379" i="1"/>
  <c r="Z378" i="1"/>
  <c r="X379" i="1"/>
  <c r="AL378" i="1"/>
  <c r="GP315" i="1" s="1"/>
  <c r="AJ379" i="1"/>
  <c r="AX378" i="1"/>
  <c r="AV379" i="1"/>
  <c r="BP378" i="1"/>
  <c r="BN379" i="1"/>
  <c r="CB378" i="1"/>
  <c r="BZ379" i="1"/>
  <c r="CE377" i="1"/>
  <c r="HE314" i="1" s="1"/>
  <c r="CC378" i="1"/>
  <c r="BY377" i="1"/>
  <c r="HC314" i="1" s="1"/>
  <c r="BW378" i="1"/>
  <c r="BS377" i="1"/>
  <c r="BQ378" i="1"/>
  <c r="BM377" i="1"/>
  <c r="GY314" i="1" s="1"/>
  <c r="BK378" i="1"/>
  <c r="BG377" i="1"/>
  <c r="GW314" i="1" s="1"/>
  <c r="BE378" i="1"/>
  <c r="BA377" i="1"/>
  <c r="GU314" i="1" s="1"/>
  <c r="AY378" i="1"/>
  <c r="AU377" i="1"/>
  <c r="GS314" i="1" s="1"/>
  <c r="AS378" i="1"/>
  <c r="AO377" i="1"/>
  <c r="GQ314" i="1" s="1"/>
  <c r="AM378" i="1"/>
  <c r="AI377" i="1"/>
  <c r="GO314" i="1" s="1"/>
  <c r="AG378" i="1"/>
  <c r="AC377" i="1"/>
  <c r="GM314" i="1" s="1"/>
  <c r="AA378" i="1"/>
  <c r="W377" i="1"/>
  <c r="U378" i="1"/>
  <c r="GH314" i="1"/>
  <c r="HA313" i="1"/>
  <c r="HJ312" i="1"/>
  <c r="HM312" i="1" s="1"/>
  <c r="GK313" i="1"/>
  <c r="CO377" i="1" l="1"/>
  <c r="H374" i="1"/>
  <c r="I374" i="1"/>
  <c r="G374" i="1"/>
  <c r="C375" i="1" s="1"/>
  <c r="HT374" i="1"/>
  <c r="HU374" i="1" s="1"/>
  <c r="HV374" i="1" s="1"/>
  <c r="J374" i="1" s="1"/>
  <c r="HS374" i="1"/>
  <c r="HP374" i="1" s="1"/>
  <c r="HR374" i="1"/>
  <c r="HO374" i="1" s="1"/>
  <c r="F375" i="1"/>
  <c r="HQ375" i="1"/>
  <c r="CQ376" i="1"/>
  <c r="BD381" i="1"/>
  <c r="BB385" i="1"/>
  <c r="GV317" i="1"/>
  <c r="Q380" i="1"/>
  <c r="O381" i="1"/>
  <c r="GI316" i="1"/>
  <c r="CN379" i="1"/>
  <c r="HH316" i="1" s="1"/>
  <c r="CL380" i="1"/>
  <c r="CB379" i="1"/>
  <c r="BZ380" i="1"/>
  <c r="BV379" i="1"/>
  <c r="HB316" i="1" s="1"/>
  <c r="BT380" i="1"/>
  <c r="BP379" i="1"/>
  <c r="BN380" i="1"/>
  <c r="BJ379" i="1"/>
  <c r="BH380" i="1"/>
  <c r="AX379" i="1"/>
  <c r="AV380" i="1"/>
  <c r="AR379" i="1"/>
  <c r="GR316" i="1" s="1"/>
  <c r="AP380" i="1"/>
  <c r="AL379" i="1"/>
  <c r="GP316" i="1" s="1"/>
  <c r="AJ380" i="1"/>
  <c r="Z379" i="1"/>
  <c r="X380" i="1"/>
  <c r="AF379" i="1"/>
  <c r="GN316" i="1" s="1"/>
  <c r="AD380" i="1"/>
  <c r="T379" i="1"/>
  <c r="GJ316" i="1" s="1"/>
  <c r="R380" i="1"/>
  <c r="N379" i="1"/>
  <c r="L380" i="1"/>
  <c r="HD315" i="1"/>
  <c r="GZ315" i="1"/>
  <c r="GX315" i="1"/>
  <c r="GT315" i="1"/>
  <c r="GL315" i="1"/>
  <c r="GH315" i="1"/>
  <c r="GK314" i="1"/>
  <c r="BY378" i="1"/>
  <c r="HC315" i="1" s="1"/>
  <c r="BW379" i="1"/>
  <c r="AI378" i="1"/>
  <c r="AG379" i="1"/>
  <c r="BA378" i="1"/>
  <c r="GU315" i="1" s="1"/>
  <c r="AY379" i="1"/>
  <c r="BS378" i="1"/>
  <c r="BQ379" i="1"/>
  <c r="W378" i="1"/>
  <c r="U379" i="1"/>
  <c r="AC378" i="1"/>
  <c r="GM315" i="1" s="1"/>
  <c r="AA379" i="1"/>
  <c r="AU378" i="1"/>
  <c r="AS379" i="1"/>
  <c r="BM378" i="1"/>
  <c r="GY315" i="1" s="1"/>
  <c r="BK379" i="1"/>
  <c r="CE378" i="1"/>
  <c r="HE315" i="1" s="1"/>
  <c r="CC379" i="1"/>
  <c r="AO378" i="1"/>
  <c r="GQ315" i="1" s="1"/>
  <c r="AM379" i="1"/>
  <c r="BG378" i="1"/>
  <c r="BE379" i="1"/>
  <c r="HA314" i="1"/>
  <c r="HJ313" i="1"/>
  <c r="HM313" i="1" s="1"/>
  <c r="CO378" i="1" l="1"/>
  <c r="G375" i="1"/>
  <c r="C376" i="1" s="1"/>
  <c r="H375" i="1"/>
  <c r="I375" i="1"/>
  <c r="HT375" i="1"/>
  <c r="HU375" i="1" s="1"/>
  <c r="HV375" i="1" s="1"/>
  <c r="J375" i="1" s="1"/>
  <c r="HR375" i="1"/>
  <c r="HO375" i="1" s="1"/>
  <c r="HS375" i="1"/>
  <c r="HP375" i="1" s="1"/>
  <c r="F376" i="1"/>
  <c r="HQ376" i="1"/>
  <c r="CQ377" i="1"/>
  <c r="BD385" i="1"/>
  <c r="BB386" i="1"/>
  <c r="GV318" i="1"/>
  <c r="Q381" i="1"/>
  <c r="O385" i="1"/>
  <c r="GI317" i="1"/>
  <c r="N380" i="1"/>
  <c r="L381" i="1"/>
  <c r="AF380" i="1"/>
  <c r="GN317" i="1" s="1"/>
  <c r="AD381" i="1"/>
  <c r="AL380" i="1"/>
  <c r="GP317" i="1" s="1"/>
  <c r="AJ381" i="1"/>
  <c r="AX380" i="1"/>
  <c r="AV381" i="1"/>
  <c r="BP380" i="1"/>
  <c r="BN381" i="1"/>
  <c r="CB380" i="1"/>
  <c r="BZ381" i="1"/>
  <c r="T380" i="1"/>
  <c r="GJ317" i="1" s="1"/>
  <c r="R381" i="1"/>
  <c r="Z380" i="1"/>
  <c r="X381" i="1"/>
  <c r="AR380" i="1"/>
  <c r="GR317" i="1" s="1"/>
  <c r="AP381" i="1"/>
  <c r="BJ380" i="1"/>
  <c r="BH381" i="1"/>
  <c r="BV380" i="1"/>
  <c r="HB317" i="1" s="1"/>
  <c r="BT381" i="1"/>
  <c r="CN380" i="1"/>
  <c r="HH317" i="1" s="1"/>
  <c r="CL381" i="1"/>
  <c r="GX316" i="1"/>
  <c r="HD316" i="1"/>
  <c r="GT316" i="1"/>
  <c r="GL316" i="1"/>
  <c r="GH316" i="1"/>
  <c r="GZ316" i="1"/>
  <c r="CE379" i="1"/>
  <c r="HE316" i="1" s="1"/>
  <c r="CC380" i="1"/>
  <c r="BY379" i="1"/>
  <c r="HC316" i="1" s="1"/>
  <c r="BW380" i="1"/>
  <c r="BS379" i="1"/>
  <c r="BQ380" i="1"/>
  <c r="BM379" i="1"/>
  <c r="GY316" i="1" s="1"/>
  <c r="BK380" i="1"/>
  <c r="BG379" i="1"/>
  <c r="BE380" i="1"/>
  <c r="BA379" i="1"/>
  <c r="GU316" i="1" s="1"/>
  <c r="AY380" i="1"/>
  <c r="AU379" i="1"/>
  <c r="AS380" i="1"/>
  <c r="AO379" i="1"/>
  <c r="GQ316" i="1" s="1"/>
  <c r="AM380" i="1"/>
  <c r="AI379" i="1"/>
  <c r="AG380" i="1"/>
  <c r="AC379" i="1"/>
  <c r="GM316" i="1" s="1"/>
  <c r="AA380" i="1"/>
  <c r="W379" i="1"/>
  <c r="U380" i="1"/>
  <c r="HA315" i="1"/>
  <c r="GW315" i="1"/>
  <c r="GS315" i="1"/>
  <c r="GO315" i="1"/>
  <c r="GK315" i="1"/>
  <c r="HJ314" i="1"/>
  <c r="HM314" i="1" s="1"/>
  <c r="CO379" i="1" l="1"/>
  <c r="H376" i="1"/>
  <c r="G376" i="1"/>
  <c r="C377" i="1" s="1"/>
  <c r="I376" i="1"/>
  <c r="HT376" i="1"/>
  <c r="HU376" i="1" s="1"/>
  <c r="HV376" i="1" s="1"/>
  <c r="J376" i="1" s="1"/>
  <c r="HS376" i="1"/>
  <c r="HP376" i="1" s="1"/>
  <c r="HR376" i="1"/>
  <c r="HO376" i="1" s="1"/>
  <c r="F377" i="1"/>
  <c r="HQ377" i="1"/>
  <c r="CQ378" i="1"/>
  <c r="BD386" i="1"/>
  <c r="BB387" i="1"/>
  <c r="GT317" i="1"/>
  <c r="GV319" i="1"/>
  <c r="Q385" i="1"/>
  <c r="O386" i="1"/>
  <c r="GZ317" i="1"/>
  <c r="GI318" i="1"/>
  <c r="CN381" i="1"/>
  <c r="HH318" i="1" s="1"/>
  <c r="CL385" i="1"/>
  <c r="BJ381" i="1"/>
  <c r="BH385" i="1"/>
  <c r="Z381" i="1"/>
  <c r="X385" i="1"/>
  <c r="CB381" i="1"/>
  <c r="BZ385" i="1"/>
  <c r="AX381" i="1"/>
  <c r="AV385" i="1"/>
  <c r="AF381" i="1"/>
  <c r="GN318" i="1" s="1"/>
  <c r="AD385" i="1"/>
  <c r="BV381" i="1"/>
  <c r="HB318" i="1" s="1"/>
  <c r="BT385" i="1"/>
  <c r="AR381" i="1"/>
  <c r="GR318" i="1" s="1"/>
  <c r="AP385" i="1"/>
  <c r="T381" i="1"/>
  <c r="GJ318" i="1" s="1"/>
  <c r="R385" i="1"/>
  <c r="BP381" i="1"/>
  <c r="BN385" i="1"/>
  <c r="AL381" i="1"/>
  <c r="GP318" i="1" s="1"/>
  <c r="AJ385" i="1"/>
  <c r="N381" i="1"/>
  <c r="L385" i="1"/>
  <c r="HD317" i="1"/>
  <c r="GH317" i="1"/>
  <c r="W380" i="1"/>
  <c r="U381" i="1"/>
  <c r="AO380" i="1"/>
  <c r="GQ317" i="1" s="1"/>
  <c r="AM381" i="1"/>
  <c r="BA380" i="1"/>
  <c r="GU317" i="1" s="1"/>
  <c r="AY381" i="1"/>
  <c r="BM380" i="1"/>
  <c r="GY317" i="1" s="1"/>
  <c r="BK381" i="1"/>
  <c r="BY380" i="1"/>
  <c r="HC317" i="1" s="1"/>
  <c r="BW381" i="1"/>
  <c r="GL317" i="1"/>
  <c r="AI380" i="1"/>
  <c r="AG381" i="1"/>
  <c r="BG380" i="1"/>
  <c r="BE381" i="1"/>
  <c r="BS380" i="1"/>
  <c r="BQ381" i="1"/>
  <c r="AU380" i="1"/>
  <c r="AS381" i="1"/>
  <c r="AC380" i="1"/>
  <c r="GM317" i="1" s="1"/>
  <c r="AA381" i="1"/>
  <c r="CE380" i="1"/>
  <c r="HE317" i="1" s="1"/>
  <c r="CC381" i="1"/>
  <c r="GX317" i="1"/>
  <c r="GS316" i="1"/>
  <c r="HA316" i="1"/>
  <c r="GK316" i="1"/>
  <c r="GO316" i="1"/>
  <c r="GO317" i="1" s="1"/>
  <c r="GW316" i="1"/>
  <c r="HJ315" i="1"/>
  <c r="HM315" i="1" s="1"/>
  <c r="GZ318" i="1" l="1"/>
  <c r="BD387" i="1"/>
  <c r="BB388" i="1"/>
  <c r="CO380" i="1"/>
  <c r="I377" i="1"/>
  <c r="C404" i="1"/>
  <c r="H377" i="1"/>
  <c r="G377" i="1"/>
  <c r="C378" i="1" s="1"/>
  <c r="HT377" i="1"/>
  <c r="HU377" i="1" s="1"/>
  <c r="HV377" i="1" s="1"/>
  <c r="J377" i="1" s="1"/>
  <c r="HR377" i="1"/>
  <c r="HO377" i="1" s="1"/>
  <c r="HS377" i="1"/>
  <c r="HP377" i="1" s="1"/>
  <c r="CQ379" i="1"/>
  <c r="F378" i="1"/>
  <c r="HQ378" i="1"/>
  <c r="GV320" i="1"/>
  <c r="Q386" i="1"/>
  <c r="O387" i="1"/>
  <c r="GT318" i="1"/>
  <c r="GI319" i="1"/>
  <c r="N385" i="1"/>
  <c r="L386" i="1"/>
  <c r="BP385" i="1"/>
  <c r="BN386" i="1"/>
  <c r="AR385" i="1"/>
  <c r="GR319" i="1" s="1"/>
  <c r="AP386" i="1"/>
  <c r="AF385" i="1"/>
  <c r="GN319" i="1" s="1"/>
  <c r="AD386" i="1"/>
  <c r="CB385" i="1"/>
  <c r="BZ386" i="1"/>
  <c r="BJ385" i="1"/>
  <c r="BH386" i="1"/>
  <c r="BH387" i="1" s="1"/>
  <c r="BH388" i="1" s="1"/>
  <c r="AL385" i="1"/>
  <c r="GP319" i="1" s="1"/>
  <c r="AJ386" i="1"/>
  <c r="T385" i="1"/>
  <c r="GJ319" i="1" s="1"/>
  <c r="R386" i="1"/>
  <c r="BV385" i="1"/>
  <c r="HB319" i="1" s="1"/>
  <c r="BT386" i="1"/>
  <c r="AX385" i="1"/>
  <c r="GT319" i="1" s="1"/>
  <c r="AV386" i="1"/>
  <c r="Z385" i="1"/>
  <c r="X386" i="1"/>
  <c r="CN385" i="1"/>
  <c r="HH319" i="1" s="1"/>
  <c r="CL386" i="1"/>
  <c r="GH318" i="1"/>
  <c r="HD318" i="1"/>
  <c r="AC381" i="1"/>
  <c r="GM318" i="1" s="1"/>
  <c r="AA385" i="1"/>
  <c r="BS381" i="1"/>
  <c r="BQ385" i="1"/>
  <c r="AI381" i="1"/>
  <c r="GO318" i="1" s="1"/>
  <c r="AG385" i="1"/>
  <c r="BM381" i="1"/>
  <c r="GY318" i="1" s="1"/>
  <c r="BK385" i="1"/>
  <c r="AO381" i="1"/>
  <c r="GQ318" i="1" s="1"/>
  <c r="AM385" i="1"/>
  <c r="CE381" i="1"/>
  <c r="HE318" i="1" s="1"/>
  <c r="CC385" i="1"/>
  <c r="AU381" i="1"/>
  <c r="AS385" i="1"/>
  <c r="BG381" i="1"/>
  <c r="BE385" i="1"/>
  <c r="BY381" i="1"/>
  <c r="HC318" i="1" s="1"/>
  <c r="BW385" i="1"/>
  <c r="BA381" i="1"/>
  <c r="GU318" i="1" s="1"/>
  <c r="AY385" i="1"/>
  <c r="W381" i="1"/>
  <c r="U385" i="1"/>
  <c r="GK317" i="1"/>
  <c r="GW317" i="1"/>
  <c r="GS317" i="1"/>
  <c r="GS318" i="1" s="1"/>
  <c r="HA317" i="1"/>
  <c r="GL318" i="1"/>
  <c r="GX318" i="1"/>
  <c r="HJ316" i="1"/>
  <c r="HM316" i="1" s="1"/>
  <c r="BJ388" i="1" l="1"/>
  <c r="BH389" i="1"/>
  <c r="BD388" i="1"/>
  <c r="BB389" i="1"/>
  <c r="GZ319" i="1"/>
  <c r="GV321" i="1"/>
  <c r="Q387" i="1"/>
  <c r="O388" i="1"/>
  <c r="CO381" i="1"/>
  <c r="I378" i="1"/>
  <c r="G378" i="1"/>
  <c r="C379" i="1" s="1"/>
  <c r="H378" i="1"/>
  <c r="C405" i="1"/>
  <c r="HT378" i="1"/>
  <c r="HU378" i="1" s="1"/>
  <c r="HV378" i="1" s="1"/>
  <c r="J378" i="1" s="1"/>
  <c r="HS378" i="1"/>
  <c r="HP378" i="1" s="1"/>
  <c r="HR378" i="1"/>
  <c r="HO378" i="1" s="1"/>
  <c r="F379" i="1"/>
  <c r="HQ379" i="1"/>
  <c r="CQ380" i="1"/>
  <c r="GI320" i="1"/>
  <c r="CN386" i="1"/>
  <c r="CL387" i="1"/>
  <c r="CN387" i="1" s="1"/>
  <c r="CB386" i="1"/>
  <c r="BZ387" i="1"/>
  <c r="BV386" i="1"/>
  <c r="HB320" i="1" s="1"/>
  <c r="BT387" i="1"/>
  <c r="BP386" i="1"/>
  <c r="BN387" i="1"/>
  <c r="BJ386" i="1"/>
  <c r="BJ387" i="1"/>
  <c r="AX386" i="1"/>
  <c r="GT320" i="1" s="1"/>
  <c r="AV387" i="1"/>
  <c r="AR386" i="1"/>
  <c r="GR320" i="1" s="1"/>
  <c r="AP387" i="1"/>
  <c r="AL386" i="1"/>
  <c r="GP320" i="1" s="1"/>
  <c r="AJ387" i="1"/>
  <c r="AF386" i="1"/>
  <c r="GN320" i="1" s="1"/>
  <c r="AD387" i="1"/>
  <c r="Z386" i="1"/>
  <c r="X387" i="1"/>
  <c r="T386" i="1"/>
  <c r="GJ320" i="1" s="1"/>
  <c r="R387" i="1"/>
  <c r="N386" i="1"/>
  <c r="L387" i="1"/>
  <c r="GL319" i="1"/>
  <c r="GH319" i="1"/>
  <c r="HD319" i="1"/>
  <c r="GX319" i="1"/>
  <c r="BA385" i="1"/>
  <c r="GU319" i="1" s="1"/>
  <c r="AY386" i="1"/>
  <c r="BG385" i="1"/>
  <c r="BE386" i="1"/>
  <c r="CE385" i="1"/>
  <c r="HE319" i="1" s="1"/>
  <c r="CC386" i="1"/>
  <c r="CH386" i="1"/>
  <c r="HF320" i="1" s="1"/>
  <c r="BM385" i="1"/>
  <c r="GY319" i="1" s="1"/>
  <c r="BK386" i="1"/>
  <c r="BS385" i="1"/>
  <c r="BQ386" i="1"/>
  <c r="W385" i="1"/>
  <c r="U386" i="1"/>
  <c r="BY385" i="1"/>
  <c r="HC319" i="1" s="1"/>
  <c r="BW386" i="1"/>
  <c r="AU385" i="1"/>
  <c r="GS319" i="1" s="1"/>
  <c r="AS386" i="1"/>
  <c r="AO385" i="1"/>
  <c r="GQ319" i="1" s="1"/>
  <c r="AM386" i="1"/>
  <c r="AI385" i="1"/>
  <c r="GO319" i="1" s="1"/>
  <c r="AG386" i="1"/>
  <c r="AC385" i="1"/>
  <c r="GM319" i="1" s="1"/>
  <c r="AA386" i="1"/>
  <c r="GK318" i="1"/>
  <c r="GW318" i="1"/>
  <c r="HA318" i="1"/>
  <c r="HJ317" i="1"/>
  <c r="HM317" i="1" s="1"/>
  <c r="BJ389" i="1" l="1"/>
  <c r="BH390" i="1"/>
  <c r="BD389" i="1"/>
  <c r="BB390" i="1"/>
  <c r="GV322" i="1"/>
  <c r="Q388" i="1"/>
  <c r="O389" i="1"/>
  <c r="GZ320" i="1"/>
  <c r="CB387" i="1"/>
  <c r="BZ388" i="1"/>
  <c r="AX387" i="1"/>
  <c r="GT321" i="1" s="1"/>
  <c r="AV388" i="1"/>
  <c r="AR387" i="1"/>
  <c r="AP388" i="1"/>
  <c r="CL388" i="1"/>
  <c r="BP387" i="1"/>
  <c r="BN388" i="1"/>
  <c r="BV387" i="1"/>
  <c r="HB321" i="1" s="1"/>
  <c r="BT388" i="1"/>
  <c r="Z387" i="1"/>
  <c r="X388" i="1"/>
  <c r="AL387" i="1"/>
  <c r="GP321" i="1" s="1"/>
  <c r="AJ388" i="1"/>
  <c r="AF387" i="1"/>
  <c r="GN321" i="1" s="1"/>
  <c r="AD388" i="1"/>
  <c r="T387" i="1"/>
  <c r="GJ321" i="1" s="1"/>
  <c r="R388" i="1"/>
  <c r="N387" i="1"/>
  <c r="L388" i="1"/>
  <c r="CO385" i="1"/>
  <c r="CQ385" i="1" s="1"/>
  <c r="H379" i="1"/>
  <c r="C406" i="1"/>
  <c r="G379" i="1"/>
  <c r="C380" i="1" s="1"/>
  <c r="I379" i="1"/>
  <c r="HT379" i="1"/>
  <c r="HU379" i="1" s="1"/>
  <c r="HV379" i="1" s="1"/>
  <c r="J379" i="1" s="1"/>
  <c r="HR379" i="1"/>
  <c r="HO379" i="1" s="1"/>
  <c r="HS379" i="1"/>
  <c r="HP379" i="1" s="1"/>
  <c r="CQ381" i="1"/>
  <c r="F380" i="1"/>
  <c r="HQ380" i="1"/>
  <c r="GI321" i="1"/>
  <c r="HH320" i="1"/>
  <c r="HH321" i="1" s="1"/>
  <c r="E386" i="1"/>
  <c r="HD320" i="1"/>
  <c r="GR321" i="1"/>
  <c r="GX320" i="1"/>
  <c r="GX321" i="1" s="1"/>
  <c r="GL320" i="1"/>
  <c r="GH320" i="1"/>
  <c r="CE386" i="1"/>
  <c r="HE320" i="1" s="1"/>
  <c r="CC387" i="1"/>
  <c r="BY386" i="1"/>
  <c r="HC320" i="1" s="1"/>
  <c r="BW387" i="1"/>
  <c r="BS386" i="1"/>
  <c r="BQ387" i="1"/>
  <c r="BM386" i="1"/>
  <c r="GY320" i="1" s="1"/>
  <c r="BK387" i="1"/>
  <c r="BG386" i="1"/>
  <c r="BE387" i="1"/>
  <c r="BA386" i="1"/>
  <c r="GU320" i="1" s="1"/>
  <c r="AY387" i="1"/>
  <c r="AU386" i="1"/>
  <c r="GS320" i="1" s="1"/>
  <c r="AS387" i="1"/>
  <c r="AO386" i="1"/>
  <c r="GQ320" i="1" s="1"/>
  <c r="AM387" i="1"/>
  <c r="AM388" i="1" s="1"/>
  <c r="AI386" i="1"/>
  <c r="GO320" i="1" s="1"/>
  <c r="AG387" i="1"/>
  <c r="AC386" i="1"/>
  <c r="GM320" i="1" s="1"/>
  <c r="AA387" i="1"/>
  <c r="W386" i="1"/>
  <c r="U387" i="1"/>
  <c r="HF321" i="1"/>
  <c r="GK319" i="1"/>
  <c r="HA319" i="1"/>
  <c r="GW319" i="1"/>
  <c r="HJ318" i="1"/>
  <c r="HM318" i="1" s="1"/>
  <c r="BJ390" i="1" l="1"/>
  <c r="BH391" i="1"/>
  <c r="BJ391" i="1" s="1"/>
  <c r="BD390" i="1"/>
  <c r="BD399" i="1" s="1"/>
  <c r="BB391" i="1"/>
  <c r="BD391" i="1" s="1"/>
  <c r="Q389" i="1"/>
  <c r="O390" i="1"/>
  <c r="GV323" i="1"/>
  <c r="GH321" i="1"/>
  <c r="CO386" i="1"/>
  <c r="CN388" i="1"/>
  <c r="HH322" i="1" s="1"/>
  <c r="CL389" i="1"/>
  <c r="CB388" i="1"/>
  <c r="BZ389" i="1"/>
  <c r="BV388" i="1"/>
  <c r="HB322" i="1" s="1"/>
  <c r="BT389" i="1"/>
  <c r="BP388" i="1"/>
  <c r="BN389" i="1"/>
  <c r="AX388" i="1"/>
  <c r="GT322" i="1" s="1"/>
  <c r="AV389" i="1"/>
  <c r="AR388" i="1"/>
  <c r="AP389" i="1"/>
  <c r="AO388" i="1"/>
  <c r="AM389" i="1"/>
  <c r="AL388" i="1"/>
  <c r="GP322" i="1" s="1"/>
  <c r="AJ389" i="1"/>
  <c r="Z388" i="1"/>
  <c r="X389" i="1"/>
  <c r="AF388" i="1"/>
  <c r="GN322" i="1" s="1"/>
  <c r="AD389" i="1"/>
  <c r="T388" i="1"/>
  <c r="GJ322" i="1" s="1"/>
  <c r="R389" i="1"/>
  <c r="HD321" i="1"/>
  <c r="N388" i="1"/>
  <c r="L389" i="1"/>
  <c r="GZ321" i="1"/>
  <c r="GL321" i="1"/>
  <c r="BS387" i="1"/>
  <c r="BQ388" i="1"/>
  <c r="BA387" i="1"/>
  <c r="GU321" i="1" s="1"/>
  <c r="AY388" i="1"/>
  <c r="BY387" i="1"/>
  <c r="HC321" i="1" s="1"/>
  <c r="BW388" i="1"/>
  <c r="AU387" i="1"/>
  <c r="GS321" i="1" s="1"/>
  <c r="AS388" i="1"/>
  <c r="BG387" i="1"/>
  <c r="BE388" i="1"/>
  <c r="CE387" i="1"/>
  <c r="CC388" i="1"/>
  <c r="BM387" i="1"/>
  <c r="GY321" i="1" s="1"/>
  <c r="BK388" i="1"/>
  <c r="GX322" i="1"/>
  <c r="GX323" i="1" s="1"/>
  <c r="GX324" i="1" s="1"/>
  <c r="GR322" i="1"/>
  <c r="GI322" i="1"/>
  <c r="GI323" i="1" s="1"/>
  <c r="HF322" i="1"/>
  <c r="AI387" i="1"/>
  <c r="GO321" i="1" s="1"/>
  <c r="AG388" i="1"/>
  <c r="AC387" i="1"/>
  <c r="GM321" i="1" s="1"/>
  <c r="AA388" i="1"/>
  <c r="W387" i="1"/>
  <c r="U388" i="1"/>
  <c r="G380" i="1"/>
  <c r="C381" i="1" s="1"/>
  <c r="I380" i="1"/>
  <c r="C407" i="1"/>
  <c r="H380" i="1"/>
  <c r="HT380" i="1"/>
  <c r="HU380" i="1" s="1"/>
  <c r="HV380" i="1" s="1"/>
  <c r="J380" i="1" s="1"/>
  <c r="HS380" i="1"/>
  <c r="HP380" i="1" s="1"/>
  <c r="HR380" i="1"/>
  <c r="HO380" i="1" s="1"/>
  <c r="HQ385" i="1"/>
  <c r="F381" i="1"/>
  <c r="HQ381" i="1"/>
  <c r="CQ383" i="1"/>
  <c r="F383" i="1" s="1"/>
  <c r="F385" i="1"/>
  <c r="AO387" i="1"/>
  <c r="GW320" i="1"/>
  <c r="HA320" i="1"/>
  <c r="GK320" i="1"/>
  <c r="HJ319" i="1"/>
  <c r="HM319" i="1" s="1"/>
  <c r="GV324" i="1" l="1"/>
  <c r="Q390" i="1"/>
  <c r="GI324" i="1" s="1"/>
  <c r="O391" i="1"/>
  <c r="Q391" i="1" s="1"/>
  <c r="GX325" i="1"/>
  <c r="M37" i="1" s="1"/>
  <c r="GV325" i="1"/>
  <c r="M35" i="1" s="1"/>
  <c r="T389" i="1"/>
  <c r="GJ323" i="1" s="1"/>
  <c r="R390" i="1"/>
  <c r="Z389" i="1"/>
  <c r="X390" i="1"/>
  <c r="AO389" i="1"/>
  <c r="AM390" i="1"/>
  <c r="AX389" i="1"/>
  <c r="GT323" i="1" s="1"/>
  <c r="AV390" i="1"/>
  <c r="BV389" i="1"/>
  <c r="HB323" i="1" s="1"/>
  <c r="BT390" i="1"/>
  <c r="CN389" i="1"/>
  <c r="HH323" i="1" s="1"/>
  <c r="CL390" i="1"/>
  <c r="N389" i="1"/>
  <c r="L390" i="1"/>
  <c r="GH322" i="1"/>
  <c r="AF389" i="1"/>
  <c r="GN323" i="1" s="1"/>
  <c r="AD390" i="1"/>
  <c r="AL389" i="1"/>
  <c r="GP323" i="1" s="1"/>
  <c r="AJ390" i="1"/>
  <c r="AR389" i="1"/>
  <c r="GR323" i="1" s="1"/>
  <c r="AP390" i="1"/>
  <c r="BP389" i="1"/>
  <c r="BN390" i="1"/>
  <c r="CB389" i="1"/>
  <c r="BZ390" i="1"/>
  <c r="HD322" i="1"/>
  <c r="GZ322" i="1"/>
  <c r="HE321" i="1"/>
  <c r="CO387" i="1"/>
  <c r="HJ321" i="1" s="1"/>
  <c r="GL322" i="1"/>
  <c r="CE388" i="1"/>
  <c r="CC389" i="1"/>
  <c r="HF323" i="1"/>
  <c r="HF324" i="1" s="1"/>
  <c r="HF325" i="1" s="1"/>
  <c r="M45" i="1" s="1"/>
  <c r="BY388" i="1"/>
  <c r="HC322" i="1" s="1"/>
  <c r="BW389" i="1"/>
  <c r="BS388" i="1"/>
  <c r="BQ389" i="1"/>
  <c r="BM388" i="1"/>
  <c r="GY322" i="1" s="1"/>
  <c r="BK389" i="1"/>
  <c r="BG388" i="1"/>
  <c r="BE389" i="1"/>
  <c r="BA388" i="1"/>
  <c r="GU322" i="1" s="1"/>
  <c r="AY389" i="1"/>
  <c r="AU388" i="1"/>
  <c r="GS322" i="1" s="1"/>
  <c r="AS389" i="1"/>
  <c r="AG389" i="1"/>
  <c r="AI388" i="1"/>
  <c r="GO322" i="1" s="1"/>
  <c r="AC388" i="1"/>
  <c r="GM322" i="1" s="1"/>
  <c r="AA389" i="1"/>
  <c r="W388" i="1"/>
  <c r="U389" i="1"/>
  <c r="HA321" i="1"/>
  <c r="GK321" i="1"/>
  <c r="GW321" i="1"/>
  <c r="C441" i="1"/>
  <c r="G441" i="1" s="1"/>
  <c r="H441" i="1" s="1"/>
  <c r="D42" i="1"/>
  <c r="C409" i="1"/>
  <c r="H381" i="1"/>
  <c r="C408" i="1"/>
  <c r="I385" i="1"/>
  <c r="HS385" i="1"/>
  <c r="HP385" i="1" s="1"/>
  <c r="HR385" i="1"/>
  <c r="HO385" i="1" s="1"/>
  <c r="HT381" i="1"/>
  <c r="HU381" i="1" s="1"/>
  <c r="HV381" i="1" s="1"/>
  <c r="HR381" i="1"/>
  <c r="HO381" i="1" s="1"/>
  <c r="HS381" i="1"/>
  <c r="HP381" i="1" s="1"/>
  <c r="H385" i="1"/>
  <c r="G381" i="1"/>
  <c r="CQ386" i="1"/>
  <c r="G385" i="1"/>
  <c r="GQ321" i="1"/>
  <c r="D385" i="1"/>
  <c r="D386" i="1" s="1"/>
  <c r="D387" i="1" s="1"/>
  <c r="D388" i="1" s="1"/>
  <c r="D389" i="1" s="1"/>
  <c r="D390" i="1" s="1"/>
  <c r="D391" i="1" s="1"/>
  <c r="E385" i="1"/>
  <c r="H383" i="1"/>
  <c r="HJ320" i="1"/>
  <c r="HM320" i="1" s="1"/>
  <c r="HE322" i="1" l="1"/>
  <c r="AL390" i="1"/>
  <c r="GP324" i="1" s="1"/>
  <c r="AJ391" i="1"/>
  <c r="AL391" i="1" s="1"/>
  <c r="AO390" i="1"/>
  <c r="AM391" i="1"/>
  <c r="AO391" i="1" s="1"/>
  <c r="AF390" i="1"/>
  <c r="GN324" i="1" s="1"/>
  <c r="AD391" i="1"/>
  <c r="AF391" i="1" s="1"/>
  <c r="AR390" i="1"/>
  <c r="GR324" i="1" s="1"/>
  <c r="AP391" i="1"/>
  <c r="AR391" i="1" s="1"/>
  <c r="GL323" i="1"/>
  <c r="Z390" i="1"/>
  <c r="X391" i="1"/>
  <c r="Z391" i="1" s="1"/>
  <c r="T390" i="1"/>
  <c r="GJ324" i="1" s="1"/>
  <c r="R391" i="1"/>
  <c r="T391" i="1" s="1"/>
  <c r="CN390" i="1"/>
  <c r="HH324" i="1" s="1"/>
  <c r="CL391" i="1"/>
  <c r="CN391" i="1" s="1"/>
  <c r="CB390" i="1"/>
  <c r="BZ391" i="1"/>
  <c r="CB391" i="1" s="1"/>
  <c r="BV390" i="1"/>
  <c r="HB324" i="1" s="1"/>
  <c r="BT391" i="1"/>
  <c r="BV391" i="1" s="1"/>
  <c r="BP390" i="1"/>
  <c r="BN391" i="1"/>
  <c r="BP391" i="1" s="1"/>
  <c r="AX390" i="1"/>
  <c r="GT324" i="1" s="1"/>
  <c r="AV391" i="1"/>
  <c r="AX391" i="1" s="1"/>
  <c r="GI325" i="1"/>
  <c r="M22" i="1" s="1"/>
  <c r="N390" i="1"/>
  <c r="L391" i="1"/>
  <c r="N391" i="1" s="1"/>
  <c r="GZ323" i="1"/>
  <c r="GK322" i="1"/>
  <c r="GH323" i="1"/>
  <c r="W389" i="1"/>
  <c r="U390" i="1"/>
  <c r="BA389" i="1"/>
  <c r="GU323" i="1" s="1"/>
  <c r="AY390" i="1"/>
  <c r="BM389" i="1"/>
  <c r="GY323" i="1" s="1"/>
  <c r="BK390" i="1"/>
  <c r="AU389" i="1"/>
  <c r="GS323" i="1" s="1"/>
  <c r="AS390" i="1"/>
  <c r="HD323" i="1"/>
  <c r="AC389" i="1"/>
  <c r="GM323" i="1" s="1"/>
  <c r="AA390" i="1"/>
  <c r="AI389" i="1"/>
  <c r="GO323" i="1" s="1"/>
  <c r="AG390" i="1"/>
  <c r="BG389" i="1"/>
  <c r="BE390" i="1"/>
  <c r="BY389" i="1"/>
  <c r="HC323" i="1" s="1"/>
  <c r="BW390" i="1"/>
  <c r="BS389" i="1"/>
  <c r="BQ390" i="1"/>
  <c r="CE389" i="1"/>
  <c r="CC390" i="1"/>
  <c r="GW322" i="1"/>
  <c r="GW323" i="1" s="1"/>
  <c r="CO388" i="1"/>
  <c r="CQ388" i="1" s="1"/>
  <c r="HA322" i="1"/>
  <c r="CQ387" i="1"/>
  <c r="GQ322" i="1"/>
  <c r="GQ323" i="1" s="1"/>
  <c r="F441" i="1"/>
  <c r="E441" i="1" s="1"/>
  <c r="C42" i="1"/>
  <c r="D50" i="1"/>
  <c r="HT385" i="1"/>
  <c r="HM321" i="1"/>
  <c r="F386" i="1"/>
  <c r="C410" i="1" s="1"/>
  <c r="HQ386" i="1"/>
  <c r="AX393" i="1"/>
  <c r="BG393" i="1"/>
  <c r="CB393" i="1"/>
  <c r="BA393" i="1"/>
  <c r="AL393" i="1"/>
  <c r="CE393" i="1"/>
  <c r="AR393" i="1"/>
  <c r="AF393" i="1"/>
  <c r="AC393" i="1"/>
  <c r="BV393" i="1"/>
  <c r="BP393" i="1"/>
  <c r="BM393" i="1"/>
  <c r="CH393" i="1"/>
  <c r="CH399" i="1" s="1"/>
  <c r="AI393" i="1"/>
  <c r="BY393" i="1"/>
  <c r="Q393" i="1"/>
  <c r="Q399" i="1" s="1"/>
  <c r="Z393" i="1"/>
  <c r="BS393" i="1"/>
  <c r="AU393" i="1"/>
  <c r="CK393" i="1"/>
  <c r="CK399" i="1" s="1"/>
  <c r="AO393" i="1"/>
  <c r="BJ393" i="1"/>
  <c r="BJ399" i="1" s="1"/>
  <c r="T393" i="1"/>
  <c r="W393" i="1"/>
  <c r="N393" i="1"/>
  <c r="N399" i="1" s="1"/>
  <c r="HE323" i="1" l="1"/>
  <c r="T399" i="1"/>
  <c r="GL324" i="1"/>
  <c r="CN399" i="1"/>
  <c r="BV399" i="1"/>
  <c r="AX399" i="1"/>
  <c r="GQ324" i="1"/>
  <c r="GQ325" i="1" s="1"/>
  <c r="M30" i="1" s="1"/>
  <c r="AO399" i="1"/>
  <c r="Z399" i="1"/>
  <c r="AR399" i="1"/>
  <c r="AL399" i="1"/>
  <c r="AF399" i="1"/>
  <c r="HD324" i="1"/>
  <c r="HD325" i="1" s="1"/>
  <c r="M43" i="1" s="1"/>
  <c r="GZ324" i="1"/>
  <c r="GZ325" i="1" s="1"/>
  <c r="M39" i="1" s="1"/>
  <c r="BP399" i="1"/>
  <c r="CB399" i="1"/>
  <c r="AU390" i="1"/>
  <c r="AS391" i="1"/>
  <c r="AU391" i="1" s="1"/>
  <c r="AC390" i="1"/>
  <c r="GM324" i="1" s="1"/>
  <c r="AA391" i="1"/>
  <c r="AC391" i="1" s="1"/>
  <c r="AC399" i="1" s="1"/>
  <c r="W390" i="1"/>
  <c r="U391" i="1"/>
  <c r="W391" i="1" s="1"/>
  <c r="AI390" i="1"/>
  <c r="GO324" i="1" s="1"/>
  <c r="AG391" i="1"/>
  <c r="AI391" i="1" s="1"/>
  <c r="AI399" i="1" s="1"/>
  <c r="GJ325" i="1"/>
  <c r="M23" i="1" s="1"/>
  <c r="HH325" i="1"/>
  <c r="M47" i="1" s="1"/>
  <c r="CE390" i="1"/>
  <c r="CC391" i="1"/>
  <c r="CE391" i="1" s="1"/>
  <c r="BY390" i="1"/>
  <c r="BW391" i="1"/>
  <c r="BY391" i="1" s="1"/>
  <c r="BS390" i="1"/>
  <c r="BQ391" i="1"/>
  <c r="BS391" i="1" s="1"/>
  <c r="BS399" i="1" s="1"/>
  <c r="BM390" i="1"/>
  <c r="GY324" i="1" s="1"/>
  <c r="BK391" i="1"/>
  <c r="BM391" i="1" s="1"/>
  <c r="BG390" i="1"/>
  <c r="GW324" i="1" s="1"/>
  <c r="BE391" i="1"/>
  <c r="BG391" i="1" s="1"/>
  <c r="BG399" i="1" s="1"/>
  <c r="BA390" i="1"/>
  <c r="AY391" i="1"/>
  <c r="BA391" i="1" s="1"/>
  <c r="GH324" i="1"/>
  <c r="GH325" i="1" s="1"/>
  <c r="M21" i="1" s="1"/>
  <c r="GN325" i="1"/>
  <c r="M27" i="1" s="1"/>
  <c r="GP325" i="1"/>
  <c r="M29" i="1" s="1"/>
  <c r="GR325" i="1"/>
  <c r="M31" i="1" s="1"/>
  <c r="GL325" i="1"/>
  <c r="M25" i="1" s="1"/>
  <c r="HB325" i="1"/>
  <c r="M41" i="1" s="1"/>
  <c r="GT325" i="1"/>
  <c r="M33" i="1" s="1"/>
  <c r="GK323" i="1"/>
  <c r="HA323" i="1"/>
  <c r="CO389" i="1"/>
  <c r="HJ323" i="1" s="1"/>
  <c r="HJ322" i="1"/>
  <c r="HM322" i="1" s="1"/>
  <c r="HQ388" i="1"/>
  <c r="HS388" i="1" s="1"/>
  <c r="HP388" i="1" s="1"/>
  <c r="F388" i="1"/>
  <c r="C412" i="1" s="1"/>
  <c r="HQ387" i="1"/>
  <c r="HR387" i="1" s="1"/>
  <c r="HO387" i="1" s="1"/>
  <c r="F387" i="1"/>
  <c r="I386" i="1"/>
  <c r="H386" i="1"/>
  <c r="HT386" i="1"/>
  <c r="HR386" i="1"/>
  <c r="HO386" i="1" s="1"/>
  <c r="HS386" i="1"/>
  <c r="HP386" i="1" s="1"/>
  <c r="G386" i="1"/>
  <c r="CE399" i="1" l="1"/>
  <c r="HE324" i="1"/>
  <c r="BA399" i="1"/>
  <c r="BY399" i="1"/>
  <c r="W399" i="1"/>
  <c r="GK324" i="1"/>
  <c r="GK325" i="1" s="1"/>
  <c r="M24" i="1" s="1"/>
  <c r="HC324" i="1"/>
  <c r="HC325" i="1" s="1"/>
  <c r="M42" i="1" s="1"/>
  <c r="GU324" i="1"/>
  <c r="HE325" i="1"/>
  <c r="M44" i="1" s="1"/>
  <c r="HA324" i="1"/>
  <c r="HA325" i="1" s="1"/>
  <c r="M40" i="1" s="1"/>
  <c r="BM399" i="1"/>
  <c r="CO391" i="1"/>
  <c r="HJ325" i="1" s="1"/>
  <c r="CO390" i="1"/>
  <c r="CQ390" i="1" s="1"/>
  <c r="AU399" i="1"/>
  <c r="GS324" i="1"/>
  <c r="GS325" i="1" s="1"/>
  <c r="M32" i="1" s="1"/>
  <c r="GU325" i="1"/>
  <c r="M34" i="1" s="1"/>
  <c r="GM325" i="1"/>
  <c r="M26" i="1" s="1"/>
  <c r="GY325" i="1"/>
  <c r="M38" i="1" s="1"/>
  <c r="GW325" i="1"/>
  <c r="M36" i="1" s="1"/>
  <c r="GO325" i="1"/>
  <c r="M28" i="1" s="1"/>
  <c r="HM323" i="1"/>
  <c r="CQ389" i="1"/>
  <c r="F389" i="1" s="1"/>
  <c r="HR388" i="1"/>
  <c r="HO388" i="1" s="1"/>
  <c r="HS387" i="1"/>
  <c r="HP387" i="1" s="1"/>
  <c r="C411" i="1"/>
  <c r="HT387" i="1"/>
  <c r="HU387" i="1" s="1"/>
  <c r="H387" i="1"/>
  <c r="I387" i="1"/>
  <c r="I388" i="1" s="1"/>
  <c r="G387" i="1"/>
  <c r="H388" i="1" s="1"/>
  <c r="HU385" i="1"/>
  <c r="HV385" i="1" s="1"/>
  <c r="J385" i="1" s="1"/>
  <c r="HJ324" i="1" l="1"/>
  <c r="HM324" i="1" s="1"/>
  <c r="HM325" i="1" s="1"/>
  <c r="CQ391" i="1"/>
  <c r="F391" i="1" s="1"/>
  <c r="CO393" i="1"/>
  <c r="HQ389" i="1"/>
  <c r="HS389" i="1" s="1"/>
  <c r="F390" i="1"/>
  <c r="HQ390" i="1"/>
  <c r="C413" i="1"/>
  <c r="I389" i="1"/>
  <c r="HT388" i="1"/>
  <c r="G388" i="1"/>
  <c r="HU386" i="1"/>
  <c r="HV386" i="1" s="1"/>
  <c r="J386" i="1" s="1"/>
  <c r="HV387" i="1"/>
  <c r="C415" i="1" l="1"/>
  <c r="D51" i="1"/>
  <c r="CQ393" i="1"/>
  <c r="HQ391" i="1"/>
  <c r="HR391" i="1" s="1"/>
  <c r="HO391" i="1" s="1"/>
  <c r="F393" i="1"/>
  <c r="F398" i="1" s="1"/>
  <c r="HN397" i="1"/>
  <c r="G407" i="1" s="1"/>
  <c r="H46" i="1" s="1"/>
  <c r="HN399" i="1"/>
  <c r="G412" i="1" s="1"/>
  <c r="H49" i="1" s="1"/>
  <c r="HT389" i="1"/>
  <c r="HU389" i="1" s="1"/>
  <c r="HV389" i="1" s="1"/>
  <c r="J389" i="1" s="1"/>
  <c r="HR389" i="1"/>
  <c r="HO389" i="1" s="1"/>
  <c r="I390" i="1"/>
  <c r="I391" i="1" s="1"/>
  <c r="HQ398" i="1"/>
  <c r="H22" i="1" s="1"/>
  <c r="E445" i="1" s="1"/>
  <c r="C414" i="1"/>
  <c r="C416" i="1" s="1"/>
  <c r="C51" i="1"/>
  <c r="HR390" i="1"/>
  <c r="HO390" i="1" s="1"/>
  <c r="HS390" i="1"/>
  <c r="HP390" i="1" s="1"/>
  <c r="HP389" i="1"/>
  <c r="H389" i="1"/>
  <c r="G389" i="1"/>
  <c r="HU388" i="1"/>
  <c r="HV388" i="1" s="1"/>
  <c r="J387" i="1"/>
  <c r="HS391" i="1" l="1"/>
  <c r="HP391" i="1" s="1"/>
  <c r="C417" i="1"/>
  <c r="H393" i="1"/>
  <c r="D43" i="1"/>
  <c r="C43" i="1" s="1"/>
  <c r="C442" i="1"/>
  <c r="G442" i="1" s="1"/>
  <c r="G444" i="1" s="1"/>
  <c r="HT390" i="1"/>
  <c r="HP398" i="1"/>
  <c r="G409" i="1" s="1"/>
  <c r="HR398" i="1"/>
  <c r="G405" i="1" s="1"/>
  <c r="HO398" i="1"/>
  <c r="G390" i="1"/>
  <c r="H390" i="1"/>
  <c r="M49" i="1"/>
  <c r="J388" i="1"/>
  <c r="F444" i="1"/>
  <c r="HS398" i="1" l="1"/>
  <c r="HS400" i="1" s="1"/>
  <c r="D47" i="1"/>
  <c r="C47" i="1" s="1"/>
  <c r="H391" i="1"/>
  <c r="G391" i="1"/>
  <c r="HU390" i="1"/>
  <c r="HV390" i="1" s="1"/>
  <c r="J390" i="1" s="1"/>
  <c r="HT391" i="1"/>
  <c r="G404" i="1"/>
  <c r="G414" i="1" s="1"/>
  <c r="C447" i="1" s="1"/>
  <c r="D49" i="1" s="1"/>
  <c r="HQ401" i="1"/>
  <c r="H45" i="1" s="1"/>
  <c r="H44" i="1"/>
  <c r="H43" i="1" s="1"/>
  <c r="F449" i="1"/>
  <c r="H449" i="1"/>
  <c r="H38" i="1" s="1"/>
  <c r="H29" i="1"/>
  <c r="H442" i="1"/>
  <c r="H35" i="1"/>
  <c r="H36" i="1" s="1"/>
  <c r="H34" i="1"/>
  <c r="C446" i="1"/>
  <c r="E442" i="1"/>
  <c r="HQ402" i="1" l="1"/>
  <c r="H48" i="1" s="1"/>
  <c r="HR399" i="1"/>
  <c r="HR401" i="1" s="1"/>
  <c r="HR402" i="1" s="1"/>
  <c r="H47" i="1"/>
  <c r="H42" i="1" s="1"/>
  <c r="G410" i="1"/>
  <c r="G411" i="1" s="1"/>
  <c r="HU391" i="1"/>
  <c r="HV391" i="1" s="1"/>
  <c r="G406" i="1"/>
  <c r="C49" i="1"/>
  <c r="H27" i="1" s="1"/>
  <c r="E444" i="1"/>
  <c r="H447" i="1"/>
  <c r="H37" i="1" s="1"/>
  <c r="H444" i="1"/>
  <c r="H39" i="1" s="1"/>
  <c r="C449" i="1"/>
  <c r="H40" i="1" s="1"/>
  <c r="C444" i="1"/>
  <c r="B44" i="1" l="1"/>
  <c r="HR400" i="1"/>
  <c r="F447" i="1"/>
  <c r="F448" i="1" s="1"/>
  <c r="J391" i="1"/>
  <c r="HV398" i="1"/>
  <c r="H23" i="1" s="1"/>
  <c r="H24" i="1" s="1"/>
  <c r="F450" i="1" l="1"/>
  <c r="F451" i="1" s="1"/>
  <c r="G415" i="1"/>
  <c r="G416" i="1" s="1"/>
  <c r="H25" i="1"/>
  <c r="H26" i="1"/>
  <c r="H32" i="1"/>
  <c r="H31" i="1" s="1"/>
  <c r="H28" i="1"/>
</calcChain>
</file>

<file path=xl/sharedStrings.xml><?xml version="1.0" encoding="utf-8"?>
<sst xmlns="http://schemas.openxmlformats.org/spreadsheetml/2006/main" count="1192" uniqueCount="204">
  <si>
    <t>Period Ending</t>
  </si>
  <si>
    <t>Monthly Equity Peak</t>
  </si>
  <si>
    <t>----------------------</t>
  </si>
  <si>
    <t>Max Draw</t>
  </si>
  <si>
    <t>Profitable Months</t>
  </si>
  <si>
    <t>Losing Months</t>
  </si>
  <si>
    <t>Total Months</t>
  </si>
  <si>
    <t>Monthly Average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</si>
  <si>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</si>
  <si>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</si>
  <si>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</si>
  <si>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</si>
  <si>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</si>
  <si>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</si>
  <si>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</si>
  <si>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</si>
  <si>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</si>
  <si>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</si>
  <si>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</si>
  <si>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</si>
  <si>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</si>
  <si>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</si>
  <si>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</si>
  <si>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</si>
  <si>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</si>
  <si>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</si>
  <si>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</si>
  <si>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</si>
  <si>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</si>
  <si>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</si>
  <si>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</si>
  <si>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</si>
  <si>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</si>
  <si>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</si>
  <si>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</si>
  <si>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</si>
  <si>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</si>
  <si>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</si>
  <si>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</si>
  <si>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</si>
  <si>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</si>
  <si>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</si>
  <si>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</si>
  <si>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</si>
  <si>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</si>
  <si>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</si>
  <si>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</si>
  <si>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Performance Summary</t>
  </si>
  <si>
    <t>Average up month</t>
  </si>
  <si>
    <t>Largest Up month</t>
  </si>
  <si>
    <t>Average down Month</t>
  </si>
  <si>
    <t>Last 12 Months</t>
  </si>
  <si>
    <t>Monthly P&amp;L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</si>
  <si>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</si>
  <si>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</si>
  <si>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</si>
  <si>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</si>
  <si>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</si>
  <si>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</si>
  <si>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</si>
  <si>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</si>
  <si>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</si>
  <si>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</si>
  <si>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</si>
  <si>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</si>
  <si>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</si>
  <si>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</si>
  <si>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</si>
  <si>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</si>
  <si>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</si>
  <si>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</si>
  <si>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</si>
  <si>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</si>
  <si>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</si>
  <si>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</si>
  <si>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</si>
  <si>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</si>
  <si>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</si>
  <si>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</si>
  <si>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</si>
  <si>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</si>
  <si>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</si>
  <si>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</si>
  <si>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</si>
  <si>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</si>
  <si>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</si>
  <si>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</si>
  <si>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</si>
  <si>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</si>
  <si>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</si>
  <si>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</si>
  <si>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</si>
  <si>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</si>
  <si>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</si>
  <si>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>Bitcoin CME (5 Bitcoin) 1 = $25.00</t>
  </si>
  <si>
    <t>Margin Requirement</t>
  </si>
  <si>
    <t>Average Annual Gain Per Unit</t>
  </si>
  <si>
    <t>Years</t>
  </si>
  <si>
    <t>Months</t>
  </si>
  <si>
    <t xml:space="preserve">Track Your Allocation Forward </t>
  </si>
  <si>
    <t>ATA Fee Structure</t>
  </si>
  <si>
    <t>Defining Overall Account Risk</t>
  </si>
  <si>
    <t>Cumulative Profit</t>
  </si>
  <si>
    <t>Period           Ending</t>
  </si>
  <si>
    <t>Ending           Equity</t>
  </si>
  <si>
    <t>Reward/Risk (Net Profit Divided by MMDD)</t>
  </si>
  <si>
    <t>MMDD Drawdown as a % of Start Equity</t>
  </si>
  <si>
    <t>Date MMDD  Occurred</t>
  </si>
  <si>
    <t>Send a message</t>
  </si>
  <si>
    <t>Enter Start Balance</t>
  </si>
  <si>
    <t>BT 5 Bitcoin</t>
  </si>
  <si>
    <t>-------------------</t>
  </si>
  <si>
    <t>Monthly &amp; Annual</t>
  </si>
  <si>
    <t>Crude CME 1,000 Barrels 1.00 =$1.000</t>
  </si>
  <si>
    <t>Crude CME 500 Barrels 1.00 =$500</t>
  </si>
  <si>
    <t>Crude CME 100 Barrels 1.00 =$1.00</t>
  </si>
  <si>
    <t>Last Month</t>
  </si>
  <si>
    <t>------------------</t>
  </si>
  <si>
    <t>MG 10,000 AUD</t>
  </si>
  <si>
    <t>-------------------------</t>
  </si>
  <si>
    <t>A6 100,000 AUD</t>
  </si>
  <si>
    <t>NM Nasdaq Micro</t>
  </si>
  <si>
    <t>D6 100,000 CAD</t>
  </si>
  <si>
    <t>S6 125,000 CHF</t>
  </si>
  <si>
    <t>WN 12,500 CHF</t>
  </si>
  <si>
    <t>E6 125,000 EUR</t>
  </si>
  <si>
    <t>E7 62,500 EUR</t>
  </si>
  <si>
    <t>MF 12,500 EUR</t>
  </si>
  <si>
    <t>DX 100,000 USD</t>
  </si>
  <si>
    <t xml:space="preserve">Cumulative Profit or Loss by Market  Traded </t>
  </si>
  <si>
    <t>QM Crude 500 Barrels</t>
  </si>
  <si>
    <t>SO Silver 1000 Ounces</t>
  </si>
  <si>
    <t>SI Silver 5000 Ounces</t>
  </si>
  <si>
    <t>ES SP 500</t>
  </si>
  <si>
    <t xml:space="preserve">Track Your Allocation's Performance </t>
  </si>
  <si>
    <t>ET SP 500 Micro</t>
  </si>
  <si>
    <t>NQ Nasdaq 100</t>
  </si>
  <si>
    <t>GC Gold 100</t>
  </si>
  <si>
    <t>QO Gold 50</t>
  </si>
  <si>
    <t>GR Gold 10</t>
  </si>
  <si>
    <t>SI Silver 5000</t>
  </si>
  <si>
    <t>QI Silver 2500</t>
  </si>
  <si>
    <t>SO Silver 1000</t>
  </si>
  <si>
    <t>J6 12.5 M JPY</t>
  </si>
  <si>
    <t>J7 6.25 M JPY</t>
  </si>
  <si>
    <t>WM 1.25 M JPY</t>
  </si>
  <si>
    <t>Hourly Total</t>
  </si>
  <si>
    <t>Hourly</t>
  </si>
  <si>
    <t>Date</t>
  </si>
  <si>
    <t xml:space="preserve">Daily Monthly &amp; Annual </t>
  </si>
  <si>
    <t>Last 12</t>
  </si>
  <si>
    <t>Net Monthly trading the Hourly</t>
  </si>
  <si>
    <t>Net Monthly Trading the Daily</t>
  </si>
  <si>
    <t>Total Hourly</t>
  </si>
  <si>
    <t>Month</t>
  </si>
  <si>
    <t xml:space="preserve">Cumulative Net Performance </t>
  </si>
  <si>
    <t>Daily + Hourly</t>
  </si>
  <si>
    <t>Monthly Performance Hourly</t>
  </si>
  <si>
    <t>Month Performance Daily + Hourly</t>
  </si>
  <si>
    <t>Combined Monthly</t>
  </si>
  <si>
    <t>Max Monthly</t>
  </si>
  <si>
    <t>Net</t>
  </si>
  <si>
    <t>Cum Up Months</t>
  </si>
  <si>
    <t>Cum Down Months</t>
  </si>
  <si>
    <t>Total</t>
  </si>
  <si>
    <t>Largest up</t>
  </si>
  <si>
    <t>Largest down</t>
  </si>
  <si>
    <t>Reward/Risk</t>
  </si>
  <si>
    <t>Avg up</t>
  </si>
  <si>
    <t>Avg down</t>
  </si>
  <si>
    <t>Margin + 2.5 Times Maximum Drawdown</t>
  </si>
  <si>
    <t>Spreadsheets Disclosure of Methodology, Daily Performance &amp;  Data</t>
  </si>
  <si>
    <t>Total Up Years</t>
  </si>
  <si>
    <t>Total Down Years</t>
  </si>
  <si>
    <t>&gt; Up Year</t>
  </si>
  <si>
    <t>&lt; down Year</t>
  </si>
  <si>
    <t>ET SP 500</t>
  </si>
  <si>
    <t>QI Silver 2500 Ounces</t>
  </si>
  <si>
    <t>J6 12,500,000 JPY</t>
  </si>
  <si>
    <t>J7 6,250,000 JPY</t>
  </si>
  <si>
    <t>WM 1,250,000 JPY</t>
  </si>
  <si>
    <t>CL Crude 1000 Barrels</t>
  </si>
  <si>
    <t>Drawdowns</t>
  </si>
  <si>
    <t xml:space="preserve">Daily Maximum Monthly Loss </t>
  </si>
  <si>
    <t xml:space="preserve">Hourly Maximum Monthly Loss </t>
  </si>
  <si>
    <t>Monthly</t>
  </si>
  <si>
    <t>Annual</t>
  </si>
  <si>
    <t>Daily       EMA 9-18</t>
  </si>
  <si>
    <t>Hourly EMA 9-18</t>
  </si>
  <si>
    <t>3 Times Month on Mont Drawdown  (MMDD)</t>
  </si>
  <si>
    <t>Maximum Month on Month Combined Drawdown MMDD</t>
  </si>
  <si>
    <t xml:space="preserve">Maintenance Balance = we stop trading if the LV goes to </t>
  </si>
  <si>
    <t>Point Value</t>
  </si>
  <si>
    <t xml:space="preserve">Active Margin Requirement  </t>
  </si>
  <si>
    <t>NM Nasdaq 100</t>
  </si>
  <si>
    <t>GC Gold 100 Ounce</t>
  </si>
  <si>
    <t>QO Gold 50 Ounce</t>
  </si>
  <si>
    <t>GR Gold 10 Ounce</t>
  </si>
  <si>
    <t>B6 62,500 GBP</t>
  </si>
  <si>
    <t>CY Crude 100 Barrels</t>
  </si>
  <si>
    <t>Risk tolerance (max loss before we stop trading)</t>
  </si>
  <si>
    <t>Annual Net</t>
  </si>
  <si>
    <t>check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</si>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</sst>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164" formatCode="mm\-yy"/>
    <numFmt numFmtId="165" formatCode="&quot;$&quot;#,##0.00"/>
    <numFmt numFmtId="166" formatCode="m/yyyy"/>
    <numFmt numFmtId="167" formatCode="mm/yyyy"/>
    <numFmt numFmtId="168" formatCode="&quot;$&quot;#,##0"/>
    <numFmt numFmtId="169" formatCode="mmm\-yyyy"/>
  </numFmts>
  <fonts count="9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b/>
      <sz val="12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6"/>
      <color theme="1"/>
      <name val="Calibri"/>
      <family val="2"/>
    </font>
    <font>
      <sz val="2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3399"/>
      <name val="Calibri"/>
      <family val="2"/>
      <scheme val="minor"/>
    </font>
    <font>
      <b/>
      <sz val="17"/>
      <color theme="0"/>
      <name val="Arial"/>
      <family val="2"/>
    </font>
    <font>
      <b/>
      <sz val="17"/>
      <color theme="1"/>
      <name val="Calibri"/>
      <family val="2"/>
      <scheme val="minor"/>
    </font>
    <font>
      <sz val="17"/>
      <name val="Calibri"/>
      <family val="2"/>
      <scheme val="minor"/>
    </font>
    <font>
      <b/>
      <sz val="17"/>
      <name val="Calibri"/>
      <family val="2"/>
      <scheme val="minor"/>
    </font>
    <font>
      <b/>
      <u/>
      <sz val="17"/>
      <color rgb="FF000099"/>
      <name val="Calibri"/>
      <family val="2"/>
      <scheme val="minor"/>
    </font>
    <font>
      <b/>
      <u/>
      <sz val="16"/>
      <color rgb="FF000099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249977111117893"/>
        <bgColor indexed="64"/>
      </patternFill>
    </fill>
  </fills>
  <borders count="15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theme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1"/>
      </right>
      <top/>
      <bottom style="thin">
        <color theme="0" tint="-0.14996795556505021"/>
      </bottom>
      <diagonal/>
    </border>
    <border>
      <left/>
      <right style="thin">
        <color theme="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theme="1"/>
      </left>
      <right style="thin">
        <color auto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/>
      </top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theme="0"/>
      </left>
      <right/>
      <top/>
      <bottom style="thin">
        <color theme="0" tint="-0.14996795556505021"/>
      </bottom>
      <diagonal/>
    </border>
    <border>
      <left style="medium">
        <color rgb="FFFFFFFF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medium">
        <color rgb="FFFFFFFF"/>
      </top>
      <bottom style="medium">
        <color rgb="FFFFFFFF"/>
      </bottom>
      <diagonal/>
    </border>
    <border>
      <left style="thin">
        <color theme="1"/>
      </left>
      <right/>
      <top style="medium">
        <color rgb="FFFFFFFF"/>
      </top>
      <bottom/>
      <diagonal/>
    </border>
    <border>
      <left style="thin">
        <color auto="1"/>
      </left>
      <right/>
      <top style="medium">
        <color rgb="FFFFFFFF"/>
      </top>
      <bottom/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1"/>
      </right>
      <top style="thin">
        <color theme="0"/>
      </top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/>
      <top/>
      <bottom style="thin">
        <color theme="0" tint="-0.14996795556505021"/>
      </bottom>
      <diagonal/>
    </border>
    <border>
      <left style="thin">
        <color theme="1"/>
      </left>
      <right/>
      <top style="thin">
        <color theme="0" tint="-0.1499679555650502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theme="0" tint="-0.14996795556505021"/>
      </left>
      <right/>
      <top style="thin">
        <color theme="0"/>
      </top>
      <bottom style="medium">
        <color auto="1"/>
      </bottom>
      <diagonal/>
    </border>
    <border>
      <left style="medium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/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/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rgb="FFFFFFFF"/>
      </top>
      <bottom/>
      <diagonal/>
    </border>
    <border>
      <left/>
      <right style="thin">
        <color auto="1"/>
      </right>
      <top style="medium">
        <color rgb="FFFFFFFF"/>
      </top>
      <bottom/>
      <diagonal/>
    </border>
    <border>
      <left/>
      <right style="thin">
        <color theme="1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n">
        <color theme="1"/>
      </right>
      <top/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theme="1"/>
      </left>
      <right style="medium">
        <color auto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auto="1"/>
      </left>
      <right style="medium">
        <color auto="1"/>
      </right>
      <top style="thin">
        <color theme="0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theme="0" tint="-0.14996795556505021"/>
      </top>
      <bottom/>
      <diagonal/>
    </border>
    <border>
      <left/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1"/>
      </left>
      <right style="medium">
        <color auto="1"/>
      </right>
      <top style="medium">
        <color theme="0" tint="-0.14996795556505021"/>
      </top>
      <bottom/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1040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8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8" fontId="0" fillId="0" borderId="0" xfId="0" applyNumberFormat="1" applyBorder="1" applyAlignment="1">
      <alignment horizontal="left" indent="1"/>
    </xf>
    <xf numFmtId="164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8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8" fontId="24" fillId="3" borderId="0" xfId="0" applyNumberFormat="1" applyFont="1" applyFill="1" applyBorder="1" applyAlignment="1">
      <alignment vertical="center"/>
    </xf>
    <xf numFmtId="8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8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8" fontId="7" fillId="3" borderId="0" xfId="0" applyNumberFormat="1" applyFont="1" applyFill="1" applyBorder="1"/>
    <xf numFmtId="8" fontId="8" fillId="3" borderId="0" xfId="0" applyNumberFormat="1" applyFont="1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2" xfId="0" applyNumberFormat="1" applyBorder="1" applyAlignment="1">
      <alignment horizontal="left"/>
    </xf>
    <xf numFmtId="0" fontId="7" fillId="3" borderId="0" xfId="0" applyNumberFormat="1" applyFont="1" applyFill="1" applyBorder="1" applyAlignment="1">
      <alignment vertical="justify"/>
    </xf>
    <xf numFmtId="8" fontId="6" fillId="3" borderId="0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7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6" fontId="30" fillId="3" borderId="0" xfId="42" applyNumberFormat="1" applyFont="1" applyFill="1" applyBorder="1" applyAlignment="1">
      <alignment horizontal="left" vertical="center"/>
    </xf>
    <xf numFmtId="8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6" fontId="30" fillId="3" borderId="0" xfId="42" applyNumberFormat="1" applyFont="1" applyFill="1" applyBorder="1" applyAlignment="1">
      <alignment horizontal="left" vertical="center" indent="1"/>
    </xf>
    <xf numFmtId="8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0" fontId="7" fillId="3" borderId="0" xfId="0" applyNumberFormat="1" applyFont="1" applyFill="1" applyBorder="1" applyAlignment="1">
      <alignment horizontal="center" vertical="justify"/>
    </xf>
    <xf numFmtId="166" fontId="30" fillId="3" borderId="0" xfId="42" applyNumberFormat="1" applyFont="1" applyFill="1" applyBorder="1" applyAlignment="1">
      <alignment vertical="center"/>
    </xf>
    <xf numFmtId="8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left" vertical="center" indent="1"/>
    </xf>
    <xf numFmtId="166" fontId="37" fillId="3" borderId="0" xfId="42" applyNumberFormat="1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8" fontId="37" fillId="3" borderId="0" xfId="42" applyNumberFormat="1" applyFont="1" applyFill="1" applyBorder="1" applyAlignment="1">
      <alignment horizontal="left" vertical="center" indent="1"/>
    </xf>
    <xf numFmtId="8" fontId="37" fillId="3" borderId="0" xfId="42" applyNumberFormat="1" applyFont="1" applyFill="1" applyBorder="1" applyAlignment="1">
      <alignment horizontal="left" vertical="center"/>
    </xf>
    <xf numFmtId="8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7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8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4" fontId="0" fillId="3" borderId="0" xfId="0" applyNumberForma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167" fontId="0" fillId="3" borderId="0" xfId="0" applyNumberFormat="1" applyFill="1" applyBorder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7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6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8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8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8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7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8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7" fontId="40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Fill="1" applyBorder="1"/>
    <xf numFmtId="8" fontId="27" fillId="0" borderId="0" xfId="0" applyNumberFormat="1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8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0" borderId="0" xfId="0" applyFont="1" applyFill="1" applyBorder="1"/>
    <xf numFmtId="0" fontId="27" fillId="0" borderId="0" xfId="0" applyFont="1" applyAlignment="1">
      <alignment horizontal="left" indent="1"/>
    </xf>
    <xf numFmtId="8" fontId="24" fillId="0" borderId="0" xfId="0" applyNumberFormat="1" applyFont="1" applyBorder="1" applyAlignment="1">
      <alignment horizontal="center"/>
    </xf>
    <xf numFmtId="8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0" xfId="0" applyFont="1" applyFill="1" applyBorder="1" applyAlignment="1">
      <alignment horizontal="center" vertical="center"/>
    </xf>
    <xf numFmtId="8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8" fontId="41" fillId="0" borderId="2" xfId="0" applyNumberFormat="1" applyFont="1" applyBorder="1" applyAlignment="1">
      <alignment horizontal="left" vertical="center" indent="2"/>
    </xf>
    <xf numFmtId="8" fontId="41" fillId="0" borderId="2" xfId="0" applyNumberFormat="1" applyFont="1" applyFill="1" applyBorder="1" applyAlignment="1">
      <alignment horizontal="left" vertical="center" indent="1"/>
    </xf>
    <xf numFmtId="8" fontId="41" fillId="0" borderId="2" xfId="0" applyNumberFormat="1" applyFont="1" applyFill="1" applyBorder="1" applyAlignment="1">
      <alignment horizontal="left" vertical="center" indent="2"/>
    </xf>
    <xf numFmtId="8" fontId="41" fillId="0" borderId="0" xfId="0" applyNumberFormat="1" applyFont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vertical="center" indent="2"/>
    </xf>
    <xf numFmtId="8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2"/>
    </xf>
    <xf numFmtId="167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8" fontId="27" fillId="0" borderId="15" xfId="0" applyNumberFormat="1" applyFont="1" applyBorder="1" applyAlignment="1">
      <alignment horizontal="left" indent="3"/>
    </xf>
    <xf numFmtId="8" fontId="27" fillId="0" borderId="19" xfId="0" applyNumberFormat="1" applyFont="1" applyBorder="1" applyAlignment="1">
      <alignment horizontal="left" indent="3"/>
    </xf>
    <xf numFmtId="1" fontId="24" fillId="0" borderId="0" xfId="0" applyNumberFormat="1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2"/>
    </xf>
    <xf numFmtId="6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8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8" fontId="5" fillId="0" borderId="0" xfId="0" applyNumberFormat="1" applyFont="1" applyAlignment="1">
      <alignment horizontal="center" vertical="center"/>
    </xf>
    <xf numFmtId="8" fontId="45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horizontal="left" vertical="center" indent="1"/>
    </xf>
    <xf numFmtId="8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1"/>
    </xf>
    <xf numFmtId="8" fontId="45" fillId="0" borderId="0" xfId="0" applyNumberFormat="1" applyFont="1" applyAlignment="1">
      <alignment horizontal="left" vertical="center" indent="1"/>
    </xf>
    <xf numFmtId="6" fontId="2" fillId="0" borderId="0" xfId="0" applyNumberFormat="1" applyFont="1" applyAlignment="1">
      <alignment horizontal="left" vertical="center" indent="1"/>
    </xf>
    <xf numFmtId="6" fontId="4" fillId="0" borderId="0" xfId="0" applyNumberFormat="1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6" fontId="4" fillId="0" borderId="0" xfId="0" applyNumberFormat="1" applyFont="1" applyAlignment="1">
      <alignment vertical="center"/>
    </xf>
    <xf numFmtId="6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8" fontId="2" fillId="0" borderId="0" xfId="0" applyNumberFormat="1" applyFont="1" applyAlignment="1">
      <alignment horizontal="left" vertical="center" indent="2"/>
    </xf>
    <xf numFmtId="8" fontId="4" fillId="0" borderId="0" xfId="0" applyNumberFormat="1" applyFont="1" applyAlignment="1">
      <alignment horizontal="left" vertical="center" indent="2"/>
    </xf>
    <xf numFmtId="8" fontId="45" fillId="0" borderId="0" xfId="0" applyNumberFormat="1" applyFont="1" applyAlignment="1">
      <alignment horizontal="left" vertical="center" indent="2"/>
    </xf>
    <xf numFmtId="6" fontId="4" fillId="0" borderId="0" xfId="0" applyNumberFormat="1" applyFont="1" applyAlignment="1">
      <alignment horizontal="left" vertical="center" indent="2"/>
    </xf>
    <xf numFmtId="6" fontId="2" fillId="0" borderId="0" xfId="0" applyNumberFormat="1" applyFont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indent="1"/>
    </xf>
    <xf numFmtId="8" fontId="1" fillId="0" borderId="0" xfId="0" applyNumberFormat="1" applyFont="1" applyBorder="1" applyAlignment="1">
      <alignment horizontal="left" vertical="center"/>
    </xf>
    <xf numFmtId="167" fontId="0" fillId="0" borderId="2" xfId="0" applyNumberFormat="1" applyBorder="1" applyAlignment="1">
      <alignment horizontal="center"/>
    </xf>
    <xf numFmtId="167" fontId="40" fillId="0" borderId="2" xfId="0" applyNumberFormat="1" applyFont="1" applyBorder="1" applyAlignment="1">
      <alignment horizontal="center" vertical="center"/>
    </xf>
    <xf numFmtId="167" fontId="27" fillId="0" borderId="2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center"/>
    </xf>
    <xf numFmtId="0" fontId="0" fillId="37" borderId="0" xfId="0" applyFill="1" applyBorder="1" applyAlignment="1">
      <alignment horizontal="left" vertical="center" indent="1"/>
    </xf>
    <xf numFmtId="167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8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8" fontId="43" fillId="0" borderId="0" xfId="0" applyNumberFormat="1" applyFont="1" applyFill="1" applyBorder="1" applyAlignment="1">
      <alignment horizontal="left" indent="2"/>
    </xf>
    <xf numFmtId="0" fontId="50" fillId="3" borderId="0" xfId="0" applyFont="1" applyFill="1"/>
    <xf numFmtId="166" fontId="51" fillId="36" borderId="22" xfId="0" applyNumberFormat="1" applyFont="1" applyFill="1" applyBorder="1" applyAlignment="1">
      <alignment horizontal="center"/>
    </xf>
    <xf numFmtId="8" fontId="51" fillId="36" borderId="23" xfId="0" applyNumberFormat="1" applyFont="1" applyFill="1" applyBorder="1" applyAlignment="1">
      <alignment vertical="center"/>
    </xf>
    <xf numFmtId="166" fontId="51" fillId="36" borderId="25" xfId="0" applyNumberFormat="1" applyFont="1" applyFill="1" applyBorder="1" applyAlignment="1">
      <alignment horizontal="center"/>
    </xf>
    <xf numFmtId="0" fontId="51" fillId="36" borderId="0" xfId="0" applyFont="1" applyFill="1" applyBorder="1"/>
    <xf numFmtId="8" fontId="51" fillId="36" borderId="0" xfId="0" applyNumberFormat="1" applyFont="1" applyFill="1" applyBorder="1" applyAlignment="1">
      <alignment vertical="center"/>
    </xf>
    <xf numFmtId="0" fontId="52" fillId="36" borderId="0" xfId="0" applyFont="1" applyFill="1" applyBorder="1"/>
    <xf numFmtId="0" fontId="47" fillId="3" borderId="0" xfId="0" applyFont="1" applyFill="1"/>
    <xf numFmtId="8" fontId="54" fillId="35" borderId="42" xfId="0" applyNumberFormat="1" applyFont="1" applyFill="1" applyBorder="1" applyAlignment="1">
      <alignment horizontal="left" vertical="center" indent="3"/>
    </xf>
    <xf numFmtId="10" fontId="42" fillId="35" borderId="33" xfId="0" applyNumberFormat="1" applyFont="1" applyFill="1" applyBorder="1" applyAlignment="1">
      <alignment horizontal="left" vertical="center" indent="2"/>
    </xf>
    <xf numFmtId="10" fontId="49" fillId="2" borderId="14" xfId="0" applyNumberFormat="1" applyFont="1" applyFill="1" applyBorder="1" applyAlignment="1">
      <alignment horizontal="left" vertical="center" indent="2"/>
    </xf>
    <xf numFmtId="10" fontId="44" fillId="35" borderId="37" xfId="0" applyNumberFormat="1" applyFont="1" applyFill="1" applyBorder="1" applyAlignment="1">
      <alignment horizontal="left" vertical="center" indent="2"/>
    </xf>
    <xf numFmtId="10" fontId="43" fillId="35" borderId="33" xfId="0" applyNumberFormat="1" applyFont="1" applyFill="1" applyBorder="1" applyAlignment="1">
      <alignment horizontal="left" vertical="center" indent="2"/>
    </xf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8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8" fontId="28" fillId="0" borderId="0" xfId="0" applyNumberFormat="1" applyFont="1" applyFill="1" applyBorder="1" applyAlignment="1">
      <alignment horizontal="left" vertical="center" indent="1"/>
    </xf>
    <xf numFmtId="8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165" fontId="8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7" fontId="38" fillId="0" borderId="0" xfId="0" applyNumberFormat="1" applyFont="1" applyFill="1" applyBorder="1" applyAlignment="1">
      <alignment horizontal="left" indent="1"/>
    </xf>
    <xf numFmtId="1" fontId="32" fillId="0" borderId="0" xfId="0" applyNumberFormat="1" applyFont="1" applyFill="1" applyBorder="1" applyAlignment="1">
      <alignment horizontal="left" indent="1"/>
    </xf>
    <xf numFmtId="8" fontId="42" fillId="35" borderId="49" xfId="0" applyNumberFormat="1" applyFont="1" applyFill="1" applyBorder="1" applyAlignment="1">
      <alignment horizontal="left" vertical="center" indent="1"/>
    </xf>
    <xf numFmtId="8" fontId="49" fillId="2" borderId="16" xfId="0" applyNumberFormat="1" applyFont="1" applyFill="1" applyBorder="1" applyAlignment="1">
      <alignment horizontal="left" vertical="center" indent="1"/>
    </xf>
    <xf numFmtId="8" fontId="44" fillId="35" borderId="50" xfId="0" applyNumberFormat="1" applyFont="1" applyFill="1" applyBorder="1" applyAlignment="1">
      <alignment horizontal="left" vertical="center" indent="1"/>
    </xf>
    <xf numFmtId="8" fontId="43" fillId="35" borderId="49" xfId="0" applyNumberFormat="1" applyFont="1" applyFill="1" applyBorder="1" applyAlignment="1">
      <alignment horizontal="left" vertical="center" indent="1"/>
    </xf>
    <xf numFmtId="8" fontId="42" fillId="35" borderId="50" xfId="0" applyNumberFormat="1" applyFont="1" applyFill="1" applyBorder="1" applyAlignment="1">
      <alignment horizontal="left" vertical="center" indent="1"/>
    </xf>
    <xf numFmtId="8" fontId="48" fillId="35" borderId="49" xfId="0" applyNumberFormat="1" applyFont="1" applyFill="1" applyBorder="1" applyAlignment="1">
      <alignment horizontal="left" vertical="center" indent="1"/>
    </xf>
    <xf numFmtId="168" fontId="65" fillId="0" borderId="1" xfId="0" applyNumberFormat="1" applyFont="1" applyFill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/>
    </xf>
    <xf numFmtId="8" fontId="8" fillId="3" borderId="0" xfId="0" applyNumberFormat="1" applyFont="1" applyFill="1" applyBorder="1" applyAlignment="1">
      <alignment vertical="justify"/>
    </xf>
    <xf numFmtId="166" fontId="8" fillId="3" borderId="0" xfId="0" applyNumberFormat="1" applyFont="1" applyFill="1" applyBorder="1" applyAlignment="1">
      <alignment vertical="justify"/>
    </xf>
    <xf numFmtId="8" fontId="42" fillId="35" borderId="53" xfId="0" applyNumberFormat="1" applyFont="1" applyFill="1" applyBorder="1" applyAlignment="1">
      <alignment horizontal="left" vertical="center" indent="1"/>
    </xf>
    <xf numFmtId="8" fontId="42" fillId="35" borderId="54" xfId="0" applyNumberFormat="1" applyFont="1" applyFill="1" applyBorder="1" applyAlignment="1">
      <alignment horizontal="left" vertical="center" indent="1"/>
    </xf>
    <xf numFmtId="8" fontId="43" fillId="35" borderId="57" xfId="0" applyNumberFormat="1" applyFont="1" applyFill="1" applyBorder="1" applyAlignment="1">
      <alignment horizontal="left" vertical="center" indent="1"/>
    </xf>
    <xf numFmtId="8" fontId="43" fillId="35" borderId="58" xfId="0" applyNumberFormat="1" applyFont="1" applyFill="1" applyBorder="1" applyAlignment="1">
      <alignment horizontal="left" vertical="center" indent="1"/>
    </xf>
    <xf numFmtId="8" fontId="42" fillId="35" borderId="56" xfId="0" applyNumberFormat="1" applyFont="1" applyFill="1" applyBorder="1" applyAlignment="1">
      <alignment horizontal="left" vertical="center" indent="1"/>
    </xf>
    <xf numFmtId="8" fontId="42" fillId="35" borderId="35" xfId="0" applyNumberFormat="1" applyFont="1" applyFill="1" applyBorder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8" fontId="69" fillId="3" borderId="0" xfId="0" applyNumberFormat="1" applyFont="1" applyFill="1" applyBorder="1" applyAlignment="1">
      <alignment horizontal="left" vertical="center" indent="2"/>
    </xf>
    <xf numFmtId="166" fontId="70" fillId="3" borderId="0" xfId="42" applyNumberFormat="1" applyFont="1" applyFill="1" applyBorder="1" applyAlignment="1">
      <alignment horizontal="left" vertical="center"/>
    </xf>
    <xf numFmtId="166" fontId="70" fillId="3" borderId="0" xfId="42" applyNumberFormat="1" applyFont="1" applyFill="1" applyBorder="1" applyAlignment="1">
      <alignment horizontal="center" vertical="center"/>
    </xf>
    <xf numFmtId="166" fontId="58" fillId="3" borderId="0" xfId="42" applyNumberFormat="1" applyFont="1" applyFill="1" applyBorder="1" applyAlignment="1">
      <alignment horizontal="left" vertical="center"/>
    </xf>
    <xf numFmtId="166" fontId="58" fillId="3" borderId="0" xfId="42" applyNumberFormat="1" applyFont="1" applyFill="1" applyBorder="1" applyAlignment="1">
      <alignment horizontal="left" vertical="center" indent="1"/>
    </xf>
    <xf numFmtId="0" fontId="71" fillId="3" borderId="0" xfId="0" applyFont="1" applyFill="1" applyBorder="1"/>
    <xf numFmtId="0" fontId="71" fillId="3" borderId="0" xfId="0" applyFont="1" applyFill="1" applyBorder="1" applyAlignment="1">
      <alignment horizontal="center"/>
    </xf>
    <xf numFmtId="0" fontId="71" fillId="3" borderId="0" xfId="0" applyFont="1" applyFill="1" applyBorder="1" applyAlignment="1">
      <alignment horizontal="left" indent="1"/>
    </xf>
    <xf numFmtId="0" fontId="0" fillId="0" borderId="0" xfId="0" applyBorder="1" applyAlignment="1">
      <alignment vertical="center"/>
    </xf>
    <xf numFmtId="8" fontId="57" fillId="2" borderId="29" xfId="0" applyNumberFormat="1" applyFont="1" applyFill="1" applyBorder="1" applyAlignment="1">
      <alignment horizontal="left" vertical="justify" indent="1"/>
    </xf>
    <xf numFmtId="8" fontId="57" fillId="2" borderId="29" xfId="0" applyNumberFormat="1" applyFont="1" applyFill="1" applyBorder="1" applyAlignment="1">
      <alignment horizontal="left" vertical="center" indent="2"/>
    </xf>
    <xf numFmtId="8" fontId="57" fillId="2" borderId="29" xfId="0" applyNumberFormat="1" applyFont="1" applyFill="1" applyBorder="1" applyAlignment="1">
      <alignment horizontal="left" vertical="center" indent="1"/>
    </xf>
    <xf numFmtId="0" fontId="43" fillId="3" borderId="0" xfId="0" applyFont="1" applyFill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center" vertical="center"/>
    </xf>
    <xf numFmtId="0" fontId="46" fillId="2" borderId="14" xfId="0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left" vertical="justify" indent="1"/>
    </xf>
    <xf numFmtId="0" fontId="46" fillId="2" borderId="14" xfId="0" applyFont="1" applyFill="1" applyBorder="1" applyAlignment="1">
      <alignment horizontal="left" vertical="justify"/>
    </xf>
    <xf numFmtId="0" fontId="46" fillId="2" borderId="14" xfId="0" applyFont="1" applyFill="1" applyBorder="1" applyAlignment="1">
      <alignment horizontal="left" vertical="center"/>
    </xf>
    <xf numFmtId="0" fontId="72" fillId="2" borderId="14" xfId="0" applyFont="1" applyFill="1" applyBorder="1" applyAlignment="1">
      <alignment horizontal="left" vertical="justify" indent="1"/>
    </xf>
    <xf numFmtId="8" fontId="46" fillId="2" borderId="14" xfId="0" applyNumberFormat="1" applyFont="1" applyFill="1" applyBorder="1" applyAlignment="1">
      <alignment horizontal="left" vertical="center" indent="1"/>
    </xf>
    <xf numFmtId="0" fontId="43" fillId="0" borderId="0" xfId="0" applyFont="1" applyAlignment="1">
      <alignment horizontal="left" vertical="justify" indent="1"/>
    </xf>
    <xf numFmtId="0" fontId="52" fillId="36" borderId="25" xfId="0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center" vertical="center"/>
    </xf>
    <xf numFmtId="166" fontId="46" fillId="0" borderId="30" xfId="0" applyNumberFormat="1" applyFont="1" applyFill="1" applyBorder="1" applyAlignment="1">
      <alignment horizontal="center" vertical="justify"/>
    </xf>
    <xf numFmtId="167" fontId="43" fillId="0" borderId="32" xfId="0" applyNumberFormat="1" applyFont="1" applyFill="1" applyBorder="1" applyAlignment="1">
      <alignment horizontal="center"/>
    </xf>
    <xf numFmtId="166" fontId="43" fillId="0" borderId="32" xfId="0" applyNumberFormat="1" applyFont="1" applyFill="1" applyBorder="1" applyAlignment="1">
      <alignment horizontal="center"/>
    </xf>
    <xf numFmtId="167" fontId="27" fillId="0" borderId="32" xfId="0" applyNumberFormat="1" applyFont="1" applyFill="1" applyBorder="1" applyAlignment="1">
      <alignment horizontal="center"/>
    </xf>
    <xf numFmtId="8" fontId="57" fillId="2" borderId="29" xfId="0" applyNumberFormat="1" applyFont="1" applyFill="1" applyBorder="1" applyAlignment="1">
      <alignment horizontal="center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166" fontId="57" fillId="2" borderId="29" xfId="0" applyNumberFormat="1" applyFont="1" applyFill="1" applyBorder="1" applyAlignment="1">
      <alignment horizontal="center" vertical="justify"/>
    </xf>
    <xf numFmtId="0" fontId="56" fillId="3" borderId="0" xfId="0" applyFont="1" applyFill="1" applyBorder="1" applyAlignment="1">
      <alignment vertical="justify"/>
    </xf>
    <xf numFmtId="0" fontId="46" fillId="3" borderId="0" xfId="0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center" vertical="center"/>
    </xf>
    <xf numFmtId="8" fontId="46" fillId="3" borderId="0" xfId="0" applyNumberFormat="1" applyFont="1" applyFill="1" applyBorder="1" applyAlignment="1">
      <alignment horizontal="left" vertical="justify" indent="1"/>
    </xf>
    <xf numFmtId="8" fontId="46" fillId="3" borderId="0" xfId="0" applyNumberFormat="1" applyFont="1" applyFill="1" applyBorder="1" applyAlignment="1">
      <alignment horizontal="left" vertical="center" indent="1"/>
    </xf>
    <xf numFmtId="166" fontId="46" fillId="3" borderId="0" xfId="0" applyNumberFormat="1" applyFont="1" applyFill="1" applyBorder="1" applyAlignment="1">
      <alignment horizontal="left" vertical="center" indent="1"/>
    </xf>
    <xf numFmtId="0" fontId="46" fillId="2" borderId="16" xfId="0" applyFont="1" applyFill="1" applyBorder="1" applyAlignment="1">
      <alignment horizontal="left" vertical="justify" indent="1"/>
    </xf>
    <xf numFmtId="0" fontId="46" fillId="2" borderId="17" xfId="0" applyFont="1" applyFill="1" applyBorder="1" applyAlignment="1">
      <alignment horizontal="center" vertical="justify"/>
    </xf>
    <xf numFmtId="38" fontId="46" fillId="2" borderId="18" xfId="0" applyNumberFormat="1" applyFont="1" applyFill="1" applyBorder="1" applyAlignment="1">
      <alignment horizontal="center" vertical="center"/>
    </xf>
    <xf numFmtId="0" fontId="46" fillId="2" borderId="16" xfId="0" applyFont="1" applyFill="1" applyBorder="1" applyAlignment="1">
      <alignment vertical="justify"/>
    </xf>
    <xf numFmtId="0" fontId="46" fillId="2" borderId="18" xfId="0" applyFont="1" applyFill="1" applyBorder="1" applyAlignment="1">
      <alignment horizontal="center" vertical="center"/>
    </xf>
    <xf numFmtId="0" fontId="46" fillId="2" borderId="17" xfId="0" applyFont="1" applyFill="1" applyBorder="1" applyAlignment="1">
      <alignment horizontal="center" vertical="center"/>
    </xf>
    <xf numFmtId="0" fontId="46" fillId="2" borderId="18" xfId="0" applyFont="1" applyFill="1" applyBorder="1" applyAlignment="1">
      <alignment horizontal="left" vertical="center" indent="1"/>
    </xf>
    <xf numFmtId="8" fontId="46" fillId="2" borderId="16" xfId="0" applyNumberFormat="1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6" fillId="2" borderId="17" xfId="0" applyFont="1" applyFill="1" applyBorder="1" applyAlignment="1">
      <alignment horizontal="left" vertical="justify" indent="1"/>
    </xf>
    <xf numFmtId="0" fontId="46" fillId="2" borderId="18" xfId="0" applyFont="1" applyFill="1" applyBorder="1" applyAlignment="1">
      <alignment horizontal="left" vertical="justify" indent="1"/>
    </xf>
    <xf numFmtId="0" fontId="46" fillId="2" borderId="16" xfId="0" applyFont="1" applyFill="1" applyBorder="1" applyAlignment="1">
      <alignment horizontal="center" vertical="center"/>
    </xf>
    <xf numFmtId="0" fontId="74" fillId="3" borderId="0" xfId="0" applyNumberFormat="1" applyFont="1" applyFill="1" applyBorder="1" applyAlignment="1">
      <alignment vertical="justify"/>
    </xf>
    <xf numFmtId="8" fontId="49" fillId="2" borderId="14" xfId="0" applyNumberFormat="1" applyFont="1" applyFill="1" applyBorder="1" applyAlignment="1">
      <alignment horizontal="center" vertical="justify"/>
    </xf>
    <xf numFmtId="1" fontId="49" fillId="2" borderId="16" xfId="0" applyNumberFormat="1" applyFont="1" applyFill="1" applyBorder="1" applyAlignment="1">
      <alignment horizontal="left" vertical="center" indent="1"/>
    </xf>
    <xf numFmtId="1" fontId="49" fillId="2" borderId="17" xfId="0" applyNumberFormat="1" applyFont="1" applyFill="1" applyBorder="1" applyAlignment="1">
      <alignment horizontal="left" vertical="center" indent="1"/>
    </xf>
    <xf numFmtId="0" fontId="49" fillId="2" borderId="17" xfId="0" applyNumberFormat="1" applyFont="1" applyFill="1" applyBorder="1" applyAlignment="1">
      <alignment horizontal="left" vertical="justify" indent="1"/>
    </xf>
    <xf numFmtId="0" fontId="75" fillId="2" borderId="17" xfId="0" applyNumberFormat="1" applyFont="1" applyFill="1" applyBorder="1" applyAlignment="1">
      <alignment vertical="justify"/>
    </xf>
    <xf numFmtId="0" fontId="75" fillId="2" borderId="18" xfId="0" applyNumberFormat="1" applyFont="1" applyFill="1" applyBorder="1" applyAlignment="1">
      <alignment vertical="justify"/>
    </xf>
    <xf numFmtId="0" fontId="75" fillId="3" borderId="0" xfId="0" applyNumberFormat="1" applyFont="1" applyFill="1" applyBorder="1" applyAlignment="1">
      <alignment horizontal="left" vertical="justify" indent="1"/>
    </xf>
    <xf numFmtId="0" fontId="75" fillId="3" borderId="0" xfId="0" applyNumberFormat="1" applyFont="1" applyFill="1" applyBorder="1" applyAlignment="1">
      <alignment vertical="justify"/>
    </xf>
    <xf numFmtId="0" fontId="75" fillId="3" borderId="0" xfId="0" applyNumberFormat="1" applyFont="1" applyFill="1" applyBorder="1" applyAlignment="1">
      <alignment horizontal="center" vertical="justify"/>
    </xf>
    <xf numFmtId="0" fontId="75" fillId="3" borderId="0" xfId="0" applyNumberFormat="1" applyFont="1" applyFill="1" applyBorder="1" applyAlignment="1">
      <alignment horizontal="center" vertical="center"/>
    </xf>
    <xf numFmtId="8" fontId="75" fillId="3" borderId="0" xfId="0" applyNumberFormat="1" applyFont="1" applyFill="1" applyBorder="1" applyAlignment="1">
      <alignment horizontal="center" vertical="center"/>
    </xf>
    <xf numFmtId="0" fontId="0" fillId="0" borderId="62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75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6" fillId="2" borderId="16" xfId="0" applyNumberFormat="1" applyFont="1" applyFill="1" applyBorder="1" applyAlignment="1">
      <alignment horizontal="center" vertical="center"/>
    </xf>
    <xf numFmtId="1" fontId="0" fillId="0" borderId="66" xfId="0" applyNumberFormat="1" applyBorder="1" applyAlignment="1">
      <alignment horizontal="center"/>
    </xf>
    <xf numFmtId="1" fontId="41" fillId="0" borderId="66" xfId="0" applyNumberFormat="1" applyFont="1" applyBorder="1" applyAlignment="1">
      <alignment horizontal="center" vertical="center"/>
    </xf>
    <xf numFmtId="1" fontId="41" fillId="0" borderId="66" xfId="0" applyNumberFormat="1" applyFont="1" applyBorder="1" applyAlignment="1">
      <alignment horizontal="center"/>
    </xf>
    <xf numFmtId="1" fontId="27" fillId="0" borderId="15" xfId="0" applyNumberFormat="1" applyFont="1" applyBorder="1" applyAlignment="1">
      <alignment horizontal="center"/>
    </xf>
    <xf numFmtId="1" fontId="46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68" xfId="0" applyNumberFormat="1" applyBorder="1" applyAlignment="1">
      <alignment horizontal="center"/>
    </xf>
    <xf numFmtId="0" fontId="27" fillId="0" borderId="66" xfId="0" applyFont="1" applyBorder="1" applyAlignment="1">
      <alignment horizontal="center"/>
    </xf>
    <xf numFmtId="0" fontId="24" fillId="0" borderId="66" xfId="0" applyFont="1" applyBorder="1" applyAlignment="1">
      <alignment horizontal="center"/>
    </xf>
    <xf numFmtId="8" fontId="57" fillId="3" borderId="0" xfId="0" applyNumberFormat="1" applyFont="1" applyFill="1" applyBorder="1" applyAlignment="1">
      <alignment horizontal="left" vertical="center" indent="1"/>
    </xf>
    <xf numFmtId="8" fontId="57" fillId="3" borderId="0" xfId="0" applyNumberFormat="1" applyFont="1" applyFill="1" applyBorder="1" applyAlignment="1">
      <alignment horizontal="left" vertical="justify" indent="1"/>
    </xf>
    <xf numFmtId="0" fontId="46" fillId="3" borderId="0" xfId="0" applyFont="1" applyFill="1" applyBorder="1" applyAlignment="1">
      <alignment horizontal="left" vertical="center"/>
    </xf>
    <xf numFmtId="166" fontId="57" fillId="3" borderId="0" xfId="0" applyNumberFormat="1" applyFont="1" applyFill="1" applyBorder="1" applyAlignment="1">
      <alignment horizontal="center" vertical="center"/>
    </xf>
    <xf numFmtId="8" fontId="57" fillId="3" borderId="0" xfId="0" applyNumberFormat="1" applyFont="1" applyFill="1" applyBorder="1" applyAlignment="1">
      <alignment horizontal="left" vertical="center" indent="2"/>
    </xf>
    <xf numFmtId="14" fontId="72" fillId="3" borderId="0" xfId="0" applyNumberFormat="1" applyFont="1" applyFill="1" applyBorder="1" applyAlignment="1">
      <alignment horizontal="left" vertical="justify" indent="1"/>
    </xf>
    <xf numFmtId="1" fontId="46" fillId="3" borderId="0" xfId="0" applyNumberFormat="1" applyFont="1" applyFill="1" applyBorder="1" applyAlignment="1">
      <alignment horizontal="center" vertical="center"/>
    </xf>
    <xf numFmtId="0" fontId="72" fillId="3" borderId="0" xfId="0" applyFont="1" applyFill="1" applyBorder="1" applyAlignment="1">
      <alignment horizontal="left" vertical="justify" indent="1"/>
    </xf>
    <xf numFmtId="10" fontId="57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center" vertical="center"/>
    </xf>
    <xf numFmtId="167" fontId="46" fillId="3" borderId="0" xfId="0" applyNumberFormat="1" applyFont="1" applyFill="1" applyBorder="1" applyAlignment="1">
      <alignment horizontal="center" vertical="center"/>
    </xf>
    <xf numFmtId="0" fontId="46" fillId="3" borderId="0" xfId="0" applyFont="1" applyFill="1" applyBorder="1" applyAlignment="1">
      <alignment horizontal="left" vertical="justify"/>
    </xf>
    <xf numFmtId="0" fontId="0" fillId="0" borderId="0" xfId="0" applyAlignment="1">
      <alignment horizontal="center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8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8" fontId="41" fillId="0" borderId="0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/>
    </xf>
    <xf numFmtId="40" fontId="41" fillId="0" borderId="67" xfId="0" applyNumberFormat="1" applyFont="1" applyBorder="1" applyAlignment="1">
      <alignment horizontal="center" vertical="center"/>
    </xf>
    <xf numFmtId="40" fontId="41" fillId="0" borderId="67" xfId="0" applyNumberFormat="1" applyFont="1" applyBorder="1" applyAlignment="1">
      <alignment horizontal="center"/>
    </xf>
    <xf numFmtId="40" fontId="28" fillId="0" borderId="67" xfId="0" applyNumberFormat="1" applyFont="1" applyBorder="1" applyAlignment="1">
      <alignment horizontal="center" vertical="center"/>
    </xf>
    <xf numFmtId="8" fontId="41" fillId="0" borderId="67" xfId="0" applyNumberFormat="1" applyFont="1" applyBorder="1" applyAlignment="1">
      <alignment horizontal="center" vertical="center"/>
    </xf>
    <xf numFmtId="166" fontId="46" fillId="2" borderId="14" xfId="0" applyNumberFormat="1" applyFont="1" applyFill="1" applyBorder="1" applyAlignment="1">
      <alignment horizontal="left" vertical="justify" indent="1"/>
    </xf>
    <xf numFmtId="0" fontId="49" fillId="2" borderId="14" xfId="0" applyFont="1" applyFill="1" applyBorder="1" applyAlignment="1">
      <alignment horizontal="center" vertical="justify"/>
    </xf>
    <xf numFmtId="0" fontId="61" fillId="0" borderId="64" xfId="42" applyFont="1" applyFill="1" applyBorder="1" applyAlignment="1">
      <alignment horizontal="left" vertical="center"/>
    </xf>
    <xf numFmtId="0" fontId="61" fillId="0" borderId="65" xfId="42" applyFont="1" applyFill="1" applyBorder="1" applyAlignment="1">
      <alignment horizontal="left" vertical="center"/>
    </xf>
    <xf numFmtId="167" fontId="46" fillId="2" borderId="14" xfId="0" applyNumberFormat="1" applyFont="1" applyFill="1" applyBorder="1" applyAlignment="1">
      <alignment horizontal="center" vertical="justify"/>
    </xf>
    <xf numFmtId="6" fontId="4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0" fontId="65" fillId="0" borderId="0" xfId="0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8" fontId="43" fillId="35" borderId="52" xfId="0" applyNumberFormat="1" applyFont="1" applyFill="1" applyBorder="1" applyAlignment="1">
      <alignment horizontal="left" vertical="center" indent="1"/>
    </xf>
    <xf numFmtId="8" fontId="43" fillId="35" borderId="27" xfId="0" applyNumberFormat="1" applyFont="1" applyFill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indent="1"/>
    </xf>
    <xf numFmtId="0" fontId="27" fillId="0" borderId="1" xfId="0" applyFont="1" applyBorder="1"/>
    <xf numFmtId="0" fontId="0" fillId="0" borderId="0" xfId="0" quotePrefix="1" applyBorder="1" applyAlignment="1">
      <alignment horizontal="center" vertical="center"/>
    </xf>
    <xf numFmtId="0" fontId="0" fillId="0" borderId="2" xfId="0" applyBorder="1" applyAlignment="1">
      <alignment vertical="center"/>
    </xf>
    <xf numFmtId="8" fontId="4" fillId="0" borderId="0" xfId="0" applyNumberFormat="1" applyFont="1" applyBorder="1" applyAlignment="1">
      <alignment horizontal="left" vertical="center" indent="2"/>
    </xf>
    <xf numFmtId="14" fontId="0" fillId="0" borderId="0" xfId="0" applyNumberForma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4" fontId="72" fillId="2" borderId="14" xfId="0" applyNumberFormat="1" applyFont="1" applyFill="1" applyBorder="1" applyAlignment="1">
      <alignment horizontal="left" vertical="justify" indent="1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left" indent="1"/>
    </xf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 applyAlignment="1">
      <alignment horizontal="left" indent="1"/>
    </xf>
    <xf numFmtId="0" fontId="0" fillId="3" borderId="4" xfId="0" applyFill="1" applyBorder="1"/>
    <xf numFmtId="0" fontId="0" fillId="3" borderId="2" xfId="0" applyFill="1" applyBorder="1" applyAlignment="1">
      <alignment horizontal="center"/>
    </xf>
    <xf numFmtId="1" fontId="0" fillId="3" borderId="2" xfId="0" applyNumberFormat="1" applyFill="1" applyBorder="1" applyAlignment="1">
      <alignment horizontal="left" indent="1"/>
    </xf>
    <xf numFmtId="0" fontId="0" fillId="3" borderId="1" xfId="0" applyFill="1" applyBorder="1" applyAlignment="1">
      <alignment horizontal="left" indent="2"/>
    </xf>
    <xf numFmtId="1" fontId="0" fillId="3" borderId="2" xfId="0" applyNumberFormat="1" applyFill="1" applyBorder="1" applyAlignment="1">
      <alignment horizontal="center"/>
    </xf>
    <xf numFmtId="164" fontId="0" fillId="3" borderId="2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center"/>
    </xf>
    <xf numFmtId="8" fontId="0" fillId="3" borderId="4" xfId="0" applyNumberFormat="1" applyFill="1" applyBorder="1" applyAlignment="1">
      <alignment horizontal="left"/>
    </xf>
    <xf numFmtId="167" fontId="0" fillId="3" borderId="0" xfId="0" applyNumberFormat="1" applyFill="1" applyAlignment="1">
      <alignment horizontal="left" indent="1"/>
    </xf>
    <xf numFmtId="0" fontId="46" fillId="2" borderId="17" xfId="0" applyFont="1" applyFill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46" fillId="2" borderId="17" xfId="0" applyFont="1" applyFill="1" applyBorder="1" applyAlignment="1">
      <alignment horizontal="left" vertical="justify" indent="2"/>
    </xf>
    <xf numFmtId="0" fontId="46" fillId="3" borderId="0" xfId="0" applyFont="1" applyFill="1" applyBorder="1" applyAlignment="1">
      <alignment horizontal="left" vertical="justify" indent="2"/>
    </xf>
    <xf numFmtId="168" fontId="43" fillId="0" borderId="76" xfId="0" applyNumberFormat="1" applyFont="1" applyFill="1" applyBorder="1" applyAlignment="1">
      <alignment horizontal="left"/>
    </xf>
    <xf numFmtId="168" fontId="43" fillId="0" borderId="77" xfId="0" applyNumberFormat="1" applyFont="1" applyFill="1" applyBorder="1" applyAlignment="1">
      <alignment horizontal="left"/>
    </xf>
    <xf numFmtId="168" fontId="43" fillId="0" borderId="77" xfId="0" applyNumberFormat="1" applyFont="1" applyFill="1" applyBorder="1" applyAlignment="1">
      <alignment horizontal="left" vertical="center"/>
    </xf>
    <xf numFmtId="168" fontId="38" fillId="0" borderId="77" xfId="0" applyNumberFormat="1" applyFont="1" applyFill="1" applyBorder="1" applyAlignment="1">
      <alignment horizontal="center" vertical="center"/>
    </xf>
    <xf numFmtId="0" fontId="27" fillId="0" borderId="77" xfId="0" applyFont="1" applyFill="1" applyBorder="1" applyAlignment="1">
      <alignment horizontal="center" vertical="center"/>
    </xf>
    <xf numFmtId="168" fontId="28" fillId="0" borderId="78" xfId="42" applyNumberFormat="1" applyFont="1" applyFill="1" applyBorder="1" applyAlignment="1">
      <alignment horizontal="center" vertical="center"/>
    </xf>
    <xf numFmtId="8" fontId="42" fillId="38" borderId="52" xfId="0" applyNumberFormat="1" applyFont="1" applyFill="1" applyBorder="1" applyAlignment="1">
      <alignment horizontal="left" vertical="center" indent="1"/>
    </xf>
    <xf numFmtId="8" fontId="42" fillId="38" borderId="27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0" fontId="46" fillId="2" borderId="14" xfId="0" applyFont="1" applyFill="1" applyBorder="1" applyAlignment="1">
      <alignment horizontal="left" vertical="center" indent="1"/>
    </xf>
    <xf numFmtId="0" fontId="46" fillId="3" borderId="0" xfId="0" applyFont="1" applyFill="1" applyBorder="1" applyAlignment="1">
      <alignment horizontal="left" vertical="center" indent="1"/>
    </xf>
    <xf numFmtId="14" fontId="7" fillId="3" borderId="0" xfId="0" applyNumberFormat="1" applyFont="1" applyFill="1" applyBorder="1" applyAlignment="1">
      <alignment horizontal="center"/>
    </xf>
    <xf numFmtId="1" fontId="49" fillId="2" borderId="14" xfId="0" applyNumberFormat="1" applyFont="1" applyFill="1" applyBorder="1" applyAlignment="1">
      <alignment horizontal="center" vertical="center"/>
    </xf>
    <xf numFmtId="8" fontId="49" fillId="2" borderId="14" xfId="0" applyNumberFormat="1" applyFont="1" applyFill="1" applyBorder="1" applyAlignment="1">
      <alignment horizontal="left" vertical="center" indent="1"/>
    </xf>
    <xf numFmtId="0" fontId="49" fillId="2" borderId="14" xfId="0" applyFont="1" applyFill="1" applyBorder="1" applyAlignment="1">
      <alignment horizontal="left" vertical="center" indent="1"/>
    </xf>
    <xf numFmtId="0" fontId="49" fillId="2" borderId="16" xfId="0" applyFont="1" applyFill="1" applyBorder="1" applyAlignment="1">
      <alignment horizontal="left" vertical="center" indent="1"/>
    </xf>
    <xf numFmtId="0" fontId="49" fillId="2" borderId="18" xfId="0" applyFont="1" applyFill="1" applyBorder="1" applyAlignment="1">
      <alignment horizontal="left" vertical="center"/>
    </xf>
    <xf numFmtId="0" fontId="42" fillId="35" borderId="79" xfId="0" applyFont="1" applyFill="1" applyBorder="1" applyAlignment="1">
      <alignment horizontal="center" vertical="center"/>
    </xf>
    <xf numFmtId="10" fontId="42" fillId="35" borderId="80" xfId="0" applyNumberFormat="1" applyFont="1" applyFill="1" applyBorder="1" applyAlignment="1">
      <alignment horizontal="left" vertical="center" indent="2"/>
    </xf>
    <xf numFmtId="8" fontId="42" fillId="35" borderId="81" xfId="0" applyNumberFormat="1" applyFont="1" applyFill="1" applyBorder="1" applyAlignment="1">
      <alignment horizontal="left" vertical="center" indent="1"/>
    </xf>
    <xf numFmtId="0" fontId="42" fillId="35" borderId="85" xfId="0" applyFont="1" applyFill="1" applyBorder="1" applyAlignment="1">
      <alignment horizontal="center" vertical="center"/>
    </xf>
    <xf numFmtId="0" fontId="42" fillId="35" borderId="86" xfId="0" applyFont="1" applyFill="1" applyBorder="1" applyAlignment="1">
      <alignment horizontal="center" vertical="center"/>
    </xf>
    <xf numFmtId="0" fontId="49" fillId="2" borderId="87" xfId="0" applyFont="1" applyFill="1" applyBorder="1" applyAlignment="1">
      <alignment horizontal="center" vertical="center"/>
    </xf>
    <xf numFmtId="10" fontId="44" fillId="35" borderId="89" xfId="0" applyNumberFormat="1" applyFont="1" applyFill="1" applyBorder="1" applyAlignment="1">
      <alignment horizontal="left" vertical="center" indent="2"/>
    </xf>
    <xf numFmtId="8" fontId="44" fillId="35" borderId="90" xfId="0" applyNumberFormat="1" applyFont="1" applyFill="1" applyBorder="1" applyAlignment="1">
      <alignment horizontal="left" vertical="center" indent="1"/>
    </xf>
    <xf numFmtId="8" fontId="83" fillId="0" borderId="0" xfId="0" applyNumberFormat="1" applyFont="1" applyAlignment="1">
      <alignment horizontal="left" vertical="center" indent="2"/>
    </xf>
    <xf numFmtId="8" fontId="40" fillId="0" borderId="0" xfId="0" applyNumberFormat="1" applyFont="1" applyAlignment="1">
      <alignment horizontal="left" vertical="center" indent="2"/>
    </xf>
    <xf numFmtId="8" fontId="83" fillId="0" borderId="0" xfId="0" applyNumberFormat="1" applyFont="1" applyAlignment="1">
      <alignment horizontal="left" vertical="center" indent="1"/>
    </xf>
    <xf numFmtId="8" fontId="41" fillId="0" borderId="0" xfId="0" applyNumberFormat="1" applyFont="1" applyAlignment="1">
      <alignment horizontal="left" vertical="center" indent="1"/>
    </xf>
    <xf numFmtId="0" fontId="27" fillId="3" borderId="0" xfId="0" applyFont="1" applyFill="1" applyBorder="1" applyAlignment="1">
      <alignment horizontal="left" indent="1"/>
    </xf>
    <xf numFmtId="167" fontId="43" fillId="0" borderId="32" xfId="0" applyNumberFormat="1" applyFont="1" applyFill="1" applyBorder="1" applyAlignment="1">
      <alignment horizontal="left" indent="1"/>
    </xf>
    <xf numFmtId="167" fontId="27" fillId="0" borderId="2" xfId="0" applyNumberFormat="1" applyFont="1" applyBorder="1" applyAlignment="1">
      <alignment horizontal="left" indent="1"/>
    </xf>
    <xf numFmtId="8" fontId="5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1"/>
    </xf>
    <xf numFmtId="14" fontId="27" fillId="0" borderId="0" xfId="0" applyNumberFormat="1" applyFont="1" applyFill="1" applyBorder="1" applyAlignment="1">
      <alignment horizontal="left" indent="1"/>
    </xf>
    <xf numFmtId="8" fontId="27" fillId="3" borderId="0" xfId="0" applyNumberFormat="1" applyFont="1" applyFill="1" applyBorder="1" applyAlignment="1">
      <alignment horizontal="left" vertical="center" indent="1"/>
    </xf>
    <xf numFmtId="8" fontId="0" fillId="3" borderId="0" xfId="0" applyNumberFormat="1" applyFont="1" applyFill="1" applyBorder="1" applyAlignment="1">
      <alignment horizontal="left" vertical="center" indent="1"/>
    </xf>
    <xf numFmtId="0" fontId="27" fillId="3" borderId="0" xfId="0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1"/>
    </xf>
    <xf numFmtId="0" fontId="27" fillId="0" borderId="1" xfId="0" applyFont="1" applyBorder="1" applyAlignment="1"/>
    <xf numFmtId="1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40" fontId="41" fillId="0" borderId="0" xfId="0" applyNumberFormat="1" applyFont="1" applyFill="1" applyBorder="1" applyAlignment="1">
      <alignment horizontal="center" vertical="center"/>
    </xf>
    <xf numFmtId="8" fontId="4" fillId="0" borderId="0" xfId="0" applyNumberFormat="1" applyFont="1" applyFill="1" applyBorder="1" applyAlignment="1">
      <alignment horizontal="left" vertical="center" indent="2"/>
    </xf>
    <xf numFmtId="14" fontId="72" fillId="2" borderId="16" xfId="0" applyNumberFormat="1" applyFont="1" applyFill="1" applyBorder="1" applyAlignment="1">
      <alignment horizontal="left" vertical="justify" indent="1"/>
    </xf>
    <xf numFmtId="8" fontId="24" fillId="0" borderId="0" xfId="0" applyNumberFormat="1" applyFont="1" applyFill="1" applyAlignment="1">
      <alignment horizontal="left" indent="1"/>
    </xf>
    <xf numFmtId="0" fontId="24" fillId="0" borderId="0" xfId="0" applyNumberFormat="1" applyFont="1" applyFill="1" applyBorder="1" applyAlignment="1">
      <alignment horizontal="left" indent="1"/>
    </xf>
    <xf numFmtId="1" fontId="27" fillId="0" borderId="1" xfId="0" applyNumberFormat="1" applyFont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166" fontId="37" fillId="3" borderId="0" xfId="42" applyNumberFormat="1" applyFont="1" applyFill="1" applyBorder="1" applyAlignment="1">
      <alignment horizontal="left" vertical="center" indent="2"/>
    </xf>
    <xf numFmtId="0" fontId="37" fillId="3" borderId="0" xfId="42" applyFont="1" applyFill="1" applyBorder="1" applyAlignment="1">
      <alignment horizontal="left" vertical="center" wrapText="1" indent="2"/>
    </xf>
    <xf numFmtId="0" fontId="56" fillId="3" borderId="0" xfId="0" applyFont="1" applyFill="1" applyBorder="1" applyAlignment="1">
      <alignment horizontal="left" vertical="justify" indent="2"/>
    </xf>
    <xf numFmtId="0" fontId="49" fillId="2" borderId="17" xfId="0" applyFont="1" applyFill="1" applyBorder="1" applyAlignment="1">
      <alignment horizontal="left" vertical="center" indent="3"/>
    </xf>
    <xf numFmtId="8" fontId="42" fillId="35" borderId="55" xfId="0" applyNumberFormat="1" applyFont="1" applyFill="1" applyBorder="1" applyAlignment="1">
      <alignment horizontal="left" vertical="center" indent="3"/>
    </xf>
    <xf numFmtId="8" fontId="42" fillId="38" borderId="34" xfId="0" applyNumberFormat="1" applyFont="1" applyFill="1" applyBorder="1" applyAlignment="1">
      <alignment horizontal="left" vertical="center" indent="3"/>
    </xf>
    <xf numFmtId="8" fontId="43" fillId="35" borderId="34" xfId="0" applyNumberFormat="1" applyFont="1" applyFill="1" applyBorder="1" applyAlignment="1">
      <alignment horizontal="left" vertical="center" indent="3"/>
    </xf>
    <xf numFmtId="8" fontId="42" fillId="39" borderId="34" xfId="0" applyNumberFormat="1" applyFont="1" applyFill="1" applyBorder="1" applyAlignment="1">
      <alignment horizontal="left" vertical="center" indent="3"/>
    </xf>
    <xf numFmtId="8" fontId="43" fillId="35" borderId="59" xfId="0" applyNumberFormat="1" applyFont="1" applyFill="1" applyBorder="1" applyAlignment="1">
      <alignment horizontal="left" vertical="center" indent="3"/>
    </xf>
    <xf numFmtId="8" fontId="42" fillId="35" borderId="36" xfId="0" applyNumberFormat="1" applyFont="1" applyFill="1" applyBorder="1" applyAlignment="1">
      <alignment horizontal="left" vertical="center" indent="3"/>
    </xf>
    <xf numFmtId="0" fontId="31" fillId="3" borderId="0" xfId="0" applyNumberFormat="1" applyFont="1" applyFill="1" applyBorder="1" applyAlignment="1">
      <alignment horizontal="left" vertical="justify" indent="2"/>
    </xf>
    <xf numFmtId="8" fontId="57" fillId="2" borderId="29" xfId="0" applyNumberFormat="1" applyFont="1" applyFill="1" applyBorder="1" applyAlignment="1">
      <alignment horizontal="left" vertical="justify" indent="3"/>
    </xf>
    <xf numFmtId="8" fontId="43" fillId="0" borderId="0" xfId="0" applyNumberFormat="1" applyFont="1" applyFill="1" applyBorder="1" applyAlignment="1">
      <alignment horizontal="left" indent="3"/>
    </xf>
    <xf numFmtId="8" fontId="57" fillId="3" borderId="0" xfId="0" applyNumberFormat="1" applyFont="1" applyFill="1" applyBorder="1" applyAlignment="1">
      <alignment horizontal="left" vertical="center" indent="3"/>
    </xf>
    <xf numFmtId="38" fontId="24" fillId="0" borderId="0" xfId="0" applyNumberFormat="1" applyFont="1" applyFill="1" applyBorder="1" applyAlignment="1">
      <alignment horizontal="left" indent="1"/>
    </xf>
    <xf numFmtId="8" fontId="41" fillId="0" borderId="0" xfId="0" applyNumberFormat="1" applyFont="1" applyFill="1" applyBorder="1" applyAlignment="1">
      <alignment horizontal="left" vertical="center" indent="2"/>
    </xf>
    <xf numFmtId="8" fontId="2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8" fontId="5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Border="1" applyAlignment="1">
      <alignment horizontal="center" vertical="center"/>
    </xf>
    <xf numFmtId="8" fontId="9" fillId="0" borderId="0" xfId="0" applyNumberFormat="1" applyFont="1" applyAlignment="1">
      <alignment horizontal="center" vertical="center"/>
    </xf>
    <xf numFmtId="8" fontId="41" fillId="0" borderId="2" xfId="0" applyNumberFormat="1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8" fontId="82" fillId="0" borderId="39" xfId="0" applyNumberFormat="1" applyFont="1" applyFill="1" applyBorder="1" applyAlignment="1">
      <alignment horizontal="center" vertical="center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8" fontId="9" fillId="0" borderId="0" xfId="0" applyNumberFormat="1" applyFont="1" applyAlignment="1">
      <alignment horizontal="left" vertical="center" indent="2"/>
    </xf>
    <xf numFmtId="2" fontId="27" fillId="0" borderId="1" xfId="0" applyNumberFormat="1" applyFont="1" applyBorder="1" applyAlignment="1"/>
    <xf numFmtId="1" fontId="0" fillId="3" borderId="0" xfId="0" applyNumberFormat="1" applyFill="1" applyBorder="1" applyAlignment="1">
      <alignment horizontal="left" indent="3"/>
    </xf>
    <xf numFmtId="0" fontId="75" fillId="3" borderId="0" xfId="0" applyNumberFormat="1" applyFont="1" applyFill="1" applyBorder="1" applyAlignment="1">
      <alignment horizontal="left" vertical="justify" indent="2"/>
    </xf>
    <xf numFmtId="0" fontId="7" fillId="3" borderId="0" xfId="0" applyNumberFormat="1" applyFont="1" applyFill="1" applyBorder="1" applyAlignment="1">
      <alignment horizontal="left" vertical="justify" indent="2"/>
    </xf>
    <xf numFmtId="0" fontId="0" fillId="3" borderId="0" xfId="0" applyFill="1" applyBorder="1" applyAlignment="1">
      <alignment horizontal="left" vertical="center" indent="2"/>
    </xf>
    <xf numFmtId="0" fontId="27" fillId="0" borderId="0" xfId="0" applyFont="1" applyBorder="1" applyAlignment="1">
      <alignment horizontal="left" indent="3"/>
    </xf>
    <xf numFmtId="0" fontId="27" fillId="0" borderId="15" xfId="0" applyFont="1" applyBorder="1" applyAlignment="1">
      <alignment horizontal="left" vertical="center" indent="4"/>
    </xf>
    <xf numFmtId="0" fontId="46" fillId="2" borderId="17" xfId="0" applyFont="1" applyFill="1" applyBorder="1" applyAlignment="1">
      <alignment horizontal="left" vertical="justify" indent="3"/>
    </xf>
    <xf numFmtId="0" fontId="46" fillId="3" borderId="0" xfId="0" applyFont="1" applyFill="1" applyBorder="1" applyAlignment="1">
      <alignment horizontal="left" vertical="justify" indent="3"/>
    </xf>
    <xf numFmtId="0" fontId="0" fillId="0" borderId="1" xfId="0" applyBorder="1" applyAlignment="1">
      <alignment horizontal="left" indent="4"/>
    </xf>
    <xf numFmtId="0" fontId="0" fillId="3" borderId="1" xfId="0" applyFill="1" applyBorder="1" applyAlignment="1">
      <alignment horizontal="left" indent="4"/>
    </xf>
    <xf numFmtId="0" fontId="46" fillId="2" borderId="17" xfId="0" applyFont="1" applyFill="1" applyBorder="1" applyAlignment="1">
      <alignment horizontal="left" vertical="center" indent="2"/>
    </xf>
    <xf numFmtId="0" fontId="27" fillId="0" borderId="0" xfId="0" applyFont="1" applyBorder="1" applyAlignment="1">
      <alignment horizontal="left" vertical="center" indent="3"/>
    </xf>
    <xf numFmtId="8" fontId="46" fillId="2" borderId="18" xfId="0" applyNumberFormat="1" applyFont="1" applyFill="1" applyBorder="1" applyAlignment="1">
      <alignment horizontal="center" vertical="center"/>
    </xf>
    <xf numFmtId="10" fontId="57" fillId="2" borderId="29" xfId="0" applyNumberFormat="1" applyFont="1" applyFill="1" applyBorder="1" applyAlignment="1">
      <alignment horizontal="center" vertical="center"/>
    </xf>
    <xf numFmtId="0" fontId="36" fillId="2" borderId="21" xfId="0" applyFont="1" applyFill="1" applyBorder="1" applyAlignment="1">
      <alignment horizontal="center" vertical="justify"/>
    </xf>
    <xf numFmtId="0" fontId="61" fillId="0" borderId="0" xfId="42" applyFont="1" applyFill="1" applyBorder="1" applyAlignment="1">
      <alignment vertical="center"/>
    </xf>
    <xf numFmtId="0" fontId="28" fillId="3" borderId="0" xfId="0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indent="1"/>
    </xf>
    <xf numFmtId="40" fontId="41" fillId="0" borderId="1" xfId="0" applyNumberFormat="1" applyFont="1" applyFill="1" applyBorder="1" applyAlignment="1">
      <alignment horizontal="left" vertical="center" indent="1"/>
    </xf>
    <xf numFmtId="40" fontId="28" fillId="0" borderId="1" xfId="0" applyNumberFormat="1" applyFont="1" applyFill="1" applyBorder="1" applyAlignment="1">
      <alignment horizontal="left" vertical="center" indent="1"/>
    </xf>
    <xf numFmtId="40" fontId="41" fillId="0" borderId="1" xfId="0" applyNumberFormat="1" applyFont="1" applyBorder="1" applyAlignment="1">
      <alignment horizontal="left" vertical="center" indent="1"/>
    </xf>
    <xf numFmtId="166" fontId="51" fillId="3" borderId="0" xfId="0" applyNumberFormat="1" applyFont="1" applyFill="1" applyBorder="1" applyAlignment="1">
      <alignment horizontal="center"/>
    </xf>
    <xf numFmtId="0" fontId="52" fillId="3" borderId="0" xfId="0" applyFont="1" applyFill="1" applyBorder="1" applyAlignment="1">
      <alignment horizontal="center"/>
    </xf>
    <xf numFmtId="0" fontId="61" fillId="3" borderId="0" xfId="42" applyFont="1" applyFill="1" applyBorder="1" applyAlignment="1">
      <alignment horizontal="left" vertical="center"/>
    </xf>
    <xf numFmtId="1" fontId="49" fillId="3" borderId="0" xfId="0" applyNumberFormat="1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horizontal="center" vertical="center"/>
    </xf>
    <xf numFmtId="38" fontId="46" fillId="3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indent="1"/>
    </xf>
    <xf numFmtId="40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indent="1"/>
    </xf>
    <xf numFmtId="40" fontId="28" fillId="2" borderId="0" xfId="0" applyNumberFormat="1" applyFont="1" applyFill="1" applyBorder="1" applyAlignment="1">
      <alignment horizontal="left" vertical="center" indent="1"/>
    </xf>
    <xf numFmtId="8" fontId="41" fillId="2" borderId="0" xfId="0" applyNumberFormat="1" applyFont="1" applyFill="1" applyBorder="1" applyAlignment="1">
      <alignment horizontal="left" vertical="center" indent="1"/>
    </xf>
    <xf numFmtId="40" fontId="41" fillId="2" borderId="0" xfId="0" applyNumberFormat="1" applyFont="1" applyFill="1" applyBorder="1" applyAlignment="1">
      <alignment horizontal="left" vertical="center" indent="2"/>
    </xf>
    <xf numFmtId="0" fontId="27" fillId="2" borderId="0" xfId="0" applyFont="1" applyFill="1" applyBorder="1" applyAlignment="1">
      <alignment horizontal="left" indent="1"/>
    </xf>
    <xf numFmtId="0" fontId="46" fillId="2" borderId="29" xfId="0" applyFont="1" applyFill="1" applyBorder="1" applyAlignment="1">
      <alignment horizontal="left" vertical="center" indent="1"/>
    </xf>
    <xf numFmtId="8" fontId="24" fillId="0" borderId="0" xfId="0" applyNumberFormat="1" applyFont="1" applyBorder="1" applyAlignment="1">
      <alignment horizontal="left" indent="1"/>
    </xf>
    <xf numFmtId="167" fontId="66" fillId="0" borderId="32" xfId="0" applyNumberFormat="1" applyFont="1" applyFill="1" applyBorder="1" applyAlignment="1">
      <alignment horizontal="center"/>
    </xf>
    <xf numFmtId="40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Border="1" applyAlignment="1">
      <alignment horizontal="left" indent="1"/>
    </xf>
    <xf numFmtId="40" fontId="28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1"/>
    </xf>
    <xf numFmtId="40" fontId="28" fillId="0" borderId="67" xfId="0" applyNumberFormat="1" applyFont="1" applyFill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Border="1" applyAlignment="1">
      <alignment horizontal="left" indent="1"/>
    </xf>
    <xf numFmtId="40" fontId="28" fillId="0" borderId="66" xfId="0" applyNumberFormat="1" applyFont="1" applyBorder="1" applyAlignment="1">
      <alignment horizontal="left" vertical="center" indent="1"/>
    </xf>
    <xf numFmtId="40" fontId="41" fillId="0" borderId="66" xfId="0" applyNumberFormat="1" applyFont="1" applyFill="1" applyBorder="1" applyAlignment="1">
      <alignment horizontal="left" vertical="center" indent="1"/>
    </xf>
    <xf numFmtId="40" fontId="28" fillId="0" borderId="66" xfId="0" applyNumberFormat="1" applyFont="1" applyFill="1" applyBorder="1" applyAlignment="1">
      <alignment horizontal="left" vertical="center" indent="1"/>
    </xf>
    <xf numFmtId="0" fontId="46" fillId="2" borderId="21" xfId="0" applyFont="1" applyFill="1" applyBorder="1" applyAlignment="1">
      <alignment horizontal="left" vertical="center" indent="1"/>
    </xf>
    <xf numFmtId="0" fontId="84" fillId="41" borderId="94" xfId="0" applyFont="1" applyFill="1" applyBorder="1" applyAlignment="1">
      <alignment horizontal="left" vertical="center" indent="1"/>
    </xf>
    <xf numFmtId="0" fontId="84" fillId="41" borderId="95" xfId="0" applyFont="1" applyFill="1" applyBorder="1" applyAlignment="1">
      <alignment horizontal="center" vertical="center"/>
    </xf>
    <xf numFmtId="0" fontId="84" fillId="41" borderId="96" xfId="0" applyFont="1" applyFill="1" applyBorder="1" applyAlignment="1">
      <alignment horizontal="center" vertical="center"/>
    </xf>
    <xf numFmtId="0" fontId="84" fillId="41" borderId="95" xfId="0" applyFont="1" applyFill="1" applyBorder="1" applyAlignment="1">
      <alignment horizontal="left" vertical="center" indent="1"/>
    </xf>
    <xf numFmtId="0" fontId="27" fillId="0" borderId="0" xfId="0" applyFont="1" applyAlignment="1">
      <alignment horizontal="center"/>
    </xf>
    <xf numFmtId="8" fontId="0" fillId="0" borderId="0" xfId="0" applyNumberFormat="1" applyAlignment="1">
      <alignment horizontal="left" indent="1"/>
    </xf>
    <xf numFmtId="40" fontId="41" fillId="0" borderId="0" xfId="0" applyNumberFormat="1" applyFont="1" applyAlignment="1">
      <alignment horizontal="left" vertical="center" indent="2"/>
    </xf>
    <xf numFmtId="40" fontId="41" fillId="0" borderId="0" xfId="0" applyNumberFormat="1" applyFont="1" applyAlignment="1">
      <alignment horizontal="left" vertical="center" indent="1"/>
    </xf>
    <xf numFmtId="40" fontId="41" fillId="0" borderId="0" xfId="0" applyNumberFormat="1" applyFont="1" applyAlignment="1">
      <alignment horizontal="left" indent="1"/>
    </xf>
    <xf numFmtId="40" fontId="41" fillId="0" borderId="0" xfId="0" applyNumberFormat="1" applyFont="1"/>
    <xf numFmtId="8" fontId="41" fillId="0" borderId="0" xfId="0" applyNumberFormat="1" applyFont="1" applyAlignment="1">
      <alignment horizontal="left" vertical="center" indent="2"/>
    </xf>
    <xf numFmtId="8" fontId="3" fillId="0" borderId="0" xfId="0" applyNumberFormat="1" applyFont="1" applyAlignment="1">
      <alignment horizontal="left" indent="1"/>
    </xf>
    <xf numFmtId="167" fontId="85" fillId="0" borderId="97" xfId="0" applyNumberFormat="1" applyFont="1" applyFill="1" applyBorder="1" applyAlignment="1">
      <alignment horizontal="center"/>
    </xf>
    <xf numFmtId="0" fontId="86" fillId="0" borderId="98" xfId="0" applyFont="1" applyFill="1" applyBorder="1" applyAlignment="1">
      <alignment horizontal="left" vertical="center" indent="1"/>
    </xf>
    <xf numFmtId="167" fontId="85" fillId="0" borderId="99" xfId="0" applyNumberFormat="1" applyFont="1" applyFill="1" applyBorder="1" applyAlignment="1">
      <alignment horizontal="center"/>
    </xf>
    <xf numFmtId="0" fontId="84" fillId="41" borderId="100" xfId="0" applyFont="1" applyFill="1" applyBorder="1" applyAlignment="1">
      <alignment horizontal="left" vertical="center" indent="1"/>
    </xf>
    <xf numFmtId="1" fontId="7" fillId="3" borderId="0" xfId="0" applyNumberFormat="1" applyFont="1" applyFill="1" applyBorder="1" applyAlignment="1">
      <alignment horizontal="left" indent="1"/>
    </xf>
    <xf numFmtId="1" fontId="75" fillId="3" borderId="0" xfId="0" applyNumberFormat="1" applyFont="1" applyFill="1" applyBorder="1" applyAlignment="1">
      <alignment vertical="justify"/>
    </xf>
    <xf numFmtId="1" fontId="7" fillId="3" borderId="0" xfId="0" applyNumberFormat="1" applyFont="1" applyFill="1" applyBorder="1" applyAlignment="1">
      <alignment vertical="justify"/>
    </xf>
    <xf numFmtId="1" fontId="0" fillId="3" borderId="0" xfId="0" applyNumberFormat="1" applyFill="1" applyBorder="1" applyAlignment="1">
      <alignment vertical="center"/>
    </xf>
    <xf numFmtId="1" fontId="0" fillId="3" borderId="0" xfId="0" applyNumberFormat="1" applyFill="1" applyBorder="1" applyAlignment="1">
      <alignment horizontal="left" vertical="center" indent="1"/>
    </xf>
    <xf numFmtId="1" fontId="84" fillId="41" borderId="95" xfId="0" applyNumberFormat="1" applyFont="1" applyFill="1" applyBorder="1" applyAlignment="1">
      <alignment vertical="center"/>
    </xf>
    <xf numFmtId="1" fontId="0" fillId="0" borderId="0" xfId="0" applyNumberFormat="1"/>
    <xf numFmtId="1" fontId="41" fillId="0" borderId="66" xfId="0" applyNumberFormat="1" applyFont="1" applyBorder="1" applyAlignment="1">
      <alignment horizontal="left" vertical="center" indent="1"/>
    </xf>
    <xf numFmtId="1" fontId="41" fillId="0" borderId="66" xfId="0" applyNumberFormat="1" applyFont="1" applyBorder="1" applyAlignment="1">
      <alignment horizontal="left" indent="1"/>
    </xf>
    <xf numFmtId="1" fontId="28" fillId="0" borderId="66" xfId="0" applyNumberFormat="1" applyFont="1" applyBorder="1" applyAlignment="1">
      <alignment horizontal="left" vertical="center" indent="1"/>
    </xf>
    <xf numFmtId="1" fontId="27" fillId="0" borderId="0" xfId="0" applyNumberFormat="1" applyFont="1" applyAlignment="1">
      <alignment horizontal="center"/>
    </xf>
    <xf numFmtId="1" fontId="41" fillId="0" borderId="66" xfId="0" applyNumberFormat="1" applyFont="1" applyFill="1" applyBorder="1" applyAlignment="1">
      <alignment horizontal="left" vertical="center" indent="1"/>
    </xf>
    <xf numFmtId="1" fontId="28" fillId="0" borderId="66" xfId="0" applyNumberFormat="1" applyFont="1" applyFill="1" applyBorder="1" applyAlignment="1">
      <alignment horizontal="left" vertical="center" indent="1"/>
    </xf>
    <xf numFmtId="1" fontId="46" fillId="3" borderId="0" xfId="0" applyNumberFormat="1" applyFont="1" applyFill="1" applyBorder="1" applyAlignment="1">
      <alignment horizontal="left" vertical="center" indent="1"/>
    </xf>
    <xf numFmtId="1" fontId="0" fillId="0" borderId="0" xfId="0" applyNumberFormat="1" applyAlignment="1">
      <alignment horizontal="left" indent="1"/>
    </xf>
    <xf numFmtId="1" fontId="0" fillId="3" borderId="0" xfId="0" applyNumberFormat="1" applyFill="1" applyAlignment="1">
      <alignment horizontal="left" indent="1"/>
    </xf>
    <xf numFmtId="40" fontId="41" fillId="0" borderId="101" xfId="0" applyNumberFormat="1" applyFont="1" applyBorder="1" applyAlignment="1">
      <alignment horizontal="left" indent="1"/>
    </xf>
    <xf numFmtId="40" fontId="41" fillId="0" borderId="102" xfId="0" applyNumberFormat="1" applyFont="1" applyBorder="1" applyAlignment="1">
      <alignment horizontal="left" indent="1"/>
    </xf>
    <xf numFmtId="8" fontId="68" fillId="35" borderId="103" xfId="0" applyNumberFormat="1" applyFont="1" applyFill="1" applyBorder="1" applyAlignment="1">
      <alignment horizontal="left" vertical="center" indent="3"/>
    </xf>
    <xf numFmtId="38" fontId="66" fillId="39" borderId="103" xfId="0" applyNumberFormat="1" applyFont="1" applyFill="1" applyBorder="1" applyAlignment="1">
      <alignment horizontal="left" vertical="center" indent="3"/>
    </xf>
    <xf numFmtId="8" fontId="68" fillId="0" borderId="103" xfId="0" applyNumberFormat="1" applyFont="1" applyFill="1" applyBorder="1" applyAlignment="1">
      <alignment horizontal="left" vertical="center" indent="3"/>
    </xf>
    <xf numFmtId="8" fontId="68" fillId="0" borderId="104" xfId="0" applyNumberFormat="1" applyFont="1" applyFill="1" applyBorder="1" applyAlignment="1">
      <alignment horizontal="left" vertical="center" indent="3"/>
    </xf>
    <xf numFmtId="0" fontId="29" fillId="3" borderId="66" xfId="0" applyNumberFormat="1" applyFont="1" applyFill="1" applyBorder="1" applyAlignment="1">
      <alignment horizontal="center" vertical="justify"/>
    </xf>
    <xf numFmtId="0" fontId="29" fillId="3" borderId="67" xfId="0" applyNumberFormat="1" applyFont="1" applyFill="1" applyBorder="1" applyAlignment="1">
      <alignment horizontal="center" vertical="justify"/>
    </xf>
    <xf numFmtId="1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justify"/>
    </xf>
    <xf numFmtId="0" fontId="27" fillId="0" borderId="0" xfId="0" applyFont="1" applyFill="1" applyBorder="1" applyAlignment="1">
      <alignment horizontal="center" vertical="justify"/>
    </xf>
    <xf numFmtId="167" fontId="27" fillId="0" borderId="0" xfId="0" applyNumberFormat="1" applyFont="1" applyFill="1" applyBorder="1" applyAlignment="1">
      <alignment horizontal="center" vertical="center"/>
    </xf>
    <xf numFmtId="167" fontId="60" fillId="0" borderId="0" xfId="0" applyNumberFormat="1" applyFont="1" applyBorder="1" applyAlignment="1">
      <alignment horizontal="left" vertical="center" indent="1"/>
    </xf>
    <xf numFmtId="167" fontId="8" fillId="2" borderId="0" xfId="0" applyNumberFormat="1" applyFont="1" applyFill="1" applyBorder="1" applyAlignment="1">
      <alignment horizontal="left" vertical="center" indent="1"/>
    </xf>
    <xf numFmtId="0" fontId="0" fillId="3" borderId="0" xfId="0" applyFill="1" applyAlignment="1">
      <alignment horizontal="center" vertical="center"/>
    </xf>
    <xf numFmtId="0" fontId="27" fillId="0" borderId="0" xfId="0" applyFont="1" applyFill="1" applyAlignment="1">
      <alignment horizontal="center"/>
    </xf>
    <xf numFmtId="40" fontId="27" fillId="0" borderId="0" xfId="0" applyNumberFormat="1" applyFon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165" fontId="0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center"/>
    </xf>
    <xf numFmtId="165" fontId="75" fillId="3" borderId="0" xfId="0" applyNumberFormat="1" applyFont="1" applyFill="1" applyBorder="1" applyAlignment="1">
      <alignment horizontal="center" vertical="justify"/>
    </xf>
    <xf numFmtId="165" fontId="7" fillId="3" borderId="0" xfId="0" applyNumberFormat="1" applyFont="1" applyFill="1" applyBorder="1" applyAlignment="1">
      <alignment horizontal="center" vertical="justify"/>
    </xf>
    <xf numFmtId="165" fontId="8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 vertical="center"/>
    </xf>
    <xf numFmtId="165" fontId="27" fillId="0" borderId="0" xfId="0" applyNumberFormat="1" applyFont="1" applyFill="1" applyBorder="1" applyAlignment="1">
      <alignment horizontal="center" vertical="justify"/>
    </xf>
    <xf numFmtId="40" fontId="27" fillId="0" borderId="0" xfId="0" applyNumberFormat="1" applyFont="1" applyFill="1" applyAlignment="1">
      <alignment horizontal="center"/>
    </xf>
    <xf numFmtId="8" fontId="27" fillId="0" borderId="0" xfId="0" applyNumberFormat="1" applyFont="1" applyFill="1" applyAlignment="1">
      <alignment horizontal="center"/>
    </xf>
    <xf numFmtId="167" fontId="46" fillId="2" borderId="14" xfId="0" applyNumberFormat="1" applyFont="1" applyFill="1" applyBorder="1" applyAlignment="1">
      <alignment horizontal="left" vertical="center"/>
    </xf>
    <xf numFmtId="165" fontId="46" fillId="2" borderId="14" xfId="0" applyNumberFormat="1" applyFont="1" applyFill="1" applyBorder="1" applyAlignment="1">
      <alignment horizontal="center" vertical="center"/>
    </xf>
    <xf numFmtId="0" fontId="84" fillId="41" borderId="0" xfId="0" applyFont="1" applyFill="1" applyBorder="1" applyAlignment="1">
      <alignment horizontal="center" vertical="center"/>
    </xf>
    <xf numFmtId="8" fontId="0" fillId="0" borderId="112" xfId="0" applyNumberFormat="1" applyFont="1" applyFill="1" applyBorder="1" applyAlignment="1">
      <alignment horizontal="center" vertical="center"/>
    </xf>
    <xf numFmtId="8" fontId="27" fillId="0" borderId="4" xfId="0" applyNumberFormat="1" applyFont="1" applyFill="1" applyBorder="1" applyAlignment="1">
      <alignment horizontal="center" vertical="center"/>
    </xf>
    <xf numFmtId="40" fontId="40" fillId="0" borderId="0" xfId="0" applyNumberFormat="1" applyFont="1" applyAlignment="1">
      <alignment horizontal="center" vertical="center"/>
    </xf>
    <xf numFmtId="8" fontId="40" fillId="0" borderId="0" xfId="0" applyNumberFormat="1" applyFont="1" applyAlignment="1">
      <alignment horizontal="center" vertical="center"/>
    </xf>
    <xf numFmtId="8" fontId="8" fillId="2" borderId="0" xfId="0" applyNumberFormat="1" applyFont="1" applyFill="1" applyAlignment="1">
      <alignment horizontal="center" vertical="center"/>
    </xf>
    <xf numFmtId="40" fontId="8" fillId="2" borderId="0" xfId="0" applyNumberFormat="1" applyFont="1" applyFill="1" applyAlignment="1">
      <alignment horizontal="center"/>
    </xf>
    <xf numFmtId="8" fontId="0" fillId="0" borderId="0" xfId="0" applyNumberFormat="1" applyFill="1" applyBorder="1" applyAlignment="1">
      <alignment horizontal="center"/>
    </xf>
    <xf numFmtId="167" fontId="24" fillId="3" borderId="0" xfId="0" applyNumberFormat="1" applyFont="1" applyFill="1" applyBorder="1" applyAlignment="1">
      <alignment horizontal="left" indent="1"/>
    </xf>
    <xf numFmtId="0" fontId="24" fillId="3" borderId="0" xfId="0" applyFont="1" applyFill="1" applyBorder="1" applyAlignment="1">
      <alignment horizontal="left" indent="1"/>
    </xf>
    <xf numFmtId="1" fontId="28" fillId="3" borderId="0" xfId="0" applyNumberFormat="1" applyFont="1" applyFill="1" applyBorder="1" applyAlignment="1">
      <alignment horizontal="left" vertical="center" indent="1"/>
    </xf>
    <xf numFmtId="1" fontId="28" fillId="3" borderId="0" xfId="0" applyNumberFormat="1" applyFont="1" applyFill="1" applyBorder="1" applyAlignment="1">
      <alignment horizontal="left" indent="1"/>
    </xf>
    <xf numFmtId="0" fontId="38" fillId="3" borderId="0" xfId="0" applyFont="1" applyFill="1" applyBorder="1" applyAlignment="1">
      <alignment horizontal="left" indent="1"/>
    </xf>
    <xf numFmtId="8" fontId="46" fillId="2" borderId="113" xfId="0" applyNumberFormat="1" applyFont="1" applyFill="1" applyBorder="1" applyAlignment="1">
      <alignment horizontal="center" vertical="center"/>
    </xf>
    <xf numFmtId="0" fontId="46" fillId="2" borderId="114" xfId="0" applyFont="1" applyFill="1" applyBorder="1" applyAlignment="1">
      <alignment horizontal="left" vertical="justify" indent="1"/>
    </xf>
    <xf numFmtId="8" fontId="0" fillId="0" borderId="4" xfId="0" applyNumberFormat="1" applyFont="1" applyFill="1" applyBorder="1" applyAlignment="1">
      <alignment horizontal="center" vertical="center"/>
    </xf>
    <xf numFmtId="167" fontId="27" fillId="0" borderId="4" xfId="0" applyNumberFormat="1" applyFont="1" applyFill="1" applyBorder="1" applyAlignment="1">
      <alignment horizontal="center" vertical="center"/>
    </xf>
    <xf numFmtId="8" fontId="25" fillId="0" borderId="51" xfId="0" applyNumberFormat="1" applyFont="1" applyBorder="1" applyAlignment="1">
      <alignment horizontal="left" vertical="center" indent="1"/>
    </xf>
    <xf numFmtId="8" fontId="27" fillId="0" borderId="0" xfId="0" quotePrefix="1" applyNumberFormat="1" applyFont="1" applyBorder="1" applyAlignment="1">
      <alignment horizontal="left" indent="1"/>
    </xf>
    <xf numFmtId="167" fontId="40" fillId="0" borderId="51" xfId="0" applyNumberFormat="1" applyFont="1" applyBorder="1" applyAlignment="1">
      <alignment horizontal="left" vertical="center" indent="1"/>
    </xf>
    <xf numFmtId="167" fontId="40" fillId="0" borderId="92" xfId="0" applyNumberFormat="1" applyFont="1" applyBorder="1" applyAlignment="1">
      <alignment horizontal="left" vertical="center" indent="1"/>
    </xf>
    <xf numFmtId="10" fontId="43" fillId="0" borderId="0" xfId="0" applyNumberFormat="1" applyFont="1" applyFill="1" applyBorder="1" applyAlignment="1">
      <alignment horizontal="center"/>
    </xf>
    <xf numFmtId="10" fontId="24" fillId="0" borderId="0" xfId="0" applyNumberFormat="1" applyFont="1" applyFill="1" applyBorder="1" applyAlignment="1">
      <alignment horizontal="center"/>
    </xf>
    <xf numFmtId="10" fontId="27" fillId="0" borderId="51" xfId="0" applyNumberFormat="1" applyFont="1" applyFill="1" applyBorder="1" applyAlignment="1">
      <alignment horizontal="center"/>
    </xf>
    <xf numFmtId="166" fontId="57" fillId="2" borderId="14" xfId="0" applyNumberFormat="1" applyFont="1" applyFill="1" applyBorder="1" applyAlignment="1">
      <alignment horizontal="center" vertical="center"/>
    </xf>
    <xf numFmtId="8" fontId="57" fillId="2" borderId="14" xfId="0" applyNumberFormat="1" applyFont="1" applyFill="1" applyBorder="1" applyAlignment="1">
      <alignment horizontal="left" vertical="justify" indent="1"/>
    </xf>
    <xf numFmtId="8" fontId="57" fillId="2" borderId="14" xfId="0" applyNumberFormat="1" applyFont="1" applyFill="1" applyBorder="1" applyAlignment="1">
      <alignment horizontal="left" vertical="center" indent="2"/>
    </xf>
    <xf numFmtId="8" fontId="57" fillId="2" borderId="14" xfId="0" applyNumberFormat="1" applyFont="1" applyFill="1" applyBorder="1" applyAlignment="1">
      <alignment horizontal="left" vertical="center" indent="1"/>
    </xf>
    <xf numFmtId="8" fontId="57" fillId="2" borderId="14" xfId="0" applyNumberFormat="1" applyFont="1" applyFill="1" applyBorder="1" applyAlignment="1">
      <alignment horizontal="left" vertical="center" indent="3"/>
    </xf>
    <xf numFmtId="10" fontId="57" fillId="2" borderId="14" xfId="0" applyNumberFormat="1" applyFont="1" applyFill="1" applyBorder="1" applyAlignment="1">
      <alignment horizontal="center" vertical="center"/>
    </xf>
    <xf numFmtId="8" fontId="46" fillId="2" borderId="14" xfId="0" applyNumberFormat="1" applyFont="1" applyFill="1" applyBorder="1" applyAlignment="1">
      <alignment horizontal="center" vertical="justify"/>
    </xf>
    <xf numFmtId="8" fontId="46" fillId="2" borderId="16" xfId="0" applyNumberFormat="1" applyFont="1" applyFill="1" applyBorder="1" applyAlignment="1">
      <alignment horizontal="center" vertical="justify"/>
    </xf>
    <xf numFmtId="8" fontId="25" fillId="0" borderId="0" xfId="0" applyNumberFormat="1" applyFont="1" applyAlignment="1">
      <alignment horizontal="center" vertical="center"/>
    </xf>
    <xf numFmtId="8" fontId="24" fillId="0" borderId="0" xfId="0" applyNumberFormat="1" applyFont="1" applyFill="1" applyAlignment="1">
      <alignment horizontal="center"/>
    </xf>
    <xf numFmtId="8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Fill="1" applyBorder="1" applyAlignment="1">
      <alignment horizontal="center" vertical="center"/>
    </xf>
    <xf numFmtId="167" fontId="24" fillId="0" borderId="0" xfId="0" applyNumberFormat="1" applyFont="1" applyFill="1" applyBorder="1" applyAlignment="1">
      <alignment horizontal="center" vertical="center"/>
    </xf>
    <xf numFmtId="166" fontId="24" fillId="0" borderId="0" xfId="0" applyNumberFormat="1" applyFont="1" applyFill="1" applyBorder="1" applyAlignment="1">
      <alignment horizontal="center" vertical="center"/>
    </xf>
    <xf numFmtId="14" fontId="87" fillId="3" borderId="0" xfId="0" applyNumberFormat="1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 vertical="center"/>
    </xf>
    <xf numFmtId="8" fontId="28" fillId="0" borderId="0" xfId="0" applyNumberFormat="1" applyFont="1" applyAlignment="1">
      <alignment horizontal="left" vertical="center" indent="1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75" fillId="3" borderId="0" xfId="0" applyNumberFormat="1" applyFont="1" applyFill="1" applyBorder="1" applyAlignment="1">
      <alignment horizontal="left" vertical="justify"/>
    </xf>
    <xf numFmtId="0" fontId="7" fillId="3" borderId="0" xfId="0" applyNumberFormat="1" applyFont="1" applyFill="1" applyBorder="1" applyAlignment="1">
      <alignment horizontal="left" vertical="justify"/>
    </xf>
    <xf numFmtId="0" fontId="84" fillId="41" borderId="29" xfId="0" applyFont="1" applyFill="1" applyBorder="1" applyAlignment="1">
      <alignment horizontal="left" vertical="justify"/>
    </xf>
    <xf numFmtId="0" fontId="0" fillId="0" borderId="0" xfId="0" applyAlignment="1">
      <alignment horizontal="left"/>
    </xf>
    <xf numFmtId="40" fontId="41" fillId="0" borderId="0" xfId="0" applyNumberFormat="1" applyFont="1" applyBorder="1" applyAlignment="1">
      <alignment horizontal="left" vertical="center"/>
    </xf>
    <xf numFmtId="40" fontId="28" fillId="0" borderId="0" xfId="0" quotePrefix="1" applyNumberFormat="1" applyFont="1" applyBorder="1" applyAlignment="1">
      <alignment horizontal="left" vertical="center"/>
    </xf>
    <xf numFmtId="40" fontId="28" fillId="0" borderId="0" xfId="0" applyNumberFormat="1" applyFont="1" applyBorder="1" applyAlignment="1">
      <alignment horizontal="left" vertical="center"/>
    </xf>
    <xf numFmtId="40" fontId="41" fillId="0" borderId="0" xfId="0" applyNumberFormat="1" applyFont="1" applyBorder="1" applyAlignment="1">
      <alignment horizontal="left"/>
    </xf>
    <xf numFmtId="8" fontId="28" fillId="0" borderId="0" xfId="0" applyNumberFormat="1" applyFont="1" applyAlignment="1">
      <alignment horizontal="left" vertical="center"/>
    </xf>
    <xf numFmtId="40" fontId="41" fillId="0" borderId="0" xfId="0" applyNumberFormat="1" applyFont="1" applyFill="1" applyBorder="1" applyAlignment="1">
      <alignment horizontal="left" vertical="center"/>
    </xf>
    <xf numFmtId="40" fontId="28" fillId="0" borderId="0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40" fontId="36" fillId="2" borderId="0" xfId="0" applyNumberFormat="1" applyFont="1" applyFill="1" applyBorder="1" applyAlignment="1">
      <alignment horizontal="center" vertical="center"/>
    </xf>
    <xf numFmtId="0" fontId="46" fillId="2" borderId="114" xfId="0" applyFont="1" applyFill="1" applyBorder="1" applyAlignment="1">
      <alignment vertical="justify"/>
    </xf>
    <xf numFmtId="0" fontId="84" fillId="41" borderId="14" xfId="0" applyFont="1" applyFill="1" applyBorder="1" applyAlignment="1">
      <alignment horizontal="left" vertical="justify"/>
    </xf>
    <xf numFmtId="8" fontId="43" fillId="3" borderId="0" xfId="0" applyNumberFormat="1" applyFont="1" applyFill="1" applyAlignment="1">
      <alignment horizontal="left" vertical="justify" indent="1"/>
    </xf>
    <xf numFmtId="8" fontId="0" fillId="3" borderId="0" xfId="0" applyNumberFormat="1" applyFill="1" applyBorder="1"/>
    <xf numFmtId="38" fontId="24" fillId="0" borderId="0" xfId="0" applyNumberFormat="1" applyFont="1" applyFill="1" applyBorder="1" applyAlignment="1">
      <alignment horizontal="left" indent="2"/>
    </xf>
    <xf numFmtId="166" fontId="57" fillId="0" borderId="0" xfId="0" applyNumberFormat="1" applyFont="1" applyFill="1" applyBorder="1" applyAlignment="1">
      <alignment horizontal="center" vertical="center"/>
    </xf>
    <xf numFmtId="8" fontId="57" fillId="0" borderId="0" xfId="0" applyNumberFormat="1" applyFont="1" applyFill="1" applyBorder="1" applyAlignment="1">
      <alignment horizontal="left" vertical="center" indent="2"/>
    </xf>
    <xf numFmtId="10" fontId="57" fillId="0" borderId="0" xfId="0" applyNumberFormat="1" applyFont="1" applyFill="1" applyBorder="1" applyAlignment="1">
      <alignment horizontal="center" vertical="center"/>
    </xf>
    <xf numFmtId="0" fontId="61" fillId="0" borderId="0" xfId="42" applyFont="1" applyFill="1" applyBorder="1" applyAlignment="1">
      <alignment horizontal="left" vertical="center"/>
    </xf>
    <xf numFmtId="8" fontId="24" fillId="0" borderId="0" xfId="0" applyNumberFormat="1" applyFont="1" applyFill="1" applyBorder="1" applyAlignment="1"/>
    <xf numFmtId="0" fontId="24" fillId="0" borderId="0" xfId="0" applyFont="1" applyFill="1" applyBorder="1" applyAlignment="1"/>
    <xf numFmtId="8" fontId="28" fillId="0" borderId="0" xfId="0" applyNumberFormat="1" applyFont="1" applyFill="1" applyBorder="1" applyAlignment="1">
      <alignment horizontal="left" vertical="center" indent="2"/>
    </xf>
    <xf numFmtId="4" fontId="24" fillId="0" borderId="4" xfId="0" applyNumberFormat="1" applyFont="1" applyFill="1" applyBorder="1" applyAlignment="1">
      <alignment horizontal="center" vertical="center"/>
    </xf>
    <xf numFmtId="8" fontId="24" fillId="0" borderId="0" xfId="0" applyNumberFormat="1" applyFont="1" applyBorder="1" applyAlignment="1">
      <alignment horizontal="left" indent="2"/>
    </xf>
    <xf numFmtId="38" fontId="25" fillId="0" borderId="0" xfId="0" quotePrefix="1" applyNumberFormat="1" applyFont="1" applyFill="1" applyBorder="1" applyAlignment="1">
      <alignment horizontal="center" vertical="center"/>
    </xf>
    <xf numFmtId="40" fontId="24" fillId="0" borderId="4" xfId="0" applyNumberFormat="1" applyFont="1" applyFill="1" applyBorder="1" applyAlignment="1">
      <alignment horizontal="center" vertical="center"/>
    </xf>
    <xf numFmtId="167" fontId="24" fillId="0" borderId="4" xfId="0" applyNumberFormat="1" applyFont="1" applyFill="1" applyBorder="1" applyAlignment="1">
      <alignment horizontal="center" vertical="center"/>
    </xf>
    <xf numFmtId="8" fontId="32" fillId="3" borderId="0" xfId="0" applyNumberFormat="1" applyFont="1" applyFill="1" applyBorder="1" applyAlignment="1">
      <alignment horizontal="left" indent="1"/>
    </xf>
    <xf numFmtId="38" fontId="60" fillId="3" borderId="0" xfId="0" quotePrefix="1" applyNumberFormat="1" applyFont="1" applyFill="1" applyBorder="1" applyAlignment="1">
      <alignment horizontal="left" vertical="center" indent="2"/>
    </xf>
    <xf numFmtId="14" fontId="38" fillId="3" borderId="0" xfId="0" applyNumberFormat="1" applyFont="1" applyFill="1" applyBorder="1" applyAlignment="1">
      <alignment horizontal="left" indent="1"/>
    </xf>
    <xf numFmtId="167" fontId="32" fillId="3" borderId="0" xfId="0" applyNumberFormat="1" applyFont="1" applyFill="1" applyBorder="1" applyAlignment="1">
      <alignment horizontal="left" indent="1"/>
    </xf>
    <xf numFmtId="165" fontId="68" fillId="35" borderId="103" xfId="0" applyNumberFormat="1" applyFont="1" applyFill="1" applyBorder="1" applyAlignment="1">
      <alignment horizontal="left" vertical="center" indent="3"/>
    </xf>
    <xf numFmtId="0" fontId="72" fillId="3" borderId="0" xfId="0" applyFont="1" applyFill="1"/>
    <xf numFmtId="8" fontId="1" fillId="0" borderId="118" xfId="0" applyNumberFormat="1" applyFont="1" applyFill="1" applyBorder="1" applyAlignment="1">
      <alignment horizontal="left" vertical="center"/>
    </xf>
    <xf numFmtId="8" fontId="27" fillId="0" borderId="119" xfId="0" applyNumberFormat="1" applyFont="1" applyFill="1" applyBorder="1" applyAlignment="1">
      <alignment horizontal="center"/>
    </xf>
    <xf numFmtId="8" fontId="24" fillId="0" borderId="119" xfId="0" applyNumberFormat="1" applyFont="1" applyFill="1" applyBorder="1" applyAlignment="1">
      <alignment horizontal="center"/>
    </xf>
    <xf numFmtId="8" fontId="27" fillId="0" borderId="119" xfId="0" applyNumberFormat="1" applyFont="1" applyFill="1" applyBorder="1" applyAlignment="1">
      <alignment horizontal="left" indent="1"/>
    </xf>
    <xf numFmtId="8" fontId="24" fillId="0" borderId="119" xfId="0" applyNumberFormat="1" applyFont="1" applyBorder="1" applyAlignment="1">
      <alignment horizontal="center"/>
    </xf>
    <xf numFmtId="38" fontId="46" fillId="0" borderId="120" xfId="0" applyNumberFormat="1" applyFont="1" applyFill="1" applyBorder="1" applyAlignment="1">
      <alignment horizontal="center" vertical="center"/>
    </xf>
    <xf numFmtId="10" fontId="42" fillId="0" borderId="121" xfId="0" applyNumberFormat="1" applyFont="1" applyFill="1" applyBorder="1" applyAlignment="1">
      <alignment horizontal="left" vertical="center" indent="3"/>
    </xf>
    <xf numFmtId="8" fontId="42" fillId="0" borderId="122" xfId="0" applyNumberFormat="1" applyFont="1" applyFill="1" applyBorder="1" applyAlignment="1">
      <alignment horizontal="left" vertical="center" indent="3"/>
    </xf>
    <xf numFmtId="0" fontId="44" fillId="0" borderId="86" xfId="0" applyFont="1" applyFill="1" applyBorder="1" applyAlignment="1">
      <alignment horizontal="center" vertical="center"/>
    </xf>
    <xf numFmtId="10" fontId="44" fillId="0" borderId="37" xfId="0" applyNumberFormat="1" applyFont="1" applyFill="1" applyBorder="1" applyAlignment="1">
      <alignment horizontal="left" vertical="center" indent="2"/>
    </xf>
    <xf numFmtId="8" fontId="44" fillId="0" borderId="123" xfId="0" applyNumberFormat="1" applyFont="1" applyFill="1" applyBorder="1" applyAlignment="1">
      <alignment horizontal="left" vertical="center" indent="1"/>
    </xf>
    <xf numFmtId="168" fontId="43" fillId="0" borderId="1" xfId="0" applyNumberFormat="1" applyFont="1" applyFill="1" applyBorder="1" applyAlignment="1">
      <alignment horizontal="center" vertical="center"/>
    </xf>
    <xf numFmtId="168" fontId="38" fillId="0" borderId="1" xfId="0" applyNumberFormat="1" applyFont="1" applyFill="1" applyBorder="1" applyAlignment="1">
      <alignment horizontal="center" vertical="center"/>
    </xf>
    <xf numFmtId="8" fontId="0" fillId="2" borderId="0" xfId="0" applyNumberFormat="1" applyFont="1" applyFill="1" applyBorder="1" applyAlignment="1">
      <alignment horizontal="center" vertical="center"/>
    </xf>
    <xf numFmtId="167" fontId="27" fillId="2" borderId="0" xfId="0" applyNumberFormat="1" applyFont="1" applyFill="1" applyBorder="1" applyAlignment="1">
      <alignment horizontal="center" vertical="center"/>
    </xf>
    <xf numFmtId="167" fontId="24" fillId="2" borderId="0" xfId="0" applyNumberFormat="1" applyFont="1" applyFill="1" applyBorder="1" applyAlignment="1">
      <alignment horizontal="center" vertical="center"/>
    </xf>
    <xf numFmtId="8" fontId="27" fillId="2" borderId="0" xfId="0" applyNumberFormat="1" applyFont="1" applyFill="1" applyBorder="1" applyAlignment="1">
      <alignment horizontal="center" vertical="center"/>
    </xf>
    <xf numFmtId="0" fontId="46" fillId="2" borderId="124" xfId="0" applyFont="1" applyFill="1" applyBorder="1" applyAlignment="1">
      <alignment horizontal="center" vertical="center"/>
    </xf>
    <xf numFmtId="0" fontId="61" fillId="0" borderId="125" xfId="42" applyFont="1" applyFill="1" applyBorder="1" applyAlignment="1">
      <alignment horizontal="left" vertical="center"/>
    </xf>
    <xf numFmtId="0" fontId="61" fillId="0" borderId="125" xfId="42" applyFont="1" applyFill="1" applyBorder="1" applyAlignment="1">
      <alignment vertical="center"/>
    </xf>
    <xf numFmtId="6" fontId="79" fillId="0" borderId="126" xfId="0" applyNumberFormat="1" applyFont="1" applyBorder="1" applyAlignment="1">
      <alignment horizontal="left" vertical="center" indent="2"/>
    </xf>
    <xf numFmtId="40" fontId="43" fillId="0" borderId="0" xfId="0" applyNumberFormat="1" applyFont="1" applyFill="1" applyBorder="1" applyAlignment="1">
      <alignment horizontal="left" vertical="center" indent="2"/>
    </xf>
    <xf numFmtId="10" fontId="43" fillId="0" borderId="0" xfId="0" applyNumberFormat="1" applyFont="1" applyFill="1" applyBorder="1" applyAlignment="1">
      <alignment horizontal="left" vertical="center" indent="2"/>
    </xf>
    <xf numFmtId="10" fontId="76" fillId="0" borderId="0" xfId="0" applyNumberFormat="1" applyFont="1" applyFill="1" applyBorder="1" applyAlignment="1">
      <alignment horizontal="left" vertical="center" indent="2"/>
    </xf>
    <xf numFmtId="169" fontId="43" fillId="0" borderId="0" xfId="0" applyNumberFormat="1" applyFont="1" applyFill="1" applyBorder="1" applyAlignment="1">
      <alignment horizontal="left" vertical="center" indent="2"/>
    </xf>
    <xf numFmtId="8" fontId="43" fillId="0" borderId="0" xfId="0" applyNumberFormat="1" applyFont="1" applyFill="1" applyBorder="1" applyAlignment="1">
      <alignment horizontal="left" vertical="center" indent="2"/>
    </xf>
    <xf numFmtId="165" fontId="47" fillId="0" borderId="0" xfId="0" applyNumberFormat="1" applyFont="1" applyFill="1" applyBorder="1" applyAlignment="1">
      <alignment horizontal="left" vertical="center" indent="2"/>
    </xf>
    <xf numFmtId="40" fontId="68" fillId="35" borderId="127" xfId="0" applyNumberFormat="1" applyFont="1" applyFill="1" applyBorder="1" applyAlignment="1">
      <alignment horizontal="left" vertical="center" indent="3"/>
    </xf>
    <xf numFmtId="40" fontId="66" fillId="38" borderId="103" xfId="0" applyNumberFormat="1" applyFont="1" applyFill="1" applyBorder="1" applyAlignment="1">
      <alignment horizontal="left" vertical="center" indent="3"/>
    </xf>
    <xf numFmtId="8" fontId="68" fillId="35" borderId="128" xfId="0" applyNumberFormat="1" applyFont="1" applyFill="1" applyBorder="1" applyAlignment="1">
      <alignment horizontal="left" vertical="center" indent="3"/>
    </xf>
    <xf numFmtId="38" fontId="68" fillId="35" borderId="129" xfId="0" applyNumberFormat="1" applyFont="1" applyFill="1" applyBorder="1" applyAlignment="1">
      <alignment horizontal="left" vertical="center" indent="3"/>
    </xf>
    <xf numFmtId="38" fontId="66" fillId="38" borderId="103" xfId="0" applyNumberFormat="1" applyFont="1" applyFill="1" applyBorder="1" applyAlignment="1">
      <alignment horizontal="left" vertical="center" indent="3"/>
    </xf>
    <xf numFmtId="0" fontId="27" fillId="0" borderId="0" xfId="0" applyFont="1" applyFill="1"/>
    <xf numFmtId="167" fontId="40" fillId="0" borderId="2" xfId="0" applyNumberFormat="1" applyFont="1" applyFill="1" applyBorder="1" applyAlignment="1">
      <alignment horizontal="center" vertical="center"/>
    </xf>
    <xf numFmtId="8" fontId="40" fillId="0" borderId="0" xfId="0" applyNumberFormat="1" applyFont="1" applyFill="1" applyAlignment="1">
      <alignment horizontal="left" vertical="center" indent="2"/>
    </xf>
    <xf numFmtId="8" fontId="41" fillId="0" borderId="0" xfId="0" applyNumberFormat="1" applyFont="1" applyFill="1" applyAlignment="1">
      <alignment horizontal="left" vertical="center" indent="1"/>
    </xf>
    <xf numFmtId="8" fontId="4" fillId="0" borderId="0" xfId="0" applyNumberFormat="1" applyFont="1" applyFill="1" applyAlignment="1">
      <alignment horizontal="left" vertical="center" indent="1"/>
    </xf>
    <xf numFmtId="8" fontId="9" fillId="0" borderId="0" xfId="0" applyNumberFormat="1" applyFont="1" applyFill="1" applyBorder="1" applyAlignment="1">
      <alignment horizontal="center" vertical="center"/>
    </xf>
    <xf numFmtId="8" fontId="9" fillId="0" borderId="0" xfId="0" applyNumberFormat="1" applyFont="1" applyFill="1" applyAlignment="1">
      <alignment horizontal="center" vertical="center"/>
    </xf>
    <xf numFmtId="8" fontId="4" fillId="0" borderId="0" xfId="0" applyNumberFormat="1" applyFont="1" applyFill="1" applyAlignment="1">
      <alignment horizontal="left" vertical="center" indent="2"/>
    </xf>
    <xf numFmtId="8" fontId="9" fillId="0" borderId="0" xfId="0" applyNumberFormat="1" applyFont="1" applyFill="1" applyAlignment="1">
      <alignment horizontal="left" vertical="center" indent="2"/>
    </xf>
    <xf numFmtId="1" fontId="27" fillId="0" borderId="1" xfId="0" applyNumberFormat="1" applyFont="1" applyFill="1" applyBorder="1" applyAlignment="1">
      <alignment horizontal="center"/>
    </xf>
    <xf numFmtId="0" fontId="27" fillId="0" borderId="66" xfId="0" applyFont="1" applyFill="1" applyBorder="1" applyAlignment="1">
      <alignment horizontal="center"/>
    </xf>
    <xf numFmtId="8" fontId="0" fillId="0" borderId="0" xfId="0" applyNumberFormat="1" applyFill="1" applyAlignment="1">
      <alignment horizontal="left" indent="1"/>
    </xf>
    <xf numFmtId="40" fontId="41" fillId="0" borderId="0" xfId="0" applyNumberFormat="1" applyFont="1" applyFill="1" applyAlignment="1">
      <alignment horizontal="left" vertical="center" indent="2"/>
    </xf>
    <xf numFmtId="40" fontId="41" fillId="0" borderId="0" xfId="0" applyNumberFormat="1" applyFont="1" applyFill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indent="1"/>
    </xf>
    <xf numFmtId="2" fontId="24" fillId="40" borderId="0" xfId="0" applyNumberFormat="1" applyFont="1" applyFill="1" applyBorder="1" applyAlignment="1">
      <alignment horizontal="left" vertical="center" indent="1"/>
    </xf>
    <xf numFmtId="2" fontId="24" fillId="0" borderId="0" xfId="0" applyNumberFormat="1" applyFont="1" applyFill="1" applyBorder="1" applyAlignment="1">
      <alignment horizontal="left" vertical="center" indent="1"/>
    </xf>
    <xf numFmtId="167" fontId="68" fillId="0" borderId="32" xfId="0" applyNumberFormat="1" applyFont="1" applyFill="1" applyBorder="1" applyAlignment="1">
      <alignment horizontal="center"/>
    </xf>
    <xf numFmtId="8" fontId="68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2"/>
    </xf>
    <xf numFmtId="8" fontId="68" fillId="0" borderId="0" xfId="0" applyNumberFormat="1" applyFont="1" applyFill="1" applyBorder="1" applyAlignment="1">
      <alignment horizontal="left" indent="3"/>
    </xf>
    <xf numFmtId="10" fontId="68" fillId="0" borderId="0" xfId="0" applyNumberFormat="1" applyFont="1" applyFill="1" applyBorder="1" applyAlignment="1">
      <alignment horizontal="center"/>
    </xf>
    <xf numFmtId="166" fontId="68" fillId="0" borderId="32" xfId="0" applyNumberFormat="1" applyFont="1" applyFill="1" applyBorder="1" applyAlignment="1">
      <alignment horizontal="center"/>
    </xf>
    <xf numFmtId="8" fontId="68" fillId="0" borderId="0" xfId="0" quotePrefix="1" applyNumberFormat="1" applyFont="1" applyFill="1" applyBorder="1" applyAlignment="1">
      <alignment horizontal="left" indent="1"/>
    </xf>
    <xf numFmtId="10" fontId="68" fillId="0" borderId="0" xfId="0" quotePrefix="1" applyNumberFormat="1" applyFont="1" applyFill="1" applyBorder="1" applyAlignment="1">
      <alignment horizontal="center"/>
    </xf>
    <xf numFmtId="8" fontId="66" fillId="0" borderId="0" xfId="0" applyNumberFormat="1" applyFont="1" applyFill="1" applyBorder="1" applyAlignment="1">
      <alignment horizontal="left" indent="1"/>
    </xf>
    <xf numFmtId="8" fontId="66" fillId="0" borderId="0" xfId="0" applyNumberFormat="1" applyFont="1" applyFill="1" applyBorder="1" applyAlignment="1">
      <alignment horizontal="left" indent="3"/>
    </xf>
    <xf numFmtId="10" fontId="66" fillId="0" borderId="0" xfId="0" applyNumberFormat="1" applyFont="1" applyFill="1" applyBorder="1" applyAlignment="1">
      <alignment horizontal="center"/>
    </xf>
    <xf numFmtId="10" fontId="66" fillId="0" borderId="0" xfId="0" quotePrefix="1" applyNumberFormat="1" applyFont="1" applyFill="1" applyBorder="1" applyAlignment="1">
      <alignment horizontal="center"/>
    </xf>
    <xf numFmtId="167" fontId="68" fillId="0" borderId="32" xfId="0" applyNumberFormat="1" applyFont="1" applyFill="1" applyBorder="1" applyAlignment="1">
      <alignment horizontal="left" indent="1"/>
    </xf>
    <xf numFmtId="166" fontId="57" fillId="0" borderId="30" xfId="0" applyNumberFormat="1" applyFont="1" applyFill="1" applyBorder="1" applyAlignment="1">
      <alignment horizontal="center" vertical="justify"/>
    </xf>
    <xf numFmtId="8" fontId="57" fillId="0" borderId="31" xfId="0" applyNumberFormat="1" applyFont="1" applyFill="1" applyBorder="1" applyAlignment="1">
      <alignment horizontal="left" vertical="justify" indent="1"/>
    </xf>
    <xf numFmtId="8" fontId="57" fillId="0" borderId="31" xfId="0" applyNumberFormat="1" applyFont="1" applyFill="1" applyBorder="1" applyAlignment="1">
      <alignment horizontal="left" vertical="center" indent="2"/>
    </xf>
    <xf numFmtId="8" fontId="57" fillId="0" borderId="31" xfId="0" applyNumberFormat="1" applyFont="1" applyFill="1" applyBorder="1" applyAlignment="1">
      <alignment horizontal="left" vertical="justify" indent="2"/>
    </xf>
    <xf numFmtId="8" fontId="57" fillId="0" borderId="31" xfId="0" applyNumberFormat="1" applyFont="1" applyFill="1" applyBorder="1" applyAlignment="1">
      <alignment horizontal="left" vertical="center" indent="3"/>
    </xf>
    <xf numFmtId="10" fontId="57" fillId="0" borderId="31" xfId="0" applyNumberFormat="1" applyFont="1" applyFill="1" applyBorder="1" applyAlignment="1">
      <alignment horizontal="center" vertical="justify"/>
    </xf>
    <xf numFmtId="0" fontId="43" fillId="0" borderId="130" xfId="0" applyFont="1" applyBorder="1" applyAlignment="1">
      <alignment horizontal="center" vertical="center"/>
    </xf>
    <xf numFmtId="0" fontId="0" fillId="0" borderId="130" xfId="0" applyBorder="1" applyAlignment="1">
      <alignment vertical="center"/>
    </xf>
    <xf numFmtId="8" fontId="66" fillId="0" borderId="0" xfId="0" applyNumberFormat="1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left" vertical="justify" indent="1"/>
    </xf>
    <xf numFmtId="8" fontId="28" fillId="0" borderId="2" xfId="0" applyNumberFormat="1" applyFont="1" applyBorder="1" applyAlignment="1">
      <alignment horizontal="left" indent="1"/>
    </xf>
    <xf numFmtId="8" fontId="62" fillId="0" borderId="62" xfId="42" applyNumberFormat="1" applyFont="1" applyFill="1" applyBorder="1" applyAlignment="1">
      <alignment horizontal="center" vertical="center"/>
    </xf>
    <xf numFmtId="8" fontId="62" fillId="0" borderId="0" xfId="42" applyNumberFormat="1" applyFont="1" applyFill="1" applyBorder="1" applyAlignment="1">
      <alignment horizontal="center" vertical="center"/>
    </xf>
    <xf numFmtId="8" fontId="81" fillId="0" borderId="0" xfId="0" applyNumberFormat="1" applyFont="1" applyFill="1" applyBorder="1" applyAlignment="1">
      <alignment horizontal="center" vertical="center"/>
    </xf>
    <xf numFmtId="8" fontId="39" fillId="0" borderId="0" xfId="42" applyNumberFormat="1" applyFont="1" applyFill="1" applyBorder="1" applyAlignment="1">
      <alignment horizontal="center" vertical="center"/>
    </xf>
    <xf numFmtId="0" fontId="0" fillId="0" borderId="102" xfId="0" applyBorder="1" applyAlignment="1">
      <alignment vertical="center"/>
    </xf>
    <xf numFmtId="0" fontId="0" fillId="0" borderId="131" xfId="0" applyBorder="1"/>
    <xf numFmtId="0" fontId="0" fillId="0" borderId="132" xfId="0" applyBorder="1"/>
    <xf numFmtId="0" fontId="0" fillId="0" borderId="101" xfId="0" applyBorder="1"/>
    <xf numFmtId="0" fontId="0" fillId="0" borderId="133" xfId="0" applyBorder="1"/>
    <xf numFmtId="0" fontId="0" fillId="0" borderId="102" xfId="0" applyBorder="1"/>
    <xf numFmtId="0" fontId="84" fillId="41" borderId="134" xfId="0" applyFont="1" applyFill="1" applyBorder="1" applyAlignment="1">
      <alignment horizontal="left" vertical="center" indent="1"/>
    </xf>
    <xf numFmtId="0" fontId="84" fillId="41" borderId="134" xfId="0" applyFont="1" applyFill="1" applyBorder="1" applyAlignment="1">
      <alignment horizontal="center" vertical="center"/>
    </xf>
    <xf numFmtId="0" fontId="84" fillId="41" borderId="135" xfId="0" applyFont="1" applyFill="1" applyBorder="1" applyAlignment="1">
      <alignment horizontal="center" vertical="center"/>
    </xf>
    <xf numFmtId="40" fontId="28" fillId="0" borderId="1" xfId="0" applyNumberFormat="1" applyFont="1" applyBorder="1" applyAlignment="1">
      <alignment horizontal="left" vertical="center" indent="1"/>
    </xf>
    <xf numFmtId="40" fontId="28" fillId="0" borderId="2" xfId="0" applyNumberFormat="1" applyFont="1" applyBorder="1" applyAlignment="1">
      <alignment horizontal="left" vertical="center" indent="1"/>
    </xf>
    <xf numFmtId="0" fontId="84" fillId="43" borderId="94" xfId="0" applyFont="1" applyFill="1" applyBorder="1" applyAlignment="1">
      <alignment horizontal="left" vertical="center" indent="1"/>
    </xf>
    <xf numFmtId="0" fontId="84" fillId="43" borderId="95" xfId="0" applyFont="1" applyFill="1" applyBorder="1" applyAlignment="1">
      <alignment horizontal="center" vertical="center"/>
    </xf>
    <xf numFmtId="0" fontId="84" fillId="43" borderId="96" xfId="0" applyFont="1" applyFill="1" applyBorder="1" applyAlignment="1">
      <alignment horizontal="center" vertical="center"/>
    </xf>
    <xf numFmtId="1" fontId="84" fillId="43" borderId="95" xfId="0" applyNumberFormat="1" applyFont="1" applyFill="1" applyBorder="1" applyAlignment="1">
      <alignment vertical="center"/>
    </xf>
    <xf numFmtId="0" fontId="84" fillId="43" borderId="95" xfId="0" applyFont="1" applyFill="1" applyBorder="1" applyAlignment="1">
      <alignment horizontal="left" vertical="center" indent="1"/>
    </xf>
    <xf numFmtId="166" fontId="57" fillId="43" borderId="17" xfId="0" applyNumberFormat="1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indent="1"/>
    </xf>
    <xf numFmtId="40" fontId="28" fillId="3" borderId="0" xfId="0" applyNumberFormat="1" applyFont="1" applyFill="1" applyBorder="1" applyAlignment="1">
      <alignment horizontal="left" vertical="center" indent="1"/>
    </xf>
    <xf numFmtId="8" fontId="41" fillId="3" borderId="0" xfId="0" applyNumberFormat="1" applyFont="1" applyFill="1" applyBorder="1" applyAlignment="1">
      <alignment horizontal="left" vertical="center" indent="1"/>
    </xf>
    <xf numFmtId="40" fontId="41" fillId="3" borderId="0" xfId="0" applyNumberFormat="1" applyFont="1" applyFill="1" applyBorder="1" applyAlignment="1">
      <alignment horizontal="left" vertical="center" indent="2"/>
    </xf>
    <xf numFmtId="8" fontId="1" fillId="2" borderId="113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/>
    </xf>
    <xf numFmtId="8" fontId="1" fillId="2" borderId="14" xfId="0" applyNumberFormat="1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left" vertical="justify" indent="1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justify"/>
    </xf>
    <xf numFmtId="8" fontId="1" fillId="2" borderId="14" xfId="0" applyNumberFormat="1" applyFont="1" applyFill="1" applyBorder="1" applyAlignment="1">
      <alignment horizontal="left" vertical="justify" indent="1"/>
    </xf>
    <xf numFmtId="0" fontId="0" fillId="0" borderId="67" xfId="0" applyBorder="1" applyAlignment="1">
      <alignment horizontal="left" indent="1"/>
    </xf>
    <xf numFmtId="8" fontId="41" fillId="0" borderId="67" xfId="0" applyNumberFormat="1" applyFont="1" applyBorder="1" applyAlignment="1">
      <alignment horizontal="left" vertical="center" indent="1"/>
    </xf>
    <xf numFmtId="40" fontId="41" fillId="0" borderId="67" xfId="0" applyNumberFormat="1" applyFont="1" applyFill="1" applyBorder="1" applyAlignment="1">
      <alignment horizontal="left" vertical="center" indent="2"/>
    </xf>
    <xf numFmtId="8" fontId="41" fillId="0" borderId="67" xfId="0" applyNumberFormat="1" applyFont="1" applyBorder="1" applyAlignment="1">
      <alignment horizontal="left" indent="1"/>
    </xf>
    <xf numFmtId="0" fontId="27" fillId="0" borderId="136" xfId="0" applyFont="1" applyBorder="1" applyAlignment="1">
      <alignment horizontal="left" indent="1"/>
    </xf>
    <xf numFmtId="2" fontId="89" fillId="2" borderId="29" xfId="0" applyNumberFormat="1" applyFont="1" applyFill="1" applyBorder="1" applyAlignment="1">
      <alignment horizontal="center" vertical="justify"/>
    </xf>
    <xf numFmtId="0" fontId="89" fillId="2" borderId="93" xfId="0" applyFont="1" applyFill="1" applyBorder="1" applyAlignment="1">
      <alignment horizontal="center" vertical="justify"/>
    </xf>
    <xf numFmtId="8" fontId="9" fillId="0" borderId="0" xfId="0" applyNumberFormat="1" applyFont="1" applyAlignment="1">
      <alignment horizontal="left" vertical="center" indent="1"/>
    </xf>
    <xf numFmtId="8" fontId="90" fillId="0" borderId="137" xfId="0" applyNumberFormat="1" applyFont="1" applyBorder="1" applyAlignment="1">
      <alignment horizontal="left" vertical="center" indent="1"/>
    </xf>
    <xf numFmtId="8" fontId="90" fillId="0" borderId="138" xfId="0" applyNumberFormat="1" applyFont="1" applyBorder="1" applyAlignment="1">
      <alignment horizontal="left" vertical="center" indent="1"/>
    </xf>
    <xf numFmtId="0" fontId="44" fillId="35" borderId="86" xfId="0" applyFont="1" applyFill="1" applyBorder="1" applyAlignment="1">
      <alignment horizontal="left" vertical="center" indent="1"/>
    </xf>
    <xf numFmtId="0" fontId="43" fillId="35" borderId="85" xfId="0" applyFont="1" applyFill="1" applyBorder="1" applyAlignment="1">
      <alignment horizontal="left" vertical="center" indent="1"/>
    </xf>
    <xf numFmtId="0" fontId="44" fillId="35" borderId="88" xfId="0" applyFont="1" applyFill="1" applyBorder="1" applyAlignment="1">
      <alignment horizontal="left" vertical="center" indent="1"/>
    </xf>
    <xf numFmtId="8" fontId="91" fillId="0" borderId="4" xfId="0" applyNumberFormat="1" applyFont="1" applyFill="1" applyBorder="1" applyAlignment="1">
      <alignment horizontal="left" vertical="center" indent="1"/>
    </xf>
    <xf numFmtId="8" fontId="91" fillId="0" borderId="0" xfId="0" applyNumberFormat="1" applyFont="1" applyFill="1" applyBorder="1" applyAlignment="1">
      <alignment horizontal="left" vertical="center" indent="1"/>
    </xf>
    <xf numFmtId="8" fontId="91" fillId="0" borderId="0" xfId="0" applyNumberFormat="1" applyFont="1" applyFill="1" applyBorder="1" applyAlignment="1">
      <alignment horizontal="left" vertical="center" indent="3"/>
    </xf>
    <xf numFmtId="8" fontId="66" fillId="0" borderId="140" xfId="0" applyNumberFormat="1" applyFont="1" applyFill="1" applyBorder="1" applyAlignment="1">
      <alignment horizontal="left" vertical="center" indent="2"/>
    </xf>
    <xf numFmtId="8" fontId="67" fillId="0" borderId="61" xfId="0" applyNumberFormat="1" applyFont="1" applyFill="1" applyBorder="1" applyAlignment="1">
      <alignment horizontal="left" vertical="center" indent="2"/>
    </xf>
    <xf numFmtId="8" fontId="66" fillId="0" borderId="144" xfId="0" applyNumberFormat="1" applyFont="1" applyFill="1" applyBorder="1" applyAlignment="1">
      <alignment horizontal="left" vertical="center" indent="2"/>
    </xf>
    <xf numFmtId="8" fontId="40" fillId="0" borderId="0" xfId="0" applyNumberFormat="1" applyFont="1" applyFill="1" applyAlignment="1">
      <alignment horizontal="center" vertical="center"/>
    </xf>
    <xf numFmtId="0" fontId="94" fillId="0" borderId="0" xfId="42" applyFont="1" applyFill="1"/>
    <xf numFmtId="168" fontId="94" fillId="0" borderId="0" xfId="42" applyNumberFormat="1" applyFont="1" applyFill="1"/>
    <xf numFmtId="0" fontId="94" fillId="0" borderId="0" xfId="42" applyFont="1"/>
    <xf numFmtId="6" fontId="82" fillId="0" borderId="145" xfId="0" applyNumberFormat="1" applyFont="1" applyBorder="1" applyAlignment="1">
      <alignment horizontal="left" vertical="center" indent="2"/>
    </xf>
    <xf numFmtId="6" fontId="82" fillId="0" borderId="146" xfId="0" applyNumberFormat="1" applyFont="1" applyBorder="1" applyAlignment="1">
      <alignment horizontal="left" vertical="center" indent="3"/>
    </xf>
    <xf numFmtId="0" fontId="43" fillId="0" borderId="147" xfId="0" applyFont="1" applyBorder="1" applyAlignment="1">
      <alignment horizontal="center" vertical="center"/>
    </xf>
    <xf numFmtId="0" fontId="68" fillId="0" borderId="147" xfId="0" applyFont="1" applyBorder="1" applyAlignment="1">
      <alignment vertical="center"/>
    </xf>
    <xf numFmtId="0" fontId="0" fillId="0" borderId="148" xfId="0" applyBorder="1" applyAlignment="1">
      <alignment vertical="center"/>
    </xf>
    <xf numFmtId="8" fontId="58" fillId="0" borderId="147" xfId="42" applyNumberFormat="1" applyFont="1" applyFill="1" applyBorder="1" applyAlignment="1">
      <alignment horizontal="left" vertical="center" indent="1"/>
    </xf>
    <xf numFmtId="0" fontId="24" fillId="0" borderId="1" xfId="0" applyFont="1" applyFill="1" applyBorder="1" applyAlignment="1">
      <alignment horizontal="center"/>
    </xf>
    <xf numFmtId="8" fontId="4" fillId="0" borderId="0" xfId="0" applyNumberFormat="1" applyFont="1" applyFill="1" applyAlignment="1">
      <alignment horizontal="center" vertical="center"/>
    </xf>
    <xf numFmtId="0" fontId="96" fillId="0" borderId="149" xfId="0" applyFont="1" applyBorder="1" applyAlignment="1">
      <alignment horizontal="left" vertical="center" indent="1"/>
    </xf>
    <xf numFmtId="8" fontId="2" fillId="0" borderId="0" xfId="0" applyNumberFormat="1" applyFont="1" applyFill="1" applyAlignment="1">
      <alignment horizontal="left" vertical="center" indent="2"/>
    </xf>
    <xf numFmtId="0" fontId="94" fillId="0" borderId="112" xfId="42" applyFont="1" applyBorder="1"/>
    <xf numFmtId="0" fontId="94" fillId="0" borderId="4" xfId="42" applyFont="1" applyBorder="1"/>
    <xf numFmtId="8" fontId="41" fillId="0" borderId="0" xfId="0" applyNumberFormat="1" applyFont="1" applyFill="1" applyBorder="1" applyAlignment="1">
      <alignment horizontal="center" vertical="center"/>
    </xf>
    <xf numFmtId="8" fontId="42" fillId="0" borderId="0" xfId="0" applyNumberFormat="1" applyFont="1" applyFill="1" applyBorder="1" applyAlignment="1">
      <alignment horizontal="center"/>
    </xf>
    <xf numFmtId="8" fontId="42" fillId="0" borderId="0" xfId="0" applyNumberFormat="1" applyFont="1" applyFill="1" applyBorder="1" applyAlignment="1">
      <alignment horizontal="left" indent="1"/>
    </xf>
    <xf numFmtId="8" fontId="80" fillId="0" borderId="0" xfId="0" applyNumberFormat="1" applyFont="1" applyFill="1" applyBorder="1" applyAlignment="1">
      <alignment horizontal="left" vertical="center" indent="1"/>
    </xf>
    <xf numFmtId="6" fontId="97" fillId="0" borderId="0" xfId="0" applyNumberFormat="1" applyFont="1" applyFill="1" applyBorder="1" applyAlignment="1">
      <alignment horizontal="left" vertical="center" indent="1"/>
    </xf>
    <xf numFmtId="0" fontId="66" fillId="0" borderId="150" xfId="0" applyFont="1" applyBorder="1" applyAlignment="1">
      <alignment horizontal="center" vertical="center"/>
    </xf>
    <xf numFmtId="0" fontId="66" fillId="0" borderId="151" xfId="0" applyFont="1" applyBorder="1" applyAlignment="1">
      <alignment horizontal="center" vertical="center"/>
    </xf>
    <xf numFmtId="0" fontId="59" fillId="0" borderId="151" xfId="0" applyFont="1" applyBorder="1" applyAlignment="1">
      <alignment horizontal="center" vertical="center"/>
    </xf>
    <xf numFmtId="0" fontId="66" fillId="0" borderId="152" xfId="0" applyFont="1" applyBorder="1" applyAlignment="1">
      <alignment horizontal="center" vertical="center"/>
    </xf>
    <xf numFmtId="0" fontId="66" fillId="0" borderId="130" xfId="0" applyFont="1" applyBorder="1" applyAlignment="1">
      <alignment horizontal="center" vertical="center"/>
    </xf>
    <xf numFmtId="0" fontId="42" fillId="0" borderId="153" xfId="0" applyFont="1" applyBorder="1" applyAlignment="1">
      <alignment horizontal="center" vertical="center"/>
    </xf>
    <xf numFmtId="0" fontId="42" fillId="0" borderId="154" xfId="0" applyFont="1" applyBorder="1" applyAlignment="1">
      <alignment horizontal="center" vertical="center"/>
    </xf>
    <xf numFmtId="0" fontId="42" fillId="0" borderId="51" xfId="0" applyFont="1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165" fontId="36" fillId="2" borderId="29" xfId="0" applyNumberFormat="1" applyFont="1" applyFill="1" applyBorder="1" applyAlignment="1">
      <alignment horizontal="center" vertical="justify"/>
    </xf>
    <xf numFmtId="165" fontId="36" fillId="2" borderId="21" xfId="0" applyNumberFormat="1" applyFont="1" applyFill="1" applyBorder="1" applyAlignment="1">
      <alignment horizontal="center" vertical="justify"/>
    </xf>
    <xf numFmtId="165" fontId="36" fillId="2" borderId="38" xfId="0" applyNumberFormat="1" applyFont="1" applyFill="1" applyBorder="1" applyAlignment="1">
      <alignment horizontal="center" vertical="justify"/>
    </xf>
    <xf numFmtId="165" fontId="36" fillId="2" borderId="111" xfId="0" applyNumberFormat="1" applyFont="1" applyFill="1" applyBorder="1" applyAlignment="1">
      <alignment horizontal="center" vertical="justify"/>
    </xf>
    <xf numFmtId="0" fontId="80" fillId="42" borderId="115" xfId="0" applyFont="1" applyFill="1" applyBorder="1" applyAlignment="1">
      <alignment horizontal="center" vertical="center"/>
    </xf>
    <xf numFmtId="0" fontId="80" fillId="42" borderId="117" xfId="0" applyFont="1" applyFill="1" applyBorder="1" applyAlignment="1">
      <alignment horizontal="center" vertical="center"/>
    </xf>
    <xf numFmtId="167" fontId="80" fillId="42" borderId="115" xfId="0" applyNumberFormat="1" applyFont="1" applyFill="1" applyBorder="1" applyAlignment="1">
      <alignment horizontal="center" vertical="center"/>
    </xf>
    <xf numFmtId="167" fontId="80" fillId="42" borderId="116" xfId="0" applyNumberFormat="1" applyFont="1" applyFill="1" applyBorder="1" applyAlignment="1">
      <alignment horizontal="center" vertical="center"/>
    </xf>
    <xf numFmtId="8" fontId="58" fillId="35" borderId="4" xfId="42" applyNumberFormat="1" applyFont="1" applyFill="1" applyBorder="1" applyAlignment="1">
      <alignment horizontal="left" vertical="center" indent="1"/>
    </xf>
    <xf numFmtId="8" fontId="58" fillId="35" borderId="0" xfId="42" applyNumberFormat="1" applyFont="1" applyFill="1" applyBorder="1" applyAlignment="1">
      <alignment horizontal="left" vertical="center" indent="1"/>
    </xf>
    <xf numFmtId="8" fontId="91" fillId="0" borderId="4" xfId="0" applyNumberFormat="1" applyFont="1" applyFill="1" applyBorder="1" applyAlignment="1">
      <alignment horizontal="left" vertical="center" indent="1"/>
    </xf>
    <xf numFmtId="8" fontId="91" fillId="0" borderId="0" xfId="0" applyNumberFormat="1" applyFont="1" applyFill="1" applyBorder="1" applyAlignment="1">
      <alignment horizontal="left" vertical="center" indent="1"/>
    </xf>
    <xf numFmtId="8" fontId="91" fillId="0" borderId="139" xfId="0" applyNumberFormat="1" applyFont="1" applyFill="1" applyBorder="1" applyAlignment="1">
      <alignment horizontal="left" vertical="center" indent="1"/>
    </xf>
    <xf numFmtId="8" fontId="91" fillId="0" borderId="140" xfId="0" applyNumberFormat="1" applyFont="1" applyFill="1" applyBorder="1" applyAlignment="1">
      <alignment horizontal="left" vertical="center" indent="1"/>
    </xf>
    <xf numFmtId="8" fontId="59" fillId="0" borderId="82" xfId="0" applyNumberFormat="1" applyFont="1" applyFill="1" applyBorder="1" applyAlignment="1">
      <alignment horizontal="left" vertical="center" indent="1"/>
    </xf>
    <xf numFmtId="8" fontId="59" fillId="0" borderId="83" xfId="0" applyNumberFormat="1" applyFont="1" applyFill="1" applyBorder="1" applyAlignment="1">
      <alignment horizontal="left" vertical="center" indent="1"/>
    </xf>
    <xf numFmtId="8" fontId="59" fillId="0" borderId="84" xfId="0" applyNumberFormat="1" applyFont="1" applyFill="1" applyBorder="1" applyAlignment="1">
      <alignment horizontal="left" vertical="center" indent="1"/>
    </xf>
    <xf numFmtId="8" fontId="57" fillId="2" borderId="60" xfId="0" applyNumberFormat="1" applyFont="1" applyFill="1" applyBorder="1" applyAlignment="1">
      <alignment horizontal="left" vertical="center" indent="1"/>
    </xf>
    <xf numFmtId="8" fontId="57" fillId="2" borderId="61" xfId="0" applyNumberFormat="1" applyFont="1" applyFill="1" applyBorder="1" applyAlignment="1">
      <alignment horizontal="left" vertical="center" indent="1"/>
    </xf>
    <xf numFmtId="8" fontId="57" fillId="2" borderId="4" xfId="0" applyNumberFormat="1" applyFont="1" applyFill="1" applyBorder="1" applyAlignment="1">
      <alignment horizontal="left" vertical="center" indent="1"/>
    </xf>
    <xf numFmtId="8" fontId="57" fillId="2" borderId="0" xfId="0" applyNumberFormat="1" applyFont="1" applyFill="1" applyBorder="1" applyAlignment="1">
      <alignment horizontal="left" vertical="center" indent="1"/>
    </xf>
    <xf numFmtId="8" fontId="42" fillId="39" borderId="52" xfId="0" applyNumberFormat="1" applyFont="1" applyFill="1" applyBorder="1" applyAlignment="1">
      <alignment horizontal="left" vertical="center" indent="1"/>
    </xf>
    <xf numFmtId="8" fontId="42" fillId="39" borderId="27" xfId="0" applyNumberFormat="1" applyFont="1" applyFill="1" applyBorder="1" applyAlignment="1">
      <alignment horizontal="left" vertical="center" indent="1"/>
    </xf>
    <xf numFmtId="8" fontId="42" fillId="39" borderId="34" xfId="0" applyNumberFormat="1" applyFont="1" applyFill="1" applyBorder="1" applyAlignment="1">
      <alignment horizontal="left" vertical="center" indent="1"/>
    </xf>
    <xf numFmtId="8" fontId="43" fillId="0" borderId="52" xfId="0" applyNumberFormat="1" applyFont="1" applyFill="1" applyBorder="1" applyAlignment="1">
      <alignment horizontal="left" vertical="center" indent="1"/>
    </xf>
    <xf numFmtId="8" fontId="43" fillId="0" borderId="27" xfId="0" applyNumberFormat="1" applyFont="1" applyFill="1" applyBorder="1" applyAlignment="1">
      <alignment horizontal="left" vertical="center" indent="1"/>
    </xf>
    <xf numFmtId="8" fontId="43" fillId="0" borderId="34" xfId="0" applyNumberFormat="1" applyFont="1" applyFill="1" applyBorder="1" applyAlignment="1">
      <alignment horizontal="left" vertical="center" indent="1"/>
    </xf>
    <xf numFmtId="0" fontId="43" fillId="0" borderId="73" xfId="0" applyFont="1" applyFill="1" applyBorder="1" applyAlignment="1">
      <alignment horizontal="left" vertical="center" indent="1"/>
    </xf>
    <xf numFmtId="0" fontId="43" fillId="0" borderId="28" xfId="0" applyFont="1" applyFill="1" applyBorder="1" applyAlignment="1">
      <alignment horizontal="left" vertical="center" indent="1"/>
    </xf>
    <xf numFmtId="0" fontId="43" fillId="0" borderId="74" xfId="0" applyFont="1" applyFill="1" applyBorder="1" applyAlignment="1">
      <alignment horizontal="left" vertical="center" indent="1"/>
    </xf>
    <xf numFmtId="0" fontId="93" fillId="0" borderId="141" xfId="42" applyFont="1" applyBorder="1" applyAlignment="1">
      <alignment horizontal="left" vertical="center" indent="1"/>
    </xf>
    <xf numFmtId="0" fontId="93" fillId="0" borderId="142" xfId="42" applyFont="1" applyBorder="1" applyAlignment="1">
      <alignment horizontal="left" vertical="center" indent="1"/>
    </xf>
    <xf numFmtId="8" fontId="82" fillId="0" borderId="91" xfId="0" applyNumberFormat="1" applyFont="1" applyFill="1" applyBorder="1" applyAlignment="1">
      <alignment horizontal="center" vertical="center"/>
    </xf>
    <xf numFmtId="8" fontId="82" fillId="0" borderId="39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indent="1"/>
    </xf>
    <xf numFmtId="0" fontId="47" fillId="0" borderId="0" xfId="0" applyFont="1" applyFill="1" applyBorder="1" applyAlignment="1">
      <alignment horizontal="left" indent="1"/>
    </xf>
    <xf numFmtId="8" fontId="91" fillId="0" borderId="60" xfId="0" applyNumberFormat="1" applyFont="1" applyFill="1" applyBorder="1" applyAlignment="1">
      <alignment horizontal="left" vertical="center" indent="1"/>
    </xf>
    <xf numFmtId="8" fontId="91" fillId="0" borderId="61" xfId="0" applyNumberFormat="1" applyFont="1" applyFill="1" applyBorder="1" applyAlignment="1">
      <alignment horizontal="left" vertical="center" indent="1"/>
    </xf>
    <xf numFmtId="168" fontId="62" fillId="0" borderId="108" xfId="42" applyNumberFormat="1" applyFont="1" applyFill="1" applyBorder="1" applyAlignment="1">
      <alignment horizontal="left" vertical="center" indent="3"/>
    </xf>
    <xf numFmtId="168" fontId="62" fillId="0" borderId="70" xfId="42" applyNumberFormat="1" applyFont="1" applyFill="1" applyBorder="1" applyAlignment="1">
      <alignment horizontal="left" vertical="center" indent="3"/>
    </xf>
    <xf numFmtId="8" fontId="92" fillId="0" borderId="143" xfId="0" applyNumberFormat="1" applyFont="1" applyFill="1" applyBorder="1" applyAlignment="1">
      <alignment horizontal="left" vertical="center" indent="1"/>
    </xf>
    <xf numFmtId="8" fontId="92" fillId="0" borderId="144" xfId="0" applyNumberFormat="1" applyFont="1" applyFill="1" applyBorder="1" applyAlignment="1">
      <alignment horizontal="left" vertical="center" indent="1"/>
    </xf>
    <xf numFmtId="168" fontId="63" fillId="0" borderId="66" xfId="0" applyNumberFormat="1" applyFont="1" applyFill="1" applyBorder="1" applyAlignment="1">
      <alignment horizontal="left" vertical="center" indent="3"/>
    </xf>
    <xf numFmtId="168" fontId="63" fillId="0" borderId="67" xfId="0" applyNumberFormat="1" applyFont="1" applyFill="1" applyBorder="1" applyAlignment="1">
      <alignment horizontal="left" vertical="center" indent="3"/>
    </xf>
    <xf numFmtId="166" fontId="47" fillId="0" borderId="1" xfId="42" applyNumberFormat="1" applyFont="1" applyFill="1" applyBorder="1" applyAlignment="1">
      <alignment horizontal="left" vertical="center" indent="1"/>
    </xf>
    <xf numFmtId="166" fontId="47" fillId="0" borderId="0" xfId="42" applyNumberFormat="1" applyFont="1" applyFill="1" applyBorder="1" applyAlignment="1">
      <alignment horizontal="left" vertical="center" indent="1"/>
    </xf>
    <xf numFmtId="0" fontId="47" fillId="0" borderId="75" xfId="0" applyFont="1" applyFill="1" applyBorder="1" applyAlignment="1">
      <alignment horizontal="left" indent="1"/>
    </xf>
    <xf numFmtId="0" fontId="47" fillId="0" borderId="62" xfId="0" applyFont="1" applyFill="1" applyBorder="1" applyAlignment="1">
      <alignment horizontal="left" indent="1"/>
    </xf>
    <xf numFmtId="0" fontId="28" fillId="3" borderId="0" xfId="0" applyFont="1" applyFill="1" applyBorder="1" applyAlignment="1">
      <alignment horizontal="left" vertical="center"/>
    </xf>
    <xf numFmtId="0" fontId="33" fillId="3" borderId="0" xfId="42" applyFont="1" applyFill="1" applyBorder="1" applyAlignment="1">
      <alignment horizontal="left" vertical="center" indent="1"/>
    </xf>
    <xf numFmtId="166" fontId="53" fillId="3" borderId="0" xfId="42" applyNumberFormat="1" applyFont="1" applyFill="1" applyBorder="1" applyAlignment="1">
      <alignment horizontal="left" vertical="center" indent="1"/>
    </xf>
    <xf numFmtId="8" fontId="53" fillId="3" borderId="0" xfId="42" applyNumberFormat="1" applyFont="1" applyFill="1" applyBorder="1" applyAlignment="1">
      <alignment horizontal="left" vertical="center" indent="1"/>
    </xf>
    <xf numFmtId="0" fontId="53" fillId="3" borderId="0" xfId="42" applyFont="1" applyFill="1" applyBorder="1" applyAlignment="1">
      <alignment horizontal="left" vertical="center" indent="1"/>
    </xf>
    <xf numFmtId="0" fontId="53" fillId="3" borderId="0" xfId="42" applyFont="1" applyFill="1" applyBorder="1" applyAlignment="1">
      <alignment horizontal="left" vertical="center" wrapText="1" indent="1"/>
    </xf>
    <xf numFmtId="0" fontId="53" fillId="0" borderId="25" xfId="42" applyFont="1" applyBorder="1" applyAlignment="1">
      <alignment horizontal="left" vertical="center" indent="1"/>
    </xf>
    <xf numFmtId="0" fontId="53" fillId="0" borderId="0" xfId="42" applyFont="1" applyBorder="1" applyAlignment="1">
      <alignment horizontal="left" vertical="center" indent="1"/>
    </xf>
    <xf numFmtId="0" fontId="73" fillId="2" borderId="43" xfId="0" applyFont="1" applyFill="1" applyBorder="1" applyAlignment="1">
      <alignment horizontal="left" vertical="center" indent="1"/>
    </xf>
    <xf numFmtId="0" fontId="73" fillId="2" borderId="44" xfId="0" applyFont="1" applyFill="1" applyBorder="1" applyAlignment="1">
      <alignment horizontal="left" vertical="center" indent="1"/>
    </xf>
    <xf numFmtId="49" fontId="59" fillId="36" borderId="0" xfId="0" applyNumberFormat="1" applyFont="1" applyFill="1" applyBorder="1" applyAlignment="1">
      <alignment horizontal="left" vertical="center"/>
    </xf>
    <xf numFmtId="49" fontId="59" fillId="36" borderId="26" xfId="0" applyNumberFormat="1" applyFont="1" applyFill="1" applyBorder="1" applyAlignment="1">
      <alignment horizontal="left" vertical="center"/>
    </xf>
    <xf numFmtId="49" fontId="53" fillId="36" borderId="25" xfId="42" applyNumberFormat="1" applyFont="1" applyFill="1" applyBorder="1" applyAlignment="1">
      <alignment horizontal="left" vertical="center" indent="1"/>
    </xf>
    <xf numFmtId="49" fontId="53" fillId="36" borderId="0" xfId="42" applyNumberFormat="1" applyFont="1" applyFill="1" applyBorder="1" applyAlignment="1">
      <alignment horizontal="left" vertical="center" indent="1"/>
    </xf>
    <xf numFmtId="49" fontId="53" fillId="36" borderId="40" xfId="42" applyNumberFormat="1" applyFont="1" applyFill="1" applyBorder="1" applyAlignment="1">
      <alignment horizontal="left" vertical="center" indent="1"/>
    </xf>
    <xf numFmtId="49" fontId="55" fillId="36" borderId="41" xfId="0" applyNumberFormat="1" applyFont="1" applyFill="1" applyBorder="1" applyAlignment="1">
      <alignment horizontal="left" vertical="center" indent="1"/>
    </xf>
    <xf numFmtId="0" fontId="73" fillId="2" borderId="22" xfId="0" applyFont="1" applyFill="1" applyBorder="1" applyAlignment="1">
      <alignment horizontal="left" vertical="center"/>
    </xf>
    <xf numFmtId="0" fontId="73" fillId="2" borderId="63" xfId="0" applyFont="1" applyFill="1" applyBorder="1" applyAlignment="1">
      <alignment horizontal="left" vertical="center"/>
    </xf>
    <xf numFmtId="0" fontId="34" fillId="3" borderId="0" xfId="42" applyFont="1" applyFill="1" applyBorder="1" applyAlignment="1">
      <alignment horizontal="left" vertical="center" indent="1"/>
    </xf>
    <xf numFmtId="8" fontId="59" fillId="36" borderId="23" xfId="0" applyNumberFormat="1" applyFont="1" applyFill="1" applyBorder="1" applyAlignment="1">
      <alignment horizontal="left" vertical="center"/>
    </xf>
    <xf numFmtId="8" fontId="59" fillId="36" borderId="24" xfId="0" applyNumberFormat="1" applyFont="1" applyFill="1" applyBorder="1" applyAlignment="1">
      <alignment horizontal="left" vertical="center"/>
    </xf>
    <xf numFmtId="49" fontId="80" fillId="36" borderId="0" xfId="0" applyNumberFormat="1" applyFont="1" applyFill="1" applyBorder="1" applyAlignment="1">
      <alignment horizontal="left" vertical="center"/>
    </xf>
    <xf numFmtId="49" fontId="80" fillId="36" borderId="26" xfId="0" applyNumberFormat="1" applyFont="1" applyFill="1" applyBorder="1" applyAlignment="1">
      <alignment horizontal="left" vertical="center"/>
    </xf>
    <xf numFmtId="49" fontId="50" fillId="36" borderId="0" xfId="0" applyNumberFormat="1" applyFont="1" applyFill="1" applyBorder="1" applyAlignment="1">
      <alignment horizontal="left" vertical="center"/>
    </xf>
    <xf numFmtId="49" fontId="50" fillId="36" borderId="26" xfId="0" applyNumberFormat="1" applyFont="1" applyFill="1" applyBorder="1" applyAlignment="1">
      <alignment horizontal="left" vertical="center"/>
    </xf>
    <xf numFmtId="0" fontId="50" fillId="36" borderId="0" xfId="0" applyFont="1" applyFill="1" applyBorder="1" applyAlignment="1">
      <alignment horizontal="left" vertical="center"/>
    </xf>
    <xf numFmtId="0" fontId="50" fillId="36" borderId="26" xfId="0" applyFont="1" applyFill="1" applyBorder="1" applyAlignment="1">
      <alignment horizontal="left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6" xfId="0" applyNumberFormat="1" applyFont="1" applyFill="1" applyBorder="1" applyAlignment="1">
      <alignment vertical="center"/>
    </xf>
    <xf numFmtId="0" fontId="49" fillId="2" borderId="14" xfId="0" applyFont="1" applyFill="1" applyBorder="1" applyAlignment="1">
      <alignment horizontal="left" vertical="justify" indent="1"/>
    </xf>
    <xf numFmtId="168" fontId="62" fillId="0" borderId="106" xfId="42" applyNumberFormat="1" applyFont="1" applyFill="1" applyBorder="1" applyAlignment="1">
      <alignment horizontal="left" vertical="center" indent="3"/>
    </xf>
    <xf numFmtId="168" fontId="62" fillId="0" borderId="107" xfId="42" applyNumberFormat="1" applyFont="1" applyFill="1" applyBorder="1" applyAlignment="1">
      <alignment horizontal="left" vertical="center" indent="3"/>
    </xf>
    <xf numFmtId="0" fontId="61" fillId="0" borderId="47" xfId="42" applyFont="1" applyFill="1" applyBorder="1" applyAlignment="1">
      <alignment vertical="center"/>
    </xf>
    <xf numFmtId="0" fontId="61" fillId="0" borderId="46" xfId="42" applyFont="1" applyFill="1" applyBorder="1" applyAlignment="1">
      <alignment vertical="center"/>
    </xf>
    <xf numFmtId="0" fontId="61" fillId="0" borderId="48" xfId="42" applyFont="1" applyFill="1" applyBorder="1" applyAlignment="1">
      <alignment vertical="center"/>
    </xf>
    <xf numFmtId="0" fontId="61" fillId="0" borderId="45" xfId="42" applyFont="1" applyFill="1" applyBorder="1" applyAlignment="1">
      <alignment vertical="center"/>
    </xf>
    <xf numFmtId="2" fontId="78" fillId="2" borderId="14" xfId="0" applyNumberFormat="1" applyFont="1" applyFill="1" applyBorder="1" applyAlignment="1">
      <alignment horizontal="left" vertical="justify" indent="1"/>
    </xf>
    <xf numFmtId="0" fontId="61" fillId="0" borderId="66" xfId="42" applyFont="1" applyFill="1" applyBorder="1" applyAlignment="1">
      <alignment horizontal="left" vertical="center"/>
    </xf>
    <xf numFmtId="0" fontId="61" fillId="0" borderId="67" xfId="42" applyFont="1" applyFill="1" applyBorder="1" applyAlignment="1">
      <alignment horizontal="left" vertical="center"/>
    </xf>
    <xf numFmtId="0" fontId="61" fillId="0" borderId="0" xfId="42" applyFont="1" applyFill="1" applyBorder="1" applyAlignment="1">
      <alignment vertical="center"/>
    </xf>
    <xf numFmtId="0" fontId="61" fillId="0" borderId="26" xfId="42" applyFont="1" applyFill="1" applyBorder="1" applyAlignment="1">
      <alignment vertical="center"/>
    </xf>
    <xf numFmtId="0" fontId="36" fillId="2" borderId="38" xfId="0" applyFont="1" applyFill="1" applyBorder="1" applyAlignment="1">
      <alignment horizontal="center" vertical="justify"/>
    </xf>
    <xf numFmtId="0" fontId="36" fillId="2" borderId="111" xfId="0" applyFont="1" applyFill="1" applyBorder="1" applyAlignment="1">
      <alignment horizontal="center" vertical="justify"/>
    </xf>
    <xf numFmtId="0" fontId="36" fillId="2" borderId="29" xfId="0" applyFont="1" applyFill="1" applyBorder="1" applyAlignment="1">
      <alignment horizontal="center" vertical="justify"/>
    </xf>
    <xf numFmtId="0" fontId="36" fillId="2" borderId="21" xfId="0" applyFont="1" applyFill="1" applyBorder="1" applyAlignment="1">
      <alignment horizontal="center" vertical="justify"/>
    </xf>
    <xf numFmtId="0" fontId="47" fillId="0" borderId="1" xfId="42" applyFont="1" applyBorder="1" applyAlignment="1">
      <alignment horizontal="left" vertical="center" indent="1"/>
    </xf>
    <xf numFmtId="0" fontId="47" fillId="0" borderId="0" xfId="42" applyFont="1" applyBorder="1" applyAlignment="1">
      <alignment horizontal="left" vertical="center" indent="1"/>
    </xf>
    <xf numFmtId="0" fontId="47" fillId="0" borderId="1" xfId="0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8" fontId="66" fillId="0" borderId="4" xfId="0" applyNumberFormat="1" applyFont="1" applyFill="1" applyBorder="1" applyAlignment="1">
      <alignment horizontal="center" vertical="center"/>
    </xf>
    <xf numFmtId="8" fontId="66" fillId="0" borderId="0" xfId="0" applyNumberFormat="1" applyFont="1" applyFill="1" applyBorder="1" applyAlignment="1">
      <alignment horizontal="center" vertical="center"/>
    </xf>
    <xf numFmtId="0" fontId="95" fillId="0" borderId="4" xfId="0" applyFont="1" applyBorder="1" applyAlignment="1">
      <alignment horizontal="left" vertical="center"/>
    </xf>
    <xf numFmtId="0" fontId="95" fillId="0" borderId="0" xfId="0" applyFont="1" applyBorder="1" applyAlignment="1">
      <alignment horizontal="left" vertical="center"/>
    </xf>
    <xf numFmtId="0" fontId="88" fillId="0" borderId="4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8" fontId="64" fillId="0" borderId="4" xfId="0" applyNumberFormat="1" applyFont="1" applyFill="1" applyBorder="1" applyAlignment="1">
      <alignment horizontal="center" vertical="center"/>
    </xf>
    <xf numFmtId="8" fontId="64" fillId="0" borderId="0" xfId="0" applyNumberFormat="1" applyFont="1" applyFill="1" applyBorder="1" applyAlignment="1">
      <alignment horizontal="center" vertical="center"/>
    </xf>
    <xf numFmtId="168" fontId="63" fillId="0" borderId="109" xfId="0" applyNumberFormat="1" applyFont="1" applyFill="1" applyBorder="1" applyAlignment="1">
      <alignment horizontal="left" vertical="center" indent="3"/>
    </xf>
    <xf numFmtId="168" fontId="63" fillId="0" borderId="71" xfId="0" applyNumberFormat="1" applyFont="1" applyFill="1" applyBorder="1" applyAlignment="1">
      <alignment horizontal="left" vertical="center" indent="3"/>
    </xf>
    <xf numFmtId="0" fontId="77" fillId="0" borderId="1" xfId="42" applyFont="1" applyFill="1" applyBorder="1" applyAlignment="1">
      <alignment horizontal="left" vertical="center" indent="1"/>
    </xf>
    <xf numFmtId="0" fontId="77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6" fontId="39" fillId="0" borderId="108" xfId="42" applyNumberFormat="1" applyFont="1" applyFill="1" applyBorder="1" applyAlignment="1">
      <alignment horizontal="left" vertical="center" indent="3"/>
    </xf>
    <xf numFmtId="6" fontId="39" fillId="0" borderId="70" xfId="42" applyNumberFormat="1" applyFont="1" applyFill="1" applyBorder="1" applyAlignment="1">
      <alignment horizontal="left" vertical="center" indent="3"/>
    </xf>
    <xf numFmtId="0" fontId="65" fillId="0" borderId="108" xfId="0" applyFont="1" applyFill="1" applyBorder="1" applyAlignment="1">
      <alignment horizontal="center" vertical="center"/>
    </xf>
    <xf numFmtId="0" fontId="65" fillId="0" borderId="70" xfId="0" applyFont="1" applyFill="1" applyBorder="1" applyAlignment="1">
      <alignment horizontal="center" vertical="center"/>
    </xf>
    <xf numFmtId="8" fontId="66" fillId="0" borderId="110" xfId="0" applyNumberFormat="1" applyFont="1" applyFill="1" applyBorder="1" applyAlignment="1">
      <alignment horizontal="center" vertical="center"/>
    </xf>
    <xf numFmtId="8" fontId="66" fillId="0" borderId="72" xfId="0" applyNumberFormat="1" applyFont="1" applyFill="1" applyBorder="1" applyAlignment="1">
      <alignment horizontal="center" vertical="center"/>
    </xf>
    <xf numFmtId="0" fontId="36" fillId="2" borderId="93" xfId="0" applyFont="1" applyFill="1" applyBorder="1" applyAlignment="1">
      <alignment horizontal="center" vertical="justify"/>
    </xf>
    <xf numFmtId="0" fontId="36" fillId="2" borderId="105" xfId="0" applyFont="1" applyFill="1" applyBorder="1" applyAlignment="1">
      <alignment horizontal="center" vertical="justify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000099"/>
      <color rgb="FF00FF00"/>
      <color rgb="FF003399"/>
      <color rgb="FF0033CC"/>
      <color rgb="FF0000A8"/>
      <color rgb="FFFFFFD5"/>
      <color rgb="FF000074"/>
      <color rgb="FF2F2FFF"/>
      <color rgb="FFFFEFFF"/>
      <color rgb="FF0055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845248384657327"/>
          <c:y val="2.28338456565081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853171038453009"/>
          <c:y val="7.4758190473467878E-2"/>
          <c:w val="0.82733358860235984"/>
          <c:h val="0.854092523403161"/>
        </c:manualLayout>
      </c:layout>
      <c:areaChart>
        <c:grouping val="stacked"/>
        <c:varyColors val="0"/>
        <c:ser>
          <c:idx val="0"/>
          <c:order val="0"/>
          <c:tx>
            <c:strRef>
              <c:f>Sheet1!$HM$53</c:f>
              <c:strCache>
                <c:ptCount val="1"/>
                <c:pt idx="0">
                  <c:v>Cumulative Net Performance </c:v>
                </c:pt>
              </c:strCache>
            </c:strRef>
          </c:tx>
          <c:spPr>
            <a:pattFill prst="dkVert">
              <a:fgClr>
                <a:schemeClr val="accent6">
                  <a:lumMod val="20000"/>
                  <a:lumOff val="8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cat>
            <c:numRef>
              <c:f>Sheet1!$HL$54:$HL$327</c:f>
              <c:numCache>
                <c:formatCode>m/yyyy</c:formatCode>
                <c:ptCount val="274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  <c:pt idx="261">
                  <c:v>44440</c:v>
                </c:pt>
                <c:pt idx="262">
                  <c:v>44470</c:v>
                </c:pt>
                <c:pt idx="263">
                  <c:v>44501</c:v>
                </c:pt>
                <c:pt idx="264">
                  <c:v>44531</c:v>
                </c:pt>
                <c:pt idx="265">
                  <c:v>44562</c:v>
                </c:pt>
                <c:pt idx="266">
                  <c:v>44593</c:v>
                </c:pt>
                <c:pt idx="267">
                  <c:v>44621</c:v>
                </c:pt>
                <c:pt idx="268">
                  <c:v>44652</c:v>
                </c:pt>
                <c:pt idx="269">
                  <c:v>44682</c:v>
                </c:pt>
                <c:pt idx="270">
                  <c:v>44713</c:v>
                </c:pt>
                <c:pt idx="271">
                  <c:v>44743</c:v>
                </c:pt>
              </c:numCache>
            </c:numRef>
          </c:cat>
          <c:val>
            <c:numRef>
              <c:f>Sheet1!$HM$54:$HM$327</c:f>
              <c:numCache>
                <c:formatCode>"$"#,##0.00_);[Red]\("$"#,##0.00\)</c:formatCode>
                <c:ptCount val="274"/>
                <c:pt idx="1">
                  <c:v>3558</c:v>
                </c:pt>
                <c:pt idx="2">
                  <c:v>4734.76</c:v>
                </c:pt>
                <c:pt idx="3">
                  <c:v>6720.5</c:v>
                </c:pt>
                <c:pt idx="4">
                  <c:v>6368.26</c:v>
                </c:pt>
                <c:pt idx="5">
                  <c:v>5999.75</c:v>
                </c:pt>
                <c:pt idx="6">
                  <c:v>7598.26</c:v>
                </c:pt>
                <c:pt idx="7">
                  <c:v>7858.5</c:v>
                </c:pt>
                <c:pt idx="8">
                  <c:v>8379.24</c:v>
                </c:pt>
                <c:pt idx="9">
                  <c:v>7930.24</c:v>
                </c:pt>
                <c:pt idx="10">
                  <c:v>8831.24</c:v>
                </c:pt>
                <c:pt idx="11">
                  <c:v>7540.48</c:v>
                </c:pt>
                <c:pt idx="12">
                  <c:v>11148.47</c:v>
                </c:pt>
                <c:pt idx="13">
                  <c:v>11730.98</c:v>
                </c:pt>
                <c:pt idx="14">
                  <c:v>10655.47</c:v>
                </c:pt>
                <c:pt idx="15">
                  <c:v>15562.72</c:v>
                </c:pt>
                <c:pt idx="16">
                  <c:v>11671.98</c:v>
                </c:pt>
                <c:pt idx="17">
                  <c:v>13984.46</c:v>
                </c:pt>
                <c:pt idx="18">
                  <c:v>12492.72</c:v>
                </c:pt>
                <c:pt idx="19">
                  <c:v>11403.48</c:v>
                </c:pt>
                <c:pt idx="20">
                  <c:v>13786.74</c:v>
                </c:pt>
                <c:pt idx="21">
                  <c:v>12878.49</c:v>
                </c:pt>
                <c:pt idx="22">
                  <c:v>13406.48</c:v>
                </c:pt>
                <c:pt idx="23">
                  <c:v>13272.47</c:v>
                </c:pt>
                <c:pt idx="24">
                  <c:v>16723.48</c:v>
                </c:pt>
                <c:pt idx="25">
                  <c:v>17940.48</c:v>
                </c:pt>
                <c:pt idx="26">
                  <c:v>17235.73</c:v>
                </c:pt>
                <c:pt idx="27">
                  <c:v>16855.97</c:v>
                </c:pt>
                <c:pt idx="28">
                  <c:v>17462.22</c:v>
                </c:pt>
                <c:pt idx="29">
                  <c:v>20143.980000000003</c:v>
                </c:pt>
                <c:pt idx="30">
                  <c:v>23139.72</c:v>
                </c:pt>
                <c:pt idx="31">
                  <c:v>22692.460000000003</c:v>
                </c:pt>
                <c:pt idx="32">
                  <c:v>18233.440000000002</c:v>
                </c:pt>
                <c:pt idx="33">
                  <c:v>19270.190000000002</c:v>
                </c:pt>
                <c:pt idx="34">
                  <c:v>19558.440000000002</c:v>
                </c:pt>
                <c:pt idx="35">
                  <c:v>19852.190000000002</c:v>
                </c:pt>
                <c:pt idx="36">
                  <c:v>22426.68</c:v>
                </c:pt>
                <c:pt idx="37">
                  <c:v>22410.18</c:v>
                </c:pt>
                <c:pt idx="38">
                  <c:v>22169.420000000002</c:v>
                </c:pt>
                <c:pt idx="39">
                  <c:v>21284.18</c:v>
                </c:pt>
                <c:pt idx="40">
                  <c:v>21925.670000000002</c:v>
                </c:pt>
                <c:pt idx="41">
                  <c:v>23565.160000000003</c:v>
                </c:pt>
                <c:pt idx="42">
                  <c:v>23440.890000000003</c:v>
                </c:pt>
                <c:pt idx="43">
                  <c:v>22682.910000000003</c:v>
                </c:pt>
                <c:pt idx="44">
                  <c:v>22588.420000000002</c:v>
                </c:pt>
                <c:pt idx="45">
                  <c:v>25910.160000000003</c:v>
                </c:pt>
                <c:pt idx="46">
                  <c:v>26936.160000000003</c:v>
                </c:pt>
                <c:pt idx="47">
                  <c:v>27953.160000000003</c:v>
                </c:pt>
                <c:pt idx="48">
                  <c:v>28985.400000000005</c:v>
                </c:pt>
                <c:pt idx="49">
                  <c:v>30276.400000000005</c:v>
                </c:pt>
                <c:pt idx="50">
                  <c:v>30653.150000000005</c:v>
                </c:pt>
                <c:pt idx="51">
                  <c:v>30465.900000000005</c:v>
                </c:pt>
                <c:pt idx="52">
                  <c:v>29087.400000000005</c:v>
                </c:pt>
                <c:pt idx="53">
                  <c:v>28450.900000000005</c:v>
                </c:pt>
                <c:pt idx="54">
                  <c:v>29165.150000000005</c:v>
                </c:pt>
                <c:pt idx="55">
                  <c:v>29662.400000000005</c:v>
                </c:pt>
                <c:pt idx="56">
                  <c:v>28498.150000000005</c:v>
                </c:pt>
                <c:pt idx="57">
                  <c:v>28442.150000000005</c:v>
                </c:pt>
                <c:pt idx="58">
                  <c:v>31413.150000000005</c:v>
                </c:pt>
                <c:pt idx="59">
                  <c:v>34298.650000000009</c:v>
                </c:pt>
                <c:pt idx="60">
                  <c:v>33067.150000000009</c:v>
                </c:pt>
                <c:pt idx="61">
                  <c:v>31080.670000000009</c:v>
                </c:pt>
                <c:pt idx="62">
                  <c:v>31919.160000000011</c:v>
                </c:pt>
                <c:pt idx="63">
                  <c:v>33023.920000000013</c:v>
                </c:pt>
                <c:pt idx="64">
                  <c:v>33700.430000000015</c:v>
                </c:pt>
                <c:pt idx="65">
                  <c:v>34357.420000000013</c:v>
                </c:pt>
                <c:pt idx="66">
                  <c:v>35910.170000000013</c:v>
                </c:pt>
                <c:pt idx="67">
                  <c:v>36621.430000000015</c:v>
                </c:pt>
                <c:pt idx="68">
                  <c:v>37169.920000000013</c:v>
                </c:pt>
                <c:pt idx="69">
                  <c:v>38708.420000000013</c:v>
                </c:pt>
                <c:pt idx="70">
                  <c:v>40413.920000000013</c:v>
                </c:pt>
                <c:pt idx="71">
                  <c:v>42629.420000000013</c:v>
                </c:pt>
                <c:pt idx="72">
                  <c:v>40720.670000000013</c:v>
                </c:pt>
                <c:pt idx="73">
                  <c:v>42288.670000000013</c:v>
                </c:pt>
                <c:pt idx="74">
                  <c:v>42646.410000000011</c:v>
                </c:pt>
                <c:pt idx="75">
                  <c:v>40117.920000000013</c:v>
                </c:pt>
                <c:pt idx="76">
                  <c:v>42841.170000000013</c:v>
                </c:pt>
                <c:pt idx="77">
                  <c:v>44109.430000000015</c:v>
                </c:pt>
                <c:pt idx="78">
                  <c:v>45171.170000000013</c:v>
                </c:pt>
                <c:pt idx="79">
                  <c:v>45013.430000000015</c:v>
                </c:pt>
                <c:pt idx="80">
                  <c:v>44509.930000000015</c:v>
                </c:pt>
                <c:pt idx="81">
                  <c:v>44881.940000000017</c:v>
                </c:pt>
                <c:pt idx="82">
                  <c:v>45045.190000000017</c:v>
                </c:pt>
                <c:pt idx="83">
                  <c:v>46436.700000000019</c:v>
                </c:pt>
                <c:pt idx="84">
                  <c:v>46167.190000000017</c:v>
                </c:pt>
                <c:pt idx="85">
                  <c:v>46658.940000000017</c:v>
                </c:pt>
                <c:pt idx="86">
                  <c:v>47569.680000000015</c:v>
                </c:pt>
                <c:pt idx="87">
                  <c:v>47852.680000000015</c:v>
                </c:pt>
                <c:pt idx="88">
                  <c:v>49304.920000000013</c:v>
                </c:pt>
                <c:pt idx="89">
                  <c:v>50130.660000000011</c:v>
                </c:pt>
                <c:pt idx="90">
                  <c:v>50949.170000000013</c:v>
                </c:pt>
                <c:pt idx="91">
                  <c:v>52241.160000000011</c:v>
                </c:pt>
                <c:pt idx="92">
                  <c:v>54292.910000000011</c:v>
                </c:pt>
                <c:pt idx="93">
                  <c:v>55930.660000000011</c:v>
                </c:pt>
                <c:pt idx="94">
                  <c:v>55121.920000000013</c:v>
                </c:pt>
                <c:pt idx="95">
                  <c:v>57217.420000000013</c:v>
                </c:pt>
                <c:pt idx="96">
                  <c:v>57700.930000000015</c:v>
                </c:pt>
                <c:pt idx="97">
                  <c:v>60640.680000000015</c:v>
                </c:pt>
                <c:pt idx="98">
                  <c:v>62312.420000000013</c:v>
                </c:pt>
                <c:pt idx="99">
                  <c:v>65936.160000000018</c:v>
                </c:pt>
                <c:pt idx="100">
                  <c:v>64718.67000000002</c:v>
                </c:pt>
                <c:pt idx="101">
                  <c:v>65640.680000000022</c:v>
                </c:pt>
                <c:pt idx="102">
                  <c:v>65995.170000000027</c:v>
                </c:pt>
                <c:pt idx="103">
                  <c:v>65511.380000000026</c:v>
                </c:pt>
                <c:pt idx="104">
                  <c:v>68074.380000000034</c:v>
                </c:pt>
                <c:pt idx="105">
                  <c:v>70113.140000000029</c:v>
                </c:pt>
                <c:pt idx="106">
                  <c:v>78417.890000000029</c:v>
                </c:pt>
                <c:pt idx="107">
                  <c:v>81083.140000000029</c:v>
                </c:pt>
                <c:pt idx="108">
                  <c:v>86553.890000000029</c:v>
                </c:pt>
                <c:pt idx="109">
                  <c:v>83995.390000000029</c:v>
                </c:pt>
                <c:pt idx="110">
                  <c:v>87868.390000000029</c:v>
                </c:pt>
                <c:pt idx="111">
                  <c:v>89297.390000000029</c:v>
                </c:pt>
                <c:pt idx="112">
                  <c:v>88112.390000000029</c:v>
                </c:pt>
                <c:pt idx="113">
                  <c:v>91754.890000000029</c:v>
                </c:pt>
                <c:pt idx="114">
                  <c:v>89405.140000000029</c:v>
                </c:pt>
                <c:pt idx="115">
                  <c:v>92677.740000000034</c:v>
                </c:pt>
                <c:pt idx="116">
                  <c:v>93695.490000000034</c:v>
                </c:pt>
                <c:pt idx="117">
                  <c:v>97466.490000000034</c:v>
                </c:pt>
                <c:pt idx="118">
                  <c:v>96160.490000000034</c:v>
                </c:pt>
                <c:pt idx="119">
                  <c:v>101103.12000000004</c:v>
                </c:pt>
                <c:pt idx="120">
                  <c:v>103387.00000000004</c:v>
                </c:pt>
                <c:pt idx="121">
                  <c:v>101232.10000000005</c:v>
                </c:pt>
                <c:pt idx="122">
                  <c:v>100740.50000000004</c:v>
                </c:pt>
                <c:pt idx="123">
                  <c:v>101754.00000000004</c:v>
                </c:pt>
                <c:pt idx="124">
                  <c:v>101944.50000000004</c:v>
                </c:pt>
                <c:pt idx="125">
                  <c:v>99862.350000000049</c:v>
                </c:pt>
                <c:pt idx="126">
                  <c:v>101647.00000000004</c:v>
                </c:pt>
                <c:pt idx="127">
                  <c:v>103923.30000000005</c:v>
                </c:pt>
                <c:pt idx="128">
                  <c:v>105983.30000000005</c:v>
                </c:pt>
                <c:pt idx="129">
                  <c:v>104331.65000000005</c:v>
                </c:pt>
                <c:pt idx="130">
                  <c:v>108463.30000000005</c:v>
                </c:pt>
                <c:pt idx="131">
                  <c:v>109003.23000000004</c:v>
                </c:pt>
                <c:pt idx="132">
                  <c:v>109845.85000000003</c:v>
                </c:pt>
                <c:pt idx="133">
                  <c:v>108917.00000000003</c:v>
                </c:pt>
                <c:pt idx="134">
                  <c:v>109326.15000000002</c:v>
                </c:pt>
                <c:pt idx="135">
                  <c:v>109531.43000000002</c:v>
                </c:pt>
                <c:pt idx="136">
                  <c:v>111583.33000000002</c:v>
                </c:pt>
                <c:pt idx="137">
                  <c:v>109282.80000000002</c:v>
                </c:pt>
                <c:pt idx="138">
                  <c:v>107668.52000000002</c:v>
                </c:pt>
                <c:pt idx="139">
                  <c:v>111052.87000000002</c:v>
                </c:pt>
                <c:pt idx="140">
                  <c:v>110341.07000000002</c:v>
                </c:pt>
                <c:pt idx="141">
                  <c:v>109646.75000000001</c:v>
                </c:pt>
                <c:pt idx="142">
                  <c:v>109363.57000000002</c:v>
                </c:pt>
                <c:pt idx="143">
                  <c:v>109714.52000000002</c:v>
                </c:pt>
                <c:pt idx="144">
                  <c:v>111036.47000000002</c:v>
                </c:pt>
                <c:pt idx="145">
                  <c:v>109797.44000000002</c:v>
                </c:pt>
                <c:pt idx="146">
                  <c:v>114255.32000000002</c:v>
                </c:pt>
                <c:pt idx="147">
                  <c:v>115791.82000000002</c:v>
                </c:pt>
                <c:pt idx="148">
                  <c:v>115720.49000000002</c:v>
                </c:pt>
                <c:pt idx="149">
                  <c:v>118821.14000000001</c:v>
                </c:pt>
                <c:pt idx="150">
                  <c:v>116946.21000000002</c:v>
                </c:pt>
                <c:pt idx="151">
                  <c:v>118259.34000000003</c:v>
                </c:pt>
                <c:pt idx="152">
                  <c:v>117663.17000000003</c:v>
                </c:pt>
                <c:pt idx="153">
                  <c:v>118113.50000000003</c:v>
                </c:pt>
                <c:pt idx="154">
                  <c:v>119253.48000000003</c:v>
                </c:pt>
                <c:pt idx="155">
                  <c:v>122160.73000000003</c:v>
                </c:pt>
                <c:pt idx="156">
                  <c:v>126802.01000000002</c:v>
                </c:pt>
                <c:pt idx="157">
                  <c:v>131670.06000000003</c:v>
                </c:pt>
                <c:pt idx="158">
                  <c:v>132910.39000000001</c:v>
                </c:pt>
                <c:pt idx="159">
                  <c:v>134370.72</c:v>
                </c:pt>
                <c:pt idx="160">
                  <c:v>133047.57</c:v>
                </c:pt>
                <c:pt idx="161">
                  <c:v>135858.62</c:v>
                </c:pt>
                <c:pt idx="162">
                  <c:v>136903.37</c:v>
                </c:pt>
                <c:pt idx="163">
                  <c:v>136652.19999999998</c:v>
                </c:pt>
                <c:pt idx="164">
                  <c:v>135883.96999999997</c:v>
                </c:pt>
                <c:pt idx="165">
                  <c:v>137103.04999999996</c:v>
                </c:pt>
                <c:pt idx="166">
                  <c:v>136884.19999999995</c:v>
                </c:pt>
                <c:pt idx="167">
                  <c:v>140121.19999999995</c:v>
                </c:pt>
                <c:pt idx="168">
                  <c:v>142506.86999999997</c:v>
                </c:pt>
                <c:pt idx="169">
                  <c:v>141673.37999999998</c:v>
                </c:pt>
                <c:pt idx="170">
                  <c:v>141460.45999999996</c:v>
                </c:pt>
                <c:pt idx="171">
                  <c:v>141191.84999999998</c:v>
                </c:pt>
                <c:pt idx="172">
                  <c:v>139678.00999999998</c:v>
                </c:pt>
                <c:pt idx="173">
                  <c:v>139612.03999999998</c:v>
                </c:pt>
                <c:pt idx="174">
                  <c:v>140056.54999999999</c:v>
                </c:pt>
                <c:pt idx="175">
                  <c:v>140080.09</c:v>
                </c:pt>
                <c:pt idx="176">
                  <c:v>141263.37</c:v>
                </c:pt>
                <c:pt idx="177">
                  <c:v>145910.79</c:v>
                </c:pt>
                <c:pt idx="178">
                  <c:v>146219.85</c:v>
                </c:pt>
                <c:pt idx="179">
                  <c:v>150151.1</c:v>
                </c:pt>
                <c:pt idx="180">
                  <c:v>151573.20000000001</c:v>
                </c:pt>
                <c:pt idx="181">
                  <c:v>152768.98000000001</c:v>
                </c:pt>
                <c:pt idx="182">
                  <c:v>152767.47</c:v>
                </c:pt>
                <c:pt idx="183">
                  <c:v>152776.86000000002</c:v>
                </c:pt>
                <c:pt idx="184">
                  <c:v>152345.79</c:v>
                </c:pt>
                <c:pt idx="185">
                  <c:v>153628.95000000001</c:v>
                </c:pt>
                <c:pt idx="186">
                  <c:v>152034.07</c:v>
                </c:pt>
                <c:pt idx="187">
                  <c:v>152375.86000000002</c:v>
                </c:pt>
                <c:pt idx="188">
                  <c:v>153886.34000000003</c:v>
                </c:pt>
                <c:pt idx="189">
                  <c:v>154709.75000000003</c:v>
                </c:pt>
                <c:pt idx="190">
                  <c:v>153604.68000000002</c:v>
                </c:pt>
                <c:pt idx="191">
                  <c:v>155243.68000000002</c:v>
                </c:pt>
                <c:pt idx="192">
                  <c:v>154286.17000000001</c:v>
                </c:pt>
                <c:pt idx="193">
                  <c:v>149750.54</c:v>
                </c:pt>
                <c:pt idx="194">
                  <c:v>169699.81000000003</c:v>
                </c:pt>
                <c:pt idx="195">
                  <c:v>175339.89</c:v>
                </c:pt>
                <c:pt idx="196">
                  <c:v>188908.41</c:v>
                </c:pt>
                <c:pt idx="197">
                  <c:v>198823.55000000002</c:v>
                </c:pt>
                <c:pt idx="198">
                  <c:v>225725.45</c:v>
                </c:pt>
                <c:pt idx="199">
                  <c:v>225720.55</c:v>
                </c:pt>
                <c:pt idx="200">
                  <c:v>239640.28</c:v>
                </c:pt>
                <c:pt idx="201">
                  <c:v>239423.73</c:v>
                </c:pt>
                <c:pt idx="202">
                  <c:v>249383.25</c:v>
                </c:pt>
                <c:pt idx="203">
                  <c:v>265246.11</c:v>
                </c:pt>
                <c:pt idx="204">
                  <c:v>272258.06</c:v>
                </c:pt>
                <c:pt idx="205">
                  <c:v>285752.39</c:v>
                </c:pt>
                <c:pt idx="206">
                  <c:v>287092.2</c:v>
                </c:pt>
                <c:pt idx="207">
                  <c:v>292887.36000000004</c:v>
                </c:pt>
                <c:pt idx="208">
                  <c:v>289799.98000000004</c:v>
                </c:pt>
                <c:pt idx="209">
                  <c:v>287311.77</c:v>
                </c:pt>
                <c:pt idx="210">
                  <c:v>291568.80000000005</c:v>
                </c:pt>
                <c:pt idx="211">
                  <c:v>302046.12000000005</c:v>
                </c:pt>
                <c:pt idx="212">
                  <c:v>311996.93000000005</c:v>
                </c:pt>
                <c:pt idx="213">
                  <c:v>316857.43000000005</c:v>
                </c:pt>
                <c:pt idx="214">
                  <c:v>326165.56000000006</c:v>
                </c:pt>
                <c:pt idx="215">
                  <c:v>326188.53000000009</c:v>
                </c:pt>
                <c:pt idx="216">
                  <c:v>327283.00000000012</c:v>
                </c:pt>
                <c:pt idx="217">
                  <c:v>333400.15000000008</c:v>
                </c:pt>
                <c:pt idx="218">
                  <c:v>340215.85000000009</c:v>
                </c:pt>
                <c:pt idx="219">
                  <c:v>351560.4200000001</c:v>
                </c:pt>
                <c:pt idx="220">
                  <c:v>358292.35000000009</c:v>
                </c:pt>
                <c:pt idx="221">
                  <c:v>366289.10000000009</c:v>
                </c:pt>
                <c:pt idx="222">
                  <c:v>369853.8600000001</c:v>
                </c:pt>
                <c:pt idx="223">
                  <c:v>371372.50000000012</c:v>
                </c:pt>
                <c:pt idx="224">
                  <c:v>376188.63000000012</c:v>
                </c:pt>
                <c:pt idx="225">
                  <c:v>384850.23000000016</c:v>
                </c:pt>
                <c:pt idx="226">
                  <c:v>379918.17000000016</c:v>
                </c:pt>
                <c:pt idx="227">
                  <c:v>382928.08000000019</c:v>
                </c:pt>
                <c:pt idx="228">
                  <c:v>391054.01000000018</c:v>
                </c:pt>
                <c:pt idx="229">
                  <c:v>393691.67000000016</c:v>
                </c:pt>
                <c:pt idx="230">
                  <c:v>395287.22000000015</c:v>
                </c:pt>
                <c:pt idx="231">
                  <c:v>394238.16000000015</c:v>
                </c:pt>
                <c:pt idx="232">
                  <c:v>398986.87000000017</c:v>
                </c:pt>
                <c:pt idx="233">
                  <c:v>403361.29000000021</c:v>
                </c:pt>
                <c:pt idx="234">
                  <c:v>403571.11000000022</c:v>
                </c:pt>
                <c:pt idx="235">
                  <c:v>409753.63000000024</c:v>
                </c:pt>
                <c:pt idx="236">
                  <c:v>413951.94000000024</c:v>
                </c:pt>
                <c:pt idx="237">
                  <c:v>414939.30000000028</c:v>
                </c:pt>
                <c:pt idx="238">
                  <c:v>414157.30000000028</c:v>
                </c:pt>
                <c:pt idx="239">
                  <c:v>416325.76000000024</c:v>
                </c:pt>
                <c:pt idx="240">
                  <c:v>424152.08000000019</c:v>
                </c:pt>
                <c:pt idx="241">
                  <c:v>424913.23000000016</c:v>
                </c:pt>
                <c:pt idx="242">
                  <c:v>429922.10000000015</c:v>
                </c:pt>
                <c:pt idx="243">
                  <c:v>439007.76000000018</c:v>
                </c:pt>
                <c:pt idx="244">
                  <c:v>445883.29000000021</c:v>
                </c:pt>
                <c:pt idx="245">
                  <c:v>452664.75000000023</c:v>
                </c:pt>
                <c:pt idx="246">
                  <c:v>456951.8400000002</c:v>
                </c:pt>
                <c:pt idx="247">
                  <c:v>465621.2100000002</c:v>
                </c:pt>
                <c:pt idx="248">
                  <c:v>465818.6500000002</c:v>
                </c:pt>
                <c:pt idx="249">
                  <c:v>460717.7800000002</c:v>
                </c:pt>
                <c:pt idx="250">
                  <c:v>465788.98000000021</c:v>
                </c:pt>
                <c:pt idx="251">
                  <c:v>465766.04000000021</c:v>
                </c:pt>
                <c:pt idx="252">
                  <c:v>470463.67000000022</c:v>
                </c:pt>
                <c:pt idx="253">
                  <c:v>471891.77000000019</c:v>
                </c:pt>
                <c:pt idx="254">
                  <c:v>473120.9700000002</c:v>
                </c:pt>
                <c:pt idx="255">
                  <c:v>476728.70000000024</c:v>
                </c:pt>
                <c:pt idx="256">
                  <c:v>472380.68000000023</c:v>
                </c:pt>
                <c:pt idx="257">
                  <c:v>475145.82000000024</c:v>
                </c:pt>
                <c:pt idx="258">
                  <c:v>476881.55000000028</c:v>
                </c:pt>
                <c:pt idx="259">
                  <c:v>486878.67000000027</c:v>
                </c:pt>
                <c:pt idx="260">
                  <c:v>492314.69000000029</c:v>
                </c:pt>
                <c:pt idx="261">
                  <c:v>495685.61000000028</c:v>
                </c:pt>
                <c:pt idx="262">
                  <c:v>497144.87000000029</c:v>
                </c:pt>
                <c:pt idx="263">
                  <c:v>506342.65000000026</c:v>
                </c:pt>
                <c:pt idx="264">
                  <c:v>507684.17000000027</c:v>
                </c:pt>
                <c:pt idx="265">
                  <c:v>515871.31000000023</c:v>
                </c:pt>
                <c:pt idx="266">
                  <c:v>512360.19000000024</c:v>
                </c:pt>
                <c:pt idx="267">
                  <c:v>530221.30000000016</c:v>
                </c:pt>
                <c:pt idx="268">
                  <c:v>548756.24000000022</c:v>
                </c:pt>
                <c:pt idx="269">
                  <c:v>544784.76000000024</c:v>
                </c:pt>
                <c:pt idx="270">
                  <c:v>560469.02000000025</c:v>
                </c:pt>
                <c:pt idx="271">
                  <c:v>553298.40000000026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4-4997-9F18-ACAC5F28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0561280"/>
        <c:axId val="1840566272"/>
      </c:areaChart>
      <c:dateAx>
        <c:axId val="1840561280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6272"/>
        <c:crosses val="autoZero"/>
        <c:auto val="1"/>
        <c:lblOffset val="100"/>
        <c:baseTimeUnit val="months"/>
      </c:dateAx>
      <c:valAx>
        <c:axId val="18405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561280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bg1"/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accent5">
          <a:lumMod val="20000"/>
          <a:lumOff val="8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>
                <a:solidFill>
                  <a:sysClr val="windowText" lastClr="000000"/>
                </a:solidFill>
              </a:rPr>
              <a:t>Individual</a:t>
            </a:r>
            <a:r>
              <a:rPr lang="en-US" sz="1800" b="1" i="0" baseline="0">
                <a:solidFill>
                  <a:sysClr val="windowText" lastClr="000000"/>
                </a:solidFill>
              </a:rPr>
              <a:t> Markets</a:t>
            </a:r>
            <a:endParaRPr lang="en-US" sz="1800" b="1" i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374494695862575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2509166335398"/>
          <c:y val="6.124518905540198E-2"/>
          <c:w val="0.84273106008760912"/>
          <c:h val="0.86931660024010671"/>
        </c:manualLayout>
      </c:layout>
      <c:lineChart>
        <c:grouping val="standard"/>
        <c:varyColors val="0"/>
        <c:ser>
          <c:idx val="1"/>
          <c:order val="0"/>
          <c:tx>
            <c:strRef>
              <c:f>Sheet1!$FJ$53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Sheet1!$FJ$54:$FJ$328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5-4579-B678-768AB09C8E30}"/>
            </c:ext>
          </c:extLst>
        </c:ser>
        <c:ser>
          <c:idx val="2"/>
          <c:order val="1"/>
          <c:tx>
            <c:strRef>
              <c:f>Sheet1!$FK$53</c:f>
              <c:strCache>
                <c:ptCount val="1"/>
                <c:pt idx="0">
                  <c:v>ET SP 500 Micro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Sheet1!$FK$54:$FK$328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5-4579-B678-768AB09C8E30}"/>
            </c:ext>
          </c:extLst>
        </c:ser>
        <c:ser>
          <c:idx val="3"/>
          <c:order val="2"/>
          <c:tx>
            <c:strRef>
              <c:f>Sheet1!$FL$53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Sheet1!$FL$54:$FL$328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35-4579-B678-768AB09C8E30}"/>
            </c:ext>
          </c:extLst>
        </c:ser>
        <c:ser>
          <c:idx val="4"/>
          <c:order val="3"/>
          <c:tx>
            <c:strRef>
              <c:f>Sheet1!$FM$53</c:f>
              <c:strCache>
                <c:ptCount val="1"/>
                <c:pt idx="0">
                  <c:v>NM Nasdaq Micro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Sheet1!$FM$54:$FM$328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35-4579-B678-768AB09C8E30}"/>
            </c:ext>
          </c:extLst>
        </c:ser>
        <c:ser>
          <c:idx val="5"/>
          <c:order val="4"/>
          <c:tx>
            <c:strRef>
              <c:f>Sheet1!$FN$53</c:f>
              <c:strCache>
                <c:ptCount val="1"/>
                <c:pt idx="0">
                  <c:v>GC Gold 100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Sheet1!$FN$54:$FN$328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5-4579-B678-768AB09C8E30}"/>
            </c:ext>
          </c:extLst>
        </c:ser>
        <c:ser>
          <c:idx val="6"/>
          <c:order val="5"/>
          <c:tx>
            <c:strRef>
              <c:f>Sheet1!$FO$53</c:f>
              <c:strCache>
                <c:ptCount val="1"/>
                <c:pt idx="0">
                  <c:v>QO Gold 50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Sheet1!$FO$54:$FO$328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35-4579-B678-768AB09C8E30}"/>
            </c:ext>
          </c:extLst>
        </c:ser>
        <c:ser>
          <c:idx val="7"/>
          <c:order val="6"/>
          <c:tx>
            <c:strRef>
              <c:f>Sheet1!$FP$53</c:f>
              <c:strCache>
                <c:ptCount val="1"/>
                <c:pt idx="0">
                  <c:v>GR Gold 10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Sheet1!$FP$54:$FP$328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5-4579-B678-768AB09C8E30}"/>
            </c:ext>
          </c:extLst>
        </c:ser>
        <c:ser>
          <c:idx val="8"/>
          <c:order val="7"/>
          <c:tx>
            <c:strRef>
              <c:f>Sheet1!$FQ$53</c:f>
              <c:strCache>
                <c:ptCount val="1"/>
                <c:pt idx="0">
                  <c:v>SI Silver 5000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Sheet1!$FQ$54:$FQ$328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5-4579-B678-768AB09C8E30}"/>
            </c:ext>
          </c:extLst>
        </c:ser>
        <c:ser>
          <c:idx val="9"/>
          <c:order val="8"/>
          <c:tx>
            <c:strRef>
              <c:f>Sheet1!$FR$53</c:f>
              <c:strCache>
                <c:ptCount val="1"/>
                <c:pt idx="0">
                  <c:v>QI Silver 2500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Sheet1!$FR$54:$FR$328</c:f>
              <c:numCache>
                <c:formatCode>"$"#,##0.00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5-4579-B678-768AB09C8E30}"/>
            </c:ext>
          </c:extLst>
        </c:ser>
        <c:ser>
          <c:idx val="10"/>
          <c:order val="9"/>
          <c:tx>
            <c:strRef>
              <c:f>Sheet1!$FS$53</c:f>
              <c:strCache>
                <c:ptCount val="1"/>
                <c:pt idx="0">
                  <c:v>SO Silver 1000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Sheet1!$FS$54:$FS$328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5-4579-B678-768AB09C8E30}"/>
            </c:ext>
          </c:extLst>
        </c:ser>
        <c:ser>
          <c:idx val="11"/>
          <c:order val="10"/>
          <c:tx>
            <c:strRef>
              <c:f>Sheet1!$FT$53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Sheet1!$FT$54:$FT$328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-3441</c:v>
                </c:pt>
                <c:pt idx="194" formatCode="&quot;$&quot;#,##0.00_);[Red]\(&quot;$&quot;#,##0.00\)">
                  <c:v>-3656</c:v>
                </c:pt>
                <c:pt idx="195" formatCode="&quot;$&quot;#,##0.00_);[Red]\(&quot;$&quot;#,##0.00\)">
                  <c:v>-3536</c:v>
                </c:pt>
                <c:pt idx="196" formatCode="&quot;$&quot;#,##0.00_);[Red]\(&quot;$&quot;#,##0.00\)">
                  <c:v>-4083</c:v>
                </c:pt>
                <c:pt idx="197" formatCode="&quot;$&quot;#,##0.00_);[Red]\(&quot;$&quot;#,##0.00\)">
                  <c:v>663</c:v>
                </c:pt>
                <c:pt idx="198" formatCode="&quot;$&quot;#,##0.00_);[Red]\(&quot;$&quot;#,##0.00\)">
                  <c:v>6232</c:v>
                </c:pt>
                <c:pt idx="199" formatCode="&quot;$&quot;#,##0.00_);[Red]\(&quot;$&quot;#,##0.00\)">
                  <c:v>6025.01</c:v>
                </c:pt>
                <c:pt idx="200" formatCode="&quot;$&quot;#,##0.00_);[Red]\(&quot;$&quot;#,##0.00\)">
                  <c:v>7324.01</c:v>
                </c:pt>
                <c:pt idx="201" formatCode="&quot;$&quot;#,##0.00_);[Red]\(&quot;$&quot;#,##0.00\)">
                  <c:v>7921.01</c:v>
                </c:pt>
                <c:pt idx="202" formatCode="&quot;$&quot;#,##0.00_);[Red]\(&quot;$&quot;#,##0.00\)">
                  <c:v>7919.01</c:v>
                </c:pt>
                <c:pt idx="203" formatCode="&quot;$&quot;#,##0.00_);[Red]\(&quot;$&quot;#,##0.00\)">
                  <c:v>7619.01</c:v>
                </c:pt>
                <c:pt idx="204" formatCode="&quot;$&quot;#,##0.00_);[Red]\(&quot;$&quot;#,##0.00\)">
                  <c:v>6581.01</c:v>
                </c:pt>
                <c:pt idx="205" formatCode="&quot;$&quot;#,##0.00_);[Red]\(&quot;$&quot;#,##0.00\)">
                  <c:v>8416.01</c:v>
                </c:pt>
                <c:pt idx="206" formatCode="&quot;$&quot;#,##0.00_);[Red]\(&quot;$&quot;#,##0.00\)">
                  <c:v>8358.01</c:v>
                </c:pt>
                <c:pt idx="207" formatCode="&quot;$&quot;#,##0.00_);[Red]\(&quot;$&quot;#,##0.00\)">
                  <c:v>10633.01</c:v>
                </c:pt>
                <c:pt idx="208" formatCode="&quot;$&quot;#,##0.00_);[Red]\(&quot;$&quot;#,##0.00\)">
                  <c:v>10507.01</c:v>
                </c:pt>
                <c:pt idx="209" formatCode="&quot;$&quot;#,##0.00_);[Red]\(&quot;$&quot;#,##0.00\)">
                  <c:v>7637.01</c:v>
                </c:pt>
                <c:pt idx="210" formatCode="&quot;$&quot;#,##0.00_);[Red]\(&quot;$&quot;#,##0.00\)">
                  <c:v>9378.01</c:v>
                </c:pt>
                <c:pt idx="211" formatCode="&quot;$&quot;#,##0.00_);[Red]\(&quot;$&quot;#,##0.00\)">
                  <c:v>11750.01</c:v>
                </c:pt>
                <c:pt idx="212" formatCode="&quot;$&quot;#,##0.00_);[Red]\(&quot;$&quot;#,##0.00\)">
                  <c:v>9083.01</c:v>
                </c:pt>
                <c:pt idx="213" formatCode="&quot;$&quot;#,##0.00_);[Red]\(&quot;$&quot;#,##0.00\)">
                  <c:v>9079.01</c:v>
                </c:pt>
                <c:pt idx="214" formatCode="&quot;$&quot;#,##0.00_);[Red]\(&quot;$&quot;#,##0.00\)">
                  <c:v>11780.01</c:v>
                </c:pt>
                <c:pt idx="215" formatCode="&quot;$&quot;#,##0.00_);[Red]\(&quot;$&quot;#,##0.00\)">
                  <c:v>10057.01</c:v>
                </c:pt>
                <c:pt idx="216" formatCode="&quot;$&quot;#,##0.00_);[Red]\(&quot;$&quot;#,##0.00\)">
                  <c:v>11819.01</c:v>
                </c:pt>
                <c:pt idx="217" formatCode="&quot;$&quot;#,##0.00_);[Red]\(&quot;$&quot;#,##0.00\)">
                  <c:v>12247.01</c:v>
                </c:pt>
                <c:pt idx="218" formatCode="&quot;$&quot;#,##0.00_);[Red]\(&quot;$&quot;#,##0.00\)">
                  <c:v>10163.01</c:v>
                </c:pt>
                <c:pt idx="219" formatCode="&quot;$&quot;#,##0.00_);[Red]\(&quot;$&quot;#,##0.00\)">
                  <c:v>13746.01</c:v>
                </c:pt>
                <c:pt idx="220" formatCode="&quot;$&quot;#,##0.00_);[Red]\(&quot;$&quot;#,##0.00\)">
                  <c:v>14061.01</c:v>
                </c:pt>
                <c:pt idx="221" formatCode="&quot;$&quot;#,##0.00_);[Red]\(&quot;$&quot;#,##0.00\)">
                  <c:v>12293.01</c:v>
                </c:pt>
                <c:pt idx="222" formatCode="&quot;$&quot;#,##0.00_);[Red]\(&quot;$&quot;#,##0.00\)">
                  <c:v>14480.01</c:v>
                </c:pt>
                <c:pt idx="223" formatCode="&quot;$&quot;#,##0.00_);[Red]\(&quot;$&quot;#,##0.00\)">
                  <c:v>15512.01</c:v>
                </c:pt>
                <c:pt idx="224" formatCode="&quot;$&quot;#,##0.00_);[Red]\(&quot;$&quot;#,##0.00\)">
                  <c:v>17230.010000000002</c:v>
                </c:pt>
                <c:pt idx="225" formatCode="&quot;$&quot;#,##0.00_);[Red]\(&quot;$&quot;#,##0.00\)">
                  <c:v>17273.010000000002</c:v>
                </c:pt>
                <c:pt idx="226" formatCode="&quot;$&quot;#,##0.00_);[Red]\(&quot;$&quot;#,##0.00\)">
                  <c:v>14432.020000000002</c:v>
                </c:pt>
                <c:pt idx="227" formatCode="&quot;$&quot;#,##0.00_);[Red]\(&quot;$&quot;#,##0.00\)">
                  <c:v>15220.010000000002</c:v>
                </c:pt>
                <c:pt idx="228" formatCode="&quot;$&quot;#,##0.00_);[Red]\(&quot;$&quot;#,##0.00\)">
                  <c:v>15907.010000000002</c:v>
                </c:pt>
                <c:pt idx="229" formatCode="&quot;$&quot;#,##0.00_);[Red]\(&quot;$&quot;#,##0.00\)">
                  <c:v>15680.010000000002</c:v>
                </c:pt>
                <c:pt idx="230" formatCode="&quot;$&quot;#,##0.00_);[Red]\(&quot;$&quot;#,##0.00\)">
                  <c:v>15143.010000000002</c:v>
                </c:pt>
                <c:pt idx="231" formatCode="&quot;$&quot;#,##0.00_);[Red]\(&quot;$&quot;#,##0.00\)">
                  <c:v>14587.010000000002</c:v>
                </c:pt>
                <c:pt idx="232" formatCode="&quot;$&quot;#,##0.00_);[Red]\(&quot;$&quot;#,##0.00\)">
                  <c:v>15954.010000000002</c:v>
                </c:pt>
                <c:pt idx="233" formatCode="&quot;$&quot;#,##0.00_);[Red]\(&quot;$&quot;#,##0.00\)">
                  <c:v>14831.010000000002</c:v>
                </c:pt>
                <c:pt idx="234" formatCode="&quot;$&quot;#,##0.00_);[Red]\(&quot;$&quot;#,##0.00\)">
                  <c:v>14559.010000000002</c:v>
                </c:pt>
                <c:pt idx="235" formatCode="&quot;$&quot;#,##0.00_);[Red]\(&quot;$&quot;#,##0.00\)">
                  <c:v>17331.010000000002</c:v>
                </c:pt>
                <c:pt idx="236" formatCode="&quot;$&quot;#,##0.00_);[Red]\(&quot;$&quot;#,##0.00\)">
                  <c:v>16791.010000000002</c:v>
                </c:pt>
                <c:pt idx="237" formatCode="&quot;$&quot;#,##0.00_);[Red]\(&quot;$&quot;#,##0.00\)">
                  <c:v>18002.010000000002</c:v>
                </c:pt>
                <c:pt idx="238" formatCode="&quot;$&quot;#,##0.00_);[Red]\(&quot;$&quot;#,##0.00\)">
                  <c:v>18051.010000000002</c:v>
                </c:pt>
                <c:pt idx="239" formatCode="&quot;$&quot;#,##0.00_);[Red]\(&quot;$&quot;#,##0.00\)">
                  <c:v>18011.010000000002</c:v>
                </c:pt>
                <c:pt idx="240" formatCode="&quot;$&quot;#,##0.00_);[Red]\(&quot;$&quot;#,##0.00\)">
                  <c:v>20552.010000000002</c:v>
                </c:pt>
                <c:pt idx="241" formatCode="&quot;$&quot;#,##0.00_);[Red]\(&quot;$&quot;#,##0.00\)">
                  <c:v>22121.010000000002</c:v>
                </c:pt>
                <c:pt idx="242" formatCode="&quot;$&quot;#,##0.00_);[Red]\(&quot;$&quot;#,##0.00\)">
                  <c:v>21601.010000000002</c:v>
                </c:pt>
                <c:pt idx="243" formatCode="&quot;$&quot;#,##0.00_);[Red]\(&quot;$&quot;#,##0.00\)">
                  <c:v>19344.010000000002</c:v>
                </c:pt>
                <c:pt idx="244" formatCode="&quot;$&quot;#,##0.00_);[Red]\(&quot;$&quot;#,##0.00\)">
                  <c:v>24351.010000000002</c:v>
                </c:pt>
                <c:pt idx="245" formatCode="&quot;$&quot;#,##0.00_);[Red]\(&quot;$&quot;#,##0.00\)">
                  <c:v>27406.010000000002</c:v>
                </c:pt>
                <c:pt idx="246" formatCode="&quot;$&quot;#,##0.00_);[Red]\(&quot;$&quot;#,##0.00\)">
                  <c:v>28710.010000000002</c:v>
                </c:pt>
                <c:pt idx="247" formatCode="&quot;$&quot;#,##0.00_);[Red]\(&quot;$&quot;#,##0.00\)">
                  <c:v>27920.010000000002</c:v>
                </c:pt>
                <c:pt idx="248" formatCode="&quot;$&quot;#,##0.00_);[Red]\(&quot;$&quot;#,##0.00\)">
                  <c:v>30113.010000000002</c:v>
                </c:pt>
                <c:pt idx="249" formatCode="&quot;$&quot;#,##0.00_);[Red]\(&quot;$&quot;#,##0.00\)">
                  <c:v>29660.010000000002</c:v>
                </c:pt>
                <c:pt idx="250" formatCode="&quot;$&quot;#,##0.00_);[Red]\(&quot;$&quot;#,##0.00\)">
                  <c:v>29508.010000000002</c:v>
                </c:pt>
                <c:pt idx="251" formatCode="&quot;$&quot;#,##0.00_);[Red]\(&quot;$&quot;#,##0.00\)">
                  <c:v>27814.02</c:v>
                </c:pt>
                <c:pt idx="252" formatCode="&quot;$&quot;#,##0.00_);[Red]\(&quot;$&quot;#,##0.00\)">
                  <c:v>30236.02</c:v>
                </c:pt>
                <c:pt idx="253" formatCode="&quot;$&quot;#,##0.00_);[Red]\(&quot;$&quot;#,##0.00\)">
                  <c:v>31371.02</c:v>
                </c:pt>
                <c:pt idx="254" formatCode="&quot;$&quot;#,##0.00_);[Red]\(&quot;$&quot;#,##0.00\)">
                  <c:v>30516.02</c:v>
                </c:pt>
                <c:pt idx="255" formatCode="&quot;$&quot;#,##0.00_);[Red]\(&quot;$&quot;#,##0.00\)">
                  <c:v>29426.02</c:v>
                </c:pt>
                <c:pt idx="256" formatCode="&quot;$&quot;#,##0.00_);[Red]\(&quot;$&quot;#,##0.00\)">
                  <c:v>30416.02</c:v>
                </c:pt>
                <c:pt idx="257" formatCode="&quot;$&quot;#,##0.00_);[Red]\(&quot;$&quot;#,##0.00\)">
                  <c:v>32386.02</c:v>
                </c:pt>
                <c:pt idx="258" formatCode="&quot;$&quot;#,##0.00_);[Red]\(&quot;$&quot;#,##0.00\)">
                  <c:v>32726.02</c:v>
                </c:pt>
                <c:pt idx="259" formatCode="&quot;$&quot;#,##0.00_);[Red]\(&quot;$&quot;#,##0.00\)">
                  <c:v>34186.020000000004</c:v>
                </c:pt>
                <c:pt idx="260" formatCode="&quot;$&quot;#,##0.00_);[Red]\(&quot;$&quot;#,##0.00\)">
                  <c:v>36076.020000000004</c:v>
                </c:pt>
                <c:pt idx="261" formatCode="&quot;$&quot;#,##0.00_);[Red]\(&quot;$&quot;#,##0.00\)">
                  <c:v>36406.020000000004</c:v>
                </c:pt>
                <c:pt idx="262" formatCode="&quot;$&quot;#,##0.00_);[Red]\(&quot;$&quot;#,##0.00\)">
                  <c:v>36096.020000000004</c:v>
                </c:pt>
                <c:pt idx="263" formatCode="&quot;$&quot;#,##0.00_);[Red]\(&quot;$&quot;#,##0.00\)">
                  <c:v>39841.020000000004</c:v>
                </c:pt>
                <c:pt idx="264" formatCode="&quot;$&quot;#,##0.00_);[Red]\(&quot;$&quot;#,##0.00\)">
                  <c:v>41241.020000000004</c:v>
                </c:pt>
                <c:pt idx="265" formatCode="&quot;$&quot;#,##0.00_);[Red]\(&quot;$&quot;#,##0.00\)">
                  <c:v>46341.020000000004</c:v>
                </c:pt>
                <c:pt idx="266" formatCode="&quot;$&quot;#,##0.00_);[Red]\(&quot;$&quot;#,##0.00\)">
                  <c:v>45391.020000000004</c:v>
                </c:pt>
                <c:pt idx="267" formatCode="&quot;$&quot;#,##0.00_);[Red]\(&quot;$&quot;#,##0.00\)">
                  <c:v>47761.020000000004</c:v>
                </c:pt>
                <c:pt idx="268" formatCode="&quot;$&quot;#,##0.00_);[Red]\(&quot;$&quot;#,##0.00\)">
                  <c:v>52084.020000000004</c:v>
                </c:pt>
                <c:pt idx="269" formatCode="&quot;$&quot;#,##0.00_);[Red]\(&quot;$&quot;#,##0.00\)">
                  <c:v>51771.520000000004</c:v>
                </c:pt>
                <c:pt idx="270" formatCode="&quot;$&quot;#,##0.00_);[Red]\(&quot;$&quot;#,##0.00\)">
                  <c:v>53513.520000000004</c:v>
                </c:pt>
                <c:pt idx="271" formatCode="&quot;$&quot;#,##0.00_);[Red]\(&quot;$&quot;#,##0.00\)">
                  <c:v>51260.520000000004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35-4579-B678-768AB09C8E30}"/>
            </c:ext>
          </c:extLst>
        </c:ser>
        <c:ser>
          <c:idx val="12"/>
          <c:order val="11"/>
          <c:tx>
            <c:strRef>
              <c:f>Sheet1!$FU$53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Sheet1!$FU$54:$FU$328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5-4579-B678-768AB09C8E30}"/>
            </c:ext>
          </c:extLst>
        </c:ser>
        <c:ser>
          <c:idx val="13"/>
          <c:order val="12"/>
          <c:tx>
            <c:strRef>
              <c:f>Sheet1!$FV$53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Sheet1!$FV$54:$FV$328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-1980</c:v>
                </c:pt>
                <c:pt idx="194" formatCode="&quot;$&quot;#,##0.00_);[Red]\(&quot;$&quot;#,##0.00\)">
                  <c:v>4610</c:v>
                </c:pt>
                <c:pt idx="195" formatCode="&quot;$&quot;#,##0.00_);[Red]\(&quot;$&quot;#,##0.00\)">
                  <c:v>10826</c:v>
                </c:pt>
                <c:pt idx="196" formatCode="&quot;$&quot;#,##0.00_);[Red]\(&quot;$&quot;#,##0.00\)">
                  <c:v>13006</c:v>
                </c:pt>
                <c:pt idx="197" formatCode="&quot;$&quot;#,##0.00_);[Red]\(&quot;$&quot;#,##0.00\)">
                  <c:v>15218</c:v>
                </c:pt>
                <c:pt idx="198" formatCode="&quot;$&quot;#,##0.00_);[Red]\(&quot;$&quot;#,##0.00\)">
                  <c:v>20242</c:v>
                </c:pt>
                <c:pt idx="199" formatCode="&quot;$&quot;#,##0.00_);[Red]\(&quot;$&quot;#,##0.00\)">
                  <c:v>19438</c:v>
                </c:pt>
                <c:pt idx="200" formatCode="&quot;$&quot;#,##0.00_);[Red]\(&quot;$&quot;#,##0.00\)">
                  <c:v>23330</c:v>
                </c:pt>
                <c:pt idx="201" formatCode="&quot;$&quot;#,##0.00_);[Red]\(&quot;$&quot;#,##0.00\)">
                  <c:v>21938</c:v>
                </c:pt>
                <c:pt idx="202" formatCode="&quot;$&quot;#,##0.00_);[Red]\(&quot;$&quot;#,##0.00\)">
                  <c:v>22362</c:v>
                </c:pt>
                <c:pt idx="203" formatCode="&quot;$&quot;#,##0.00_);[Red]\(&quot;$&quot;#,##0.00\)">
                  <c:v>20442</c:v>
                </c:pt>
                <c:pt idx="204" formatCode="&quot;$&quot;#,##0.00_);[Red]\(&quot;$&quot;#,##0.00\)">
                  <c:v>22854</c:v>
                </c:pt>
                <c:pt idx="205" formatCode="&quot;$&quot;#,##0.00_);[Red]\(&quot;$&quot;#,##0.00\)">
                  <c:v>27816.02</c:v>
                </c:pt>
                <c:pt idx="206" formatCode="&quot;$&quot;#,##0.00_);[Red]\(&quot;$&quot;#,##0.00\)">
                  <c:v>25514</c:v>
                </c:pt>
                <c:pt idx="207" formatCode="&quot;$&quot;#,##0.00_);[Red]\(&quot;$&quot;#,##0.00\)">
                  <c:v>26074</c:v>
                </c:pt>
                <c:pt idx="208" formatCode="&quot;$&quot;#,##0.00_);[Red]\(&quot;$&quot;#,##0.00\)">
                  <c:v>27230.02</c:v>
                </c:pt>
                <c:pt idx="209" formatCode="&quot;$&quot;#,##0.00_);[Red]\(&quot;$&quot;#,##0.00\)">
                  <c:v>25090.02</c:v>
                </c:pt>
                <c:pt idx="210" formatCode="&quot;$&quot;#,##0.00_);[Red]\(&quot;$&quot;#,##0.00\)">
                  <c:v>27132.02</c:v>
                </c:pt>
                <c:pt idx="211" formatCode="&quot;$&quot;#,##0.00_);[Red]\(&quot;$&quot;#,##0.00\)">
                  <c:v>30206.02</c:v>
                </c:pt>
                <c:pt idx="212" formatCode="&quot;$&quot;#,##0.00_);[Red]\(&quot;$&quot;#,##0.00\)">
                  <c:v>34218</c:v>
                </c:pt>
                <c:pt idx="213" formatCode="&quot;$&quot;#,##0.00_);[Red]\(&quot;$&quot;#,##0.00\)">
                  <c:v>35506</c:v>
                </c:pt>
                <c:pt idx="214" formatCode="&quot;$&quot;#,##0.00_);[Red]\(&quot;$&quot;#,##0.00\)">
                  <c:v>37742</c:v>
                </c:pt>
                <c:pt idx="215" formatCode="&quot;$&quot;#,##0.00_);[Red]\(&quot;$&quot;#,##0.00\)">
                  <c:v>39352</c:v>
                </c:pt>
                <c:pt idx="216" formatCode="&quot;$&quot;#,##0.00_);[Red]\(&quot;$&quot;#,##0.00\)">
                  <c:v>39636</c:v>
                </c:pt>
                <c:pt idx="217" formatCode="&quot;$&quot;#,##0.00_);[Red]\(&quot;$&quot;#,##0.00\)">
                  <c:v>39524</c:v>
                </c:pt>
                <c:pt idx="218" formatCode="&quot;$&quot;#,##0.00_);[Red]\(&quot;$&quot;#,##0.00\)">
                  <c:v>41790</c:v>
                </c:pt>
                <c:pt idx="219" formatCode="&quot;$&quot;#,##0.00_);[Red]\(&quot;$&quot;#,##0.00\)">
                  <c:v>45756</c:v>
                </c:pt>
                <c:pt idx="220" formatCode="&quot;$&quot;#,##0.00_);[Red]\(&quot;$&quot;#,##0.00\)">
                  <c:v>46850</c:v>
                </c:pt>
                <c:pt idx="221" formatCode="&quot;$&quot;#,##0.00_);[Red]\(&quot;$&quot;#,##0.00\)">
                  <c:v>52218</c:v>
                </c:pt>
                <c:pt idx="222" formatCode="&quot;$&quot;#,##0.00_);[Red]\(&quot;$&quot;#,##0.00\)">
                  <c:v>53085.98</c:v>
                </c:pt>
                <c:pt idx="223" formatCode="&quot;$&quot;#,##0.00_);[Red]\(&quot;$&quot;#,##0.00\)">
                  <c:v>54625.98</c:v>
                </c:pt>
                <c:pt idx="224" formatCode="&quot;$&quot;#,##0.00_);[Red]\(&quot;$&quot;#,##0.00\)">
                  <c:v>56685.98</c:v>
                </c:pt>
                <c:pt idx="225" formatCode="&quot;$&quot;#,##0.00_);[Red]\(&quot;$&quot;#,##0.00\)">
                  <c:v>59669.98</c:v>
                </c:pt>
                <c:pt idx="226" formatCode="&quot;$&quot;#,##0.00_);[Red]\(&quot;$&quot;#,##0.00\)">
                  <c:v>57893.98</c:v>
                </c:pt>
                <c:pt idx="227" formatCode="&quot;$&quot;#,##0.00_);[Red]\(&quot;$&quot;#,##0.00\)">
                  <c:v>57213.98</c:v>
                </c:pt>
                <c:pt idx="228" formatCode="&quot;$&quot;#,##0.00_);[Red]\(&quot;$&quot;#,##0.00\)">
                  <c:v>58207.98</c:v>
                </c:pt>
                <c:pt idx="229" formatCode="&quot;$&quot;#,##0.00_);[Red]\(&quot;$&quot;#,##0.00\)">
                  <c:v>60265.98</c:v>
                </c:pt>
                <c:pt idx="230" formatCode="&quot;$&quot;#,##0.00_);[Red]\(&quot;$&quot;#,##0.00\)">
                  <c:v>58777.960000000006</c:v>
                </c:pt>
                <c:pt idx="231" formatCode="&quot;$&quot;#,##0.00_);[Red]\(&quot;$&quot;#,##0.00\)">
                  <c:v>59115.960000000006</c:v>
                </c:pt>
                <c:pt idx="232" formatCode="&quot;$&quot;#,##0.00_);[Red]\(&quot;$&quot;#,##0.00\)">
                  <c:v>60927.960000000006</c:v>
                </c:pt>
                <c:pt idx="233" formatCode="&quot;$&quot;#,##0.00_);[Red]\(&quot;$&quot;#,##0.00\)">
                  <c:v>60039.98</c:v>
                </c:pt>
                <c:pt idx="234" formatCode="&quot;$&quot;#,##0.00_);[Red]\(&quot;$&quot;#,##0.00\)">
                  <c:v>61639.98</c:v>
                </c:pt>
                <c:pt idx="235" formatCode="&quot;$&quot;#,##0.00_);[Red]\(&quot;$&quot;#,##0.00\)">
                  <c:v>61119.98</c:v>
                </c:pt>
                <c:pt idx="236" formatCode="&quot;$&quot;#,##0.00_);[Red]\(&quot;$&quot;#,##0.00\)">
                  <c:v>59445.98</c:v>
                </c:pt>
                <c:pt idx="237" formatCode="&quot;$&quot;#,##0.00_);[Red]\(&quot;$&quot;#,##0.00\)">
                  <c:v>58415.960000000006</c:v>
                </c:pt>
                <c:pt idx="238" formatCode="&quot;$&quot;#,##0.00_);[Red]\(&quot;$&quot;#,##0.00\)">
                  <c:v>57753.98</c:v>
                </c:pt>
                <c:pt idx="239" formatCode="&quot;$&quot;#,##0.00_);[Red]\(&quot;$&quot;#,##0.00\)">
                  <c:v>57033.960000000006</c:v>
                </c:pt>
                <c:pt idx="240" formatCode="&quot;$&quot;#,##0.00_);[Red]\(&quot;$&quot;#,##0.00\)">
                  <c:v>60445.960000000006</c:v>
                </c:pt>
                <c:pt idx="241" formatCode="&quot;$&quot;#,##0.00_);[Red]\(&quot;$&quot;#,##0.00\)">
                  <c:v>60131.960000000006</c:v>
                </c:pt>
                <c:pt idx="242" formatCode="&quot;$&quot;#,##0.00_);[Red]\(&quot;$&quot;#,##0.00\)">
                  <c:v>61275.98</c:v>
                </c:pt>
                <c:pt idx="243" formatCode="&quot;$&quot;#,##0.00_);[Red]\(&quot;$&quot;#,##0.00\)">
                  <c:v>67585.960000000006</c:v>
                </c:pt>
                <c:pt idx="244" formatCode="&quot;$&quot;#,##0.00_);[Red]\(&quot;$&quot;#,##0.00\)">
                  <c:v>67657.960000000006</c:v>
                </c:pt>
                <c:pt idx="245" formatCode="&quot;$&quot;#,##0.00_);[Red]\(&quot;$&quot;#,##0.00\)">
                  <c:v>71269.960000000006</c:v>
                </c:pt>
                <c:pt idx="246" formatCode="&quot;$&quot;#,##0.00_);[Red]\(&quot;$&quot;#,##0.00\)">
                  <c:v>70085.960000000006</c:v>
                </c:pt>
                <c:pt idx="247" formatCode="&quot;$&quot;#,##0.00_);[Red]\(&quot;$&quot;#,##0.00\)">
                  <c:v>74281.98000000001</c:v>
                </c:pt>
                <c:pt idx="248" formatCode="&quot;$&quot;#,##0.00_);[Red]\(&quot;$&quot;#,##0.00\)">
                  <c:v>74133.98000000001</c:v>
                </c:pt>
                <c:pt idx="249" formatCode="&quot;$&quot;#,##0.00_);[Red]\(&quot;$&quot;#,##0.00\)">
                  <c:v>73013.960000000006</c:v>
                </c:pt>
                <c:pt idx="250" formatCode="&quot;$&quot;#,##0.00_);[Red]\(&quot;$&quot;#,##0.00\)">
                  <c:v>76803.960000000006</c:v>
                </c:pt>
                <c:pt idx="251" formatCode="&quot;$&quot;#,##0.00_);[Red]\(&quot;$&quot;#,##0.00\)">
                  <c:v>74717.960000000006</c:v>
                </c:pt>
                <c:pt idx="252" formatCode="&quot;$&quot;#,##0.00_);[Red]\(&quot;$&quot;#,##0.00\)">
                  <c:v>76805.94</c:v>
                </c:pt>
                <c:pt idx="253" formatCode="&quot;$&quot;#,##0.00_);[Red]\(&quot;$&quot;#,##0.00\)">
                  <c:v>77375.94</c:v>
                </c:pt>
                <c:pt idx="254" formatCode="&quot;$&quot;#,##0.00_);[Red]\(&quot;$&quot;#,##0.00\)">
                  <c:v>76175.94</c:v>
                </c:pt>
                <c:pt idx="255" formatCode="&quot;$&quot;#,##0.00_);[Red]\(&quot;$&quot;#,##0.00\)">
                  <c:v>72629.960000000006</c:v>
                </c:pt>
                <c:pt idx="256" formatCode="&quot;$&quot;#,##0.00_);[Red]\(&quot;$&quot;#,##0.00\)">
                  <c:v>72063.94</c:v>
                </c:pt>
                <c:pt idx="257" formatCode="&quot;$&quot;#,##0.00_);[Red]\(&quot;$&quot;#,##0.00\)">
                  <c:v>74195.94</c:v>
                </c:pt>
                <c:pt idx="258" formatCode="&quot;$&quot;#,##0.00_);[Red]\(&quot;$&quot;#,##0.00\)">
                  <c:v>74085.960000000006</c:v>
                </c:pt>
                <c:pt idx="259" formatCode="&quot;$&quot;#,##0.00_);[Red]\(&quot;$&quot;#,##0.00\)">
                  <c:v>79785.94</c:v>
                </c:pt>
                <c:pt idx="260" formatCode="&quot;$&quot;#,##0.00_);[Red]\(&quot;$&quot;#,##0.00\)">
                  <c:v>82185.94</c:v>
                </c:pt>
                <c:pt idx="261" formatCode="&quot;$&quot;#,##0.00_);[Red]\(&quot;$&quot;#,##0.00\)">
                  <c:v>83745.94</c:v>
                </c:pt>
                <c:pt idx="262" formatCode="&quot;$&quot;#,##0.00_);[Red]\(&quot;$&quot;#,##0.00\)">
                  <c:v>82225.94</c:v>
                </c:pt>
                <c:pt idx="263" formatCode="&quot;$&quot;#,##0.00_);[Red]\(&quot;$&quot;#,##0.00\)">
                  <c:v>85227.92</c:v>
                </c:pt>
                <c:pt idx="264" formatCode="&quot;$&quot;#,##0.00_);[Red]\(&quot;$&quot;#,##0.00\)">
                  <c:v>87455.94</c:v>
                </c:pt>
                <c:pt idx="265" formatCode="&quot;$&quot;#,##0.00_);[Red]\(&quot;$&quot;#,##0.00\)">
                  <c:v>93625.919999999998</c:v>
                </c:pt>
                <c:pt idx="266" formatCode="&quot;$&quot;#,##0.00_);[Red]\(&quot;$&quot;#,##0.00\)">
                  <c:v>92175.94</c:v>
                </c:pt>
                <c:pt idx="267" formatCode="&quot;$&quot;#,##0.00_);[Red]\(&quot;$&quot;#,##0.00\)">
                  <c:v>95725.94</c:v>
                </c:pt>
                <c:pt idx="268" formatCode="&quot;$&quot;#,##0.00_);[Red]\(&quot;$&quot;#,##0.00\)">
                  <c:v>98717.62</c:v>
                </c:pt>
                <c:pt idx="269" formatCode="&quot;$&quot;#,##0.00_);[Red]\(&quot;$&quot;#,##0.00\)">
                  <c:v>100482.62</c:v>
                </c:pt>
                <c:pt idx="270" formatCode="&quot;$&quot;#,##0.00_);[Red]\(&quot;$&quot;#,##0.00\)">
                  <c:v>104268.62</c:v>
                </c:pt>
                <c:pt idx="271" formatCode="&quot;$&quot;#,##0.00_);[Red]\(&quot;$&quot;#,##0.00\)">
                  <c:v>95300.62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35-4579-B678-768AB09C8E30}"/>
            </c:ext>
          </c:extLst>
        </c:ser>
        <c:ser>
          <c:idx val="14"/>
          <c:order val="13"/>
          <c:tx>
            <c:strRef>
              <c:f>Sheet1!$FW$53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Sheet1!$FW$54:$FW$328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35-4579-B678-768AB09C8E30}"/>
            </c:ext>
          </c:extLst>
        </c:ser>
        <c:ser>
          <c:idx val="15"/>
          <c:order val="14"/>
          <c:tx>
            <c:strRef>
              <c:f>Sheet1!$FX$53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Sheet1!$FX$54:$FX$328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5-4579-B678-768AB09C8E30}"/>
            </c:ext>
          </c:extLst>
        </c:ser>
        <c:ser>
          <c:idx val="16"/>
          <c:order val="15"/>
          <c:tx>
            <c:strRef>
              <c:f>Sheet1!$FY$53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Sheet1!$FY$54:$FY$328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35-4579-B678-768AB09C8E30}"/>
            </c:ext>
          </c:extLst>
        </c:ser>
        <c:ser>
          <c:idx val="17"/>
          <c:order val="16"/>
          <c:tx>
            <c:strRef>
              <c:f>Sheet1!$FZ$53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Sheet1!$FZ$54:$FZ$328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35-4579-B678-768AB09C8E30}"/>
            </c:ext>
          </c:extLst>
        </c:ser>
        <c:ser>
          <c:idx val="18"/>
          <c:order val="17"/>
          <c:tx>
            <c:strRef>
              <c:f>Sheet1!$GA$53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Sheet1!$GA$54:$GA$328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35-4579-B678-768AB09C8E30}"/>
            </c:ext>
          </c:extLst>
        </c:ser>
        <c:ser>
          <c:idx val="19"/>
          <c:order val="18"/>
          <c:tx>
            <c:strRef>
              <c:f>Sheet1!$GB$53</c:f>
              <c:strCache>
                <c:ptCount val="1"/>
                <c:pt idx="0">
                  <c:v>J6 12.5 M JPY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Sheet1!$GB$54:$GB$328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-412.53</c:v>
                </c:pt>
                <c:pt idx="194" formatCode="&quot;$&quot;#,##0.00_);[Red]\(&quot;$&quot;#,##0.00\)">
                  <c:v>8512.5</c:v>
                </c:pt>
                <c:pt idx="195" formatCode="&quot;$&quot;#,##0.00_);[Red]\(&quot;$&quot;#,##0.00\)">
                  <c:v>7762.48</c:v>
                </c:pt>
                <c:pt idx="196" formatCode="&quot;$&quot;#,##0.00_);[Red]\(&quot;$&quot;#,##0.00\)">
                  <c:v>15999.949999999999</c:v>
                </c:pt>
                <c:pt idx="197" formatCode="&quot;$&quot;#,##0.00_);[Red]\(&quot;$&quot;#,##0.00\)">
                  <c:v>18462.449999999997</c:v>
                </c:pt>
                <c:pt idx="198" formatCode="&quot;$&quot;#,##0.00_);[Red]\(&quot;$&quot;#,##0.00\)">
                  <c:v>28274.929999999997</c:v>
                </c:pt>
                <c:pt idx="199" formatCode="&quot;$&quot;#,##0.00_);[Red]\(&quot;$&quot;#,##0.00\)">
                  <c:v>31474.939999999995</c:v>
                </c:pt>
                <c:pt idx="200" formatCode="&quot;$&quot;#,##0.00_);[Red]\(&quot;$&quot;#,##0.00\)">
                  <c:v>36599.939999999995</c:v>
                </c:pt>
                <c:pt idx="201" formatCode="&quot;$&quot;#,##0.00_);[Red]\(&quot;$&quot;#,##0.00\)">
                  <c:v>37949.949999999997</c:v>
                </c:pt>
                <c:pt idx="202" formatCode="&quot;$&quot;#,##0.00_);[Red]\(&quot;$&quot;#,##0.00\)">
                  <c:v>43099.95</c:v>
                </c:pt>
                <c:pt idx="203" formatCode="&quot;$&quot;#,##0.00_);[Red]\(&quot;$&quot;#,##0.00\)">
                  <c:v>51062.5</c:v>
                </c:pt>
                <c:pt idx="204" formatCode="&quot;$&quot;#,##0.00_);[Red]\(&quot;$&quot;#,##0.00\)">
                  <c:v>53675</c:v>
                </c:pt>
                <c:pt idx="205" formatCode="&quot;$&quot;#,##0.00_);[Red]\(&quot;$&quot;#,##0.00\)">
                  <c:v>57649.99</c:v>
                </c:pt>
                <c:pt idx="206" formatCode="&quot;$&quot;#,##0.00_);[Red]\(&quot;$&quot;#,##0.00\)">
                  <c:v>60137.5</c:v>
                </c:pt>
                <c:pt idx="207" formatCode="&quot;$&quot;#,##0.00_);[Red]\(&quot;$&quot;#,##0.00\)">
                  <c:v>62437.47</c:v>
                </c:pt>
                <c:pt idx="208" formatCode="&quot;$&quot;#,##0.00_);[Red]\(&quot;$&quot;#,##0.00\)">
                  <c:v>59287.46</c:v>
                </c:pt>
                <c:pt idx="209" formatCode="&quot;$&quot;#,##0.00_);[Red]\(&quot;$&quot;#,##0.00\)">
                  <c:v>60274.96</c:v>
                </c:pt>
                <c:pt idx="210" formatCode="&quot;$&quot;#,##0.00_);[Red]\(&quot;$&quot;#,##0.00\)">
                  <c:v>60424.959999999999</c:v>
                </c:pt>
                <c:pt idx="211" formatCode="&quot;$&quot;#,##0.00_);[Red]\(&quot;$&quot;#,##0.00\)">
                  <c:v>62799.96</c:v>
                </c:pt>
                <c:pt idx="212" formatCode="&quot;$&quot;#,##0.00_);[Red]\(&quot;$&quot;#,##0.00\)">
                  <c:v>68399.97</c:v>
                </c:pt>
                <c:pt idx="213" formatCode="&quot;$&quot;#,##0.00_);[Red]\(&quot;$&quot;#,##0.00\)">
                  <c:v>70049.91</c:v>
                </c:pt>
                <c:pt idx="214" formatCode="&quot;$&quot;#,##0.00_);[Red]\(&quot;$&quot;#,##0.00\)">
                  <c:v>72262.430000000008</c:v>
                </c:pt>
                <c:pt idx="215" formatCode="&quot;$&quot;#,##0.00_);[Red]\(&quot;$&quot;#,##0.00\)">
                  <c:v>72437.430000000008</c:v>
                </c:pt>
                <c:pt idx="216" formatCode="&quot;$&quot;#,##0.00_);[Red]\(&quot;$&quot;#,##0.00\)">
                  <c:v>72274.94</c:v>
                </c:pt>
                <c:pt idx="217" formatCode="&quot;$&quot;#,##0.00_);[Red]\(&quot;$&quot;#,##0.00\)">
                  <c:v>74712.430000000008</c:v>
                </c:pt>
                <c:pt idx="218" formatCode="&quot;$&quot;#,##0.00_);[Red]\(&quot;$&quot;#,##0.00\)">
                  <c:v>78087.450000000012</c:v>
                </c:pt>
                <c:pt idx="219" formatCode="&quot;$&quot;#,##0.00_);[Red]\(&quot;$&quot;#,##0.00\)">
                  <c:v>80824.950000000012</c:v>
                </c:pt>
                <c:pt idx="220" formatCode="&quot;$&quot;#,##0.00_);[Red]\(&quot;$&quot;#,##0.00\)">
                  <c:v>83387.440000000017</c:v>
                </c:pt>
                <c:pt idx="221" formatCode="&quot;$&quot;#,##0.00_);[Red]\(&quot;$&quot;#,##0.00\)">
                  <c:v>86349.950000000012</c:v>
                </c:pt>
                <c:pt idx="222" formatCode="&quot;$&quot;#,##0.00_);[Red]\(&quot;$&quot;#,##0.00\)">
                  <c:v>86849.920000000013</c:v>
                </c:pt>
                <c:pt idx="223" formatCode="&quot;$&quot;#,##0.00_);[Red]\(&quot;$&quot;#,##0.00\)">
                  <c:v>85862.420000000013</c:v>
                </c:pt>
                <c:pt idx="224" formatCode="&quot;$&quot;#,##0.00_);[Red]\(&quot;$&quot;#,##0.00\)">
                  <c:v>86699.910000000018</c:v>
                </c:pt>
                <c:pt idx="225" formatCode="&quot;$&quot;#,##0.00_);[Red]\(&quot;$&quot;#,##0.00\)">
                  <c:v>89562.430000000022</c:v>
                </c:pt>
                <c:pt idx="226" formatCode="&quot;$&quot;#,##0.00_);[Red]\(&quot;$&quot;#,##0.00\)">
                  <c:v>90087.430000000022</c:v>
                </c:pt>
                <c:pt idx="227" formatCode="&quot;$&quot;#,##0.00_);[Red]\(&quot;$&quot;#,##0.00\)">
                  <c:v>91912.410000000018</c:v>
                </c:pt>
                <c:pt idx="228" formatCode="&quot;$&quot;#,##0.00_);[Red]\(&quot;$&quot;#,##0.00\)">
                  <c:v>95062.390000000014</c:v>
                </c:pt>
                <c:pt idx="229" formatCode="&quot;$&quot;#,##0.00_);[Red]\(&quot;$&quot;#,##0.00\)">
                  <c:v>95424.890000000014</c:v>
                </c:pt>
                <c:pt idx="230" formatCode="&quot;$&quot;#,##0.00_);[Red]\(&quot;$&quot;#,##0.00\)">
                  <c:v>97962.390000000014</c:v>
                </c:pt>
                <c:pt idx="231" formatCode="&quot;$&quot;#,##0.00_);[Red]\(&quot;$&quot;#,##0.00\)">
                  <c:v>97862.37000000001</c:v>
                </c:pt>
                <c:pt idx="232" formatCode="&quot;$&quot;#,##0.00_);[Red]\(&quot;$&quot;#,##0.00\)">
                  <c:v>99224.890000000014</c:v>
                </c:pt>
                <c:pt idx="233" formatCode="&quot;$&quot;#,##0.00_);[Red]\(&quot;$&quot;#,##0.00\)">
                  <c:v>102149.89000000001</c:v>
                </c:pt>
                <c:pt idx="234" formatCode="&quot;$&quot;#,##0.00_);[Red]\(&quot;$&quot;#,##0.00\)">
                  <c:v>101337.38000000002</c:v>
                </c:pt>
                <c:pt idx="235" formatCode="&quot;$&quot;#,##0.00_);[Red]\(&quot;$&quot;#,##0.00\)">
                  <c:v>104424.87000000002</c:v>
                </c:pt>
                <c:pt idx="236" formatCode="&quot;$&quot;#,##0.00_);[Red]\(&quot;$&quot;#,##0.00\)">
                  <c:v>108699.87000000002</c:v>
                </c:pt>
                <c:pt idx="237" formatCode="&quot;$&quot;#,##0.00_);[Red]\(&quot;$&quot;#,##0.00\)">
                  <c:v>109162.40000000002</c:v>
                </c:pt>
                <c:pt idx="238" formatCode="&quot;$&quot;#,##0.00_);[Red]\(&quot;$&quot;#,##0.00\)">
                  <c:v>109562.41000000002</c:v>
                </c:pt>
                <c:pt idx="239" formatCode="&quot;$&quot;#,##0.00_);[Red]\(&quot;$&quot;#,##0.00\)">
                  <c:v>111062.40000000002</c:v>
                </c:pt>
                <c:pt idx="240" formatCode="&quot;$&quot;#,##0.00_);[Red]\(&quot;$&quot;#,##0.00\)">
                  <c:v>113037.42000000003</c:v>
                </c:pt>
                <c:pt idx="241" formatCode="&quot;$&quot;#,##0.00_);[Red]\(&quot;$&quot;#,##0.00\)">
                  <c:v>113312.41000000003</c:v>
                </c:pt>
                <c:pt idx="242" formatCode="&quot;$&quot;#,##0.00_);[Red]\(&quot;$&quot;#,##0.00\)">
                  <c:v>116237.41000000003</c:v>
                </c:pt>
                <c:pt idx="243" formatCode="&quot;$&quot;#,##0.00_);[Red]\(&quot;$&quot;#,##0.00\)">
                  <c:v>119824.89000000003</c:v>
                </c:pt>
                <c:pt idx="244" formatCode="&quot;$&quot;#,##0.00_);[Red]\(&quot;$&quot;#,##0.00\)">
                  <c:v>120999.89000000003</c:v>
                </c:pt>
                <c:pt idx="245" formatCode="&quot;$&quot;#,##0.00_);[Red]\(&quot;$&quot;#,##0.00\)">
                  <c:v>120724.90000000002</c:v>
                </c:pt>
                <c:pt idx="246" formatCode="&quot;$&quot;#,##0.00_);[Red]\(&quot;$&quot;#,##0.00\)">
                  <c:v>123924.88000000002</c:v>
                </c:pt>
                <c:pt idx="247" formatCode="&quot;$&quot;#,##0.00_);[Red]\(&quot;$&quot;#,##0.00\)">
                  <c:v>125937.40000000002</c:v>
                </c:pt>
                <c:pt idx="248" formatCode="&quot;$&quot;#,##0.00_);[Red]\(&quot;$&quot;#,##0.00\)">
                  <c:v>127274.90000000002</c:v>
                </c:pt>
                <c:pt idx="249" formatCode="&quot;$&quot;#,##0.00_);[Red]\(&quot;$&quot;#,##0.00\)">
                  <c:v>125512.40000000002</c:v>
                </c:pt>
                <c:pt idx="250" formatCode="&quot;$&quot;#,##0.00_);[Red]\(&quot;$&quot;#,##0.00\)">
                  <c:v>126487.42000000003</c:v>
                </c:pt>
                <c:pt idx="251" formatCode="&quot;$&quot;#,##0.00_);[Red]\(&quot;$&quot;#,##0.00\)">
                  <c:v>128949.92000000003</c:v>
                </c:pt>
                <c:pt idx="252" formatCode="&quot;$&quot;#,##0.00_);[Red]\(&quot;$&quot;#,##0.00\)">
                  <c:v>128124.93000000002</c:v>
                </c:pt>
                <c:pt idx="253" formatCode="&quot;$&quot;#,##0.00_);[Red]\(&quot;$&quot;#,##0.00\)">
                  <c:v>128962.43000000002</c:v>
                </c:pt>
                <c:pt idx="254" formatCode="&quot;$&quot;#,##0.00_);[Red]\(&quot;$&quot;#,##0.00\)">
                  <c:v>130562.43000000002</c:v>
                </c:pt>
                <c:pt idx="255" formatCode="&quot;$&quot;#,##0.00_);[Red]\(&quot;$&quot;#,##0.00\)">
                  <c:v>133962.43000000002</c:v>
                </c:pt>
                <c:pt idx="256" formatCode="&quot;$&quot;#,##0.00_);[Red]\(&quot;$&quot;#,##0.00\)">
                  <c:v>132187.43000000002</c:v>
                </c:pt>
                <c:pt idx="257" formatCode="&quot;$&quot;#,##0.00_);[Red]\(&quot;$&quot;#,##0.00\)">
                  <c:v>131199.93000000002</c:v>
                </c:pt>
                <c:pt idx="258" formatCode="&quot;$&quot;#,##0.00_);[Red]\(&quot;$&quot;#,##0.00\)">
                  <c:v>131418.68000000002</c:v>
                </c:pt>
                <c:pt idx="259" formatCode="&quot;$&quot;#,##0.00_);[Red]\(&quot;$&quot;#,##0.00\)">
                  <c:v>134374.93000000002</c:v>
                </c:pt>
                <c:pt idx="260" formatCode="&quot;$&quot;#,##0.00_);[Red]\(&quot;$&quot;#,##0.00\)">
                  <c:v>136506.18000000002</c:v>
                </c:pt>
                <c:pt idx="261" formatCode="&quot;$&quot;#,##0.00_);[Red]\(&quot;$&quot;#,##0.00\)">
                  <c:v>138231.18000000002</c:v>
                </c:pt>
                <c:pt idx="262" formatCode="&quot;$&quot;#,##0.00_);[Red]\(&quot;$&quot;#,##0.00\)">
                  <c:v>139562.44000000003</c:v>
                </c:pt>
                <c:pt idx="263" formatCode="&quot;$&quot;#,##0.00_);[Red]\(&quot;$&quot;#,##0.00\)">
                  <c:v>141199.94000000003</c:v>
                </c:pt>
                <c:pt idx="264" formatCode="&quot;$&quot;#,##0.00_);[Red]\(&quot;$&quot;#,##0.00\)">
                  <c:v>140312.44000000003</c:v>
                </c:pt>
                <c:pt idx="265" formatCode="&quot;$&quot;#,##0.00_);[Red]\(&quot;$&quot;#,##0.00\)">
                  <c:v>139481.19000000003</c:v>
                </c:pt>
                <c:pt idx="266" formatCode="&quot;$&quot;#,##0.00_);[Red]\(&quot;$&quot;#,##0.00\)">
                  <c:v>138806.18000000002</c:v>
                </c:pt>
                <c:pt idx="267" formatCode="&quot;$&quot;#,##0.00_);[Red]\(&quot;$&quot;#,##0.00\)">
                  <c:v>144037.43000000002</c:v>
                </c:pt>
                <c:pt idx="268" formatCode="&quot;$&quot;#,##0.00_);[Red]\(&quot;$&quot;#,##0.00\)">
                  <c:v>148626.68000000002</c:v>
                </c:pt>
                <c:pt idx="269" formatCode="&quot;$&quot;#,##0.00_);[Red]\(&quot;$&quot;#,##0.00\)">
                  <c:v>146489.33000000002</c:v>
                </c:pt>
                <c:pt idx="270" formatCode="&quot;$&quot;#,##0.00_);[Red]\(&quot;$&quot;#,##0.00\)">
                  <c:v>151846.33000000002</c:v>
                </c:pt>
                <c:pt idx="271" formatCode="&quot;$&quot;#,##0.00_);[Red]\(&quot;$&quot;#,##0.00\)">
                  <c:v>154550.33000000002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5-4579-B678-768AB09C8E30}"/>
            </c:ext>
          </c:extLst>
        </c:ser>
        <c:ser>
          <c:idx val="20"/>
          <c:order val="19"/>
          <c:tx>
            <c:strRef>
              <c:f>Sheet1!$GC$53</c:f>
              <c:strCache>
                <c:ptCount val="1"/>
                <c:pt idx="0">
                  <c:v>J7 6.25 M JPY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Sheet1!$GC$54:$GC$328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-206.26</c:v>
                </c:pt>
                <c:pt idx="194" formatCode="&quot;$&quot;#,##0.00_);[Red]\(&quot;$&quot;#,##0.00\)">
                  <c:v>4256.25</c:v>
                </c:pt>
                <c:pt idx="195" formatCode="&quot;$&quot;#,##0.00_);[Red]\(&quot;$&quot;#,##0.00\)">
                  <c:v>3881.24</c:v>
                </c:pt>
                <c:pt idx="196" formatCode="&quot;$&quot;#,##0.00_);[Red]\(&quot;$&quot;#,##0.00\)">
                  <c:v>7999.98</c:v>
                </c:pt>
                <c:pt idx="197" formatCode="&quot;$&quot;#,##0.00_);[Red]\(&quot;$&quot;#,##0.00\)">
                  <c:v>9231.23</c:v>
                </c:pt>
                <c:pt idx="198" formatCode="&quot;$&quot;#,##0.00_);[Red]\(&quot;$&quot;#,##0.00\)">
                  <c:v>14137.47</c:v>
                </c:pt>
                <c:pt idx="199" formatCode="&quot;$&quot;#,##0.00_);[Red]\(&quot;$&quot;#,##0.00\)">
                  <c:v>15737.47</c:v>
                </c:pt>
                <c:pt idx="200" formatCode="&quot;$&quot;#,##0.00_);[Red]\(&quot;$&quot;#,##0.00\)">
                  <c:v>18299.97</c:v>
                </c:pt>
                <c:pt idx="201" formatCode="&quot;$&quot;#,##0.00_);[Red]\(&quot;$&quot;#,##0.00\)">
                  <c:v>18974.97</c:v>
                </c:pt>
                <c:pt idx="202" formatCode="&quot;$&quot;#,##0.00_);[Red]\(&quot;$&quot;#,##0.00\)">
                  <c:v>21549.97</c:v>
                </c:pt>
                <c:pt idx="203" formatCode="&quot;$&quot;#,##0.00_);[Red]\(&quot;$&quot;#,##0.00\)">
                  <c:v>25531.25</c:v>
                </c:pt>
                <c:pt idx="204" formatCode="&quot;$&quot;#,##0.00_);[Red]\(&quot;$&quot;#,##0.00\)">
                  <c:v>26837.5</c:v>
                </c:pt>
                <c:pt idx="205" formatCode="&quot;$&quot;#,##0.00_);[Red]\(&quot;$&quot;#,##0.00\)">
                  <c:v>28825</c:v>
                </c:pt>
                <c:pt idx="206" formatCode="&quot;$&quot;#,##0.00_);[Red]\(&quot;$&quot;#,##0.00\)">
                  <c:v>30068.75</c:v>
                </c:pt>
                <c:pt idx="207" formatCode="&quot;$&quot;#,##0.00_);[Red]\(&quot;$&quot;#,##0.00\)">
                  <c:v>31218.73</c:v>
                </c:pt>
                <c:pt idx="208" formatCode="&quot;$&quot;#,##0.00_);[Red]\(&quot;$&quot;#,##0.00\)">
                  <c:v>29643.73</c:v>
                </c:pt>
                <c:pt idx="209" formatCode="&quot;$&quot;#,##0.00_);[Red]\(&quot;$&quot;#,##0.00\)">
                  <c:v>30137.48</c:v>
                </c:pt>
                <c:pt idx="210" formatCode="&quot;$&quot;#,##0.00_);[Red]\(&quot;$&quot;#,##0.00\)">
                  <c:v>30212.48</c:v>
                </c:pt>
                <c:pt idx="211" formatCode="&quot;$&quot;#,##0.00_);[Red]\(&quot;$&quot;#,##0.00\)">
                  <c:v>31399.98</c:v>
                </c:pt>
                <c:pt idx="212" formatCode="&quot;$&quot;#,##0.00_);[Red]\(&quot;$&quot;#,##0.00\)">
                  <c:v>34199.99</c:v>
                </c:pt>
                <c:pt idx="213" formatCode="&quot;$&quot;#,##0.00_);[Red]\(&quot;$&quot;#,##0.00\)">
                  <c:v>35024.959999999999</c:v>
                </c:pt>
                <c:pt idx="214" formatCode="&quot;$&quot;#,##0.00_);[Red]\(&quot;$&quot;#,##0.00\)">
                  <c:v>36131.21</c:v>
                </c:pt>
                <c:pt idx="215" formatCode="&quot;$&quot;#,##0.00_);[Red]\(&quot;$&quot;#,##0.00\)">
                  <c:v>36218.720000000001</c:v>
                </c:pt>
                <c:pt idx="216" formatCode="&quot;$&quot;#,##0.00_);[Red]\(&quot;$&quot;#,##0.00\)">
                  <c:v>36137.47</c:v>
                </c:pt>
                <c:pt idx="217" formatCode="&quot;$&quot;#,##0.00_);[Red]\(&quot;$&quot;#,##0.00\)">
                  <c:v>37356.22</c:v>
                </c:pt>
                <c:pt idx="218" formatCode="&quot;$&quot;#,##0.00_);[Red]\(&quot;$&quot;#,##0.00\)">
                  <c:v>39043.72</c:v>
                </c:pt>
                <c:pt idx="219" formatCode="&quot;$&quot;#,##0.00_);[Red]\(&quot;$&quot;#,##0.00\)">
                  <c:v>40412.47</c:v>
                </c:pt>
                <c:pt idx="220" formatCode="&quot;$&quot;#,##0.00_);[Red]\(&quot;$&quot;#,##0.00\)">
                  <c:v>41693.72</c:v>
                </c:pt>
                <c:pt idx="221" formatCode="&quot;$&quot;#,##0.00_);[Red]\(&quot;$&quot;#,##0.00\)">
                  <c:v>43174.97</c:v>
                </c:pt>
                <c:pt idx="222" formatCode="&quot;$&quot;#,##0.00_);[Red]\(&quot;$&quot;#,##0.00\)">
                  <c:v>43424.959999999999</c:v>
                </c:pt>
                <c:pt idx="223" formatCode="&quot;$&quot;#,##0.00_);[Red]\(&quot;$&quot;#,##0.00\)">
                  <c:v>42931.21</c:v>
                </c:pt>
                <c:pt idx="224" formatCode="&quot;$&quot;#,##0.00_);[Red]\(&quot;$&quot;#,##0.00\)">
                  <c:v>43349.96</c:v>
                </c:pt>
                <c:pt idx="225" formatCode="&quot;$&quot;#,##0.00_);[Red]\(&quot;$&quot;#,##0.00\)">
                  <c:v>44781.21</c:v>
                </c:pt>
                <c:pt idx="226" formatCode="&quot;$&quot;#,##0.00_);[Red]\(&quot;$&quot;#,##0.00\)">
                  <c:v>45043.72</c:v>
                </c:pt>
                <c:pt idx="227" formatCode="&quot;$&quot;#,##0.00_);[Red]\(&quot;$&quot;#,##0.00\)">
                  <c:v>45956.21</c:v>
                </c:pt>
                <c:pt idx="228" formatCode="&quot;$&quot;#,##0.00_);[Red]\(&quot;$&quot;#,##0.00\)">
                  <c:v>47531.199999999997</c:v>
                </c:pt>
                <c:pt idx="229" formatCode="&quot;$&quot;#,##0.00_);[Red]\(&quot;$&quot;#,##0.00\)">
                  <c:v>47712.439999999995</c:v>
                </c:pt>
                <c:pt idx="230" formatCode="&quot;$&quot;#,##0.00_);[Red]\(&quot;$&quot;#,##0.00\)">
                  <c:v>48981.189999999995</c:v>
                </c:pt>
                <c:pt idx="231" formatCode="&quot;$&quot;#,##0.00_);[Red]\(&quot;$&quot;#,##0.00\)">
                  <c:v>48931.189999999995</c:v>
                </c:pt>
                <c:pt idx="232" formatCode="&quot;$&quot;#,##0.00_);[Red]\(&quot;$&quot;#,##0.00\)">
                  <c:v>49612.439999999995</c:v>
                </c:pt>
                <c:pt idx="233" formatCode="&quot;$&quot;#,##0.00_);[Red]\(&quot;$&quot;#,##0.00\)">
                  <c:v>51074.939999999995</c:v>
                </c:pt>
                <c:pt idx="234" formatCode="&quot;$&quot;#,##0.00_);[Red]\(&quot;$&quot;#,##0.00\)">
                  <c:v>50668.689999999995</c:v>
                </c:pt>
                <c:pt idx="235" formatCode="&quot;$&quot;#,##0.00_);[Red]\(&quot;$&quot;#,##0.00\)">
                  <c:v>52212.439999999995</c:v>
                </c:pt>
                <c:pt idx="236" formatCode="&quot;$&quot;#,##0.00_);[Red]\(&quot;$&quot;#,##0.00\)">
                  <c:v>54349.929999999993</c:v>
                </c:pt>
                <c:pt idx="237" formatCode="&quot;$&quot;#,##0.00_);[Red]\(&quot;$&quot;#,##0.00\)">
                  <c:v>54581.19999999999</c:v>
                </c:pt>
                <c:pt idx="238" formatCode="&quot;$&quot;#,##0.00_);[Red]\(&quot;$&quot;#,##0.00\)">
                  <c:v>54781.19999999999</c:v>
                </c:pt>
                <c:pt idx="239" formatCode="&quot;$&quot;#,##0.00_);[Red]\(&quot;$&quot;#,##0.00\)">
                  <c:v>55531.19999999999</c:v>
                </c:pt>
                <c:pt idx="240" formatCode="&quot;$&quot;#,##0.00_);[Red]\(&quot;$&quot;#,##0.00\)">
                  <c:v>56518.709999999992</c:v>
                </c:pt>
                <c:pt idx="241" formatCode="&quot;$&quot;#,##0.00_);[Red]\(&quot;$&quot;#,##0.00\)">
                  <c:v>56656.19999999999</c:v>
                </c:pt>
                <c:pt idx="242" formatCode="&quot;$&quot;#,##0.00_);[Red]\(&quot;$&quot;#,##0.00\)">
                  <c:v>58118.69999999999</c:v>
                </c:pt>
                <c:pt idx="243" formatCode="&quot;$&quot;#,##0.00_);[Red]\(&quot;$&quot;#,##0.00\)">
                  <c:v>59912.439999999988</c:v>
                </c:pt>
                <c:pt idx="244" formatCode="&quot;$&quot;#,##0.00_);[Red]\(&quot;$&quot;#,##0.00\)">
                  <c:v>60499.939999999988</c:v>
                </c:pt>
                <c:pt idx="245" formatCode="&quot;$&quot;#,##0.00_);[Red]\(&quot;$&quot;#,##0.00\)">
                  <c:v>60362.44999999999</c:v>
                </c:pt>
                <c:pt idx="246" formatCode="&quot;$&quot;#,##0.00_);[Red]\(&quot;$&quot;#,##0.00\)">
                  <c:v>61962.439999999988</c:v>
                </c:pt>
                <c:pt idx="247" formatCode="&quot;$&quot;#,##0.00_);[Red]\(&quot;$&quot;#,##0.00\)">
                  <c:v>62968.69999999999</c:v>
                </c:pt>
                <c:pt idx="248" formatCode="&quot;$&quot;#,##0.00_);[Red]\(&quot;$&quot;#,##0.00\)">
                  <c:v>63637.44999999999</c:v>
                </c:pt>
                <c:pt idx="249" formatCode="&quot;$&quot;#,##0.00_);[Red]\(&quot;$&quot;#,##0.00\)">
                  <c:v>62756.19999999999</c:v>
                </c:pt>
                <c:pt idx="250" formatCode="&quot;$&quot;#,##0.00_);[Red]\(&quot;$&quot;#,##0.00\)">
                  <c:v>63243.709999999992</c:v>
                </c:pt>
                <c:pt idx="251" formatCode="&quot;$&quot;#,##0.00_);[Red]\(&quot;$&quot;#,##0.00\)">
                  <c:v>64474.959999999992</c:v>
                </c:pt>
                <c:pt idx="252" formatCode="&quot;$&quot;#,##0.00_);[Red]\(&quot;$&quot;#,##0.00\)">
                  <c:v>64062.459999999992</c:v>
                </c:pt>
                <c:pt idx="253" formatCode="&quot;$&quot;#,##0.00_);[Red]\(&quot;$&quot;#,##0.00\)">
                  <c:v>64481.209999999992</c:v>
                </c:pt>
                <c:pt idx="254" formatCode="&quot;$&quot;#,##0.00_);[Red]\(&quot;$&quot;#,##0.00\)">
                  <c:v>65281.209999999992</c:v>
                </c:pt>
                <c:pt idx="255" formatCode="&quot;$&quot;#,##0.00_);[Red]\(&quot;$&quot;#,##0.00\)">
                  <c:v>66981.209999999992</c:v>
                </c:pt>
                <c:pt idx="256" formatCode="&quot;$&quot;#,##0.00_);[Red]\(&quot;$&quot;#,##0.00\)">
                  <c:v>66093.709999999992</c:v>
                </c:pt>
                <c:pt idx="257" formatCode="&quot;$&quot;#,##0.00_);[Red]\(&quot;$&quot;#,##0.00\)">
                  <c:v>65599.969999999987</c:v>
                </c:pt>
                <c:pt idx="258" formatCode="&quot;$&quot;#,##0.00_);[Red]\(&quot;$&quot;#,##0.00\)">
                  <c:v>65709.339999999982</c:v>
                </c:pt>
                <c:pt idx="259" formatCode="&quot;$&quot;#,##0.00_);[Red]\(&quot;$&quot;#,##0.00\)">
                  <c:v>67187.459999999977</c:v>
                </c:pt>
                <c:pt idx="260" formatCode="&quot;$&quot;#,##0.00_);[Red]\(&quot;$&quot;#,##0.00\)">
                  <c:v>68253.089999999982</c:v>
                </c:pt>
                <c:pt idx="261" formatCode="&quot;$&quot;#,##0.00_);[Red]\(&quot;$&quot;#,##0.00\)">
                  <c:v>69115.589999999982</c:v>
                </c:pt>
                <c:pt idx="262" formatCode="&quot;$&quot;#,##0.00_);[Red]\(&quot;$&quot;#,##0.00\)">
                  <c:v>69781.219999999987</c:v>
                </c:pt>
                <c:pt idx="263" formatCode="&quot;$&quot;#,##0.00_);[Red]\(&quot;$&quot;#,##0.00\)">
                  <c:v>70599.969999999987</c:v>
                </c:pt>
                <c:pt idx="264" formatCode="&quot;$&quot;#,##0.00_);[Red]\(&quot;$&quot;#,##0.00\)">
                  <c:v>70156.219999999987</c:v>
                </c:pt>
                <c:pt idx="265" formatCode="&quot;$&quot;#,##0.00_);[Red]\(&quot;$&quot;#,##0.00\)">
                  <c:v>69740.589999999982</c:v>
                </c:pt>
                <c:pt idx="266" formatCode="&quot;$&quot;#,##0.00_);[Red]\(&quot;$&quot;#,##0.00\)">
                  <c:v>69403.089999999982</c:v>
                </c:pt>
                <c:pt idx="267" formatCode="&quot;$&quot;#,##0.00_);[Red]\(&quot;$&quot;#,##0.00\)">
                  <c:v>72018.719999999987</c:v>
                </c:pt>
                <c:pt idx="268" formatCode="&quot;$&quot;#,##0.00_);[Red]\(&quot;$&quot;#,##0.00\)">
                  <c:v>74020.969999999987</c:v>
                </c:pt>
                <c:pt idx="269" formatCode="&quot;$&quot;#,##0.00_);[Red]\(&quot;$&quot;#,##0.00\)">
                  <c:v>72464.789999999994</c:v>
                </c:pt>
                <c:pt idx="270" formatCode="&quot;$&quot;#,##0.00_);[Red]\(&quot;$&quot;#,##0.00\)">
                  <c:v>74928.789999999994</c:v>
                </c:pt>
                <c:pt idx="271" formatCode="&quot;$&quot;#,##0.00_);[Red]\(&quot;$&quot;#,##0.00\)">
                  <c:v>75988.289999999994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35-4579-B678-768AB09C8E30}"/>
            </c:ext>
          </c:extLst>
        </c:ser>
        <c:ser>
          <c:idx val="21"/>
          <c:order val="20"/>
          <c:tx>
            <c:strRef>
              <c:f>Sheet1!$GD$53</c:f>
              <c:strCache>
                <c:ptCount val="1"/>
                <c:pt idx="0">
                  <c:v>WM 1.25 M JPY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Sheet1!$GD$54:$GD$328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35-4579-B678-768AB09C8E30}"/>
            </c:ext>
          </c:extLst>
        </c:ser>
        <c:ser>
          <c:idx val="22"/>
          <c:order val="21"/>
          <c:tx>
            <c:strRef>
              <c:f>Sheet1!$GE$53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Sheet1!$GE$54:$GE$328</c:f>
              <c:numCache>
                <c:formatCode>General</c:formatCode>
                <c:ptCount val="275"/>
                <c:pt idx="191" formatCode="&quot;$&quot;#,##0.00_);[Red]\(&quot;$&quot;#,##0.00\)">
                  <c:v>0</c:v>
                </c:pt>
                <c:pt idx="193" formatCode="&quot;$&quot;#,##0.00_);[Red]\(&quot;$&quot;#,##0.00\)">
                  <c:v>0</c:v>
                </c:pt>
                <c:pt idx="194" formatCode="&quot;$&quot;#,##0.00_);[Red]\(&quot;$&quot;#,##0.00\)">
                  <c:v>0</c:v>
                </c:pt>
                <c:pt idx="195" formatCode="&quot;$&quot;#,##0.00_);[Red]\(&quot;$&quot;#,##0.00\)">
                  <c:v>0</c:v>
                </c:pt>
                <c:pt idx="196" formatCode="&quot;$&quot;#,##0.00_);[Red]\(&quot;$&quot;#,##0.00\)">
                  <c:v>0</c:v>
                </c:pt>
                <c:pt idx="197" formatCode="&quot;$&quot;#,##0.00_);[Red]\(&quot;$&quot;#,##0.00\)">
                  <c:v>0</c:v>
                </c:pt>
                <c:pt idx="198" formatCode="&quot;$&quot;#,##0.00_);[Red]\(&quot;$&quot;#,##0.00\)">
                  <c:v>0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0</c:v>
                </c:pt>
                <c:pt idx="201" formatCode="&quot;$&quot;#,##0.00_);[Red]\(&quot;$&quot;#,##0.00\)">
                  <c:v>0</c:v>
                </c:pt>
                <c:pt idx="202" formatCode="&quot;$&quot;#,##0.00_);[Red]\(&quot;$&quot;#,##0.00\)">
                  <c:v>0</c:v>
                </c:pt>
                <c:pt idx="203" formatCode="&quot;$&quot;#,##0.00_);[Red]\(&quot;$&quot;#,##0.00\)">
                  <c:v>0</c:v>
                </c:pt>
                <c:pt idx="204" formatCode="&quot;$&quot;#,##0.00_);[Red]\(&quot;$&quot;#,##0.00\)">
                  <c:v>0</c:v>
                </c:pt>
                <c:pt idx="205" formatCode="&quot;$&quot;#,##0.00_);[Red]\(&quot;$&quot;#,##0.00\)">
                  <c:v>0</c:v>
                </c:pt>
                <c:pt idx="206" formatCode="&quot;$&quot;#,##0.00_);[Red]\(&quot;$&quot;#,##0.00\)">
                  <c:v>0</c:v>
                </c:pt>
                <c:pt idx="207" formatCode="&quot;$&quot;#,##0.00_);[Red]\(&quot;$&quot;#,##0.00\)">
                  <c:v>0</c:v>
                </c:pt>
                <c:pt idx="208" formatCode="&quot;$&quot;#,##0.00_);[Red]\(&quot;$&quot;#,##0.00\)">
                  <c:v>0</c:v>
                </c:pt>
                <c:pt idx="209" formatCode="&quot;$&quot;#,##0.00_);[Red]\(&quot;$&quot;#,##0.00\)">
                  <c:v>0</c:v>
                </c:pt>
                <c:pt idx="210" formatCode="&quot;$&quot;#,##0.00_);[Red]\(&quot;$&quot;#,##0.00\)">
                  <c:v>0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0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0</c:v>
                </c:pt>
                <c:pt idx="216" formatCode="&quot;$&quot;#,##0.00_);[Red]\(&quot;$&quot;#,##0.00\)">
                  <c:v>0</c:v>
                </c:pt>
                <c:pt idx="217" formatCode="&quot;$&quot;#,##0.00_);[Red]\(&quot;$&quot;#,##0.00\)">
                  <c:v>0</c:v>
                </c:pt>
                <c:pt idx="218" formatCode="&quot;$&quot;#,##0.00_);[Red]\(&quot;$&quot;#,##0.00\)">
                  <c:v>0</c:v>
                </c:pt>
                <c:pt idx="219" formatCode="&quot;$&quot;#,##0.00_);[Red]\(&quot;$&quot;#,##0.00\)">
                  <c:v>0</c:v>
                </c:pt>
                <c:pt idx="220" formatCode="&quot;$&quot;#,##0.00_);[Red]\(&quot;$&quot;#,##0.00\)">
                  <c:v>0</c:v>
                </c:pt>
                <c:pt idx="221" formatCode="&quot;$&quot;#,##0.00_);[Red]\(&quot;$&quot;#,##0.00\)">
                  <c:v>0</c:v>
                </c:pt>
                <c:pt idx="222" formatCode="&quot;$&quot;#,##0.00_);[Red]\(&quot;$&quot;#,##0.00\)">
                  <c:v>0</c:v>
                </c:pt>
                <c:pt idx="223" formatCode="&quot;$&quot;#,##0.00_);[Red]\(&quot;$&quot;#,##0.00\)">
                  <c:v>0</c:v>
                </c:pt>
                <c:pt idx="224" formatCode="&quot;$&quot;#,##0.00_);[Red]\(&quot;$&quot;#,##0.00\)">
                  <c:v>0</c:v>
                </c:pt>
                <c:pt idx="225" formatCode="&quot;$&quot;#,##0.00_);[Red]\(&quot;$&quot;#,##0.00\)">
                  <c:v>0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0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0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0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0</c:v>
                </c:pt>
                <c:pt idx="236" formatCode="&quot;$&quot;#,##0.00_);[Red]\(&quot;$&quot;#,##0.00\)">
                  <c:v>0</c:v>
                </c:pt>
                <c:pt idx="237" formatCode="&quot;$&quot;#,##0.00_);[Red]\(&quot;$&quot;#,##0.00\)">
                  <c:v>0</c:v>
                </c:pt>
                <c:pt idx="238" formatCode="&quot;$&quot;#,##0.00_);[Red]\(&quot;$&quot;#,##0.00\)">
                  <c:v>0</c:v>
                </c:pt>
                <c:pt idx="239" formatCode="&quot;$&quot;#,##0.00_);[Red]\(&quot;$&quot;#,##0.00\)">
                  <c:v>0</c:v>
                </c:pt>
                <c:pt idx="240" formatCode="&quot;$&quot;#,##0.00_);[Red]\(&quot;$&quot;#,##0.00\)">
                  <c:v>0</c:v>
                </c:pt>
                <c:pt idx="241" formatCode="&quot;$&quot;#,##0.00_);[Red]\(&quot;$&quot;#,##0.00\)">
                  <c:v>0</c:v>
                </c:pt>
                <c:pt idx="242" formatCode="&quot;$&quot;#,##0.00_);[Red]\(&quot;$&quot;#,##0.00\)">
                  <c:v>0</c:v>
                </c:pt>
                <c:pt idx="243" formatCode="&quot;$&quot;#,##0.00_);[Red]\(&quot;$&quot;#,##0.00\)">
                  <c:v>0</c:v>
                </c:pt>
                <c:pt idx="244" formatCode="&quot;$&quot;#,##0.00_);[Red]\(&quot;$&quot;#,##0.00\)">
                  <c:v>0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0</c:v>
                </c:pt>
                <c:pt idx="248" formatCode="&quot;$&quot;#,##0.00_);[Red]\(&quot;$&quot;#,##0.00\)">
                  <c:v>0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0</c:v>
                </c:pt>
                <c:pt idx="251" formatCode="&quot;$&quot;#,##0.00_);[Red]\(&quot;$&quot;#,##0.00\)">
                  <c:v>0</c:v>
                </c:pt>
                <c:pt idx="252" formatCode="&quot;$&quot;#,##0.00_);[Red]\(&quot;$&quot;#,##0.00\)">
                  <c:v>0</c:v>
                </c:pt>
                <c:pt idx="253" formatCode="&quot;$&quot;#,##0.00_);[Red]\(&quot;$&quot;#,##0.00\)">
                  <c:v>0</c:v>
                </c:pt>
                <c:pt idx="254" formatCode="&quot;$&quot;#,##0.00_);[Red]\(&quot;$&quot;#,##0.00\)">
                  <c:v>0</c:v>
                </c:pt>
                <c:pt idx="255" formatCode="&quot;$&quot;#,##0.00_);[Red]\(&quot;$&quot;#,##0.00\)">
                  <c:v>0</c:v>
                </c:pt>
                <c:pt idx="256" formatCode="&quot;$&quot;#,##0.00_);[Red]\(&quot;$&quot;#,##0.00\)">
                  <c:v>0</c:v>
                </c:pt>
                <c:pt idx="257" formatCode="&quot;$&quot;#,##0.00_);[Red]\(&quot;$&quot;#,##0.00\)">
                  <c:v>0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0</c:v>
                </c:pt>
                <c:pt idx="260" formatCode="&quot;$&quot;#,##0.00_);[Red]\(&quot;$&quot;#,##0.00\)">
                  <c:v>0</c:v>
                </c:pt>
                <c:pt idx="261" formatCode="&quot;$&quot;#,##0.00_);[Red]\(&quot;$&quot;#,##0.00\)">
                  <c:v>0</c:v>
                </c:pt>
                <c:pt idx="262" formatCode="&quot;$&quot;#,##0.00_);[Red]\(&quot;$&quot;#,##0.00\)">
                  <c:v>0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0</c:v>
                </c:pt>
                <c:pt idx="265" formatCode="&quot;$&quot;#,##0.00_);[Red]\(&quot;$&quot;#,##0.00\)">
                  <c:v>0</c:v>
                </c:pt>
                <c:pt idx="266" formatCode="&quot;$&quot;#,##0.00_);[Red]\(&quot;$&quot;#,##0.00\)">
                  <c:v>0</c:v>
                </c:pt>
                <c:pt idx="267" formatCode="&quot;$&quot;#,##0.00_);[Red]\(&quot;$&quot;#,##0.00\)">
                  <c:v>0</c:v>
                </c:pt>
                <c:pt idx="268" formatCode="&quot;$&quot;#,##0.00_);[Red]\(&quot;$&quot;#,##0.00\)">
                  <c:v>0</c:v>
                </c:pt>
                <c:pt idx="269" formatCode="&quot;$&quot;#,##0.00_);[Red]\(&quot;$&quot;#,##0.00\)">
                  <c:v>0</c:v>
                </c:pt>
                <c:pt idx="270" formatCode="&quot;$&quot;#,##0.00_);[Red]\(&quot;$&quot;#,##0.00\)">
                  <c:v>0</c:v>
                </c:pt>
                <c:pt idx="271" formatCode="&quot;$&quot;#,##0.00_);[Red]\(&quot;$&quot;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5-4579-B678-768AB09C8E30}"/>
            </c:ext>
          </c:extLst>
        </c:ser>
        <c:ser>
          <c:idx val="25"/>
          <c:order val="22"/>
          <c:tx>
            <c:strRef>
              <c:f>Sheet1!$GH$53</c:f>
              <c:strCache>
                <c:ptCount val="1"/>
                <c:pt idx="0">
                  <c:v>ES SP 500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Sheet1!$GH$54:$GH$328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5-4579-B678-768AB09C8E30}"/>
            </c:ext>
          </c:extLst>
        </c:ser>
        <c:ser>
          <c:idx val="26"/>
          <c:order val="23"/>
          <c:tx>
            <c:strRef>
              <c:f>Sheet1!$GI$53</c:f>
              <c:strCache>
                <c:ptCount val="1"/>
                <c:pt idx="0">
                  <c:v>ET SP 500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Sheet1!$GI$54:$GI$328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5-4579-B678-768AB09C8E30}"/>
            </c:ext>
          </c:extLst>
        </c:ser>
        <c:ser>
          <c:idx val="27"/>
          <c:order val="24"/>
          <c:tx>
            <c:strRef>
              <c:f>Sheet1!$GJ$53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Sheet1!$GJ$54:$GJ$328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35-4579-B678-768AB09C8E30}"/>
            </c:ext>
          </c:extLst>
        </c:ser>
        <c:ser>
          <c:idx val="28"/>
          <c:order val="25"/>
          <c:tx>
            <c:strRef>
              <c:f>Sheet1!$GK$53</c:f>
              <c:strCache>
                <c:ptCount val="1"/>
                <c:pt idx="0">
                  <c:v>NM Nasdaq 100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Sheet1!$GK$54:$GK$328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35-4579-B678-768AB09C8E30}"/>
            </c:ext>
          </c:extLst>
        </c:ser>
        <c:ser>
          <c:idx val="29"/>
          <c:order val="26"/>
          <c:tx>
            <c:strRef>
              <c:f>Sheet1!$GL$53</c:f>
              <c:strCache>
                <c:ptCount val="1"/>
                <c:pt idx="0">
                  <c:v>GC Gold 100 Ounce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Sheet1!$GL$54:$GL$328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35-4579-B678-768AB09C8E30}"/>
            </c:ext>
          </c:extLst>
        </c:ser>
        <c:ser>
          <c:idx val="30"/>
          <c:order val="27"/>
          <c:tx>
            <c:strRef>
              <c:f>Sheet1!$GM$53</c:f>
              <c:strCache>
                <c:ptCount val="1"/>
                <c:pt idx="0">
                  <c:v>QO Gold 50 Ounce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Sheet1!$GM$54:$GM$328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35-4579-B678-768AB09C8E30}"/>
            </c:ext>
          </c:extLst>
        </c:ser>
        <c:ser>
          <c:idx val="31"/>
          <c:order val="28"/>
          <c:tx>
            <c:strRef>
              <c:f>Sheet1!$GN$53</c:f>
              <c:strCache>
                <c:ptCount val="1"/>
                <c:pt idx="0">
                  <c:v>GR Gold 10 Ounce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Sheet1!$GN$54:$GN$328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5-4579-B678-768AB09C8E30}"/>
            </c:ext>
          </c:extLst>
        </c:ser>
        <c:ser>
          <c:idx val="32"/>
          <c:order val="29"/>
          <c:tx>
            <c:strRef>
              <c:f>Sheet1!$GO$53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Sheet1!$GO$54:$GO$328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B35-4579-B678-768AB09C8E30}"/>
            </c:ext>
          </c:extLst>
        </c:ser>
        <c:ser>
          <c:idx val="33"/>
          <c:order val="30"/>
          <c:tx>
            <c:strRef>
              <c:f>Sheet1!$GP$53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Sheet1!$GP$54:$GP$328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35-4579-B678-768AB09C8E30}"/>
            </c:ext>
          </c:extLst>
        </c:ser>
        <c:ser>
          <c:idx val="34"/>
          <c:order val="31"/>
          <c:tx>
            <c:strRef>
              <c:f>Sheet1!$GQ$53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Sheet1!$GQ$54:$GQ$328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35-4579-B678-768AB09C8E30}"/>
            </c:ext>
          </c:extLst>
        </c:ser>
        <c:ser>
          <c:idx val="35"/>
          <c:order val="32"/>
          <c:tx>
            <c:strRef>
              <c:f>Sheet1!$GR$53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Sheet1!$GR$54:$GR$328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35-4579-B678-768AB09C8E30}"/>
            </c:ext>
          </c:extLst>
        </c:ser>
        <c:ser>
          <c:idx val="36"/>
          <c:order val="33"/>
          <c:tx>
            <c:strRef>
              <c:f>Sheet1!$GS$53</c:f>
              <c:strCache>
                <c:ptCount val="1"/>
                <c:pt idx="0">
                  <c:v>MG 10,000 AUD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Sheet1!$GS$54:$GS$328</c:f>
              <c:numCache>
                <c:formatCode>"$"#,##0.00_);[Red]\("$"#,##0.00\)</c:formatCode>
                <c:ptCount val="275"/>
                <c:pt idx="1">
                  <c:v>68</c:v>
                </c:pt>
                <c:pt idx="2">
                  <c:v>254</c:v>
                </c:pt>
                <c:pt idx="3">
                  <c:v>359</c:v>
                </c:pt>
                <c:pt idx="4">
                  <c:v>606</c:v>
                </c:pt>
                <c:pt idx="5">
                  <c:v>717</c:v>
                </c:pt>
                <c:pt idx="6">
                  <c:v>603</c:v>
                </c:pt>
                <c:pt idx="7">
                  <c:v>599</c:v>
                </c:pt>
                <c:pt idx="8">
                  <c:v>359</c:v>
                </c:pt>
                <c:pt idx="9">
                  <c:v>702</c:v>
                </c:pt>
                <c:pt idx="10">
                  <c:v>902</c:v>
                </c:pt>
                <c:pt idx="11">
                  <c:v>913</c:v>
                </c:pt>
                <c:pt idx="12">
                  <c:v>1206</c:v>
                </c:pt>
                <c:pt idx="13">
                  <c:v>1160</c:v>
                </c:pt>
                <c:pt idx="14">
                  <c:v>1397</c:v>
                </c:pt>
                <c:pt idx="15">
                  <c:v>1731</c:v>
                </c:pt>
                <c:pt idx="16">
                  <c:v>1535</c:v>
                </c:pt>
                <c:pt idx="17">
                  <c:v>1646</c:v>
                </c:pt>
                <c:pt idx="18">
                  <c:v>1491</c:v>
                </c:pt>
                <c:pt idx="19">
                  <c:v>1473</c:v>
                </c:pt>
                <c:pt idx="20">
                  <c:v>1643</c:v>
                </c:pt>
                <c:pt idx="21">
                  <c:v>1839</c:v>
                </c:pt>
                <c:pt idx="22">
                  <c:v>1704</c:v>
                </c:pt>
                <c:pt idx="23">
                  <c:v>1841</c:v>
                </c:pt>
                <c:pt idx="24">
                  <c:v>1830</c:v>
                </c:pt>
                <c:pt idx="25">
                  <c:v>1830</c:v>
                </c:pt>
                <c:pt idx="26">
                  <c:v>1664</c:v>
                </c:pt>
                <c:pt idx="27">
                  <c:v>1787</c:v>
                </c:pt>
                <c:pt idx="28">
                  <c:v>1899</c:v>
                </c:pt>
                <c:pt idx="29">
                  <c:v>2177</c:v>
                </c:pt>
                <c:pt idx="30">
                  <c:v>2144</c:v>
                </c:pt>
                <c:pt idx="31">
                  <c:v>2315</c:v>
                </c:pt>
                <c:pt idx="32">
                  <c:v>2345</c:v>
                </c:pt>
                <c:pt idx="33">
                  <c:v>2253</c:v>
                </c:pt>
                <c:pt idx="34">
                  <c:v>2196</c:v>
                </c:pt>
                <c:pt idx="35">
                  <c:v>2248</c:v>
                </c:pt>
                <c:pt idx="36">
                  <c:v>2242</c:v>
                </c:pt>
                <c:pt idx="37">
                  <c:v>2528</c:v>
                </c:pt>
                <c:pt idx="38">
                  <c:v>2727</c:v>
                </c:pt>
                <c:pt idx="39">
                  <c:v>2535</c:v>
                </c:pt>
                <c:pt idx="40">
                  <c:v>2711</c:v>
                </c:pt>
                <c:pt idx="41">
                  <c:v>2994</c:v>
                </c:pt>
                <c:pt idx="42">
                  <c:v>3171</c:v>
                </c:pt>
                <c:pt idx="43">
                  <c:v>3067</c:v>
                </c:pt>
                <c:pt idx="44">
                  <c:v>2943</c:v>
                </c:pt>
                <c:pt idx="45">
                  <c:v>3000</c:v>
                </c:pt>
                <c:pt idx="46">
                  <c:v>3276</c:v>
                </c:pt>
                <c:pt idx="47">
                  <c:v>3444</c:v>
                </c:pt>
                <c:pt idx="48">
                  <c:v>3703</c:v>
                </c:pt>
                <c:pt idx="49">
                  <c:v>3838</c:v>
                </c:pt>
                <c:pt idx="50">
                  <c:v>3707</c:v>
                </c:pt>
                <c:pt idx="51">
                  <c:v>3489</c:v>
                </c:pt>
                <c:pt idx="52">
                  <c:v>3641</c:v>
                </c:pt>
                <c:pt idx="53">
                  <c:v>3721</c:v>
                </c:pt>
                <c:pt idx="54">
                  <c:v>3900</c:v>
                </c:pt>
                <c:pt idx="55">
                  <c:v>4040</c:v>
                </c:pt>
                <c:pt idx="56">
                  <c:v>3784</c:v>
                </c:pt>
                <c:pt idx="57">
                  <c:v>4012</c:v>
                </c:pt>
                <c:pt idx="58">
                  <c:v>4223</c:v>
                </c:pt>
                <c:pt idx="59">
                  <c:v>4469</c:v>
                </c:pt>
                <c:pt idx="60">
                  <c:v>4017</c:v>
                </c:pt>
                <c:pt idx="61">
                  <c:v>3918</c:v>
                </c:pt>
                <c:pt idx="62">
                  <c:v>4096</c:v>
                </c:pt>
                <c:pt idx="63">
                  <c:v>4147</c:v>
                </c:pt>
                <c:pt idx="64">
                  <c:v>4122</c:v>
                </c:pt>
                <c:pt idx="65">
                  <c:v>4212</c:v>
                </c:pt>
                <c:pt idx="66">
                  <c:v>4051</c:v>
                </c:pt>
                <c:pt idx="67">
                  <c:v>3885</c:v>
                </c:pt>
                <c:pt idx="68">
                  <c:v>3779</c:v>
                </c:pt>
                <c:pt idx="69">
                  <c:v>3457</c:v>
                </c:pt>
                <c:pt idx="70">
                  <c:v>3600</c:v>
                </c:pt>
                <c:pt idx="71">
                  <c:v>3687</c:v>
                </c:pt>
                <c:pt idx="72">
                  <c:v>3638</c:v>
                </c:pt>
                <c:pt idx="73">
                  <c:v>3552</c:v>
                </c:pt>
                <c:pt idx="74">
                  <c:v>3354</c:v>
                </c:pt>
                <c:pt idx="75">
                  <c:v>3616</c:v>
                </c:pt>
                <c:pt idx="76">
                  <c:v>3766</c:v>
                </c:pt>
                <c:pt idx="77">
                  <c:v>3843</c:v>
                </c:pt>
                <c:pt idx="78">
                  <c:v>3948</c:v>
                </c:pt>
                <c:pt idx="79">
                  <c:v>4079</c:v>
                </c:pt>
                <c:pt idx="80">
                  <c:v>4056</c:v>
                </c:pt>
                <c:pt idx="81">
                  <c:v>4097</c:v>
                </c:pt>
                <c:pt idx="82">
                  <c:v>4171</c:v>
                </c:pt>
                <c:pt idx="83">
                  <c:v>4315</c:v>
                </c:pt>
                <c:pt idx="84">
                  <c:v>4321</c:v>
                </c:pt>
                <c:pt idx="85">
                  <c:v>4028</c:v>
                </c:pt>
                <c:pt idx="86">
                  <c:v>3943</c:v>
                </c:pt>
                <c:pt idx="87">
                  <c:v>3796</c:v>
                </c:pt>
                <c:pt idx="88">
                  <c:v>4010</c:v>
                </c:pt>
                <c:pt idx="89">
                  <c:v>3856</c:v>
                </c:pt>
                <c:pt idx="90">
                  <c:v>3921</c:v>
                </c:pt>
                <c:pt idx="91">
                  <c:v>4006</c:v>
                </c:pt>
                <c:pt idx="92">
                  <c:v>4358</c:v>
                </c:pt>
                <c:pt idx="93">
                  <c:v>4701</c:v>
                </c:pt>
                <c:pt idx="94">
                  <c:v>5152</c:v>
                </c:pt>
                <c:pt idx="95">
                  <c:v>4665</c:v>
                </c:pt>
                <c:pt idx="96">
                  <c:v>4718</c:v>
                </c:pt>
                <c:pt idx="97">
                  <c:v>4281</c:v>
                </c:pt>
                <c:pt idx="98">
                  <c:v>4633</c:v>
                </c:pt>
                <c:pt idx="99">
                  <c:v>4443</c:v>
                </c:pt>
                <c:pt idx="100">
                  <c:v>4465</c:v>
                </c:pt>
                <c:pt idx="101">
                  <c:v>4561</c:v>
                </c:pt>
                <c:pt idx="102">
                  <c:v>4441</c:v>
                </c:pt>
                <c:pt idx="103">
                  <c:v>4537</c:v>
                </c:pt>
                <c:pt idx="104">
                  <c:v>5380</c:v>
                </c:pt>
                <c:pt idx="105">
                  <c:v>6046</c:v>
                </c:pt>
                <c:pt idx="106">
                  <c:v>7282</c:v>
                </c:pt>
                <c:pt idx="107">
                  <c:v>7416</c:v>
                </c:pt>
                <c:pt idx="108">
                  <c:v>7922</c:v>
                </c:pt>
                <c:pt idx="109">
                  <c:v>7646</c:v>
                </c:pt>
                <c:pt idx="110">
                  <c:v>7572</c:v>
                </c:pt>
                <c:pt idx="111">
                  <c:v>7775</c:v>
                </c:pt>
                <c:pt idx="112">
                  <c:v>8112</c:v>
                </c:pt>
                <c:pt idx="113">
                  <c:v>8807</c:v>
                </c:pt>
                <c:pt idx="114">
                  <c:v>8892</c:v>
                </c:pt>
                <c:pt idx="115">
                  <c:v>8935.6</c:v>
                </c:pt>
                <c:pt idx="116">
                  <c:v>9015.6</c:v>
                </c:pt>
                <c:pt idx="117">
                  <c:v>9406.6</c:v>
                </c:pt>
                <c:pt idx="118">
                  <c:v>9578.6</c:v>
                </c:pt>
                <c:pt idx="119">
                  <c:v>9737.6</c:v>
                </c:pt>
                <c:pt idx="120">
                  <c:v>9860.6</c:v>
                </c:pt>
                <c:pt idx="121">
                  <c:v>9381.2000000000007</c:v>
                </c:pt>
                <c:pt idx="122">
                  <c:v>9500.6</c:v>
                </c:pt>
                <c:pt idx="123">
                  <c:v>9715.6</c:v>
                </c:pt>
                <c:pt idx="124">
                  <c:v>9788.6</c:v>
                </c:pt>
                <c:pt idx="125">
                  <c:v>10220.700000000001</c:v>
                </c:pt>
                <c:pt idx="126">
                  <c:v>9735.6</c:v>
                </c:pt>
                <c:pt idx="127">
                  <c:v>9823.4</c:v>
                </c:pt>
                <c:pt idx="128">
                  <c:v>9680.4</c:v>
                </c:pt>
                <c:pt idx="129">
                  <c:v>10012.5</c:v>
                </c:pt>
                <c:pt idx="130">
                  <c:v>10115.4</c:v>
                </c:pt>
                <c:pt idx="131">
                  <c:v>10464.699999999999</c:v>
                </c:pt>
                <c:pt idx="132">
                  <c:v>10538.199999999999</c:v>
                </c:pt>
                <c:pt idx="133">
                  <c:v>10208.599999999999</c:v>
                </c:pt>
                <c:pt idx="134">
                  <c:v>10107.999999999998</c:v>
                </c:pt>
                <c:pt idx="135">
                  <c:v>9726.8999999999978</c:v>
                </c:pt>
                <c:pt idx="136">
                  <c:v>10369.299999999997</c:v>
                </c:pt>
                <c:pt idx="137">
                  <c:v>9795.3999999999978</c:v>
                </c:pt>
                <c:pt idx="138">
                  <c:v>9490.9999999999982</c:v>
                </c:pt>
                <c:pt idx="139">
                  <c:v>9724.0999999999985</c:v>
                </c:pt>
                <c:pt idx="140">
                  <c:v>8976.7999999999993</c:v>
                </c:pt>
                <c:pt idx="141">
                  <c:v>9513.5999999999985</c:v>
                </c:pt>
                <c:pt idx="142">
                  <c:v>9283.2999999999993</c:v>
                </c:pt>
                <c:pt idx="143">
                  <c:v>8981.5</c:v>
                </c:pt>
                <c:pt idx="144">
                  <c:v>8572.7000000000007</c:v>
                </c:pt>
                <c:pt idx="145">
                  <c:v>8990.3000000000011</c:v>
                </c:pt>
                <c:pt idx="146">
                  <c:v>9100.3000000000011</c:v>
                </c:pt>
                <c:pt idx="147">
                  <c:v>9087.8000000000011</c:v>
                </c:pt>
                <c:pt idx="148">
                  <c:v>8887.1</c:v>
                </c:pt>
                <c:pt idx="149">
                  <c:v>9351</c:v>
                </c:pt>
                <c:pt idx="150">
                  <c:v>9417.7000000000007</c:v>
                </c:pt>
                <c:pt idx="151">
                  <c:v>9682.7000000000007</c:v>
                </c:pt>
                <c:pt idx="152">
                  <c:v>9627.9000000000015</c:v>
                </c:pt>
                <c:pt idx="153">
                  <c:v>9357.6000000000022</c:v>
                </c:pt>
                <c:pt idx="154">
                  <c:v>9323.2000000000025</c:v>
                </c:pt>
                <c:pt idx="155">
                  <c:v>9272.2000000000025</c:v>
                </c:pt>
                <c:pt idx="156">
                  <c:v>9307.6000000000022</c:v>
                </c:pt>
                <c:pt idx="157">
                  <c:v>9033.9000000000015</c:v>
                </c:pt>
                <c:pt idx="158">
                  <c:v>9243.6000000000022</c:v>
                </c:pt>
                <c:pt idx="159">
                  <c:v>9060.8000000000029</c:v>
                </c:pt>
                <c:pt idx="160">
                  <c:v>9021.9000000000033</c:v>
                </c:pt>
                <c:pt idx="161">
                  <c:v>9822.7000000000025</c:v>
                </c:pt>
                <c:pt idx="162">
                  <c:v>10251.700000000003</c:v>
                </c:pt>
                <c:pt idx="163">
                  <c:v>10410.900000000003</c:v>
                </c:pt>
                <c:pt idx="164">
                  <c:v>10273.300000000003</c:v>
                </c:pt>
                <c:pt idx="165">
                  <c:v>10207.000000000004</c:v>
                </c:pt>
                <c:pt idx="166">
                  <c:v>10346.400000000003</c:v>
                </c:pt>
                <c:pt idx="167">
                  <c:v>10757.900000000003</c:v>
                </c:pt>
                <c:pt idx="168">
                  <c:v>10955.200000000003</c:v>
                </c:pt>
                <c:pt idx="169">
                  <c:v>11110.700000000003</c:v>
                </c:pt>
                <c:pt idx="170">
                  <c:v>10832.900000000003</c:v>
                </c:pt>
                <c:pt idx="171">
                  <c:v>11173.900000000003</c:v>
                </c:pt>
                <c:pt idx="172">
                  <c:v>11197.700000000003</c:v>
                </c:pt>
                <c:pt idx="173">
                  <c:v>10820.100000000002</c:v>
                </c:pt>
                <c:pt idx="174">
                  <c:v>10857.000000000002</c:v>
                </c:pt>
                <c:pt idx="175">
                  <c:v>10608.900000000001</c:v>
                </c:pt>
                <c:pt idx="176">
                  <c:v>10569.800000000001</c:v>
                </c:pt>
                <c:pt idx="177">
                  <c:v>10945.1</c:v>
                </c:pt>
                <c:pt idx="178">
                  <c:v>10894.4</c:v>
                </c:pt>
                <c:pt idx="179">
                  <c:v>11179.4</c:v>
                </c:pt>
                <c:pt idx="180">
                  <c:v>11529.5</c:v>
                </c:pt>
                <c:pt idx="181">
                  <c:v>11924.4</c:v>
                </c:pt>
                <c:pt idx="182">
                  <c:v>11883.4</c:v>
                </c:pt>
                <c:pt idx="183">
                  <c:v>11544.9</c:v>
                </c:pt>
                <c:pt idx="184">
                  <c:v>11419.699999999999</c:v>
                </c:pt>
                <c:pt idx="185">
                  <c:v>11475.999999999998</c:v>
                </c:pt>
                <c:pt idx="186">
                  <c:v>11274.999999999998</c:v>
                </c:pt>
                <c:pt idx="187">
                  <c:v>11135.899999999998</c:v>
                </c:pt>
                <c:pt idx="188">
                  <c:v>11321.999999999998</c:v>
                </c:pt>
                <c:pt idx="189">
                  <c:v>11418.399999999998</c:v>
                </c:pt>
                <c:pt idx="190">
                  <c:v>11124.199999999997</c:v>
                </c:pt>
                <c:pt idx="191">
                  <c:v>10977.199999999997</c:v>
                </c:pt>
                <c:pt idx="192">
                  <c:v>10694.699999999997</c:v>
                </c:pt>
                <c:pt idx="193">
                  <c:v>10609.499999999996</c:v>
                </c:pt>
                <c:pt idx="194">
                  <c:v>10459.599999999997</c:v>
                </c:pt>
                <c:pt idx="195">
                  <c:v>10976.599999999997</c:v>
                </c:pt>
                <c:pt idx="196">
                  <c:v>10918.299999999997</c:v>
                </c:pt>
                <c:pt idx="197">
                  <c:v>11015.299999999997</c:v>
                </c:pt>
                <c:pt idx="198">
                  <c:v>10745.599999999997</c:v>
                </c:pt>
                <c:pt idx="199">
                  <c:v>10886.299999999997</c:v>
                </c:pt>
                <c:pt idx="200">
                  <c:v>10858.399999999998</c:v>
                </c:pt>
                <c:pt idx="201">
                  <c:v>10360.099999999999</c:v>
                </c:pt>
                <c:pt idx="202">
                  <c:v>9976.4999999999982</c:v>
                </c:pt>
                <c:pt idx="203">
                  <c:v>10169.899999999998</c:v>
                </c:pt>
                <c:pt idx="204">
                  <c:v>10358.599999999999</c:v>
                </c:pt>
                <c:pt idx="205">
                  <c:v>10366.299999999999</c:v>
                </c:pt>
                <c:pt idx="206">
                  <c:v>10438.5</c:v>
                </c:pt>
                <c:pt idx="207">
                  <c:v>10104.6</c:v>
                </c:pt>
                <c:pt idx="208">
                  <c:v>10207.200000000001</c:v>
                </c:pt>
                <c:pt idx="209">
                  <c:v>10078.5</c:v>
                </c:pt>
                <c:pt idx="210">
                  <c:v>10034.9</c:v>
                </c:pt>
                <c:pt idx="211">
                  <c:v>10350.1</c:v>
                </c:pt>
                <c:pt idx="212">
                  <c:v>10293.4</c:v>
                </c:pt>
                <c:pt idx="213">
                  <c:v>10348</c:v>
                </c:pt>
                <c:pt idx="214">
                  <c:v>10524.1</c:v>
                </c:pt>
                <c:pt idx="215">
                  <c:v>10615.800000000001</c:v>
                </c:pt>
                <c:pt idx="216">
                  <c:v>10664.400000000001</c:v>
                </c:pt>
                <c:pt idx="217">
                  <c:v>10923.300000000001</c:v>
                </c:pt>
                <c:pt idx="218">
                  <c:v>10879.6</c:v>
                </c:pt>
                <c:pt idx="219">
                  <c:v>10963.300000000001</c:v>
                </c:pt>
                <c:pt idx="220">
                  <c:v>10966.500000000002</c:v>
                </c:pt>
                <c:pt idx="221">
                  <c:v>10927.500000000002</c:v>
                </c:pt>
                <c:pt idx="222">
                  <c:v>10835.700000000003</c:v>
                </c:pt>
                <c:pt idx="223">
                  <c:v>10810.600000000002</c:v>
                </c:pt>
                <c:pt idx="224">
                  <c:v>11050.000000000002</c:v>
                </c:pt>
                <c:pt idx="225">
                  <c:v>10849.200000000003</c:v>
                </c:pt>
                <c:pt idx="226">
                  <c:v>10887.500000000002</c:v>
                </c:pt>
                <c:pt idx="227">
                  <c:v>10820.700000000003</c:v>
                </c:pt>
                <c:pt idx="228">
                  <c:v>10803.800000000003</c:v>
                </c:pt>
                <c:pt idx="229">
                  <c:v>10715.100000000002</c:v>
                </c:pt>
                <c:pt idx="230">
                  <c:v>10509.800000000003</c:v>
                </c:pt>
                <c:pt idx="231">
                  <c:v>10435.400000000003</c:v>
                </c:pt>
                <c:pt idx="232">
                  <c:v>10460.100000000004</c:v>
                </c:pt>
                <c:pt idx="233">
                  <c:v>10568.000000000004</c:v>
                </c:pt>
                <c:pt idx="234">
                  <c:v>10395.200000000004</c:v>
                </c:pt>
                <c:pt idx="235">
                  <c:v>10390.000000000004</c:v>
                </c:pt>
                <c:pt idx="236">
                  <c:v>10501.700000000004</c:v>
                </c:pt>
                <c:pt idx="237">
                  <c:v>10322.900000000005</c:v>
                </c:pt>
                <c:pt idx="238">
                  <c:v>10217.000000000005</c:v>
                </c:pt>
                <c:pt idx="239">
                  <c:v>10096.500000000005</c:v>
                </c:pt>
                <c:pt idx="240">
                  <c:v>10135.300000000005</c:v>
                </c:pt>
                <c:pt idx="241">
                  <c:v>10193.600000000004</c:v>
                </c:pt>
                <c:pt idx="242">
                  <c:v>10377.700000000004</c:v>
                </c:pt>
                <c:pt idx="243">
                  <c:v>10742.300000000005</c:v>
                </c:pt>
                <c:pt idx="244">
                  <c:v>10669.700000000004</c:v>
                </c:pt>
                <c:pt idx="245">
                  <c:v>10824.400000000005</c:v>
                </c:pt>
                <c:pt idx="246">
                  <c:v>11061.400000000005</c:v>
                </c:pt>
                <c:pt idx="247">
                  <c:v>11301.100000000006</c:v>
                </c:pt>
                <c:pt idx="248">
                  <c:v>11534.100000000006</c:v>
                </c:pt>
                <c:pt idx="249">
                  <c:v>11295.500000000005</c:v>
                </c:pt>
                <c:pt idx="250">
                  <c:v>11430.800000000005</c:v>
                </c:pt>
                <c:pt idx="251">
                  <c:v>11407.600000000004</c:v>
                </c:pt>
                <c:pt idx="252">
                  <c:v>11757.100000000004</c:v>
                </c:pt>
                <c:pt idx="253">
                  <c:v>11709.700000000004</c:v>
                </c:pt>
                <c:pt idx="254">
                  <c:v>11528.900000000005</c:v>
                </c:pt>
                <c:pt idx="255">
                  <c:v>11638.600000000006</c:v>
                </c:pt>
                <c:pt idx="256">
                  <c:v>11453.100000000006</c:v>
                </c:pt>
                <c:pt idx="257">
                  <c:v>11487.100000000006</c:v>
                </c:pt>
                <c:pt idx="258">
                  <c:v>11720.300000000007</c:v>
                </c:pt>
                <c:pt idx="259">
                  <c:v>11881.200000000006</c:v>
                </c:pt>
                <c:pt idx="260">
                  <c:v>11903.600000000006</c:v>
                </c:pt>
                <c:pt idx="261">
                  <c:v>11665.400000000005</c:v>
                </c:pt>
                <c:pt idx="262">
                  <c:v>11764.900000000005</c:v>
                </c:pt>
                <c:pt idx="263">
                  <c:v>11937.200000000004</c:v>
                </c:pt>
                <c:pt idx="264">
                  <c:v>11840.700000000004</c:v>
                </c:pt>
                <c:pt idx="265">
                  <c:v>11750.500000000004</c:v>
                </c:pt>
                <c:pt idx="266">
                  <c:v>11789.000000000004</c:v>
                </c:pt>
                <c:pt idx="267">
                  <c:v>12007.600000000004</c:v>
                </c:pt>
                <c:pt idx="268">
                  <c:v>12230.100000000004</c:v>
                </c:pt>
                <c:pt idx="269">
                  <c:v>12018.900000000003</c:v>
                </c:pt>
                <c:pt idx="270">
                  <c:v>12099.900000000003</c:v>
                </c:pt>
                <c:pt idx="271">
                  <c:v>12117.900000000003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B35-4579-B678-768AB09C8E30}"/>
            </c:ext>
          </c:extLst>
        </c:ser>
        <c:ser>
          <c:idx val="37"/>
          <c:order val="34"/>
          <c:tx>
            <c:strRef>
              <c:f>Sheet1!$GT$53</c:f>
              <c:strCache>
                <c:ptCount val="1"/>
                <c:pt idx="0">
                  <c:v>D6 100,000 CAD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Sheet1!$GT$54:$GT$328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B35-4579-B678-768AB09C8E30}"/>
            </c:ext>
          </c:extLst>
        </c:ser>
        <c:ser>
          <c:idx val="38"/>
          <c:order val="35"/>
          <c:tx>
            <c:strRef>
              <c:f>Sheet1!$GU$53</c:f>
              <c:strCache>
                <c:ptCount val="1"/>
                <c:pt idx="0">
                  <c:v>S6 125,000 CHF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Sheet1!$GU$54:$GU$328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B35-4579-B678-768AB09C8E30}"/>
            </c:ext>
          </c:extLst>
        </c:ser>
        <c:ser>
          <c:idx val="39"/>
          <c:order val="36"/>
          <c:tx>
            <c:strRef>
              <c:f>Sheet1!$GV$53</c:f>
              <c:strCache>
                <c:ptCount val="1"/>
                <c:pt idx="0">
                  <c:v>WN 12,500 CHF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Sheet1!$GV$54:$GV$328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B35-4579-B678-768AB09C8E30}"/>
            </c:ext>
          </c:extLst>
        </c:ser>
        <c:ser>
          <c:idx val="40"/>
          <c:order val="37"/>
          <c:tx>
            <c:strRef>
              <c:f>Sheet1!$GW$53</c:f>
              <c:strCache>
                <c:ptCount val="1"/>
                <c:pt idx="0">
                  <c:v>E6 125,000 EUR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Sheet1!$GW$54:$GW$328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35-4579-B678-768AB09C8E30}"/>
            </c:ext>
          </c:extLst>
        </c:ser>
        <c:ser>
          <c:idx val="41"/>
          <c:order val="38"/>
          <c:tx>
            <c:strRef>
              <c:f>Sheet1!$GX$53</c:f>
              <c:strCache>
                <c:ptCount val="1"/>
                <c:pt idx="0">
                  <c:v>E7 62,500 EUR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Sheet1!$GX$54:$GX$328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B35-4579-B678-768AB09C8E30}"/>
            </c:ext>
          </c:extLst>
        </c:ser>
        <c:ser>
          <c:idx val="42"/>
          <c:order val="39"/>
          <c:tx>
            <c:strRef>
              <c:f>Sheet1!$GY$53</c:f>
              <c:strCache>
                <c:ptCount val="1"/>
                <c:pt idx="0">
                  <c:v>MF 12,500 EUR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Sheet1!$GY$54:$GY$328</c:f>
              <c:numCache>
                <c:formatCode>"$"#,##0.00_);[Red]\("$"#,##0.00\)</c:formatCode>
                <c:ptCount val="275"/>
                <c:pt idx="1">
                  <c:v>80.5</c:v>
                </c:pt>
                <c:pt idx="2">
                  <c:v>-676.25</c:v>
                </c:pt>
                <c:pt idx="3">
                  <c:v>-562.5</c:v>
                </c:pt>
                <c:pt idx="4">
                  <c:v>-11.25</c:v>
                </c:pt>
                <c:pt idx="5">
                  <c:v>-210.25</c:v>
                </c:pt>
                <c:pt idx="6">
                  <c:v>-20.25</c:v>
                </c:pt>
                <c:pt idx="7">
                  <c:v>-113</c:v>
                </c:pt>
                <c:pt idx="8">
                  <c:v>365.75</c:v>
                </c:pt>
                <c:pt idx="9">
                  <c:v>499.25</c:v>
                </c:pt>
                <c:pt idx="10">
                  <c:v>540.25</c:v>
                </c:pt>
                <c:pt idx="11">
                  <c:v>114.5</c:v>
                </c:pt>
                <c:pt idx="12">
                  <c:v>984.5</c:v>
                </c:pt>
                <c:pt idx="13">
                  <c:v>555.5</c:v>
                </c:pt>
                <c:pt idx="14">
                  <c:v>530</c:v>
                </c:pt>
                <c:pt idx="15">
                  <c:v>670.75</c:v>
                </c:pt>
                <c:pt idx="16">
                  <c:v>331.5</c:v>
                </c:pt>
                <c:pt idx="17">
                  <c:v>844</c:v>
                </c:pt>
                <c:pt idx="18">
                  <c:v>800.25</c:v>
                </c:pt>
                <c:pt idx="19">
                  <c:v>852.5</c:v>
                </c:pt>
                <c:pt idx="20">
                  <c:v>1313.75</c:v>
                </c:pt>
                <c:pt idx="21">
                  <c:v>554.5</c:v>
                </c:pt>
                <c:pt idx="22">
                  <c:v>658</c:v>
                </c:pt>
                <c:pt idx="23">
                  <c:v>708</c:v>
                </c:pt>
                <c:pt idx="24">
                  <c:v>487.5</c:v>
                </c:pt>
                <c:pt idx="25">
                  <c:v>339.5</c:v>
                </c:pt>
                <c:pt idx="26">
                  <c:v>205.75</c:v>
                </c:pt>
                <c:pt idx="27">
                  <c:v>9</c:v>
                </c:pt>
                <c:pt idx="28">
                  <c:v>108.75</c:v>
                </c:pt>
                <c:pt idx="29">
                  <c:v>510</c:v>
                </c:pt>
                <c:pt idx="30">
                  <c:v>1243.75</c:v>
                </c:pt>
                <c:pt idx="31">
                  <c:v>1176</c:v>
                </c:pt>
                <c:pt idx="32">
                  <c:v>1121</c:v>
                </c:pt>
                <c:pt idx="33">
                  <c:v>947.75</c:v>
                </c:pt>
                <c:pt idx="34">
                  <c:v>868.5</c:v>
                </c:pt>
                <c:pt idx="35">
                  <c:v>850.75</c:v>
                </c:pt>
                <c:pt idx="36">
                  <c:v>1341.75</c:v>
                </c:pt>
                <c:pt idx="37">
                  <c:v>1691.75</c:v>
                </c:pt>
                <c:pt idx="38">
                  <c:v>1730.5</c:v>
                </c:pt>
                <c:pt idx="39">
                  <c:v>1377.75</c:v>
                </c:pt>
                <c:pt idx="40">
                  <c:v>1423.25</c:v>
                </c:pt>
                <c:pt idx="41">
                  <c:v>2163.25</c:v>
                </c:pt>
                <c:pt idx="42">
                  <c:v>2018</c:v>
                </c:pt>
                <c:pt idx="43">
                  <c:v>1872.5</c:v>
                </c:pt>
                <c:pt idx="44">
                  <c:v>2197.5</c:v>
                </c:pt>
                <c:pt idx="45">
                  <c:v>2424.75</c:v>
                </c:pt>
                <c:pt idx="46">
                  <c:v>2342.25</c:v>
                </c:pt>
                <c:pt idx="47">
                  <c:v>2406.75</c:v>
                </c:pt>
                <c:pt idx="48">
                  <c:v>3160.5</c:v>
                </c:pt>
                <c:pt idx="49">
                  <c:v>3086.5</c:v>
                </c:pt>
                <c:pt idx="50">
                  <c:v>2472.25</c:v>
                </c:pt>
                <c:pt idx="51">
                  <c:v>2701</c:v>
                </c:pt>
                <c:pt idx="52">
                  <c:v>3108.5</c:v>
                </c:pt>
                <c:pt idx="53">
                  <c:v>2519</c:v>
                </c:pt>
                <c:pt idx="54">
                  <c:v>2232.25</c:v>
                </c:pt>
                <c:pt idx="55">
                  <c:v>2554.5</c:v>
                </c:pt>
                <c:pt idx="56">
                  <c:v>1980.25</c:v>
                </c:pt>
                <c:pt idx="57">
                  <c:v>2021.25</c:v>
                </c:pt>
                <c:pt idx="58">
                  <c:v>2466.25</c:v>
                </c:pt>
                <c:pt idx="59">
                  <c:v>3088.75</c:v>
                </c:pt>
                <c:pt idx="60">
                  <c:v>3411.25</c:v>
                </c:pt>
                <c:pt idx="61">
                  <c:v>3322.25</c:v>
                </c:pt>
                <c:pt idx="62">
                  <c:v>3460.75</c:v>
                </c:pt>
                <c:pt idx="63">
                  <c:v>3455.5</c:v>
                </c:pt>
                <c:pt idx="64">
                  <c:v>3125</c:v>
                </c:pt>
                <c:pt idx="65">
                  <c:v>3822.5</c:v>
                </c:pt>
                <c:pt idx="66">
                  <c:v>4073.75</c:v>
                </c:pt>
                <c:pt idx="67">
                  <c:v>3991</c:v>
                </c:pt>
                <c:pt idx="68">
                  <c:v>4251</c:v>
                </c:pt>
                <c:pt idx="69">
                  <c:v>4472</c:v>
                </c:pt>
                <c:pt idx="70">
                  <c:v>4497</c:v>
                </c:pt>
                <c:pt idx="71">
                  <c:v>4749.5</c:v>
                </c:pt>
                <c:pt idx="72">
                  <c:v>4677.75</c:v>
                </c:pt>
                <c:pt idx="73">
                  <c:v>4894.75</c:v>
                </c:pt>
                <c:pt idx="74">
                  <c:v>5176</c:v>
                </c:pt>
                <c:pt idx="75">
                  <c:v>5139.5</c:v>
                </c:pt>
                <c:pt idx="76">
                  <c:v>5750.75</c:v>
                </c:pt>
                <c:pt idx="77">
                  <c:v>6042</c:v>
                </c:pt>
                <c:pt idx="78">
                  <c:v>5576.75</c:v>
                </c:pt>
                <c:pt idx="79">
                  <c:v>5163.5</c:v>
                </c:pt>
                <c:pt idx="80">
                  <c:v>5218.5</c:v>
                </c:pt>
                <c:pt idx="81">
                  <c:v>5137</c:v>
                </c:pt>
                <c:pt idx="82">
                  <c:v>5184.25</c:v>
                </c:pt>
                <c:pt idx="83">
                  <c:v>5786.75</c:v>
                </c:pt>
                <c:pt idx="84">
                  <c:v>5724.25</c:v>
                </c:pt>
                <c:pt idx="85">
                  <c:v>5624</c:v>
                </c:pt>
                <c:pt idx="86">
                  <c:v>6006.25</c:v>
                </c:pt>
                <c:pt idx="87">
                  <c:v>6158.75</c:v>
                </c:pt>
                <c:pt idx="88">
                  <c:v>6530</c:v>
                </c:pt>
                <c:pt idx="89">
                  <c:v>6407.25</c:v>
                </c:pt>
                <c:pt idx="90">
                  <c:v>6433.25</c:v>
                </c:pt>
                <c:pt idx="91">
                  <c:v>6630.75</c:v>
                </c:pt>
                <c:pt idx="92">
                  <c:v>6695.5</c:v>
                </c:pt>
                <c:pt idx="93">
                  <c:v>7390.25</c:v>
                </c:pt>
                <c:pt idx="94">
                  <c:v>7681.5</c:v>
                </c:pt>
                <c:pt idx="95">
                  <c:v>7849</c:v>
                </c:pt>
                <c:pt idx="96">
                  <c:v>7817.5</c:v>
                </c:pt>
                <c:pt idx="97">
                  <c:v>8122.25</c:v>
                </c:pt>
                <c:pt idx="98">
                  <c:v>8225.5</c:v>
                </c:pt>
                <c:pt idx="99">
                  <c:v>8964.25</c:v>
                </c:pt>
                <c:pt idx="100">
                  <c:v>8755.25</c:v>
                </c:pt>
                <c:pt idx="101">
                  <c:v>8538.75</c:v>
                </c:pt>
                <c:pt idx="102">
                  <c:v>8615.75</c:v>
                </c:pt>
                <c:pt idx="103">
                  <c:v>8775.5</c:v>
                </c:pt>
                <c:pt idx="104">
                  <c:v>9933</c:v>
                </c:pt>
                <c:pt idx="105">
                  <c:v>9973.75</c:v>
                </c:pt>
                <c:pt idx="106">
                  <c:v>11627.5</c:v>
                </c:pt>
                <c:pt idx="107">
                  <c:v>11691.25</c:v>
                </c:pt>
                <c:pt idx="108">
                  <c:v>12591</c:v>
                </c:pt>
                <c:pt idx="109">
                  <c:v>12609.5</c:v>
                </c:pt>
                <c:pt idx="110">
                  <c:v>12727</c:v>
                </c:pt>
                <c:pt idx="111">
                  <c:v>13008</c:v>
                </c:pt>
                <c:pt idx="112">
                  <c:v>12719</c:v>
                </c:pt>
                <c:pt idx="113">
                  <c:v>13767.5</c:v>
                </c:pt>
                <c:pt idx="114">
                  <c:v>13648.75</c:v>
                </c:pt>
                <c:pt idx="115">
                  <c:v>13923.75</c:v>
                </c:pt>
                <c:pt idx="116">
                  <c:v>13589.5</c:v>
                </c:pt>
                <c:pt idx="117">
                  <c:v>13969.5</c:v>
                </c:pt>
                <c:pt idx="118">
                  <c:v>14069.5</c:v>
                </c:pt>
                <c:pt idx="119">
                  <c:v>14131.13</c:v>
                </c:pt>
                <c:pt idx="120">
                  <c:v>14495.009999999998</c:v>
                </c:pt>
                <c:pt idx="121">
                  <c:v>15072.509999999998</c:v>
                </c:pt>
                <c:pt idx="122">
                  <c:v>15367.509999999998</c:v>
                </c:pt>
                <c:pt idx="123">
                  <c:v>15044.009999999998</c:v>
                </c:pt>
                <c:pt idx="124">
                  <c:v>14786.509999999998</c:v>
                </c:pt>
                <c:pt idx="125">
                  <c:v>16025.259999999998</c:v>
                </c:pt>
                <c:pt idx="126">
                  <c:v>15670.009999999998</c:v>
                </c:pt>
                <c:pt idx="127">
                  <c:v>15908.509999999998</c:v>
                </c:pt>
                <c:pt idx="128">
                  <c:v>15786.509999999998</c:v>
                </c:pt>
                <c:pt idx="129">
                  <c:v>16433.759999999998</c:v>
                </c:pt>
                <c:pt idx="130">
                  <c:v>16787.509999999998</c:v>
                </c:pt>
                <c:pt idx="131">
                  <c:v>17581.14</c:v>
                </c:pt>
                <c:pt idx="132">
                  <c:v>17078.259999999998</c:v>
                </c:pt>
                <c:pt idx="133">
                  <c:v>17454.009999999998</c:v>
                </c:pt>
                <c:pt idx="134">
                  <c:v>17594.759999999998</c:v>
                </c:pt>
                <c:pt idx="135">
                  <c:v>18034.14</c:v>
                </c:pt>
                <c:pt idx="136">
                  <c:v>18846.64</c:v>
                </c:pt>
                <c:pt idx="137">
                  <c:v>18326.009999999998</c:v>
                </c:pt>
                <c:pt idx="138">
                  <c:v>17469.129999999997</c:v>
                </c:pt>
                <c:pt idx="139">
                  <c:v>17023.379999999997</c:v>
                </c:pt>
                <c:pt idx="140">
                  <c:v>16608.879999999997</c:v>
                </c:pt>
                <c:pt idx="141">
                  <c:v>17258.759999999998</c:v>
                </c:pt>
                <c:pt idx="142">
                  <c:v>16836.879999999997</c:v>
                </c:pt>
                <c:pt idx="143">
                  <c:v>16523.629999999997</c:v>
                </c:pt>
                <c:pt idx="144">
                  <c:v>17132.379999999997</c:v>
                </c:pt>
                <c:pt idx="145">
                  <c:v>17056.749999999996</c:v>
                </c:pt>
                <c:pt idx="146">
                  <c:v>17357.629999999997</c:v>
                </c:pt>
                <c:pt idx="147">
                  <c:v>17106.629999999997</c:v>
                </c:pt>
                <c:pt idx="148">
                  <c:v>16713.999999999996</c:v>
                </c:pt>
                <c:pt idx="149">
                  <c:v>17550.749999999996</c:v>
                </c:pt>
                <c:pt idx="150">
                  <c:v>16737.119999999995</c:v>
                </c:pt>
                <c:pt idx="151">
                  <c:v>17188.249999999996</c:v>
                </c:pt>
                <c:pt idx="152">
                  <c:v>17252.879999999997</c:v>
                </c:pt>
                <c:pt idx="153">
                  <c:v>17598.509999999998</c:v>
                </c:pt>
                <c:pt idx="154">
                  <c:v>17725.89</c:v>
                </c:pt>
                <c:pt idx="155">
                  <c:v>17609.14</c:v>
                </c:pt>
                <c:pt idx="156">
                  <c:v>17865.02</c:v>
                </c:pt>
                <c:pt idx="157">
                  <c:v>18349.27</c:v>
                </c:pt>
                <c:pt idx="158">
                  <c:v>18487.400000000001</c:v>
                </c:pt>
                <c:pt idx="159">
                  <c:v>18788.030000000002</c:v>
                </c:pt>
                <c:pt idx="160">
                  <c:v>18522.280000000002</c:v>
                </c:pt>
                <c:pt idx="161">
                  <c:v>18260.030000000002</c:v>
                </c:pt>
                <c:pt idx="162">
                  <c:v>18176.780000000002</c:v>
                </c:pt>
                <c:pt idx="163">
                  <c:v>18211.910000000003</c:v>
                </c:pt>
                <c:pt idx="164">
                  <c:v>18124.280000000002</c:v>
                </c:pt>
                <c:pt idx="165">
                  <c:v>18280.160000000003</c:v>
                </c:pt>
                <c:pt idx="166">
                  <c:v>18352.410000000003</c:v>
                </c:pt>
                <c:pt idx="167">
                  <c:v>18140.410000000003</c:v>
                </c:pt>
                <c:pt idx="168">
                  <c:v>18326.290000000005</c:v>
                </c:pt>
                <c:pt idx="169">
                  <c:v>17955.290000000005</c:v>
                </c:pt>
                <c:pt idx="170">
                  <c:v>17825.160000000003</c:v>
                </c:pt>
                <c:pt idx="171">
                  <c:v>17674.530000000002</c:v>
                </c:pt>
                <c:pt idx="172">
                  <c:v>17542.400000000001</c:v>
                </c:pt>
                <c:pt idx="173">
                  <c:v>17539.02</c:v>
                </c:pt>
                <c:pt idx="174">
                  <c:v>17532.64</c:v>
                </c:pt>
                <c:pt idx="175">
                  <c:v>17559.77</c:v>
                </c:pt>
                <c:pt idx="176">
                  <c:v>17882.150000000001</c:v>
                </c:pt>
                <c:pt idx="177">
                  <c:v>18509.280000000002</c:v>
                </c:pt>
                <c:pt idx="178">
                  <c:v>18642.530000000002</c:v>
                </c:pt>
                <c:pt idx="179">
                  <c:v>18733.780000000002</c:v>
                </c:pt>
                <c:pt idx="180">
                  <c:v>19175.780000000002</c:v>
                </c:pt>
                <c:pt idx="181">
                  <c:v>20204.660000000003</c:v>
                </c:pt>
                <c:pt idx="182">
                  <c:v>20307.160000000003</c:v>
                </c:pt>
                <c:pt idx="183">
                  <c:v>20883.040000000005</c:v>
                </c:pt>
                <c:pt idx="184">
                  <c:v>21108.170000000006</c:v>
                </c:pt>
                <c:pt idx="185">
                  <c:v>20830.540000000005</c:v>
                </c:pt>
                <c:pt idx="186">
                  <c:v>20269.160000000003</c:v>
                </c:pt>
                <c:pt idx="187">
                  <c:v>20426.040000000005</c:v>
                </c:pt>
                <c:pt idx="188">
                  <c:v>20523.420000000006</c:v>
                </c:pt>
                <c:pt idx="189">
                  <c:v>20575.420000000006</c:v>
                </c:pt>
                <c:pt idx="190">
                  <c:v>20292.540000000005</c:v>
                </c:pt>
                <c:pt idx="191">
                  <c:v>20841.040000000005</c:v>
                </c:pt>
                <c:pt idx="192">
                  <c:v>20484.040000000005</c:v>
                </c:pt>
                <c:pt idx="193">
                  <c:v>20216.410000000003</c:v>
                </c:pt>
                <c:pt idx="194">
                  <c:v>20593.540000000005</c:v>
                </c:pt>
                <c:pt idx="195">
                  <c:v>20423.160000000003</c:v>
                </c:pt>
                <c:pt idx="196">
                  <c:v>20171.780000000002</c:v>
                </c:pt>
                <c:pt idx="197">
                  <c:v>20211.160000000003</c:v>
                </c:pt>
                <c:pt idx="198">
                  <c:v>19531.530000000002</c:v>
                </c:pt>
                <c:pt idx="199">
                  <c:v>19447.400000000001</c:v>
                </c:pt>
                <c:pt idx="200">
                  <c:v>19420.02</c:v>
                </c:pt>
                <c:pt idx="201">
                  <c:v>19262.27</c:v>
                </c:pt>
                <c:pt idx="202">
                  <c:v>19466.400000000001</c:v>
                </c:pt>
                <c:pt idx="203">
                  <c:v>19389.52</c:v>
                </c:pt>
                <c:pt idx="204">
                  <c:v>19480.02</c:v>
                </c:pt>
                <c:pt idx="205">
                  <c:v>19700.150000000001</c:v>
                </c:pt>
                <c:pt idx="206">
                  <c:v>19544.02</c:v>
                </c:pt>
                <c:pt idx="207">
                  <c:v>19206.64</c:v>
                </c:pt>
                <c:pt idx="208">
                  <c:v>19294.64</c:v>
                </c:pt>
                <c:pt idx="209">
                  <c:v>19731.89</c:v>
                </c:pt>
                <c:pt idx="210">
                  <c:v>19960.02</c:v>
                </c:pt>
                <c:pt idx="211">
                  <c:v>20479.150000000001</c:v>
                </c:pt>
                <c:pt idx="212">
                  <c:v>20561.650000000001</c:v>
                </c:pt>
                <c:pt idx="213">
                  <c:v>20494.150000000001</c:v>
                </c:pt>
                <c:pt idx="214">
                  <c:v>20702.900000000001</c:v>
                </c:pt>
                <c:pt idx="215">
                  <c:v>20622.650000000001</c:v>
                </c:pt>
                <c:pt idx="216">
                  <c:v>20506.77</c:v>
                </c:pt>
                <c:pt idx="217">
                  <c:v>21029.27</c:v>
                </c:pt>
                <c:pt idx="218">
                  <c:v>21024.14</c:v>
                </c:pt>
                <c:pt idx="219">
                  <c:v>20472.259999999998</c:v>
                </c:pt>
                <c:pt idx="220">
                  <c:v>20406.259999999998</c:v>
                </c:pt>
                <c:pt idx="221">
                  <c:v>20888.759999999998</c:v>
                </c:pt>
                <c:pt idx="222">
                  <c:v>20900.89</c:v>
                </c:pt>
                <c:pt idx="223">
                  <c:v>20656.39</c:v>
                </c:pt>
                <c:pt idx="224">
                  <c:v>20564.89</c:v>
                </c:pt>
                <c:pt idx="225">
                  <c:v>20569.02</c:v>
                </c:pt>
                <c:pt idx="226">
                  <c:v>20833.650000000001</c:v>
                </c:pt>
                <c:pt idx="227">
                  <c:v>20826.400000000001</c:v>
                </c:pt>
                <c:pt idx="228">
                  <c:v>20676.27</c:v>
                </c:pt>
                <c:pt idx="229">
                  <c:v>20555.39</c:v>
                </c:pt>
                <c:pt idx="230">
                  <c:v>20398.009999999998</c:v>
                </c:pt>
                <c:pt idx="231">
                  <c:v>20259.379999999997</c:v>
                </c:pt>
                <c:pt idx="232">
                  <c:v>20056.129999999997</c:v>
                </c:pt>
                <c:pt idx="233">
                  <c:v>20111.629999999997</c:v>
                </c:pt>
                <c:pt idx="234">
                  <c:v>20145.009999999998</c:v>
                </c:pt>
                <c:pt idx="235">
                  <c:v>20111.009999999998</c:v>
                </c:pt>
                <c:pt idx="236">
                  <c:v>20219.64</c:v>
                </c:pt>
                <c:pt idx="237">
                  <c:v>20334.02</c:v>
                </c:pt>
                <c:pt idx="238">
                  <c:v>20291.89</c:v>
                </c:pt>
                <c:pt idx="239">
                  <c:v>20168.39</c:v>
                </c:pt>
                <c:pt idx="240">
                  <c:v>20219.39</c:v>
                </c:pt>
                <c:pt idx="241">
                  <c:v>20025.759999999998</c:v>
                </c:pt>
                <c:pt idx="242">
                  <c:v>20137.509999999998</c:v>
                </c:pt>
                <c:pt idx="243">
                  <c:v>19809.879999999997</c:v>
                </c:pt>
                <c:pt idx="244">
                  <c:v>19910.509999999998</c:v>
                </c:pt>
                <c:pt idx="245">
                  <c:v>20135.759999999998</c:v>
                </c:pt>
                <c:pt idx="246">
                  <c:v>20296.39</c:v>
                </c:pt>
                <c:pt idx="247">
                  <c:v>20973.77</c:v>
                </c:pt>
                <c:pt idx="248">
                  <c:v>21174.02</c:v>
                </c:pt>
                <c:pt idx="249">
                  <c:v>20992.02</c:v>
                </c:pt>
                <c:pt idx="250">
                  <c:v>20818.39</c:v>
                </c:pt>
                <c:pt idx="251">
                  <c:v>20664.89</c:v>
                </c:pt>
                <c:pt idx="252">
                  <c:v>21028.02</c:v>
                </c:pt>
                <c:pt idx="253">
                  <c:v>20920.27</c:v>
                </c:pt>
                <c:pt idx="254">
                  <c:v>20747.77</c:v>
                </c:pt>
                <c:pt idx="255">
                  <c:v>21078.02</c:v>
                </c:pt>
                <c:pt idx="256">
                  <c:v>20949.52</c:v>
                </c:pt>
                <c:pt idx="257">
                  <c:v>21162.65</c:v>
                </c:pt>
                <c:pt idx="258">
                  <c:v>21293.280000000002</c:v>
                </c:pt>
                <c:pt idx="259">
                  <c:v>21250.65</c:v>
                </c:pt>
                <c:pt idx="260">
                  <c:v>20822.150000000001</c:v>
                </c:pt>
                <c:pt idx="261">
                  <c:v>20922.77</c:v>
                </c:pt>
                <c:pt idx="262">
                  <c:v>20608.14</c:v>
                </c:pt>
                <c:pt idx="263">
                  <c:v>20940.39</c:v>
                </c:pt>
                <c:pt idx="264">
                  <c:v>20605.14</c:v>
                </c:pt>
                <c:pt idx="265">
                  <c:v>20331.64</c:v>
                </c:pt>
                <c:pt idx="266">
                  <c:v>20284.509999999998</c:v>
                </c:pt>
                <c:pt idx="267">
                  <c:v>20492.64</c:v>
                </c:pt>
                <c:pt idx="268">
                  <c:v>21130.14</c:v>
                </c:pt>
                <c:pt idx="269">
                  <c:v>20941.39</c:v>
                </c:pt>
                <c:pt idx="270">
                  <c:v>20937.39</c:v>
                </c:pt>
                <c:pt idx="271">
                  <c:v>21291.77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B35-4579-B678-768AB09C8E30}"/>
            </c:ext>
          </c:extLst>
        </c:ser>
        <c:ser>
          <c:idx val="43"/>
          <c:order val="40"/>
          <c:tx>
            <c:strRef>
              <c:f>Sheet1!$GZ$53</c:f>
              <c:strCache>
                <c:ptCount val="1"/>
                <c:pt idx="0">
                  <c:v>$0.00 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Sheet1!$GZ$54:$GZ$328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B35-4579-B678-768AB09C8E30}"/>
            </c:ext>
          </c:extLst>
        </c:ser>
        <c:ser>
          <c:idx val="44"/>
          <c:order val="41"/>
          <c:tx>
            <c:strRef>
              <c:f>Sheet1!$HA$53</c:f>
              <c:strCache>
                <c:ptCount val="1"/>
                <c:pt idx="0">
                  <c:v>J6 12,500,000 JPY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Sheet1!$HA$54:$HA$328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35-4579-B678-768AB09C8E30}"/>
            </c:ext>
          </c:extLst>
        </c:ser>
        <c:ser>
          <c:idx val="45"/>
          <c:order val="42"/>
          <c:tx>
            <c:strRef>
              <c:f>Sheet1!$HB$53</c:f>
              <c:strCache>
                <c:ptCount val="1"/>
                <c:pt idx="0">
                  <c:v>J7 6,250,000 JPY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Sheet1!$HB$54:$HB$328</c:f>
              <c:numCache>
                <c:formatCode>"$"#,##0.00_);[Red]\("$"#,##0.00\)</c:formatCode>
                <c:ptCount val="275"/>
                <c:pt idx="1">
                  <c:v>2867.25</c:v>
                </c:pt>
                <c:pt idx="2">
                  <c:v>4323.51</c:v>
                </c:pt>
                <c:pt idx="3">
                  <c:v>5822</c:v>
                </c:pt>
                <c:pt idx="4">
                  <c:v>4889.26</c:v>
                </c:pt>
                <c:pt idx="5">
                  <c:v>4681.5</c:v>
                </c:pt>
                <c:pt idx="6">
                  <c:v>5950.26</c:v>
                </c:pt>
                <c:pt idx="7">
                  <c:v>6273.75</c:v>
                </c:pt>
                <c:pt idx="8">
                  <c:v>6534.74</c:v>
                </c:pt>
                <c:pt idx="9">
                  <c:v>5789.49</c:v>
                </c:pt>
                <c:pt idx="10">
                  <c:v>6339.49</c:v>
                </c:pt>
                <c:pt idx="11">
                  <c:v>5661.48</c:v>
                </c:pt>
                <c:pt idx="12">
                  <c:v>7698.9699999999993</c:v>
                </c:pt>
                <c:pt idx="13">
                  <c:v>8580.23</c:v>
                </c:pt>
                <c:pt idx="14">
                  <c:v>7611.7199999999993</c:v>
                </c:pt>
                <c:pt idx="15">
                  <c:v>11305.47</c:v>
                </c:pt>
                <c:pt idx="16">
                  <c:v>8535.23</c:v>
                </c:pt>
                <c:pt idx="17">
                  <c:v>9994.7099999999991</c:v>
                </c:pt>
                <c:pt idx="18">
                  <c:v>8943.2199999999993</c:v>
                </c:pt>
                <c:pt idx="19">
                  <c:v>8058.98</c:v>
                </c:pt>
                <c:pt idx="20">
                  <c:v>9544.99</c:v>
                </c:pt>
                <c:pt idx="21">
                  <c:v>9257.49</c:v>
                </c:pt>
                <c:pt idx="22">
                  <c:v>9749.73</c:v>
                </c:pt>
                <c:pt idx="23">
                  <c:v>9534.2199999999993</c:v>
                </c:pt>
                <c:pt idx="24">
                  <c:v>12602.98</c:v>
                </c:pt>
                <c:pt idx="25">
                  <c:v>13740.48</c:v>
                </c:pt>
                <c:pt idx="26">
                  <c:v>13402.98</c:v>
                </c:pt>
                <c:pt idx="27">
                  <c:v>13199.97</c:v>
                </c:pt>
                <c:pt idx="28">
                  <c:v>13554.72</c:v>
                </c:pt>
                <c:pt idx="29">
                  <c:v>15223.48</c:v>
                </c:pt>
                <c:pt idx="30">
                  <c:v>17135.97</c:v>
                </c:pt>
                <c:pt idx="31">
                  <c:v>16703.210000000003</c:v>
                </c:pt>
                <c:pt idx="32">
                  <c:v>13086.190000000002</c:v>
                </c:pt>
                <c:pt idx="33">
                  <c:v>14197.190000000002</c:v>
                </c:pt>
                <c:pt idx="34">
                  <c:v>14576.940000000002</c:v>
                </c:pt>
                <c:pt idx="35">
                  <c:v>14819.190000000002</c:v>
                </c:pt>
                <c:pt idx="36">
                  <c:v>16586.430000000004</c:v>
                </c:pt>
                <c:pt idx="37">
                  <c:v>16042.680000000004</c:v>
                </c:pt>
                <c:pt idx="38">
                  <c:v>15695.920000000004</c:v>
                </c:pt>
                <c:pt idx="39">
                  <c:v>15438.180000000004</c:v>
                </c:pt>
                <c:pt idx="40">
                  <c:v>15788.170000000004</c:v>
                </c:pt>
                <c:pt idx="41">
                  <c:v>16353.910000000003</c:v>
                </c:pt>
                <c:pt idx="42">
                  <c:v>16275.890000000003</c:v>
                </c:pt>
                <c:pt idx="43">
                  <c:v>15904.160000000003</c:v>
                </c:pt>
                <c:pt idx="44">
                  <c:v>15683.920000000004</c:v>
                </c:pt>
                <c:pt idx="45">
                  <c:v>18215.160000000003</c:v>
                </c:pt>
                <c:pt idx="46">
                  <c:v>18908.910000000003</c:v>
                </c:pt>
                <c:pt idx="47">
                  <c:v>19588.660000000003</c:v>
                </c:pt>
                <c:pt idx="48">
                  <c:v>19630.900000000005</c:v>
                </c:pt>
                <c:pt idx="49">
                  <c:v>20655.900000000005</c:v>
                </c:pt>
                <c:pt idx="50">
                  <c:v>21616.900000000005</c:v>
                </c:pt>
                <c:pt idx="51">
                  <c:v>21477.900000000005</c:v>
                </c:pt>
                <c:pt idx="52">
                  <c:v>19888.900000000005</c:v>
                </c:pt>
                <c:pt idx="53">
                  <c:v>19782.900000000005</c:v>
                </c:pt>
                <c:pt idx="54">
                  <c:v>20493.900000000005</c:v>
                </c:pt>
                <c:pt idx="55">
                  <c:v>20548.900000000005</c:v>
                </c:pt>
                <c:pt idx="56">
                  <c:v>20296.900000000005</c:v>
                </c:pt>
                <c:pt idx="57">
                  <c:v>20051.900000000005</c:v>
                </c:pt>
                <c:pt idx="58">
                  <c:v>22006.900000000005</c:v>
                </c:pt>
                <c:pt idx="59">
                  <c:v>23687.900000000005</c:v>
                </c:pt>
                <c:pt idx="60">
                  <c:v>22821.900000000005</c:v>
                </c:pt>
                <c:pt idx="61">
                  <c:v>21375.170000000006</c:v>
                </c:pt>
                <c:pt idx="62">
                  <c:v>21836.160000000007</c:v>
                </c:pt>
                <c:pt idx="63">
                  <c:v>22770.670000000006</c:v>
                </c:pt>
                <c:pt idx="64">
                  <c:v>23656.680000000004</c:v>
                </c:pt>
                <c:pt idx="65">
                  <c:v>23573.920000000006</c:v>
                </c:pt>
                <c:pt idx="66">
                  <c:v>24792.670000000006</c:v>
                </c:pt>
                <c:pt idx="67">
                  <c:v>25592.680000000004</c:v>
                </c:pt>
                <c:pt idx="68">
                  <c:v>25947.420000000006</c:v>
                </c:pt>
                <c:pt idx="69">
                  <c:v>27339.670000000006</c:v>
                </c:pt>
                <c:pt idx="70">
                  <c:v>28620.920000000006</c:v>
                </c:pt>
                <c:pt idx="71">
                  <c:v>30183.920000000006</c:v>
                </c:pt>
                <c:pt idx="72">
                  <c:v>28719.920000000006</c:v>
                </c:pt>
                <c:pt idx="73">
                  <c:v>29943.420000000006</c:v>
                </c:pt>
                <c:pt idx="74">
                  <c:v>30198.160000000007</c:v>
                </c:pt>
                <c:pt idx="75">
                  <c:v>27981.170000000006</c:v>
                </c:pt>
                <c:pt idx="76">
                  <c:v>29642.170000000006</c:v>
                </c:pt>
                <c:pt idx="77">
                  <c:v>30392.180000000004</c:v>
                </c:pt>
                <c:pt idx="78">
                  <c:v>31603.170000000006</c:v>
                </c:pt>
                <c:pt idx="79">
                  <c:v>31732.930000000004</c:v>
                </c:pt>
                <c:pt idx="80">
                  <c:v>31312.680000000004</c:v>
                </c:pt>
                <c:pt idx="81">
                  <c:v>31656.440000000002</c:v>
                </c:pt>
                <c:pt idx="82">
                  <c:v>31717.440000000002</c:v>
                </c:pt>
                <c:pt idx="83">
                  <c:v>32254.95</c:v>
                </c:pt>
                <c:pt idx="84">
                  <c:v>32103.440000000002</c:v>
                </c:pt>
                <c:pt idx="85">
                  <c:v>32840.94</c:v>
                </c:pt>
                <c:pt idx="86">
                  <c:v>33430.18</c:v>
                </c:pt>
                <c:pt idx="87">
                  <c:v>33661.43</c:v>
                </c:pt>
                <c:pt idx="88">
                  <c:v>34409.919999999998</c:v>
                </c:pt>
                <c:pt idx="89">
                  <c:v>35328.659999999996</c:v>
                </c:pt>
                <c:pt idx="90">
                  <c:v>35934.92</c:v>
                </c:pt>
                <c:pt idx="91">
                  <c:v>36802.159999999996</c:v>
                </c:pt>
                <c:pt idx="92">
                  <c:v>38164.659999999996</c:v>
                </c:pt>
                <c:pt idx="93">
                  <c:v>38664.659999999996</c:v>
                </c:pt>
                <c:pt idx="94">
                  <c:v>37424.17</c:v>
                </c:pt>
                <c:pt idx="95">
                  <c:v>39436.67</c:v>
                </c:pt>
                <c:pt idx="96">
                  <c:v>39847.68</c:v>
                </c:pt>
                <c:pt idx="97">
                  <c:v>42433.68</c:v>
                </c:pt>
                <c:pt idx="98">
                  <c:v>43499.42</c:v>
                </c:pt>
                <c:pt idx="99">
                  <c:v>46061.909999999996</c:v>
                </c:pt>
                <c:pt idx="100">
                  <c:v>45229.17</c:v>
                </c:pt>
                <c:pt idx="101">
                  <c:v>46097.93</c:v>
                </c:pt>
                <c:pt idx="102">
                  <c:v>46429.17</c:v>
                </c:pt>
                <c:pt idx="103">
                  <c:v>45916.89</c:v>
                </c:pt>
                <c:pt idx="104">
                  <c:v>46385.64</c:v>
                </c:pt>
                <c:pt idx="105">
                  <c:v>47521.65</c:v>
                </c:pt>
                <c:pt idx="106">
                  <c:v>52034.15</c:v>
                </c:pt>
                <c:pt idx="107">
                  <c:v>54090.400000000001</c:v>
                </c:pt>
                <c:pt idx="108">
                  <c:v>57477.9</c:v>
                </c:pt>
                <c:pt idx="109">
                  <c:v>55612.4</c:v>
                </c:pt>
                <c:pt idx="110">
                  <c:v>58829.65</c:v>
                </c:pt>
                <c:pt idx="111">
                  <c:v>59617.15</c:v>
                </c:pt>
                <c:pt idx="112">
                  <c:v>58615.65</c:v>
                </c:pt>
                <c:pt idx="113">
                  <c:v>60250.15</c:v>
                </c:pt>
                <c:pt idx="114">
                  <c:v>58372.15</c:v>
                </c:pt>
                <c:pt idx="115">
                  <c:v>59849.15</c:v>
                </c:pt>
                <c:pt idx="116">
                  <c:v>60935.15</c:v>
                </c:pt>
                <c:pt idx="117">
                  <c:v>63435.15</c:v>
                </c:pt>
                <c:pt idx="118">
                  <c:v>62146.15</c:v>
                </c:pt>
                <c:pt idx="119">
                  <c:v>66107.149999999994</c:v>
                </c:pt>
                <c:pt idx="120">
                  <c:v>67630.649999999994</c:v>
                </c:pt>
                <c:pt idx="121">
                  <c:v>65779.149999999994</c:v>
                </c:pt>
                <c:pt idx="122">
                  <c:v>65076.149999999994</c:v>
                </c:pt>
                <c:pt idx="123">
                  <c:v>66037.149999999994</c:v>
                </c:pt>
                <c:pt idx="124">
                  <c:v>66349.649999999994</c:v>
                </c:pt>
                <c:pt idx="125">
                  <c:v>63248.149999999994</c:v>
                </c:pt>
                <c:pt idx="126">
                  <c:v>65435.649999999994</c:v>
                </c:pt>
                <c:pt idx="127">
                  <c:v>67060.649999999994</c:v>
                </c:pt>
                <c:pt idx="128">
                  <c:v>68998.149999999994</c:v>
                </c:pt>
                <c:pt idx="129">
                  <c:v>66857.649999999994</c:v>
                </c:pt>
                <c:pt idx="130">
                  <c:v>69920.149999999994</c:v>
                </c:pt>
                <c:pt idx="131">
                  <c:v>69443.649999999994</c:v>
                </c:pt>
                <c:pt idx="132">
                  <c:v>70529.649999999994</c:v>
                </c:pt>
                <c:pt idx="133">
                  <c:v>69717.149999999994</c:v>
                </c:pt>
                <c:pt idx="134">
                  <c:v>70076.649999999994</c:v>
                </c:pt>
                <c:pt idx="135">
                  <c:v>70225.149999999994</c:v>
                </c:pt>
                <c:pt idx="136">
                  <c:v>70748.649999999994</c:v>
                </c:pt>
                <c:pt idx="137">
                  <c:v>69795.649999999994</c:v>
                </c:pt>
                <c:pt idx="138">
                  <c:v>69444.149999999994</c:v>
                </c:pt>
                <c:pt idx="139">
                  <c:v>72467.649999999994</c:v>
                </c:pt>
                <c:pt idx="140">
                  <c:v>72842.649999999994</c:v>
                </c:pt>
                <c:pt idx="141">
                  <c:v>71327.149999999994</c:v>
                </c:pt>
                <c:pt idx="142">
                  <c:v>71686.649999999994</c:v>
                </c:pt>
                <c:pt idx="143">
                  <c:v>72569.649999999994</c:v>
                </c:pt>
                <c:pt idx="144">
                  <c:v>73530.649999999994</c:v>
                </c:pt>
                <c:pt idx="145">
                  <c:v>72265.149999999994</c:v>
                </c:pt>
                <c:pt idx="146">
                  <c:v>75663.649999999994</c:v>
                </c:pt>
                <c:pt idx="147">
                  <c:v>77163.649999999994</c:v>
                </c:pt>
                <c:pt idx="148">
                  <c:v>77624.649999999994</c:v>
                </c:pt>
                <c:pt idx="149">
                  <c:v>79124.649999999994</c:v>
                </c:pt>
                <c:pt idx="150">
                  <c:v>78210.649999999994</c:v>
                </c:pt>
                <c:pt idx="151">
                  <c:v>78734.149999999994</c:v>
                </c:pt>
                <c:pt idx="152">
                  <c:v>78281.149999999994</c:v>
                </c:pt>
                <c:pt idx="153">
                  <c:v>78593.649999999994</c:v>
                </c:pt>
                <c:pt idx="154">
                  <c:v>79492.149999999994</c:v>
                </c:pt>
                <c:pt idx="155">
                  <c:v>82054.649999999994</c:v>
                </c:pt>
                <c:pt idx="156">
                  <c:v>85679.65</c:v>
                </c:pt>
                <c:pt idx="157">
                  <c:v>89560.9</c:v>
                </c:pt>
                <c:pt idx="158">
                  <c:v>90304.65</c:v>
                </c:pt>
                <c:pt idx="159">
                  <c:v>91423.4</c:v>
                </c:pt>
                <c:pt idx="160">
                  <c:v>90626.65</c:v>
                </c:pt>
                <c:pt idx="161">
                  <c:v>92520.4</c:v>
                </c:pt>
                <c:pt idx="162">
                  <c:v>93154.9</c:v>
                </c:pt>
                <c:pt idx="163">
                  <c:v>92809.65</c:v>
                </c:pt>
                <c:pt idx="164">
                  <c:v>92383.15</c:v>
                </c:pt>
                <c:pt idx="165">
                  <c:v>93350.399999999994</c:v>
                </c:pt>
                <c:pt idx="166">
                  <c:v>93017.65</c:v>
                </c:pt>
                <c:pt idx="167">
                  <c:v>95548.9</c:v>
                </c:pt>
                <c:pt idx="168">
                  <c:v>97217.64</c:v>
                </c:pt>
                <c:pt idx="169">
                  <c:v>96728.65</c:v>
                </c:pt>
                <c:pt idx="170">
                  <c:v>96891.159999999989</c:v>
                </c:pt>
                <c:pt idx="171">
                  <c:v>96586.68</c:v>
                </c:pt>
                <c:pt idx="172">
                  <c:v>95441.42</c:v>
                </c:pt>
                <c:pt idx="173">
                  <c:v>95703.93</c:v>
                </c:pt>
                <c:pt idx="174">
                  <c:v>96100.92</c:v>
                </c:pt>
                <c:pt idx="175">
                  <c:v>96330.68</c:v>
                </c:pt>
                <c:pt idx="176">
                  <c:v>97080.68</c:v>
                </c:pt>
                <c:pt idx="177">
                  <c:v>100118.17</c:v>
                </c:pt>
                <c:pt idx="178">
                  <c:v>100358.93</c:v>
                </c:pt>
                <c:pt idx="179">
                  <c:v>103321.43</c:v>
                </c:pt>
                <c:pt idx="180">
                  <c:v>103846.43</c:v>
                </c:pt>
                <c:pt idx="181">
                  <c:v>103682.43</c:v>
                </c:pt>
                <c:pt idx="182">
                  <c:v>103655.92</c:v>
                </c:pt>
                <c:pt idx="183">
                  <c:v>103491.93</c:v>
                </c:pt>
                <c:pt idx="184">
                  <c:v>103101.43</c:v>
                </c:pt>
                <c:pt idx="185">
                  <c:v>104381.17</c:v>
                </c:pt>
                <c:pt idx="186">
                  <c:v>103687.42</c:v>
                </c:pt>
                <c:pt idx="187">
                  <c:v>104009.43</c:v>
                </c:pt>
                <c:pt idx="188">
                  <c:v>105057.93</c:v>
                </c:pt>
                <c:pt idx="189">
                  <c:v>105620.43999999999</c:v>
                </c:pt>
                <c:pt idx="190">
                  <c:v>105206.44999999998</c:v>
                </c:pt>
                <c:pt idx="191">
                  <c:v>106237.69999999998</c:v>
                </c:pt>
                <c:pt idx="192">
                  <c:v>105998.68999999999</c:v>
                </c:pt>
                <c:pt idx="193">
                  <c:v>107572.18</c:v>
                </c:pt>
                <c:pt idx="194">
                  <c:v>107564.43</c:v>
                </c:pt>
                <c:pt idx="195">
                  <c:v>107633.17</c:v>
                </c:pt>
                <c:pt idx="196">
                  <c:v>107592.66</c:v>
                </c:pt>
                <c:pt idx="197">
                  <c:v>106891.17</c:v>
                </c:pt>
                <c:pt idx="198">
                  <c:v>109033.43</c:v>
                </c:pt>
                <c:pt idx="199">
                  <c:v>105850.68999999999</c:v>
                </c:pt>
                <c:pt idx="200">
                  <c:v>106816.44999999998</c:v>
                </c:pt>
                <c:pt idx="201">
                  <c:v>106183.68999999999</c:v>
                </c:pt>
                <c:pt idx="202">
                  <c:v>107869.68</c:v>
                </c:pt>
                <c:pt idx="203">
                  <c:v>112888.43999999999</c:v>
                </c:pt>
                <c:pt idx="204">
                  <c:v>114088.43999999999</c:v>
                </c:pt>
                <c:pt idx="205">
                  <c:v>114536.93</c:v>
                </c:pt>
                <c:pt idx="206">
                  <c:v>114580.68</c:v>
                </c:pt>
                <c:pt idx="207">
                  <c:v>114783.92</c:v>
                </c:pt>
                <c:pt idx="208">
                  <c:v>115157.43</c:v>
                </c:pt>
                <c:pt idx="209">
                  <c:v>115793.42</c:v>
                </c:pt>
                <c:pt idx="210">
                  <c:v>115873.17</c:v>
                </c:pt>
                <c:pt idx="211">
                  <c:v>116427.91</c:v>
                </c:pt>
                <c:pt idx="212">
                  <c:v>116577.92</c:v>
                </c:pt>
                <c:pt idx="213">
                  <c:v>117532.66</c:v>
                </c:pt>
                <c:pt idx="214">
                  <c:v>118088.92</c:v>
                </c:pt>
                <c:pt idx="215">
                  <c:v>117999.93</c:v>
                </c:pt>
                <c:pt idx="216">
                  <c:v>117492.17</c:v>
                </c:pt>
                <c:pt idx="217">
                  <c:v>118706.43</c:v>
                </c:pt>
                <c:pt idx="218">
                  <c:v>120056.43999999999</c:v>
                </c:pt>
                <c:pt idx="219">
                  <c:v>120187.68999999999</c:v>
                </c:pt>
                <c:pt idx="220">
                  <c:v>121498.68</c:v>
                </c:pt>
                <c:pt idx="221">
                  <c:v>121115.92</c:v>
                </c:pt>
                <c:pt idx="222">
                  <c:v>121008.16</c:v>
                </c:pt>
                <c:pt idx="223">
                  <c:v>121589.40000000001</c:v>
                </c:pt>
                <c:pt idx="224">
                  <c:v>121336.39000000001</c:v>
                </c:pt>
                <c:pt idx="225">
                  <c:v>122617.64000000001</c:v>
                </c:pt>
                <c:pt idx="226">
                  <c:v>121472.38000000002</c:v>
                </c:pt>
                <c:pt idx="227">
                  <c:v>121749.13000000002</c:v>
                </c:pt>
                <c:pt idx="228">
                  <c:v>123347.62000000002</c:v>
                </c:pt>
                <c:pt idx="229">
                  <c:v>123741.37000000002</c:v>
                </c:pt>
                <c:pt idx="230">
                  <c:v>123914.87000000002</c:v>
                </c:pt>
                <c:pt idx="231">
                  <c:v>123550.86000000003</c:v>
                </c:pt>
                <c:pt idx="232">
                  <c:v>123330.60000000003</c:v>
                </c:pt>
                <c:pt idx="233">
                  <c:v>124885.35000000003</c:v>
                </c:pt>
                <c:pt idx="234">
                  <c:v>125085.35000000003</c:v>
                </c:pt>
                <c:pt idx="235">
                  <c:v>124612.08000000003</c:v>
                </c:pt>
                <c:pt idx="236">
                  <c:v>124454.32000000004</c:v>
                </c:pt>
                <c:pt idx="237">
                  <c:v>124627.82000000004</c:v>
                </c:pt>
                <c:pt idx="238">
                  <c:v>124162.32000000004</c:v>
                </c:pt>
                <c:pt idx="239">
                  <c:v>124931.06000000004</c:v>
                </c:pt>
                <c:pt idx="240">
                  <c:v>124026.55000000005</c:v>
                </c:pt>
                <c:pt idx="241">
                  <c:v>123436.05000000005</c:v>
                </c:pt>
                <c:pt idx="242">
                  <c:v>123239.30000000005</c:v>
                </c:pt>
                <c:pt idx="243">
                  <c:v>122944.04000000005</c:v>
                </c:pt>
                <c:pt idx="244">
                  <c:v>123027.04000000005</c:v>
                </c:pt>
                <c:pt idx="245">
                  <c:v>123175.53000000006</c:v>
                </c:pt>
                <c:pt idx="246">
                  <c:v>122342.77000000006</c:v>
                </c:pt>
                <c:pt idx="247">
                  <c:v>123449.01000000007</c:v>
                </c:pt>
                <c:pt idx="248">
                  <c:v>121305.48000000007</c:v>
                </c:pt>
                <c:pt idx="249">
                  <c:v>120971.23000000007</c:v>
                </c:pt>
                <c:pt idx="250">
                  <c:v>121030.73000000007</c:v>
                </c:pt>
                <c:pt idx="251">
                  <c:v>121230.73000000007</c:v>
                </c:pt>
                <c:pt idx="252">
                  <c:v>121824.49000000006</c:v>
                </c:pt>
                <c:pt idx="253">
                  <c:v>121135.49000000006</c:v>
                </c:pt>
                <c:pt idx="254">
                  <c:v>122166.74000000006</c:v>
                </c:pt>
                <c:pt idx="255">
                  <c:v>124419.87000000007</c:v>
                </c:pt>
                <c:pt idx="256">
                  <c:v>122949.62000000007</c:v>
                </c:pt>
                <c:pt idx="257">
                  <c:v>122942.00000000007</c:v>
                </c:pt>
                <c:pt idx="258">
                  <c:v>123620.13000000008</c:v>
                </c:pt>
                <c:pt idx="259">
                  <c:v>122762.38000000008</c:v>
                </c:pt>
                <c:pt idx="260">
                  <c:v>121443.75000000007</c:v>
                </c:pt>
                <c:pt idx="261">
                  <c:v>120714.25000000007</c:v>
                </c:pt>
                <c:pt idx="262">
                  <c:v>121970.50000000007</c:v>
                </c:pt>
                <c:pt idx="263">
                  <c:v>121545.50000000007</c:v>
                </c:pt>
                <c:pt idx="264">
                  <c:v>121161.25000000007</c:v>
                </c:pt>
                <c:pt idx="265">
                  <c:v>119986.37000000007</c:v>
                </c:pt>
                <c:pt idx="266">
                  <c:v>119911.37000000007</c:v>
                </c:pt>
                <c:pt idx="267">
                  <c:v>122967.62000000007</c:v>
                </c:pt>
                <c:pt idx="268">
                  <c:v>126108.25000000007</c:v>
                </c:pt>
                <c:pt idx="269">
                  <c:v>125025.50000000007</c:v>
                </c:pt>
                <c:pt idx="270">
                  <c:v>126933.38000000008</c:v>
                </c:pt>
                <c:pt idx="271">
                  <c:v>126888.13000000008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B35-4579-B678-768AB09C8E30}"/>
            </c:ext>
          </c:extLst>
        </c:ser>
        <c:ser>
          <c:idx val="46"/>
          <c:order val="43"/>
          <c:tx>
            <c:strRef>
              <c:f>Sheet1!$HC$53</c:f>
              <c:strCache>
                <c:ptCount val="1"/>
                <c:pt idx="0">
                  <c:v>WM 1,250,000 JPY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Sheet1!$HC$54:$HC$328</c:f>
              <c:numCache>
                <c:formatCode>"$"#,##0.00_);[Red]\("$"#,##0.00\)</c:formatCode>
                <c:ptCount val="275"/>
                <c:pt idx="1">
                  <c:v>542.25</c:v>
                </c:pt>
                <c:pt idx="2">
                  <c:v>833.5</c:v>
                </c:pt>
                <c:pt idx="3">
                  <c:v>1102</c:v>
                </c:pt>
                <c:pt idx="4">
                  <c:v>884.25</c:v>
                </c:pt>
                <c:pt idx="5">
                  <c:v>811.5</c:v>
                </c:pt>
                <c:pt idx="6">
                  <c:v>1065.25</c:v>
                </c:pt>
                <c:pt idx="7">
                  <c:v>1098.75</c:v>
                </c:pt>
                <c:pt idx="8">
                  <c:v>1119.75</c:v>
                </c:pt>
                <c:pt idx="9">
                  <c:v>939.5</c:v>
                </c:pt>
                <c:pt idx="10">
                  <c:v>1049.5</c:v>
                </c:pt>
                <c:pt idx="11">
                  <c:v>851.5</c:v>
                </c:pt>
                <c:pt idx="12">
                  <c:v>1259</c:v>
                </c:pt>
                <c:pt idx="13">
                  <c:v>1435.25</c:v>
                </c:pt>
                <c:pt idx="14">
                  <c:v>1116.75</c:v>
                </c:pt>
                <c:pt idx="15">
                  <c:v>1855.5</c:v>
                </c:pt>
                <c:pt idx="16">
                  <c:v>1270.25</c:v>
                </c:pt>
                <c:pt idx="17">
                  <c:v>1499.75</c:v>
                </c:pt>
                <c:pt idx="18">
                  <c:v>1258.25</c:v>
                </c:pt>
                <c:pt idx="19">
                  <c:v>1019</c:v>
                </c:pt>
                <c:pt idx="20">
                  <c:v>1285</c:v>
                </c:pt>
                <c:pt idx="21">
                  <c:v>1227.5</c:v>
                </c:pt>
                <c:pt idx="22">
                  <c:v>1294.75</c:v>
                </c:pt>
                <c:pt idx="23">
                  <c:v>1189.25</c:v>
                </c:pt>
                <c:pt idx="24">
                  <c:v>1803</c:v>
                </c:pt>
                <c:pt idx="25">
                  <c:v>2030.5</c:v>
                </c:pt>
                <c:pt idx="26">
                  <c:v>1963</c:v>
                </c:pt>
                <c:pt idx="27">
                  <c:v>1860</c:v>
                </c:pt>
                <c:pt idx="28">
                  <c:v>1899.75</c:v>
                </c:pt>
                <c:pt idx="29">
                  <c:v>2233.5</c:v>
                </c:pt>
                <c:pt idx="30">
                  <c:v>2616</c:v>
                </c:pt>
                <c:pt idx="31">
                  <c:v>2498.25</c:v>
                </c:pt>
                <c:pt idx="32">
                  <c:v>1681.25</c:v>
                </c:pt>
                <c:pt idx="33">
                  <c:v>1872.25</c:v>
                </c:pt>
                <c:pt idx="34">
                  <c:v>1917</c:v>
                </c:pt>
                <c:pt idx="35">
                  <c:v>1934.25</c:v>
                </c:pt>
                <c:pt idx="36">
                  <c:v>2256.5</c:v>
                </c:pt>
                <c:pt idx="37">
                  <c:v>2147.75</c:v>
                </c:pt>
                <c:pt idx="38">
                  <c:v>2016</c:v>
                </c:pt>
                <c:pt idx="39">
                  <c:v>1933.25</c:v>
                </c:pt>
                <c:pt idx="40">
                  <c:v>2003.25</c:v>
                </c:pt>
                <c:pt idx="41">
                  <c:v>2054</c:v>
                </c:pt>
                <c:pt idx="42">
                  <c:v>1976</c:v>
                </c:pt>
                <c:pt idx="43">
                  <c:v>1839.25</c:v>
                </c:pt>
                <c:pt idx="44">
                  <c:v>1764</c:v>
                </c:pt>
                <c:pt idx="45">
                  <c:v>2270.25</c:v>
                </c:pt>
                <c:pt idx="46">
                  <c:v>2409</c:v>
                </c:pt>
                <c:pt idx="47">
                  <c:v>2513.75</c:v>
                </c:pt>
                <c:pt idx="48">
                  <c:v>2491</c:v>
                </c:pt>
                <c:pt idx="49">
                  <c:v>2696</c:v>
                </c:pt>
                <c:pt idx="50">
                  <c:v>2857</c:v>
                </c:pt>
                <c:pt idx="51">
                  <c:v>2798</c:v>
                </c:pt>
                <c:pt idx="52">
                  <c:v>2449</c:v>
                </c:pt>
                <c:pt idx="53">
                  <c:v>2428</c:v>
                </c:pt>
                <c:pt idx="54">
                  <c:v>2539</c:v>
                </c:pt>
                <c:pt idx="55">
                  <c:v>2519</c:v>
                </c:pt>
                <c:pt idx="56">
                  <c:v>2437</c:v>
                </c:pt>
                <c:pt idx="57">
                  <c:v>2357</c:v>
                </c:pt>
                <c:pt idx="58">
                  <c:v>2717</c:v>
                </c:pt>
                <c:pt idx="59">
                  <c:v>3053</c:v>
                </c:pt>
                <c:pt idx="60">
                  <c:v>2817</c:v>
                </c:pt>
                <c:pt idx="61">
                  <c:v>2465.25</c:v>
                </c:pt>
                <c:pt idx="62">
                  <c:v>2526.25</c:v>
                </c:pt>
                <c:pt idx="63">
                  <c:v>2650.75</c:v>
                </c:pt>
                <c:pt idx="64">
                  <c:v>2796.75</c:v>
                </c:pt>
                <c:pt idx="65">
                  <c:v>2749</c:v>
                </c:pt>
                <c:pt idx="66">
                  <c:v>2992.75</c:v>
                </c:pt>
                <c:pt idx="67">
                  <c:v>3152.75</c:v>
                </c:pt>
                <c:pt idx="68">
                  <c:v>3192.5</c:v>
                </c:pt>
                <c:pt idx="69">
                  <c:v>3439.75</c:v>
                </c:pt>
                <c:pt idx="70">
                  <c:v>3696</c:v>
                </c:pt>
                <c:pt idx="71">
                  <c:v>4009</c:v>
                </c:pt>
                <c:pt idx="72">
                  <c:v>3685</c:v>
                </c:pt>
                <c:pt idx="73">
                  <c:v>3898.5</c:v>
                </c:pt>
                <c:pt idx="74">
                  <c:v>3918.25</c:v>
                </c:pt>
                <c:pt idx="75">
                  <c:v>3381.25</c:v>
                </c:pt>
                <c:pt idx="76">
                  <c:v>3682.25</c:v>
                </c:pt>
                <c:pt idx="77">
                  <c:v>3832.25</c:v>
                </c:pt>
                <c:pt idx="78">
                  <c:v>4043.25</c:v>
                </c:pt>
                <c:pt idx="79">
                  <c:v>4038</c:v>
                </c:pt>
                <c:pt idx="80">
                  <c:v>3922.75</c:v>
                </c:pt>
                <c:pt idx="81">
                  <c:v>3991.5</c:v>
                </c:pt>
                <c:pt idx="82">
                  <c:v>3972.5</c:v>
                </c:pt>
                <c:pt idx="83">
                  <c:v>4080</c:v>
                </c:pt>
                <c:pt idx="84">
                  <c:v>4018.5</c:v>
                </c:pt>
                <c:pt idx="85">
                  <c:v>4166</c:v>
                </c:pt>
                <c:pt idx="86">
                  <c:v>4190.25</c:v>
                </c:pt>
                <c:pt idx="87">
                  <c:v>4236.5</c:v>
                </c:pt>
                <c:pt idx="88">
                  <c:v>4355</c:v>
                </c:pt>
                <c:pt idx="89">
                  <c:v>4538.75</c:v>
                </c:pt>
                <c:pt idx="90">
                  <c:v>4660</c:v>
                </c:pt>
                <c:pt idx="91">
                  <c:v>4802.25</c:v>
                </c:pt>
                <c:pt idx="92">
                  <c:v>5074.75</c:v>
                </c:pt>
                <c:pt idx="93">
                  <c:v>5174.75</c:v>
                </c:pt>
                <c:pt idx="94">
                  <c:v>4864.25</c:v>
                </c:pt>
                <c:pt idx="95">
                  <c:v>5266.75</c:v>
                </c:pt>
                <c:pt idx="96">
                  <c:v>5317.75</c:v>
                </c:pt>
                <c:pt idx="97">
                  <c:v>5803.75</c:v>
                </c:pt>
                <c:pt idx="98">
                  <c:v>5954.5</c:v>
                </c:pt>
                <c:pt idx="99">
                  <c:v>6467</c:v>
                </c:pt>
                <c:pt idx="100">
                  <c:v>6269.25</c:v>
                </c:pt>
                <c:pt idx="101">
                  <c:v>6443</c:v>
                </c:pt>
                <c:pt idx="102">
                  <c:v>6509.25</c:v>
                </c:pt>
                <c:pt idx="103">
                  <c:v>6281.99</c:v>
                </c:pt>
                <c:pt idx="104">
                  <c:v>6375.74</c:v>
                </c:pt>
                <c:pt idx="105">
                  <c:v>6571.74</c:v>
                </c:pt>
                <c:pt idx="106">
                  <c:v>7474.24</c:v>
                </c:pt>
                <c:pt idx="107">
                  <c:v>7885.49</c:v>
                </c:pt>
                <c:pt idx="108">
                  <c:v>8562.99</c:v>
                </c:pt>
                <c:pt idx="109">
                  <c:v>8127.49</c:v>
                </c:pt>
                <c:pt idx="110">
                  <c:v>8739.74</c:v>
                </c:pt>
                <c:pt idx="111">
                  <c:v>8897.24</c:v>
                </c:pt>
                <c:pt idx="112">
                  <c:v>8665.74</c:v>
                </c:pt>
                <c:pt idx="113">
                  <c:v>8930.24</c:v>
                </c:pt>
                <c:pt idx="114">
                  <c:v>8492.24</c:v>
                </c:pt>
                <c:pt idx="115">
                  <c:v>9969.24</c:v>
                </c:pt>
                <c:pt idx="116">
                  <c:v>10155.24</c:v>
                </c:pt>
                <c:pt idx="117">
                  <c:v>10655.24</c:v>
                </c:pt>
                <c:pt idx="118">
                  <c:v>10366.24</c:v>
                </c:pt>
                <c:pt idx="119">
                  <c:v>11127.24</c:v>
                </c:pt>
                <c:pt idx="120">
                  <c:v>11400.74</c:v>
                </c:pt>
                <c:pt idx="121">
                  <c:v>10999.24</c:v>
                </c:pt>
                <c:pt idx="122">
                  <c:v>10796.24</c:v>
                </c:pt>
                <c:pt idx="123">
                  <c:v>10957.24</c:v>
                </c:pt>
                <c:pt idx="124">
                  <c:v>11019.74</c:v>
                </c:pt>
                <c:pt idx="125">
                  <c:v>10368.24</c:v>
                </c:pt>
                <c:pt idx="126">
                  <c:v>10805.74</c:v>
                </c:pt>
                <c:pt idx="127">
                  <c:v>11130.74</c:v>
                </c:pt>
                <c:pt idx="128">
                  <c:v>11518.24</c:v>
                </c:pt>
                <c:pt idx="129">
                  <c:v>11027.74</c:v>
                </c:pt>
                <c:pt idx="130">
                  <c:v>11640.24</c:v>
                </c:pt>
                <c:pt idx="131">
                  <c:v>11513.74</c:v>
                </c:pt>
                <c:pt idx="132">
                  <c:v>11699.74</c:v>
                </c:pt>
                <c:pt idx="133">
                  <c:v>11537.24</c:v>
                </c:pt>
                <c:pt idx="134">
                  <c:v>11546.74</c:v>
                </c:pt>
                <c:pt idx="135">
                  <c:v>11545.24</c:v>
                </c:pt>
                <c:pt idx="136">
                  <c:v>11618.74</c:v>
                </c:pt>
                <c:pt idx="137">
                  <c:v>11365.74</c:v>
                </c:pt>
                <c:pt idx="138">
                  <c:v>11264.24</c:v>
                </c:pt>
                <c:pt idx="139">
                  <c:v>11837.74</c:v>
                </c:pt>
                <c:pt idx="140">
                  <c:v>11912.74</c:v>
                </c:pt>
                <c:pt idx="141">
                  <c:v>11547.24</c:v>
                </c:pt>
                <c:pt idx="142">
                  <c:v>11556.74</c:v>
                </c:pt>
                <c:pt idx="143">
                  <c:v>11639.74</c:v>
                </c:pt>
                <c:pt idx="144">
                  <c:v>11800.74</c:v>
                </c:pt>
                <c:pt idx="145">
                  <c:v>11485.24</c:v>
                </c:pt>
                <c:pt idx="146">
                  <c:v>12133.74</c:v>
                </c:pt>
                <c:pt idx="147">
                  <c:v>12433.74</c:v>
                </c:pt>
                <c:pt idx="148">
                  <c:v>12494.74</c:v>
                </c:pt>
                <c:pt idx="149">
                  <c:v>12794.74</c:v>
                </c:pt>
                <c:pt idx="150">
                  <c:v>12580.74</c:v>
                </c:pt>
                <c:pt idx="151">
                  <c:v>12654.24</c:v>
                </c:pt>
                <c:pt idx="152">
                  <c:v>12501.24</c:v>
                </c:pt>
                <c:pt idx="153">
                  <c:v>12563.74</c:v>
                </c:pt>
                <c:pt idx="154">
                  <c:v>12712.24</c:v>
                </c:pt>
                <c:pt idx="155">
                  <c:v>13224.74</c:v>
                </c:pt>
                <c:pt idx="156">
                  <c:v>13949.74</c:v>
                </c:pt>
                <c:pt idx="157">
                  <c:v>14725.99</c:v>
                </c:pt>
                <c:pt idx="158">
                  <c:v>14874.74</c:v>
                </c:pt>
                <c:pt idx="159">
                  <c:v>15098.49</c:v>
                </c:pt>
                <c:pt idx="160">
                  <c:v>14876.74</c:v>
                </c:pt>
                <c:pt idx="161">
                  <c:v>15255.49</c:v>
                </c:pt>
                <c:pt idx="162">
                  <c:v>15319.99</c:v>
                </c:pt>
                <c:pt idx="163">
                  <c:v>15219.74</c:v>
                </c:pt>
                <c:pt idx="164">
                  <c:v>15103.24</c:v>
                </c:pt>
                <c:pt idx="165">
                  <c:v>15265.49</c:v>
                </c:pt>
                <c:pt idx="166">
                  <c:v>15167.74</c:v>
                </c:pt>
                <c:pt idx="167">
                  <c:v>15673.99</c:v>
                </c:pt>
                <c:pt idx="168">
                  <c:v>16007.74</c:v>
                </c:pt>
                <c:pt idx="169">
                  <c:v>15878.74</c:v>
                </c:pt>
                <c:pt idx="170">
                  <c:v>15911.24</c:v>
                </c:pt>
                <c:pt idx="171">
                  <c:v>15756.74</c:v>
                </c:pt>
                <c:pt idx="172">
                  <c:v>15496.49</c:v>
                </c:pt>
                <c:pt idx="173">
                  <c:v>15548.99</c:v>
                </c:pt>
                <c:pt idx="174">
                  <c:v>15565.99</c:v>
                </c:pt>
                <c:pt idx="175">
                  <c:v>15580.74</c:v>
                </c:pt>
                <c:pt idx="176">
                  <c:v>15730.74</c:v>
                </c:pt>
                <c:pt idx="177">
                  <c:v>16338.24</c:v>
                </c:pt>
                <c:pt idx="178">
                  <c:v>16323.99</c:v>
                </c:pt>
                <c:pt idx="179">
                  <c:v>16916.489999999998</c:v>
                </c:pt>
                <c:pt idx="180">
                  <c:v>17021.489999999998</c:v>
                </c:pt>
                <c:pt idx="181">
                  <c:v>16957.489999999998</c:v>
                </c:pt>
                <c:pt idx="182">
                  <c:v>16920.989999999998</c:v>
                </c:pt>
                <c:pt idx="183">
                  <c:v>16856.989999999998</c:v>
                </c:pt>
                <c:pt idx="184">
                  <c:v>16716.489999999998</c:v>
                </c:pt>
                <c:pt idx="185">
                  <c:v>16941.239999999998</c:v>
                </c:pt>
                <c:pt idx="186">
                  <c:v>16802.489999999998</c:v>
                </c:pt>
                <c:pt idx="187">
                  <c:v>16804.489999999998</c:v>
                </c:pt>
                <c:pt idx="188">
                  <c:v>16982.989999999998</c:v>
                </c:pt>
                <c:pt idx="189">
                  <c:v>17095.489999999998</c:v>
                </c:pt>
                <c:pt idx="190">
                  <c:v>16981.489999999998</c:v>
                </c:pt>
                <c:pt idx="191">
                  <c:v>17187.739999999998</c:v>
                </c:pt>
                <c:pt idx="192">
                  <c:v>17108.739999999998</c:v>
                </c:pt>
                <c:pt idx="193">
                  <c:v>17392.239999999998</c:v>
                </c:pt>
                <c:pt idx="194">
                  <c:v>17359.489999999998</c:v>
                </c:pt>
                <c:pt idx="195">
                  <c:v>17373.239999999998</c:v>
                </c:pt>
                <c:pt idx="196">
                  <c:v>17302.739999999998</c:v>
                </c:pt>
                <c:pt idx="197">
                  <c:v>17131.239999999998</c:v>
                </c:pt>
                <c:pt idx="198">
                  <c:v>17528.489999999998</c:v>
                </c:pt>
                <c:pt idx="199">
                  <c:v>16860.739999999998</c:v>
                </c:pt>
                <c:pt idx="200">
                  <c:v>16991.489999999998</c:v>
                </c:pt>
                <c:pt idx="201">
                  <c:v>16833.739999999998</c:v>
                </c:pt>
                <c:pt idx="202">
                  <c:v>17139.739999999998</c:v>
                </c:pt>
                <c:pt idx="203">
                  <c:v>18143.489999999998</c:v>
                </c:pt>
                <c:pt idx="204">
                  <c:v>18383.489999999998</c:v>
                </c:pt>
                <c:pt idx="205">
                  <c:v>18441.989999999998</c:v>
                </c:pt>
                <c:pt idx="206">
                  <c:v>18450.739999999998</c:v>
                </c:pt>
                <c:pt idx="207">
                  <c:v>18428.989999999998</c:v>
                </c:pt>
                <c:pt idx="208">
                  <c:v>18472.489999999998</c:v>
                </c:pt>
                <c:pt idx="209">
                  <c:v>18568.489999999998</c:v>
                </c:pt>
                <c:pt idx="210">
                  <c:v>18553.239999999998</c:v>
                </c:pt>
                <c:pt idx="211">
                  <c:v>18632.989999999998</c:v>
                </c:pt>
                <c:pt idx="212">
                  <c:v>18662.989999999998</c:v>
                </c:pt>
                <c:pt idx="213">
                  <c:v>18822.739999999998</c:v>
                </c:pt>
                <c:pt idx="214">
                  <c:v>18933.989999999998</c:v>
                </c:pt>
                <c:pt idx="215">
                  <c:v>18884.989999999998</c:v>
                </c:pt>
                <c:pt idx="216">
                  <c:v>18752.239999999998</c:v>
                </c:pt>
                <c:pt idx="217">
                  <c:v>18901.489999999998</c:v>
                </c:pt>
                <c:pt idx="218">
                  <c:v>19171.489999999998</c:v>
                </c:pt>
                <c:pt idx="219">
                  <c:v>19197.739999999998</c:v>
                </c:pt>
                <c:pt idx="220">
                  <c:v>19428.739999999998</c:v>
                </c:pt>
                <c:pt idx="221">
                  <c:v>19320.989999999998</c:v>
                </c:pt>
                <c:pt idx="222">
                  <c:v>19268.239999999998</c:v>
                </c:pt>
                <c:pt idx="223">
                  <c:v>19384.489999999998</c:v>
                </c:pt>
                <c:pt idx="224">
                  <c:v>19271.489999999998</c:v>
                </c:pt>
                <c:pt idx="225">
                  <c:v>19527.739999999998</c:v>
                </c:pt>
                <c:pt idx="226">
                  <c:v>19267.489999999998</c:v>
                </c:pt>
                <c:pt idx="227">
                  <c:v>19229.239999999998</c:v>
                </c:pt>
                <c:pt idx="228">
                  <c:v>19517.739999999998</c:v>
                </c:pt>
                <c:pt idx="229">
                  <c:v>19596.489999999998</c:v>
                </c:pt>
                <c:pt idx="230">
                  <c:v>19599.989999999998</c:v>
                </c:pt>
                <c:pt idx="231">
                  <c:v>19495.989999999998</c:v>
                </c:pt>
                <c:pt idx="232">
                  <c:v>19420.739999999998</c:v>
                </c:pt>
                <c:pt idx="233">
                  <c:v>19700.489999999998</c:v>
                </c:pt>
                <c:pt idx="234">
                  <c:v>19740.489999999998</c:v>
                </c:pt>
                <c:pt idx="235">
                  <c:v>19552.239999999998</c:v>
                </c:pt>
                <c:pt idx="236">
                  <c:v>19489.489999999998</c:v>
                </c:pt>
                <c:pt idx="237">
                  <c:v>19492.989999999998</c:v>
                </c:pt>
                <c:pt idx="238">
                  <c:v>19337.489999999998</c:v>
                </c:pt>
                <c:pt idx="239">
                  <c:v>19491.239999999998</c:v>
                </c:pt>
                <c:pt idx="240">
                  <c:v>19216.739999999998</c:v>
                </c:pt>
                <c:pt idx="241">
                  <c:v>19036.239999999998</c:v>
                </c:pt>
                <c:pt idx="242">
                  <c:v>18934.489999999998</c:v>
                </c:pt>
                <c:pt idx="243">
                  <c:v>18844.239999999998</c:v>
                </c:pt>
                <c:pt idx="244">
                  <c:v>18767.239999999998</c:v>
                </c:pt>
                <c:pt idx="245">
                  <c:v>18765.739999999998</c:v>
                </c:pt>
                <c:pt idx="246">
                  <c:v>18567.989999999998</c:v>
                </c:pt>
                <c:pt idx="247">
                  <c:v>18789.239999999998</c:v>
                </c:pt>
                <c:pt idx="248">
                  <c:v>16645.71</c:v>
                </c:pt>
                <c:pt idx="249">
                  <c:v>16516.46</c:v>
                </c:pt>
                <c:pt idx="250">
                  <c:v>16465.96</c:v>
                </c:pt>
                <c:pt idx="251">
                  <c:v>16505.96</c:v>
                </c:pt>
                <c:pt idx="252">
                  <c:v>16624.71</c:v>
                </c:pt>
                <c:pt idx="253">
                  <c:v>15935.71</c:v>
                </c:pt>
                <c:pt idx="254">
                  <c:v>16141.96</c:v>
                </c:pt>
                <c:pt idx="255">
                  <c:v>16592.59</c:v>
                </c:pt>
                <c:pt idx="256">
                  <c:v>16267.34</c:v>
                </c:pt>
                <c:pt idx="257">
                  <c:v>16172.210000000001</c:v>
                </c:pt>
                <c:pt idx="258">
                  <c:v>16307.84</c:v>
                </c:pt>
                <c:pt idx="259">
                  <c:v>15450.09</c:v>
                </c:pt>
                <c:pt idx="260">
                  <c:v>15123.960000000001</c:v>
                </c:pt>
                <c:pt idx="261">
                  <c:v>14884.460000000001</c:v>
                </c:pt>
                <c:pt idx="262">
                  <c:v>15135.710000000001</c:v>
                </c:pt>
                <c:pt idx="263">
                  <c:v>15050.710000000001</c:v>
                </c:pt>
                <c:pt idx="264">
                  <c:v>14911.460000000001</c:v>
                </c:pt>
                <c:pt idx="265">
                  <c:v>14614.080000000002</c:v>
                </c:pt>
                <c:pt idx="266">
                  <c:v>14599.080000000002</c:v>
                </c:pt>
                <c:pt idx="267">
                  <c:v>15210.330000000002</c:v>
                </c:pt>
                <c:pt idx="268">
                  <c:v>15838.460000000001</c:v>
                </c:pt>
                <c:pt idx="269">
                  <c:v>15590.710000000001</c:v>
                </c:pt>
                <c:pt idx="270">
                  <c:v>15941.09</c:v>
                </c:pt>
                <c:pt idx="271">
                  <c:v>15900.84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B35-4579-B678-768AB09C8E30}"/>
            </c:ext>
          </c:extLst>
        </c:ser>
        <c:ser>
          <c:idx val="47"/>
          <c:order val="44"/>
          <c:tx>
            <c:strRef>
              <c:f>Sheet1!$HD$53</c:f>
              <c:strCache>
                <c:ptCount val="1"/>
                <c:pt idx="0">
                  <c:v>DX 100,000 USD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Sheet1!$HD$54:$HD$328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B35-4579-B678-768AB09C8E30}"/>
            </c:ext>
          </c:extLst>
        </c:ser>
        <c:ser>
          <c:idx val="48"/>
          <c:order val="45"/>
          <c:tx>
            <c:strRef>
              <c:f>Sheet1!$HE$53</c:f>
              <c:strCache>
                <c:ptCount val="1"/>
                <c:pt idx="0">
                  <c:v>BT 5 Bitcoin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Sheet1!$HE$54:$HE$328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B35-4579-B678-768AB09C8E30}"/>
            </c:ext>
          </c:extLst>
        </c:ser>
        <c:ser>
          <c:idx val="49"/>
          <c:order val="46"/>
          <c:tx>
            <c:strRef>
              <c:f>Sheet1!$HF$53</c:f>
              <c:strCache>
                <c:ptCount val="1"/>
                <c:pt idx="0">
                  <c:v>CL Crude 1000 Barrels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Sheet1!$HF$54:$HF$328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B35-4579-B678-768AB09C8E30}"/>
            </c:ext>
          </c:extLst>
        </c:ser>
        <c:ser>
          <c:idx val="50"/>
          <c:order val="47"/>
          <c:tx>
            <c:strRef>
              <c:f>Sheet1!$HG$53</c:f>
              <c:strCache>
                <c:ptCount val="1"/>
                <c:pt idx="0">
                  <c:v>QM Crude 500 Barrels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Sheet1!$HG$54:$HG$328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B35-4579-B678-768AB09C8E30}"/>
            </c:ext>
          </c:extLst>
        </c:ser>
        <c:ser>
          <c:idx val="51"/>
          <c:order val="48"/>
          <c:tx>
            <c:strRef>
              <c:f>Sheet1!$HH$53</c:f>
              <c:strCache>
                <c:ptCount val="1"/>
                <c:pt idx="0">
                  <c:v>CY Crude 100 Barrels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Sheet1!$HH$54:$HH$328</c:f>
              <c:numCache>
                <c:formatCode>"$"#,##0.00_);[Red]\("$"#,##0.00\)</c:formatCode>
                <c:ptCount val="27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B35-4579-B678-768AB09C8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1229440"/>
        <c:axId val="1631232352"/>
      </c:lineChart>
      <c:catAx>
        <c:axId val="1631229440"/>
        <c:scaling>
          <c:orientation val="minMax"/>
        </c:scaling>
        <c:delete val="1"/>
        <c:axPos val="b"/>
        <c:numFmt formatCode="mm/yyyy" sourceLinked="0"/>
        <c:majorTickMark val="none"/>
        <c:minorTickMark val="none"/>
        <c:tickLblPos val="nextTo"/>
        <c:crossAx val="1631232352"/>
        <c:crosses val="autoZero"/>
        <c:auto val="1"/>
        <c:lblAlgn val="ctr"/>
        <c:lblOffset val="100"/>
        <c:noMultiLvlLbl val="0"/>
      </c:catAx>
      <c:valAx>
        <c:axId val="16312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440"/>
        <c:crosses val="autoZero"/>
        <c:crossBetween val="between"/>
      </c:valAx>
      <c:spPr>
        <a:pattFill prst="smGrid">
          <a:fgClr>
            <a:srgbClr val="000000">
              <a:alpha val="0"/>
            </a:srgbClr>
          </a:fgClr>
          <a:bgClr>
            <a:srgbClr val="FFFFFF"/>
          </a:bgClr>
        </a:patt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Portfolio Monthly Profit or </a:t>
            </a:r>
            <a:r>
              <a:rPr lang="en-US" sz="1800" b="1">
                <a:solidFill>
                  <a:srgbClr val="C00000"/>
                </a:solidFill>
              </a:rPr>
              <a:t>Loss</a:t>
            </a:r>
          </a:p>
        </c:rich>
      </c:tx>
      <c:layout>
        <c:manualLayout>
          <c:xMode val="edge"/>
          <c:yMode val="edge"/>
          <c:x val="0.348876066529811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0635535379526"/>
          <c:y val="6.7908024567055983E-2"/>
          <c:w val="0.84416379368976435"/>
          <c:h val="0.79108904838616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Sheet1!$HO$53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numRef>
              <c:f>Sheet1!$HN$54:$HN$393</c:f>
              <c:numCache>
                <c:formatCode>mm/yyyy</c:formatCode>
                <c:ptCount val="340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  <c:pt idx="336">
                  <c:v>44713</c:v>
                </c:pt>
                <c:pt idx="337">
                  <c:v>44743</c:v>
                </c:pt>
              </c:numCache>
            </c:numRef>
          </c:cat>
          <c:val>
            <c:numRef>
              <c:f>Sheet1!$HO$54:$HO$393</c:f>
              <c:numCache>
                <c:formatCode>"$"#,##0.00_);[Red]\("$"#,##0.00\)</c:formatCode>
                <c:ptCount val="340"/>
                <c:pt idx="1">
                  <c:v>3558</c:v>
                </c:pt>
                <c:pt idx="2">
                  <c:v>1176.76</c:v>
                </c:pt>
                <c:pt idx="3">
                  <c:v>1985.74</c:v>
                </c:pt>
                <c:pt idx="4">
                  <c:v>0</c:v>
                </c:pt>
                <c:pt idx="5">
                  <c:v>0</c:v>
                </c:pt>
                <c:pt idx="6">
                  <c:v>1598.51</c:v>
                </c:pt>
                <c:pt idx="7">
                  <c:v>260.24</c:v>
                </c:pt>
                <c:pt idx="8">
                  <c:v>520.74</c:v>
                </c:pt>
                <c:pt idx="9">
                  <c:v>0</c:v>
                </c:pt>
                <c:pt idx="10">
                  <c:v>901</c:v>
                </c:pt>
                <c:pt idx="11">
                  <c:v>0</c:v>
                </c:pt>
                <c:pt idx="12">
                  <c:v>3607.99</c:v>
                </c:pt>
                <c:pt idx="16">
                  <c:v>582.51</c:v>
                </c:pt>
                <c:pt idx="17">
                  <c:v>0</c:v>
                </c:pt>
                <c:pt idx="18">
                  <c:v>4907.25</c:v>
                </c:pt>
                <c:pt idx="19">
                  <c:v>0</c:v>
                </c:pt>
                <c:pt idx="20">
                  <c:v>2312.48</c:v>
                </c:pt>
                <c:pt idx="21">
                  <c:v>0</c:v>
                </c:pt>
                <c:pt idx="22">
                  <c:v>0</c:v>
                </c:pt>
                <c:pt idx="23">
                  <c:v>2383.2600000000002</c:v>
                </c:pt>
                <c:pt idx="24">
                  <c:v>0</c:v>
                </c:pt>
                <c:pt idx="25">
                  <c:v>527.99</c:v>
                </c:pt>
                <c:pt idx="26">
                  <c:v>0</c:v>
                </c:pt>
                <c:pt idx="27">
                  <c:v>3451.01</c:v>
                </c:pt>
                <c:pt idx="31">
                  <c:v>1217</c:v>
                </c:pt>
                <c:pt idx="32">
                  <c:v>0</c:v>
                </c:pt>
                <c:pt idx="33">
                  <c:v>0</c:v>
                </c:pt>
                <c:pt idx="34">
                  <c:v>606.25</c:v>
                </c:pt>
                <c:pt idx="35">
                  <c:v>2681.76</c:v>
                </c:pt>
                <c:pt idx="36">
                  <c:v>2995.74</c:v>
                </c:pt>
                <c:pt idx="37">
                  <c:v>0</c:v>
                </c:pt>
                <c:pt idx="38">
                  <c:v>0</c:v>
                </c:pt>
                <c:pt idx="39">
                  <c:v>1036.75</c:v>
                </c:pt>
                <c:pt idx="40">
                  <c:v>288.25</c:v>
                </c:pt>
                <c:pt idx="41">
                  <c:v>293.75</c:v>
                </c:pt>
                <c:pt idx="42">
                  <c:v>2574.4899999999998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641.49</c:v>
                </c:pt>
                <c:pt idx="50">
                  <c:v>1639.49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3321.74</c:v>
                </c:pt>
                <c:pt idx="55">
                  <c:v>1026</c:v>
                </c:pt>
                <c:pt idx="56">
                  <c:v>1017</c:v>
                </c:pt>
                <c:pt idx="57">
                  <c:v>1032.24</c:v>
                </c:pt>
                <c:pt idx="61">
                  <c:v>1291</c:v>
                </c:pt>
                <c:pt idx="62">
                  <c:v>376.75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714.25</c:v>
                </c:pt>
                <c:pt idx="67">
                  <c:v>497.25</c:v>
                </c:pt>
                <c:pt idx="68">
                  <c:v>0</c:v>
                </c:pt>
                <c:pt idx="69">
                  <c:v>0</c:v>
                </c:pt>
                <c:pt idx="70">
                  <c:v>2971</c:v>
                </c:pt>
                <c:pt idx="71">
                  <c:v>2885.5</c:v>
                </c:pt>
                <c:pt idx="72">
                  <c:v>0</c:v>
                </c:pt>
                <c:pt idx="76">
                  <c:v>0</c:v>
                </c:pt>
                <c:pt idx="77">
                  <c:v>838.49</c:v>
                </c:pt>
                <c:pt idx="78">
                  <c:v>1104.76</c:v>
                </c:pt>
                <c:pt idx="79">
                  <c:v>676.51</c:v>
                </c:pt>
                <c:pt idx="80">
                  <c:v>656.99</c:v>
                </c:pt>
                <c:pt idx="81">
                  <c:v>1552.75</c:v>
                </c:pt>
                <c:pt idx="82">
                  <c:v>711.26</c:v>
                </c:pt>
                <c:pt idx="83">
                  <c:v>548.49</c:v>
                </c:pt>
                <c:pt idx="84">
                  <c:v>1538.5</c:v>
                </c:pt>
                <c:pt idx="85">
                  <c:v>1705.5</c:v>
                </c:pt>
                <c:pt idx="86">
                  <c:v>2215.5</c:v>
                </c:pt>
                <c:pt idx="87">
                  <c:v>0</c:v>
                </c:pt>
                <c:pt idx="91">
                  <c:v>1568</c:v>
                </c:pt>
                <c:pt idx="92">
                  <c:v>357.74</c:v>
                </c:pt>
                <c:pt idx="93">
                  <c:v>0</c:v>
                </c:pt>
                <c:pt idx="94">
                  <c:v>2723.25</c:v>
                </c:pt>
                <c:pt idx="95">
                  <c:v>1268.26</c:v>
                </c:pt>
                <c:pt idx="96">
                  <c:v>1061.74</c:v>
                </c:pt>
                <c:pt idx="97">
                  <c:v>0</c:v>
                </c:pt>
                <c:pt idx="98">
                  <c:v>0</c:v>
                </c:pt>
                <c:pt idx="99">
                  <c:v>372.01</c:v>
                </c:pt>
                <c:pt idx="100">
                  <c:v>163.25</c:v>
                </c:pt>
                <c:pt idx="101">
                  <c:v>1391.51</c:v>
                </c:pt>
                <c:pt idx="102">
                  <c:v>0</c:v>
                </c:pt>
                <c:pt idx="106">
                  <c:v>491.75</c:v>
                </c:pt>
                <c:pt idx="107">
                  <c:v>910.74</c:v>
                </c:pt>
                <c:pt idx="108">
                  <c:v>283</c:v>
                </c:pt>
                <c:pt idx="109">
                  <c:v>1452.24</c:v>
                </c:pt>
                <c:pt idx="110">
                  <c:v>825.74</c:v>
                </c:pt>
                <c:pt idx="111">
                  <c:v>818.51</c:v>
                </c:pt>
                <c:pt idx="112">
                  <c:v>1291.99</c:v>
                </c:pt>
                <c:pt idx="113">
                  <c:v>2051.75</c:v>
                </c:pt>
                <c:pt idx="114">
                  <c:v>1637.75</c:v>
                </c:pt>
                <c:pt idx="115">
                  <c:v>0</c:v>
                </c:pt>
                <c:pt idx="116">
                  <c:v>2095.5</c:v>
                </c:pt>
                <c:pt idx="117">
                  <c:v>483.51</c:v>
                </c:pt>
                <c:pt idx="121">
                  <c:v>2939.75</c:v>
                </c:pt>
                <c:pt idx="122">
                  <c:v>1671.74</c:v>
                </c:pt>
                <c:pt idx="123">
                  <c:v>3623.74</c:v>
                </c:pt>
                <c:pt idx="124">
                  <c:v>0</c:v>
                </c:pt>
                <c:pt idx="125">
                  <c:v>922.01</c:v>
                </c:pt>
                <c:pt idx="126">
                  <c:v>354.49</c:v>
                </c:pt>
                <c:pt idx="127">
                  <c:v>0</c:v>
                </c:pt>
                <c:pt idx="128">
                  <c:v>2563</c:v>
                </c:pt>
                <c:pt idx="129">
                  <c:v>2038.76</c:v>
                </c:pt>
                <c:pt idx="130">
                  <c:v>8304.75</c:v>
                </c:pt>
                <c:pt idx="131">
                  <c:v>2665.25</c:v>
                </c:pt>
                <c:pt idx="132">
                  <c:v>5470.75</c:v>
                </c:pt>
                <c:pt idx="136">
                  <c:v>0</c:v>
                </c:pt>
                <c:pt idx="137">
                  <c:v>3873</c:v>
                </c:pt>
                <c:pt idx="138">
                  <c:v>1429</c:v>
                </c:pt>
                <c:pt idx="139">
                  <c:v>0</c:v>
                </c:pt>
                <c:pt idx="140">
                  <c:v>3642.5</c:v>
                </c:pt>
                <c:pt idx="141">
                  <c:v>0</c:v>
                </c:pt>
                <c:pt idx="142">
                  <c:v>3272.6</c:v>
                </c:pt>
                <c:pt idx="143">
                  <c:v>1017.75</c:v>
                </c:pt>
                <c:pt idx="144">
                  <c:v>3771</c:v>
                </c:pt>
                <c:pt idx="145">
                  <c:v>0</c:v>
                </c:pt>
                <c:pt idx="146">
                  <c:v>4942.63</c:v>
                </c:pt>
                <c:pt idx="147">
                  <c:v>2283.88</c:v>
                </c:pt>
                <c:pt idx="151">
                  <c:v>0</c:v>
                </c:pt>
                <c:pt idx="152">
                  <c:v>0</c:v>
                </c:pt>
                <c:pt idx="153">
                  <c:v>1013.5</c:v>
                </c:pt>
                <c:pt idx="154">
                  <c:v>190.5</c:v>
                </c:pt>
                <c:pt idx="155">
                  <c:v>0</c:v>
                </c:pt>
                <c:pt idx="156">
                  <c:v>1784.65</c:v>
                </c:pt>
                <c:pt idx="157">
                  <c:v>2276.3000000000002</c:v>
                </c:pt>
                <c:pt idx="158">
                  <c:v>2060</c:v>
                </c:pt>
                <c:pt idx="159">
                  <c:v>0</c:v>
                </c:pt>
                <c:pt idx="160">
                  <c:v>4131.6499999999996</c:v>
                </c:pt>
                <c:pt idx="161">
                  <c:v>539.93000000000006</c:v>
                </c:pt>
                <c:pt idx="162">
                  <c:v>842.62</c:v>
                </c:pt>
                <c:pt idx="166">
                  <c:v>0</c:v>
                </c:pt>
                <c:pt idx="167">
                  <c:v>409.15</c:v>
                </c:pt>
                <c:pt idx="168">
                  <c:v>205.27999999999997</c:v>
                </c:pt>
                <c:pt idx="169">
                  <c:v>2051.9</c:v>
                </c:pt>
                <c:pt idx="170">
                  <c:v>0</c:v>
                </c:pt>
                <c:pt idx="171">
                  <c:v>0</c:v>
                </c:pt>
                <c:pt idx="172">
                  <c:v>3384.35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350.95000000000005</c:v>
                </c:pt>
                <c:pt idx="177">
                  <c:v>1321.95</c:v>
                </c:pt>
                <c:pt idx="181">
                  <c:v>0</c:v>
                </c:pt>
                <c:pt idx="182">
                  <c:v>4457.88</c:v>
                </c:pt>
                <c:pt idx="183">
                  <c:v>1536.5</c:v>
                </c:pt>
                <c:pt idx="184">
                  <c:v>0</c:v>
                </c:pt>
                <c:pt idx="185">
                  <c:v>3100.65</c:v>
                </c:pt>
                <c:pt idx="186">
                  <c:v>0</c:v>
                </c:pt>
                <c:pt idx="187">
                  <c:v>1313.13</c:v>
                </c:pt>
                <c:pt idx="188">
                  <c:v>0</c:v>
                </c:pt>
                <c:pt idx="189">
                  <c:v>450.33</c:v>
                </c:pt>
                <c:pt idx="190">
                  <c:v>1139.98</c:v>
                </c:pt>
                <c:pt idx="191">
                  <c:v>2907.25</c:v>
                </c:pt>
                <c:pt idx="192">
                  <c:v>4641.28</c:v>
                </c:pt>
                <c:pt idx="196">
                  <c:v>4868.05</c:v>
                </c:pt>
                <c:pt idx="197">
                  <c:v>1240.33</c:v>
                </c:pt>
                <c:pt idx="198">
                  <c:v>1460.33</c:v>
                </c:pt>
                <c:pt idx="199">
                  <c:v>0</c:v>
                </c:pt>
                <c:pt idx="200">
                  <c:v>2811.05</c:v>
                </c:pt>
                <c:pt idx="201">
                  <c:v>1044.75</c:v>
                </c:pt>
                <c:pt idx="202">
                  <c:v>0</c:v>
                </c:pt>
                <c:pt idx="203">
                  <c:v>0</c:v>
                </c:pt>
                <c:pt idx="204">
                  <c:v>1219.08</c:v>
                </c:pt>
                <c:pt idx="205">
                  <c:v>0</c:v>
                </c:pt>
                <c:pt idx="206">
                  <c:v>3237</c:v>
                </c:pt>
                <c:pt idx="207">
                  <c:v>2385.67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444.51</c:v>
                </c:pt>
                <c:pt idx="217">
                  <c:v>23.539999999999992</c:v>
                </c:pt>
                <c:pt idx="218">
                  <c:v>1183.28</c:v>
                </c:pt>
                <c:pt idx="219">
                  <c:v>4647.42</c:v>
                </c:pt>
                <c:pt idx="220">
                  <c:v>309.06</c:v>
                </c:pt>
                <c:pt idx="221">
                  <c:v>3931.25</c:v>
                </c:pt>
                <c:pt idx="222">
                  <c:v>1422.1</c:v>
                </c:pt>
                <c:pt idx="226">
                  <c:v>1195.7800000000002</c:v>
                </c:pt>
                <c:pt idx="227">
                  <c:v>0</c:v>
                </c:pt>
                <c:pt idx="228">
                  <c:v>9.3899999999999864</c:v>
                </c:pt>
                <c:pt idx="229">
                  <c:v>0</c:v>
                </c:pt>
                <c:pt idx="230">
                  <c:v>1283.1600000000001</c:v>
                </c:pt>
                <c:pt idx="231">
                  <c:v>0</c:v>
                </c:pt>
                <c:pt idx="232">
                  <c:v>341.78999999999996</c:v>
                </c:pt>
                <c:pt idx="233">
                  <c:v>1510.48</c:v>
                </c:pt>
                <c:pt idx="234">
                  <c:v>823.41</c:v>
                </c:pt>
                <c:pt idx="235">
                  <c:v>0</c:v>
                </c:pt>
                <c:pt idx="236">
                  <c:v>1639</c:v>
                </c:pt>
                <c:pt idx="237">
                  <c:v>0</c:v>
                </c:pt>
                <c:pt idx="241">
                  <c:v>0</c:v>
                </c:pt>
                <c:pt idx="242">
                  <c:v>19949.27</c:v>
                </c:pt>
                <c:pt idx="243">
                  <c:v>5640.08</c:v>
                </c:pt>
                <c:pt idx="244">
                  <c:v>13568.519999999999</c:v>
                </c:pt>
                <c:pt idx="245">
                  <c:v>9915.14</c:v>
                </c:pt>
                <c:pt idx="246">
                  <c:v>26901.9</c:v>
                </c:pt>
                <c:pt idx="247">
                  <c:v>0</c:v>
                </c:pt>
                <c:pt idx="248">
                  <c:v>13919.73</c:v>
                </c:pt>
                <c:pt idx="249">
                  <c:v>0</c:v>
                </c:pt>
                <c:pt idx="250">
                  <c:v>9959.52</c:v>
                </c:pt>
                <c:pt idx="251">
                  <c:v>15862.86</c:v>
                </c:pt>
                <c:pt idx="252">
                  <c:v>7011.95</c:v>
                </c:pt>
                <c:pt idx="256">
                  <c:v>13494.33</c:v>
                </c:pt>
                <c:pt idx="257">
                  <c:v>1339.8100000000002</c:v>
                </c:pt>
                <c:pt idx="258">
                  <c:v>5795.16</c:v>
                </c:pt>
                <c:pt idx="259">
                  <c:v>0</c:v>
                </c:pt>
                <c:pt idx="260">
                  <c:v>0</c:v>
                </c:pt>
                <c:pt idx="261">
                  <c:v>4257.03</c:v>
                </c:pt>
                <c:pt idx="262">
                  <c:v>10477.32</c:v>
                </c:pt>
                <c:pt idx="263">
                  <c:v>9950.81</c:v>
                </c:pt>
                <c:pt idx="264">
                  <c:v>4860.5</c:v>
                </c:pt>
                <c:pt idx="265">
                  <c:v>9308.130000000001</c:v>
                </c:pt>
                <c:pt idx="266">
                  <c:v>22.97</c:v>
                </c:pt>
                <c:pt idx="267">
                  <c:v>1094.47</c:v>
                </c:pt>
                <c:pt idx="271">
                  <c:v>6117.15</c:v>
                </c:pt>
                <c:pt idx="272">
                  <c:v>6815.7000000000007</c:v>
                </c:pt>
                <c:pt idx="273">
                  <c:v>11344.57</c:v>
                </c:pt>
                <c:pt idx="274">
                  <c:v>6731.93</c:v>
                </c:pt>
                <c:pt idx="275">
                  <c:v>7996.75</c:v>
                </c:pt>
                <c:pt idx="276">
                  <c:v>3564.76</c:v>
                </c:pt>
                <c:pt idx="277">
                  <c:v>1518.6399999999999</c:v>
                </c:pt>
                <c:pt idx="278">
                  <c:v>4816.13</c:v>
                </c:pt>
                <c:pt idx="279">
                  <c:v>8661.6</c:v>
                </c:pt>
                <c:pt idx="280">
                  <c:v>0</c:v>
                </c:pt>
                <c:pt idx="281">
                  <c:v>3009.91</c:v>
                </c:pt>
                <c:pt idx="282">
                  <c:v>8125.93</c:v>
                </c:pt>
                <c:pt idx="286">
                  <c:v>2637.66</c:v>
                </c:pt>
                <c:pt idx="287">
                  <c:v>1595.55</c:v>
                </c:pt>
                <c:pt idx="288">
                  <c:v>0</c:v>
                </c:pt>
                <c:pt idx="289">
                  <c:v>4748.71</c:v>
                </c:pt>
                <c:pt idx="290">
                  <c:v>4374.42</c:v>
                </c:pt>
                <c:pt idx="291">
                  <c:v>209.82</c:v>
                </c:pt>
                <c:pt idx="292">
                  <c:v>6182.5199999999995</c:v>
                </c:pt>
                <c:pt idx="293">
                  <c:v>4198.3099999999995</c:v>
                </c:pt>
                <c:pt idx="294">
                  <c:v>987.3599999999999</c:v>
                </c:pt>
                <c:pt idx="295">
                  <c:v>0</c:v>
                </c:pt>
                <c:pt idx="296">
                  <c:v>2168.46</c:v>
                </c:pt>
                <c:pt idx="297">
                  <c:v>7826.3199999999988</c:v>
                </c:pt>
                <c:pt idx="301">
                  <c:v>761.15000000000009</c:v>
                </c:pt>
                <c:pt idx="302">
                  <c:v>5008.8700000000008</c:v>
                </c:pt>
                <c:pt idx="303">
                  <c:v>9085.66</c:v>
                </c:pt>
                <c:pt idx="304">
                  <c:v>6875.53</c:v>
                </c:pt>
                <c:pt idx="305">
                  <c:v>6781.4600000000009</c:v>
                </c:pt>
                <c:pt idx="306">
                  <c:v>4287.09</c:v>
                </c:pt>
                <c:pt idx="307">
                  <c:v>8669.369999999999</c:v>
                </c:pt>
                <c:pt idx="308">
                  <c:v>197.4399999999996</c:v>
                </c:pt>
                <c:pt idx="309">
                  <c:v>0</c:v>
                </c:pt>
                <c:pt idx="310">
                  <c:v>5071.2</c:v>
                </c:pt>
                <c:pt idx="311">
                  <c:v>0</c:v>
                </c:pt>
                <c:pt idx="312">
                  <c:v>4697.6299999999992</c:v>
                </c:pt>
                <c:pt idx="316">
                  <c:v>1428.1</c:v>
                </c:pt>
                <c:pt idx="317">
                  <c:v>1229.2</c:v>
                </c:pt>
                <c:pt idx="318">
                  <c:v>3607.73</c:v>
                </c:pt>
                <c:pt idx="319">
                  <c:v>0</c:v>
                </c:pt>
                <c:pt idx="320">
                  <c:v>2765.1400000000003</c:v>
                </c:pt>
                <c:pt idx="321">
                  <c:v>1735.73</c:v>
                </c:pt>
                <c:pt idx="322">
                  <c:v>9997.119999999999</c:v>
                </c:pt>
                <c:pt idx="323">
                  <c:v>5436.02</c:v>
                </c:pt>
                <c:pt idx="324">
                  <c:v>3370.92</c:v>
                </c:pt>
                <c:pt idx="325">
                  <c:v>1459.2599999999998</c:v>
                </c:pt>
                <c:pt idx="326">
                  <c:v>9197.7799999999988</c:v>
                </c:pt>
                <c:pt idx="327">
                  <c:v>1341.52</c:v>
                </c:pt>
                <c:pt idx="331">
                  <c:v>8187.1399999999985</c:v>
                </c:pt>
                <c:pt idx="332">
                  <c:v>0</c:v>
                </c:pt>
                <c:pt idx="333">
                  <c:v>17861.11</c:v>
                </c:pt>
                <c:pt idx="334">
                  <c:v>18534.940000000002</c:v>
                </c:pt>
                <c:pt idx="335">
                  <c:v>0</c:v>
                </c:pt>
                <c:pt idx="336">
                  <c:v>15684.26</c:v>
                </c:pt>
                <c:pt idx="3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B-4848-A1C0-B6A8D0F9FE5C}"/>
            </c:ext>
          </c:extLst>
        </c:ser>
        <c:ser>
          <c:idx val="1"/>
          <c:order val="1"/>
          <c:tx>
            <c:strRef>
              <c:f>Sheet1!$HP$53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chemeClr val="accent2"/>
            </a:solidFill>
            <a:ln w="12700">
              <a:solidFill>
                <a:srgbClr val="C00000"/>
              </a:solidFill>
            </a:ln>
            <a:effectLst/>
          </c:spPr>
          <c:invertIfNegative val="0"/>
          <c:cat>
            <c:numRef>
              <c:f>Sheet1!$HN$54:$HN$393</c:f>
              <c:numCache>
                <c:formatCode>mm/yyyy</c:formatCode>
                <c:ptCount val="340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40544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  <c:pt idx="324">
                  <c:v>44440</c:v>
                </c:pt>
                <c:pt idx="325">
                  <c:v>44470</c:v>
                </c:pt>
                <c:pt idx="326">
                  <c:v>44501</c:v>
                </c:pt>
                <c:pt idx="327">
                  <c:v>44531</c:v>
                </c:pt>
                <c:pt idx="331">
                  <c:v>44562</c:v>
                </c:pt>
                <c:pt idx="332">
                  <c:v>44593</c:v>
                </c:pt>
                <c:pt idx="333">
                  <c:v>44621</c:v>
                </c:pt>
                <c:pt idx="334">
                  <c:v>44652</c:v>
                </c:pt>
                <c:pt idx="335">
                  <c:v>44682</c:v>
                </c:pt>
                <c:pt idx="336">
                  <c:v>44713</c:v>
                </c:pt>
                <c:pt idx="337">
                  <c:v>44743</c:v>
                </c:pt>
              </c:numCache>
            </c:numRef>
          </c:cat>
          <c:val>
            <c:numRef>
              <c:f>Sheet1!$HP$54:$HP$393</c:f>
              <c:numCache>
                <c:formatCode>"$"#,##0.00_);[Red]\("$"#,##0.00\)</c:formatCode>
                <c:ptCount val="34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-352.24</c:v>
                </c:pt>
                <c:pt idx="5">
                  <c:v>-368.51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-449</c:v>
                </c:pt>
                <c:pt idx="10">
                  <c:v>0</c:v>
                </c:pt>
                <c:pt idx="11">
                  <c:v>-1290.76</c:v>
                </c:pt>
                <c:pt idx="12">
                  <c:v>0</c:v>
                </c:pt>
                <c:pt idx="16">
                  <c:v>0</c:v>
                </c:pt>
                <c:pt idx="17">
                  <c:v>-1075.51</c:v>
                </c:pt>
                <c:pt idx="18">
                  <c:v>0</c:v>
                </c:pt>
                <c:pt idx="19">
                  <c:v>-3890.74</c:v>
                </c:pt>
                <c:pt idx="20">
                  <c:v>0</c:v>
                </c:pt>
                <c:pt idx="21">
                  <c:v>-1491.74</c:v>
                </c:pt>
                <c:pt idx="22">
                  <c:v>-1089.24</c:v>
                </c:pt>
                <c:pt idx="23">
                  <c:v>0</c:v>
                </c:pt>
                <c:pt idx="24">
                  <c:v>-908.25</c:v>
                </c:pt>
                <c:pt idx="25">
                  <c:v>0</c:v>
                </c:pt>
                <c:pt idx="26">
                  <c:v>-134.01</c:v>
                </c:pt>
                <c:pt idx="27">
                  <c:v>0</c:v>
                </c:pt>
                <c:pt idx="31">
                  <c:v>0</c:v>
                </c:pt>
                <c:pt idx="32">
                  <c:v>-704.75</c:v>
                </c:pt>
                <c:pt idx="33">
                  <c:v>-379.76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-447.26</c:v>
                </c:pt>
                <c:pt idx="38">
                  <c:v>-4459.0200000000004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6">
                  <c:v>-16.5</c:v>
                </c:pt>
                <c:pt idx="47">
                  <c:v>-240.76</c:v>
                </c:pt>
                <c:pt idx="48">
                  <c:v>-885.24</c:v>
                </c:pt>
                <c:pt idx="49">
                  <c:v>0</c:v>
                </c:pt>
                <c:pt idx="50">
                  <c:v>0</c:v>
                </c:pt>
                <c:pt idx="51">
                  <c:v>-124.27</c:v>
                </c:pt>
                <c:pt idx="52">
                  <c:v>-757.98</c:v>
                </c:pt>
                <c:pt idx="53">
                  <c:v>-94.490000000000009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-187.25</c:v>
                </c:pt>
                <c:pt idx="64">
                  <c:v>-1378.5</c:v>
                </c:pt>
                <c:pt idx="65">
                  <c:v>-636.5</c:v>
                </c:pt>
                <c:pt idx="66">
                  <c:v>0</c:v>
                </c:pt>
                <c:pt idx="67">
                  <c:v>0</c:v>
                </c:pt>
                <c:pt idx="68">
                  <c:v>-1164.25</c:v>
                </c:pt>
                <c:pt idx="69">
                  <c:v>-56</c:v>
                </c:pt>
                <c:pt idx="70">
                  <c:v>0</c:v>
                </c:pt>
                <c:pt idx="71">
                  <c:v>0</c:v>
                </c:pt>
                <c:pt idx="72">
                  <c:v>-1231.5</c:v>
                </c:pt>
                <c:pt idx="76">
                  <c:v>-1986.48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-1908.75</c:v>
                </c:pt>
                <c:pt idx="91">
                  <c:v>0</c:v>
                </c:pt>
                <c:pt idx="92">
                  <c:v>0</c:v>
                </c:pt>
                <c:pt idx="93">
                  <c:v>-2528.4899999999998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-157.74</c:v>
                </c:pt>
                <c:pt idx="98">
                  <c:v>-503.5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-269.51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-808.74</c:v>
                </c:pt>
                <c:pt idx="116">
                  <c:v>0</c:v>
                </c:pt>
                <c:pt idx="117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-1217.49</c:v>
                </c:pt>
                <c:pt idx="125">
                  <c:v>0</c:v>
                </c:pt>
                <c:pt idx="126">
                  <c:v>0</c:v>
                </c:pt>
                <c:pt idx="127">
                  <c:v>-483.78999999999996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-2558.5</c:v>
                </c:pt>
                <c:pt idx="137">
                  <c:v>0</c:v>
                </c:pt>
                <c:pt idx="138">
                  <c:v>0</c:v>
                </c:pt>
                <c:pt idx="139">
                  <c:v>-1185</c:v>
                </c:pt>
                <c:pt idx="140">
                  <c:v>0</c:v>
                </c:pt>
                <c:pt idx="141">
                  <c:v>-2349.75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-1306</c:v>
                </c:pt>
                <c:pt idx="146">
                  <c:v>0</c:v>
                </c:pt>
                <c:pt idx="147">
                  <c:v>0</c:v>
                </c:pt>
                <c:pt idx="151">
                  <c:v>-2154.9</c:v>
                </c:pt>
                <c:pt idx="152">
                  <c:v>-491.6</c:v>
                </c:pt>
                <c:pt idx="153">
                  <c:v>0</c:v>
                </c:pt>
                <c:pt idx="154">
                  <c:v>0</c:v>
                </c:pt>
                <c:pt idx="155">
                  <c:v>-2082.15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-1651.65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6">
                  <c:v>-928.85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-2300.5299999999997</c:v>
                </c:pt>
                <c:pt idx="171">
                  <c:v>-1614.28</c:v>
                </c:pt>
                <c:pt idx="172">
                  <c:v>0</c:v>
                </c:pt>
                <c:pt idx="173">
                  <c:v>-711.8</c:v>
                </c:pt>
                <c:pt idx="174">
                  <c:v>-694.32000000000016</c:v>
                </c:pt>
                <c:pt idx="175">
                  <c:v>-283.18000000000006</c:v>
                </c:pt>
                <c:pt idx="176">
                  <c:v>0</c:v>
                </c:pt>
                <c:pt idx="177">
                  <c:v>0</c:v>
                </c:pt>
                <c:pt idx="181">
                  <c:v>-1239.03</c:v>
                </c:pt>
                <c:pt idx="182">
                  <c:v>0</c:v>
                </c:pt>
                <c:pt idx="183">
                  <c:v>0</c:v>
                </c:pt>
                <c:pt idx="184">
                  <c:v>-71.329999999999927</c:v>
                </c:pt>
                <c:pt idx="185">
                  <c:v>0</c:v>
                </c:pt>
                <c:pt idx="186">
                  <c:v>-1874.9299999999998</c:v>
                </c:pt>
                <c:pt idx="187">
                  <c:v>0</c:v>
                </c:pt>
                <c:pt idx="188">
                  <c:v>-596.17000000000007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-1323.15</c:v>
                </c:pt>
                <c:pt idx="200">
                  <c:v>0</c:v>
                </c:pt>
                <c:pt idx="201">
                  <c:v>0</c:v>
                </c:pt>
                <c:pt idx="202">
                  <c:v>-251.17000000000002</c:v>
                </c:pt>
                <c:pt idx="203">
                  <c:v>-768.23</c:v>
                </c:pt>
                <c:pt idx="204">
                  <c:v>0</c:v>
                </c:pt>
                <c:pt idx="205">
                  <c:v>-218.85</c:v>
                </c:pt>
                <c:pt idx="206">
                  <c:v>0</c:v>
                </c:pt>
                <c:pt idx="207">
                  <c:v>0</c:v>
                </c:pt>
                <c:pt idx="211">
                  <c:v>-833.49</c:v>
                </c:pt>
                <c:pt idx="212">
                  <c:v>-212.92000000000002</c:v>
                </c:pt>
                <c:pt idx="213">
                  <c:v>-268.61</c:v>
                </c:pt>
                <c:pt idx="214">
                  <c:v>-1513.84</c:v>
                </c:pt>
                <c:pt idx="215">
                  <c:v>-65.970000000000027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0</c:v>
                </c:pt>
                <c:pt idx="227">
                  <c:v>-1.5100000000000051</c:v>
                </c:pt>
                <c:pt idx="228">
                  <c:v>0</c:v>
                </c:pt>
                <c:pt idx="229">
                  <c:v>-431.07</c:v>
                </c:pt>
                <c:pt idx="230">
                  <c:v>0</c:v>
                </c:pt>
                <c:pt idx="231">
                  <c:v>-1594.88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-1105.07</c:v>
                </c:pt>
                <c:pt idx="236">
                  <c:v>0</c:v>
                </c:pt>
                <c:pt idx="237">
                  <c:v>-957.51</c:v>
                </c:pt>
                <c:pt idx="241">
                  <c:v>-4535.63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-4.8999999999991815</c:v>
                </c:pt>
                <c:pt idx="248">
                  <c:v>0</c:v>
                </c:pt>
                <c:pt idx="249">
                  <c:v>-216.54999999999995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-3087.38</c:v>
                </c:pt>
                <c:pt idx="260">
                  <c:v>-2488.21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-4932.0599999999995</c:v>
                </c:pt>
                <c:pt idx="281">
                  <c:v>0</c:v>
                </c:pt>
                <c:pt idx="282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-1049.06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-782</c:v>
                </c:pt>
                <c:pt idx="296">
                  <c:v>0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-5100.8700000000008</c:v>
                </c:pt>
                <c:pt idx="310">
                  <c:v>0</c:v>
                </c:pt>
                <c:pt idx="311">
                  <c:v>-22.939999999999998</c:v>
                </c:pt>
                <c:pt idx="312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-4348.0200000000004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31">
                  <c:v>0</c:v>
                </c:pt>
                <c:pt idx="332">
                  <c:v>-3511.12</c:v>
                </c:pt>
                <c:pt idx="333">
                  <c:v>0</c:v>
                </c:pt>
                <c:pt idx="334">
                  <c:v>0</c:v>
                </c:pt>
                <c:pt idx="335">
                  <c:v>-3971.4799999999996</c:v>
                </c:pt>
                <c:pt idx="336">
                  <c:v>0</c:v>
                </c:pt>
                <c:pt idx="337">
                  <c:v>-7170.62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B-4848-A1C0-B6A8D0F9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233184"/>
        <c:axId val="1631229856"/>
      </c:barChart>
      <c:dateAx>
        <c:axId val="1631233184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solidFill>
            <a:schemeClr val="bg1"/>
          </a:solidFill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29856"/>
        <c:crosses val="autoZero"/>
        <c:auto val="1"/>
        <c:lblOffset val="100"/>
        <c:baseTimeUnit val="months"/>
        <c:majorUnit val="6"/>
        <c:majorTimeUnit val="months"/>
      </c:dateAx>
      <c:valAx>
        <c:axId val="163122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1233184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147803</xdr:colOff>
      <xdr:row>1</xdr:row>
      <xdr:rowOff>94689</xdr:rowOff>
    </xdr:from>
    <xdr:to>
      <xdr:col>2</xdr:col>
      <xdr:colOff>1149570</xdr:colOff>
      <xdr:row>6</xdr:row>
      <xdr:rowOff>16459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1C9D5-751D-4E7F-8601-D249D2D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37" y="226068"/>
          <a:ext cx="2463362" cy="1432632"/>
        </a:xfrm>
        <a:prstGeom prst="rect">
          <a:avLst/>
        </a:prstGeom>
      </xdr:spPr>
    </xdr:pic>
    <xdr:clientData/>
  </xdr:twoCellAnchor>
  <xdr:twoCellAnchor>
    <xdr:from>
      <xdr:col>5</xdr:col>
      <xdr:colOff>51027</xdr:colOff>
      <xdr:row>1</xdr:row>
      <xdr:rowOff>51026</xdr:rowOff>
    </xdr:from>
    <xdr:to>
      <xdr:col>10</xdr:col>
      <xdr:colOff>0</xdr:colOff>
      <xdr:row>17</xdr:row>
      <xdr:rowOff>340177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E19F85-C897-4225-91AC-29B63F7B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16422</xdr:colOff>
      <xdr:row>1</xdr:row>
      <xdr:rowOff>50440</xdr:rowOff>
    </xdr:from>
    <xdr:to>
      <xdr:col>16</xdr:col>
      <xdr:colOff>377715</xdr:colOff>
      <xdr:row>17</xdr:row>
      <xdr:rowOff>322581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A2762C-F88F-4D2E-9B51-578B8E063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361294</xdr:colOff>
      <xdr:row>1</xdr:row>
      <xdr:rowOff>50439</xdr:rowOff>
    </xdr:from>
    <xdr:to>
      <xdr:col>22</xdr:col>
      <xdr:colOff>164222</xdr:colOff>
      <xdr:row>17</xdr:row>
      <xdr:rowOff>339591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67B8AB-54DB-4F22-8324-7CA21F55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1576552</xdr:colOff>
      <xdr:row>24</xdr:row>
      <xdr:rowOff>32845</xdr:rowOff>
    </xdr:from>
    <xdr:to>
      <xdr:col>6</xdr:col>
      <xdr:colOff>1869203</xdr:colOff>
      <xdr:row>24</xdr:row>
      <xdr:rowOff>279180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C1871527-BB2A-464F-BE9F-A1898526B723}"/>
            </a:ext>
          </a:extLst>
        </xdr:cNvPr>
        <xdr:cNvSpPr/>
      </xdr:nvSpPr>
      <xdr:spPr>
        <a:xfrm>
          <a:off x="10066940" y="7636423"/>
          <a:ext cx="292651" cy="246335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0.14747</cdr:x>
      <cdr:y>0.07339</cdr:y>
    </cdr:from>
    <cdr:to>
      <cdr:x>0.97576</cdr:x>
      <cdr:y>0.16514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9C33DA5-0210-4186-9AFC-57A9974C2303}"/>
            </a:ext>
          </a:extLst>
        </cdr:cNvPr>
        <cdr:cNvSpPr txBox="1"/>
      </cdr:nvSpPr>
      <cdr:spPr>
        <a:xfrm xmlns:a="http://schemas.openxmlformats.org/drawingml/2006/main">
          <a:off x="1241612" y="408190"/>
          <a:ext cx="6973722" cy="510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0.14712</cdr:x>
      <cdr:y>0.06748</cdr:y>
    </cdr:from>
    <cdr:to>
      <cdr:x>0.97614</cdr:x>
      <cdr:y>0.22393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C81EE46-8964-42CE-93FC-B9D9700BFD7A}"/>
            </a:ext>
          </a:extLst>
        </cdr:cNvPr>
        <cdr:cNvSpPr txBox="1"/>
      </cdr:nvSpPr>
      <cdr:spPr>
        <a:xfrm xmlns:a="http://schemas.openxmlformats.org/drawingml/2006/main">
          <a:off x="1258684" y="374197"/>
          <a:ext cx="7092673" cy="867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0.44525</cdr:x>
      <cdr:y>0.4178</cdr:y>
    </cdr:from>
    <cdr:to>
      <cdr:x>0.55475</cdr:x>
      <cdr:y>0.5822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5C4F7E7-A29F-48ED-8B65-C67BB9501443}"/>
            </a:ext>
          </a:extLst>
        </cdr:cNvPr>
        <cdr:cNvSpPr txBox="1"/>
      </cdr:nvSpPr>
      <cdr:spPr>
        <a:xfrm xmlns:a="http://schemas.openxmlformats.org/drawingml/2006/main">
          <a:off x="3718492" y="23237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0.11813</cdr:x>
      <cdr:y>0.07645</cdr:y>
    </cdr:from>
    <cdr:to>
      <cdr:x>0.94501</cdr:x>
      <cdr:y>0.21407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0808C34-AD81-4017-B775-27B16A465C7E}"/>
            </a:ext>
          </a:extLst>
        </cdr:cNvPr>
        <cdr:cNvSpPr txBox="1"/>
      </cdr:nvSpPr>
      <cdr:spPr>
        <a:xfrm xmlns:a="http://schemas.openxmlformats.org/drawingml/2006/main">
          <a:off x="986549" y="425225"/>
          <a:ext cx="6905592" cy="765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400">
              <a:solidFill>
                <a:schemeClr val="bg1">
                  <a:lumMod val="75000"/>
                </a:schemeClr>
              </a:solidFill>
            </a:rPr>
            <a:t>Peter Knight Advisor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peterknightadvisor.com/2018/02/11/fee-structure/" TargetMode="External"/><Relationship Id="rId18" Type="http://schemas.openxmlformats.org/officeDocument/2006/relationships/hyperlink" Target="https://peterknightadvisor.com/2018/02/11/defining-overall-risk-for-your-account-before-the-first-trade-goes-on/" TargetMode="External"/><Relationship Id="rId26" Type="http://schemas.openxmlformats.org/officeDocument/2006/relationships/hyperlink" Target="https://peterknightadvisor.com/wp-content/uploads/2021/05/E6-125000-EUR-6.xlsx" TargetMode="External"/><Relationship Id="rId39" Type="http://schemas.openxmlformats.org/officeDocument/2006/relationships/hyperlink" Target="https://peterknightadvisor.com/wp-content/uploads/2021/05/QM-Crude-500-Barrels-10.xlsx" TargetMode="External"/><Relationship Id="rId21" Type="http://schemas.openxmlformats.org/officeDocument/2006/relationships/hyperlink" Target="https://peterknightadvisor.com/wp-content/uploads/2021/05/BT-5-Bitcoin-11.xlsx" TargetMode="External"/><Relationship Id="rId34" Type="http://schemas.openxmlformats.org/officeDocument/2006/relationships/hyperlink" Target="https://peterknightadvisor.com/wp-content/uploads/2021/05/MF-12500-EUR-6.xlsx" TargetMode="External"/><Relationship Id="rId42" Type="http://schemas.openxmlformats.org/officeDocument/2006/relationships/hyperlink" Target="https://peterknightadvisor.com/wp-content/uploads/2021/05/SI-Silver-5000-Ounces-12.xlsx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peterknightadvisor.com/2021/06/23/tracking-ema-trades-forward/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6" Type="http://schemas.openxmlformats.org/officeDocument/2006/relationships/hyperlink" Target="https://peterknightadvisor.com/2018/03/18/top-atas-etfs-stocks/" TargetMode="External"/><Relationship Id="rId29" Type="http://schemas.openxmlformats.org/officeDocument/2006/relationships/hyperlink" Target="https://peterknightadvisor.com/wp-content/uploads/2021/05/ET-SP-500-4.xlsx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peterknightadvisor.com/2021/06/14/gold-ema/" TargetMode="External"/><Relationship Id="rId11" Type="http://schemas.openxmlformats.org/officeDocument/2006/relationships/hyperlink" Target="https://peterknightadvisor.com/2016/05/31/brokerage/" TargetMode="External"/><Relationship Id="rId24" Type="http://schemas.openxmlformats.org/officeDocument/2006/relationships/hyperlink" Target="https://peterknightadvisor.com/wp-content/uploads/2021/05/D6-100000-CAD-7.xlsx" TargetMode="External"/><Relationship Id="rId32" Type="http://schemas.openxmlformats.org/officeDocument/2006/relationships/hyperlink" Target="https://peterknightadvisor.com/wp-content/uploads/2021/05/J6-12500000-JPY-5.xlsx" TargetMode="External"/><Relationship Id="rId37" Type="http://schemas.openxmlformats.org/officeDocument/2006/relationships/hyperlink" Target="https://peterknightadvisor.com/wp-content/uploads/2021/05/NM-Nasdaq-100-1.xlsx" TargetMode="External"/><Relationship Id="rId40" Type="http://schemas.openxmlformats.org/officeDocument/2006/relationships/hyperlink" Target="https://peterknightadvisor.com/wp-content/uploads/2021/05/QO-Gold-50-Ounce-1.xlsx" TargetMode="External"/><Relationship Id="rId45" Type="http://schemas.openxmlformats.org/officeDocument/2006/relationships/hyperlink" Target="https://peterknightadvisor.com/wp-content/uploads/2021/05/WN-12500-CHF-6.xlsx" TargetMode="External"/><Relationship Id="rId5" Type="http://schemas.openxmlformats.org/officeDocument/2006/relationships/hyperlink" Target="https://peterknightadvisor.com/2019/04/01/automated-trading-accounts-atas/" TargetMode="External"/><Relationship Id="rId15" Type="http://schemas.openxmlformats.org/officeDocument/2006/relationships/hyperlink" Target="https://peterknightadvisor.com/2018/04/06/account-opening-instructions/" TargetMode="External"/><Relationship Id="rId23" Type="http://schemas.openxmlformats.org/officeDocument/2006/relationships/hyperlink" Target="https://peterknightadvisor.com/wp-content/uploads/2021/05/CY-Crude-100-Barrels-8.xlsx" TargetMode="External"/><Relationship Id="rId28" Type="http://schemas.openxmlformats.org/officeDocument/2006/relationships/hyperlink" Target="https://peterknightadvisor.com/wp-content/uploads/2021/05/ES-SP-500-7.xlsx" TargetMode="External"/><Relationship Id="rId36" Type="http://schemas.openxmlformats.org/officeDocument/2006/relationships/hyperlink" Target="https://peterknightadvisor.com/wp-content/uploads/2021/05/NQ-Nasdaq-100-8.xlsx" TargetMode="External"/><Relationship Id="rId10" Type="http://schemas.openxmlformats.org/officeDocument/2006/relationships/hyperlink" Target="https://peterknightadvisor.com/2017/11/02/exchanges-traded-links-to-their-websites/" TargetMode="External"/><Relationship Id="rId19" Type="http://schemas.openxmlformats.org/officeDocument/2006/relationships/hyperlink" Target="https://peterknightadvisor.com/wp-content/uploads/2021/05/A6-100000-AUD-12.xlsx" TargetMode="External"/><Relationship Id="rId31" Type="http://schemas.openxmlformats.org/officeDocument/2006/relationships/hyperlink" Target="https://peterknightadvisor.com/wp-content/uploads/2021/05/GR-Gold-10-Ounce-1.xlsx" TargetMode="External"/><Relationship Id="rId44" Type="http://schemas.openxmlformats.org/officeDocument/2006/relationships/hyperlink" Target="https://peterknightadvisor.com/wp-content/uploads/2021/05/WM-1250000-JPY-5.xlsx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app.hatchbuck.com/OnlineForm/63474748251" TargetMode="External"/><Relationship Id="rId14" Type="http://schemas.openxmlformats.org/officeDocument/2006/relationships/hyperlink" Target="https://peterknightadvisor.com/2018/02/11/defining-overall-risk-for-your-account-before-the-first-trade-goes-on/" TargetMode="External"/><Relationship Id="rId22" Type="http://schemas.openxmlformats.org/officeDocument/2006/relationships/hyperlink" Target="https://peterknightadvisor.com/wp-content/uploads/2021/05/CL-Crude-1000-Barrels-8.xlsx" TargetMode="External"/><Relationship Id="rId27" Type="http://schemas.openxmlformats.org/officeDocument/2006/relationships/hyperlink" Target="https://peterknightadvisor.com/wp-content/uploads/2021/05/E7-62500-EUR-6.xlsx" TargetMode="External"/><Relationship Id="rId30" Type="http://schemas.openxmlformats.org/officeDocument/2006/relationships/hyperlink" Target="https://peterknightadvisor.com/wp-content/uploads/2021/05/GC-Gold-100-Ounce-1.xlsx" TargetMode="External"/><Relationship Id="rId35" Type="http://schemas.openxmlformats.org/officeDocument/2006/relationships/hyperlink" Target="https://peterknightadvisor.com/wp-content/uploads/2021/05/MG-10000-AUD-12.xlsx" TargetMode="External"/><Relationship Id="rId43" Type="http://schemas.openxmlformats.org/officeDocument/2006/relationships/hyperlink" Target="https://peterknightadvisor.com/wp-content/uploads/2021/05/SO-Silver-1000-Ounces-11.xlsx" TargetMode="External"/><Relationship Id="rId8" Type="http://schemas.openxmlformats.org/officeDocument/2006/relationships/hyperlink" Target="https://peterknightadvisor.com/2021/04/22/create-your-own-ema-allocation-2/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12" Type="http://schemas.openxmlformats.org/officeDocument/2006/relationships/hyperlink" Target="https://peterknightadvisor.com/2017/05/29/protection-of-customer-funds/" TargetMode="External"/><Relationship Id="rId17" Type="http://schemas.openxmlformats.org/officeDocument/2006/relationships/hyperlink" Target="https://peterknightadvisor.com/2021/06/23/tracking-ema-trades-forward/" TargetMode="External"/><Relationship Id="rId25" Type="http://schemas.openxmlformats.org/officeDocument/2006/relationships/hyperlink" Target="https://peterknightadvisor.com/wp-content/uploads/2021/05/DX-100000-USD-6.xlsx" TargetMode="External"/><Relationship Id="rId33" Type="http://schemas.openxmlformats.org/officeDocument/2006/relationships/hyperlink" Target="https://peterknightadvisor.com/wp-content/uploads/2021/05/J7-6250000-JPY-5.xlsx" TargetMode="External"/><Relationship Id="rId38" Type="http://schemas.openxmlformats.org/officeDocument/2006/relationships/hyperlink" Target="https://peterknightadvisor.com/wp-content/uploads/2021/05/QI-Silver-2500-Ounces-10.xlsx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https://peterknightadvisor.com/wp-content/uploads/2021/05/B6-62500-GBP-6.xlsx" TargetMode="External"/><Relationship Id="rId41" Type="http://schemas.openxmlformats.org/officeDocument/2006/relationships/hyperlink" Target="https://peterknightadvisor.com/wp-content/uploads/2021/05/S6-125000-CHF-6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JU1277"/>
  <sheetViews>
    <sheetView tabSelected="1" zoomScale="58" zoomScaleNormal="58" workbookViewId="0">
      <selection activeCell="H393" sqref="B53:H393"/>
    </sheetView>
  </sheetViews>
  <sheetFormatPr defaultRowHeight="15" zeroHeight="1" x14ac:dyDescent="0.25"/>
  <cols>
    <col min="1" max="1" width="1.42578125" style="431" customWidth="1"/>
    <col min="2" max="2" width="22" style="71" customWidth="1"/>
    <col min="3" max="3" width="25.28515625" style="470" customWidth="1"/>
    <col min="4" max="4" width="23.42578125" style="471" customWidth="1"/>
    <col min="5" max="5" width="27" style="470" customWidth="1"/>
    <col min="6" max="6" width="28" style="241" customWidth="1"/>
    <col min="7" max="7" width="28.7109375" style="478" customWidth="1"/>
    <col min="8" max="8" width="26.7109375" style="472" customWidth="1"/>
    <col min="9" max="9" width="18.85546875" style="433" customWidth="1"/>
    <col min="10" max="10" width="17.7109375" style="432" customWidth="1"/>
    <col min="11" max="11" width="14.28515625" style="52" customWidth="1"/>
    <col min="12" max="12" width="21.140625" style="473" customWidth="1"/>
    <col min="13" max="13" width="19.5703125" style="474" customWidth="1"/>
    <col min="14" max="14" width="18" style="55" customWidth="1"/>
    <col min="15" max="15" width="21.85546875" style="475" customWidth="1"/>
    <col min="16" max="16" width="24.5703125" style="433" customWidth="1"/>
    <col min="17" max="17" width="20.7109375" style="432" customWidth="1"/>
    <col min="18" max="18" width="21.7109375" style="433" customWidth="1"/>
    <col min="19" max="19" width="20.85546875" style="475" customWidth="1"/>
    <col min="20" max="21" width="19.140625" style="433" customWidth="1"/>
    <col min="22" max="22" width="19.140625" style="241" customWidth="1"/>
    <col min="23" max="23" width="16.5703125" style="241" customWidth="1"/>
    <col min="24" max="24" width="11.140625" style="71" customWidth="1"/>
    <col min="25" max="25" width="21.7109375" style="471" customWidth="1"/>
    <col min="26" max="26" width="18.42578125" style="73" customWidth="1"/>
    <col min="27" max="27" width="17.140625" style="71" customWidth="1"/>
    <col min="28" max="28" width="23.5703125" style="471" customWidth="1"/>
    <col min="29" max="29" width="19.5703125" style="73" customWidth="1"/>
    <col min="30" max="30" width="14.7109375" style="71" customWidth="1"/>
    <col min="31" max="31" width="23.7109375" style="73" customWidth="1"/>
    <col min="32" max="32" width="18.140625" style="73" customWidth="1"/>
    <col min="33" max="33" width="23.85546875" style="71" customWidth="1"/>
    <col min="34" max="34" width="23.7109375" style="73" customWidth="1"/>
    <col min="35" max="35" width="18.7109375" style="471" customWidth="1"/>
    <col min="36" max="36" width="20.140625" style="433" customWidth="1"/>
    <col min="37" max="37" width="24.140625" style="73" customWidth="1"/>
    <col min="38" max="38" width="18" style="474" customWidth="1"/>
    <col min="39" max="39" width="17.5703125" style="433" customWidth="1"/>
    <col min="40" max="40" width="24" style="73" customWidth="1"/>
    <col min="41" max="41" width="18.28515625" style="474" customWidth="1"/>
    <col min="42" max="42" width="18.28515625" style="470" customWidth="1"/>
    <col min="43" max="43" width="23.28515625" style="474" customWidth="1"/>
    <col min="44" max="44" width="18" style="474" customWidth="1"/>
    <col min="45" max="45" width="16.85546875" style="470" customWidth="1"/>
    <col min="46" max="46" width="24.140625" style="474" customWidth="1"/>
    <col min="47" max="47" width="16.28515625" style="474" customWidth="1"/>
    <col min="48" max="48" width="17.5703125" style="476" customWidth="1"/>
    <col min="49" max="49" width="23" style="471" customWidth="1"/>
    <col min="50" max="50" width="17.7109375" style="140" customWidth="1"/>
    <col min="51" max="51" width="18.5703125" style="72" customWidth="1"/>
    <col min="52" max="52" width="25.28515625" style="59" customWidth="1"/>
    <col min="53" max="53" width="16.140625" style="477" customWidth="1"/>
    <col min="54" max="54" width="20.7109375" style="477" customWidth="1"/>
    <col min="55" max="55" width="25" style="6" customWidth="1"/>
    <col min="56" max="56" width="17.140625" style="477" customWidth="1"/>
    <col min="57" max="57" width="19.5703125" style="54" customWidth="1"/>
    <col min="58" max="58" width="23.7109375" style="478" customWidth="1"/>
    <col min="59" max="59" width="16.85546875" style="54" customWidth="1"/>
    <col min="60" max="60" width="18.5703125" style="28" customWidth="1"/>
    <col min="61" max="61" width="25.85546875" style="576" customWidth="1"/>
    <col min="62" max="62" width="16.85546875" style="54" customWidth="1"/>
    <col min="63" max="63" width="20.7109375" style="479" customWidth="1"/>
    <col min="64" max="64" width="22.85546875" style="576" customWidth="1"/>
    <col min="65" max="65" width="15.5703125" style="54" customWidth="1"/>
    <col min="66" max="66" width="19.7109375" style="479" customWidth="1"/>
    <col min="67" max="67" width="23.28515625" style="478" customWidth="1"/>
    <col min="68" max="68" width="18.140625" style="132" customWidth="1"/>
    <col min="69" max="69" width="19.5703125" style="480" customWidth="1"/>
    <col min="70" max="70" width="23.28515625" style="73" customWidth="1"/>
    <col min="71" max="71" width="16.7109375" style="73" customWidth="1"/>
    <col min="72" max="72" width="19.42578125" style="431" customWidth="1"/>
    <col min="73" max="73" width="23.28515625" style="142" customWidth="1"/>
    <col min="74" max="74" width="18.42578125" style="73" customWidth="1"/>
    <col min="75" max="75" width="23.140625" style="71" customWidth="1"/>
    <col min="76" max="76" width="23.28515625" style="142" customWidth="1"/>
    <col min="77" max="77" width="17.140625" style="73" customWidth="1"/>
    <col min="78" max="78" width="21.5703125" style="431" customWidth="1"/>
    <col min="79" max="79" width="25.85546875" style="142" customWidth="1"/>
    <col min="80" max="80" width="19.5703125" style="73" customWidth="1"/>
    <col min="81" max="81" width="21.42578125" style="431" customWidth="1"/>
    <col min="82" max="82" width="26.42578125" style="142" customWidth="1"/>
    <col min="83" max="83" width="23.42578125" style="431" customWidth="1"/>
    <col min="84" max="84" width="27" style="481" customWidth="1"/>
    <col min="85" max="85" width="23.42578125" style="431" customWidth="1"/>
    <col min="86" max="86" width="23.42578125" style="73" customWidth="1"/>
    <col min="87" max="87" width="27.85546875" style="481" customWidth="1"/>
    <col min="88" max="88" width="24.140625" style="431" customWidth="1"/>
    <col min="89" max="89" width="23.42578125" style="71" customWidth="1"/>
    <col min="90" max="90" width="27.140625" style="431" customWidth="1"/>
    <col min="91" max="91" width="24.42578125" style="142" customWidth="1"/>
    <col min="92" max="92" width="21.140625" style="73" customWidth="1"/>
    <col min="93" max="93" width="21" style="73" customWidth="1"/>
    <col min="94" max="94" width="27.42578125" style="73" customWidth="1"/>
    <col min="95" max="95" width="27" style="70" customWidth="1"/>
    <col min="96" max="96" width="3.7109375" style="73" customWidth="1"/>
    <col min="97" max="97" width="22" style="71" customWidth="1"/>
    <col min="98" max="100" width="21.7109375" style="73" customWidth="1"/>
    <col min="101" max="101" width="21.7109375" style="650" customWidth="1"/>
    <col min="102" max="163" width="21.7109375" style="73" customWidth="1"/>
    <col min="164" max="164" width="4.42578125" style="73" customWidth="1"/>
    <col min="165" max="165" width="27" style="436" customWidth="1"/>
    <col min="166" max="166" width="23.42578125" style="668" customWidth="1"/>
    <col min="167" max="167" width="22.7109375" style="668" customWidth="1"/>
    <col min="168" max="168" width="24.28515625" style="668" customWidth="1"/>
    <col min="169" max="169" width="26.5703125" style="668" customWidth="1"/>
    <col min="170" max="170" width="27.85546875" style="668" customWidth="1"/>
    <col min="171" max="172" width="18" style="668" customWidth="1"/>
    <col min="173" max="173" width="19.7109375" style="668" customWidth="1"/>
    <col min="174" max="174" width="20.28515625" style="668" customWidth="1"/>
    <col min="175" max="175" width="23.42578125" style="433" customWidth="1"/>
    <col min="176" max="176" width="23.7109375" style="433" customWidth="1"/>
    <col min="177" max="177" width="23.42578125" style="433" customWidth="1"/>
    <col min="178" max="178" width="22" style="433" customWidth="1"/>
    <col min="179" max="179" width="24.42578125" style="433" customWidth="1"/>
    <col min="180" max="180" width="21.7109375" style="433" customWidth="1"/>
    <col min="181" max="181" width="23.7109375" style="433" customWidth="1"/>
    <col min="182" max="182" width="27.5703125" style="433" customWidth="1"/>
    <col min="183" max="183" width="21.42578125" style="433" customWidth="1"/>
    <col min="184" max="184" width="25.42578125" style="433" customWidth="1"/>
    <col min="185" max="185" width="24.140625" style="71" customWidth="1"/>
    <col min="186" max="186" width="25.5703125" style="71" customWidth="1"/>
    <col min="187" max="188" width="23.42578125" style="71" customWidth="1"/>
    <col min="189" max="189" width="20.85546875" style="73" customWidth="1"/>
    <col min="190" max="190" width="29" style="436" customWidth="1"/>
    <col min="191" max="191" width="25.28515625" style="436" customWidth="1"/>
    <col min="192" max="201" width="31.140625" style="436" customWidth="1"/>
    <col min="202" max="202" width="29.28515625" style="436" customWidth="1"/>
    <col min="203" max="203" width="31.140625" style="436" customWidth="1"/>
    <col min="204" max="204" width="33.140625" style="436" customWidth="1"/>
    <col min="205" max="205" width="33.85546875" style="436" customWidth="1"/>
    <col min="206" max="206" width="31.140625" style="436" customWidth="1"/>
    <col min="207" max="207" width="32.140625" style="436" customWidth="1"/>
    <col min="208" max="208" width="33.5703125" style="436" customWidth="1"/>
    <col min="209" max="209" width="30.42578125" style="436" customWidth="1"/>
    <col min="210" max="210" width="26.7109375" style="436" customWidth="1"/>
    <col min="211" max="211" width="28.140625" style="436" customWidth="1"/>
    <col min="212" max="212" width="32.85546875" style="436" customWidth="1"/>
    <col min="213" max="213" width="24.85546875" style="436" customWidth="1"/>
    <col min="214" max="214" width="28.140625" style="436" customWidth="1"/>
    <col min="215" max="215" width="28.85546875" style="436" customWidth="1"/>
    <col min="216" max="216" width="30.42578125" style="436" customWidth="1"/>
    <col min="217" max="217" width="3.140625" style="436" customWidth="1"/>
    <col min="218" max="219" width="27" style="436" customWidth="1"/>
    <col min="220" max="220" width="17.28515625" style="435" customWidth="1"/>
    <col min="221" max="222" width="28" style="436" customWidth="1"/>
    <col min="223" max="223" width="24.140625" style="483" customWidth="1"/>
    <col min="224" max="224" width="25.85546875" style="73" customWidth="1"/>
    <col min="225" max="225" width="38" style="436" customWidth="1"/>
    <col min="226" max="226" width="21.140625" style="482" customWidth="1"/>
    <col min="227" max="227" width="21" style="71" customWidth="1"/>
    <col min="228" max="228" width="28.85546875" style="73" customWidth="1"/>
    <col min="229" max="229" width="25.85546875" style="73" customWidth="1"/>
    <col min="230" max="230" width="25" style="73" customWidth="1"/>
    <col min="231" max="231" width="13" style="431" customWidth="1"/>
    <col min="232" max="232" width="16.42578125" style="431" customWidth="1"/>
    <col min="233" max="16384" width="9.140625" style="431"/>
  </cols>
  <sheetData>
    <row r="1" spans="1:281" s="27" customFormat="1" ht="6.75" customHeight="1" thickBot="1" x14ac:dyDescent="0.3">
      <c r="A1" s="135" t="s">
        <v>60</v>
      </c>
      <c r="B1" s="136"/>
      <c r="C1" s="136"/>
      <c r="D1" s="137"/>
      <c r="E1" s="137"/>
      <c r="F1" s="136"/>
      <c r="G1" s="538"/>
      <c r="H1" s="136"/>
      <c r="I1" s="135"/>
      <c r="J1" s="138"/>
      <c r="K1" s="136"/>
      <c r="L1" s="136"/>
      <c r="M1" s="135"/>
      <c r="N1" s="136"/>
      <c r="O1" s="55"/>
      <c r="P1" s="135"/>
      <c r="Q1" s="139"/>
      <c r="R1" s="136"/>
      <c r="S1" s="136"/>
      <c r="T1" s="135"/>
      <c r="U1" s="29"/>
      <c r="V1" s="25"/>
      <c r="W1" s="25"/>
      <c r="X1" s="29"/>
      <c r="Y1" s="25"/>
      <c r="Z1" s="25"/>
      <c r="AA1" s="29"/>
      <c r="AB1" s="25"/>
      <c r="AC1" s="25"/>
      <c r="AD1" s="29"/>
      <c r="AE1" s="25"/>
      <c r="AF1" s="25"/>
      <c r="AG1" s="29"/>
      <c r="AH1" s="25"/>
      <c r="AI1" s="25"/>
      <c r="AJ1" s="29"/>
      <c r="AK1" s="25"/>
      <c r="AL1" s="25"/>
      <c r="AM1" s="29"/>
      <c r="AN1" s="25"/>
      <c r="AO1" s="25"/>
      <c r="AP1" s="29"/>
      <c r="AQ1" s="25"/>
      <c r="AR1" s="25"/>
      <c r="AS1" s="29"/>
      <c r="AT1" s="25"/>
      <c r="AU1" s="25"/>
      <c r="AV1" s="29"/>
      <c r="AW1" s="25"/>
      <c r="AX1" s="25"/>
      <c r="AY1" s="57"/>
      <c r="AZ1" s="25"/>
      <c r="BA1" s="6"/>
      <c r="BB1" s="54"/>
      <c r="BC1" s="54"/>
      <c r="BD1" s="6"/>
      <c r="BE1" s="54"/>
      <c r="BF1" s="141"/>
      <c r="BG1" s="25"/>
      <c r="BH1" s="28"/>
      <c r="BI1" s="567"/>
      <c r="BJ1" s="121"/>
      <c r="BK1" s="28"/>
      <c r="BL1" s="567"/>
      <c r="BM1" s="121"/>
      <c r="BN1" s="28"/>
      <c r="BO1" s="54"/>
      <c r="BP1" s="121"/>
      <c r="BQ1" s="56"/>
      <c r="BR1" s="132"/>
      <c r="BS1" s="25"/>
      <c r="BU1" s="25"/>
      <c r="BV1" s="121"/>
      <c r="BW1" s="242"/>
      <c r="BX1" s="25"/>
      <c r="BY1" s="121"/>
      <c r="CA1" s="25"/>
      <c r="CB1" s="121"/>
      <c r="CD1" s="25"/>
      <c r="CE1" s="25"/>
      <c r="CF1" s="28"/>
      <c r="CG1" s="241"/>
      <c r="CH1" s="241"/>
      <c r="CI1" s="28"/>
      <c r="CJ1" s="241"/>
      <c r="CK1" s="433"/>
      <c r="CM1" s="241"/>
      <c r="CN1" s="241"/>
      <c r="CO1" s="241"/>
      <c r="CP1" s="241"/>
      <c r="CQ1" s="725"/>
      <c r="CR1" s="241"/>
      <c r="CS1" s="136"/>
      <c r="CT1" s="241"/>
      <c r="CU1" s="241"/>
      <c r="CV1" s="241"/>
      <c r="CW1" s="54"/>
      <c r="CX1" s="241"/>
      <c r="CY1" s="241"/>
      <c r="CZ1" s="241"/>
      <c r="DA1" s="241"/>
      <c r="DB1" s="241"/>
      <c r="DC1" s="241"/>
      <c r="DD1" s="241"/>
      <c r="DE1" s="241"/>
      <c r="DF1" s="241"/>
      <c r="DG1" s="241"/>
      <c r="DH1" s="241"/>
      <c r="DI1" s="241"/>
      <c r="DJ1" s="241"/>
      <c r="DK1" s="241"/>
      <c r="DL1" s="241"/>
      <c r="DM1" s="241"/>
      <c r="DN1" s="241"/>
      <c r="DO1" s="241"/>
      <c r="DP1" s="241"/>
      <c r="DQ1" s="241"/>
      <c r="DR1" s="241"/>
      <c r="DS1" s="241"/>
      <c r="DT1" s="241"/>
      <c r="DU1" s="241"/>
      <c r="DV1" s="241"/>
      <c r="DW1" s="241"/>
      <c r="DX1" s="241"/>
      <c r="DY1" s="241"/>
      <c r="DZ1" s="241"/>
      <c r="EA1" s="241"/>
      <c r="EB1" s="241"/>
      <c r="EC1" s="241"/>
      <c r="ED1" s="241"/>
      <c r="EE1" s="241"/>
      <c r="EF1" s="241"/>
      <c r="EG1" s="241"/>
      <c r="EH1" s="241"/>
      <c r="EI1" s="241"/>
      <c r="EJ1" s="241"/>
      <c r="EK1" s="241"/>
      <c r="EL1" s="241"/>
      <c r="EM1" s="241"/>
      <c r="EN1" s="241"/>
      <c r="EO1" s="241"/>
      <c r="EP1" s="241"/>
      <c r="EQ1" s="241"/>
      <c r="ER1" s="241"/>
      <c r="ES1" s="241"/>
      <c r="ET1" s="241"/>
      <c r="EU1" s="241"/>
      <c r="EV1" s="241"/>
      <c r="EW1" s="241"/>
      <c r="EX1" s="241"/>
      <c r="EY1" s="241"/>
      <c r="EZ1" s="241"/>
      <c r="FA1" s="241"/>
      <c r="FB1" s="241"/>
      <c r="FC1" s="241"/>
      <c r="FD1" s="241"/>
      <c r="FE1" s="241"/>
      <c r="FF1" s="241"/>
      <c r="FG1" s="241"/>
      <c r="FH1" s="241"/>
      <c r="FI1" s="436"/>
      <c r="FJ1" s="668"/>
      <c r="FK1" s="668"/>
      <c r="FL1" s="668"/>
      <c r="FM1" s="668"/>
      <c r="FN1" s="668"/>
      <c r="FO1" s="668"/>
      <c r="FP1" s="668"/>
      <c r="FQ1" s="668"/>
      <c r="FR1" s="668"/>
      <c r="FS1" s="433"/>
      <c r="FT1" s="433"/>
      <c r="FU1" s="433"/>
      <c r="FV1" s="433"/>
      <c r="FW1" s="433"/>
      <c r="FX1" s="433"/>
      <c r="FY1" s="433"/>
      <c r="FZ1" s="433"/>
      <c r="GA1" s="433"/>
      <c r="GB1" s="433"/>
      <c r="GC1" s="433"/>
      <c r="GD1" s="433"/>
      <c r="GE1" s="433"/>
      <c r="GF1" s="433"/>
      <c r="GG1" s="241"/>
      <c r="GH1" s="37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436"/>
      <c r="HJ1" s="436"/>
      <c r="HK1" s="436"/>
      <c r="HL1" s="432"/>
      <c r="HM1" s="436"/>
      <c r="HN1" s="436"/>
      <c r="HO1" s="25"/>
      <c r="HP1" s="25"/>
      <c r="HQ1" s="436"/>
      <c r="HS1" s="45"/>
      <c r="HT1" s="25"/>
      <c r="HU1" s="134"/>
      <c r="HV1" s="241"/>
      <c r="HW1" s="432"/>
      <c r="HX1" s="432"/>
      <c r="HY1" s="432"/>
      <c r="HZ1" s="432"/>
      <c r="IA1" s="432"/>
      <c r="IB1" s="432"/>
      <c r="IG1" s="432"/>
      <c r="IH1" s="432"/>
      <c r="II1" s="432"/>
      <c r="IJ1" s="432"/>
      <c r="IK1" s="432"/>
      <c r="IL1" s="432"/>
      <c r="IM1" s="432"/>
      <c r="IN1" s="432"/>
      <c r="IO1" s="432"/>
      <c r="IP1" s="432"/>
      <c r="IQ1" s="432"/>
      <c r="IR1" s="432"/>
      <c r="IS1" s="432"/>
      <c r="IT1" s="432"/>
      <c r="IU1" s="432"/>
      <c r="IV1" s="432"/>
      <c r="IW1" s="432"/>
      <c r="IX1" s="432"/>
      <c r="IY1" s="432"/>
      <c r="IZ1" s="432"/>
      <c r="JA1" s="432"/>
      <c r="JB1" s="432"/>
      <c r="JC1" s="432"/>
      <c r="JD1" s="432"/>
      <c r="JE1" s="432"/>
      <c r="JF1" s="432"/>
      <c r="JG1" s="432"/>
      <c r="JH1" s="432"/>
      <c r="JI1" s="432"/>
      <c r="JJ1" s="432"/>
      <c r="JK1" s="432"/>
      <c r="JL1" s="432"/>
      <c r="JM1" s="432"/>
      <c r="JN1" s="432"/>
      <c r="JO1" s="432"/>
      <c r="JP1" s="432"/>
      <c r="JQ1" s="432"/>
      <c r="JR1" s="432"/>
      <c r="JS1" s="432"/>
      <c r="JT1" s="432"/>
      <c r="JU1" s="432"/>
    </row>
    <row r="2" spans="1:281" s="99" customFormat="1" ht="24.75" customHeight="1" thickTop="1" x14ac:dyDescent="0.35">
      <c r="A2" s="105"/>
      <c r="B2" s="279"/>
      <c r="C2" s="280"/>
      <c r="D2" s="988" t="s">
        <v>34</v>
      </c>
      <c r="E2" s="989"/>
      <c r="F2" s="102"/>
      <c r="G2" s="539"/>
      <c r="H2" s="103"/>
      <c r="I2" s="103"/>
      <c r="J2" s="103"/>
      <c r="K2" s="103"/>
      <c r="L2" s="103"/>
      <c r="M2" s="103"/>
      <c r="N2" s="104"/>
      <c r="O2" s="103"/>
      <c r="P2" s="103"/>
      <c r="Q2" s="105"/>
      <c r="R2" s="103"/>
      <c r="S2" s="103"/>
      <c r="T2" s="103"/>
      <c r="U2" s="77"/>
      <c r="V2" s="84"/>
      <c r="W2" s="84"/>
      <c r="X2" s="92"/>
      <c r="Y2" s="84"/>
      <c r="Z2" s="84"/>
      <c r="AA2" s="92"/>
      <c r="AB2" s="84"/>
      <c r="AC2" s="84"/>
      <c r="AD2" s="77"/>
      <c r="AE2" s="84"/>
      <c r="AF2" s="84"/>
      <c r="AG2" s="77"/>
      <c r="AH2" s="84"/>
      <c r="AI2" s="84"/>
      <c r="AJ2" s="970"/>
      <c r="AK2" s="970"/>
      <c r="AL2" s="970"/>
      <c r="AM2" s="970"/>
      <c r="AN2" s="970"/>
      <c r="AO2" s="25"/>
      <c r="AP2" s="29"/>
      <c r="AQ2" s="25"/>
      <c r="AR2" s="25"/>
      <c r="AS2" s="71"/>
      <c r="AT2" s="73"/>
      <c r="AU2" s="25"/>
      <c r="AV2" s="71"/>
      <c r="AW2" s="73"/>
      <c r="AX2" s="25"/>
      <c r="AY2" s="71"/>
      <c r="AZ2" s="73"/>
      <c r="BA2" s="73"/>
      <c r="BB2" s="71"/>
      <c r="BC2" s="73"/>
      <c r="BD2" s="73"/>
      <c r="BE2" s="29"/>
      <c r="BF2" s="121"/>
      <c r="BG2" s="73"/>
      <c r="BH2" s="29"/>
      <c r="BI2" s="57"/>
      <c r="BJ2" s="73"/>
      <c r="BK2" s="29"/>
      <c r="BL2" s="57"/>
      <c r="BM2" s="25"/>
      <c r="BN2" s="29"/>
      <c r="BO2" s="25"/>
      <c r="BP2" s="25"/>
      <c r="BQ2" s="29"/>
      <c r="BR2" s="25"/>
      <c r="BS2" s="25"/>
      <c r="BT2" s="72"/>
      <c r="BU2" s="140"/>
      <c r="BV2" s="76"/>
      <c r="BW2" s="28"/>
      <c r="BX2" s="141"/>
      <c r="BY2" s="76"/>
      <c r="BZ2" s="54"/>
      <c r="CA2" s="141"/>
      <c r="CB2" s="121"/>
      <c r="CC2" s="28"/>
      <c r="CD2" s="54"/>
      <c r="CE2" s="25"/>
      <c r="CF2" s="28"/>
      <c r="CG2" s="241"/>
      <c r="CH2" s="241"/>
      <c r="CI2" s="28"/>
      <c r="CJ2" s="241"/>
      <c r="CK2" s="433"/>
      <c r="CL2" s="28"/>
      <c r="CM2" s="54"/>
      <c r="CN2" s="241"/>
      <c r="CO2" s="54"/>
      <c r="CP2" s="241"/>
      <c r="CQ2" s="725"/>
      <c r="CR2" s="241"/>
      <c r="CS2" s="589"/>
      <c r="CT2" s="241"/>
      <c r="CU2" s="241"/>
      <c r="CV2" s="241"/>
      <c r="CW2" s="54"/>
      <c r="CX2" s="241"/>
      <c r="CY2" s="241"/>
      <c r="CZ2" s="241"/>
      <c r="DA2" s="241"/>
      <c r="DB2" s="241"/>
      <c r="DC2" s="241"/>
      <c r="DD2" s="241"/>
      <c r="DE2" s="241"/>
      <c r="DF2" s="241"/>
      <c r="DG2" s="241"/>
      <c r="DH2" s="241"/>
      <c r="DI2" s="241"/>
      <c r="DJ2" s="241"/>
      <c r="DK2" s="241"/>
      <c r="DL2" s="241"/>
      <c r="DM2" s="241"/>
      <c r="DN2" s="241"/>
      <c r="DO2" s="241"/>
      <c r="DP2" s="241"/>
      <c r="DQ2" s="241"/>
      <c r="DR2" s="241"/>
      <c r="DS2" s="241"/>
      <c r="DT2" s="241"/>
      <c r="DU2" s="241"/>
      <c r="DV2" s="241"/>
      <c r="DW2" s="241"/>
      <c r="DX2" s="241"/>
      <c r="DY2" s="241"/>
      <c r="DZ2" s="241"/>
      <c r="EA2" s="241"/>
      <c r="EB2" s="241"/>
      <c r="EC2" s="241"/>
      <c r="ED2" s="241"/>
      <c r="EE2" s="241"/>
      <c r="EF2" s="241"/>
      <c r="EG2" s="241"/>
      <c r="EH2" s="241"/>
      <c r="EI2" s="241"/>
      <c r="EJ2" s="241"/>
      <c r="EK2" s="241"/>
      <c r="EL2" s="241"/>
      <c r="EM2" s="241"/>
      <c r="EN2" s="241"/>
      <c r="EO2" s="241"/>
      <c r="EP2" s="241"/>
      <c r="EQ2" s="241"/>
      <c r="ER2" s="241"/>
      <c r="ES2" s="241"/>
      <c r="ET2" s="241"/>
      <c r="EU2" s="241"/>
      <c r="EV2" s="241"/>
      <c r="EW2" s="241"/>
      <c r="EX2" s="241"/>
      <c r="EY2" s="241"/>
      <c r="EZ2" s="241"/>
      <c r="FA2" s="241"/>
      <c r="FB2" s="241"/>
      <c r="FC2" s="241"/>
      <c r="FD2" s="241"/>
      <c r="FE2" s="241"/>
      <c r="FF2" s="241"/>
      <c r="FG2" s="241"/>
      <c r="FH2" s="241"/>
      <c r="FI2" s="436"/>
      <c r="FJ2" s="669"/>
      <c r="FK2" s="669"/>
      <c r="FL2" s="669"/>
      <c r="FM2" s="669"/>
      <c r="FN2" s="669"/>
      <c r="FO2" s="669"/>
      <c r="FP2" s="669"/>
      <c r="FQ2" s="669"/>
      <c r="FR2" s="669"/>
      <c r="FS2" s="436"/>
      <c r="FT2" s="436"/>
      <c r="FU2" s="436"/>
      <c r="FV2" s="436"/>
      <c r="FW2" s="436"/>
      <c r="FX2" s="436"/>
      <c r="FY2" s="436"/>
      <c r="FZ2" s="436"/>
      <c r="GA2" s="433"/>
      <c r="GB2" s="436"/>
      <c r="GC2" s="436"/>
      <c r="GD2" s="433"/>
      <c r="GE2" s="433"/>
      <c r="GF2" s="433"/>
      <c r="GG2" s="54"/>
      <c r="GH2" s="23"/>
      <c r="GI2" s="73"/>
      <c r="GJ2" s="23"/>
      <c r="GK2" s="23"/>
      <c r="GL2" s="73"/>
      <c r="GM2" s="23"/>
      <c r="GN2" s="23"/>
      <c r="GO2" s="73"/>
      <c r="GP2" s="23"/>
      <c r="GQ2" s="23"/>
      <c r="GR2" s="45"/>
      <c r="GS2" s="71"/>
      <c r="GT2" s="71"/>
      <c r="GU2" s="70"/>
      <c r="GV2" s="23"/>
      <c r="GW2" s="74"/>
      <c r="GX2" s="23"/>
      <c r="GY2" s="23"/>
      <c r="GZ2" s="23"/>
      <c r="HA2" s="23"/>
      <c r="HB2" s="75"/>
      <c r="HC2" s="37"/>
      <c r="HD2" s="65"/>
      <c r="HE2" s="65"/>
      <c r="HF2" s="65"/>
      <c r="HG2" s="65"/>
      <c r="HH2" s="65"/>
      <c r="HI2" s="436"/>
      <c r="HJ2" s="436"/>
      <c r="HK2" s="436"/>
      <c r="HL2" s="436"/>
      <c r="HM2" s="436"/>
      <c r="HN2" s="436"/>
      <c r="HO2" s="132"/>
      <c r="HP2" s="54"/>
      <c r="HQ2" s="436"/>
      <c r="HR2" s="28"/>
      <c r="HS2" s="25"/>
      <c r="HT2" s="121"/>
      <c r="HU2" s="132"/>
      <c r="HV2" s="142"/>
      <c r="HW2" s="431"/>
      <c r="HX2" s="431"/>
      <c r="HY2" s="432"/>
      <c r="HZ2" s="432"/>
      <c r="IA2" s="432"/>
      <c r="IB2" s="432"/>
      <c r="IC2" s="27"/>
      <c r="ID2" s="27"/>
      <c r="IE2" s="27"/>
      <c r="IF2" s="27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1"/>
      <c r="IR2" s="431"/>
      <c r="IS2" s="431"/>
      <c r="IT2" s="431"/>
      <c r="IU2" s="431"/>
      <c r="IV2" s="431"/>
      <c r="IW2" s="431"/>
      <c r="IX2" s="431"/>
      <c r="IY2" s="431"/>
      <c r="IZ2" s="431"/>
      <c r="JA2" s="431"/>
      <c r="JB2" s="431"/>
      <c r="JC2" s="431"/>
      <c r="JD2" s="431"/>
      <c r="JE2" s="431"/>
      <c r="JF2" s="431"/>
      <c r="JG2" s="431"/>
      <c r="JH2" s="431"/>
      <c r="JI2" s="431"/>
      <c r="JJ2" s="431"/>
      <c r="JK2" s="431"/>
      <c r="JL2" s="431"/>
      <c r="JM2" s="431"/>
      <c r="JN2" s="431"/>
      <c r="JO2" s="431"/>
      <c r="JP2" s="431"/>
      <c r="JQ2" s="431"/>
      <c r="JR2" s="431"/>
      <c r="JS2" s="431"/>
      <c r="JT2" s="431"/>
      <c r="JU2" s="431"/>
    </row>
    <row r="3" spans="1:281" s="99" customFormat="1" ht="22.5" customHeight="1" x14ac:dyDescent="0.35">
      <c r="A3" s="105"/>
      <c r="B3" s="281"/>
      <c r="C3" s="282"/>
      <c r="D3" s="996" t="s">
        <v>57</v>
      </c>
      <c r="E3" s="997"/>
      <c r="F3" s="102"/>
      <c r="G3" s="971"/>
      <c r="H3" s="971"/>
      <c r="I3" s="103"/>
      <c r="J3" s="103"/>
      <c r="K3" s="103"/>
      <c r="L3" s="103"/>
      <c r="M3" s="103"/>
      <c r="N3" s="104"/>
      <c r="O3" s="103"/>
      <c r="P3" s="103"/>
      <c r="Q3" s="105"/>
      <c r="R3" s="103"/>
      <c r="S3" s="103"/>
      <c r="T3" s="103"/>
      <c r="U3" s="77"/>
      <c r="V3" s="84"/>
      <c r="W3" s="84"/>
      <c r="X3" s="92"/>
      <c r="Y3" s="84"/>
      <c r="Z3" s="84"/>
      <c r="AA3" s="92"/>
      <c r="AB3" s="84"/>
      <c r="AC3" s="84"/>
      <c r="AD3" s="77"/>
      <c r="AE3" s="84"/>
      <c r="AF3" s="84"/>
      <c r="AG3" s="77"/>
      <c r="AH3" s="84"/>
      <c r="AI3" s="84"/>
      <c r="AJ3" s="970"/>
      <c r="AK3" s="970"/>
      <c r="AL3" s="970"/>
      <c r="AM3" s="970"/>
      <c r="AN3" s="970"/>
      <c r="AO3" s="25"/>
      <c r="AP3" s="29"/>
      <c r="AQ3" s="25"/>
      <c r="AR3" s="25"/>
      <c r="AS3" s="71"/>
      <c r="AT3" s="73"/>
      <c r="AU3" s="25"/>
      <c r="AV3" s="71"/>
      <c r="AW3" s="73"/>
      <c r="AX3" s="25"/>
      <c r="AY3" s="71"/>
      <c r="AZ3" s="73"/>
      <c r="BA3" s="73"/>
      <c r="BB3" s="71"/>
      <c r="BC3" s="73"/>
      <c r="BD3" s="73"/>
      <c r="BE3" s="29"/>
      <c r="BF3" s="121"/>
      <c r="BG3" s="73"/>
      <c r="BH3" s="29"/>
      <c r="BI3" s="57"/>
      <c r="BJ3" s="73"/>
      <c r="BK3" s="29"/>
      <c r="BL3" s="57"/>
      <c r="BM3" s="25"/>
      <c r="BN3" s="29"/>
      <c r="BO3" s="25"/>
      <c r="BP3" s="25"/>
      <c r="BQ3" s="29"/>
      <c r="BR3" s="25"/>
      <c r="BS3" s="25"/>
      <c r="BT3" s="72"/>
      <c r="BU3" s="140"/>
      <c r="BV3" s="76"/>
      <c r="BW3" s="28"/>
      <c r="BX3" s="141"/>
      <c r="BY3" s="76"/>
      <c r="BZ3" s="54"/>
      <c r="CA3" s="141"/>
      <c r="CB3" s="121"/>
      <c r="CC3" s="28"/>
      <c r="CD3" s="54"/>
      <c r="CE3" s="25"/>
      <c r="CF3" s="28"/>
      <c r="CG3" s="241"/>
      <c r="CH3" s="241"/>
      <c r="CI3" s="28"/>
      <c r="CJ3" s="241"/>
      <c r="CK3" s="433"/>
      <c r="CL3" s="28"/>
      <c r="CM3" s="54"/>
      <c r="CN3" s="241"/>
      <c r="CO3" s="54"/>
      <c r="CP3" s="241"/>
      <c r="CQ3" s="725"/>
      <c r="CR3" s="241"/>
      <c r="CS3" s="589"/>
      <c r="CT3" s="241"/>
      <c r="CU3" s="241"/>
      <c r="CV3" s="241"/>
      <c r="CW3" s="54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  <c r="DT3" s="241"/>
      <c r="DU3" s="241"/>
      <c r="DV3" s="241"/>
      <c r="DW3" s="241"/>
      <c r="DX3" s="241"/>
      <c r="DY3" s="241"/>
      <c r="DZ3" s="241"/>
      <c r="EA3" s="241"/>
      <c r="EB3" s="241"/>
      <c r="EC3" s="241"/>
      <c r="ED3" s="241"/>
      <c r="EE3" s="241"/>
      <c r="EF3" s="241"/>
      <c r="EG3" s="241"/>
      <c r="EH3" s="241"/>
      <c r="EI3" s="241"/>
      <c r="EJ3" s="241"/>
      <c r="EK3" s="241"/>
      <c r="EL3" s="241"/>
      <c r="EM3" s="241"/>
      <c r="EN3" s="241"/>
      <c r="EO3" s="241"/>
      <c r="EP3" s="241"/>
      <c r="EQ3" s="241"/>
      <c r="ER3" s="241"/>
      <c r="ES3" s="241"/>
      <c r="ET3" s="241"/>
      <c r="EU3" s="241"/>
      <c r="EV3" s="241"/>
      <c r="EW3" s="241"/>
      <c r="EX3" s="241"/>
      <c r="EY3" s="241"/>
      <c r="EZ3" s="241"/>
      <c r="FA3" s="241"/>
      <c r="FB3" s="241"/>
      <c r="FC3" s="241"/>
      <c r="FD3" s="241"/>
      <c r="FE3" s="241"/>
      <c r="FF3" s="241"/>
      <c r="FG3" s="241"/>
      <c r="FH3" s="241"/>
      <c r="FI3" s="436"/>
      <c r="FJ3" s="669"/>
      <c r="FK3" s="669"/>
      <c r="FL3" s="669"/>
      <c r="FM3" s="669"/>
      <c r="FN3" s="669"/>
      <c r="FO3" s="669"/>
      <c r="FP3" s="669"/>
      <c r="FQ3" s="669"/>
      <c r="FR3" s="669"/>
      <c r="FS3" s="436"/>
      <c r="FT3" s="436"/>
      <c r="FU3" s="436"/>
      <c r="FV3" s="436"/>
      <c r="FW3" s="436"/>
      <c r="FX3" s="436"/>
      <c r="FY3" s="436"/>
      <c r="FZ3" s="436"/>
      <c r="GA3" s="433"/>
      <c r="GB3" s="436"/>
      <c r="GC3" s="436"/>
      <c r="GD3" s="433"/>
      <c r="GE3" s="433"/>
      <c r="GF3" s="433"/>
      <c r="GG3" s="54"/>
      <c r="GH3" s="23"/>
      <c r="GI3" s="73"/>
      <c r="GJ3" s="23"/>
      <c r="GK3" s="23"/>
      <c r="GL3" s="73"/>
      <c r="GM3" s="23"/>
      <c r="GN3" s="23"/>
      <c r="GO3" s="73"/>
      <c r="GP3" s="23"/>
      <c r="GQ3" s="23"/>
      <c r="GR3" s="45"/>
      <c r="GS3" s="71"/>
      <c r="GT3" s="71"/>
      <c r="GU3" s="70"/>
      <c r="GV3" s="23"/>
      <c r="GW3" s="74"/>
      <c r="GX3" s="23"/>
      <c r="GY3" s="23"/>
      <c r="GZ3" s="23"/>
      <c r="HA3" s="23"/>
      <c r="HB3" s="75"/>
      <c r="HC3" s="37"/>
      <c r="HD3" s="65"/>
      <c r="HE3" s="65"/>
      <c r="HF3" s="65"/>
      <c r="HG3" s="65"/>
      <c r="HH3" s="65"/>
      <c r="HI3" s="436"/>
      <c r="HJ3" s="436"/>
      <c r="HK3" s="436"/>
      <c r="HL3" s="65"/>
      <c r="HM3" s="65"/>
      <c r="HN3" s="436"/>
      <c r="HO3" s="132"/>
      <c r="HP3" s="54"/>
      <c r="HQ3" s="436"/>
      <c r="HR3" s="28"/>
      <c r="HS3" s="25"/>
      <c r="HT3" s="121"/>
      <c r="HU3" s="132"/>
      <c r="HV3" s="142"/>
      <c r="HW3" s="431"/>
      <c r="HX3" s="431"/>
      <c r="HY3" s="27"/>
      <c r="HZ3" s="27"/>
      <c r="IA3" s="27"/>
      <c r="IB3" s="27"/>
      <c r="IC3" s="27"/>
      <c r="ID3" s="27"/>
      <c r="IE3" s="27"/>
      <c r="IF3" s="27"/>
      <c r="IG3" s="432"/>
      <c r="IH3" s="432"/>
      <c r="II3" s="432"/>
      <c r="IJ3" s="432"/>
      <c r="IK3" s="432"/>
      <c r="IL3" s="432"/>
      <c r="IM3" s="432"/>
      <c r="IN3" s="432"/>
      <c r="IO3" s="432"/>
      <c r="IP3" s="432"/>
      <c r="IQ3" s="431"/>
      <c r="IR3" s="431"/>
      <c r="IS3" s="431"/>
      <c r="IT3" s="431"/>
      <c r="IU3" s="431"/>
      <c r="IV3" s="431"/>
      <c r="IW3" s="431"/>
      <c r="IX3" s="431"/>
      <c r="IY3" s="431"/>
      <c r="IZ3" s="431"/>
      <c r="JA3" s="431"/>
      <c r="JB3" s="431"/>
      <c r="JC3" s="431"/>
      <c r="JD3" s="431"/>
      <c r="JE3" s="431"/>
      <c r="JF3" s="431"/>
      <c r="JG3" s="431"/>
      <c r="JH3" s="431"/>
      <c r="JI3" s="431"/>
      <c r="JJ3" s="431"/>
      <c r="JK3" s="431"/>
      <c r="JL3" s="431"/>
      <c r="JM3" s="431"/>
      <c r="JN3" s="431"/>
      <c r="JO3" s="431"/>
      <c r="JP3" s="431"/>
      <c r="JQ3" s="431"/>
      <c r="JR3" s="431"/>
      <c r="JS3" s="431"/>
      <c r="JT3" s="431"/>
      <c r="JU3" s="431"/>
    </row>
    <row r="4" spans="1:281" s="99" customFormat="1" ht="26.25" customHeight="1" x14ac:dyDescent="0.35">
      <c r="A4" s="105"/>
      <c r="B4" s="281"/>
      <c r="C4" s="283"/>
      <c r="D4" s="363" t="s">
        <v>39</v>
      </c>
      <c r="E4" s="364"/>
      <c r="F4" s="106"/>
      <c r="G4" s="971"/>
      <c r="H4" s="971"/>
      <c r="I4" s="107"/>
      <c r="J4" s="107"/>
      <c r="K4" s="107"/>
      <c r="L4" s="107"/>
      <c r="M4" s="107"/>
      <c r="N4" s="108"/>
      <c r="O4" s="107"/>
      <c r="P4" s="107"/>
      <c r="Q4" s="105"/>
      <c r="R4" s="107"/>
      <c r="S4" s="107"/>
      <c r="T4" s="107"/>
      <c r="U4" s="78"/>
      <c r="V4" s="85"/>
      <c r="W4" s="85"/>
      <c r="X4" s="93"/>
      <c r="Y4" s="85"/>
      <c r="Z4" s="85"/>
      <c r="AA4" s="93"/>
      <c r="AB4" s="85"/>
      <c r="AC4" s="85"/>
      <c r="AD4" s="78"/>
      <c r="AE4" s="85"/>
      <c r="AF4" s="85"/>
      <c r="AG4" s="78"/>
      <c r="AH4" s="85"/>
      <c r="AI4" s="85"/>
      <c r="AJ4" s="987"/>
      <c r="AK4" s="987"/>
      <c r="AL4" s="987"/>
      <c r="AM4" s="987"/>
      <c r="AN4" s="987"/>
      <c r="AO4" s="25"/>
      <c r="AP4" s="29"/>
      <c r="AQ4" s="25"/>
      <c r="AR4" s="25"/>
      <c r="AS4" s="71"/>
      <c r="AT4" s="73"/>
      <c r="AU4" s="25"/>
      <c r="AV4" s="71"/>
      <c r="AW4" s="73"/>
      <c r="AX4" s="25"/>
      <c r="AY4" s="71"/>
      <c r="AZ4" s="73"/>
      <c r="BA4" s="73"/>
      <c r="BB4" s="71"/>
      <c r="BC4" s="73"/>
      <c r="BD4" s="73"/>
      <c r="BE4" s="29"/>
      <c r="BF4" s="121"/>
      <c r="BG4" s="73"/>
      <c r="BH4" s="29"/>
      <c r="BI4" s="57"/>
      <c r="BJ4" s="73"/>
      <c r="BK4" s="29"/>
      <c r="BL4" s="57"/>
      <c r="BM4" s="25"/>
      <c r="BN4" s="29"/>
      <c r="BO4" s="25"/>
      <c r="BP4" s="25"/>
      <c r="BQ4" s="29"/>
      <c r="BR4" s="25"/>
      <c r="BS4" s="25"/>
      <c r="BT4" s="72"/>
      <c r="BU4" s="140"/>
      <c r="BV4" s="76"/>
      <c r="BW4" s="28"/>
      <c r="BX4" s="141"/>
      <c r="BY4" s="76"/>
      <c r="BZ4" s="54"/>
      <c r="CA4" s="141"/>
      <c r="CB4" s="121"/>
      <c r="CC4" s="28"/>
      <c r="CD4" s="54"/>
      <c r="CE4" s="25"/>
      <c r="CF4" s="28"/>
      <c r="CG4" s="241"/>
      <c r="CH4" s="241"/>
      <c r="CI4" s="28"/>
      <c r="CJ4" s="241"/>
      <c r="CK4" s="433"/>
      <c r="CL4" s="28"/>
      <c r="CM4" s="54"/>
      <c r="CN4" s="241"/>
      <c r="CO4" s="54"/>
      <c r="CP4" s="241"/>
      <c r="CQ4" s="725"/>
      <c r="CR4" s="241"/>
      <c r="CS4" s="589"/>
      <c r="CT4" s="241"/>
      <c r="CU4" s="241"/>
      <c r="CV4" s="241"/>
      <c r="CW4" s="54"/>
      <c r="CX4" s="241"/>
      <c r="CY4" s="241"/>
      <c r="CZ4" s="241"/>
      <c r="DA4" s="241"/>
      <c r="DB4" s="241"/>
      <c r="DC4" s="241"/>
      <c r="DD4" s="241"/>
      <c r="DE4" s="241"/>
      <c r="DF4" s="241"/>
      <c r="DG4" s="241"/>
      <c r="DH4" s="241"/>
      <c r="DI4" s="241"/>
      <c r="DJ4" s="241"/>
      <c r="DK4" s="241"/>
      <c r="DL4" s="241"/>
      <c r="DM4" s="241"/>
      <c r="DN4" s="241"/>
      <c r="DO4" s="241"/>
      <c r="DP4" s="241"/>
      <c r="DQ4" s="241"/>
      <c r="DR4" s="241"/>
      <c r="DS4" s="241"/>
      <c r="DT4" s="241"/>
      <c r="DU4" s="241"/>
      <c r="DV4" s="241"/>
      <c r="DW4" s="241"/>
      <c r="DX4" s="241"/>
      <c r="DY4" s="241"/>
      <c r="DZ4" s="241"/>
      <c r="EA4" s="241"/>
      <c r="EB4" s="241"/>
      <c r="EC4" s="241"/>
      <c r="ED4" s="241"/>
      <c r="EE4" s="241"/>
      <c r="EF4" s="241"/>
      <c r="EG4" s="241"/>
      <c r="EH4" s="241"/>
      <c r="EI4" s="241"/>
      <c r="EJ4" s="241"/>
      <c r="EK4" s="241"/>
      <c r="EL4" s="241"/>
      <c r="EM4" s="241"/>
      <c r="EN4" s="241"/>
      <c r="EO4" s="241"/>
      <c r="EP4" s="241"/>
      <c r="EQ4" s="241"/>
      <c r="ER4" s="241"/>
      <c r="ES4" s="241"/>
      <c r="ET4" s="241"/>
      <c r="EU4" s="241"/>
      <c r="EV4" s="241"/>
      <c r="EW4" s="241"/>
      <c r="EX4" s="241"/>
      <c r="EY4" s="241"/>
      <c r="EZ4" s="241"/>
      <c r="FA4" s="241"/>
      <c r="FB4" s="241"/>
      <c r="FC4" s="241"/>
      <c r="FD4" s="241"/>
      <c r="FE4" s="241"/>
      <c r="FF4" s="241"/>
      <c r="FG4" s="241"/>
      <c r="FH4" s="241"/>
      <c r="FI4" s="436"/>
      <c r="FJ4" s="669"/>
      <c r="FK4" s="669"/>
      <c r="FL4" s="669"/>
      <c r="FM4" s="669"/>
      <c r="FN4" s="669"/>
      <c r="FO4" s="669"/>
      <c r="FP4" s="669"/>
      <c r="FQ4" s="669"/>
      <c r="FR4" s="669"/>
      <c r="FS4" s="436"/>
      <c r="FT4" s="436"/>
      <c r="FU4" s="436"/>
      <c r="FV4" s="436"/>
      <c r="FW4" s="436"/>
      <c r="FX4" s="436"/>
      <c r="FY4" s="436"/>
      <c r="FZ4" s="436"/>
      <c r="GA4" s="433"/>
      <c r="GB4" s="436"/>
      <c r="GC4" s="436"/>
      <c r="GD4" s="433"/>
      <c r="GE4" s="433"/>
      <c r="GF4" s="433"/>
      <c r="GG4" s="54"/>
      <c r="GH4" s="23"/>
      <c r="GI4" s="73"/>
      <c r="GJ4" s="23"/>
      <c r="GK4" s="23"/>
      <c r="GL4" s="73"/>
      <c r="GM4" s="23"/>
      <c r="GN4" s="23"/>
      <c r="GO4" s="73"/>
      <c r="GP4" s="23"/>
      <c r="GQ4" s="23"/>
      <c r="GR4" s="45"/>
      <c r="GS4" s="71"/>
      <c r="GT4" s="71"/>
      <c r="GU4" s="70"/>
      <c r="GV4" s="23"/>
      <c r="GW4" s="74"/>
      <c r="GX4" s="23"/>
      <c r="GY4" s="23"/>
      <c r="GZ4" s="23"/>
      <c r="HA4" s="23"/>
      <c r="HB4" s="75"/>
      <c r="HC4" s="37"/>
      <c r="HD4" s="65"/>
      <c r="HE4" s="65"/>
      <c r="HF4" s="65"/>
      <c r="HG4" s="65"/>
      <c r="HH4" s="65"/>
      <c r="HI4" s="436"/>
      <c r="HJ4" s="436"/>
      <c r="HK4" s="436"/>
      <c r="HL4" s="65"/>
      <c r="HM4" s="65"/>
      <c r="HN4" s="436"/>
      <c r="HO4" s="132"/>
      <c r="HP4" s="54"/>
      <c r="HQ4" s="436"/>
      <c r="HR4" s="28"/>
      <c r="HS4" s="25"/>
      <c r="HT4" s="121"/>
      <c r="HU4" s="132"/>
      <c r="HV4" s="142"/>
      <c r="HW4" s="431"/>
      <c r="HX4" s="431"/>
      <c r="HY4" s="27"/>
      <c r="HZ4" s="27"/>
      <c r="IA4" s="27"/>
      <c r="IB4" s="27"/>
      <c r="IC4" s="27"/>
      <c r="ID4" s="27"/>
      <c r="IE4" s="27"/>
      <c r="IF4" s="27"/>
      <c r="IG4" s="432"/>
      <c r="IH4" s="432"/>
      <c r="II4" s="432"/>
      <c r="IJ4" s="432"/>
      <c r="IK4" s="432"/>
      <c r="IL4" s="432"/>
      <c r="IM4" s="432"/>
      <c r="IN4" s="432"/>
      <c r="IO4" s="432"/>
      <c r="IP4" s="432"/>
      <c r="IQ4" s="431"/>
      <c r="IR4" s="431"/>
      <c r="IS4" s="431"/>
      <c r="IT4" s="431"/>
      <c r="IU4" s="431"/>
      <c r="IV4" s="431"/>
      <c r="IW4" s="431"/>
      <c r="IX4" s="431"/>
      <c r="IY4" s="431"/>
      <c r="IZ4" s="431"/>
      <c r="JA4" s="431"/>
      <c r="JB4" s="431"/>
      <c r="JC4" s="431"/>
      <c r="JD4" s="431"/>
      <c r="JE4" s="431"/>
      <c r="JF4" s="431"/>
      <c r="JG4" s="431"/>
      <c r="JH4" s="431"/>
      <c r="JI4" s="431"/>
      <c r="JJ4" s="431"/>
      <c r="JK4" s="431"/>
      <c r="JL4" s="431"/>
      <c r="JM4" s="431"/>
      <c r="JN4" s="431"/>
      <c r="JO4" s="431"/>
      <c r="JP4" s="431"/>
      <c r="JQ4" s="431"/>
      <c r="JR4" s="431"/>
      <c r="JS4" s="431"/>
      <c r="JT4" s="431"/>
      <c r="JU4" s="431"/>
    </row>
    <row r="5" spans="1:281" s="99" customFormat="1" ht="22.5" customHeight="1" x14ac:dyDescent="0.35">
      <c r="A5" s="105"/>
      <c r="B5" s="281"/>
      <c r="C5" s="282"/>
      <c r="D5" s="979" t="s">
        <v>41</v>
      </c>
      <c r="E5" s="980"/>
      <c r="F5" s="102"/>
      <c r="G5" s="972"/>
      <c r="H5" s="972"/>
      <c r="I5" s="103"/>
      <c r="J5" s="103"/>
      <c r="K5" s="103"/>
      <c r="L5" s="103"/>
      <c r="M5" s="103"/>
      <c r="N5" s="104"/>
      <c r="O5" s="103"/>
      <c r="P5" s="103"/>
      <c r="Q5" s="105"/>
      <c r="R5" s="103"/>
      <c r="S5" s="103"/>
      <c r="T5" s="103"/>
      <c r="U5" s="77"/>
      <c r="V5" s="84"/>
      <c r="W5" s="84"/>
      <c r="X5" s="92"/>
      <c r="Y5" s="84"/>
      <c r="Z5" s="84"/>
      <c r="AA5" s="92"/>
      <c r="AB5" s="84"/>
      <c r="AC5" s="84"/>
      <c r="AD5" s="77"/>
      <c r="AE5" s="84"/>
      <c r="AF5" s="84"/>
      <c r="AG5" s="77"/>
      <c r="AH5" s="84"/>
      <c r="AI5" s="84"/>
      <c r="AJ5" s="987"/>
      <c r="AK5" s="987"/>
      <c r="AL5" s="987"/>
      <c r="AM5" s="987"/>
      <c r="AN5" s="987"/>
      <c r="AO5" s="25"/>
      <c r="AP5" s="29"/>
      <c r="AQ5" s="25"/>
      <c r="AR5" s="25"/>
      <c r="AS5" s="71"/>
      <c r="AT5" s="73"/>
      <c r="AU5" s="25"/>
      <c r="AV5" s="71"/>
      <c r="AW5" s="73"/>
      <c r="AX5" s="25"/>
      <c r="AY5" s="71"/>
      <c r="AZ5" s="73"/>
      <c r="BA5" s="73"/>
      <c r="BB5" s="71"/>
      <c r="BC5" s="73"/>
      <c r="BD5" s="73"/>
      <c r="BE5" s="29"/>
      <c r="BF5" s="121"/>
      <c r="BG5" s="73"/>
      <c r="BH5" s="29"/>
      <c r="BI5" s="57"/>
      <c r="BJ5" s="73"/>
      <c r="BK5" s="29"/>
      <c r="BL5" s="57"/>
      <c r="BM5" s="25"/>
      <c r="BN5" s="29"/>
      <c r="BO5" s="25"/>
      <c r="BP5" s="25"/>
      <c r="BQ5" s="29"/>
      <c r="BR5" s="25"/>
      <c r="BS5" s="25"/>
      <c r="BT5" s="72"/>
      <c r="BU5" s="140"/>
      <c r="BV5" s="76"/>
      <c r="BW5" s="28"/>
      <c r="BX5" s="141"/>
      <c r="BY5" s="76"/>
      <c r="BZ5" s="54"/>
      <c r="CA5" s="141"/>
      <c r="CB5" s="121"/>
      <c r="CC5" s="28"/>
      <c r="CD5" s="54"/>
      <c r="CE5" s="25"/>
      <c r="CF5" s="28"/>
      <c r="CG5" s="241"/>
      <c r="CH5" s="241"/>
      <c r="CI5" s="28"/>
      <c r="CJ5" s="241"/>
      <c r="CK5" s="433"/>
      <c r="CL5" s="28"/>
      <c r="CM5" s="54"/>
      <c r="CN5" s="241"/>
      <c r="CO5" s="54"/>
      <c r="CP5" s="241"/>
      <c r="CQ5" s="725"/>
      <c r="CR5" s="241"/>
      <c r="CS5" s="589"/>
      <c r="CT5" s="241"/>
      <c r="CU5" s="241"/>
      <c r="CV5" s="241"/>
      <c r="CW5" s="54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241"/>
      <c r="EM5" s="241"/>
      <c r="EN5" s="241"/>
      <c r="EO5" s="241"/>
      <c r="EP5" s="241"/>
      <c r="EQ5" s="241"/>
      <c r="ER5" s="241"/>
      <c r="ES5" s="241"/>
      <c r="ET5" s="241"/>
      <c r="EU5" s="241"/>
      <c r="EV5" s="241"/>
      <c r="EW5" s="241"/>
      <c r="EX5" s="241"/>
      <c r="EY5" s="241"/>
      <c r="EZ5" s="241"/>
      <c r="FA5" s="241"/>
      <c r="FB5" s="241"/>
      <c r="FC5" s="241"/>
      <c r="FD5" s="241"/>
      <c r="FE5" s="241"/>
      <c r="FF5" s="241"/>
      <c r="FG5" s="241"/>
      <c r="FH5" s="241"/>
      <c r="FI5" s="436"/>
      <c r="FJ5" s="669"/>
      <c r="FK5" s="669"/>
      <c r="FL5" s="669"/>
      <c r="FM5" s="669"/>
      <c r="FN5" s="669"/>
      <c r="FO5" s="669"/>
      <c r="FP5" s="669"/>
      <c r="FQ5" s="669"/>
      <c r="FR5" s="669"/>
      <c r="FS5" s="436"/>
      <c r="FT5" s="436"/>
      <c r="FU5" s="436"/>
      <c r="FV5" s="436"/>
      <c r="FW5" s="436"/>
      <c r="FX5" s="436"/>
      <c r="FY5" s="436"/>
      <c r="FZ5" s="436"/>
      <c r="GA5" s="433"/>
      <c r="GB5" s="436"/>
      <c r="GC5" s="436"/>
      <c r="GD5" s="433"/>
      <c r="GE5" s="433"/>
      <c r="GF5" s="433"/>
      <c r="GG5" s="54"/>
      <c r="GH5" s="23"/>
      <c r="GI5" s="73"/>
      <c r="GJ5" s="23"/>
      <c r="GK5" s="23"/>
      <c r="GL5" s="73"/>
      <c r="GM5" s="23"/>
      <c r="GN5" s="23"/>
      <c r="GO5" s="73"/>
      <c r="GP5" s="23"/>
      <c r="GQ5" s="23"/>
      <c r="GR5" s="45"/>
      <c r="GS5" s="71"/>
      <c r="GT5" s="71"/>
      <c r="GU5" s="70"/>
      <c r="GV5" s="23"/>
      <c r="GW5" s="74"/>
      <c r="GX5" s="23"/>
      <c r="GY5" s="23"/>
      <c r="GZ5" s="23"/>
      <c r="HA5" s="23"/>
      <c r="HB5" s="75"/>
      <c r="HC5" s="37"/>
      <c r="HD5" s="65"/>
      <c r="HE5" s="65"/>
      <c r="HF5" s="65"/>
      <c r="HG5" s="65"/>
      <c r="HH5" s="65"/>
      <c r="HI5" s="436"/>
      <c r="HJ5" s="436"/>
      <c r="HK5" s="436"/>
      <c r="HL5" s="65"/>
      <c r="HM5" s="65"/>
      <c r="HN5" s="436"/>
      <c r="HO5" s="132"/>
      <c r="HP5" s="54"/>
      <c r="HQ5" s="436"/>
      <c r="HR5" s="28"/>
      <c r="HS5" s="25"/>
      <c r="HT5" s="121"/>
      <c r="HU5" s="132"/>
      <c r="HV5" s="142"/>
      <c r="HW5" s="431"/>
      <c r="HX5" s="431"/>
      <c r="HY5" s="27"/>
      <c r="HZ5" s="27"/>
      <c r="IA5" s="27"/>
      <c r="IB5" s="27"/>
      <c r="IC5" s="27"/>
      <c r="ID5" s="27"/>
      <c r="IE5" s="27"/>
      <c r="IF5" s="27"/>
      <c r="IG5" s="432"/>
      <c r="IH5" s="432"/>
      <c r="II5" s="432"/>
      <c r="IJ5" s="432"/>
      <c r="IK5" s="432"/>
      <c r="IL5" s="432"/>
      <c r="IM5" s="432"/>
      <c r="IN5" s="432"/>
      <c r="IO5" s="432"/>
      <c r="IP5" s="432"/>
      <c r="IQ5" s="431"/>
      <c r="IR5" s="431"/>
      <c r="IS5" s="431"/>
      <c r="IT5" s="431"/>
      <c r="IU5" s="431"/>
      <c r="IV5" s="431"/>
      <c r="IW5" s="431"/>
      <c r="IX5" s="431"/>
      <c r="IY5" s="431"/>
      <c r="IZ5" s="431"/>
      <c r="JA5" s="431"/>
      <c r="JB5" s="431"/>
      <c r="JC5" s="431"/>
      <c r="JD5" s="431"/>
      <c r="JE5" s="431"/>
      <c r="JF5" s="431"/>
      <c r="JG5" s="431"/>
      <c r="JH5" s="431"/>
      <c r="JI5" s="431"/>
      <c r="JJ5" s="431"/>
      <c r="JK5" s="431"/>
      <c r="JL5" s="431"/>
      <c r="JM5" s="431"/>
      <c r="JN5" s="431"/>
      <c r="JO5" s="431"/>
      <c r="JP5" s="431"/>
      <c r="JQ5" s="431"/>
      <c r="JR5" s="431"/>
      <c r="JS5" s="431"/>
      <c r="JT5" s="431"/>
      <c r="JU5" s="431"/>
    </row>
    <row r="6" spans="1:281" s="99" customFormat="1" ht="24" customHeight="1" x14ac:dyDescent="0.35">
      <c r="A6" s="105"/>
      <c r="B6" s="356"/>
      <c r="C6" s="284"/>
      <c r="D6" s="990" t="s">
        <v>35</v>
      </c>
      <c r="E6" s="991"/>
      <c r="F6" s="109"/>
      <c r="G6" s="971"/>
      <c r="H6" s="971"/>
      <c r="I6" s="110"/>
      <c r="J6" s="110"/>
      <c r="K6" s="110"/>
      <c r="L6" s="110"/>
      <c r="M6" s="110"/>
      <c r="N6" s="111"/>
      <c r="O6" s="110"/>
      <c r="P6" s="110"/>
      <c r="Q6" s="105"/>
      <c r="R6" s="110"/>
      <c r="S6" s="110"/>
      <c r="T6" s="110"/>
      <c r="U6" s="79"/>
      <c r="V6" s="86"/>
      <c r="W6" s="86"/>
      <c r="X6" s="94"/>
      <c r="Y6" s="86"/>
      <c r="Z6" s="86"/>
      <c r="AA6" s="94"/>
      <c r="AB6" s="86"/>
      <c r="AC6" s="86"/>
      <c r="AD6" s="79"/>
      <c r="AE6" s="86"/>
      <c r="AF6" s="86"/>
      <c r="AG6" s="79"/>
      <c r="AH6" s="86"/>
      <c r="AI6" s="86"/>
      <c r="AJ6" s="970"/>
      <c r="AK6" s="970"/>
      <c r="AL6" s="970"/>
      <c r="AM6" s="970"/>
      <c r="AN6" s="970"/>
      <c r="AO6" s="25"/>
      <c r="AP6" s="29"/>
      <c r="AQ6" s="25"/>
      <c r="AR6" s="25"/>
      <c r="AS6" s="71"/>
      <c r="AT6" s="73"/>
      <c r="AU6" s="25"/>
      <c r="AV6" s="71"/>
      <c r="AW6" s="73"/>
      <c r="AX6" s="25"/>
      <c r="AY6" s="71"/>
      <c r="AZ6" s="73"/>
      <c r="BA6" s="73"/>
      <c r="BB6" s="71"/>
      <c r="BC6" s="73"/>
      <c r="BD6" s="73"/>
      <c r="BE6" s="29"/>
      <c r="BF6" s="121"/>
      <c r="BG6" s="73"/>
      <c r="BH6" s="29"/>
      <c r="BI6" s="57"/>
      <c r="BJ6" s="73"/>
      <c r="BK6" s="29"/>
      <c r="BL6" s="57"/>
      <c r="BM6" s="25"/>
      <c r="BN6" s="29"/>
      <c r="BO6" s="25"/>
      <c r="BP6" s="25"/>
      <c r="BQ6" s="29"/>
      <c r="BR6" s="25"/>
      <c r="BS6" s="25"/>
      <c r="BT6" s="72"/>
      <c r="BU6" s="140"/>
      <c r="BV6" s="76"/>
      <c r="BW6" s="28"/>
      <c r="BX6" s="141"/>
      <c r="BY6" s="76"/>
      <c r="BZ6" s="54"/>
      <c r="CA6" s="141"/>
      <c r="CB6" s="121"/>
      <c r="CC6" s="28"/>
      <c r="CD6" s="54"/>
      <c r="CE6" s="25"/>
      <c r="CF6" s="28"/>
      <c r="CG6" s="241"/>
      <c r="CH6" s="241"/>
      <c r="CI6" s="28"/>
      <c r="CJ6" s="241"/>
      <c r="CK6" s="433"/>
      <c r="CL6" s="28"/>
      <c r="CM6" s="54"/>
      <c r="CN6" s="241"/>
      <c r="CO6" s="54"/>
      <c r="CP6" s="241"/>
      <c r="CQ6" s="725"/>
      <c r="CR6" s="241"/>
      <c r="CS6" s="590"/>
      <c r="CT6" s="241"/>
      <c r="CU6" s="241"/>
      <c r="CV6" s="241"/>
      <c r="CW6" s="54"/>
      <c r="CX6" s="241"/>
      <c r="CY6" s="241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241"/>
      <c r="EF6" s="241"/>
      <c r="EG6" s="241"/>
      <c r="EH6" s="241"/>
      <c r="EI6" s="241"/>
      <c r="EJ6" s="241"/>
      <c r="EK6" s="241"/>
      <c r="EL6" s="241"/>
      <c r="EM6" s="241"/>
      <c r="EN6" s="241"/>
      <c r="EO6" s="241"/>
      <c r="EP6" s="241"/>
      <c r="EQ6" s="241"/>
      <c r="ER6" s="241"/>
      <c r="ES6" s="241"/>
      <c r="ET6" s="241"/>
      <c r="EU6" s="241"/>
      <c r="EV6" s="241"/>
      <c r="EW6" s="241"/>
      <c r="EX6" s="241"/>
      <c r="EY6" s="241"/>
      <c r="EZ6" s="241"/>
      <c r="FA6" s="241"/>
      <c r="FB6" s="241"/>
      <c r="FC6" s="241"/>
      <c r="FD6" s="241"/>
      <c r="FE6" s="241"/>
      <c r="FF6" s="241"/>
      <c r="FG6" s="241"/>
      <c r="FH6" s="241"/>
      <c r="FI6" s="436"/>
      <c r="FJ6" s="669"/>
      <c r="FK6" s="669"/>
      <c r="FL6" s="669"/>
      <c r="FM6" s="669"/>
      <c r="FN6" s="669"/>
      <c r="FO6" s="669"/>
      <c r="FP6" s="669"/>
      <c r="FQ6" s="669"/>
      <c r="FR6" s="669"/>
      <c r="FS6" s="436"/>
      <c r="FT6" s="436"/>
      <c r="FU6" s="436"/>
      <c r="FV6" s="436"/>
      <c r="FW6" s="436"/>
      <c r="FX6" s="436"/>
      <c r="FY6" s="436"/>
      <c r="FZ6" s="436"/>
      <c r="GA6" s="433"/>
      <c r="GB6" s="436"/>
      <c r="GC6" s="436"/>
      <c r="GD6" s="433"/>
      <c r="GE6" s="433"/>
      <c r="GF6" s="433"/>
      <c r="GG6" s="54"/>
      <c r="GH6" s="23"/>
      <c r="GI6" s="73"/>
      <c r="GJ6" s="23"/>
      <c r="GK6" s="23"/>
      <c r="GL6" s="73"/>
      <c r="GM6" s="23"/>
      <c r="GN6" s="23"/>
      <c r="GO6" s="73"/>
      <c r="GP6" s="23"/>
      <c r="GQ6" s="23"/>
      <c r="GR6" s="45"/>
      <c r="GS6" s="71"/>
      <c r="GT6" s="71"/>
      <c r="GU6" s="70"/>
      <c r="GV6" s="23"/>
      <c r="GW6" s="74"/>
      <c r="GX6" s="23"/>
      <c r="GY6" s="23"/>
      <c r="GZ6" s="23"/>
      <c r="HA6" s="23"/>
      <c r="HB6" s="75"/>
      <c r="HC6" s="37"/>
      <c r="HD6" s="65"/>
      <c r="HE6" s="65"/>
      <c r="HF6" s="65"/>
      <c r="HG6" s="65"/>
      <c r="HH6" s="65"/>
      <c r="HI6" s="436"/>
      <c r="HJ6" s="436"/>
      <c r="HK6" s="436"/>
      <c r="HL6" s="65"/>
      <c r="HM6" s="65"/>
      <c r="HN6" s="436"/>
      <c r="HO6" s="132"/>
      <c r="HP6" s="54"/>
      <c r="HQ6" s="436"/>
      <c r="HR6" s="28"/>
      <c r="HS6" s="25"/>
      <c r="HT6" s="121"/>
      <c r="HU6" s="132"/>
      <c r="HV6" s="142"/>
      <c r="HW6" s="431"/>
      <c r="HX6" s="431"/>
      <c r="HY6" s="27"/>
      <c r="HZ6" s="27"/>
      <c r="IA6" s="27"/>
      <c r="IB6" s="27"/>
      <c r="IC6" s="27"/>
      <c r="ID6" s="27"/>
      <c r="IE6" s="27"/>
      <c r="IF6" s="27"/>
      <c r="IG6" s="432"/>
      <c r="IH6" s="432"/>
      <c r="II6" s="432"/>
      <c r="IJ6" s="432"/>
      <c r="IK6" s="432"/>
      <c r="IL6" s="432"/>
      <c r="IM6" s="432"/>
      <c r="IN6" s="432"/>
      <c r="IO6" s="432"/>
      <c r="IP6" s="432"/>
      <c r="IQ6" s="431"/>
      <c r="IR6" s="431"/>
      <c r="IS6" s="431"/>
      <c r="IT6" s="431"/>
      <c r="IU6" s="431"/>
      <c r="IV6" s="431"/>
      <c r="IW6" s="431"/>
      <c r="IX6" s="431"/>
      <c r="IY6" s="431"/>
      <c r="IZ6" s="431"/>
      <c r="JA6" s="431"/>
      <c r="JB6" s="431"/>
      <c r="JC6" s="431"/>
      <c r="JD6" s="431"/>
      <c r="JE6" s="431"/>
      <c r="JF6" s="431"/>
      <c r="JG6" s="431"/>
      <c r="JH6" s="431"/>
      <c r="JI6" s="431"/>
      <c r="JJ6" s="431"/>
      <c r="JK6" s="431"/>
      <c r="JL6" s="431"/>
      <c r="JM6" s="431"/>
      <c r="JN6" s="431"/>
      <c r="JO6" s="431"/>
      <c r="JP6" s="431"/>
      <c r="JQ6" s="431"/>
      <c r="JR6" s="431"/>
      <c r="JS6" s="431"/>
      <c r="JT6" s="431"/>
      <c r="JU6" s="431"/>
    </row>
    <row r="7" spans="1:281" s="99" customFormat="1" ht="26.25" customHeight="1" x14ac:dyDescent="0.35">
      <c r="A7" s="285"/>
      <c r="B7" s="975" t="s">
        <v>108</v>
      </c>
      <c r="C7" s="976"/>
      <c r="D7" s="992" t="s">
        <v>42</v>
      </c>
      <c r="E7" s="993"/>
      <c r="F7" s="109"/>
      <c r="G7" s="973"/>
      <c r="H7" s="973"/>
      <c r="I7" s="110"/>
      <c r="J7" s="110"/>
      <c r="K7" s="110"/>
      <c r="L7" s="110"/>
      <c r="M7" s="110"/>
      <c r="N7" s="111"/>
      <c r="O7" s="110"/>
      <c r="P7" s="110"/>
      <c r="Q7" s="105"/>
      <c r="R7" s="110"/>
      <c r="S7" s="110"/>
      <c r="T7" s="110"/>
      <c r="U7" s="79"/>
      <c r="V7" s="86"/>
      <c r="W7" s="86"/>
      <c r="X7" s="94"/>
      <c r="Y7" s="86"/>
      <c r="Z7" s="86"/>
      <c r="AA7" s="94"/>
      <c r="AB7" s="86"/>
      <c r="AC7" s="86"/>
      <c r="AD7" s="79"/>
      <c r="AE7" s="86"/>
      <c r="AF7" s="86"/>
      <c r="AG7" s="79"/>
      <c r="AH7" s="86"/>
      <c r="AI7" s="86"/>
      <c r="AJ7" s="970"/>
      <c r="AK7" s="970"/>
      <c r="AL7" s="970"/>
      <c r="AM7" s="970"/>
      <c r="AN7" s="970"/>
      <c r="AO7" s="25"/>
      <c r="AP7" s="29"/>
      <c r="AQ7" s="25"/>
      <c r="AR7" s="25"/>
      <c r="AS7" s="71"/>
      <c r="AT7" s="73"/>
      <c r="AU7" s="25"/>
      <c r="AV7" s="71"/>
      <c r="AW7" s="73"/>
      <c r="AX7" s="25"/>
      <c r="AY7" s="71"/>
      <c r="AZ7" s="73"/>
      <c r="BA7" s="73"/>
      <c r="BB7" s="71"/>
      <c r="BC7" s="73"/>
      <c r="BD7" s="73"/>
      <c r="BE7" s="29"/>
      <c r="BF7" s="121"/>
      <c r="BG7" s="73"/>
      <c r="BH7" s="29"/>
      <c r="BI7" s="57"/>
      <c r="BJ7" s="73"/>
      <c r="BK7" s="29"/>
      <c r="BL7" s="57"/>
      <c r="BM7" s="25"/>
      <c r="BN7" s="29"/>
      <c r="BO7" s="25"/>
      <c r="BP7" s="25"/>
      <c r="BQ7" s="29"/>
      <c r="BR7" s="25"/>
      <c r="BS7" s="25"/>
      <c r="BT7" s="72"/>
      <c r="BU7" s="140"/>
      <c r="BV7" s="76"/>
      <c r="BW7" s="28"/>
      <c r="BX7" s="141"/>
      <c r="BY7" s="76"/>
      <c r="BZ7" s="54"/>
      <c r="CA7" s="141"/>
      <c r="CB7" s="121"/>
      <c r="CC7" s="28"/>
      <c r="CD7" s="54"/>
      <c r="CE7" s="25"/>
      <c r="CF7" s="28"/>
      <c r="CG7" s="241"/>
      <c r="CH7" s="241"/>
      <c r="CI7" s="28"/>
      <c r="CJ7" s="241"/>
      <c r="CK7" s="433"/>
      <c r="CL7" s="28"/>
      <c r="CM7" s="54"/>
      <c r="CN7" s="241"/>
      <c r="CO7" s="54"/>
      <c r="CP7" s="241"/>
      <c r="CQ7" s="725"/>
      <c r="CR7" s="241"/>
      <c r="CS7" s="241"/>
      <c r="CT7" s="241"/>
      <c r="CU7" s="241"/>
      <c r="CV7" s="241"/>
      <c r="CW7" s="54"/>
      <c r="CX7" s="241"/>
      <c r="CY7" s="241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  <c r="DX7" s="241"/>
      <c r="DY7" s="241"/>
      <c r="DZ7" s="241"/>
      <c r="EA7" s="241"/>
      <c r="EB7" s="241"/>
      <c r="EC7" s="241"/>
      <c r="ED7" s="241"/>
      <c r="EE7" s="241"/>
      <c r="EF7" s="241"/>
      <c r="EG7" s="241"/>
      <c r="EH7" s="241"/>
      <c r="EI7" s="241"/>
      <c r="EJ7" s="241"/>
      <c r="EK7" s="241"/>
      <c r="EL7" s="241"/>
      <c r="EM7" s="241"/>
      <c r="EN7" s="241"/>
      <c r="EO7" s="241"/>
      <c r="EP7" s="241"/>
      <c r="EQ7" s="241"/>
      <c r="ER7" s="241"/>
      <c r="ES7" s="241"/>
      <c r="ET7" s="241"/>
      <c r="EU7" s="241"/>
      <c r="EV7" s="241"/>
      <c r="EW7" s="241"/>
      <c r="EX7" s="241"/>
      <c r="EY7" s="241"/>
      <c r="EZ7" s="241"/>
      <c r="FA7" s="241"/>
      <c r="FB7" s="241"/>
      <c r="FC7" s="241"/>
      <c r="FD7" s="241"/>
      <c r="FE7" s="241"/>
      <c r="FF7" s="241"/>
      <c r="FG7" s="241"/>
      <c r="FH7" s="241"/>
      <c r="FI7" s="436"/>
      <c r="FJ7" s="669"/>
      <c r="FK7" s="669"/>
      <c r="FL7" s="669"/>
      <c r="FM7" s="669"/>
      <c r="FN7" s="669"/>
      <c r="FO7" s="669"/>
      <c r="FP7" s="669"/>
      <c r="FQ7" s="669"/>
      <c r="FR7" s="669"/>
      <c r="FS7" s="436"/>
      <c r="FT7" s="436"/>
      <c r="FU7" s="436"/>
      <c r="FV7" s="436"/>
      <c r="FW7" s="436"/>
      <c r="FX7" s="436"/>
      <c r="FY7" s="436"/>
      <c r="FZ7" s="436"/>
      <c r="GA7" s="433"/>
      <c r="GB7" s="436"/>
      <c r="GC7" s="436"/>
      <c r="GD7" s="433"/>
      <c r="GE7" s="433"/>
      <c r="GF7" s="433"/>
      <c r="GG7" s="54"/>
      <c r="GH7" s="23"/>
      <c r="GI7" s="73"/>
      <c r="GJ7" s="23"/>
      <c r="GK7" s="23"/>
      <c r="GL7" s="73"/>
      <c r="GM7" s="23"/>
      <c r="GN7" s="23"/>
      <c r="GO7" s="73"/>
      <c r="GP7" s="23"/>
      <c r="GQ7" s="23"/>
      <c r="GR7" s="45"/>
      <c r="GS7" s="71"/>
      <c r="GT7" s="71"/>
      <c r="GU7" s="70"/>
      <c r="GV7" s="23"/>
      <c r="GW7" s="74"/>
      <c r="GX7" s="23"/>
      <c r="GY7" s="23"/>
      <c r="GZ7" s="23"/>
      <c r="HA7" s="23"/>
      <c r="HB7" s="75"/>
      <c r="HC7" s="37"/>
      <c r="HD7" s="65"/>
      <c r="HE7" s="65"/>
      <c r="HF7" s="65"/>
      <c r="HG7" s="65"/>
      <c r="HH7" s="65"/>
      <c r="HI7" s="436"/>
      <c r="HJ7" s="436"/>
      <c r="HK7" s="436"/>
      <c r="HL7" s="65"/>
      <c r="HM7" s="65"/>
      <c r="HN7" s="436"/>
      <c r="HO7" s="132"/>
      <c r="HP7" s="54"/>
      <c r="HQ7" s="436"/>
      <c r="HR7" s="28"/>
      <c r="HS7" s="25"/>
      <c r="HT7" s="121"/>
      <c r="HU7" s="132"/>
      <c r="HV7" s="142"/>
      <c r="HW7" s="431"/>
      <c r="HX7" s="431"/>
      <c r="HY7" s="27"/>
      <c r="HZ7" s="27"/>
      <c r="IA7" s="27"/>
      <c r="IB7" s="27"/>
      <c r="IC7" s="27"/>
      <c r="ID7" s="27"/>
      <c r="IE7" s="27"/>
      <c r="IF7" s="27"/>
      <c r="IG7" s="432"/>
      <c r="IH7" s="432"/>
      <c r="II7" s="432"/>
      <c r="IJ7" s="432"/>
      <c r="IK7" s="432"/>
      <c r="IL7" s="432"/>
      <c r="IM7" s="432"/>
      <c r="IN7" s="432"/>
      <c r="IO7" s="432"/>
      <c r="IP7" s="432"/>
      <c r="IQ7" s="431"/>
      <c r="IR7" s="431"/>
      <c r="IS7" s="431"/>
      <c r="IT7" s="431"/>
      <c r="IU7" s="431"/>
      <c r="IV7" s="431"/>
      <c r="IW7" s="431"/>
      <c r="IX7" s="431"/>
      <c r="IY7" s="431"/>
      <c r="IZ7" s="431"/>
      <c r="JA7" s="431"/>
      <c r="JB7" s="431"/>
      <c r="JC7" s="431"/>
      <c r="JD7" s="431"/>
      <c r="JE7" s="431"/>
      <c r="JF7" s="431"/>
      <c r="JG7" s="431"/>
      <c r="JH7" s="431"/>
      <c r="JI7" s="431"/>
      <c r="JJ7" s="431"/>
      <c r="JK7" s="431"/>
      <c r="JL7" s="431"/>
      <c r="JM7" s="431"/>
      <c r="JN7" s="431"/>
      <c r="JO7" s="431"/>
      <c r="JP7" s="431"/>
      <c r="JQ7" s="431"/>
      <c r="JR7" s="431"/>
      <c r="JS7" s="431"/>
      <c r="JT7" s="431"/>
      <c r="JU7" s="431"/>
    </row>
    <row r="8" spans="1:281" s="99" customFormat="1" ht="26.25" customHeight="1" x14ac:dyDescent="0.35">
      <c r="A8" s="285"/>
      <c r="B8" s="981" t="s">
        <v>58</v>
      </c>
      <c r="C8" s="982"/>
      <c r="D8" s="994" t="s">
        <v>36</v>
      </c>
      <c r="E8" s="995"/>
      <c r="F8" s="112"/>
      <c r="G8" s="973"/>
      <c r="H8" s="973"/>
      <c r="I8" s="101"/>
      <c r="J8" s="101"/>
      <c r="K8" s="101"/>
      <c r="L8" s="101"/>
      <c r="M8" s="101"/>
      <c r="N8" s="113"/>
      <c r="O8" s="101"/>
      <c r="P8" s="101"/>
      <c r="Q8" s="105"/>
      <c r="R8" s="101"/>
      <c r="S8" s="101"/>
      <c r="T8" s="101"/>
      <c r="U8" s="81"/>
      <c r="V8" s="80"/>
      <c r="W8" s="80"/>
      <c r="X8" s="80"/>
      <c r="Y8" s="143"/>
      <c r="Z8" s="143"/>
      <c r="AA8" s="80"/>
      <c r="AB8" s="80"/>
      <c r="AC8" s="80"/>
      <c r="AD8" s="81"/>
      <c r="AE8" s="80"/>
      <c r="AF8" s="80"/>
      <c r="AG8" s="81"/>
      <c r="AH8" s="80"/>
      <c r="AI8" s="80"/>
      <c r="AJ8" s="970"/>
      <c r="AK8" s="970"/>
      <c r="AL8" s="970"/>
      <c r="AM8" s="970"/>
      <c r="AN8" s="970"/>
      <c r="AO8" s="25"/>
      <c r="AP8" s="29"/>
      <c r="AQ8" s="25"/>
      <c r="AR8" s="25"/>
      <c r="AS8" s="71"/>
      <c r="AT8" s="73"/>
      <c r="AU8" s="25"/>
      <c r="AV8" s="71"/>
      <c r="AW8" s="73"/>
      <c r="AX8" s="25"/>
      <c r="AY8" s="71"/>
      <c r="AZ8" s="73"/>
      <c r="BA8" s="73"/>
      <c r="BB8" s="71"/>
      <c r="BC8" s="73"/>
      <c r="BD8" s="73"/>
      <c r="BE8" s="29"/>
      <c r="BF8" s="121"/>
      <c r="BG8" s="73"/>
      <c r="BH8" s="29"/>
      <c r="BI8" s="57"/>
      <c r="BJ8" s="73"/>
      <c r="BK8" s="29"/>
      <c r="BL8" s="57"/>
      <c r="BM8" s="25"/>
      <c r="BN8" s="29"/>
      <c r="BO8" s="25"/>
      <c r="BP8" s="25"/>
      <c r="BQ8" s="29"/>
      <c r="BR8" s="25"/>
      <c r="BS8" s="25"/>
      <c r="BT8" s="72"/>
      <c r="BU8" s="140"/>
      <c r="BV8" s="76"/>
      <c r="BW8" s="28"/>
      <c r="BX8" s="141"/>
      <c r="BY8" s="76"/>
      <c r="BZ8" s="54"/>
      <c r="CA8" s="141"/>
      <c r="CB8" s="121"/>
      <c r="CC8" s="28"/>
      <c r="CD8" s="54"/>
      <c r="CE8" s="25"/>
      <c r="CF8" s="28"/>
      <c r="CG8" s="241"/>
      <c r="CH8" s="241"/>
      <c r="CI8" s="28"/>
      <c r="CJ8" s="241"/>
      <c r="CK8" s="433"/>
      <c r="CL8" s="28"/>
      <c r="CM8" s="54"/>
      <c r="CN8" s="241"/>
      <c r="CO8" s="54"/>
      <c r="CP8" s="241"/>
      <c r="CQ8" s="725"/>
      <c r="CR8" s="241"/>
      <c r="CS8" s="241"/>
      <c r="CT8" s="241"/>
      <c r="CU8" s="241"/>
      <c r="CV8" s="241"/>
      <c r="CW8" s="54"/>
      <c r="CX8" s="241"/>
      <c r="CY8" s="241"/>
      <c r="CZ8" s="241"/>
      <c r="DA8" s="241"/>
      <c r="DB8" s="241"/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/>
      <c r="DT8" s="241"/>
      <c r="DU8" s="241"/>
      <c r="DV8" s="241"/>
      <c r="DW8" s="241"/>
      <c r="DX8" s="241"/>
      <c r="DY8" s="241"/>
      <c r="DZ8" s="241"/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241"/>
      <c r="EM8" s="241"/>
      <c r="EN8" s="241"/>
      <c r="EO8" s="241"/>
      <c r="EP8" s="241"/>
      <c r="EQ8" s="241"/>
      <c r="ER8" s="241"/>
      <c r="ES8" s="241"/>
      <c r="ET8" s="241"/>
      <c r="EU8" s="241"/>
      <c r="EV8" s="241"/>
      <c r="EW8" s="241"/>
      <c r="EX8" s="241"/>
      <c r="EY8" s="241"/>
      <c r="EZ8" s="241"/>
      <c r="FA8" s="241"/>
      <c r="FB8" s="241"/>
      <c r="FC8" s="241"/>
      <c r="FD8" s="241"/>
      <c r="FE8" s="241"/>
      <c r="FF8" s="241"/>
      <c r="FG8" s="241"/>
      <c r="FH8" s="241"/>
      <c r="FI8" s="436"/>
      <c r="FJ8" s="669"/>
      <c r="FK8" s="669"/>
      <c r="FL8" s="669"/>
      <c r="FM8" s="669"/>
      <c r="FN8" s="669"/>
      <c r="FO8" s="669"/>
      <c r="FP8" s="669"/>
      <c r="FQ8" s="669"/>
      <c r="FR8" s="669"/>
      <c r="FS8" s="436"/>
      <c r="FT8" s="436"/>
      <c r="FU8" s="436"/>
      <c r="FV8" s="436"/>
      <c r="FW8" s="436"/>
      <c r="FX8" s="436"/>
      <c r="FY8" s="436"/>
      <c r="FZ8" s="436"/>
      <c r="GA8" s="433"/>
      <c r="GB8" s="436"/>
      <c r="GC8" s="436"/>
      <c r="GD8" s="433"/>
      <c r="GE8" s="433"/>
      <c r="GF8" s="433"/>
      <c r="GG8" s="54"/>
      <c r="GH8" s="23"/>
      <c r="GI8" s="73"/>
      <c r="GJ8" s="23"/>
      <c r="GK8" s="23"/>
      <c r="GL8" s="73"/>
      <c r="GM8" s="23"/>
      <c r="GN8" s="23"/>
      <c r="GO8" s="73"/>
      <c r="GP8" s="23"/>
      <c r="GQ8" s="23"/>
      <c r="GR8" s="45"/>
      <c r="GS8" s="71"/>
      <c r="GT8" s="71"/>
      <c r="GU8" s="70"/>
      <c r="GV8" s="23"/>
      <c r="GW8" s="74"/>
      <c r="GX8" s="23"/>
      <c r="GY8" s="23"/>
      <c r="GZ8" s="23"/>
      <c r="HA8" s="23"/>
      <c r="HB8" s="75"/>
      <c r="HC8" s="37"/>
      <c r="HD8" s="65"/>
      <c r="HE8" s="65"/>
      <c r="HF8" s="65"/>
      <c r="HG8" s="65"/>
      <c r="HH8" s="65"/>
      <c r="HI8" s="436"/>
      <c r="HJ8" s="436"/>
      <c r="HK8" s="436"/>
      <c r="HL8" s="65"/>
      <c r="HM8" s="65"/>
      <c r="HN8" s="436"/>
      <c r="HO8" s="132"/>
      <c r="HP8" s="54"/>
      <c r="HQ8" s="436"/>
      <c r="HR8" s="28"/>
      <c r="HS8" s="25"/>
      <c r="HT8" s="121"/>
      <c r="HU8" s="132"/>
      <c r="HV8" s="142"/>
      <c r="HW8" s="431"/>
      <c r="HX8" s="431"/>
      <c r="HY8" s="27"/>
      <c r="HZ8" s="27"/>
      <c r="IA8" s="27"/>
      <c r="IB8" s="27"/>
      <c r="IC8" s="27"/>
      <c r="ID8" s="27"/>
      <c r="IE8" s="27"/>
      <c r="IF8" s="27"/>
      <c r="IG8" s="432"/>
      <c r="IH8" s="432"/>
      <c r="II8" s="432"/>
      <c r="IJ8" s="432"/>
      <c r="IK8" s="432"/>
      <c r="IL8" s="432"/>
      <c r="IM8" s="432"/>
      <c r="IN8" s="432"/>
      <c r="IO8" s="432"/>
      <c r="IP8" s="432"/>
      <c r="IQ8" s="431"/>
      <c r="IR8" s="431"/>
      <c r="IS8" s="431"/>
      <c r="IT8" s="431"/>
      <c r="IU8" s="431"/>
      <c r="IV8" s="431"/>
      <c r="IW8" s="431"/>
      <c r="IX8" s="431"/>
      <c r="IY8" s="431"/>
      <c r="IZ8" s="431"/>
      <c r="JA8" s="431"/>
      <c r="JB8" s="431"/>
      <c r="JC8" s="431"/>
      <c r="JD8" s="431"/>
      <c r="JE8" s="431"/>
      <c r="JF8" s="431"/>
      <c r="JG8" s="431"/>
      <c r="JH8" s="431"/>
      <c r="JI8" s="431"/>
      <c r="JJ8" s="431"/>
      <c r="JK8" s="431"/>
      <c r="JL8" s="431"/>
      <c r="JM8" s="431"/>
      <c r="JN8" s="431"/>
      <c r="JO8" s="431"/>
      <c r="JP8" s="431"/>
      <c r="JQ8" s="431"/>
      <c r="JR8" s="431"/>
      <c r="JS8" s="431"/>
      <c r="JT8" s="431"/>
      <c r="JU8" s="431"/>
    </row>
    <row r="9" spans="1:281" s="99" customFormat="1" ht="26.25" customHeight="1" thickBot="1" x14ac:dyDescent="0.3">
      <c r="A9" s="105"/>
      <c r="B9" s="983" t="s">
        <v>59</v>
      </c>
      <c r="C9" s="984"/>
      <c r="D9" s="984"/>
      <c r="E9" s="286"/>
      <c r="F9" s="114"/>
      <c r="G9" s="540"/>
      <c r="H9" s="115"/>
      <c r="I9" s="115"/>
      <c r="J9" s="115"/>
      <c r="K9" s="115"/>
      <c r="L9" s="115"/>
      <c r="M9" s="115"/>
      <c r="N9" s="116"/>
      <c r="O9" s="115"/>
      <c r="P9" s="115"/>
      <c r="Q9" s="105"/>
      <c r="R9" s="115"/>
      <c r="S9" s="115"/>
      <c r="T9" s="115"/>
      <c r="U9" s="82"/>
      <c r="V9" s="87"/>
      <c r="W9" s="87"/>
      <c r="X9" s="95"/>
      <c r="Y9" s="87"/>
      <c r="Z9" s="87"/>
      <c r="AA9" s="95"/>
      <c r="AB9" s="87"/>
      <c r="AC9" s="87"/>
      <c r="AD9" s="82"/>
      <c r="AE9" s="87"/>
      <c r="AF9" s="87"/>
      <c r="AG9" s="82"/>
      <c r="AH9" s="87"/>
      <c r="AI9" s="87"/>
      <c r="AJ9" s="970"/>
      <c r="AK9" s="970"/>
      <c r="AL9" s="970"/>
      <c r="AM9" s="970"/>
      <c r="AN9" s="970"/>
      <c r="AO9" s="25"/>
      <c r="AP9" s="29"/>
      <c r="AQ9" s="25"/>
      <c r="AR9" s="25"/>
      <c r="AS9" s="71"/>
      <c r="AT9" s="73"/>
      <c r="AU9" s="25"/>
      <c r="AV9" s="71"/>
      <c r="AW9" s="73"/>
      <c r="AX9" s="25"/>
      <c r="AY9" s="71"/>
      <c r="AZ9" s="73"/>
      <c r="BA9" s="73"/>
      <c r="BB9" s="71"/>
      <c r="BC9" s="73"/>
      <c r="BD9" s="73"/>
      <c r="BE9" s="29"/>
      <c r="BF9" s="121"/>
      <c r="BG9" s="73"/>
      <c r="BH9" s="29"/>
      <c r="BI9" s="57"/>
      <c r="BJ9" s="73"/>
      <c r="BK9" s="29"/>
      <c r="BL9" s="57"/>
      <c r="BM9" s="25"/>
      <c r="BN9" s="29"/>
      <c r="BO9" s="25"/>
      <c r="BP9" s="25"/>
      <c r="BQ9" s="29"/>
      <c r="BR9" s="25"/>
      <c r="BS9" s="25"/>
      <c r="BT9" s="72"/>
      <c r="BU9" s="140"/>
      <c r="BV9" s="76"/>
      <c r="BW9" s="28"/>
      <c r="BX9" s="141"/>
      <c r="BY9" s="76"/>
      <c r="BZ9" s="54"/>
      <c r="CA9" s="141"/>
      <c r="CB9" s="121"/>
      <c r="CC9" s="28"/>
      <c r="CD9" s="54"/>
      <c r="CE9" s="25"/>
      <c r="CF9" s="28"/>
      <c r="CG9" s="241"/>
      <c r="CH9" s="241"/>
      <c r="CI9" s="28"/>
      <c r="CJ9" s="241"/>
      <c r="CK9" s="433"/>
      <c r="CL9" s="28"/>
      <c r="CM9" s="54"/>
      <c r="CN9" s="241"/>
      <c r="CO9" s="54"/>
      <c r="CP9" s="241"/>
      <c r="CQ9" s="725"/>
      <c r="CR9" s="241"/>
      <c r="CS9" s="241"/>
      <c r="CT9" s="241"/>
      <c r="CU9" s="241"/>
      <c r="CV9" s="241"/>
      <c r="CW9" s="54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436"/>
      <c r="FJ9" s="669"/>
      <c r="FK9" s="669"/>
      <c r="FL9" s="669"/>
      <c r="FM9" s="669"/>
      <c r="FN9" s="669"/>
      <c r="FO9" s="669"/>
      <c r="FP9" s="669"/>
      <c r="FQ9" s="669"/>
      <c r="FR9" s="669"/>
      <c r="FS9" s="436"/>
      <c r="FT9" s="436"/>
      <c r="FU9" s="436"/>
      <c r="FV9" s="436"/>
      <c r="FW9" s="436"/>
      <c r="FX9" s="436"/>
      <c r="FY9" s="436"/>
      <c r="FZ9" s="436"/>
      <c r="GA9" s="433"/>
      <c r="GB9" s="436"/>
      <c r="GC9" s="436"/>
      <c r="GD9" s="433"/>
      <c r="GE9" s="433"/>
      <c r="GF9" s="433"/>
      <c r="GG9" s="54"/>
      <c r="GH9" s="23"/>
      <c r="GI9" s="73"/>
      <c r="GJ9" s="23"/>
      <c r="GK9" s="23"/>
      <c r="GL9" s="73"/>
      <c r="GM9" s="23"/>
      <c r="GN9" s="23"/>
      <c r="GO9" s="73"/>
      <c r="GP9" s="23"/>
      <c r="GQ9" s="23"/>
      <c r="GR9" s="45"/>
      <c r="GS9" s="71"/>
      <c r="GT9" s="71"/>
      <c r="GU9" s="70"/>
      <c r="GV9" s="23"/>
      <c r="GW9" s="74"/>
      <c r="GX9" s="23"/>
      <c r="GY9" s="23"/>
      <c r="GZ9" s="23"/>
      <c r="HA9" s="23"/>
      <c r="HB9" s="75"/>
      <c r="HC9" s="37"/>
      <c r="HD9" s="65"/>
      <c r="HE9" s="65"/>
      <c r="HF9" s="65"/>
      <c r="HG9" s="65"/>
      <c r="HH9" s="65"/>
      <c r="HI9" s="436"/>
      <c r="HJ9" s="436"/>
      <c r="HK9" s="436"/>
      <c r="HL9" s="65"/>
      <c r="HM9" s="65"/>
      <c r="HN9" s="436"/>
      <c r="HO9" s="132"/>
      <c r="HP9" s="54"/>
      <c r="HQ9" s="436"/>
      <c r="HR9" s="28"/>
      <c r="HS9" s="25"/>
      <c r="HT9" s="121"/>
      <c r="HU9" s="132"/>
      <c r="HV9" s="142"/>
      <c r="HW9" s="431"/>
      <c r="HX9" s="431"/>
      <c r="HY9" s="27"/>
      <c r="HZ9" s="27"/>
      <c r="IA9" s="27"/>
      <c r="IB9" s="27"/>
      <c r="IC9" s="27"/>
      <c r="ID9" s="27"/>
      <c r="IE9" s="27"/>
      <c r="IF9" s="27"/>
      <c r="IG9" s="432"/>
      <c r="IH9" s="432"/>
      <c r="II9" s="432"/>
      <c r="IJ9" s="432"/>
      <c r="IK9" s="432"/>
      <c r="IL9" s="432"/>
      <c r="IM9" s="432"/>
      <c r="IN9" s="432"/>
      <c r="IO9" s="432"/>
      <c r="IP9" s="432"/>
      <c r="IQ9" s="431"/>
      <c r="IR9" s="431"/>
      <c r="IS9" s="431"/>
      <c r="IT9" s="431"/>
      <c r="IU9" s="431"/>
      <c r="IV9" s="431"/>
      <c r="IW9" s="431"/>
      <c r="IX9" s="431"/>
      <c r="IY9" s="431"/>
      <c r="IZ9" s="431"/>
      <c r="JA9" s="431"/>
      <c r="JB9" s="431"/>
      <c r="JC9" s="431"/>
      <c r="JD9" s="431"/>
      <c r="JE9" s="431"/>
      <c r="JF9" s="431"/>
      <c r="JG9" s="431"/>
      <c r="JH9" s="431"/>
      <c r="JI9" s="431"/>
      <c r="JJ9" s="431"/>
      <c r="JK9" s="431"/>
      <c r="JL9" s="431"/>
      <c r="JM9" s="431"/>
      <c r="JN9" s="431"/>
      <c r="JO9" s="431"/>
      <c r="JP9" s="431"/>
      <c r="JQ9" s="431"/>
      <c r="JR9" s="431"/>
      <c r="JS9" s="431"/>
      <c r="JT9" s="431"/>
      <c r="JU9" s="431"/>
    </row>
    <row r="10" spans="1:281" s="99" customFormat="1" ht="26.25" customHeight="1" thickTop="1" x14ac:dyDescent="0.25">
      <c r="A10" s="105"/>
      <c r="B10" s="985" t="s">
        <v>84</v>
      </c>
      <c r="C10" s="986"/>
      <c r="D10" s="977" t="s">
        <v>90</v>
      </c>
      <c r="E10" s="978"/>
      <c r="F10" s="109"/>
      <c r="G10" s="974"/>
      <c r="H10" s="974"/>
      <c r="I10" s="110"/>
      <c r="J10" s="110"/>
      <c r="K10" s="110"/>
      <c r="L10" s="110"/>
      <c r="M10" s="110"/>
      <c r="N10" s="111"/>
      <c r="O10" s="110"/>
      <c r="P10" s="110"/>
      <c r="Q10" s="105"/>
      <c r="R10" s="110"/>
      <c r="S10" s="110"/>
      <c r="T10" s="110"/>
      <c r="U10" s="79"/>
      <c r="V10" s="86"/>
      <c r="W10" s="86"/>
      <c r="X10" s="94"/>
      <c r="Y10" s="86"/>
      <c r="Z10" s="86"/>
      <c r="AA10" s="94"/>
      <c r="AB10" s="86"/>
      <c r="AC10" s="86"/>
      <c r="AD10" s="79"/>
      <c r="AE10" s="86"/>
      <c r="AF10" s="86"/>
      <c r="AG10" s="79"/>
      <c r="AH10" s="86"/>
      <c r="AI10" s="86"/>
      <c r="AJ10" s="100"/>
      <c r="AK10" s="144"/>
      <c r="AL10" s="144"/>
      <c r="AM10" s="100"/>
      <c r="AN10" s="144"/>
      <c r="AO10" s="25"/>
      <c r="AP10" s="29"/>
      <c r="AQ10" s="25"/>
      <c r="AR10" s="25"/>
      <c r="AS10" s="71"/>
      <c r="AT10" s="73"/>
      <c r="AU10" s="25"/>
      <c r="AV10" s="71"/>
      <c r="AW10" s="73"/>
      <c r="AX10" s="25"/>
      <c r="AY10" s="71"/>
      <c r="AZ10" s="73"/>
      <c r="BA10" s="73"/>
      <c r="BB10" s="71"/>
      <c r="BC10" s="73"/>
      <c r="BD10" s="73"/>
      <c r="BE10" s="29"/>
      <c r="BF10" s="121"/>
      <c r="BG10" s="73"/>
      <c r="BH10" s="29"/>
      <c r="BI10" s="57"/>
      <c r="BJ10" s="73"/>
      <c r="BK10" s="29"/>
      <c r="BL10" s="57"/>
      <c r="BM10" s="25"/>
      <c r="BN10" s="29"/>
      <c r="BO10" s="25"/>
      <c r="BP10" s="25"/>
      <c r="BQ10" s="29"/>
      <c r="BR10" s="25"/>
      <c r="BS10" s="25"/>
      <c r="BT10" s="72"/>
      <c r="BU10" s="140"/>
      <c r="BV10" s="76"/>
      <c r="BW10" s="28"/>
      <c r="BX10" s="141"/>
      <c r="BY10" s="76"/>
      <c r="BZ10" s="54"/>
      <c r="CA10" s="141"/>
      <c r="CB10" s="121"/>
      <c r="CC10" s="28"/>
      <c r="CD10" s="54"/>
      <c r="CE10" s="25"/>
      <c r="CF10" s="28"/>
      <c r="CG10" s="241"/>
      <c r="CH10" s="241"/>
      <c r="CI10" s="28"/>
      <c r="CJ10" s="241"/>
      <c r="CK10" s="433"/>
      <c r="CL10" s="28"/>
      <c r="CM10" s="54"/>
      <c r="CN10" s="241"/>
      <c r="CO10" s="54"/>
      <c r="CP10" s="241"/>
      <c r="CQ10" s="725"/>
      <c r="CR10" s="241"/>
      <c r="CS10" s="241"/>
      <c r="CT10" s="241"/>
      <c r="CU10" s="241"/>
      <c r="CV10" s="241"/>
      <c r="CW10" s="54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436"/>
      <c r="FJ10" s="669"/>
      <c r="FK10" s="669"/>
      <c r="FL10" s="669"/>
      <c r="FM10" s="669"/>
      <c r="FN10" s="669"/>
      <c r="FO10" s="669"/>
      <c r="FP10" s="669"/>
      <c r="FQ10" s="669"/>
      <c r="FR10" s="669"/>
      <c r="FS10" s="436"/>
      <c r="FT10" s="436"/>
      <c r="FU10" s="436"/>
      <c r="FV10" s="436"/>
      <c r="FW10" s="436"/>
      <c r="FX10" s="436"/>
      <c r="FY10" s="436"/>
      <c r="FZ10" s="436"/>
      <c r="GA10" s="433"/>
      <c r="GB10" s="436"/>
      <c r="GC10" s="436"/>
      <c r="GD10" s="433"/>
      <c r="GE10" s="433"/>
      <c r="GF10" s="433"/>
      <c r="GG10" s="54"/>
      <c r="GH10" s="23"/>
      <c r="GI10" s="73"/>
      <c r="GJ10" s="23"/>
      <c r="GK10" s="23"/>
      <c r="GL10" s="73"/>
      <c r="GM10" s="23"/>
      <c r="GN10" s="23"/>
      <c r="GO10" s="73"/>
      <c r="GP10" s="23"/>
      <c r="GQ10" s="23"/>
      <c r="GR10" s="45"/>
      <c r="GS10" s="71"/>
      <c r="GT10" s="71"/>
      <c r="GU10" s="70"/>
      <c r="GV10" s="23"/>
      <c r="GW10" s="74"/>
      <c r="GX10" s="23"/>
      <c r="GY10" s="23"/>
      <c r="GZ10" s="23"/>
      <c r="HA10" s="23"/>
      <c r="HB10" s="75"/>
      <c r="HC10" s="37"/>
      <c r="HD10" s="65"/>
      <c r="HE10" s="65"/>
      <c r="HF10" s="65"/>
      <c r="HG10" s="65"/>
      <c r="HH10" s="65"/>
      <c r="HI10" s="436"/>
      <c r="HJ10" s="436"/>
      <c r="HK10" s="436"/>
      <c r="HL10" s="65"/>
      <c r="HM10" s="65"/>
      <c r="HN10" s="436"/>
      <c r="HO10" s="132"/>
      <c r="HP10" s="54"/>
      <c r="HQ10" s="436"/>
      <c r="HR10" s="28"/>
      <c r="HS10" s="25"/>
      <c r="HT10" s="121"/>
      <c r="HU10" s="132"/>
      <c r="HV10" s="142"/>
      <c r="HW10" s="431"/>
      <c r="HX10" s="431"/>
      <c r="HY10" s="27"/>
      <c r="HZ10" s="27"/>
      <c r="IA10" s="27"/>
      <c r="IB10" s="27"/>
      <c r="IC10" s="27"/>
      <c r="ID10" s="27"/>
      <c r="IE10" s="27"/>
      <c r="IF10" s="27"/>
      <c r="IG10" s="432"/>
      <c r="IH10" s="432"/>
      <c r="II10" s="432"/>
      <c r="IJ10" s="432"/>
      <c r="IK10" s="432"/>
      <c r="IL10" s="432"/>
      <c r="IM10" s="432"/>
      <c r="IN10" s="432"/>
      <c r="IO10" s="432"/>
      <c r="IP10" s="432"/>
      <c r="IQ10" s="431"/>
      <c r="IR10" s="431"/>
      <c r="IS10" s="431"/>
      <c r="IT10" s="431"/>
      <c r="IU10" s="431"/>
      <c r="IV10" s="431"/>
      <c r="IW10" s="431"/>
      <c r="IX10" s="431"/>
      <c r="IY10" s="431"/>
      <c r="IZ10" s="431"/>
      <c r="JA10" s="431"/>
      <c r="JB10" s="431"/>
      <c r="JC10" s="431"/>
      <c r="JD10" s="431"/>
      <c r="JE10" s="431"/>
      <c r="JF10" s="431"/>
      <c r="JG10" s="431"/>
      <c r="JH10" s="431"/>
      <c r="JI10" s="431"/>
      <c r="JJ10" s="431"/>
      <c r="JK10" s="431"/>
      <c r="JL10" s="431"/>
      <c r="JM10" s="431"/>
      <c r="JN10" s="431"/>
      <c r="JO10" s="431"/>
      <c r="JP10" s="431"/>
      <c r="JQ10" s="431"/>
      <c r="JR10" s="431"/>
      <c r="JS10" s="431"/>
      <c r="JT10" s="431"/>
      <c r="JU10" s="431"/>
    </row>
    <row r="11" spans="1:281" s="99" customFormat="1" ht="26.25" customHeight="1" x14ac:dyDescent="0.25">
      <c r="A11" s="278"/>
      <c r="B11" s="450" t="s">
        <v>86</v>
      </c>
      <c r="C11" s="451"/>
      <c r="D11" s="1001" t="s">
        <v>91</v>
      </c>
      <c r="E11" s="1002"/>
      <c r="F11" s="109"/>
      <c r="G11" s="973"/>
      <c r="H11" s="973"/>
      <c r="I11" s="110"/>
      <c r="J11" s="110"/>
      <c r="K11" s="110"/>
      <c r="L11" s="110"/>
      <c r="M11" s="110"/>
      <c r="N11" s="111"/>
      <c r="O11" s="110"/>
      <c r="P11" s="110"/>
      <c r="Q11" s="105"/>
      <c r="R11" s="110"/>
      <c r="S11" s="110"/>
      <c r="T11" s="110"/>
      <c r="U11" s="79"/>
      <c r="V11" s="86"/>
      <c r="W11" s="86"/>
      <c r="X11" s="94"/>
      <c r="Y11" s="86"/>
      <c r="Z11" s="86"/>
      <c r="AA11" s="94"/>
      <c r="AB11" s="86"/>
      <c r="AC11" s="86"/>
      <c r="AD11" s="79"/>
      <c r="AE11" s="86"/>
      <c r="AF11" s="86"/>
      <c r="AG11" s="79"/>
      <c r="AH11" s="86"/>
      <c r="AI11" s="86"/>
      <c r="AJ11" s="100"/>
      <c r="AK11" s="144"/>
      <c r="AL11" s="144"/>
      <c r="AM11" s="100"/>
      <c r="AN11" s="144"/>
      <c r="AO11" s="25"/>
      <c r="AP11" s="29"/>
      <c r="AQ11" s="25"/>
      <c r="AR11" s="25"/>
      <c r="AS11" s="71"/>
      <c r="AT11" s="73"/>
      <c r="AU11" s="25"/>
      <c r="AV11" s="71"/>
      <c r="AW11" s="73"/>
      <c r="AX11" s="25"/>
      <c r="AY11" s="71"/>
      <c r="AZ11" s="73"/>
      <c r="BA11" s="73"/>
      <c r="BB11" s="71"/>
      <c r="BC11" s="73"/>
      <c r="BD11" s="73"/>
      <c r="BE11" s="29"/>
      <c r="BF11" s="121"/>
      <c r="BG11" s="73"/>
      <c r="BH11" s="29"/>
      <c r="BI11" s="57"/>
      <c r="BJ11" s="73"/>
      <c r="BK11" s="29"/>
      <c r="BL11" s="57"/>
      <c r="BM11" s="25"/>
      <c r="BN11" s="29"/>
      <c r="BO11" s="25"/>
      <c r="BP11" s="25"/>
      <c r="BQ11" s="29"/>
      <c r="BR11" s="25"/>
      <c r="BS11" s="25"/>
      <c r="BT11" s="72"/>
      <c r="BU11" s="140"/>
      <c r="BV11" s="76"/>
      <c r="BW11" s="28"/>
      <c r="BX11" s="141"/>
      <c r="BY11" s="76"/>
      <c r="BZ11" s="54"/>
      <c r="CA11" s="141"/>
      <c r="CB11" s="121"/>
      <c r="CC11" s="28"/>
      <c r="CD11" s="54"/>
      <c r="CE11" s="25"/>
      <c r="CF11" s="28"/>
      <c r="CG11" s="241"/>
      <c r="CH11" s="241"/>
      <c r="CI11" s="28"/>
      <c r="CJ11" s="241"/>
      <c r="CK11" s="433"/>
      <c r="CL11" s="28"/>
      <c r="CM11" s="54"/>
      <c r="CN11" s="241"/>
      <c r="CO11" s="54"/>
      <c r="CP11" s="241"/>
      <c r="CQ11" s="725"/>
      <c r="CR11" s="241"/>
      <c r="CS11" s="591"/>
      <c r="CT11" s="241"/>
      <c r="CU11" s="241"/>
      <c r="CV11" s="241"/>
      <c r="CW11" s="54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436"/>
      <c r="FJ11" s="669"/>
      <c r="FK11" s="669"/>
      <c r="FL11" s="669"/>
      <c r="FM11" s="669"/>
      <c r="FN11" s="669"/>
      <c r="FO11" s="669"/>
      <c r="FP11" s="669"/>
      <c r="FQ11" s="669"/>
      <c r="FR11" s="669"/>
      <c r="FS11" s="436"/>
      <c r="FT11" s="436"/>
      <c r="FU11" s="436"/>
      <c r="FV11" s="436"/>
      <c r="FW11" s="436"/>
      <c r="FX11" s="436"/>
      <c r="FY11" s="436"/>
      <c r="FZ11" s="436"/>
      <c r="GA11" s="433"/>
      <c r="GB11" s="436"/>
      <c r="GC11" s="436"/>
      <c r="GD11" s="433"/>
      <c r="GE11" s="433"/>
      <c r="GF11" s="433"/>
      <c r="GG11" s="54"/>
      <c r="GH11" s="23"/>
      <c r="GI11" s="73"/>
      <c r="GJ11" s="23"/>
      <c r="GK11" s="23"/>
      <c r="GL11" s="73"/>
      <c r="GM11" s="23"/>
      <c r="GN11" s="23"/>
      <c r="GO11" s="73"/>
      <c r="GP11" s="23"/>
      <c r="GQ11" s="23"/>
      <c r="GR11" s="45"/>
      <c r="GS11" s="71"/>
      <c r="GT11" s="71"/>
      <c r="GU11" s="70"/>
      <c r="GV11" s="23"/>
      <c r="GW11" s="74"/>
      <c r="GX11" s="23"/>
      <c r="GY11" s="23"/>
      <c r="GZ11" s="23"/>
      <c r="HA11" s="23"/>
      <c r="HB11" s="75"/>
      <c r="HC11" s="37"/>
      <c r="HD11" s="65"/>
      <c r="HE11" s="65"/>
      <c r="HF11" s="65"/>
      <c r="HG11" s="65"/>
      <c r="HH11" s="65"/>
      <c r="HI11" s="436"/>
      <c r="HJ11" s="436"/>
      <c r="HK11" s="436"/>
      <c r="HL11" s="65"/>
      <c r="HM11" s="65"/>
      <c r="HN11" s="436"/>
      <c r="HO11" s="132"/>
      <c r="HP11" s="54"/>
      <c r="HQ11" s="436"/>
      <c r="HR11" s="28"/>
      <c r="HS11" s="25"/>
      <c r="HT11" s="121"/>
      <c r="HU11" s="132"/>
      <c r="HV11" s="142"/>
      <c r="HW11" s="431"/>
      <c r="HX11" s="431"/>
      <c r="HY11" s="27"/>
      <c r="HZ11" s="27"/>
      <c r="IA11" s="27"/>
      <c r="IB11" s="27"/>
      <c r="IC11" s="27"/>
      <c r="ID11" s="27"/>
      <c r="IE11" s="27"/>
      <c r="IF11" s="27"/>
      <c r="IG11" s="432"/>
      <c r="IH11" s="432"/>
      <c r="II11" s="432"/>
      <c r="IJ11" s="432"/>
      <c r="IK11" s="432"/>
      <c r="IL11" s="432"/>
      <c r="IM11" s="432"/>
      <c r="IN11" s="432"/>
      <c r="IO11" s="432"/>
      <c r="IP11" s="432"/>
      <c r="IQ11" s="431"/>
      <c r="IR11" s="431"/>
      <c r="IS11" s="431"/>
      <c r="IT11" s="431"/>
      <c r="IU11" s="431"/>
      <c r="IV11" s="431"/>
      <c r="IW11" s="431"/>
      <c r="IX11" s="431"/>
      <c r="IY11" s="431"/>
      <c r="IZ11" s="431"/>
      <c r="JA11" s="431"/>
      <c r="JB11" s="431"/>
      <c r="JC11" s="431"/>
      <c r="JD11" s="431"/>
      <c r="JE11" s="431"/>
      <c r="JF11" s="431"/>
      <c r="JG11" s="431"/>
      <c r="JH11" s="431"/>
      <c r="JI11" s="431"/>
      <c r="JJ11" s="431"/>
      <c r="JK11" s="431"/>
      <c r="JL11" s="431"/>
      <c r="JM11" s="431"/>
      <c r="JN11" s="431"/>
      <c r="JO11" s="431"/>
      <c r="JP11" s="431"/>
      <c r="JQ11" s="431"/>
      <c r="JR11" s="431"/>
      <c r="JS11" s="431"/>
      <c r="JT11" s="431"/>
      <c r="JU11" s="431"/>
    </row>
    <row r="12" spans="1:281" s="99" customFormat="1" ht="26.25" customHeight="1" x14ac:dyDescent="0.25">
      <c r="A12" s="278"/>
      <c r="B12" s="1006" t="s">
        <v>85</v>
      </c>
      <c r="C12" s="1007"/>
      <c r="D12" s="1003" t="s">
        <v>40</v>
      </c>
      <c r="E12" s="1004"/>
      <c r="F12" s="109"/>
      <c r="G12" s="973"/>
      <c r="H12" s="973"/>
      <c r="I12" s="110"/>
      <c r="J12" s="110"/>
      <c r="K12" s="110"/>
      <c r="L12" s="110"/>
      <c r="M12" s="110"/>
      <c r="N12" s="111"/>
      <c r="O12" s="110"/>
      <c r="P12" s="110"/>
      <c r="Q12" s="105"/>
      <c r="R12" s="110"/>
      <c r="S12" s="110"/>
      <c r="T12" s="110"/>
      <c r="U12" s="79"/>
      <c r="V12" s="86"/>
      <c r="W12" s="86"/>
      <c r="X12" s="94"/>
      <c r="Y12" s="86"/>
      <c r="Z12" s="86"/>
      <c r="AA12" s="94"/>
      <c r="AB12" s="86"/>
      <c r="AC12" s="86"/>
      <c r="AD12" s="79"/>
      <c r="AE12" s="86"/>
      <c r="AF12" s="86"/>
      <c r="AG12" s="79"/>
      <c r="AH12" s="86"/>
      <c r="AI12" s="86"/>
      <c r="AJ12" s="969"/>
      <c r="AK12" s="969"/>
      <c r="AL12" s="969"/>
      <c r="AM12" s="969"/>
      <c r="AN12" s="969"/>
      <c r="AO12" s="25"/>
      <c r="AP12" s="29"/>
      <c r="AQ12" s="25"/>
      <c r="AR12" s="25"/>
      <c r="AS12" s="71"/>
      <c r="AT12" s="73"/>
      <c r="AU12" s="25"/>
      <c r="AV12" s="71"/>
      <c r="AW12" s="73"/>
      <c r="AX12" s="25"/>
      <c r="AY12" s="71"/>
      <c r="AZ12" s="73"/>
      <c r="BA12" s="73"/>
      <c r="BB12" s="71"/>
      <c r="BC12" s="73"/>
      <c r="BD12" s="73"/>
      <c r="BE12" s="29"/>
      <c r="BF12" s="121"/>
      <c r="BG12" s="73"/>
      <c r="BH12" s="29"/>
      <c r="BI12" s="57"/>
      <c r="BJ12" s="73"/>
      <c r="BK12" s="29"/>
      <c r="BL12" s="57"/>
      <c r="BM12" s="25"/>
      <c r="BN12" s="29"/>
      <c r="BO12" s="25"/>
      <c r="BP12" s="25"/>
      <c r="BQ12" s="29"/>
      <c r="BR12" s="25"/>
      <c r="BS12" s="25"/>
      <c r="BT12" s="72"/>
      <c r="BU12" s="140"/>
      <c r="BV12" s="76"/>
      <c r="BW12" s="28"/>
      <c r="BX12" s="141"/>
      <c r="BY12" s="76"/>
      <c r="BZ12" s="54"/>
      <c r="CA12" s="141"/>
      <c r="CB12" s="121"/>
      <c r="CC12" s="28"/>
      <c r="CD12" s="54"/>
      <c r="CE12" s="25"/>
      <c r="CF12" s="28"/>
      <c r="CG12" s="241"/>
      <c r="CH12" s="241"/>
      <c r="CI12" s="28"/>
      <c r="CJ12" s="241"/>
      <c r="CK12" s="433"/>
      <c r="CL12" s="28"/>
      <c r="CM12" s="54"/>
      <c r="CN12" s="241"/>
      <c r="CO12" s="54"/>
      <c r="CP12" s="241"/>
      <c r="CQ12" s="725"/>
      <c r="CR12" s="241"/>
      <c r="CS12" s="241"/>
      <c r="CT12" s="241"/>
      <c r="CU12" s="241"/>
      <c r="CV12" s="241"/>
      <c r="CW12" s="54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436"/>
      <c r="FJ12" s="669"/>
      <c r="FK12" s="669"/>
      <c r="FL12" s="669"/>
      <c r="FM12" s="669"/>
      <c r="FN12" s="669"/>
      <c r="FO12" s="669"/>
      <c r="FP12" s="669"/>
      <c r="FQ12" s="669"/>
      <c r="FR12" s="669"/>
      <c r="FS12" s="436"/>
      <c r="FT12" s="436"/>
      <c r="FU12" s="436"/>
      <c r="FV12" s="436"/>
      <c r="FW12" s="436"/>
      <c r="FX12" s="436"/>
      <c r="FY12" s="436"/>
      <c r="FZ12" s="436"/>
      <c r="GA12" s="433"/>
      <c r="GB12" s="436"/>
      <c r="GC12" s="436"/>
      <c r="GD12" s="433"/>
      <c r="GE12" s="433"/>
      <c r="GF12" s="433"/>
      <c r="GG12" s="54"/>
      <c r="GH12" s="23"/>
      <c r="GI12" s="73"/>
      <c r="GJ12" s="23"/>
      <c r="GK12" s="23"/>
      <c r="GL12" s="73"/>
      <c r="GM12" s="23"/>
      <c r="GN12" s="23"/>
      <c r="GO12" s="73"/>
      <c r="GP12" s="23"/>
      <c r="GQ12" s="23"/>
      <c r="GR12" s="45"/>
      <c r="GS12" s="71"/>
      <c r="GT12" s="71"/>
      <c r="GU12" s="70"/>
      <c r="GV12" s="23"/>
      <c r="GW12" s="74"/>
      <c r="GX12" s="23"/>
      <c r="GY12" s="23"/>
      <c r="GZ12" s="23"/>
      <c r="HA12" s="23"/>
      <c r="HB12" s="75"/>
      <c r="HC12" s="37"/>
      <c r="HD12" s="65"/>
      <c r="HE12" s="65"/>
      <c r="HF12" s="65"/>
      <c r="HG12" s="65"/>
      <c r="HH12" s="65"/>
      <c r="HI12" s="436"/>
      <c r="HJ12" s="436"/>
      <c r="HK12" s="436"/>
      <c r="HL12" s="65"/>
      <c r="HM12" s="65"/>
      <c r="HN12" s="436"/>
      <c r="HO12" s="132"/>
      <c r="HP12" s="54"/>
      <c r="HQ12" s="436"/>
      <c r="HR12" s="28"/>
      <c r="HS12" s="25"/>
      <c r="HT12" s="121"/>
      <c r="HU12" s="132"/>
      <c r="HV12" s="142"/>
      <c r="HW12" s="431"/>
      <c r="HX12" s="431"/>
      <c r="HY12" s="27"/>
      <c r="HZ12" s="27"/>
      <c r="IA12" s="27"/>
      <c r="IB12" s="27"/>
      <c r="IC12" s="27"/>
      <c r="ID12" s="27"/>
      <c r="IE12" s="27"/>
      <c r="IF12" s="27"/>
      <c r="IG12" s="432"/>
      <c r="IH12" s="432"/>
      <c r="II12" s="432"/>
      <c r="IJ12" s="432"/>
      <c r="IK12" s="432"/>
      <c r="IL12" s="432"/>
      <c r="IM12" s="432"/>
      <c r="IN12" s="432"/>
      <c r="IO12" s="432"/>
      <c r="IP12" s="432"/>
      <c r="IQ12" s="431"/>
      <c r="IR12" s="431"/>
      <c r="IS12" s="431"/>
      <c r="IT12" s="431"/>
      <c r="IU12" s="431"/>
      <c r="IV12" s="431"/>
      <c r="IW12" s="431"/>
      <c r="IX12" s="431"/>
      <c r="IY12" s="431"/>
      <c r="IZ12" s="431"/>
      <c r="JA12" s="431"/>
      <c r="JB12" s="431"/>
      <c r="JC12" s="431"/>
      <c r="JD12" s="431"/>
      <c r="JE12" s="431"/>
      <c r="JF12" s="431"/>
      <c r="JG12" s="431"/>
      <c r="JH12" s="431"/>
      <c r="JI12" s="431"/>
      <c r="JJ12" s="431"/>
      <c r="JK12" s="431"/>
      <c r="JL12" s="431"/>
      <c r="JM12" s="431"/>
      <c r="JN12" s="431"/>
      <c r="JO12" s="431"/>
      <c r="JP12" s="431"/>
      <c r="JQ12" s="431"/>
      <c r="JR12" s="431"/>
      <c r="JS12" s="431"/>
      <c r="JT12" s="431"/>
      <c r="JU12" s="431"/>
    </row>
    <row r="13" spans="1:281" s="99" customFormat="1" ht="26.25" customHeight="1" x14ac:dyDescent="0.25">
      <c r="A13" s="278"/>
      <c r="B13" s="1006" t="s">
        <v>87</v>
      </c>
      <c r="C13" s="1007"/>
      <c r="D13" s="1008" t="s">
        <v>38</v>
      </c>
      <c r="E13" s="1009"/>
      <c r="F13" s="102"/>
      <c r="G13" s="973"/>
      <c r="H13" s="973"/>
      <c r="I13" s="103"/>
      <c r="J13" s="103"/>
      <c r="K13" s="103"/>
      <c r="L13" s="103"/>
      <c r="M13" s="103"/>
      <c r="N13" s="104"/>
      <c r="O13" s="103"/>
      <c r="P13" s="103"/>
      <c r="Q13" s="105"/>
      <c r="R13" s="103"/>
      <c r="S13" s="103"/>
      <c r="T13" s="103"/>
      <c r="U13" s="77"/>
      <c r="V13" s="84"/>
      <c r="W13" s="84"/>
      <c r="X13" s="92"/>
      <c r="Y13" s="84"/>
      <c r="Z13" s="84"/>
      <c r="AA13" s="92"/>
      <c r="AB13" s="84"/>
      <c r="AC13" s="84"/>
      <c r="AD13" s="77"/>
      <c r="AE13" s="84"/>
      <c r="AF13" s="84"/>
      <c r="AG13" s="77"/>
      <c r="AH13" s="84"/>
      <c r="AI13" s="84"/>
      <c r="AJ13" s="969"/>
      <c r="AK13" s="969"/>
      <c r="AL13" s="969"/>
      <c r="AM13" s="969"/>
      <c r="AN13" s="969"/>
      <c r="AO13" s="25"/>
      <c r="AP13" s="29"/>
      <c r="AQ13" s="25"/>
      <c r="AR13" s="25"/>
      <c r="AS13" s="71"/>
      <c r="AT13" s="73"/>
      <c r="AU13" s="25"/>
      <c r="AV13" s="71"/>
      <c r="AW13" s="73"/>
      <c r="AX13" s="25"/>
      <c r="AY13" s="71"/>
      <c r="AZ13" s="73"/>
      <c r="BA13" s="73"/>
      <c r="BB13" s="71"/>
      <c r="BC13" s="73"/>
      <c r="BD13" s="73"/>
      <c r="BE13" s="29"/>
      <c r="BF13" s="121"/>
      <c r="BG13" s="73"/>
      <c r="BH13" s="29"/>
      <c r="BI13" s="57"/>
      <c r="BJ13" s="73"/>
      <c r="BK13" s="29"/>
      <c r="BL13" s="57"/>
      <c r="BM13" s="25"/>
      <c r="BN13" s="29"/>
      <c r="BO13" s="25"/>
      <c r="BP13" s="25"/>
      <c r="BQ13" s="29"/>
      <c r="BR13" s="25"/>
      <c r="BS13" s="25"/>
      <c r="BT13" s="72"/>
      <c r="BU13" s="140"/>
      <c r="BV13" s="76"/>
      <c r="BW13" s="28"/>
      <c r="BX13" s="141"/>
      <c r="BY13" s="76"/>
      <c r="BZ13" s="54"/>
      <c r="CA13" s="141"/>
      <c r="CB13" s="121"/>
      <c r="CC13" s="28"/>
      <c r="CD13" s="54"/>
      <c r="CE13" s="25"/>
      <c r="CF13" s="28"/>
      <c r="CG13" s="241"/>
      <c r="CH13" s="241"/>
      <c r="CI13" s="28"/>
      <c r="CJ13" s="241"/>
      <c r="CK13" s="433"/>
      <c r="CL13" s="28"/>
      <c r="CM13" s="54"/>
      <c r="CN13" s="241"/>
      <c r="CO13" s="54"/>
      <c r="CP13" s="241"/>
      <c r="CQ13" s="725"/>
      <c r="CR13" s="241"/>
      <c r="CS13" s="241"/>
      <c r="CT13" s="241"/>
      <c r="CU13" s="241"/>
      <c r="CV13" s="241"/>
      <c r="CW13" s="54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436"/>
      <c r="FJ13" s="669"/>
      <c r="FK13" s="669"/>
      <c r="FL13" s="669"/>
      <c r="FM13" s="669"/>
      <c r="FN13" s="669"/>
      <c r="FO13" s="669"/>
      <c r="FP13" s="669"/>
      <c r="FQ13" s="669"/>
      <c r="FR13" s="669"/>
      <c r="FS13" s="436"/>
      <c r="FT13" s="436"/>
      <c r="FU13" s="436"/>
      <c r="FV13" s="436"/>
      <c r="FW13" s="436"/>
      <c r="FX13" s="436"/>
      <c r="FY13" s="436"/>
      <c r="FZ13" s="436"/>
      <c r="GA13" s="433"/>
      <c r="GB13" s="436"/>
      <c r="GC13" s="436"/>
      <c r="GD13" s="433"/>
      <c r="GE13" s="433"/>
      <c r="GF13" s="433"/>
      <c r="GG13" s="54"/>
      <c r="GH13" s="23"/>
      <c r="GI13" s="73"/>
      <c r="GJ13" s="23"/>
      <c r="GK13" s="23"/>
      <c r="GL13" s="73"/>
      <c r="GM13" s="23"/>
      <c r="GN13" s="23"/>
      <c r="GO13" s="73"/>
      <c r="GP13" s="23"/>
      <c r="GQ13" s="23"/>
      <c r="GR13" s="45"/>
      <c r="GS13" s="71"/>
      <c r="GT13" s="71"/>
      <c r="GU13" s="70"/>
      <c r="GV13" s="23"/>
      <c r="GW13" s="74"/>
      <c r="GX13" s="23"/>
      <c r="GY13" s="23"/>
      <c r="GZ13" s="23"/>
      <c r="HA13" s="23"/>
      <c r="HB13" s="75"/>
      <c r="HC13" s="37"/>
      <c r="HD13" s="65"/>
      <c r="HE13" s="65"/>
      <c r="HF13" s="65"/>
      <c r="HG13" s="65"/>
      <c r="HH13" s="65"/>
      <c r="HI13" s="436"/>
      <c r="HJ13" s="436"/>
      <c r="HK13" s="436"/>
      <c r="HL13" s="65"/>
      <c r="HM13" s="65"/>
      <c r="HN13" s="436"/>
      <c r="HO13" s="132"/>
      <c r="HP13" s="54"/>
      <c r="HQ13" s="436"/>
      <c r="HR13" s="28"/>
      <c r="HS13" s="25"/>
      <c r="HT13" s="121"/>
      <c r="HU13" s="132"/>
      <c r="HV13" s="142"/>
      <c r="HW13" s="431"/>
      <c r="HX13" s="431"/>
      <c r="HY13" s="27"/>
      <c r="HZ13" s="27"/>
      <c r="IA13" s="27"/>
      <c r="IB13" s="27"/>
      <c r="IC13" s="27"/>
      <c r="ID13" s="27"/>
      <c r="IE13" s="27"/>
      <c r="IF13" s="27"/>
      <c r="IG13" s="432"/>
      <c r="IH13" s="432"/>
      <c r="II13" s="432"/>
      <c r="IJ13" s="432"/>
      <c r="IK13" s="432"/>
      <c r="IL13" s="432"/>
      <c r="IM13" s="432"/>
      <c r="IN13" s="432"/>
      <c r="IO13" s="432"/>
      <c r="IP13" s="432"/>
      <c r="IQ13" s="431"/>
      <c r="IR13" s="431"/>
      <c r="IS13" s="431"/>
      <c r="IT13" s="431"/>
      <c r="IU13" s="431"/>
      <c r="IV13" s="431"/>
      <c r="IW13" s="431"/>
      <c r="IX13" s="431"/>
      <c r="IY13" s="431"/>
      <c r="IZ13" s="431"/>
      <c r="JA13" s="431"/>
      <c r="JB13" s="431"/>
      <c r="JC13" s="431"/>
      <c r="JD13" s="431"/>
      <c r="JE13" s="431"/>
      <c r="JF13" s="431"/>
      <c r="JG13" s="431"/>
      <c r="JH13" s="431"/>
      <c r="JI13" s="431"/>
      <c r="JJ13" s="431"/>
      <c r="JK13" s="431"/>
      <c r="JL13" s="431"/>
      <c r="JM13" s="431"/>
      <c r="JN13" s="431"/>
      <c r="JO13" s="431"/>
      <c r="JP13" s="431"/>
      <c r="JQ13" s="431"/>
      <c r="JR13" s="431"/>
      <c r="JS13" s="431"/>
      <c r="JT13" s="431"/>
      <c r="JU13" s="431"/>
    </row>
    <row r="14" spans="1:281" s="99" customFormat="1" ht="26.25" customHeight="1" x14ac:dyDescent="0.25">
      <c r="A14" s="278"/>
      <c r="B14" s="1006" t="s">
        <v>88</v>
      </c>
      <c r="C14" s="1007"/>
      <c r="D14" s="1008" t="s">
        <v>100</v>
      </c>
      <c r="E14" s="1009"/>
      <c r="F14" s="102"/>
      <c r="G14" s="971"/>
      <c r="H14" s="971"/>
      <c r="I14" s="103"/>
      <c r="J14" s="103"/>
      <c r="K14" s="103"/>
      <c r="L14" s="103"/>
      <c r="M14" s="103"/>
      <c r="N14" s="104"/>
      <c r="O14" s="103"/>
      <c r="P14" s="103"/>
      <c r="Q14" s="105"/>
      <c r="R14" s="103"/>
      <c r="S14" s="103"/>
      <c r="T14" s="103"/>
      <c r="U14" s="77"/>
      <c r="V14" s="84"/>
      <c r="W14" s="84"/>
      <c r="X14" s="84"/>
      <c r="Y14" s="145"/>
      <c r="Z14" s="145"/>
      <c r="AA14" s="84"/>
      <c r="AB14" s="84"/>
      <c r="AC14" s="84"/>
      <c r="AD14" s="77"/>
      <c r="AE14" s="84"/>
      <c r="AF14" s="84"/>
      <c r="AG14" s="77"/>
      <c r="AH14" s="84"/>
      <c r="AI14" s="84"/>
      <c r="AJ14" s="101"/>
      <c r="AK14" s="112"/>
      <c r="AL14" s="112"/>
      <c r="AM14" s="101"/>
      <c r="AN14" s="112"/>
      <c r="AO14" s="25"/>
      <c r="AP14" s="29"/>
      <c r="AQ14" s="25"/>
      <c r="AR14" s="25"/>
      <c r="AS14" s="71"/>
      <c r="AT14" s="73"/>
      <c r="AU14" s="25"/>
      <c r="AV14" s="71"/>
      <c r="AW14" s="73"/>
      <c r="AX14" s="25"/>
      <c r="AY14" s="71"/>
      <c r="AZ14" s="73"/>
      <c r="BA14" s="73"/>
      <c r="BB14" s="71"/>
      <c r="BC14" s="73"/>
      <c r="BD14" s="73"/>
      <c r="BE14" s="29"/>
      <c r="BF14" s="121"/>
      <c r="BG14" s="73"/>
      <c r="BH14" s="29"/>
      <c r="BI14" s="57"/>
      <c r="BJ14" s="73"/>
      <c r="BK14" s="29"/>
      <c r="BL14" s="57"/>
      <c r="BM14" s="25"/>
      <c r="BN14" s="29"/>
      <c r="BO14" s="25"/>
      <c r="BP14" s="25"/>
      <c r="BQ14" s="29"/>
      <c r="BR14" s="25"/>
      <c r="BS14" s="25"/>
      <c r="BT14" s="72"/>
      <c r="BU14" s="140"/>
      <c r="BV14" s="76"/>
      <c r="BW14" s="28"/>
      <c r="BX14" s="141"/>
      <c r="BY14" s="76"/>
      <c r="BZ14" s="54"/>
      <c r="CA14" s="141"/>
      <c r="CB14" s="121"/>
      <c r="CC14" s="28"/>
      <c r="CD14" s="54"/>
      <c r="CE14" s="25"/>
      <c r="CF14" s="28"/>
      <c r="CG14" s="241"/>
      <c r="CH14" s="241"/>
      <c r="CI14" s="28"/>
      <c r="CJ14" s="241"/>
      <c r="CK14" s="433"/>
      <c r="CL14" s="28"/>
      <c r="CM14" s="54"/>
      <c r="CN14" s="241"/>
      <c r="CO14" s="54"/>
      <c r="CP14" s="241"/>
      <c r="CQ14" s="725"/>
      <c r="CR14" s="241"/>
      <c r="CS14" s="241"/>
      <c r="CT14" s="241"/>
      <c r="CU14" s="241"/>
      <c r="CV14" s="241"/>
      <c r="CW14" s="54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436"/>
      <c r="FJ14" s="669"/>
      <c r="FK14" s="669"/>
      <c r="FL14" s="669"/>
      <c r="FM14" s="669"/>
      <c r="FN14" s="669"/>
      <c r="FO14" s="669"/>
      <c r="FP14" s="669"/>
      <c r="FQ14" s="669"/>
      <c r="FR14" s="669"/>
      <c r="FS14" s="436"/>
      <c r="FT14" s="436"/>
      <c r="FU14" s="436"/>
      <c r="FV14" s="436"/>
      <c r="FW14" s="436"/>
      <c r="FX14" s="436"/>
      <c r="FY14" s="436"/>
      <c r="FZ14" s="436"/>
      <c r="GA14" s="433"/>
      <c r="GB14" s="436"/>
      <c r="GC14" s="436"/>
      <c r="GD14" s="433"/>
      <c r="GE14" s="433"/>
      <c r="GF14" s="433"/>
      <c r="GG14" s="54"/>
      <c r="GH14" s="23"/>
      <c r="GI14" s="73"/>
      <c r="GJ14" s="23"/>
      <c r="GK14" s="23"/>
      <c r="GL14" s="73"/>
      <c r="GM14" s="23"/>
      <c r="GN14" s="23"/>
      <c r="GO14" s="73"/>
      <c r="GP14" s="23"/>
      <c r="GQ14" s="23"/>
      <c r="GR14" s="45"/>
      <c r="GS14" s="71"/>
      <c r="GT14" s="71"/>
      <c r="GU14" s="70"/>
      <c r="GV14" s="23"/>
      <c r="GW14" s="74"/>
      <c r="GX14" s="23"/>
      <c r="GY14" s="23"/>
      <c r="GZ14" s="23"/>
      <c r="HA14" s="23"/>
      <c r="HB14" s="75"/>
      <c r="HC14" s="37"/>
      <c r="HD14" s="65"/>
      <c r="HE14" s="65"/>
      <c r="HF14" s="65"/>
      <c r="HG14" s="65"/>
      <c r="HH14" s="65"/>
      <c r="HI14" s="436"/>
      <c r="HJ14" s="436"/>
      <c r="HK14" s="436"/>
      <c r="HL14" s="65"/>
      <c r="HM14" s="65"/>
      <c r="HN14" s="436"/>
      <c r="HO14" s="132"/>
      <c r="HP14" s="54"/>
      <c r="HQ14" s="436"/>
      <c r="HR14" s="28"/>
      <c r="HS14" s="25"/>
      <c r="HT14" s="121"/>
      <c r="HU14" s="132"/>
      <c r="HV14" s="142"/>
      <c r="HW14" s="431"/>
      <c r="HX14" s="431"/>
      <c r="HY14" s="27"/>
      <c r="HZ14" s="27"/>
      <c r="IA14" s="27"/>
      <c r="IB14" s="27"/>
      <c r="IC14" s="27"/>
      <c r="ID14" s="27"/>
      <c r="IE14" s="27"/>
      <c r="IF14" s="27"/>
      <c r="IG14" s="432"/>
      <c r="IH14" s="432"/>
      <c r="II14" s="432"/>
      <c r="IJ14" s="432"/>
      <c r="IK14" s="432"/>
      <c r="IL14" s="432"/>
      <c r="IM14" s="432"/>
      <c r="IN14" s="432"/>
      <c r="IO14" s="432"/>
      <c r="IP14" s="432"/>
      <c r="IQ14" s="431"/>
      <c r="IR14" s="431"/>
      <c r="IS14" s="431"/>
      <c r="IT14" s="431"/>
      <c r="IU14" s="431"/>
      <c r="IV14" s="431"/>
      <c r="IW14" s="431"/>
      <c r="IX14" s="431"/>
      <c r="IY14" s="431"/>
      <c r="IZ14" s="431"/>
      <c r="JA14" s="431"/>
      <c r="JB14" s="431"/>
      <c r="JC14" s="431"/>
      <c r="JD14" s="431"/>
      <c r="JE14" s="431"/>
      <c r="JF14" s="431"/>
      <c r="JG14" s="431"/>
      <c r="JH14" s="431"/>
      <c r="JI14" s="431"/>
      <c r="JJ14" s="431"/>
      <c r="JK14" s="431"/>
      <c r="JL14" s="431"/>
      <c r="JM14" s="431"/>
      <c r="JN14" s="431"/>
      <c r="JO14" s="431"/>
      <c r="JP14" s="431"/>
      <c r="JQ14" s="431"/>
      <c r="JR14" s="431"/>
      <c r="JS14" s="431"/>
      <c r="JT14" s="431"/>
      <c r="JU14" s="431"/>
    </row>
    <row r="15" spans="1:281" s="99" customFormat="1" ht="26.25" customHeight="1" x14ac:dyDescent="0.25">
      <c r="A15" s="278"/>
      <c r="B15" s="1006" t="s">
        <v>99</v>
      </c>
      <c r="C15" s="1007"/>
      <c r="D15" s="1008" t="s">
        <v>101</v>
      </c>
      <c r="E15" s="1009"/>
      <c r="F15" s="102"/>
      <c r="G15" s="541"/>
      <c r="H15" s="366"/>
      <c r="I15" s="103"/>
      <c r="J15" s="103"/>
      <c r="K15" s="103"/>
      <c r="L15" s="103"/>
      <c r="M15" s="103"/>
      <c r="N15" s="104"/>
      <c r="O15" s="103"/>
      <c r="P15" s="103"/>
      <c r="Q15" s="105"/>
      <c r="R15" s="103"/>
      <c r="S15" s="103"/>
      <c r="T15" s="103"/>
      <c r="U15" s="77"/>
      <c r="V15" s="84"/>
      <c r="W15" s="84"/>
      <c r="X15" s="84"/>
      <c r="Y15" s="145"/>
      <c r="Z15" s="145"/>
      <c r="AA15" s="84"/>
      <c r="AB15" s="84"/>
      <c r="AC15" s="84"/>
      <c r="AD15" s="77"/>
      <c r="AE15" s="84"/>
      <c r="AF15" s="84"/>
      <c r="AG15" s="77"/>
      <c r="AH15" s="84"/>
      <c r="AI15" s="84"/>
      <c r="AJ15" s="101"/>
      <c r="AK15" s="112"/>
      <c r="AL15" s="112"/>
      <c r="AM15" s="101"/>
      <c r="AN15" s="112"/>
      <c r="AO15" s="25"/>
      <c r="AP15" s="29"/>
      <c r="AQ15" s="25"/>
      <c r="AR15" s="25"/>
      <c r="AS15" s="71"/>
      <c r="AT15" s="73"/>
      <c r="AU15" s="25"/>
      <c r="AV15" s="71"/>
      <c r="AW15" s="73"/>
      <c r="AX15" s="25"/>
      <c r="AY15" s="71"/>
      <c r="AZ15" s="73"/>
      <c r="BA15" s="73"/>
      <c r="BB15" s="71"/>
      <c r="BC15" s="73"/>
      <c r="BD15" s="73"/>
      <c r="BE15" s="29"/>
      <c r="BF15" s="121"/>
      <c r="BG15" s="73"/>
      <c r="BH15" s="29"/>
      <c r="BI15" s="57"/>
      <c r="BJ15" s="73"/>
      <c r="BK15" s="29"/>
      <c r="BL15" s="57"/>
      <c r="BM15" s="25"/>
      <c r="BN15" s="29"/>
      <c r="BO15" s="25"/>
      <c r="BP15" s="25"/>
      <c r="BQ15" s="29"/>
      <c r="BR15" s="25"/>
      <c r="BS15" s="25"/>
      <c r="BT15" s="72"/>
      <c r="BU15" s="140"/>
      <c r="BV15" s="76"/>
      <c r="BW15" s="28"/>
      <c r="BX15" s="141"/>
      <c r="BY15" s="76"/>
      <c r="BZ15" s="54"/>
      <c r="CA15" s="141"/>
      <c r="CB15" s="121"/>
      <c r="CC15" s="28"/>
      <c r="CD15" s="54"/>
      <c r="CE15" s="25"/>
      <c r="CF15" s="28"/>
      <c r="CG15" s="241"/>
      <c r="CH15" s="241"/>
      <c r="CI15" s="28"/>
      <c r="CJ15" s="241"/>
      <c r="CK15" s="433"/>
      <c r="CL15" s="28"/>
      <c r="CM15" s="54"/>
      <c r="CN15" s="241"/>
      <c r="CO15" s="54"/>
      <c r="CP15" s="241"/>
      <c r="CQ15" s="725"/>
      <c r="CR15" s="241"/>
      <c r="CS15" s="241"/>
      <c r="CT15" s="241"/>
      <c r="CU15" s="241"/>
      <c r="CV15" s="241"/>
      <c r="CW15" s="54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436"/>
      <c r="FJ15" s="669"/>
      <c r="FK15" s="669"/>
      <c r="FL15" s="669"/>
      <c r="FM15" s="669"/>
      <c r="FN15" s="669"/>
      <c r="FO15" s="669"/>
      <c r="FP15" s="669"/>
      <c r="FQ15" s="669"/>
      <c r="FR15" s="669"/>
      <c r="FS15" s="436"/>
      <c r="FT15" s="436"/>
      <c r="FU15" s="436"/>
      <c r="FV15" s="436"/>
      <c r="FW15" s="436"/>
      <c r="FX15" s="436"/>
      <c r="FY15" s="436"/>
      <c r="FZ15" s="436"/>
      <c r="GA15" s="433"/>
      <c r="GB15" s="436"/>
      <c r="GC15" s="436"/>
      <c r="GD15" s="433"/>
      <c r="GE15" s="433"/>
      <c r="GF15" s="433"/>
      <c r="GG15" s="54"/>
      <c r="GH15" s="23"/>
      <c r="GI15" s="73"/>
      <c r="GJ15" s="23"/>
      <c r="GK15" s="23"/>
      <c r="GL15" s="73"/>
      <c r="GM15" s="23"/>
      <c r="GN15" s="23"/>
      <c r="GO15" s="73"/>
      <c r="GP15" s="23"/>
      <c r="GQ15" s="23"/>
      <c r="GR15" s="45"/>
      <c r="GS15" s="71"/>
      <c r="GT15" s="71"/>
      <c r="GU15" s="70"/>
      <c r="GV15" s="23"/>
      <c r="GW15" s="74"/>
      <c r="GX15" s="23"/>
      <c r="GY15" s="23"/>
      <c r="GZ15" s="23"/>
      <c r="HA15" s="23"/>
      <c r="HB15" s="75"/>
      <c r="HC15" s="37"/>
      <c r="HD15" s="65"/>
      <c r="HE15" s="65"/>
      <c r="HF15" s="65"/>
      <c r="HG15" s="65"/>
      <c r="HH15" s="65"/>
      <c r="HI15" s="436"/>
      <c r="HJ15" s="436"/>
      <c r="HK15" s="436"/>
      <c r="HL15" s="65"/>
      <c r="HM15" s="65"/>
      <c r="HN15" s="436"/>
      <c r="HO15" s="132"/>
      <c r="HP15" s="54"/>
      <c r="HQ15" s="436"/>
      <c r="HR15" s="28"/>
      <c r="HS15" s="25"/>
      <c r="HT15" s="121"/>
      <c r="HU15" s="132"/>
      <c r="HV15" s="142"/>
      <c r="HW15" s="431"/>
      <c r="HX15" s="431"/>
      <c r="HY15" s="27"/>
      <c r="HZ15" s="27"/>
      <c r="IA15" s="27"/>
      <c r="IB15" s="27"/>
      <c r="IC15" s="27"/>
      <c r="ID15" s="27"/>
      <c r="IE15" s="27"/>
      <c r="IF15" s="27"/>
      <c r="IG15" s="432"/>
      <c r="IH15" s="432"/>
      <c r="II15" s="432"/>
      <c r="IJ15" s="432"/>
      <c r="IK15" s="432"/>
      <c r="IL15" s="432"/>
      <c r="IM15" s="432"/>
      <c r="IN15" s="432"/>
      <c r="IO15" s="432"/>
      <c r="IP15" s="432"/>
      <c r="IQ15" s="431"/>
      <c r="IR15" s="431"/>
      <c r="IS15" s="431"/>
      <c r="IT15" s="431"/>
      <c r="IU15" s="431"/>
      <c r="IV15" s="431"/>
      <c r="IW15" s="431"/>
      <c r="IX15" s="431"/>
      <c r="IY15" s="431"/>
      <c r="IZ15" s="431"/>
      <c r="JA15" s="431"/>
      <c r="JB15" s="431"/>
      <c r="JC15" s="431"/>
      <c r="JD15" s="431"/>
      <c r="JE15" s="431"/>
      <c r="JF15" s="431"/>
      <c r="JG15" s="431"/>
      <c r="JH15" s="431"/>
      <c r="JI15" s="431"/>
      <c r="JJ15" s="431"/>
      <c r="JK15" s="431"/>
      <c r="JL15" s="431"/>
      <c r="JM15" s="431"/>
      <c r="JN15" s="431"/>
      <c r="JO15" s="431"/>
      <c r="JP15" s="431"/>
      <c r="JQ15" s="431"/>
      <c r="JR15" s="431"/>
      <c r="JS15" s="431"/>
      <c r="JT15" s="431"/>
      <c r="JU15" s="431"/>
    </row>
    <row r="16" spans="1:281" s="99" customFormat="1" ht="26.25" customHeight="1" x14ac:dyDescent="0.35">
      <c r="A16" s="278"/>
      <c r="B16" s="1006" t="s">
        <v>89</v>
      </c>
      <c r="C16" s="1007"/>
      <c r="D16" s="1008" t="s">
        <v>37</v>
      </c>
      <c r="E16" s="1009"/>
      <c r="F16" s="102"/>
      <c r="G16" s="539"/>
      <c r="H16" s="103"/>
      <c r="I16" s="335"/>
      <c r="J16" s="335"/>
      <c r="K16" s="335"/>
      <c r="L16" s="335"/>
      <c r="M16" s="335"/>
      <c r="N16" s="336"/>
      <c r="O16" s="335"/>
      <c r="P16" s="335"/>
      <c r="Q16" s="285"/>
      <c r="R16" s="335"/>
      <c r="S16" s="335"/>
      <c r="T16" s="335"/>
      <c r="U16" s="337"/>
      <c r="V16" s="338"/>
      <c r="W16" s="84"/>
      <c r="X16" s="84"/>
      <c r="Y16" s="145"/>
      <c r="Z16" s="145"/>
      <c r="AA16" s="84"/>
      <c r="AB16" s="84"/>
      <c r="AC16" s="84"/>
      <c r="AD16" s="77"/>
      <c r="AE16" s="84"/>
      <c r="AF16" s="84"/>
      <c r="AG16" s="77"/>
      <c r="AH16" s="84"/>
      <c r="AI16" s="84"/>
      <c r="AJ16" s="101"/>
      <c r="AK16" s="112"/>
      <c r="AL16" s="112"/>
      <c r="AM16" s="101"/>
      <c r="AN16" s="112"/>
      <c r="AO16" s="25"/>
      <c r="AP16" s="29"/>
      <c r="AQ16" s="25"/>
      <c r="AR16" s="25"/>
      <c r="AS16" s="71"/>
      <c r="AT16" s="73"/>
      <c r="AU16" s="25"/>
      <c r="AV16" s="71"/>
      <c r="AW16" s="73"/>
      <c r="AX16" s="25"/>
      <c r="AY16" s="71"/>
      <c r="AZ16" s="73"/>
      <c r="BA16" s="73"/>
      <c r="BB16" s="71"/>
      <c r="BC16" s="73"/>
      <c r="BD16" s="73"/>
      <c r="BE16" s="29"/>
      <c r="BF16" s="121"/>
      <c r="BG16" s="73"/>
      <c r="BH16" s="29"/>
      <c r="BI16" s="57"/>
      <c r="BJ16" s="73"/>
      <c r="BK16" s="29"/>
      <c r="BL16" s="57"/>
      <c r="BM16" s="25"/>
      <c r="BN16" s="29"/>
      <c r="BO16" s="25"/>
      <c r="BP16" s="25"/>
      <c r="BQ16" s="29"/>
      <c r="BR16" s="25"/>
      <c r="BS16" s="25"/>
      <c r="BT16" s="72"/>
      <c r="BU16" s="140"/>
      <c r="BV16" s="76"/>
      <c r="BW16" s="28"/>
      <c r="BX16" s="141"/>
      <c r="BY16" s="76"/>
      <c r="BZ16" s="54"/>
      <c r="CA16" s="141"/>
      <c r="CB16" s="121"/>
      <c r="CC16" s="28"/>
      <c r="CD16" s="54"/>
      <c r="CE16" s="25"/>
      <c r="CF16" s="28"/>
      <c r="CG16" s="241"/>
      <c r="CH16" s="241"/>
      <c r="CI16" s="28"/>
      <c r="CJ16" s="241"/>
      <c r="CK16" s="433"/>
      <c r="CL16" s="28"/>
      <c r="CM16" s="54"/>
      <c r="CN16" s="241"/>
      <c r="CO16" s="54"/>
      <c r="CP16" s="241"/>
      <c r="CQ16" s="725"/>
      <c r="CR16" s="241"/>
      <c r="CS16" s="241"/>
      <c r="CT16" s="241"/>
      <c r="CU16" s="241"/>
      <c r="CV16" s="241"/>
      <c r="CW16" s="54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436"/>
      <c r="FJ16" s="669"/>
      <c r="FK16" s="669"/>
      <c r="FL16" s="669"/>
      <c r="FM16" s="669"/>
      <c r="FN16" s="669"/>
      <c r="FO16" s="669"/>
      <c r="FP16" s="669"/>
      <c r="FQ16" s="669"/>
      <c r="FR16" s="669"/>
      <c r="FS16" s="436"/>
      <c r="FT16" s="436"/>
      <c r="FU16" s="436"/>
      <c r="FV16" s="436"/>
      <c r="FW16" s="436"/>
      <c r="FX16" s="436"/>
      <c r="FY16" s="436"/>
      <c r="FZ16" s="436"/>
      <c r="GA16" s="433"/>
      <c r="GB16" s="436"/>
      <c r="GC16" s="436"/>
      <c r="GD16" s="433"/>
      <c r="GE16" s="433"/>
      <c r="GF16" s="433"/>
      <c r="GG16" s="54"/>
      <c r="GH16" s="23"/>
      <c r="GI16" s="73"/>
      <c r="GJ16" s="23"/>
      <c r="GK16" s="23"/>
      <c r="GL16" s="73"/>
      <c r="GM16" s="23"/>
      <c r="GN16" s="23"/>
      <c r="GO16" s="73"/>
      <c r="GP16" s="23"/>
      <c r="GQ16" s="23"/>
      <c r="GR16" s="45"/>
      <c r="GS16" s="71"/>
      <c r="GT16" s="71"/>
      <c r="GU16" s="70"/>
      <c r="GV16" s="23"/>
      <c r="GW16" s="74"/>
      <c r="GX16" s="23"/>
      <c r="GY16" s="23"/>
      <c r="GZ16" s="23"/>
      <c r="HA16" s="23"/>
      <c r="HB16" s="75"/>
      <c r="HC16" s="37"/>
      <c r="HD16" s="65"/>
      <c r="HE16" s="65"/>
      <c r="HF16" s="65"/>
      <c r="HG16" s="65"/>
      <c r="HH16" s="65"/>
      <c r="HI16" s="436"/>
      <c r="HJ16" s="436"/>
      <c r="HK16" s="436"/>
      <c r="HL16" s="65"/>
      <c r="HM16" s="65"/>
      <c r="HN16" s="436"/>
      <c r="HO16" s="132"/>
      <c r="HP16" s="54"/>
      <c r="HQ16" s="436"/>
      <c r="HR16" s="28"/>
      <c r="HS16" s="25"/>
      <c r="HT16" s="121"/>
      <c r="HU16" s="132"/>
      <c r="HV16" s="142"/>
      <c r="HW16" s="431"/>
      <c r="HX16" s="431"/>
      <c r="HY16" s="27"/>
      <c r="HZ16" s="27"/>
      <c r="IA16" s="27"/>
      <c r="IB16" s="27"/>
      <c r="IC16" s="27"/>
      <c r="ID16" s="27"/>
      <c r="IE16" s="27"/>
      <c r="IF16" s="27"/>
      <c r="IG16" s="432"/>
      <c r="IH16" s="432"/>
      <c r="II16" s="432"/>
      <c r="IJ16" s="432"/>
      <c r="IK16" s="432"/>
      <c r="IL16" s="432"/>
      <c r="IM16" s="432"/>
      <c r="IN16" s="432"/>
      <c r="IO16" s="432"/>
      <c r="IP16" s="432"/>
      <c r="IQ16" s="431"/>
      <c r="IR16" s="431"/>
      <c r="IS16" s="431"/>
      <c r="IT16" s="431"/>
      <c r="IU16" s="431"/>
      <c r="IV16" s="431"/>
      <c r="IW16" s="431"/>
      <c r="IX16" s="431"/>
      <c r="IY16" s="431"/>
      <c r="IZ16" s="431"/>
      <c r="JA16" s="431"/>
      <c r="JB16" s="431"/>
      <c r="JC16" s="431"/>
      <c r="JD16" s="431"/>
      <c r="JE16" s="431"/>
      <c r="JF16" s="431"/>
      <c r="JG16" s="431"/>
      <c r="JH16" s="431"/>
      <c r="JI16" s="431"/>
      <c r="JJ16" s="431"/>
      <c r="JK16" s="431"/>
      <c r="JL16" s="431"/>
      <c r="JM16" s="431"/>
      <c r="JN16" s="431"/>
      <c r="JO16" s="431"/>
      <c r="JP16" s="431"/>
      <c r="JQ16" s="431"/>
      <c r="JR16" s="431"/>
      <c r="JS16" s="431"/>
      <c r="JT16" s="431"/>
      <c r="JU16" s="431"/>
    </row>
    <row r="17" spans="1:281" s="99" customFormat="1" ht="26.25" customHeight="1" x14ac:dyDescent="0.35">
      <c r="A17" s="278"/>
      <c r="B17" s="782"/>
      <c r="C17" s="782"/>
      <c r="D17" s="783"/>
      <c r="E17" s="783"/>
      <c r="F17" s="102"/>
      <c r="G17" s="539"/>
      <c r="H17" s="103"/>
      <c r="I17" s="335"/>
      <c r="J17" s="335"/>
      <c r="K17" s="335"/>
      <c r="L17" s="335"/>
      <c r="M17" s="335"/>
      <c r="N17" s="336"/>
      <c r="O17" s="335"/>
      <c r="P17" s="335"/>
      <c r="Q17" s="763"/>
      <c r="R17" s="335"/>
      <c r="S17" s="335"/>
      <c r="T17" s="335"/>
      <c r="U17" s="337"/>
      <c r="V17" s="338"/>
      <c r="W17" s="84"/>
      <c r="X17" s="84"/>
      <c r="Y17" s="145"/>
      <c r="Z17" s="145"/>
      <c r="AA17" s="84"/>
      <c r="AB17" s="84"/>
      <c r="AC17" s="84"/>
      <c r="AD17" s="77"/>
      <c r="AE17" s="84"/>
      <c r="AF17" s="84"/>
      <c r="AG17" s="77"/>
      <c r="AH17" s="84"/>
      <c r="AI17" s="84"/>
      <c r="AJ17" s="583"/>
      <c r="AK17" s="112"/>
      <c r="AL17" s="112"/>
      <c r="AM17" s="583"/>
      <c r="AN17" s="112"/>
      <c r="AO17" s="241"/>
      <c r="AP17" s="433"/>
      <c r="AQ17" s="241"/>
      <c r="AR17" s="241"/>
      <c r="AS17" s="71"/>
      <c r="AT17" s="73"/>
      <c r="AU17" s="241"/>
      <c r="AV17" s="71"/>
      <c r="AW17" s="73"/>
      <c r="AX17" s="241"/>
      <c r="AY17" s="71"/>
      <c r="AZ17" s="73"/>
      <c r="BA17" s="73"/>
      <c r="BB17" s="71"/>
      <c r="BC17" s="73"/>
      <c r="BD17" s="73"/>
      <c r="BE17" s="433"/>
      <c r="BF17" s="121"/>
      <c r="BG17" s="73"/>
      <c r="BH17" s="433"/>
      <c r="BI17" s="57"/>
      <c r="BJ17" s="73"/>
      <c r="BK17" s="433"/>
      <c r="BL17" s="57"/>
      <c r="BM17" s="241"/>
      <c r="BN17" s="433"/>
      <c r="BO17" s="241"/>
      <c r="BP17" s="241"/>
      <c r="BQ17" s="433"/>
      <c r="BR17" s="241"/>
      <c r="BS17" s="241"/>
      <c r="BT17" s="72"/>
      <c r="BU17" s="140"/>
      <c r="BV17" s="76"/>
      <c r="BW17" s="28"/>
      <c r="BX17" s="141"/>
      <c r="BY17" s="76"/>
      <c r="BZ17" s="54"/>
      <c r="CA17" s="141"/>
      <c r="CB17" s="121"/>
      <c r="CC17" s="28"/>
      <c r="CD17" s="54"/>
      <c r="CE17" s="241"/>
      <c r="CF17" s="28"/>
      <c r="CG17" s="241"/>
      <c r="CH17" s="241"/>
      <c r="CI17" s="28"/>
      <c r="CJ17" s="241"/>
      <c r="CK17" s="433"/>
      <c r="CL17" s="28"/>
      <c r="CM17" s="54"/>
      <c r="CN17" s="241"/>
      <c r="CO17" s="54"/>
      <c r="CP17" s="241"/>
      <c r="CQ17" s="725"/>
      <c r="CR17" s="241"/>
      <c r="CS17" s="241"/>
      <c r="CT17" s="241"/>
      <c r="CU17" s="241"/>
      <c r="CV17" s="241"/>
      <c r="CW17" s="54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436"/>
      <c r="FJ17" s="669"/>
      <c r="FK17" s="669"/>
      <c r="FL17" s="669"/>
      <c r="FM17" s="669"/>
      <c r="FN17" s="669"/>
      <c r="FO17" s="669"/>
      <c r="FP17" s="669"/>
      <c r="FQ17" s="669"/>
      <c r="FR17" s="669"/>
      <c r="FS17" s="436"/>
      <c r="FT17" s="436"/>
      <c r="FU17" s="436"/>
      <c r="FV17" s="436"/>
      <c r="FW17" s="436"/>
      <c r="FX17" s="436"/>
      <c r="FY17" s="436"/>
      <c r="FZ17" s="436"/>
      <c r="GA17" s="433"/>
      <c r="GB17" s="436"/>
      <c r="GC17" s="436"/>
      <c r="GD17" s="433"/>
      <c r="GE17" s="433"/>
      <c r="GF17" s="433"/>
      <c r="GG17" s="54"/>
      <c r="GH17" s="431"/>
      <c r="GI17" s="73"/>
      <c r="GJ17" s="431"/>
      <c r="GK17" s="431"/>
      <c r="GL17" s="73"/>
      <c r="GM17" s="431"/>
      <c r="GN17" s="431"/>
      <c r="GO17" s="73"/>
      <c r="GP17" s="431"/>
      <c r="GQ17" s="431"/>
      <c r="GR17" s="45"/>
      <c r="GS17" s="71"/>
      <c r="GT17" s="71"/>
      <c r="GU17" s="70"/>
      <c r="GV17" s="431"/>
      <c r="GW17" s="74"/>
      <c r="GX17" s="431"/>
      <c r="GY17" s="431"/>
      <c r="GZ17" s="431"/>
      <c r="HA17" s="431"/>
      <c r="HB17" s="75"/>
      <c r="HC17" s="435"/>
      <c r="HD17" s="436"/>
      <c r="HE17" s="436"/>
      <c r="HF17" s="436"/>
      <c r="HG17" s="436"/>
      <c r="HH17" s="436"/>
      <c r="HI17" s="436"/>
      <c r="HJ17" s="436"/>
      <c r="HK17" s="436"/>
      <c r="HL17" s="436"/>
      <c r="HM17" s="436"/>
      <c r="HN17" s="436"/>
      <c r="HO17" s="132"/>
      <c r="HP17" s="54"/>
      <c r="HQ17" s="436"/>
      <c r="HR17" s="28"/>
      <c r="HS17" s="241"/>
      <c r="HT17" s="121"/>
      <c r="HU17" s="132"/>
      <c r="HV17" s="142"/>
      <c r="HW17" s="431"/>
      <c r="HX17" s="431"/>
      <c r="HY17" s="432"/>
      <c r="HZ17" s="432"/>
      <c r="IA17" s="432"/>
      <c r="IB17" s="432"/>
      <c r="IC17" s="432"/>
      <c r="ID17" s="432"/>
      <c r="IE17" s="432"/>
      <c r="IF17" s="432"/>
      <c r="IG17" s="432"/>
      <c r="IH17" s="432"/>
      <c r="II17" s="432"/>
      <c r="IJ17" s="432"/>
      <c r="IK17" s="432"/>
      <c r="IL17" s="432"/>
      <c r="IM17" s="432"/>
      <c r="IN17" s="432"/>
      <c r="IO17" s="432"/>
      <c r="IP17" s="432"/>
      <c r="IQ17" s="431"/>
      <c r="IR17" s="431"/>
      <c r="IS17" s="431"/>
      <c r="IT17" s="431"/>
      <c r="IU17" s="431"/>
      <c r="IV17" s="431"/>
      <c r="IW17" s="431"/>
      <c r="IX17" s="431"/>
      <c r="IY17" s="431"/>
      <c r="IZ17" s="431"/>
      <c r="JA17" s="431"/>
      <c r="JB17" s="431"/>
      <c r="JC17" s="431"/>
      <c r="JD17" s="431"/>
      <c r="JE17" s="431"/>
      <c r="JF17" s="431"/>
      <c r="JG17" s="431"/>
      <c r="JH17" s="431"/>
      <c r="JI17" s="431"/>
      <c r="JJ17" s="431"/>
      <c r="JK17" s="431"/>
      <c r="JL17" s="431"/>
      <c r="JM17" s="431"/>
      <c r="JN17" s="431"/>
      <c r="JO17" s="431"/>
      <c r="JP17" s="431"/>
      <c r="JQ17" s="431"/>
      <c r="JR17" s="431"/>
      <c r="JS17" s="431"/>
      <c r="JT17" s="431"/>
      <c r="JU17" s="431"/>
    </row>
    <row r="18" spans="1:281" s="99" customFormat="1" ht="29.25" customHeight="1" x14ac:dyDescent="0.35">
      <c r="A18" s="278"/>
      <c r="B18" s="749"/>
      <c r="C18" s="749"/>
      <c r="D18" s="582"/>
      <c r="E18" s="582"/>
      <c r="F18" s="102"/>
      <c r="G18" s="539"/>
      <c r="H18" s="103"/>
      <c r="I18" s="335"/>
      <c r="J18" s="335"/>
      <c r="K18" s="335"/>
      <c r="L18" s="335"/>
      <c r="M18" s="335"/>
      <c r="N18" s="336"/>
      <c r="O18" s="335"/>
      <c r="P18" s="335"/>
      <c r="Q18" s="763"/>
      <c r="R18" s="335"/>
      <c r="S18" s="335"/>
      <c r="T18" s="335"/>
      <c r="U18" s="337"/>
      <c r="V18" s="338"/>
      <c r="W18" s="84"/>
      <c r="X18" s="84"/>
      <c r="Y18" s="145"/>
      <c r="Z18" s="145"/>
      <c r="AA18" s="84"/>
      <c r="AB18" s="84"/>
      <c r="AC18" s="84"/>
      <c r="AD18" s="77"/>
      <c r="AE18" s="84"/>
      <c r="AF18" s="84"/>
      <c r="AG18" s="77"/>
      <c r="AH18" s="84"/>
      <c r="AI18" s="84"/>
      <c r="AJ18" s="583"/>
      <c r="AK18" s="112"/>
      <c r="AL18" s="112"/>
      <c r="AM18" s="583"/>
      <c r="AN18" s="112"/>
      <c r="AO18" s="241"/>
      <c r="AP18" s="433"/>
      <c r="AQ18" s="241"/>
      <c r="AR18" s="241"/>
      <c r="AS18" s="71"/>
      <c r="AT18" s="73"/>
      <c r="AU18" s="241"/>
      <c r="AV18" s="71"/>
      <c r="AW18" s="73"/>
      <c r="AX18" s="241"/>
      <c r="AY18" s="71"/>
      <c r="AZ18" s="73"/>
      <c r="BA18" s="73"/>
      <c r="BB18" s="71"/>
      <c r="BC18" s="73"/>
      <c r="BD18" s="73"/>
      <c r="BE18" s="433"/>
      <c r="BF18" s="121"/>
      <c r="BG18" s="73"/>
      <c r="BH18" s="433"/>
      <c r="BI18" s="57"/>
      <c r="BJ18" s="73"/>
      <c r="BK18" s="433"/>
      <c r="BL18" s="57"/>
      <c r="BM18" s="241"/>
      <c r="BN18" s="433"/>
      <c r="BO18" s="241"/>
      <c r="BP18" s="241"/>
      <c r="BQ18" s="433"/>
      <c r="BR18" s="241"/>
      <c r="BS18" s="241"/>
      <c r="BT18" s="72"/>
      <c r="BU18" s="140"/>
      <c r="BV18" s="76"/>
      <c r="BW18" s="28"/>
      <c r="BX18" s="141"/>
      <c r="BY18" s="76"/>
      <c r="BZ18" s="54"/>
      <c r="CA18" s="141"/>
      <c r="CB18" s="121"/>
      <c r="CC18" s="28"/>
      <c r="CD18" s="54"/>
      <c r="CE18" s="241"/>
      <c r="CF18" s="28"/>
      <c r="CG18" s="241"/>
      <c r="CH18" s="241"/>
      <c r="CI18" s="28"/>
      <c r="CJ18" s="241"/>
      <c r="CK18" s="433"/>
      <c r="CL18" s="28"/>
      <c r="CM18" s="54"/>
      <c r="CN18" s="241"/>
      <c r="CO18" s="54"/>
      <c r="CP18" s="241"/>
      <c r="CQ18" s="725"/>
      <c r="CR18" s="241"/>
      <c r="CS18" s="241"/>
      <c r="CT18" s="241"/>
      <c r="CU18" s="241"/>
      <c r="CV18" s="241"/>
      <c r="CW18" s="54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436"/>
      <c r="FJ18" s="669"/>
      <c r="FK18" s="669"/>
      <c r="FL18" s="669"/>
      <c r="FM18" s="669"/>
      <c r="FN18" s="669"/>
      <c r="FO18" s="669"/>
      <c r="FP18" s="669"/>
      <c r="FQ18" s="669"/>
      <c r="FR18" s="669"/>
      <c r="FS18" s="436"/>
      <c r="FT18" s="436"/>
      <c r="FU18" s="436"/>
      <c r="FV18" s="436"/>
      <c r="FW18" s="436"/>
      <c r="FX18" s="436"/>
      <c r="FY18" s="436"/>
      <c r="FZ18" s="436"/>
      <c r="GA18" s="433"/>
      <c r="GB18" s="436"/>
      <c r="GC18" s="436"/>
      <c r="GD18" s="433"/>
      <c r="GE18" s="433"/>
      <c r="GF18" s="433"/>
      <c r="GG18" s="54"/>
      <c r="GH18" s="431"/>
      <c r="GI18" s="73"/>
      <c r="GJ18" s="431"/>
      <c r="GK18" s="431"/>
      <c r="GL18" s="73"/>
      <c r="GM18" s="431"/>
      <c r="GN18" s="431"/>
      <c r="GO18" s="73"/>
      <c r="GP18" s="431"/>
      <c r="GQ18" s="431"/>
      <c r="GR18" s="45"/>
      <c r="GS18" s="71"/>
      <c r="GT18" s="71"/>
      <c r="GU18" s="70"/>
      <c r="GV18" s="431"/>
      <c r="GW18" s="74"/>
      <c r="GX18" s="431"/>
      <c r="GY18" s="431"/>
      <c r="GZ18" s="431"/>
      <c r="HA18" s="431"/>
      <c r="HB18" s="75"/>
      <c r="HC18" s="435"/>
      <c r="HD18" s="436"/>
      <c r="HE18" s="436"/>
      <c r="HF18" s="436"/>
      <c r="HG18" s="436"/>
      <c r="HH18" s="436"/>
      <c r="HI18" s="436"/>
      <c r="HJ18" s="436"/>
      <c r="HK18" s="436"/>
      <c r="HL18" s="436"/>
      <c r="HM18" s="436"/>
      <c r="HN18" s="436"/>
      <c r="HO18" s="132"/>
      <c r="HP18" s="54"/>
      <c r="HQ18" s="436"/>
      <c r="HR18" s="28"/>
      <c r="HS18" s="241"/>
      <c r="HT18" s="121"/>
      <c r="HU18" s="132"/>
      <c r="HV18" s="142"/>
      <c r="HW18" s="431"/>
      <c r="HX18" s="431"/>
      <c r="HY18" s="432"/>
      <c r="HZ18" s="432"/>
      <c r="IA18" s="432"/>
      <c r="IB18" s="432"/>
      <c r="IC18" s="432"/>
      <c r="ID18" s="432"/>
      <c r="IE18" s="432"/>
      <c r="IF18" s="432"/>
      <c r="IG18" s="432"/>
      <c r="IH18" s="432"/>
      <c r="II18" s="432"/>
      <c r="IJ18" s="432"/>
      <c r="IK18" s="432"/>
      <c r="IL18" s="432"/>
      <c r="IM18" s="432"/>
      <c r="IN18" s="432"/>
      <c r="IO18" s="432"/>
      <c r="IP18" s="432"/>
      <c r="IQ18" s="431"/>
      <c r="IR18" s="431"/>
      <c r="IS18" s="431"/>
      <c r="IT18" s="431"/>
      <c r="IU18" s="431"/>
      <c r="IV18" s="431"/>
      <c r="IW18" s="431"/>
      <c r="IX18" s="431"/>
      <c r="IY18" s="431"/>
      <c r="IZ18" s="431"/>
      <c r="JA18" s="431"/>
      <c r="JB18" s="431"/>
      <c r="JC18" s="431"/>
      <c r="JD18" s="431"/>
      <c r="JE18" s="431"/>
      <c r="JF18" s="431"/>
      <c r="JG18" s="431"/>
      <c r="JH18" s="431"/>
      <c r="JI18" s="431"/>
      <c r="JJ18" s="431"/>
      <c r="JK18" s="431"/>
      <c r="JL18" s="431"/>
      <c r="JM18" s="431"/>
      <c r="JN18" s="431"/>
      <c r="JO18" s="431"/>
      <c r="JP18" s="431"/>
      <c r="JQ18" s="431"/>
      <c r="JR18" s="431"/>
      <c r="JS18" s="431"/>
      <c r="JT18" s="431"/>
      <c r="JU18" s="431"/>
    </row>
    <row r="19" spans="1:281" s="16" customFormat="1" ht="6.75" customHeight="1" x14ac:dyDescent="0.35">
      <c r="B19" s="19"/>
      <c r="C19" s="76"/>
      <c r="G19" s="76"/>
      <c r="I19" s="339"/>
      <c r="J19" s="340"/>
      <c r="K19" s="340"/>
      <c r="L19" s="340"/>
      <c r="M19" s="339"/>
      <c r="N19" s="339"/>
      <c r="O19" s="339"/>
      <c r="P19" s="339"/>
      <c r="Q19" s="339"/>
      <c r="R19" s="339"/>
      <c r="S19" s="339"/>
      <c r="T19" s="341"/>
      <c r="U19" s="341"/>
      <c r="V19" s="339"/>
      <c r="W19" s="6"/>
      <c r="X19" s="6"/>
      <c r="Y19" s="50"/>
      <c r="Z19" s="6"/>
      <c r="AA19" s="6"/>
      <c r="AC19" s="6"/>
      <c r="AD19" s="6"/>
      <c r="AF19" s="6"/>
      <c r="AG19" s="6"/>
      <c r="AI19" s="6"/>
      <c r="AJ19" s="6"/>
      <c r="AL19" s="6"/>
      <c r="AM19" s="6"/>
      <c r="AO19" s="6"/>
      <c r="AP19" s="6"/>
      <c r="AR19" s="6"/>
      <c r="AS19" s="6"/>
      <c r="AU19" s="6"/>
      <c r="AV19" s="6"/>
      <c r="AX19" s="6"/>
      <c r="AY19" s="6"/>
      <c r="BA19" s="6"/>
      <c r="BB19" s="6"/>
      <c r="BD19" s="6"/>
      <c r="BE19" s="6"/>
      <c r="BF19" s="6"/>
      <c r="BG19" s="6"/>
      <c r="BH19" s="6"/>
      <c r="BI19" s="76"/>
      <c r="BJ19" s="6"/>
      <c r="BK19" s="6"/>
      <c r="BL19" s="76"/>
      <c r="BM19" s="6"/>
      <c r="BN19" s="6"/>
      <c r="BP19" s="6"/>
      <c r="BQ19" s="6"/>
      <c r="BS19" s="6"/>
      <c r="BT19" s="6"/>
      <c r="BU19" s="6"/>
      <c r="BV19" s="6"/>
      <c r="BW19" s="19"/>
      <c r="BY19" s="6"/>
      <c r="BZ19" s="6"/>
      <c r="CB19" s="6"/>
      <c r="CC19" s="19"/>
      <c r="CD19" s="6"/>
      <c r="CF19" s="402"/>
      <c r="CH19" s="6"/>
      <c r="CI19" s="402"/>
      <c r="CK19" s="19"/>
      <c r="CL19" s="19"/>
      <c r="CM19" s="6"/>
      <c r="CN19" s="6"/>
      <c r="CO19" s="6"/>
      <c r="CP19" s="6"/>
      <c r="CQ19" s="726"/>
      <c r="CR19" s="6"/>
      <c r="CS19" s="19"/>
      <c r="CT19" s="6"/>
      <c r="CU19" s="6"/>
      <c r="CV19" s="6"/>
      <c r="CW19" s="635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7"/>
      <c r="FJ19" s="670"/>
      <c r="FK19" s="671"/>
      <c r="FL19" s="671"/>
      <c r="FM19" s="671"/>
      <c r="FN19" s="671"/>
      <c r="FO19" s="671"/>
      <c r="FP19" s="671"/>
      <c r="FQ19" s="671"/>
      <c r="FR19" s="671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6"/>
      <c r="GJ19" s="66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E19" s="67"/>
      <c r="HF19" s="67"/>
      <c r="HG19" s="67"/>
      <c r="HH19" s="67"/>
      <c r="HI19" s="67"/>
      <c r="HJ19" s="67"/>
      <c r="HK19" s="67"/>
      <c r="HL19" s="89"/>
      <c r="HM19" s="67"/>
      <c r="HN19" s="67"/>
      <c r="HO19" s="6"/>
      <c r="HP19" s="6"/>
      <c r="HQ19" s="67"/>
      <c r="HR19" s="6"/>
      <c r="HS19" s="6"/>
      <c r="HT19" s="6"/>
      <c r="HW19" s="19"/>
      <c r="HX19" s="500"/>
    </row>
    <row r="20" spans="1:281" s="387" customFormat="1" ht="54" customHeight="1" x14ac:dyDescent="0.25">
      <c r="B20" s="501" t="s">
        <v>14</v>
      </c>
      <c r="C20" s="288" t="s">
        <v>33</v>
      </c>
      <c r="D20" s="502" t="s">
        <v>201</v>
      </c>
      <c r="E20" s="503" t="s">
        <v>47</v>
      </c>
      <c r="F20" s="504"/>
      <c r="G20" s="542"/>
      <c r="H20" s="505"/>
      <c r="I20" s="877" t="s">
        <v>187</v>
      </c>
      <c r="J20" s="878" t="s">
        <v>188</v>
      </c>
      <c r="K20" s="1005" t="s">
        <v>171</v>
      </c>
      <c r="L20" s="1005"/>
      <c r="M20" s="998" t="s">
        <v>129</v>
      </c>
      <c r="N20" s="998"/>
      <c r="O20" s="457" t="s">
        <v>183</v>
      </c>
      <c r="P20" s="836" t="s">
        <v>184</v>
      </c>
      <c r="Q20" s="449" t="s">
        <v>193</v>
      </c>
      <c r="R20" s="388" t="s">
        <v>95</v>
      </c>
      <c r="S20" s="389" t="s">
        <v>192</v>
      </c>
      <c r="T20" s="390"/>
      <c r="U20" s="390"/>
      <c r="V20" s="391"/>
      <c r="W20" s="392"/>
      <c r="X20" s="393"/>
      <c r="Y20" s="394"/>
      <c r="Z20" s="395"/>
      <c r="AA20" s="394"/>
      <c r="AB20" s="394"/>
      <c r="AC20" s="395"/>
      <c r="AD20" s="394"/>
      <c r="AE20" s="394"/>
      <c r="AF20" s="395"/>
      <c r="AG20" s="394"/>
      <c r="AH20" s="394"/>
      <c r="AI20" s="395"/>
      <c r="AJ20" s="394"/>
      <c r="AK20" s="394"/>
      <c r="AL20" s="395"/>
      <c r="AM20" s="394"/>
      <c r="AN20" s="394"/>
      <c r="AO20" s="395"/>
      <c r="AP20" s="394"/>
      <c r="AQ20" s="394"/>
      <c r="AR20" s="395"/>
      <c r="AS20" s="394"/>
      <c r="AT20" s="394"/>
      <c r="AU20" s="395"/>
      <c r="AV20" s="394"/>
      <c r="AW20" s="394"/>
      <c r="AX20" s="395"/>
      <c r="AY20" s="394"/>
      <c r="AZ20" s="394"/>
      <c r="BA20" s="395"/>
      <c r="BB20" s="394"/>
      <c r="BC20" s="394"/>
      <c r="BD20" s="395"/>
      <c r="BE20" s="394"/>
      <c r="BF20" s="394"/>
      <c r="BG20" s="394"/>
      <c r="BH20" s="394"/>
      <c r="BI20" s="394"/>
      <c r="BJ20" s="568"/>
      <c r="BK20" s="394"/>
      <c r="BL20" s="394"/>
      <c r="BM20" s="568"/>
      <c r="BN20" s="394"/>
      <c r="BO20" s="394"/>
      <c r="BP20" s="395"/>
      <c r="BQ20" s="394"/>
      <c r="BR20" s="394"/>
      <c r="BS20" s="395"/>
      <c r="BT20" s="394"/>
      <c r="BU20" s="394"/>
      <c r="BV20" s="395"/>
      <c r="BW20" s="394"/>
      <c r="BX20" s="396"/>
      <c r="BY20" s="394"/>
      <c r="BZ20" s="394"/>
      <c r="CA20" s="394"/>
      <c r="CB20" s="395"/>
      <c r="CC20" s="394"/>
      <c r="CD20" s="394"/>
      <c r="CE20" s="395"/>
      <c r="CF20" s="394"/>
      <c r="CG20" s="403"/>
      <c r="CH20" s="394"/>
      <c r="CI20" s="394"/>
      <c r="CJ20" s="403"/>
      <c r="CK20" s="394"/>
      <c r="CL20" s="396"/>
      <c r="CM20" s="394"/>
      <c r="CN20" s="395"/>
      <c r="CO20" s="394"/>
      <c r="CP20" s="395"/>
      <c r="CQ20" s="727"/>
      <c r="CR20" s="395"/>
      <c r="CS20" s="592"/>
      <c r="CT20" s="395"/>
      <c r="CU20" s="395"/>
      <c r="CV20" s="395"/>
      <c r="CW20" s="636"/>
      <c r="CX20" s="395"/>
      <c r="CY20" s="395"/>
      <c r="CZ20" s="395"/>
      <c r="DA20" s="395"/>
      <c r="DB20" s="395"/>
      <c r="DC20" s="395"/>
      <c r="DD20" s="395"/>
      <c r="DE20" s="395"/>
      <c r="DF20" s="395"/>
      <c r="DG20" s="395"/>
      <c r="DH20" s="395"/>
      <c r="DI20" s="395"/>
      <c r="DJ20" s="395"/>
      <c r="DK20" s="395"/>
      <c r="DL20" s="395"/>
      <c r="DM20" s="395"/>
      <c r="DN20" s="395"/>
      <c r="DO20" s="395"/>
      <c r="DP20" s="395"/>
      <c r="DQ20" s="395"/>
      <c r="DR20" s="395"/>
      <c r="DS20" s="395"/>
      <c r="DT20" s="395"/>
      <c r="DU20" s="395"/>
      <c r="DV20" s="395"/>
      <c r="DW20" s="395"/>
      <c r="DX20" s="395"/>
      <c r="DY20" s="395"/>
      <c r="DZ20" s="395"/>
      <c r="EA20" s="395"/>
      <c r="EB20" s="395"/>
      <c r="EC20" s="395"/>
      <c r="ED20" s="395"/>
      <c r="EE20" s="395"/>
      <c r="EF20" s="395"/>
      <c r="EG20" s="395"/>
      <c r="EH20" s="395"/>
      <c r="EI20" s="395"/>
      <c r="EJ20" s="395"/>
      <c r="EK20" s="395"/>
      <c r="EL20" s="395"/>
      <c r="EM20" s="395"/>
      <c r="EN20" s="395"/>
      <c r="EO20" s="395"/>
      <c r="EP20" s="395"/>
      <c r="EQ20" s="395"/>
      <c r="ER20" s="395"/>
      <c r="ES20" s="395"/>
      <c r="ET20" s="395"/>
      <c r="EU20" s="395"/>
      <c r="EV20" s="395"/>
      <c r="EW20" s="395"/>
      <c r="EX20" s="395"/>
      <c r="EY20" s="395"/>
      <c r="EZ20" s="395"/>
      <c r="FA20" s="395"/>
      <c r="FB20" s="395"/>
      <c r="FC20" s="395"/>
      <c r="FD20" s="395"/>
      <c r="FE20" s="395"/>
      <c r="FF20" s="395"/>
      <c r="FG20" s="395"/>
      <c r="FH20" s="395"/>
      <c r="FI20" s="398"/>
      <c r="FJ20" s="672"/>
      <c r="FK20" s="672"/>
      <c r="FL20" s="672"/>
      <c r="FM20" s="672"/>
      <c r="FN20" s="672"/>
      <c r="FO20" s="672"/>
      <c r="FP20" s="672"/>
      <c r="FQ20" s="672"/>
      <c r="FR20" s="672"/>
      <c r="FS20" s="396"/>
      <c r="FT20" s="396"/>
      <c r="FU20" s="396"/>
      <c r="FV20" s="396"/>
      <c r="FW20" s="396"/>
      <c r="FX20" s="396"/>
      <c r="FY20" s="396"/>
      <c r="FZ20" s="396"/>
      <c r="GA20" s="396"/>
      <c r="GB20" s="396"/>
      <c r="GC20" s="396"/>
      <c r="GD20" s="396"/>
      <c r="GE20" s="396"/>
      <c r="GF20" s="396"/>
      <c r="GG20" s="395"/>
      <c r="GH20" s="395"/>
      <c r="GI20" s="396"/>
      <c r="GJ20" s="397"/>
      <c r="GK20" s="398"/>
      <c r="GL20" s="398"/>
      <c r="GM20" s="398"/>
      <c r="GN20" s="398"/>
      <c r="GO20" s="398"/>
      <c r="GP20" s="398"/>
      <c r="GQ20" s="398"/>
      <c r="GR20" s="398"/>
      <c r="GS20" s="398"/>
      <c r="GT20" s="398"/>
      <c r="GU20" s="398"/>
      <c r="GV20" s="398"/>
      <c r="GW20" s="398"/>
      <c r="GX20" s="398"/>
      <c r="GY20" s="398"/>
      <c r="GZ20" s="398"/>
      <c r="HA20" s="398"/>
      <c r="HB20" s="398"/>
      <c r="HC20" s="398"/>
      <c r="HD20" s="398"/>
      <c r="HE20" s="398"/>
      <c r="HF20" s="398"/>
      <c r="HG20" s="398"/>
      <c r="HH20" s="398"/>
      <c r="HI20" s="398"/>
      <c r="HJ20" s="398"/>
      <c r="HK20" s="398"/>
      <c r="HL20" s="395"/>
      <c r="HM20" s="398"/>
      <c r="HN20" s="398"/>
      <c r="HO20" s="395"/>
      <c r="HP20" s="394"/>
      <c r="HQ20" s="398"/>
      <c r="HR20" s="394"/>
      <c r="HS20" s="394"/>
      <c r="HT20" s="394"/>
      <c r="HU20" s="394"/>
      <c r="HV20" s="394"/>
      <c r="HW20" s="394"/>
      <c r="HX20" s="394"/>
      <c r="HY20" s="395"/>
      <c r="HZ20" s="395"/>
      <c r="IA20" s="395"/>
      <c r="IB20" s="395"/>
      <c r="IC20" s="395"/>
      <c r="ID20" s="395"/>
      <c r="IE20" s="395"/>
      <c r="IF20" s="395"/>
      <c r="IG20" s="395"/>
      <c r="IH20" s="395"/>
      <c r="II20" s="395"/>
      <c r="IJ20" s="395"/>
      <c r="IK20" s="395"/>
      <c r="IL20" s="395"/>
      <c r="IM20" s="395"/>
      <c r="IN20" s="395"/>
      <c r="IO20" s="395"/>
      <c r="IP20" s="395"/>
      <c r="IQ20" s="395"/>
      <c r="IR20" s="395"/>
    </row>
    <row r="21" spans="1:281" s="63" customFormat="1" ht="24.75" customHeight="1" thickBot="1" x14ac:dyDescent="0.4">
      <c r="A21" s="63">
        <v>1</v>
      </c>
      <c r="B21" s="506">
        <v>2000</v>
      </c>
      <c r="C21" s="507">
        <f>D21/H21</f>
        <v>0.44593879999999997</v>
      </c>
      <c r="D21" s="508">
        <f>F68</f>
        <v>11148.47</v>
      </c>
      <c r="E21" s="935" t="s">
        <v>109</v>
      </c>
      <c r="F21" s="936"/>
      <c r="G21" s="937"/>
      <c r="H21" s="784">
        <v>25000</v>
      </c>
      <c r="I21" s="912"/>
      <c r="J21" s="912"/>
      <c r="K21" s="905" t="s">
        <v>133</v>
      </c>
      <c r="L21" s="892"/>
      <c r="M21" s="999">
        <f>GH325+FJ325</f>
        <v>0</v>
      </c>
      <c r="N21" s="1000"/>
      <c r="O21" s="838">
        <f>-24911*I21</f>
        <v>0</v>
      </c>
      <c r="P21" s="838">
        <f>-9163.99*J21</f>
        <v>0</v>
      </c>
      <c r="Q21" s="775">
        <f t="shared" ref="Q21:Q47" si="0">R21*(I21+J21)</f>
        <v>0</v>
      </c>
      <c r="R21" s="488">
        <v>11550</v>
      </c>
      <c r="S21" s="967" t="s">
        <v>62</v>
      </c>
      <c r="T21" s="968"/>
      <c r="U21" s="968"/>
      <c r="V21" s="968"/>
      <c r="W21" s="968"/>
      <c r="X21" s="968"/>
      <c r="Y21" s="147"/>
      <c r="AA21" s="147"/>
      <c r="AB21" s="147"/>
      <c r="AD21" s="147"/>
      <c r="AE21" s="147"/>
      <c r="AG21" s="147"/>
      <c r="AH21" s="147"/>
      <c r="AJ21" s="147"/>
      <c r="AK21" s="147"/>
      <c r="AM21" s="147"/>
      <c r="AN21" s="147"/>
      <c r="AP21" s="147"/>
      <c r="AQ21" s="147"/>
      <c r="AS21" s="147"/>
      <c r="AT21" s="147"/>
      <c r="AV21" s="147"/>
      <c r="AW21" s="147"/>
      <c r="AY21" s="147"/>
      <c r="AZ21" s="147"/>
      <c r="BB21" s="147"/>
      <c r="BC21" s="147"/>
      <c r="BE21" s="147"/>
      <c r="BF21" s="147"/>
      <c r="BG21" s="147"/>
      <c r="BH21" s="147"/>
      <c r="BI21" s="147"/>
      <c r="BJ21" s="569"/>
      <c r="BK21" s="147"/>
      <c r="BL21" s="147"/>
      <c r="BM21" s="569"/>
      <c r="BN21" s="147"/>
      <c r="BO21" s="147"/>
      <c r="BQ21" s="147"/>
      <c r="BR21" s="147"/>
      <c r="BT21" s="147"/>
      <c r="BU21" s="147"/>
      <c r="BW21" s="147"/>
      <c r="BX21" s="91"/>
      <c r="BY21" s="147"/>
      <c r="BZ21" s="147"/>
      <c r="CA21" s="147"/>
      <c r="CC21" s="147"/>
      <c r="CD21" s="147"/>
      <c r="CF21" s="147"/>
      <c r="CG21" s="404"/>
      <c r="CH21" s="147"/>
      <c r="CI21" s="147"/>
      <c r="CJ21" s="404"/>
      <c r="CK21" s="147"/>
      <c r="CL21" s="91"/>
      <c r="CM21" s="147"/>
      <c r="CO21" s="147"/>
      <c r="CQ21" s="728"/>
      <c r="CS21" s="593"/>
      <c r="CW21" s="637"/>
      <c r="FI21" s="67"/>
      <c r="FJ21" s="673"/>
      <c r="FK21" s="673"/>
      <c r="FL21" s="673"/>
      <c r="FM21" s="673"/>
      <c r="FN21" s="673"/>
      <c r="FO21" s="673"/>
      <c r="FP21" s="673"/>
      <c r="FQ21" s="673"/>
      <c r="FR21" s="673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I21" s="91"/>
      <c r="GJ21" s="68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M21" s="67"/>
      <c r="HN21" s="67"/>
      <c r="HP21" s="147"/>
      <c r="HQ21" s="67"/>
      <c r="HR21" s="147"/>
      <c r="HS21" s="147"/>
      <c r="HT21" s="147"/>
      <c r="HU21" s="147"/>
      <c r="HV21" s="147"/>
      <c r="HW21" s="147"/>
      <c r="HX21" s="147"/>
    </row>
    <row r="22" spans="1:281" s="34" customFormat="1" ht="24.75" customHeight="1" thickBot="1" x14ac:dyDescent="0.4">
      <c r="A22" s="46"/>
      <c r="B22" s="509">
        <f t="shared" ref="B22:B42" si="1">B21+1</f>
        <v>2001</v>
      </c>
      <c r="C22" s="287">
        <f>D22/H21</f>
        <v>0.22300040000000002</v>
      </c>
      <c r="D22" s="322">
        <f>F83</f>
        <v>5575.01</v>
      </c>
      <c r="E22" s="933" t="s">
        <v>55</v>
      </c>
      <c r="F22" s="934"/>
      <c r="G22" s="934"/>
      <c r="H22" s="888">
        <f>HQ398</f>
        <v>553298.4</v>
      </c>
      <c r="I22" s="913"/>
      <c r="J22" s="913"/>
      <c r="K22" s="906" t="s">
        <v>176</v>
      </c>
      <c r="L22" s="893"/>
      <c r="M22" s="959">
        <f>GI325+FK325</f>
        <v>0</v>
      </c>
      <c r="N22" s="960"/>
      <c r="O22" s="839">
        <f>3038.7*I22</f>
        <v>0</v>
      </c>
      <c r="P22" s="839">
        <f>-916*J22</f>
        <v>0</v>
      </c>
      <c r="Q22" s="775">
        <f t="shared" si="0"/>
        <v>0</v>
      </c>
      <c r="R22" s="489">
        <v>1232</v>
      </c>
      <c r="S22" s="955" t="s">
        <v>63</v>
      </c>
      <c r="T22" s="956"/>
      <c r="U22" s="956"/>
      <c r="V22" s="956"/>
      <c r="W22" s="956"/>
      <c r="X22" s="956"/>
      <c r="Y22" s="80"/>
      <c r="Z22" s="47"/>
      <c r="AA22" s="80"/>
      <c r="AB22" s="80"/>
      <c r="AC22" s="47"/>
      <c r="AD22" s="80"/>
      <c r="AE22" s="80"/>
      <c r="AF22" s="47"/>
      <c r="AG22" s="80"/>
      <c r="AH22" s="80"/>
      <c r="AI22" s="46"/>
      <c r="AJ22" s="148"/>
      <c r="AK22" s="148"/>
      <c r="AL22" s="47"/>
      <c r="AM22" s="80"/>
      <c r="AN22" s="80"/>
      <c r="AO22" s="47"/>
      <c r="AP22" s="80"/>
      <c r="AQ22" s="80"/>
      <c r="AR22" s="47"/>
      <c r="AS22" s="80"/>
      <c r="AT22" s="80"/>
      <c r="AU22" s="47"/>
      <c r="AV22" s="80"/>
      <c r="AW22" s="80"/>
      <c r="AX22" s="47"/>
      <c r="AY22" s="80"/>
      <c r="AZ22" s="80"/>
      <c r="BA22" s="47"/>
      <c r="BB22" s="80"/>
      <c r="BC22" s="80"/>
      <c r="BD22" s="47"/>
      <c r="BE22" s="80"/>
      <c r="BF22" s="80"/>
      <c r="BG22" s="80"/>
      <c r="BH22" s="80"/>
      <c r="BI22" s="80"/>
      <c r="BJ22" s="143"/>
      <c r="BK22" s="80"/>
      <c r="BL22" s="80"/>
      <c r="BM22" s="143"/>
      <c r="BN22" s="80"/>
      <c r="BO22" s="80"/>
      <c r="BP22" s="47"/>
      <c r="BQ22" s="80"/>
      <c r="BR22" s="80"/>
      <c r="BS22" s="47"/>
      <c r="BT22" s="80"/>
      <c r="BU22" s="80"/>
      <c r="BV22" s="47"/>
      <c r="BW22" s="80"/>
      <c r="BX22" s="47"/>
      <c r="BY22" s="80"/>
      <c r="BZ22" s="80"/>
      <c r="CA22" s="80"/>
      <c r="CB22" s="47"/>
      <c r="CC22" s="80"/>
      <c r="CD22" s="149"/>
      <c r="CE22" s="47"/>
      <c r="CF22" s="80"/>
      <c r="CG22" s="405"/>
      <c r="CH22" s="80"/>
      <c r="CI22" s="80"/>
      <c r="CJ22" s="405"/>
      <c r="CK22" s="80"/>
      <c r="CL22" s="47"/>
      <c r="CM22" s="149"/>
      <c r="CN22" s="47"/>
      <c r="CO22" s="80"/>
      <c r="CP22" s="47"/>
      <c r="CQ22" s="81"/>
      <c r="CR22" s="47"/>
      <c r="CS22" s="593"/>
      <c r="CT22" s="47"/>
      <c r="CU22" s="47"/>
      <c r="CV22" s="47"/>
      <c r="CW22" s="405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64"/>
      <c r="FJ22" s="674"/>
      <c r="FK22" s="674"/>
      <c r="FL22" s="674"/>
      <c r="FM22" s="674"/>
      <c r="FN22" s="674"/>
      <c r="FO22" s="674"/>
      <c r="FP22" s="674"/>
      <c r="FQ22" s="674"/>
      <c r="FR22" s="674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47"/>
      <c r="HM22" s="64"/>
      <c r="HN22" s="64"/>
      <c r="HO22" s="51"/>
      <c r="HP22" s="80"/>
      <c r="HQ22" s="64"/>
      <c r="HR22" s="149"/>
      <c r="HS22" s="80"/>
      <c r="HT22" s="80"/>
      <c r="HU22" s="80"/>
      <c r="HV22" s="80"/>
      <c r="HW22" s="80"/>
      <c r="HX22" s="80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</row>
    <row r="23" spans="1:281" s="39" customFormat="1" ht="24.75" customHeight="1" thickBot="1" x14ac:dyDescent="0.4">
      <c r="A23" s="146"/>
      <c r="B23" s="509">
        <f t="shared" si="1"/>
        <v>2002</v>
      </c>
      <c r="C23" s="287">
        <f>D23/H21</f>
        <v>0.22812759999999999</v>
      </c>
      <c r="D23" s="322">
        <f>F98</f>
        <v>5703.19</v>
      </c>
      <c r="E23" s="957" t="s">
        <v>190</v>
      </c>
      <c r="F23" s="958"/>
      <c r="G23" s="958"/>
      <c r="H23" s="889">
        <f>HV398</f>
        <v>-7170.6199999999953</v>
      </c>
      <c r="I23" s="914"/>
      <c r="J23" s="914"/>
      <c r="K23" s="906" t="s">
        <v>136</v>
      </c>
      <c r="L23" s="892"/>
      <c r="M23" s="959">
        <f>GJ325+FL325</f>
        <v>0</v>
      </c>
      <c r="N23" s="960"/>
      <c r="O23" s="839">
        <f>-43369*I23</f>
        <v>0</v>
      </c>
      <c r="P23" s="839">
        <f>-7811.58*J23</f>
        <v>0</v>
      </c>
      <c r="Q23" s="775">
        <f t="shared" si="0"/>
        <v>0</v>
      </c>
      <c r="R23" s="489">
        <v>16500</v>
      </c>
      <c r="S23" s="955" t="s">
        <v>64</v>
      </c>
      <c r="T23" s="956"/>
      <c r="U23" s="956"/>
      <c r="V23" s="956"/>
      <c r="W23" s="956"/>
      <c r="X23" s="956"/>
      <c r="Y23" s="150"/>
      <c r="Z23" s="35"/>
      <c r="AA23" s="150"/>
      <c r="AB23" s="150"/>
      <c r="AC23" s="35"/>
      <c r="AD23" s="150"/>
      <c r="AE23" s="150"/>
      <c r="AF23" s="43"/>
      <c r="AG23" s="150"/>
      <c r="AH23" s="150"/>
      <c r="AI23" s="38"/>
      <c r="AJ23" s="151"/>
      <c r="AK23" s="151"/>
      <c r="AL23" s="38"/>
      <c r="AM23" s="151"/>
      <c r="AN23" s="151"/>
      <c r="AO23" s="38"/>
      <c r="AP23" s="151"/>
      <c r="AQ23" s="151"/>
      <c r="AR23" s="43"/>
      <c r="AS23" s="150"/>
      <c r="AT23" s="150"/>
      <c r="AU23" s="43"/>
      <c r="AV23" s="150"/>
      <c r="AW23" s="150"/>
      <c r="AX23" s="43"/>
      <c r="AY23" s="150"/>
      <c r="AZ23" s="150"/>
      <c r="BA23" s="43"/>
      <c r="BB23" s="150"/>
      <c r="BC23" s="150"/>
      <c r="BD23" s="43"/>
      <c r="BE23" s="150"/>
      <c r="BF23" s="150"/>
      <c r="BG23" s="150"/>
      <c r="BH23" s="150"/>
      <c r="BI23" s="150"/>
      <c r="BJ23" s="570"/>
      <c r="BK23" s="150"/>
      <c r="BL23" s="150"/>
      <c r="BM23" s="570"/>
      <c r="BN23" s="150"/>
      <c r="BO23" s="150"/>
      <c r="BP23" s="43"/>
      <c r="BQ23" s="150"/>
      <c r="BR23" s="150"/>
      <c r="BS23" s="37"/>
      <c r="BT23" s="150"/>
      <c r="BU23" s="150"/>
      <c r="BV23" s="37"/>
      <c r="BW23" s="150"/>
      <c r="BX23" s="37"/>
      <c r="BY23" s="150"/>
      <c r="BZ23" s="150"/>
      <c r="CA23" s="150"/>
      <c r="CB23" s="43"/>
      <c r="CC23" s="150"/>
      <c r="CD23" s="152"/>
      <c r="CE23" s="43"/>
      <c r="CF23" s="150"/>
      <c r="CG23" s="406"/>
      <c r="CH23" s="150"/>
      <c r="CI23" s="150"/>
      <c r="CJ23" s="406"/>
      <c r="CK23" s="150"/>
      <c r="CL23" s="435"/>
      <c r="CM23" s="152"/>
      <c r="CN23" s="43"/>
      <c r="CO23" s="150"/>
      <c r="CP23" s="43"/>
      <c r="CQ23" s="35"/>
      <c r="CR23" s="43"/>
      <c r="CS23" s="593"/>
      <c r="CT23" s="43"/>
      <c r="CU23" s="43"/>
      <c r="CV23" s="43"/>
      <c r="CW23" s="638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6"/>
      <c r="FJ23" s="675"/>
      <c r="FK23" s="675"/>
      <c r="FL23" s="675"/>
      <c r="FM23" s="675"/>
      <c r="FN23" s="675"/>
      <c r="FO23" s="675"/>
      <c r="FP23" s="675"/>
      <c r="FQ23" s="675"/>
      <c r="FR23" s="675"/>
      <c r="FS23" s="435"/>
      <c r="FT23" s="435"/>
      <c r="FU23" s="435"/>
      <c r="FV23" s="435"/>
      <c r="FW23" s="435"/>
      <c r="FX23" s="435"/>
      <c r="FY23" s="435"/>
      <c r="FZ23" s="435"/>
      <c r="GA23" s="435"/>
      <c r="GB23" s="435"/>
      <c r="GC23" s="435"/>
      <c r="GD23" s="435"/>
      <c r="GE23" s="435"/>
      <c r="GF23" s="435"/>
      <c r="GG23" s="43"/>
      <c r="GH23" s="43"/>
      <c r="GI23" s="37"/>
      <c r="GJ23" s="37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436"/>
      <c r="HJ23" s="436"/>
      <c r="HK23" s="436"/>
      <c r="HL23" s="43"/>
      <c r="HM23" s="65"/>
      <c r="HN23" s="436"/>
      <c r="HO23" s="36"/>
      <c r="HP23" s="150"/>
      <c r="HQ23" s="436"/>
      <c r="HR23" s="152"/>
      <c r="HS23" s="150"/>
      <c r="HT23" s="150"/>
      <c r="HU23" s="150"/>
      <c r="HV23" s="150"/>
      <c r="HW23" s="150"/>
      <c r="HX23" s="150"/>
      <c r="HY23" s="38"/>
      <c r="HZ23" s="38"/>
      <c r="IA23" s="38"/>
      <c r="IB23" s="38"/>
      <c r="IC23" s="38"/>
      <c r="ID23" s="38"/>
      <c r="IE23" s="38"/>
      <c r="IF23" s="38"/>
      <c r="IG23" s="38"/>
      <c r="IH23" s="437"/>
      <c r="II23" s="437"/>
      <c r="IJ23" s="437"/>
      <c r="IK23" s="437"/>
      <c r="IL23" s="437"/>
      <c r="IM23" s="437"/>
      <c r="IN23" s="437"/>
      <c r="IO23" s="437"/>
      <c r="IP23" s="437"/>
      <c r="IQ23" s="437"/>
      <c r="IR23" s="437"/>
      <c r="IS23" s="437"/>
      <c r="IT23" s="437"/>
      <c r="IU23" s="437"/>
      <c r="IV23" s="437"/>
      <c r="IW23" s="437"/>
      <c r="IX23" s="437"/>
      <c r="IY23" s="437"/>
      <c r="IZ23" s="437"/>
      <c r="JA23" s="437"/>
      <c r="JB23" s="437"/>
      <c r="JC23" s="437"/>
      <c r="JD23" s="437"/>
      <c r="JE23" s="437"/>
      <c r="JF23" s="437"/>
      <c r="JG23" s="437"/>
      <c r="JH23" s="437"/>
      <c r="JI23" s="437"/>
      <c r="JJ23" s="437"/>
      <c r="JK23" s="437"/>
      <c r="JL23" s="437"/>
      <c r="JM23" s="437"/>
      <c r="JN23" s="437"/>
      <c r="JO23" s="437"/>
      <c r="JP23" s="437"/>
      <c r="JQ23" s="437"/>
      <c r="JR23" s="437"/>
      <c r="JS23" s="437"/>
      <c r="JT23" s="437"/>
      <c r="JU23" s="437"/>
    </row>
    <row r="24" spans="1:281" s="39" customFormat="1" ht="24.75" customHeight="1" thickBot="1" x14ac:dyDescent="0.4">
      <c r="A24" s="146"/>
      <c r="B24" s="509">
        <f t="shared" si="1"/>
        <v>2003</v>
      </c>
      <c r="C24" s="287">
        <f>D24/H21</f>
        <v>0.2623492</v>
      </c>
      <c r="D24" s="317">
        <f>F113</f>
        <v>6558.73</v>
      </c>
      <c r="E24" s="880" t="s">
        <v>200</v>
      </c>
      <c r="F24" s="881"/>
      <c r="G24" s="881"/>
      <c r="H24" s="895">
        <f>FLOOR((H23*2.5),1000)</f>
        <v>-18000</v>
      </c>
      <c r="I24" s="913"/>
      <c r="J24" s="913"/>
      <c r="K24" s="906" t="s">
        <v>194</v>
      </c>
      <c r="L24" s="892"/>
      <c r="M24" s="959">
        <f>GK325+FM325</f>
        <v>0</v>
      </c>
      <c r="N24" s="960"/>
      <c r="O24" s="839">
        <f>-4547.5*I24</f>
        <v>0</v>
      </c>
      <c r="P24" s="839">
        <f>-781.16*J24</f>
        <v>0</v>
      </c>
      <c r="Q24" s="775">
        <f t="shared" si="0"/>
        <v>0</v>
      </c>
      <c r="R24" s="489">
        <v>1705</v>
      </c>
      <c r="S24" s="955" t="s">
        <v>65</v>
      </c>
      <c r="T24" s="956"/>
      <c r="U24" s="956"/>
      <c r="V24" s="956"/>
      <c r="W24" s="956"/>
      <c r="X24" s="956"/>
      <c r="Y24" s="150"/>
      <c r="Z24" s="35"/>
      <c r="AA24" s="150"/>
      <c r="AB24" s="150"/>
      <c r="AC24" s="35"/>
      <c r="AD24" s="150"/>
      <c r="AE24" s="150"/>
      <c r="AF24" s="43"/>
      <c r="AG24" s="150"/>
      <c r="AH24" s="150"/>
      <c r="AI24" s="38"/>
      <c r="AJ24" s="151"/>
      <c r="AK24" s="151"/>
      <c r="AL24" s="38"/>
      <c r="AM24" s="151"/>
      <c r="AN24" s="151"/>
      <c r="AO24" s="38"/>
      <c r="AP24" s="151"/>
      <c r="AQ24" s="151"/>
      <c r="AR24" s="43"/>
      <c r="AS24" s="150"/>
      <c r="AT24" s="150"/>
      <c r="AU24" s="43"/>
      <c r="AV24" s="150"/>
      <c r="AW24" s="150"/>
      <c r="AX24" s="43"/>
      <c r="AY24" s="150"/>
      <c r="AZ24" s="150"/>
      <c r="BA24" s="43"/>
      <c r="BB24" s="150"/>
      <c r="BC24" s="150"/>
      <c r="BD24" s="43"/>
      <c r="BE24" s="150"/>
      <c r="BF24" s="150"/>
      <c r="BG24" s="150"/>
      <c r="BH24" s="150"/>
      <c r="BI24" s="150"/>
      <c r="BJ24" s="570"/>
      <c r="BK24" s="150"/>
      <c r="BL24" s="150"/>
      <c r="BM24" s="570"/>
      <c r="BN24" s="150"/>
      <c r="BO24" s="150"/>
      <c r="BP24" s="43"/>
      <c r="BQ24" s="150"/>
      <c r="BR24" s="150"/>
      <c r="BS24" s="37"/>
      <c r="BT24" s="150"/>
      <c r="BU24" s="150"/>
      <c r="BV24" s="37"/>
      <c r="BW24" s="150"/>
      <c r="BX24" s="37"/>
      <c r="BY24" s="150"/>
      <c r="BZ24" s="150"/>
      <c r="CA24" s="150"/>
      <c r="CB24" s="43"/>
      <c r="CC24" s="150"/>
      <c r="CD24" s="152"/>
      <c r="CE24" s="43"/>
      <c r="CF24" s="150"/>
      <c r="CG24" s="406"/>
      <c r="CH24" s="150"/>
      <c r="CI24" s="150"/>
      <c r="CJ24" s="406"/>
      <c r="CK24" s="150"/>
      <c r="CL24" s="435"/>
      <c r="CM24" s="152"/>
      <c r="CN24" s="43"/>
      <c r="CO24" s="150"/>
      <c r="CP24" s="43"/>
      <c r="CQ24" s="35"/>
      <c r="CR24" s="43"/>
      <c r="CS24" s="593"/>
      <c r="CT24" s="43"/>
      <c r="CU24" s="43"/>
      <c r="CV24" s="43"/>
      <c r="CW24" s="638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6"/>
      <c r="FJ24" s="675"/>
      <c r="FK24" s="675"/>
      <c r="FL24" s="675"/>
      <c r="FM24" s="675"/>
      <c r="FN24" s="675"/>
      <c r="FO24" s="675"/>
      <c r="FP24" s="675"/>
      <c r="FQ24" s="675"/>
      <c r="FR24" s="675"/>
      <c r="FS24" s="435"/>
      <c r="FT24" s="435"/>
      <c r="FU24" s="435"/>
      <c r="FV24" s="435"/>
      <c r="FW24" s="435"/>
      <c r="FX24" s="435"/>
      <c r="FY24" s="435"/>
      <c r="FZ24" s="435"/>
      <c r="GA24" s="435"/>
      <c r="GB24" s="435"/>
      <c r="GC24" s="435"/>
      <c r="GD24" s="435"/>
      <c r="GE24" s="435"/>
      <c r="GF24" s="435"/>
      <c r="GG24" s="43"/>
      <c r="GH24" s="43"/>
      <c r="GI24" s="37"/>
      <c r="GJ24" s="37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436"/>
      <c r="HJ24" s="436"/>
      <c r="HK24" s="436"/>
      <c r="HL24" s="43"/>
      <c r="HM24" s="65"/>
      <c r="HN24" s="436"/>
      <c r="HO24" s="36"/>
      <c r="HP24" s="150"/>
      <c r="HQ24" s="436"/>
      <c r="HR24" s="152"/>
      <c r="HS24" s="150"/>
      <c r="HT24" s="150"/>
      <c r="HU24" s="150"/>
      <c r="HV24" s="150"/>
      <c r="HW24" s="150"/>
      <c r="HX24" s="150"/>
      <c r="HY24" s="38"/>
      <c r="HZ24" s="38"/>
      <c r="IA24" s="38"/>
      <c r="IB24" s="38"/>
      <c r="IC24" s="38"/>
      <c r="ID24" s="38"/>
      <c r="IE24" s="38"/>
      <c r="IF24" s="38"/>
      <c r="IG24" s="38"/>
      <c r="IH24" s="437"/>
      <c r="II24" s="437"/>
      <c r="IJ24" s="437"/>
      <c r="IK24" s="437"/>
      <c r="IL24" s="437"/>
      <c r="IM24" s="437"/>
      <c r="IN24" s="437"/>
      <c r="IO24" s="437"/>
      <c r="IP24" s="437"/>
      <c r="IQ24" s="437"/>
      <c r="IR24" s="437"/>
      <c r="IS24" s="437"/>
      <c r="IT24" s="437"/>
      <c r="IU24" s="437"/>
      <c r="IV24" s="437"/>
      <c r="IW24" s="437"/>
      <c r="IX24" s="437"/>
      <c r="IY24" s="437"/>
      <c r="IZ24" s="437"/>
      <c r="JA24" s="437"/>
      <c r="JB24" s="437"/>
      <c r="JC24" s="437"/>
      <c r="JD24" s="437"/>
      <c r="JE24" s="437"/>
      <c r="JF24" s="437"/>
      <c r="JG24" s="437"/>
      <c r="JH24" s="437"/>
      <c r="JI24" s="437"/>
      <c r="JJ24" s="437"/>
      <c r="JK24" s="437"/>
      <c r="JL24" s="437"/>
      <c r="JM24" s="437"/>
      <c r="JN24" s="437"/>
      <c r="JO24" s="437"/>
      <c r="JP24" s="437"/>
      <c r="JQ24" s="437"/>
      <c r="JR24" s="437"/>
      <c r="JS24" s="437"/>
      <c r="JT24" s="437"/>
      <c r="JU24" s="437"/>
    </row>
    <row r="25" spans="1:281" s="39" customFormat="1" ht="24.75" customHeight="1" thickBot="1" x14ac:dyDescent="0.4">
      <c r="A25" s="146"/>
      <c r="B25" s="509">
        <f t="shared" si="1"/>
        <v>2004</v>
      </c>
      <c r="C25" s="287">
        <f>D25/H21</f>
        <v>0.1632904</v>
      </c>
      <c r="D25" s="317">
        <f>F128</f>
        <v>4082.26</v>
      </c>
      <c r="E25" s="951" t="s">
        <v>191</v>
      </c>
      <c r="F25" s="952"/>
      <c r="G25" s="952"/>
      <c r="H25" s="896">
        <f>H24+H21</f>
        <v>7000</v>
      </c>
      <c r="I25" s="913"/>
      <c r="J25" s="913"/>
      <c r="K25" s="906" t="s">
        <v>195</v>
      </c>
      <c r="L25" s="892"/>
      <c r="M25" s="959">
        <f>GL325+FN325</f>
        <v>0</v>
      </c>
      <c r="N25" s="960"/>
      <c r="O25" s="839">
        <f>-32501*I25</f>
        <v>0</v>
      </c>
      <c r="P25" s="839">
        <f>-9193.02*J25</f>
        <v>0</v>
      </c>
      <c r="Q25" s="775">
        <f t="shared" si="0"/>
        <v>0</v>
      </c>
      <c r="R25" s="489">
        <v>7920</v>
      </c>
      <c r="S25" s="955" t="s">
        <v>66</v>
      </c>
      <c r="T25" s="956"/>
      <c r="U25" s="956"/>
      <c r="V25" s="956"/>
      <c r="W25" s="956"/>
      <c r="X25" s="956"/>
      <c r="Y25" s="150"/>
      <c r="Z25" s="35"/>
      <c r="AA25" s="150"/>
      <c r="AB25" s="150"/>
      <c r="AC25" s="35"/>
      <c r="AD25" s="150"/>
      <c r="AE25" s="150"/>
      <c r="AF25" s="43"/>
      <c r="AG25" s="150"/>
      <c r="AH25" s="150"/>
      <c r="AI25" s="38"/>
      <c r="AJ25" s="151"/>
      <c r="AK25" s="151"/>
      <c r="AL25" s="38"/>
      <c r="AM25" s="151"/>
      <c r="AN25" s="151"/>
      <c r="AO25" s="38"/>
      <c r="AP25" s="151"/>
      <c r="AQ25" s="151"/>
      <c r="AR25" s="43"/>
      <c r="AS25" s="150"/>
      <c r="AT25" s="150"/>
      <c r="AU25" s="43"/>
      <c r="AV25" s="150"/>
      <c r="AW25" s="150"/>
      <c r="AX25" s="43"/>
      <c r="AY25" s="150"/>
      <c r="AZ25" s="150"/>
      <c r="BA25" s="43"/>
      <c r="BB25" s="150"/>
      <c r="BC25" s="150"/>
      <c r="BD25" s="43"/>
      <c r="BE25" s="150"/>
      <c r="BF25" s="150"/>
      <c r="BG25" s="150"/>
      <c r="BH25" s="150"/>
      <c r="BI25" s="150"/>
      <c r="BJ25" s="570"/>
      <c r="BK25" s="150"/>
      <c r="BL25" s="150"/>
      <c r="BM25" s="570"/>
      <c r="BN25" s="150"/>
      <c r="BO25" s="150"/>
      <c r="BP25" s="43"/>
      <c r="BQ25" s="150"/>
      <c r="BR25" s="150"/>
      <c r="BS25" s="37"/>
      <c r="BT25" s="150"/>
      <c r="BU25" s="150"/>
      <c r="BV25" s="37"/>
      <c r="BW25" s="150"/>
      <c r="BX25" s="37"/>
      <c r="BY25" s="150"/>
      <c r="BZ25" s="150"/>
      <c r="CA25" s="150"/>
      <c r="CB25" s="43"/>
      <c r="CC25" s="150"/>
      <c r="CD25" s="152"/>
      <c r="CE25" s="43"/>
      <c r="CF25" s="150"/>
      <c r="CG25" s="406"/>
      <c r="CH25" s="150"/>
      <c r="CI25" s="150"/>
      <c r="CJ25" s="406"/>
      <c r="CK25" s="150"/>
      <c r="CL25" s="435"/>
      <c r="CM25" s="152"/>
      <c r="CN25" s="43"/>
      <c r="CO25" s="150"/>
      <c r="CP25" s="43"/>
      <c r="CQ25" s="35"/>
      <c r="CR25" s="43"/>
      <c r="CS25" s="593"/>
      <c r="CT25" s="43"/>
      <c r="CU25" s="43"/>
      <c r="CV25" s="43"/>
      <c r="CW25" s="638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6"/>
      <c r="FJ25" s="675"/>
      <c r="FK25" s="675"/>
      <c r="FL25" s="675"/>
      <c r="FM25" s="675"/>
      <c r="FN25" s="675"/>
      <c r="FO25" s="675"/>
      <c r="FP25" s="675"/>
      <c r="FQ25" s="675"/>
      <c r="FR25" s="675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43"/>
      <c r="GH25" s="43"/>
      <c r="GI25" s="37"/>
      <c r="GJ25" s="37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436"/>
      <c r="HJ25" s="436"/>
      <c r="HK25" s="436"/>
      <c r="HL25" s="43"/>
      <c r="HM25" s="65"/>
      <c r="HN25" s="436"/>
      <c r="HO25" s="36"/>
      <c r="HP25" s="150"/>
      <c r="HQ25" s="436"/>
      <c r="HR25" s="152"/>
      <c r="HS25" s="150"/>
      <c r="HT25" s="150"/>
      <c r="HU25" s="150"/>
      <c r="HV25" s="150"/>
      <c r="HW25" s="150"/>
      <c r="HX25" s="150"/>
      <c r="HY25" s="38"/>
      <c r="HZ25" s="38"/>
      <c r="IA25" s="38"/>
      <c r="IB25" s="38"/>
      <c r="IC25" s="38"/>
      <c r="ID25" s="38"/>
      <c r="IE25" s="38"/>
      <c r="IF25" s="38"/>
      <c r="IG25" s="38"/>
      <c r="IH25" s="437"/>
      <c r="II25" s="437"/>
      <c r="IJ25" s="437"/>
      <c r="IK25" s="437"/>
      <c r="IL25" s="437"/>
      <c r="IM25" s="437"/>
      <c r="IN25" s="437"/>
      <c r="IO25" s="437"/>
      <c r="IP25" s="437"/>
      <c r="IQ25" s="437"/>
      <c r="IR25" s="437"/>
      <c r="IS25" s="437"/>
      <c r="IT25" s="437"/>
      <c r="IU25" s="437"/>
      <c r="IV25" s="437"/>
      <c r="IW25" s="437"/>
      <c r="IX25" s="437"/>
      <c r="IY25" s="437"/>
      <c r="IZ25" s="437"/>
      <c r="JA25" s="437"/>
      <c r="JB25" s="437"/>
      <c r="JC25" s="437"/>
      <c r="JD25" s="437"/>
      <c r="JE25" s="437"/>
      <c r="JF25" s="437"/>
      <c r="JG25" s="437"/>
      <c r="JH25" s="437"/>
      <c r="JI25" s="437"/>
      <c r="JJ25" s="437"/>
      <c r="JK25" s="437"/>
      <c r="JL25" s="437"/>
      <c r="JM25" s="437"/>
      <c r="JN25" s="437"/>
      <c r="JO25" s="437"/>
      <c r="JP25" s="437"/>
      <c r="JQ25" s="437"/>
      <c r="JR25" s="437"/>
      <c r="JS25" s="437"/>
      <c r="JT25" s="437"/>
      <c r="JU25" s="437"/>
    </row>
    <row r="26" spans="1:281" s="39" customFormat="1" ht="24.75" customHeight="1" thickBot="1" x14ac:dyDescent="0.4">
      <c r="A26" s="146"/>
      <c r="B26" s="509">
        <f t="shared" si="1"/>
        <v>2005</v>
      </c>
      <c r="C26" s="287">
        <f>D26/H21</f>
        <v>0.30610039999999999</v>
      </c>
      <c r="D26" s="317">
        <f>F143</f>
        <v>7652.51</v>
      </c>
      <c r="E26" s="931" t="s">
        <v>105</v>
      </c>
      <c r="F26" s="932"/>
      <c r="G26" s="932"/>
      <c r="H26" s="785">
        <f>H22/-H23</f>
        <v>77.161863269842826</v>
      </c>
      <c r="I26" s="913"/>
      <c r="J26" s="913"/>
      <c r="K26" s="906" t="s">
        <v>196</v>
      </c>
      <c r="L26" s="892"/>
      <c r="M26" s="959">
        <f>GM325+FO325</f>
        <v>0</v>
      </c>
      <c r="N26" s="960"/>
      <c r="O26" s="839">
        <f>-17013*I26</f>
        <v>0</v>
      </c>
      <c r="P26" s="839">
        <f>-4596.5*J26</f>
        <v>0</v>
      </c>
      <c r="Q26" s="775">
        <f t="shared" si="0"/>
        <v>0</v>
      </c>
      <c r="R26" s="489">
        <v>3960</v>
      </c>
      <c r="S26" s="955" t="s">
        <v>67</v>
      </c>
      <c r="T26" s="956"/>
      <c r="U26" s="956"/>
      <c r="V26" s="956"/>
      <c r="W26" s="956"/>
      <c r="X26" s="956"/>
      <c r="Y26" s="150"/>
      <c r="Z26" s="35"/>
      <c r="AA26" s="150"/>
      <c r="AB26" s="150"/>
      <c r="AC26" s="35"/>
      <c r="AD26" s="150"/>
      <c r="AE26" s="150"/>
      <c r="AF26" s="43"/>
      <c r="AG26" s="150"/>
      <c r="AH26" s="150"/>
      <c r="AI26" s="38"/>
      <c r="AJ26" s="151"/>
      <c r="AK26" s="151"/>
      <c r="AL26" s="38"/>
      <c r="AM26" s="151"/>
      <c r="AN26" s="151"/>
      <c r="AO26" s="38"/>
      <c r="AP26" s="151"/>
      <c r="AQ26" s="151"/>
      <c r="AR26" s="43"/>
      <c r="AS26" s="150"/>
      <c r="AT26" s="150"/>
      <c r="AU26" s="43"/>
      <c r="AV26" s="150"/>
      <c r="AW26" s="150"/>
      <c r="AX26" s="43"/>
      <c r="AY26" s="150"/>
      <c r="AZ26" s="150"/>
      <c r="BA26" s="43"/>
      <c r="BB26" s="150"/>
      <c r="BC26" s="150"/>
      <c r="BD26" s="43"/>
      <c r="BE26" s="150"/>
      <c r="BF26" s="150"/>
      <c r="BG26" s="150"/>
      <c r="BH26" s="150"/>
      <c r="BI26" s="150"/>
      <c r="BJ26" s="570"/>
      <c r="BK26" s="150"/>
      <c r="BL26" s="150"/>
      <c r="BM26" s="570"/>
      <c r="BN26" s="150"/>
      <c r="BO26" s="150"/>
      <c r="BP26" s="43"/>
      <c r="BQ26" s="150"/>
      <c r="BR26" s="150"/>
      <c r="BS26" s="37"/>
      <c r="BT26" s="150"/>
      <c r="BU26" s="150"/>
      <c r="BV26" s="37"/>
      <c r="BW26" s="150"/>
      <c r="BX26" s="37"/>
      <c r="BY26" s="150"/>
      <c r="BZ26" s="150"/>
      <c r="CA26" s="150"/>
      <c r="CB26" s="43"/>
      <c r="CC26" s="150"/>
      <c r="CD26" s="152"/>
      <c r="CE26" s="43"/>
      <c r="CF26" s="150"/>
      <c r="CG26" s="406"/>
      <c r="CH26" s="150"/>
      <c r="CI26" s="150"/>
      <c r="CJ26" s="406"/>
      <c r="CK26" s="150"/>
      <c r="CL26" s="435"/>
      <c r="CM26" s="152"/>
      <c r="CN26" s="43"/>
      <c r="CO26" s="150"/>
      <c r="CP26" s="43"/>
      <c r="CQ26" s="35"/>
      <c r="CR26" s="43"/>
      <c r="CS26" s="593"/>
      <c r="CT26" s="43"/>
      <c r="CU26" s="43"/>
      <c r="CV26" s="43"/>
      <c r="CW26" s="638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6"/>
      <c r="FJ26" s="675"/>
      <c r="FK26" s="675"/>
      <c r="FL26" s="675"/>
      <c r="FM26" s="675"/>
      <c r="FN26" s="675"/>
      <c r="FO26" s="675"/>
      <c r="FP26" s="675"/>
      <c r="FQ26" s="675"/>
      <c r="FR26" s="675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43"/>
      <c r="GH26" s="43"/>
      <c r="GI26" s="273"/>
      <c r="GJ26" s="37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436"/>
      <c r="HJ26" s="436"/>
      <c r="HK26" s="436"/>
      <c r="HL26" s="43"/>
      <c r="HM26" s="65"/>
      <c r="HN26" s="436"/>
      <c r="HO26" s="36"/>
      <c r="HP26" s="150"/>
      <c r="HQ26" s="436"/>
      <c r="HR26" s="152"/>
      <c r="HS26" s="150"/>
      <c r="HT26" s="270"/>
      <c r="HU26" s="270"/>
      <c r="HV26" s="150"/>
      <c r="HW26" s="150"/>
      <c r="HX26" s="150"/>
      <c r="HY26" s="38"/>
      <c r="HZ26" s="38"/>
      <c r="IA26" s="38"/>
      <c r="IB26" s="38"/>
      <c r="IC26" s="38"/>
      <c r="ID26" s="38"/>
      <c r="IE26" s="38"/>
      <c r="IF26" s="38"/>
      <c r="IG26" s="38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  <c r="IX26" s="437"/>
      <c r="IY26" s="437"/>
      <c r="IZ26" s="437"/>
      <c r="JA26" s="437"/>
      <c r="JB26" s="437"/>
      <c r="JC26" s="437"/>
      <c r="JD26" s="437"/>
      <c r="JE26" s="437"/>
      <c r="JF26" s="437"/>
      <c r="JG26" s="437"/>
      <c r="JH26" s="437"/>
      <c r="JI26" s="437"/>
      <c r="JJ26" s="437"/>
      <c r="JK26" s="437"/>
      <c r="JL26" s="437"/>
      <c r="JM26" s="437"/>
      <c r="JN26" s="437"/>
      <c r="JO26" s="437"/>
      <c r="JP26" s="437"/>
      <c r="JQ26" s="437"/>
      <c r="JR26" s="437"/>
      <c r="JS26" s="437"/>
      <c r="JT26" s="437"/>
      <c r="JU26" s="437"/>
    </row>
    <row r="27" spans="1:281" s="39" customFormat="1" ht="24.75" customHeight="1" thickBot="1" x14ac:dyDescent="0.4">
      <c r="A27" s="146"/>
      <c r="B27" s="509">
        <f t="shared" si="1"/>
        <v>2006</v>
      </c>
      <c r="C27" s="287">
        <f>D27/H21</f>
        <v>0.21786040000000001</v>
      </c>
      <c r="D27" s="317">
        <f>F158</f>
        <v>5446.51</v>
      </c>
      <c r="E27" s="931" t="s">
        <v>96</v>
      </c>
      <c r="F27" s="932"/>
      <c r="G27" s="932"/>
      <c r="H27" s="786">
        <f>C49</f>
        <v>0.9800119261992617</v>
      </c>
      <c r="I27" s="913"/>
      <c r="J27" s="913"/>
      <c r="K27" s="906" t="s">
        <v>197</v>
      </c>
      <c r="L27" s="892"/>
      <c r="M27" s="959">
        <f>GN325+FP325</f>
        <v>0</v>
      </c>
      <c r="N27" s="960"/>
      <c r="O27" s="839">
        <f>-3617*I27</f>
        <v>0</v>
      </c>
      <c r="P27" s="839">
        <f>-919.3*J27</f>
        <v>0</v>
      </c>
      <c r="Q27" s="775">
        <f t="shared" si="0"/>
        <v>0</v>
      </c>
      <c r="R27" s="489">
        <v>792</v>
      </c>
      <c r="S27" s="955" t="s">
        <v>68</v>
      </c>
      <c r="T27" s="956"/>
      <c r="U27" s="956"/>
      <c r="V27" s="956"/>
      <c r="W27" s="956"/>
      <c r="X27" s="956"/>
      <c r="Y27" s="150"/>
      <c r="Z27" s="35"/>
      <c r="AA27" s="150"/>
      <c r="AB27" s="150"/>
      <c r="AC27" s="35"/>
      <c r="AD27" s="150"/>
      <c r="AE27" s="150"/>
      <c r="AF27" s="43"/>
      <c r="AG27" s="150"/>
      <c r="AH27" s="150"/>
      <c r="AI27" s="38"/>
      <c r="AJ27" s="151"/>
      <c r="AK27" s="151"/>
      <c r="AL27" s="38"/>
      <c r="AM27" s="151"/>
      <c r="AN27" s="151"/>
      <c r="AO27" s="38"/>
      <c r="AP27" s="151"/>
      <c r="AQ27" s="151"/>
      <c r="AR27" s="43"/>
      <c r="AS27" s="150"/>
      <c r="AT27" s="150"/>
      <c r="AU27" s="43"/>
      <c r="AV27" s="150"/>
      <c r="AW27" s="150"/>
      <c r="AX27" s="43"/>
      <c r="AY27" s="150"/>
      <c r="AZ27" s="150"/>
      <c r="BA27" s="43"/>
      <c r="BB27" s="150"/>
      <c r="BC27" s="150"/>
      <c r="BD27" s="43"/>
      <c r="BE27" s="150"/>
      <c r="BF27" s="150"/>
      <c r="BG27" s="150"/>
      <c r="BH27" s="150"/>
      <c r="BI27" s="150"/>
      <c r="BJ27" s="570"/>
      <c r="BK27" s="150"/>
      <c r="BL27" s="150"/>
      <c r="BM27" s="570"/>
      <c r="BN27" s="150"/>
      <c r="BO27" s="150"/>
      <c r="BP27" s="43"/>
      <c r="BQ27" s="150"/>
      <c r="BR27" s="150"/>
      <c r="BS27" s="37"/>
      <c r="BT27" s="150"/>
      <c r="BU27" s="150"/>
      <c r="BV27" s="37"/>
      <c r="BW27" s="150"/>
      <c r="BX27" s="37"/>
      <c r="BY27" s="150"/>
      <c r="BZ27" s="150"/>
      <c r="CA27" s="150"/>
      <c r="CB27" s="43"/>
      <c r="CC27" s="150"/>
      <c r="CD27" s="152"/>
      <c r="CE27" s="43"/>
      <c r="CF27" s="150"/>
      <c r="CG27" s="406"/>
      <c r="CH27" s="150"/>
      <c r="CI27" s="150"/>
      <c r="CJ27" s="406"/>
      <c r="CK27" s="150"/>
      <c r="CL27" s="435"/>
      <c r="CM27" s="152"/>
      <c r="CN27" s="43"/>
      <c r="CO27" s="150"/>
      <c r="CP27" s="43"/>
      <c r="CQ27" s="35"/>
      <c r="CR27" s="43"/>
      <c r="CS27" s="593"/>
      <c r="CT27" s="43"/>
      <c r="CU27" s="43"/>
      <c r="CV27" s="43"/>
      <c r="CW27" s="638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6"/>
      <c r="FJ27" s="675"/>
      <c r="FK27" s="675"/>
      <c r="FL27" s="675"/>
      <c r="FM27" s="675"/>
      <c r="FN27" s="675"/>
      <c r="FO27" s="675"/>
      <c r="FP27" s="675"/>
      <c r="FQ27" s="675"/>
      <c r="FR27" s="675"/>
      <c r="FS27" s="435"/>
      <c r="FT27" s="435"/>
      <c r="FU27" s="435"/>
      <c r="FV27" s="435"/>
      <c r="FW27" s="435"/>
      <c r="FX27" s="435"/>
      <c r="FY27" s="435"/>
      <c r="FZ27" s="435"/>
      <c r="GA27" s="435"/>
      <c r="GB27" s="435"/>
      <c r="GC27" s="435"/>
      <c r="GD27" s="435"/>
      <c r="GE27" s="435"/>
      <c r="GF27" s="435"/>
      <c r="GG27" s="43"/>
      <c r="GH27" s="43"/>
      <c r="GI27" s="273"/>
      <c r="GJ27" s="37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436"/>
      <c r="HJ27" s="436"/>
      <c r="HK27" s="436"/>
      <c r="HL27" s="43"/>
      <c r="HM27" s="65"/>
      <c r="HN27" s="436"/>
      <c r="HO27" s="36"/>
      <c r="HP27" s="150"/>
      <c r="HQ27" s="436"/>
      <c r="HR27" s="152"/>
      <c r="HS27" s="150"/>
      <c r="HT27" s="270"/>
      <c r="HU27" s="274"/>
      <c r="HV27" s="437"/>
      <c r="HW27" s="437"/>
      <c r="HX27" s="150"/>
      <c r="HY27" s="38"/>
      <c r="HZ27" s="38"/>
      <c r="IA27" s="38"/>
      <c r="IB27" s="38"/>
      <c r="IC27" s="38"/>
      <c r="ID27" s="38"/>
      <c r="IE27" s="38"/>
      <c r="IF27" s="38"/>
      <c r="IG27" s="38"/>
      <c r="IH27" s="437"/>
      <c r="II27" s="437"/>
      <c r="IJ27" s="437"/>
      <c r="IK27" s="437"/>
      <c r="IL27" s="437"/>
      <c r="IM27" s="437"/>
      <c r="IN27" s="437"/>
      <c r="IO27" s="437"/>
      <c r="IP27" s="437"/>
      <c r="IQ27" s="437"/>
      <c r="IR27" s="437"/>
      <c r="IS27" s="437"/>
      <c r="IT27" s="437"/>
      <c r="IU27" s="437"/>
      <c r="IV27" s="437"/>
      <c r="IW27" s="437"/>
      <c r="IX27" s="437"/>
      <c r="IY27" s="437"/>
      <c r="IZ27" s="437"/>
      <c r="JA27" s="437"/>
      <c r="JB27" s="437"/>
      <c r="JC27" s="437"/>
      <c r="JD27" s="437"/>
      <c r="JE27" s="437"/>
      <c r="JF27" s="437"/>
      <c r="JG27" s="437"/>
      <c r="JH27" s="437"/>
      <c r="JI27" s="437"/>
      <c r="JJ27" s="437"/>
      <c r="JK27" s="437"/>
      <c r="JL27" s="437"/>
      <c r="JM27" s="437"/>
      <c r="JN27" s="437"/>
      <c r="JO27" s="437"/>
      <c r="JP27" s="437"/>
      <c r="JQ27" s="437"/>
      <c r="JR27" s="437"/>
      <c r="JS27" s="437"/>
      <c r="JT27" s="437"/>
      <c r="JU27" s="437"/>
    </row>
    <row r="28" spans="1:281" s="39" customFormat="1" ht="24.75" customHeight="1" thickBot="1" x14ac:dyDescent="0.4">
      <c r="A28" s="146"/>
      <c r="B28" s="509">
        <f t="shared" si="1"/>
        <v>2007</v>
      </c>
      <c r="C28" s="287">
        <f>D28/H21</f>
        <v>0.46134999999999998</v>
      </c>
      <c r="D28" s="317">
        <f>F173</f>
        <v>11533.75</v>
      </c>
      <c r="E28" s="885" t="s">
        <v>106</v>
      </c>
      <c r="F28" s="886"/>
      <c r="G28" s="887"/>
      <c r="H28" s="787">
        <f>H23/H21</f>
        <v>-0.28682479999999982</v>
      </c>
      <c r="I28" s="913"/>
      <c r="J28" s="913"/>
      <c r="K28" s="906" t="s">
        <v>132</v>
      </c>
      <c r="L28" s="892"/>
      <c r="M28" s="959">
        <f>GO325+FQ325</f>
        <v>0</v>
      </c>
      <c r="N28" s="960"/>
      <c r="O28" s="839">
        <f>-48503*I28</f>
        <v>0</v>
      </c>
      <c r="P28" s="839">
        <f>-20855.04*J28</f>
        <v>0</v>
      </c>
      <c r="Q28" s="775">
        <f t="shared" si="0"/>
        <v>0</v>
      </c>
      <c r="R28" s="489">
        <v>9350</v>
      </c>
      <c r="S28" s="955" t="s">
        <v>69</v>
      </c>
      <c r="T28" s="956"/>
      <c r="U28" s="956"/>
      <c r="V28" s="956"/>
      <c r="W28" s="956"/>
      <c r="X28" s="956"/>
      <c r="Y28" s="150"/>
      <c r="Z28" s="35"/>
      <c r="AA28" s="150"/>
      <c r="AB28" s="150"/>
      <c r="AC28" s="35"/>
      <c r="AD28" s="150"/>
      <c r="AE28" s="150"/>
      <c r="AF28" s="43"/>
      <c r="AG28" s="150"/>
      <c r="AH28" s="150"/>
      <c r="AI28" s="38"/>
      <c r="AJ28" s="151"/>
      <c r="AK28" s="151"/>
      <c r="AL28" s="38"/>
      <c r="AM28" s="151"/>
      <c r="AN28" s="151"/>
      <c r="AO28" s="38"/>
      <c r="AP28" s="151"/>
      <c r="AQ28" s="151"/>
      <c r="AR28" s="43"/>
      <c r="AS28" s="150"/>
      <c r="AT28" s="150"/>
      <c r="AU28" s="43"/>
      <c r="AV28" s="150"/>
      <c r="AW28" s="150"/>
      <c r="AX28" s="43"/>
      <c r="AY28" s="150"/>
      <c r="AZ28" s="150"/>
      <c r="BA28" s="43"/>
      <c r="BB28" s="150"/>
      <c r="BC28" s="150"/>
      <c r="BD28" s="43"/>
      <c r="BE28" s="150"/>
      <c r="BF28" s="150"/>
      <c r="BG28" s="150"/>
      <c r="BH28" s="150"/>
      <c r="BI28" s="150"/>
      <c r="BJ28" s="570"/>
      <c r="BK28" s="150"/>
      <c r="BL28" s="150"/>
      <c r="BM28" s="570"/>
      <c r="BN28" s="150"/>
      <c r="BO28" s="150"/>
      <c r="BP28" s="43"/>
      <c r="BQ28" s="150"/>
      <c r="BR28" s="150"/>
      <c r="BS28" s="37"/>
      <c r="BT28" s="150"/>
      <c r="BU28" s="150"/>
      <c r="BV28" s="37"/>
      <c r="BW28" s="150"/>
      <c r="BX28" s="37"/>
      <c r="BY28" s="150"/>
      <c r="BZ28" s="150"/>
      <c r="CA28" s="150"/>
      <c r="CB28" s="43"/>
      <c r="CC28" s="150"/>
      <c r="CD28" s="152"/>
      <c r="CE28" s="43"/>
      <c r="CF28" s="150"/>
      <c r="CG28" s="406"/>
      <c r="CH28" s="150"/>
      <c r="CI28" s="150"/>
      <c r="CJ28" s="406"/>
      <c r="CK28" s="150"/>
      <c r="CL28" s="435"/>
      <c r="CM28" s="152"/>
      <c r="CN28" s="43"/>
      <c r="CO28" s="150"/>
      <c r="CP28" s="43"/>
      <c r="CQ28" s="35"/>
      <c r="CR28" s="43"/>
      <c r="CS28" s="593"/>
      <c r="CT28" s="43"/>
      <c r="CU28" s="43"/>
      <c r="CV28" s="43"/>
      <c r="CW28" s="638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6"/>
      <c r="FJ28" s="675"/>
      <c r="FK28" s="675"/>
      <c r="FL28" s="675"/>
      <c r="FM28" s="675"/>
      <c r="FN28" s="675"/>
      <c r="FO28" s="675"/>
      <c r="FP28" s="675"/>
      <c r="FQ28" s="675"/>
      <c r="FR28" s="675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43"/>
      <c r="GH28" s="43"/>
      <c r="GI28" s="273"/>
      <c r="GJ28" s="37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436"/>
      <c r="HJ28" s="436"/>
      <c r="HK28" s="436"/>
      <c r="HL28" s="43"/>
      <c r="HM28" s="65"/>
      <c r="HN28" s="436"/>
      <c r="HO28" s="36"/>
      <c r="HP28" s="150"/>
      <c r="HQ28" s="436"/>
      <c r="HR28" s="152"/>
      <c r="HS28" s="150"/>
      <c r="HT28" s="270"/>
      <c r="HU28" s="274"/>
      <c r="HV28" s="437"/>
      <c r="HW28" s="437"/>
      <c r="HX28" s="150"/>
      <c r="HY28" s="38"/>
      <c r="HZ28" s="38"/>
      <c r="IA28" s="38"/>
      <c r="IB28" s="38"/>
      <c r="IC28" s="38"/>
      <c r="ID28" s="38"/>
      <c r="IE28" s="38"/>
      <c r="IF28" s="38"/>
      <c r="IG28" s="38"/>
      <c r="IH28" s="437"/>
      <c r="II28" s="437"/>
      <c r="IJ28" s="437"/>
      <c r="IK28" s="437"/>
      <c r="IL28" s="437"/>
      <c r="IM28" s="437"/>
      <c r="IN28" s="437"/>
      <c r="IO28" s="437"/>
      <c r="IP28" s="437"/>
      <c r="IQ28" s="437"/>
      <c r="IR28" s="437"/>
      <c r="IS28" s="437"/>
      <c r="IT28" s="437"/>
      <c r="IU28" s="437"/>
      <c r="IV28" s="437"/>
      <c r="IW28" s="437"/>
      <c r="IX28" s="437"/>
      <c r="IY28" s="437"/>
      <c r="IZ28" s="437"/>
      <c r="JA28" s="437"/>
      <c r="JB28" s="437"/>
      <c r="JC28" s="437"/>
      <c r="JD28" s="437"/>
      <c r="JE28" s="437"/>
      <c r="JF28" s="437"/>
      <c r="JG28" s="437"/>
      <c r="JH28" s="437"/>
      <c r="JI28" s="437"/>
      <c r="JJ28" s="437"/>
      <c r="JK28" s="437"/>
      <c r="JL28" s="437"/>
      <c r="JM28" s="437"/>
      <c r="JN28" s="437"/>
      <c r="JO28" s="437"/>
      <c r="JP28" s="437"/>
      <c r="JQ28" s="437"/>
      <c r="JR28" s="437"/>
      <c r="JS28" s="437"/>
      <c r="JT28" s="437"/>
      <c r="JU28" s="437"/>
    </row>
    <row r="29" spans="1:281" s="39" customFormat="1" ht="24.75" customHeight="1" thickBot="1" x14ac:dyDescent="0.4">
      <c r="A29" s="146"/>
      <c r="B29" s="509">
        <f t="shared" si="1"/>
        <v>2008</v>
      </c>
      <c r="C29" s="287">
        <f>D29/H21</f>
        <v>1.1541192</v>
      </c>
      <c r="D29" s="317">
        <f>F188</f>
        <v>28852.98</v>
      </c>
      <c r="E29" s="931" t="s">
        <v>107</v>
      </c>
      <c r="F29" s="932"/>
      <c r="G29" s="932"/>
      <c r="H29" s="788">
        <f>HP405</f>
        <v>0</v>
      </c>
      <c r="I29" s="913"/>
      <c r="J29" s="913"/>
      <c r="K29" s="906" t="s">
        <v>177</v>
      </c>
      <c r="L29" s="892"/>
      <c r="M29" s="959">
        <f>GP325+FR325</f>
        <v>0</v>
      </c>
      <c r="N29" s="960"/>
      <c r="O29" s="839">
        <f>-24290*I29</f>
        <v>0</v>
      </c>
      <c r="P29" s="839">
        <f>-10427.53*J29</f>
        <v>0</v>
      </c>
      <c r="Q29" s="775">
        <f t="shared" si="0"/>
        <v>0</v>
      </c>
      <c r="R29" s="489">
        <v>4675</v>
      </c>
      <c r="S29" s="955" t="s">
        <v>70</v>
      </c>
      <c r="T29" s="956"/>
      <c r="U29" s="956"/>
      <c r="V29" s="956"/>
      <c r="W29" s="956"/>
      <c r="X29" s="956"/>
      <c r="Y29" s="150"/>
      <c r="Z29" s="35"/>
      <c r="AA29" s="150"/>
      <c r="AB29" s="150"/>
      <c r="AC29" s="35"/>
      <c r="AD29" s="150"/>
      <c r="AE29" s="150"/>
      <c r="AF29" s="43"/>
      <c r="AG29" s="150"/>
      <c r="AH29" s="150"/>
      <c r="AI29" s="38"/>
      <c r="AJ29" s="151"/>
      <c r="AK29" s="151"/>
      <c r="AL29" s="38"/>
      <c r="AM29" s="151"/>
      <c r="AN29" s="151"/>
      <c r="AO29" s="38"/>
      <c r="AP29" s="151"/>
      <c r="AQ29" s="151"/>
      <c r="AR29" s="43"/>
      <c r="AS29" s="150"/>
      <c r="AT29" s="150"/>
      <c r="AU29" s="43"/>
      <c r="AV29" s="150"/>
      <c r="AW29" s="150"/>
      <c r="AX29" s="43"/>
      <c r="AY29" s="150"/>
      <c r="AZ29" s="150"/>
      <c r="BA29" s="43"/>
      <c r="BB29" s="150"/>
      <c r="BC29" s="150"/>
      <c r="BD29" s="43"/>
      <c r="BE29" s="150"/>
      <c r="BF29" s="150"/>
      <c r="BG29" s="150"/>
      <c r="BH29" s="150"/>
      <c r="BI29" s="150"/>
      <c r="BJ29" s="570"/>
      <c r="BK29" s="150"/>
      <c r="BL29" s="150"/>
      <c r="BM29" s="570"/>
      <c r="BN29" s="150"/>
      <c r="BO29" s="150"/>
      <c r="BP29" s="43"/>
      <c r="BQ29" s="150"/>
      <c r="BR29" s="150"/>
      <c r="BS29" s="37"/>
      <c r="BT29" s="150"/>
      <c r="BU29" s="150"/>
      <c r="BV29" s="37"/>
      <c r="BW29" s="150"/>
      <c r="BX29" s="37"/>
      <c r="BY29" s="150"/>
      <c r="BZ29" s="150"/>
      <c r="CA29" s="150"/>
      <c r="CB29" s="43"/>
      <c r="CC29" s="150"/>
      <c r="CD29" s="152"/>
      <c r="CE29" s="43"/>
      <c r="CF29" s="150"/>
      <c r="CG29" s="406"/>
      <c r="CH29" s="150"/>
      <c r="CI29" s="150"/>
      <c r="CJ29" s="406"/>
      <c r="CK29" s="150"/>
      <c r="CL29" s="435"/>
      <c r="CM29" s="152"/>
      <c r="CN29" s="43"/>
      <c r="CO29" s="150"/>
      <c r="CP29" s="43"/>
      <c r="CQ29" s="35"/>
      <c r="CR29" s="43"/>
      <c r="CS29" s="593"/>
      <c r="CT29" s="43"/>
      <c r="CU29" s="43"/>
      <c r="CV29" s="43"/>
      <c r="CW29" s="638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6"/>
      <c r="FJ29" s="675"/>
      <c r="FK29" s="675"/>
      <c r="FL29" s="675"/>
      <c r="FM29" s="675"/>
      <c r="FN29" s="675"/>
      <c r="FO29" s="675"/>
      <c r="FP29" s="675"/>
      <c r="FQ29" s="675"/>
      <c r="FR29" s="675"/>
      <c r="FS29" s="435"/>
      <c r="FT29" s="435"/>
      <c r="FU29" s="435"/>
      <c r="FV29" s="435"/>
      <c r="FW29" s="435"/>
      <c r="FX29" s="435"/>
      <c r="FY29" s="435"/>
      <c r="FZ29" s="435"/>
      <c r="GA29" s="435"/>
      <c r="GB29" s="435"/>
      <c r="GC29" s="435"/>
      <c r="GD29" s="435"/>
      <c r="GE29" s="435"/>
      <c r="GF29" s="435"/>
      <c r="GG29" s="43"/>
      <c r="GH29" s="43"/>
      <c r="GI29" s="273"/>
      <c r="GJ29" s="37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436"/>
      <c r="HJ29" s="436"/>
      <c r="HK29" s="436"/>
      <c r="HL29" s="43"/>
      <c r="HM29" s="65"/>
      <c r="HN29" s="436"/>
      <c r="HO29" s="36"/>
      <c r="HP29" s="150"/>
      <c r="HQ29" s="436"/>
      <c r="HR29" s="152"/>
      <c r="HS29" s="150"/>
      <c r="HT29" s="270"/>
      <c r="HU29" s="274"/>
      <c r="HV29" s="437"/>
      <c r="HW29" s="437"/>
      <c r="HX29" s="150"/>
      <c r="HY29" s="38"/>
      <c r="HZ29" s="38"/>
      <c r="IA29" s="38"/>
      <c r="IB29" s="38"/>
      <c r="IC29" s="38"/>
      <c r="ID29" s="38"/>
      <c r="IE29" s="38"/>
      <c r="IF29" s="38"/>
      <c r="IG29" s="38"/>
      <c r="IH29" s="437"/>
      <c r="II29" s="437"/>
      <c r="IJ29" s="437"/>
      <c r="IK29" s="437"/>
      <c r="IL29" s="437"/>
      <c r="IM29" s="437"/>
      <c r="IN29" s="437"/>
      <c r="IO29" s="437"/>
      <c r="IP29" s="437"/>
      <c r="IQ29" s="437"/>
      <c r="IR29" s="437"/>
      <c r="IS29" s="437"/>
      <c r="IT29" s="437"/>
      <c r="IU29" s="437"/>
      <c r="IV29" s="437"/>
      <c r="IW29" s="437"/>
      <c r="IX29" s="437"/>
      <c r="IY29" s="437"/>
      <c r="IZ29" s="437"/>
      <c r="JA29" s="437"/>
      <c r="JB29" s="437"/>
      <c r="JC29" s="437"/>
      <c r="JD29" s="437"/>
      <c r="JE29" s="437"/>
      <c r="JF29" s="437"/>
      <c r="JG29" s="437"/>
      <c r="JH29" s="437"/>
      <c r="JI29" s="437"/>
      <c r="JJ29" s="437"/>
      <c r="JK29" s="437"/>
      <c r="JL29" s="437"/>
      <c r="JM29" s="437"/>
      <c r="JN29" s="437"/>
      <c r="JO29" s="437"/>
      <c r="JP29" s="437"/>
      <c r="JQ29" s="437"/>
      <c r="JR29" s="437"/>
      <c r="JS29" s="437"/>
      <c r="JT29" s="437"/>
      <c r="JU29" s="437"/>
    </row>
    <row r="30" spans="1:281" s="39" customFormat="1" ht="24.75" customHeight="1" thickBot="1" x14ac:dyDescent="0.4">
      <c r="A30" s="146"/>
      <c r="B30" s="509">
        <f t="shared" si="1"/>
        <v>2009</v>
      </c>
      <c r="C30" s="287">
        <f>D30/H21</f>
        <v>0.67332399999999992</v>
      </c>
      <c r="D30" s="317">
        <f>F203</f>
        <v>16833.099999999999</v>
      </c>
      <c r="E30" s="931" t="s">
        <v>95</v>
      </c>
      <c r="F30" s="932"/>
      <c r="G30" s="932"/>
      <c r="H30" s="789">
        <f>SUM(Q21:Q47)</f>
        <v>11643</v>
      </c>
      <c r="I30" s="913"/>
      <c r="J30" s="913"/>
      <c r="K30" s="906" t="s">
        <v>131</v>
      </c>
      <c r="L30" s="892"/>
      <c r="M30" s="959">
        <f>GQ325+FS325</f>
        <v>0</v>
      </c>
      <c r="N30" s="960"/>
      <c r="O30" s="839">
        <f>-9763*I30</f>
        <v>0</v>
      </c>
      <c r="P30" s="839">
        <f>-4171.01*J30</f>
        <v>0</v>
      </c>
      <c r="Q30" s="775">
        <f t="shared" si="0"/>
        <v>0</v>
      </c>
      <c r="R30" s="489">
        <v>1870</v>
      </c>
      <c r="S30" s="955" t="s">
        <v>71</v>
      </c>
      <c r="T30" s="956"/>
      <c r="U30" s="956"/>
      <c r="V30" s="956"/>
      <c r="W30" s="956"/>
      <c r="X30" s="956"/>
      <c r="Y30" s="150"/>
      <c r="Z30" s="35"/>
      <c r="AA30" s="150"/>
      <c r="AB30" s="150"/>
      <c r="AC30" s="35"/>
      <c r="AD30" s="150"/>
      <c r="AE30" s="150"/>
      <c r="AF30" s="43"/>
      <c r="AG30" s="150"/>
      <c r="AH30" s="150"/>
      <c r="AI30" s="38"/>
      <c r="AJ30" s="151"/>
      <c r="AK30" s="151"/>
      <c r="AL30" s="38"/>
      <c r="AM30" s="151"/>
      <c r="AN30" s="151"/>
      <c r="AO30" s="38"/>
      <c r="AP30" s="151"/>
      <c r="AQ30" s="151"/>
      <c r="AR30" s="43"/>
      <c r="AS30" s="150"/>
      <c r="AT30" s="150"/>
      <c r="AU30" s="43"/>
      <c r="AV30" s="150"/>
      <c r="AW30" s="150"/>
      <c r="AX30" s="43"/>
      <c r="AY30" s="150"/>
      <c r="AZ30" s="150"/>
      <c r="BA30" s="43"/>
      <c r="BB30" s="150"/>
      <c r="BC30" s="150"/>
      <c r="BD30" s="43"/>
      <c r="BE30" s="150"/>
      <c r="BF30" s="150"/>
      <c r="BG30" s="150"/>
      <c r="BH30" s="150"/>
      <c r="BI30" s="150"/>
      <c r="BJ30" s="570"/>
      <c r="BK30" s="150"/>
      <c r="BL30" s="150"/>
      <c r="BM30" s="570"/>
      <c r="BN30" s="150"/>
      <c r="BO30" s="150"/>
      <c r="BP30" s="43"/>
      <c r="BQ30" s="150"/>
      <c r="BR30" s="150"/>
      <c r="BS30" s="37"/>
      <c r="BT30" s="150"/>
      <c r="BU30" s="150"/>
      <c r="BV30" s="37"/>
      <c r="BW30" s="150"/>
      <c r="BX30" s="37"/>
      <c r="BY30" s="150"/>
      <c r="BZ30" s="150"/>
      <c r="CA30" s="150"/>
      <c r="CB30" s="43"/>
      <c r="CC30" s="150"/>
      <c r="CD30" s="152"/>
      <c r="CE30" s="43"/>
      <c r="CF30" s="150"/>
      <c r="CG30" s="406"/>
      <c r="CH30" s="150"/>
      <c r="CI30" s="150"/>
      <c r="CJ30" s="406"/>
      <c r="CK30" s="150"/>
      <c r="CL30" s="435"/>
      <c r="CM30" s="152"/>
      <c r="CN30" s="43"/>
      <c r="CO30" s="150"/>
      <c r="CP30" s="43"/>
      <c r="CQ30" s="35"/>
      <c r="CR30" s="43"/>
      <c r="CS30" s="593"/>
      <c r="CT30" s="43"/>
      <c r="CU30" s="43"/>
      <c r="CV30" s="43"/>
      <c r="CW30" s="638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6"/>
      <c r="FJ30" s="675"/>
      <c r="FK30" s="675"/>
      <c r="FL30" s="675"/>
      <c r="FM30" s="675"/>
      <c r="FN30" s="675"/>
      <c r="FO30" s="675"/>
      <c r="FP30" s="675"/>
      <c r="FQ30" s="675"/>
      <c r="FR30" s="675"/>
      <c r="FS30" s="435"/>
      <c r="FT30" s="435"/>
      <c r="FU30" s="435"/>
      <c r="FV30" s="435"/>
      <c r="FW30" s="435"/>
      <c r="FX30" s="435"/>
      <c r="FY30" s="435"/>
      <c r="FZ30" s="435"/>
      <c r="GA30" s="435"/>
      <c r="GB30" s="435"/>
      <c r="GC30" s="435"/>
      <c r="GD30" s="435"/>
      <c r="GE30" s="435"/>
      <c r="GF30" s="435"/>
      <c r="GG30" s="43"/>
      <c r="GH30" s="43"/>
      <c r="GI30" s="273"/>
      <c r="GJ30" s="37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436"/>
      <c r="HJ30" s="436"/>
      <c r="HK30" s="436"/>
      <c r="HL30" s="43"/>
      <c r="HM30" s="65"/>
      <c r="HN30" s="436"/>
      <c r="HO30" s="36"/>
      <c r="HP30" s="150"/>
      <c r="HQ30" s="436"/>
      <c r="HR30" s="152"/>
      <c r="HS30" s="150"/>
      <c r="HT30" s="270"/>
      <c r="HU30" s="274"/>
      <c r="HV30" s="437"/>
      <c r="HW30" s="437"/>
      <c r="HX30" s="150"/>
      <c r="HY30" s="38"/>
      <c r="HZ30" s="38"/>
      <c r="IA30" s="38"/>
      <c r="IB30" s="38"/>
      <c r="IC30" s="38"/>
      <c r="ID30" s="38"/>
      <c r="IE30" s="38"/>
      <c r="IF30" s="38"/>
      <c r="IG30" s="38"/>
      <c r="IH30" s="437"/>
      <c r="II30" s="437"/>
      <c r="IJ30" s="437"/>
      <c r="IK30" s="437"/>
      <c r="IL30" s="437"/>
      <c r="IM30" s="437"/>
      <c r="IN30" s="437"/>
      <c r="IO30" s="437"/>
      <c r="IP30" s="437"/>
      <c r="IQ30" s="437"/>
      <c r="IR30" s="437"/>
      <c r="IS30" s="437"/>
      <c r="IT30" s="437"/>
      <c r="IU30" s="437"/>
      <c r="IV30" s="437"/>
      <c r="IW30" s="437"/>
      <c r="IX30" s="437"/>
      <c r="IY30" s="437"/>
      <c r="IZ30" s="437"/>
      <c r="JA30" s="437"/>
      <c r="JB30" s="437"/>
      <c r="JC30" s="437"/>
      <c r="JD30" s="437"/>
      <c r="JE30" s="437"/>
      <c r="JF30" s="437"/>
      <c r="JG30" s="437"/>
      <c r="JH30" s="437"/>
      <c r="JI30" s="437"/>
      <c r="JJ30" s="437"/>
      <c r="JK30" s="437"/>
      <c r="JL30" s="437"/>
      <c r="JM30" s="437"/>
      <c r="JN30" s="437"/>
      <c r="JO30" s="437"/>
      <c r="JP30" s="437"/>
      <c r="JQ30" s="437"/>
      <c r="JR30" s="437"/>
      <c r="JS30" s="437"/>
      <c r="JT30" s="437"/>
      <c r="JU30" s="437"/>
    </row>
    <row r="31" spans="1:281" s="39" customFormat="1" ht="21" customHeight="1" thickBot="1" x14ac:dyDescent="0.4">
      <c r="A31" s="146"/>
      <c r="B31" s="509">
        <f t="shared" si="1"/>
        <v>2010</v>
      </c>
      <c r="C31" s="287">
        <f>D31/H21</f>
        <v>0.25835400000000003</v>
      </c>
      <c r="D31" s="317">
        <f>F218</f>
        <v>6458.85</v>
      </c>
      <c r="E31" s="931" t="s">
        <v>170</v>
      </c>
      <c r="F31" s="932"/>
      <c r="G31" s="932"/>
      <c r="H31" s="790">
        <f>H30-H32</f>
        <v>33154.859999999986</v>
      </c>
      <c r="I31" s="913"/>
      <c r="J31" s="913">
        <v>1</v>
      </c>
      <c r="K31" s="906" t="s">
        <v>120</v>
      </c>
      <c r="L31" s="892"/>
      <c r="M31" s="959">
        <f>GR325+FT325</f>
        <v>51260.520000000004</v>
      </c>
      <c r="N31" s="960"/>
      <c r="O31" s="839">
        <f>-14039*I31</f>
        <v>0</v>
      </c>
      <c r="P31" s="839">
        <f>-4083*J31</f>
        <v>-4083</v>
      </c>
      <c r="Q31" s="775">
        <f t="shared" si="0"/>
        <v>2200</v>
      </c>
      <c r="R31" s="489">
        <v>2200</v>
      </c>
      <c r="S31" s="955" t="s">
        <v>72</v>
      </c>
      <c r="T31" s="956"/>
      <c r="U31" s="956"/>
      <c r="V31" s="956"/>
      <c r="W31" s="956"/>
      <c r="X31" s="956"/>
      <c r="Y31" s="150"/>
      <c r="Z31" s="35"/>
      <c r="AA31" s="150"/>
      <c r="AB31" s="150"/>
      <c r="AC31" s="35"/>
      <c r="AD31" s="150"/>
      <c r="AE31" s="150"/>
      <c r="AF31" s="43"/>
      <c r="AG31" s="150"/>
      <c r="AH31" s="150"/>
      <c r="AI31" s="38"/>
      <c r="AJ31" s="151"/>
      <c r="AK31" s="151"/>
      <c r="AL31" s="38"/>
      <c r="AM31" s="151"/>
      <c r="AN31" s="151"/>
      <c r="AO31" s="38"/>
      <c r="AP31" s="151"/>
      <c r="AQ31" s="151"/>
      <c r="AR31" s="43"/>
      <c r="AS31" s="150"/>
      <c r="AT31" s="150"/>
      <c r="AU31" s="43"/>
      <c r="AV31" s="150"/>
      <c r="AW31" s="150"/>
      <c r="AX31" s="43"/>
      <c r="AY31" s="150"/>
      <c r="AZ31" s="150"/>
      <c r="BA31" s="43"/>
      <c r="BB31" s="150"/>
      <c r="BC31" s="150"/>
      <c r="BD31" s="43"/>
      <c r="BE31" s="150"/>
      <c r="BF31" s="150"/>
      <c r="BG31" s="150"/>
      <c r="BH31" s="150"/>
      <c r="BI31" s="150"/>
      <c r="BJ31" s="570"/>
      <c r="BK31" s="150"/>
      <c r="BL31" s="150"/>
      <c r="BM31" s="570"/>
      <c r="BN31" s="150"/>
      <c r="BO31" s="150"/>
      <c r="BP31" s="43"/>
      <c r="BQ31" s="150"/>
      <c r="BR31" s="150"/>
      <c r="BS31" s="37"/>
      <c r="BT31" s="150"/>
      <c r="BU31" s="150"/>
      <c r="BV31" s="37"/>
      <c r="BW31" s="150"/>
      <c r="BX31" s="37"/>
      <c r="BY31" s="150"/>
      <c r="BZ31" s="150"/>
      <c r="CA31" s="150"/>
      <c r="CB31" s="43"/>
      <c r="CC31" s="150"/>
      <c r="CD31" s="152"/>
      <c r="CE31" s="43"/>
      <c r="CF31" s="150"/>
      <c r="CG31" s="406"/>
      <c r="CH31" s="150"/>
      <c r="CI31" s="150"/>
      <c r="CJ31" s="406"/>
      <c r="CK31" s="150"/>
      <c r="CL31" s="435"/>
      <c r="CM31" s="152"/>
      <c r="CN31" s="43"/>
      <c r="CO31" s="150"/>
      <c r="CP31" s="43"/>
      <c r="CQ31" s="35"/>
      <c r="CR31" s="43"/>
      <c r="CS31" s="593"/>
      <c r="CT31" s="43"/>
      <c r="CU31" s="43"/>
      <c r="CV31" s="43"/>
      <c r="CW31" s="638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6"/>
      <c r="FJ31" s="675"/>
      <c r="FK31" s="675"/>
      <c r="FL31" s="675"/>
      <c r="FM31" s="675"/>
      <c r="FN31" s="675"/>
      <c r="FO31" s="675"/>
      <c r="FP31" s="675"/>
      <c r="FQ31" s="675"/>
      <c r="FR31" s="675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43"/>
      <c r="GH31" s="43"/>
      <c r="GI31" s="273"/>
      <c r="GJ31" s="37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436"/>
      <c r="HJ31" s="436"/>
      <c r="HK31" s="436"/>
      <c r="HL31" s="43"/>
      <c r="HM31" s="65"/>
      <c r="HN31" s="436"/>
      <c r="HO31" s="36"/>
      <c r="HP31" s="150"/>
      <c r="HQ31" s="436"/>
      <c r="HR31" s="152"/>
      <c r="HS31" s="150"/>
      <c r="HT31" s="270"/>
      <c r="HU31" s="274"/>
      <c r="HV31" s="437"/>
      <c r="HW31" s="437"/>
      <c r="HX31" s="150"/>
      <c r="HY31" s="38"/>
      <c r="HZ31" s="38"/>
      <c r="IA31" s="38"/>
      <c r="IB31" s="38"/>
      <c r="IC31" s="38"/>
      <c r="ID31" s="38"/>
      <c r="IE31" s="38"/>
      <c r="IF31" s="38"/>
      <c r="IG31" s="38"/>
      <c r="IH31" s="437"/>
      <c r="II31" s="437"/>
      <c r="IJ31" s="437"/>
      <c r="IK31" s="437"/>
      <c r="IL31" s="437"/>
      <c r="IM31" s="437"/>
      <c r="IN31" s="437"/>
      <c r="IO31" s="437"/>
      <c r="IP31" s="437"/>
      <c r="IQ31" s="437"/>
      <c r="IR31" s="437"/>
      <c r="IS31" s="437"/>
      <c r="IT31" s="437"/>
      <c r="IU31" s="437"/>
      <c r="IV31" s="437"/>
      <c r="IW31" s="437"/>
      <c r="IX31" s="437"/>
      <c r="IY31" s="437"/>
      <c r="IZ31" s="437"/>
      <c r="JA31" s="437"/>
      <c r="JB31" s="437"/>
      <c r="JC31" s="437"/>
      <c r="JD31" s="437"/>
      <c r="JE31" s="437"/>
      <c r="JF31" s="437"/>
      <c r="JG31" s="437"/>
      <c r="JH31" s="437"/>
      <c r="JI31" s="437"/>
      <c r="JJ31" s="437"/>
      <c r="JK31" s="437"/>
      <c r="JL31" s="437"/>
      <c r="JM31" s="437"/>
      <c r="JN31" s="437"/>
      <c r="JO31" s="437"/>
      <c r="JP31" s="437"/>
      <c r="JQ31" s="437"/>
      <c r="JR31" s="437"/>
      <c r="JS31" s="437"/>
      <c r="JT31" s="437"/>
      <c r="JU31" s="437"/>
    </row>
    <row r="32" spans="1:281" s="39" customFormat="1" ht="24.75" customHeight="1" thickBot="1" x14ac:dyDescent="0.4">
      <c r="A32" s="146"/>
      <c r="B32" s="509">
        <f t="shared" si="1"/>
        <v>2011</v>
      </c>
      <c r="C32" s="287">
        <f>D32/H21</f>
        <v>4.7625200000000006E-2</v>
      </c>
      <c r="D32" s="317">
        <f>F233</f>
        <v>1190.6300000000001</v>
      </c>
      <c r="E32" s="961" t="s">
        <v>189</v>
      </c>
      <c r="F32" s="962"/>
      <c r="G32" s="962"/>
      <c r="H32" s="890">
        <f>H23*3</f>
        <v>-21511.859999999986</v>
      </c>
      <c r="I32" s="913">
        <v>1</v>
      </c>
      <c r="J32" s="913"/>
      <c r="K32" s="906" t="s">
        <v>118</v>
      </c>
      <c r="L32" s="892"/>
      <c r="M32" s="959">
        <f>GS325+FU325</f>
        <v>12117.900000000003</v>
      </c>
      <c r="N32" s="960"/>
      <c r="O32" s="839">
        <f>-1965*I32</f>
        <v>-1965</v>
      </c>
      <c r="P32" s="839">
        <f>-408.3*J32</f>
        <v>0</v>
      </c>
      <c r="Q32" s="775">
        <f t="shared" si="0"/>
        <v>200</v>
      </c>
      <c r="R32" s="489">
        <v>200</v>
      </c>
      <c r="S32" s="955" t="s">
        <v>73</v>
      </c>
      <c r="T32" s="956"/>
      <c r="U32" s="956"/>
      <c r="V32" s="956"/>
      <c r="W32" s="956"/>
      <c r="X32" s="956"/>
      <c r="Y32" s="150"/>
      <c r="Z32" s="35"/>
      <c r="AA32" s="150"/>
      <c r="AB32" s="150"/>
      <c r="AC32" s="35"/>
      <c r="AD32" s="150"/>
      <c r="AE32" s="150"/>
      <c r="AF32" s="43"/>
      <c r="AG32" s="150"/>
      <c r="AH32" s="150"/>
      <c r="AI32" s="38"/>
      <c r="AJ32" s="151"/>
      <c r="AK32" s="151"/>
      <c r="AL32" s="38"/>
      <c r="AM32" s="151"/>
      <c r="AN32" s="151"/>
      <c r="AO32" s="38"/>
      <c r="AP32" s="151"/>
      <c r="AQ32" s="151"/>
      <c r="AR32" s="43"/>
      <c r="AS32" s="150"/>
      <c r="AT32" s="150"/>
      <c r="AU32" s="43"/>
      <c r="AV32" s="150"/>
      <c r="AW32" s="150"/>
      <c r="AX32" s="43"/>
      <c r="AY32" s="150"/>
      <c r="AZ32" s="150"/>
      <c r="BA32" s="43"/>
      <c r="BB32" s="150"/>
      <c r="BC32" s="150"/>
      <c r="BD32" s="43"/>
      <c r="BE32" s="150"/>
      <c r="BF32" s="150"/>
      <c r="BG32" s="150"/>
      <c r="BH32" s="150"/>
      <c r="BI32" s="150"/>
      <c r="BJ32" s="570"/>
      <c r="BK32" s="150"/>
      <c r="BL32" s="150"/>
      <c r="BM32" s="570"/>
      <c r="BN32" s="150"/>
      <c r="BO32" s="150"/>
      <c r="BP32" s="43"/>
      <c r="BQ32" s="150"/>
      <c r="BR32" s="150"/>
      <c r="BS32" s="37"/>
      <c r="BT32" s="150"/>
      <c r="BU32" s="150"/>
      <c r="BV32" s="37"/>
      <c r="BW32" s="150"/>
      <c r="BX32" s="37"/>
      <c r="BY32" s="150"/>
      <c r="BZ32" s="150"/>
      <c r="CA32" s="150"/>
      <c r="CB32" s="43"/>
      <c r="CC32" s="150"/>
      <c r="CD32" s="152"/>
      <c r="CE32" s="43"/>
      <c r="CF32" s="150"/>
      <c r="CG32" s="406"/>
      <c r="CH32" s="150"/>
      <c r="CI32" s="150"/>
      <c r="CJ32" s="406"/>
      <c r="CK32" s="150"/>
      <c r="CL32" s="435"/>
      <c r="CM32" s="152"/>
      <c r="CN32" s="43"/>
      <c r="CO32" s="150"/>
      <c r="CP32" s="43"/>
      <c r="CQ32" s="35"/>
      <c r="CR32" s="43"/>
      <c r="CS32" s="593"/>
      <c r="CT32" s="43"/>
      <c r="CU32" s="43"/>
      <c r="CV32" s="43"/>
      <c r="CW32" s="638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6"/>
      <c r="FJ32" s="675"/>
      <c r="FK32" s="675"/>
      <c r="FL32" s="675"/>
      <c r="FM32" s="675"/>
      <c r="FN32" s="675"/>
      <c r="FO32" s="675"/>
      <c r="FP32" s="675"/>
      <c r="FQ32" s="675"/>
      <c r="FR32" s="675"/>
      <c r="FS32" s="435"/>
      <c r="FT32" s="435"/>
      <c r="FU32" s="435"/>
      <c r="FV32" s="435"/>
      <c r="FW32" s="435"/>
      <c r="FX32" s="435"/>
      <c r="FY32" s="435"/>
      <c r="FZ32" s="435"/>
      <c r="GA32" s="435"/>
      <c r="GB32" s="435"/>
      <c r="GC32" s="435"/>
      <c r="GD32" s="435"/>
      <c r="GE32" s="435"/>
      <c r="GF32" s="435"/>
      <c r="GG32" s="43"/>
      <c r="GH32" s="43"/>
      <c r="GI32" s="273"/>
      <c r="GJ32" s="37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436"/>
      <c r="HJ32" s="436"/>
      <c r="HK32" s="436"/>
      <c r="HL32" s="43"/>
      <c r="HM32" s="65"/>
      <c r="HN32" s="436"/>
      <c r="HO32" s="36"/>
      <c r="HP32" s="150"/>
      <c r="HQ32" s="436"/>
      <c r="HR32" s="152"/>
      <c r="HS32" s="150"/>
      <c r="HT32" s="270"/>
      <c r="HU32" s="274"/>
      <c r="HV32" s="437"/>
      <c r="HW32" s="437"/>
      <c r="HX32" s="150"/>
      <c r="HY32" s="38"/>
      <c r="HZ32" s="38"/>
      <c r="IA32" s="38"/>
      <c r="IB32" s="38"/>
      <c r="IC32" s="38"/>
      <c r="ID32" s="38"/>
      <c r="IE32" s="38"/>
      <c r="IF32" s="38"/>
      <c r="IG32" s="38"/>
      <c r="IH32" s="437"/>
      <c r="II32" s="437"/>
      <c r="IJ32" s="437"/>
      <c r="IK32" s="437"/>
      <c r="IL32" s="437"/>
      <c r="IM32" s="437"/>
      <c r="IN32" s="437"/>
      <c r="IO32" s="437"/>
      <c r="IP32" s="437"/>
      <c r="IQ32" s="437"/>
      <c r="IR32" s="437"/>
      <c r="IS32" s="437"/>
      <c r="IT32" s="437"/>
      <c r="IU32" s="437"/>
      <c r="IV32" s="437"/>
      <c r="IW32" s="437"/>
      <c r="IX32" s="437"/>
      <c r="IY32" s="437"/>
      <c r="IZ32" s="437"/>
      <c r="JA32" s="437"/>
      <c r="JB32" s="437"/>
      <c r="JC32" s="437"/>
      <c r="JD32" s="437"/>
      <c r="JE32" s="437"/>
      <c r="JF32" s="437"/>
      <c r="JG32" s="437"/>
      <c r="JH32" s="437"/>
      <c r="JI32" s="437"/>
      <c r="JJ32" s="437"/>
      <c r="JK32" s="437"/>
      <c r="JL32" s="437"/>
      <c r="JM32" s="437"/>
      <c r="JN32" s="437"/>
      <c r="JO32" s="437"/>
      <c r="JP32" s="437"/>
      <c r="JQ32" s="437"/>
      <c r="JR32" s="437"/>
      <c r="JS32" s="437"/>
      <c r="JT32" s="437"/>
      <c r="JU32" s="437"/>
    </row>
    <row r="33" spans="1:281" s="39" customFormat="1" ht="24.75" customHeight="1" thickBot="1" x14ac:dyDescent="0.4">
      <c r="A33" s="146"/>
      <c r="B33" s="509">
        <f t="shared" si="1"/>
        <v>2012</v>
      </c>
      <c r="C33" s="287">
        <f>D33/H21</f>
        <v>0.63062119999999999</v>
      </c>
      <c r="D33" s="317">
        <f>F248</f>
        <v>15765.53</v>
      </c>
      <c r="E33" s="940" t="s">
        <v>97</v>
      </c>
      <c r="F33" s="941"/>
      <c r="G33" s="941"/>
      <c r="H33" s="941"/>
      <c r="I33" s="913"/>
      <c r="J33" s="913">
        <v>2</v>
      </c>
      <c r="K33" s="906" t="s">
        <v>122</v>
      </c>
      <c r="L33" s="892"/>
      <c r="M33" s="959">
        <f>GT325+FV325</f>
        <v>95300.62</v>
      </c>
      <c r="N33" s="960"/>
      <c r="O33" s="839">
        <f>-11077*I33</f>
        <v>0</v>
      </c>
      <c r="P33" s="839">
        <f>-2656*J33</f>
        <v>-5312</v>
      </c>
      <c r="Q33" s="775">
        <f t="shared" si="0"/>
        <v>2904</v>
      </c>
      <c r="R33" s="489">
        <v>1452</v>
      </c>
      <c r="S33" s="955" t="s">
        <v>74</v>
      </c>
      <c r="T33" s="956"/>
      <c r="U33" s="956"/>
      <c r="V33" s="956"/>
      <c r="W33" s="956"/>
      <c r="X33" s="956"/>
      <c r="Y33" s="150"/>
      <c r="Z33" s="35"/>
      <c r="AA33" s="150"/>
      <c r="AB33" s="150"/>
      <c r="AC33" s="35"/>
      <c r="AD33" s="150"/>
      <c r="AE33" s="150"/>
      <c r="AF33" s="43"/>
      <c r="AG33" s="150"/>
      <c r="AH33" s="150"/>
      <c r="AI33" s="38"/>
      <c r="AJ33" s="151"/>
      <c r="AK33" s="151"/>
      <c r="AL33" s="38"/>
      <c r="AM33" s="151"/>
      <c r="AN33" s="151"/>
      <c r="AO33" s="38"/>
      <c r="AP33" s="151"/>
      <c r="AQ33" s="151"/>
      <c r="AR33" s="43"/>
      <c r="AS33" s="150"/>
      <c r="AT33" s="150"/>
      <c r="AU33" s="43"/>
      <c r="AV33" s="150"/>
      <c r="AW33" s="150"/>
      <c r="AX33" s="43"/>
      <c r="AY33" s="150"/>
      <c r="AZ33" s="150"/>
      <c r="BA33" s="43"/>
      <c r="BB33" s="150"/>
      <c r="BC33" s="150"/>
      <c r="BD33" s="43"/>
      <c r="BE33" s="150"/>
      <c r="BF33" s="150"/>
      <c r="BG33" s="150"/>
      <c r="BH33" s="150"/>
      <c r="BI33" s="150"/>
      <c r="BJ33" s="570"/>
      <c r="BK33" s="150"/>
      <c r="BL33" s="150"/>
      <c r="BM33" s="570"/>
      <c r="BN33" s="150"/>
      <c r="BO33" s="150"/>
      <c r="BP33" s="43"/>
      <c r="BQ33" s="150"/>
      <c r="BR33" s="150"/>
      <c r="BS33" s="37"/>
      <c r="BT33" s="150"/>
      <c r="BU33" s="150"/>
      <c r="BV33" s="37"/>
      <c r="BW33" s="150"/>
      <c r="BX33" s="37"/>
      <c r="BY33" s="150"/>
      <c r="BZ33" s="150"/>
      <c r="CA33" s="150"/>
      <c r="CB33" s="43"/>
      <c r="CC33" s="150"/>
      <c r="CD33" s="152"/>
      <c r="CE33" s="43"/>
      <c r="CF33" s="150"/>
      <c r="CG33" s="406"/>
      <c r="CH33" s="150"/>
      <c r="CI33" s="150"/>
      <c r="CJ33" s="406"/>
      <c r="CK33" s="150"/>
      <c r="CL33" s="435"/>
      <c r="CM33" s="152"/>
      <c r="CN33" s="43"/>
      <c r="CO33" s="150"/>
      <c r="CP33" s="43"/>
      <c r="CQ33" s="35"/>
      <c r="CR33" s="43"/>
      <c r="CS33" s="593"/>
      <c r="CT33" s="43"/>
      <c r="CU33" s="43"/>
      <c r="CV33" s="43"/>
      <c r="CW33" s="638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6"/>
      <c r="FJ33" s="675"/>
      <c r="FK33" s="675"/>
      <c r="FL33" s="675"/>
      <c r="FM33" s="675"/>
      <c r="FN33" s="675"/>
      <c r="FO33" s="675"/>
      <c r="FP33" s="675"/>
      <c r="FQ33" s="675"/>
      <c r="FR33" s="675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43"/>
      <c r="GH33" s="272"/>
      <c r="GI33" s="273"/>
      <c r="GJ33" s="37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436"/>
      <c r="HJ33" s="436"/>
      <c r="HK33" s="436"/>
      <c r="HL33" s="43"/>
      <c r="HM33" s="65"/>
      <c r="HN33" s="436"/>
      <c r="HO33" s="36"/>
      <c r="HP33" s="150"/>
      <c r="HQ33" s="436"/>
      <c r="HR33" s="152"/>
      <c r="HS33" s="150"/>
      <c r="HT33" s="270"/>
      <c r="HU33" s="274"/>
      <c r="HV33" s="274"/>
      <c r="HW33" s="437"/>
      <c r="HX33" s="270"/>
      <c r="HY33" s="38"/>
      <c r="HZ33" s="38"/>
      <c r="IA33" s="38"/>
      <c r="IB33" s="38"/>
      <c r="IC33" s="38"/>
      <c r="ID33" s="38"/>
      <c r="IE33" s="38"/>
      <c r="IF33" s="38"/>
      <c r="IG33" s="38"/>
      <c r="IH33" s="437"/>
      <c r="II33" s="437"/>
      <c r="IJ33" s="437"/>
      <c r="IK33" s="437"/>
      <c r="IL33" s="437"/>
      <c r="IM33" s="437"/>
      <c r="IN33" s="437"/>
      <c r="IO33" s="437"/>
      <c r="IP33" s="437"/>
      <c r="IQ33" s="437"/>
      <c r="IR33" s="437"/>
      <c r="IS33" s="437"/>
      <c r="IT33" s="437"/>
      <c r="IU33" s="437"/>
      <c r="IV33" s="437"/>
      <c r="IW33" s="437"/>
      <c r="IX33" s="437"/>
      <c r="IY33" s="437"/>
      <c r="IZ33" s="437"/>
      <c r="JA33" s="437"/>
      <c r="JB33" s="437"/>
      <c r="JC33" s="437"/>
      <c r="JD33" s="437"/>
      <c r="JE33" s="437"/>
      <c r="JF33" s="437"/>
      <c r="JG33" s="437"/>
      <c r="JH33" s="437"/>
      <c r="JI33" s="437"/>
      <c r="JJ33" s="437"/>
      <c r="JK33" s="437"/>
      <c r="JL33" s="437"/>
      <c r="JM33" s="437"/>
      <c r="JN33" s="437"/>
      <c r="JO33" s="437"/>
      <c r="JP33" s="437"/>
      <c r="JQ33" s="437"/>
      <c r="JR33" s="437"/>
      <c r="JS33" s="437"/>
      <c r="JT33" s="437"/>
      <c r="JU33" s="437"/>
    </row>
    <row r="34" spans="1:281" s="39" customFormat="1" ht="24.75" customHeight="1" thickBot="1" x14ac:dyDescent="0.4">
      <c r="A34" s="146"/>
      <c r="B34" s="509">
        <f t="shared" si="1"/>
        <v>2013</v>
      </c>
      <c r="C34" s="287">
        <f>D34/H21</f>
        <v>0.62819360000000002</v>
      </c>
      <c r="D34" s="317">
        <f>F263</f>
        <v>15704.84</v>
      </c>
      <c r="E34" s="327" t="s">
        <v>15</v>
      </c>
      <c r="F34" s="328"/>
      <c r="G34" s="543"/>
      <c r="H34" s="791">
        <f>F444</f>
        <v>22.583333333333332</v>
      </c>
      <c r="I34" s="913"/>
      <c r="J34" s="917"/>
      <c r="K34" s="906" t="s">
        <v>123</v>
      </c>
      <c r="L34" s="892"/>
      <c r="M34" s="959">
        <f>GU325+FW325</f>
        <v>0</v>
      </c>
      <c r="N34" s="960"/>
      <c r="O34" s="839">
        <f>-13333*I34</f>
        <v>0</v>
      </c>
      <c r="P34" s="839">
        <f>-6613.74*J34</f>
        <v>0</v>
      </c>
      <c r="Q34" s="775">
        <f t="shared" si="0"/>
        <v>0</v>
      </c>
      <c r="R34" s="489">
        <v>4015</v>
      </c>
      <c r="S34" s="955" t="s">
        <v>75</v>
      </c>
      <c r="T34" s="956"/>
      <c r="U34" s="956"/>
      <c r="V34" s="956"/>
      <c r="W34" s="956"/>
      <c r="X34" s="956"/>
      <c r="Y34" s="150"/>
      <c r="Z34" s="35"/>
      <c r="AA34" s="150"/>
      <c r="AB34" s="150"/>
      <c r="AC34" s="35"/>
      <c r="AD34" s="150"/>
      <c r="AE34" s="150"/>
      <c r="AF34" s="43"/>
      <c r="AG34" s="150"/>
      <c r="AH34" s="150"/>
      <c r="AI34" s="38"/>
      <c r="AJ34" s="151"/>
      <c r="AK34" s="151"/>
      <c r="AL34" s="38"/>
      <c r="AM34" s="151"/>
      <c r="AN34" s="151"/>
      <c r="AO34" s="38"/>
      <c r="AP34" s="151"/>
      <c r="AQ34" s="151"/>
      <c r="AR34" s="43"/>
      <c r="AS34" s="150"/>
      <c r="AT34" s="150"/>
      <c r="AU34" s="43"/>
      <c r="AV34" s="150"/>
      <c r="AW34" s="150"/>
      <c r="AX34" s="43"/>
      <c r="AY34" s="150"/>
      <c r="AZ34" s="150"/>
      <c r="BA34" s="43"/>
      <c r="BB34" s="150"/>
      <c r="BC34" s="150"/>
      <c r="BD34" s="43"/>
      <c r="BE34" s="150"/>
      <c r="BF34" s="150"/>
      <c r="BG34" s="150"/>
      <c r="BH34" s="150"/>
      <c r="BI34" s="150"/>
      <c r="BJ34" s="570"/>
      <c r="BK34" s="150"/>
      <c r="BL34" s="150"/>
      <c r="BM34" s="570"/>
      <c r="BN34" s="150"/>
      <c r="BO34" s="150"/>
      <c r="BP34" s="43"/>
      <c r="BQ34" s="150"/>
      <c r="BR34" s="150"/>
      <c r="BS34" s="37"/>
      <c r="BT34" s="150"/>
      <c r="BU34" s="150"/>
      <c r="BV34" s="37"/>
      <c r="BW34" s="150"/>
      <c r="BX34" s="37"/>
      <c r="BY34" s="150"/>
      <c r="BZ34" s="150"/>
      <c r="CA34" s="150"/>
      <c r="CB34" s="43"/>
      <c r="CC34" s="150"/>
      <c r="CD34" s="152"/>
      <c r="CE34" s="43"/>
      <c r="CF34" s="150"/>
      <c r="CG34" s="406"/>
      <c r="CH34" s="150"/>
      <c r="CI34" s="150"/>
      <c r="CJ34" s="406"/>
      <c r="CK34" s="150"/>
      <c r="CL34" s="435"/>
      <c r="CM34" s="152"/>
      <c r="CN34" s="43"/>
      <c r="CO34" s="150"/>
      <c r="CP34" s="43"/>
      <c r="CQ34" s="35"/>
      <c r="CR34" s="43"/>
      <c r="CS34" s="593"/>
      <c r="CT34" s="43"/>
      <c r="CU34" s="43"/>
      <c r="CV34" s="43"/>
      <c r="CW34" s="638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6"/>
      <c r="FJ34" s="675"/>
      <c r="FK34" s="675"/>
      <c r="FL34" s="675"/>
      <c r="FM34" s="675"/>
      <c r="FN34" s="675"/>
      <c r="FO34" s="675"/>
      <c r="FP34" s="675"/>
      <c r="FQ34" s="675"/>
      <c r="FR34" s="675"/>
      <c r="FS34" s="435"/>
      <c r="FT34" s="435"/>
      <c r="FU34" s="435"/>
      <c r="FV34" s="435"/>
      <c r="FW34" s="435"/>
      <c r="FX34" s="435"/>
      <c r="FY34" s="435"/>
      <c r="FZ34" s="435"/>
      <c r="GA34" s="435"/>
      <c r="GB34" s="435"/>
      <c r="GC34" s="435"/>
      <c r="GD34" s="435"/>
      <c r="GE34" s="435"/>
      <c r="GF34" s="435"/>
      <c r="GG34" s="43"/>
      <c r="GH34" s="272"/>
      <c r="GI34" s="273"/>
      <c r="GJ34" s="37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436"/>
      <c r="HJ34" s="436"/>
      <c r="HK34" s="436"/>
      <c r="HL34" s="43"/>
      <c r="HM34" s="65"/>
      <c r="HN34" s="436"/>
      <c r="HO34" s="36"/>
      <c r="HP34" s="150"/>
      <c r="HQ34" s="436"/>
      <c r="HR34" s="152"/>
      <c r="HS34" s="150"/>
      <c r="HT34" s="270"/>
      <c r="HU34" s="274"/>
      <c r="HV34" s="274"/>
      <c r="HW34" s="437"/>
      <c r="HX34" s="270"/>
      <c r="HY34" s="38"/>
      <c r="HZ34" s="38"/>
      <c r="IA34" s="38"/>
      <c r="IB34" s="38"/>
      <c r="IC34" s="38"/>
      <c r="ID34" s="38"/>
      <c r="IE34" s="38"/>
      <c r="IF34" s="38"/>
      <c r="IG34" s="38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  <c r="IX34" s="437"/>
      <c r="IY34" s="437"/>
      <c r="IZ34" s="437"/>
      <c r="JA34" s="437"/>
      <c r="JB34" s="437"/>
      <c r="JC34" s="437"/>
      <c r="JD34" s="437"/>
      <c r="JE34" s="437"/>
      <c r="JF34" s="437"/>
      <c r="JG34" s="437"/>
      <c r="JH34" s="437"/>
      <c r="JI34" s="437"/>
      <c r="JJ34" s="437"/>
      <c r="JK34" s="437"/>
      <c r="JL34" s="437"/>
      <c r="JM34" s="437"/>
      <c r="JN34" s="437"/>
      <c r="JO34" s="437"/>
      <c r="JP34" s="437"/>
      <c r="JQ34" s="437"/>
      <c r="JR34" s="437"/>
      <c r="JS34" s="437"/>
      <c r="JT34" s="437"/>
      <c r="JU34" s="437"/>
    </row>
    <row r="35" spans="1:281" s="39" customFormat="1" ht="24.75" customHeight="1" thickBot="1" x14ac:dyDescent="0.4">
      <c r="A35" s="146"/>
      <c r="B35" s="509">
        <f t="shared" si="1"/>
        <v>2014</v>
      </c>
      <c r="C35" s="287">
        <f>D35/H21</f>
        <v>0.36265360000000002</v>
      </c>
      <c r="D35" s="317">
        <f>F278</f>
        <v>9066.34</v>
      </c>
      <c r="E35" s="494" t="s">
        <v>16</v>
      </c>
      <c r="F35" s="495"/>
      <c r="G35" s="544"/>
      <c r="H35" s="792">
        <f>F444</f>
        <v>22.583333333333332</v>
      </c>
      <c r="I35" s="913"/>
      <c r="J35" s="917"/>
      <c r="K35" s="906" t="s">
        <v>124</v>
      </c>
      <c r="L35" s="892"/>
      <c r="M35" s="959">
        <f>GV325+FX325</f>
        <v>0</v>
      </c>
      <c r="N35" s="960"/>
      <c r="O35" s="839">
        <f>-1384*I35</f>
        <v>0</v>
      </c>
      <c r="P35" s="839">
        <f>-661.37*J35</f>
        <v>0</v>
      </c>
      <c r="Q35" s="775">
        <f t="shared" si="0"/>
        <v>0</v>
      </c>
      <c r="R35" s="489">
        <v>319</v>
      </c>
      <c r="S35" s="955" t="s">
        <v>76</v>
      </c>
      <c r="T35" s="956"/>
      <c r="U35" s="956"/>
      <c r="V35" s="956"/>
      <c r="W35" s="956"/>
      <c r="X35" s="956"/>
      <c r="Y35" s="150"/>
      <c r="Z35" s="35"/>
      <c r="AA35" s="150"/>
      <c r="AB35" s="150"/>
      <c r="AC35" s="35"/>
      <c r="AD35" s="150"/>
      <c r="AE35" s="150"/>
      <c r="AF35" s="43"/>
      <c r="AG35" s="150"/>
      <c r="AH35" s="150"/>
      <c r="AI35" s="38"/>
      <c r="AJ35" s="151"/>
      <c r="AK35" s="151"/>
      <c r="AL35" s="38"/>
      <c r="AM35" s="151"/>
      <c r="AN35" s="151"/>
      <c r="AO35" s="38"/>
      <c r="AP35" s="151"/>
      <c r="AQ35" s="151"/>
      <c r="AR35" s="43"/>
      <c r="AS35" s="150"/>
      <c r="AT35" s="150"/>
      <c r="AU35" s="43"/>
      <c r="AV35" s="150"/>
      <c r="AW35" s="150"/>
      <c r="AX35" s="43"/>
      <c r="AY35" s="150"/>
      <c r="AZ35" s="150"/>
      <c r="BA35" s="43"/>
      <c r="BB35" s="150"/>
      <c r="BC35" s="150"/>
      <c r="BD35" s="43"/>
      <c r="BE35" s="150"/>
      <c r="BF35" s="150"/>
      <c r="BG35" s="150"/>
      <c r="BH35" s="150"/>
      <c r="BI35" s="150"/>
      <c r="BJ35" s="570"/>
      <c r="BK35" s="150"/>
      <c r="BL35" s="150"/>
      <c r="BM35" s="570"/>
      <c r="BN35" s="150"/>
      <c r="BO35" s="150"/>
      <c r="BP35" s="43"/>
      <c r="BQ35" s="150"/>
      <c r="BR35" s="150"/>
      <c r="BS35" s="37"/>
      <c r="BT35" s="150"/>
      <c r="BU35" s="150"/>
      <c r="BV35" s="37"/>
      <c r="BW35" s="150"/>
      <c r="BX35" s="37"/>
      <c r="BY35" s="150"/>
      <c r="BZ35" s="150"/>
      <c r="CA35" s="150"/>
      <c r="CB35" s="43"/>
      <c r="CC35" s="150"/>
      <c r="CD35" s="152"/>
      <c r="CE35" s="43"/>
      <c r="CF35" s="150"/>
      <c r="CG35" s="406"/>
      <c r="CH35" s="150"/>
      <c r="CI35" s="150"/>
      <c r="CJ35" s="406"/>
      <c r="CK35" s="150"/>
      <c r="CL35" s="435"/>
      <c r="CM35" s="152"/>
      <c r="CN35" s="43"/>
      <c r="CO35" s="150"/>
      <c r="CP35" s="43"/>
      <c r="CQ35" s="35"/>
      <c r="CR35" s="43"/>
      <c r="CS35" s="593"/>
      <c r="CT35" s="43"/>
      <c r="CU35" s="43"/>
      <c r="CV35" s="43"/>
      <c r="CW35" s="638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6"/>
      <c r="FJ35" s="675"/>
      <c r="FK35" s="675"/>
      <c r="FL35" s="675"/>
      <c r="FM35" s="675"/>
      <c r="FN35" s="675"/>
      <c r="FO35" s="675"/>
      <c r="FP35" s="675"/>
      <c r="FQ35" s="675"/>
      <c r="FR35" s="675"/>
      <c r="FS35" s="435"/>
      <c r="FT35" s="435"/>
      <c r="FU35" s="435"/>
      <c r="FV35" s="435"/>
      <c r="FW35" s="435"/>
      <c r="FX35" s="435"/>
      <c r="FY35" s="435"/>
      <c r="FZ35" s="435"/>
      <c r="GA35" s="435"/>
      <c r="GB35" s="435"/>
      <c r="GC35" s="435"/>
      <c r="GD35" s="435"/>
      <c r="GE35" s="435"/>
      <c r="GF35" s="435"/>
      <c r="GG35" s="43"/>
      <c r="GH35" s="272"/>
      <c r="GI35" s="273"/>
      <c r="GJ35" s="37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436"/>
      <c r="HJ35" s="436"/>
      <c r="HK35" s="436"/>
      <c r="HL35" s="43"/>
      <c r="HM35" s="65"/>
      <c r="HN35" s="436"/>
      <c r="HO35" s="36"/>
      <c r="HP35" s="150"/>
      <c r="HQ35" s="436"/>
      <c r="HR35" s="152"/>
      <c r="HS35" s="150"/>
      <c r="HT35" s="270"/>
      <c r="HU35" s="274"/>
      <c r="HV35" s="274"/>
      <c r="HW35" s="437"/>
      <c r="HX35" s="270"/>
      <c r="HY35" s="38"/>
      <c r="HZ35" s="38"/>
      <c r="IA35" s="38"/>
      <c r="IB35" s="38"/>
      <c r="IC35" s="38"/>
      <c r="ID35" s="38"/>
      <c r="IE35" s="38"/>
      <c r="IF35" s="38"/>
      <c r="IG35" s="38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  <c r="IX35" s="437"/>
      <c r="IY35" s="437"/>
      <c r="IZ35" s="437"/>
      <c r="JA35" s="437"/>
      <c r="JB35" s="437"/>
      <c r="JC35" s="437"/>
      <c r="JD35" s="437"/>
      <c r="JE35" s="437"/>
      <c r="JF35" s="437"/>
      <c r="JG35" s="437"/>
      <c r="JH35" s="437"/>
      <c r="JI35" s="437"/>
      <c r="JJ35" s="437"/>
      <c r="JK35" s="437"/>
      <c r="JL35" s="437"/>
      <c r="JM35" s="437"/>
      <c r="JN35" s="437"/>
      <c r="JO35" s="437"/>
      <c r="JP35" s="437"/>
      <c r="JQ35" s="437"/>
      <c r="JR35" s="437"/>
      <c r="JS35" s="437"/>
      <c r="JT35" s="437"/>
      <c r="JU35" s="437"/>
    </row>
    <row r="36" spans="1:281" s="39" customFormat="1" ht="24.75" customHeight="1" thickBot="1" x14ac:dyDescent="0.4">
      <c r="A36" s="146"/>
      <c r="B36" s="509">
        <f t="shared" si="1"/>
        <v>2015</v>
      </c>
      <c r="C36" s="287">
        <f>D36/H21</f>
        <v>0.1085184</v>
      </c>
      <c r="D36" s="317">
        <f>F293</f>
        <v>2712.96</v>
      </c>
      <c r="E36" s="460" t="s">
        <v>29</v>
      </c>
      <c r="F36" s="461"/>
      <c r="G36" s="545"/>
      <c r="H36" s="653">
        <f>H22/H35</f>
        <v>24500.298154981552</v>
      </c>
      <c r="I36" s="913"/>
      <c r="J36" s="917"/>
      <c r="K36" s="906" t="s">
        <v>125</v>
      </c>
      <c r="L36" s="892"/>
      <c r="M36" s="959">
        <f>GW325+FY325</f>
        <v>0</v>
      </c>
      <c r="N36" s="960"/>
      <c r="O36" s="839">
        <f>-19569.5*I36</f>
        <v>0</v>
      </c>
      <c r="P36" s="839">
        <f>-6262.57*J36</f>
        <v>0</v>
      </c>
      <c r="Q36" s="775">
        <f t="shared" si="0"/>
        <v>0</v>
      </c>
      <c r="R36" s="489">
        <v>2640</v>
      </c>
      <c r="S36" s="955" t="s">
        <v>77</v>
      </c>
      <c r="T36" s="956"/>
      <c r="U36" s="956"/>
      <c r="V36" s="956"/>
      <c r="W36" s="956"/>
      <c r="X36" s="956"/>
      <c r="Y36" s="150"/>
      <c r="Z36" s="35"/>
      <c r="AA36" s="150"/>
      <c r="AB36" s="150"/>
      <c r="AC36" s="35"/>
      <c r="AD36" s="150"/>
      <c r="AE36" s="150"/>
      <c r="AF36" s="43"/>
      <c r="AG36" s="150"/>
      <c r="AH36" s="150"/>
      <c r="AI36" s="38"/>
      <c r="AJ36" s="151"/>
      <c r="AK36" s="151"/>
      <c r="AL36" s="38"/>
      <c r="AM36" s="151"/>
      <c r="AN36" s="151"/>
      <c r="AO36" s="38"/>
      <c r="AP36" s="151"/>
      <c r="AQ36" s="151"/>
      <c r="AR36" s="43"/>
      <c r="AS36" s="150"/>
      <c r="AT36" s="150"/>
      <c r="AU36" s="43"/>
      <c r="AV36" s="150"/>
      <c r="AW36" s="150"/>
      <c r="AX36" s="43"/>
      <c r="AY36" s="150"/>
      <c r="AZ36" s="150"/>
      <c r="BA36" s="43"/>
      <c r="BB36" s="150"/>
      <c r="BC36" s="150"/>
      <c r="BD36" s="43"/>
      <c r="BE36" s="150"/>
      <c r="BF36" s="150"/>
      <c r="BG36" s="150"/>
      <c r="BH36" s="150"/>
      <c r="BI36" s="150"/>
      <c r="BJ36" s="570"/>
      <c r="BK36" s="150"/>
      <c r="BL36" s="150"/>
      <c r="BM36" s="570"/>
      <c r="BN36" s="150"/>
      <c r="BO36" s="150"/>
      <c r="BP36" s="43"/>
      <c r="BQ36" s="150"/>
      <c r="BR36" s="150"/>
      <c r="BS36" s="37"/>
      <c r="BT36" s="150"/>
      <c r="BU36" s="150"/>
      <c r="BV36" s="37"/>
      <c r="BW36" s="150"/>
      <c r="BX36" s="37"/>
      <c r="BY36" s="150"/>
      <c r="BZ36" s="150"/>
      <c r="CA36" s="150"/>
      <c r="CB36" s="43"/>
      <c r="CC36" s="150"/>
      <c r="CD36" s="152"/>
      <c r="CE36" s="43"/>
      <c r="CF36" s="150"/>
      <c r="CG36" s="406"/>
      <c r="CH36" s="150"/>
      <c r="CI36" s="150"/>
      <c r="CJ36" s="406"/>
      <c r="CK36" s="150"/>
      <c r="CL36" s="435"/>
      <c r="CM36" s="152"/>
      <c r="CN36" s="43"/>
      <c r="CO36" s="150"/>
      <c r="CP36" s="43"/>
      <c r="CQ36" s="35"/>
      <c r="CR36" s="43"/>
      <c r="CS36" s="593"/>
      <c r="CT36" s="43"/>
      <c r="CU36" s="43"/>
      <c r="CV36" s="43"/>
      <c r="CW36" s="638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6"/>
      <c r="FJ36" s="675"/>
      <c r="FK36" s="675"/>
      <c r="FL36" s="675"/>
      <c r="FM36" s="675"/>
      <c r="FN36" s="675"/>
      <c r="FO36" s="675"/>
      <c r="FP36" s="675"/>
      <c r="FQ36" s="675"/>
      <c r="FR36" s="675"/>
      <c r="FS36" s="435"/>
      <c r="FT36" s="435"/>
      <c r="FU36" s="435"/>
      <c r="FV36" s="435"/>
      <c r="FW36" s="435"/>
      <c r="FX36" s="435"/>
      <c r="FY36" s="435"/>
      <c r="FZ36" s="435"/>
      <c r="GA36" s="435"/>
      <c r="GB36" s="435"/>
      <c r="GC36" s="435"/>
      <c r="GD36" s="435"/>
      <c r="GE36" s="435"/>
      <c r="GF36" s="435"/>
      <c r="GG36" s="43"/>
      <c r="GH36" s="272"/>
      <c r="GI36" s="273"/>
      <c r="GJ36" s="37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436"/>
      <c r="HJ36" s="436"/>
      <c r="HK36" s="436"/>
      <c r="HL36" s="43"/>
      <c r="HM36" s="65"/>
      <c r="HN36" s="436"/>
      <c r="HO36" s="36"/>
      <c r="HP36" s="150"/>
      <c r="HQ36" s="436"/>
      <c r="HR36" s="152"/>
      <c r="HS36" s="150"/>
      <c r="HT36" s="270"/>
      <c r="HU36" s="274"/>
      <c r="HV36" s="274"/>
      <c r="HW36" s="437"/>
      <c r="HX36" s="270"/>
      <c r="HY36" s="38"/>
      <c r="HZ36" s="38"/>
      <c r="IA36" s="38"/>
      <c r="IB36" s="38"/>
      <c r="IC36" s="38"/>
      <c r="ID36" s="38"/>
      <c r="IE36" s="38"/>
      <c r="IF36" s="38"/>
      <c r="IG36" s="38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</row>
    <row r="37" spans="1:281" s="39" customFormat="1" ht="24.75" customHeight="1" thickBot="1" x14ac:dyDescent="0.4">
      <c r="A37" s="146"/>
      <c r="B37" s="509">
        <f t="shared" si="1"/>
        <v>2016</v>
      </c>
      <c r="C37" s="287">
        <f>D37/H21</f>
        <v>4.7188763999999992</v>
      </c>
      <c r="D37" s="317">
        <f>F308</f>
        <v>117971.90999999999</v>
      </c>
      <c r="E37" s="460" t="s">
        <v>17</v>
      </c>
      <c r="F37" s="461"/>
      <c r="G37" s="545"/>
      <c r="H37" s="653">
        <f>H447</f>
        <v>117971.90999999999</v>
      </c>
      <c r="I37" s="913"/>
      <c r="J37" s="917"/>
      <c r="K37" s="906" t="s">
        <v>126</v>
      </c>
      <c r="L37" s="892"/>
      <c r="M37" s="959">
        <f>GX325+FZ325</f>
        <v>0</v>
      </c>
      <c r="N37" s="960"/>
      <c r="O37" s="839">
        <f>-9941*I37</f>
        <v>0</v>
      </c>
      <c r="P37" s="839">
        <f>-3131.26*J37</f>
        <v>0</v>
      </c>
      <c r="Q37" s="775">
        <f t="shared" si="0"/>
        <v>0</v>
      </c>
      <c r="R37" s="489">
        <v>1320</v>
      </c>
      <c r="S37" s="955" t="s">
        <v>78</v>
      </c>
      <c r="T37" s="956"/>
      <c r="U37" s="956"/>
      <c r="V37" s="956"/>
      <c r="W37" s="956"/>
      <c r="X37" s="956"/>
      <c r="Y37" s="150"/>
      <c r="Z37" s="35"/>
      <c r="AA37" s="150"/>
      <c r="AB37" s="150"/>
      <c r="AC37" s="35"/>
      <c r="AD37" s="150"/>
      <c r="AE37" s="150"/>
      <c r="AF37" s="43"/>
      <c r="AG37" s="150"/>
      <c r="AH37" s="150"/>
      <c r="AI37" s="38"/>
      <c r="AJ37" s="151"/>
      <c r="AK37" s="151"/>
      <c r="AL37" s="38"/>
      <c r="AM37" s="151"/>
      <c r="AN37" s="151"/>
      <c r="AO37" s="38"/>
      <c r="AP37" s="151"/>
      <c r="AQ37" s="151"/>
      <c r="AR37" s="43"/>
      <c r="AS37" s="150"/>
      <c r="AT37" s="150"/>
      <c r="AU37" s="43"/>
      <c r="AV37" s="150"/>
      <c r="AW37" s="150"/>
      <c r="AX37" s="43"/>
      <c r="AY37" s="150"/>
      <c r="AZ37" s="150"/>
      <c r="BA37" s="43"/>
      <c r="BB37" s="150"/>
      <c r="BC37" s="150"/>
      <c r="BD37" s="43"/>
      <c r="BE37" s="150"/>
      <c r="BF37" s="150"/>
      <c r="BG37" s="150"/>
      <c r="BH37" s="150"/>
      <c r="BI37" s="150"/>
      <c r="BJ37" s="570"/>
      <c r="BK37" s="150"/>
      <c r="BL37" s="150"/>
      <c r="BM37" s="570"/>
      <c r="BN37" s="150"/>
      <c r="BO37" s="150"/>
      <c r="BP37" s="43"/>
      <c r="BQ37" s="150"/>
      <c r="BR37" s="150"/>
      <c r="BS37" s="37"/>
      <c r="BT37" s="150"/>
      <c r="BU37" s="150"/>
      <c r="BV37" s="37"/>
      <c r="BW37" s="150"/>
      <c r="BX37" s="37"/>
      <c r="BY37" s="150"/>
      <c r="BZ37" s="150"/>
      <c r="CA37" s="150"/>
      <c r="CB37" s="43"/>
      <c r="CC37" s="150"/>
      <c r="CD37" s="152"/>
      <c r="CE37" s="43"/>
      <c r="CF37" s="150"/>
      <c r="CG37" s="406"/>
      <c r="CH37" s="150"/>
      <c r="CI37" s="150"/>
      <c r="CJ37" s="406"/>
      <c r="CK37" s="150"/>
      <c r="CL37" s="435"/>
      <c r="CM37" s="152"/>
      <c r="CN37" s="43"/>
      <c r="CO37" s="150"/>
      <c r="CP37" s="43"/>
      <c r="CQ37" s="35"/>
      <c r="CR37" s="43"/>
      <c r="CS37" s="593"/>
      <c r="CT37" s="43"/>
      <c r="CU37" s="43"/>
      <c r="CV37" s="43"/>
      <c r="CW37" s="638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6"/>
      <c r="FJ37" s="675"/>
      <c r="FK37" s="675"/>
      <c r="FL37" s="675"/>
      <c r="FM37" s="675"/>
      <c r="FN37" s="675"/>
      <c r="FO37" s="675"/>
      <c r="FP37" s="675"/>
      <c r="FQ37" s="675"/>
      <c r="FR37" s="675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43"/>
      <c r="GH37" s="272"/>
      <c r="GI37" s="273"/>
      <c r="GJ37" s="37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436"/>
      <c r="HJ37" s="436"/>
      <c r="HK37" s="436"/>
      <c r="HL37" s="43"/>
      <c r="HM37" s="65"/>
      <c r="HN37" s="436"/>
      <c r="HO37" s="36"/>
      <c r="HP37" s="150"/>
      <c r="HQ37" s="436"/>
      <c r="HR37" s="152"/>
      <c r="HS37" s="150"/>
      <c r="HT37" s="270"/>
      <c r="HU37" s="274"/>
      <c r="HV37" s="274"/>
      <c r="HW37" s="437"/>
      <c r="HX37" s="270"/>
      <c r="HY37" s="38"/>
      <c r="HZ37" s="38"/>
      <c r="IA37" s="38"/>
      <c r="IB37" s="38"/>
      <c r="IC37" s="38"/>
      <c r="ID37" s="38"/>
      <c r="IE37" s="38"/>
      <c r="IF37" s="38"/>
      <c r="IG37" s="38"/>
      <c r="IH37" s="437"/>
      <c r="II37" s="437"/>
      <c r="IJ37" s="437"/>
      <c r="IK37" s="437"/>
      <c r="IL37" s="437"/>
      <c r="IM37" s="437"/>
      <c r="IN37" s="437"/>
      <c r="IO37" s="437"/>
      <c r="IP37" s="437"/>
      <c r="IQ37" s="437"/>
      <c r="IR37" s="437"/>
      <c r="IS37" s="437"/>
      <c r="IT37" s="437"/>
      <c r="IU37" s="437"/>
      <c r="IV37" s="437"/>
      <c r="IW37" s="437"/>
      <c r="IX37" s="437"/>
      <c r="IY37" s="437"/>
      <c r="IZ37" s="437"/>
      <c r="JA37" s="437"/>
      <c r="JB37" s="437"/>
      <c r="JC37" s="437"/>
      <c r="JD37" s="437"/>
      <c r="JE37" s="437"/>
      <c r="JF37" s="437"/>
      <c r="JG37" s="437"/>
      <c r="JH37" s="437"/>
      <c r="JI37" s="437"/>
      <c r="JJ37" s="437"/>
      <c r="JK37" s="437"/>
      <c r="JL37" s="437"/>
      <c r="JM37" s="437"/>
      <c r="JN37" s="437"/>
      <c r="JO37" s="437"/>
      <c r="JP37" s="437"/>
      <c r="JQ37" s="437"/>
      <c r="JR37" s="437"/>
      <c r="JS37" s="437"/>
      <c r="JT37" s="437"/>
      <c r="JU37" s="437"/>
    </row>
    <row r="38" spans="1:281" s="39" customFormat="1" ht="24.75" customHeight="1" thickBot="1" x14ac:dyDescent="0.4">
      <c r="A38" s="146"/>
      <c r="B38" s="509">
        <f t="shared" si="1"/>
        <v>2017</v>
      </c>
      <c r="C38" s="287">
        <f>D38/H21</f>
        <v>2.2009976</v>
      </c>
      <c r="D38" s="317">
        <f>F323</f>
        <v>55024.94</v>
      </c>
      <c r="E38" s="496" t="s">
        <v>18</v>
      </c>
      <c r="F38" s="497"/>
      <c r="G38" s="546"/>
      <c r="H38" s="654">
        <f>H449</f>
        <v>0</v>
      </c>
      <c r="I38" s="913">
        <v>1</v>
      </c>
      <c r="J38" s="917"/>
      <c r="K38" s="906" t="s">
        <v>127</v>
      </c>
      <c r="L38" s="892"/>
      <c r="M38" s="959">
        <f>GY325+GA325</f>
        <v>21291.77</v>
      </c>
      <c r="N38" s="960"/>
      <c r="O38" s="839">
        <f>-2323*I38</f>
        <v>-2323</v>
      </c>
      <c r="P38" s="839">
        <f>-626.25*J38</f>
        <v>0</v>
      </c>
      <c r="Q38" s="775">
        <f t="shared" si="0"/>
        <v>264</v>
      </c>
      <c r="R38" s="489">
        <v>264</v>
      </c>
      <c r="S38" s="955" t="s">
        <v>79</v>
      </c>
      <c r="T38" s="956"/>
      <c r="U38" s="956"/>
      <c r="V38" s="956"/>
      <c r="W38" s="956"/>
      <c r="X38" s="956"/>
      <c r="Y38" s="150"/>
      <c r="Z38" s="35"/>
      <c r="AA38" s="150"/>
      <c r="AB38" s="150"/>
      <c r="AC38" s="35"/>
      <c r="AD38" s="150"/>
      <c r="AE38" s="150"/>
      <c r="AF38" s="43"/>
      <c r="AG38" s="150"/>
      <c r="AH38" s="150"/>
      <c r="AI38" s="38"/>
      <c r="AJ38" s="151"/>
      <c r="AK38" s="151"/>
      <c r="AL38" s="38"/>
      <c r="AM38" s="151"/>
      <c r="AN38" s="151"/>
      <c r="AO38" s="38"/>
      <c r="AP38" s="151"/>
      <c r="AQ38" s="151"/>
      <c r="AR38" s="43"/>
      <c r="AS38" s="150"/>
      <c r="AT38" s="150"/>
      <c r="AU38" s="43"/>
      <c r="AV38" s="150"/>
      <c r="AW38" s="150"/>
      <c r="AX38" s="43"/>
      <c r="AY38" s="150"/>
      <c r="AZ38" s="150"/>
      <c r="BA38" s="43"/>
      <c r="BB38" s="150"/>
      <c r="BC38" s="150"/>
      <c r="BD38" s="43"/>
      <c r="BE38" s="150"/>
      <c r="BF38" s="150"/>
      <c r="BG38" s="150"/>
      <c r="BH38" s="150"/>
      <c r="BI38" s="150"/>
      <c r="BJ38" s="570"/>
      <c r="BK38" s="150"/>
      <c r="BL38" s="150"/>
      <c r="BM38" s="570"/>
      <c r="BN38" s="150"/>
      <c r="BO38" s="150"/>
      <c r="BP38" s="43"/>
      <c r="BQ38" s="150"/>
      <c r="BR38" s="150"/>
      <c r="BS38" s="37"/>
      <c r="BT38" s="150"/>
      <c r="BU38" s="150"/>
      <c r="BV38" s="37"/>
      <c r="BW38" s="150"/>
      <c r="BX38" s="37"/>
      <c r="BY38" s="150"/>
      <c r="BZ38" s="150"/>
      <c r="CA38" s="150"/>
      <c r="CB38" s="43"/>
      <c r="CC38" s="150"/>
      <c r="CD38" s="152"/>
      <c r="CE38" s="43"/>
      <c r="CF38" s="150"/>
      <c r="CG38" s="406"/>
      <c r="CH38" s="150"/>
      <c r="CI38" s="150"/>
      <c r="CJ38" s="406"/>
      <c r="CK38" s="150"/>
      <c r="CL38" s="435"/>
      <c r="CM38" s="152"/>
      <c r="CN38" s="43"/>
      <c r="CO38" s="150"/>
      <c r="CP38" s="43"/>
      <c r="CQ38" s="35"/>
      <c r="CR38" s="43"/>
      <c r="CS38" s="593"/>
      <c r="CT38" s="43"/>
      <c r="CU38" s="43"/>
      <c r="CV38" s="43"/>
      <c r="CW38" s="638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6"/>
      <c r="FJ38" s="675"/>
      <c r="FK38" s="675"/>
      <c r="FL38" s="675"/>
      <c r="FM38" s="675"/>
      <c r="FN38" s="675"/>
      <c r="FO38" s="675"/>
      <c r="FP38" s="675"/>
      <c r="FQ38" s="675"/>
      <c r="FR38" s="675"/>
      <c r="FS38" s="435"/>
      <c r="FT38" s="435"/>
      <c r="FU38" s="435"/>
      <c r="FV38" s="435"/>
      <c r="FW38" s="435"/>
      <c r="FX38" s="435"/>
      <c r="FY38" s="435"/>
      <c r="FZ38" s="435"/>
      <c r="GA38" s="435"/>
      <c r="GB38" s="435"/>
      <c r="GC38" s="435"/>
      <c r="GD38" s="435"/>
      <c r="GE38" s="435"/>
      <c r="GF38" s="435"/>
      <c r="GG38" s="43"/>
      <c r="GH38" s="272"/>
      <c r="GI38" s="273"/>
      <c r="GJ38" s="37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436"/>
      <c r="HJ38" s="436"/>
      <c r="HK38" s="436"/>
      <c r="HL38" s="43"/>
      <c r="HM38" s="65"/>
      <c r="HN38" s="436"/>
      <c r="HO38" s="36"/>
      <c r="HP38" s="150"/>
      <c r="HQ38" s="436"/>
      <c r="HR38" s="152"/>
      <c r="HS38" s="150"/>
      <c r="HT38" s="270"/>
      <c r="HU38" s="274"/>
      <c r="HV38" s="274"/>
      <c r="HW38" s="437"/>
      <c r="HX38" s="270"/>
      <c r="HY38" s="38"/>
      <c r="HZ38" s="38"/>
      <c r="IA38" s="38"/>
      <c r="IB38" s="38"/>
      <c r="IC38" s="38"/>
      <c r="ID38" s="38"/>
      <c r="IE38" s="38"/>
      <c r="IF38" s="38"/>
      <c r="IG38" s="38"/>
      <c r="IH38" s="437"/>
      <c r="II38" s="437"/>
      <c r="IJ38" s="437"/>
      <c r="IK38" s="437"/>
      <c r="IL38" s="437"/>
      <c r="IM38" s="437"/>
      <c r="IN38" s="437"/>
      <c r="IO38" s="437"/>
      <c r="IP38" s="437"/>
      <c r="IQ38" s="437"/>
      <c r="IR38" s="437"/>
      <c r="IS38" s="437"/>
      <c r="IT38" s="437"/>
      <c r="IU38" s="437"/>
      <c r="IV38" s="437"/>
      <c r="IW38" s="437"/>
      <c r="IX38" s="437"/>
      <c r="IY38" s="437"/>
      <c r="IZ38" s="437"/>
      <c r="JA38" s="437"/>
      <c r="JB38" s="437"/>
      <c r="JC38" s="437"/>
      <c r="JD38" s="437"/>
      <c r="JE38" s="437"/>
      <c r="JF38" s="437"/>
      <c r="JG38" s="437"/>
      <c r="JH38" s="437"/>
      <c r="JI38" s="437"/>
      <c r="JJ38" s="437"/>
      <c r="JK38" s="437"/>
      <c r="JL38" s="437"/>
      <c r="JM38" s="437"/>
      <c r="JN38" s="437"/>
      <c r="JO38" s="437"/>
      <c r="JP38" s="437"/>
      <c r="JQ38" s="437"/>
      <c r="JR38" s="437"/>
      <c r="JS38" s="437"/>
      <c r="JT38" s="437"/>
      <c r="JU38" s="437"/>
    </row>
    <row r="39" spans="1:281" s="39" customFormat="1" ht="21" customHeight="1" thickBot="1" x14ac:dyDescent="0.4">
      <c r="A39" s="146"/>
      <c r="B39" s="509">
        <f t="shared" si="1"/>
        <v>2018</v>
      </c>
      <c r="C39" s="287">
        <f>D39/H21</f>
        <v>2.5508416</v>
      </c>
      <c r="D39" s="317">
        <f>F338</f>
        <v>63771.040000000001</v>
      </c>
      <c r="E39" s="460" t="s">
        <v>19</v>
      </c>
      <c r="F39" s="461"/>
      <c r="G39" s="545"/>
      <c r="H39" s="653">
        <f>C451</f>
        <v>0</v>
      </c>
      <c r="I39" s="913"/>
      <c r="J39" s="918"/>
      <c r="K39" s="906" t="s">
        <v>198</v>
      </c>
      <c r="L39" s="894"/>
      <c r="M39" s="959">
        <f>GZ325</f>
        <v>0</v>
      </c>
      <c r="N39" s="960"/>
      <c r="O39" s="839">
        <f>-16662.5*I39</f>
        <v>0</v>
      </c>
      <c r="P39" s="839"/>
      <c r="Q39" s="775">
        <f t="shared" si="0"/>
        <v>0</v>
      </c>
      <c r="R39" s="489">
        <v>2255</v>
      </c>
      <c r="S39" s="955" t="s">
        <v>80</v>
      </c>
      <c r="T39" s="956"/>
      <c r="U39" s="956"/>
      <c r="V39" s="956"/>
      <c r="W39" s="956"/>
      <c r="X39" s="956"/>
      <c r="Y39" s="150"/>
      <c r="Z39" s="35"/>
      <c r="AA39" s="150"/>
      <c r="AB39" s="150"/>
      <c r="AC39" s="35"/>
      <c r="AD39" s="150"/>
      <c r="AE39" s="150"/>
      <c r="AF39" s="43"/>
      <c r="AG39" s="150"/>
      <c r="AH39" s="150"/>
      <c r="AI39" s="38"/>
      <c r="AJ39" s="151"/>
      <c r="AK39" s="151"/>
      <c r="AL39" s="38"/>
      <c r="AM39" s="151"/>
      <c r="AN39" s="151"/>
      <c r="AO39" s="38"/>
      <c r="AP39" s="151"/>
      <c r="AQ39" s="151"/>
      <c r="AR39" s="43"/>
      <c r="AS39" s="150"/>
      <c r="AT39" s="150"/>
      <c r="AU39" s="43"/>
      <c r="AV39" s="150"/>
      <c r="AW39" s="150"/>
      <c r="AX39" s="43"/>
      <c r="AY39" s="150"/>
      <c r="AZ39" s="150"/>
      <c r="BA39" s="43"/>
      <c r="BB39" s="150"/>
      <c r="BC39" s="150"/>
      <c r="BD39" s="43"/>
      <c r="BE39" s="150"/>
      <c r="BF39" s="150"/>
      <c r="BG39" s="150"/>
      <c r="BH39" s="150"/>
      <c r="BI39" s="150"/>
      <c r="BJ39" s="570"/>
      <c r="BK39" s="150"/>
      <c r="BL39" s="150"/>
      <c r="BM39" s="570"/>
      <c r="BN39" s="150"/>
      <c r="BO39" s="150"/>
      <c r="BP39" s="43"/>
      <c r="BQ39" s="150"/>
      <c r="BR39" s="150"/>
      <c r="BS39" s="37"/>
      <c r="BT39" s="150"/>
      <c r="BU39" s="150"/>
      <c r="BV39" s="37"/>
      <c r="BW39" s="150"/>
      <c r="BX39" s="37"/>
      <c r="BY39" s="150"/>
      <c r="BZ39" s="150"/>
      <c r="CA39" s="150"/>
      <c r="CB39" s="43"/>
      <c r="CC39" s="150"/>
      <c r="CD39" s="152"/>
      <c r="CE39" s="43"/>
      <c r="CF39" s="150"/>
      <c r="CG39" s="406"/>
      <c r="CH39" s="150"/>
      <c r="CI39" s="150"/>
      <c r="CJ39" s="406"/>
      <c r="CK39" s="150"/>
      <c r="CL39" s="435"/>
      <c r="CM39" s="152"/>
      <c r="CN39" s="43"/>
      <c r="CO39" s="150"/>
      <c r="CP39" s="43"/>
      <c r="CQ39" s="35"/>
      <c r="CR39" s="43"/>
      <c r="CS39" s="593"/>
      <c r="CT39" s="43"/>
      <c r="CU39" s="43"/>
      <c r="CV39" s="43"/>
      <c r="CW39" s="638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6"/>
      <c r="FJ39" s="675"/>
      <c r="FK39" s="675"/>
      <c r="FL39" s="675"/>
      <c r="FM39" s="675"/>
      <c r="FN39" s="675"/>
      <c r="FO39" s="675"/>
      <c r="FP39" s="675"/>
      <c r="FQ39" s="675"/>
      <c r="FR39" s="675"/>
      <c r="FS39" s="435"/>
      <c r="FT39" s="435"/>
      <c r="FU39" s="435"/>
      <c r="FV39" s="435"/>
      <c r="FW39" s="435"/>
      <c r="FX39" s="435"/>
      <c r="FY39" s="435"/>
      <c r="FZ39" s="435"/>
      <c r="GA39" s="435"/>
      <c r="GB39" s="435"/>
      <c r="GC39" s="435"/>
      <c r="GD39" s="435"/>
      <c r="GE39" s="435"/>
      <c r="GF39" s="435"/>
      <c r="GG39" s="43"/>
      <c r="GH39" s="272"/>
      <c r="GI39" s="273"/>
      <c r="GJ39" s="37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436"/>
      <c r="HJ39" s="436"/>
      <c r="HK39" s="436"/>
      <c r="HL39" s="43"/>
      <c r="HM39" s="65"/>
      <c r="HN39" s="436"/>
      <c r="HO39" s="36"/>
      <c r="HP39" s="150"/>
      <c r="HQ39" s="436"/>
      <c r="HR39" s="152"/>
      <c r="HS39" s="150"/>
      <c r="HT39" s="270"/>
      <c r="HU39" s="274"/>
      <c r="HV39" s="274"/>
      <c r="HW39" s="437"/>
      <c r="HX39" s="270"/>
      <c r="HY39" s="38"/>
      <c r="HZ39" s="38"/>
      <c r="IA39" s="38"/>
      <c r="IB39" s="38"/>
      <c r="IC39" s="38"/>
      <c r="ID39" s="38"/>
      <c r="IE39" s="38"/>
      <c r="IF39" s="38"/>
      <c r="IG39" s="38"/>
      <c r="IH39" s="437"/>
      <c r="II39" s="437"/>
      <c r="IJ39" s="437"/>
      <c r="IK39" s="437"/>
      <c r="IL39" s="437"/>
      <c r="IM39" s="437"/>
      <c r="IN39" s="437"/>
      <c r="IO39" s="437"/>
      <c r="IP39" s="437"/>
      <c r="IQ39" s="437"/>
      <c r="IR39" s="437"/>
      <c r="IS39" s="437"/>
      <c r="IT39" s="437"/>
      <c r="IU39" s="437"/>
      <c r="IV39" s="437"/>
      <c r="IW39" s="437"/>
      <c r="IX39" s="437"/>
      <c r="IY39" s="437"/>
      <c r="IZ39" s="437"/>
      <c r="JA39" s="437"/>
      <c r="JB39" s="437"/>
      <c r="JC39" s="437"/>
      <c r="JD39" s="437"/>
      <c r="JE39" s="437"/>
      <c r="JF39" s="437"/>
      <c r="JG39" s="437"/>
      <c r="JH39" s="437"/>
      <c r="JI39" s="437"/>
      <c r="JJ39" s="437"/>
      <c r="JK39" s="437"/>
      <c r="JL39" s="437"/>
      <c r="JM39" s="437"/>
      <c r="JN39" s="437"/>
      <c r="JO39" s="437"/>
      <c r="JP39" s="437"/>
      <c r="JQ39" s="437"/>
      <c r="JR39" s="437"/>
      <c r="JS39" s="437"/>
      <c r="JT39" s="437"/>
      <c r="JU39" s="437"/>
    </row>
    <row r="40" spans="1:281" s="39" customFormat="1" ht="24.75" customHeight="1" thickBot="1" x14ac:dyDescent="0.4">
      <c r="A40" s="146"/>
      <c r="B40" s="509">
        <f t="shared" si="1"/>
        <v>2019</v>
      </c>
      <c r="C40" s="287">
        <f>D40/H21</f>
        <v>1.3239231999999999</v>
      </c>
      <c r="D40" s="317">
        <f>F353</f>
        <v>33098.079999999994</v>
      </c>
      <c r="E40" s="329" t="s">
        <v>20</v>
      </c>
      <c r="F40" s="330"/>
      <c r="G40" s="547"/>
      <c r="H40" s="793">
        <f>C449</f>
        <v>0</v>
      </c>
      <c r="I40" s="913"/>
      <c r="J40" s="917">
        <v>1</v>
      </c>
      <c r="K40" s="906" t="s">
        <v>178</v>
      </c>
      <c r="L40" s="892"/>
      <c r="M40" s="959">
        <f>HA325+GB325</f>
        <v>154550.33000000002</v>
      </c>
      <c r="N40" s="960"/>
      <c r="O40" s="839">
        <f>-8570*I40</f>
        <v>0</v>
      </c>
      <c r="P40" s="839">
        <f>-3150.01*J40</f>
        <v>-3150.01</v>
      </c>
      <c r="Q40" s="775">
        <f t="shared" si="0"/>
        <v>3025</v>
      </c>
      <c r="R40" s="489">
        <v>3025</v>
      </c>
      <c r="S40" s="955" t="s">
        <v>81</v>
      </c>
      <c r="T40" s="956"/>
      <c r="U40" s="956"/>
      <c r="V40" s="956"/>
      <c r="W40" s="956"/>
      <c r="X40" s="956"/>
      <c r="Y40" s="150"/>
      <c r="Z40" s="35"/>
      <c r="AA40" s="150"/>
      <c r="AB40" s="150"/>
      <c r="AC40" s="35"/>
      <c r="AD40" s="150"/>
      <c r="AE40" s="150"/>
      <c r="AF40" s="43"/>
      <c r="AG40" s="150"/>
      <c r="AH40" s="150"/>
      <c r="AI40" s="38"/>
      <c r="AJ40" s="151"/>
      <c r="AK40" s="151"/>
      <c r="AL40" s="38"/>
      <c r="AM40" s="151"/>
      <c r="AN40" s="151"/>
      <c r="AO40" s="38"/>
      <c r="AP40" s="151"/>
      <c r="AQ40" s="151"/>
      <c r="AR40" s="43"/>
      <c r="AS40" s="150"/>
      <c r="AT40" s="150"/>
      <c r="AU40" s="43"/>
      <c r="AV40" s="150"/>
      <c r="AW40" s="150"/>
      <c r="AX40" s="43"/>
      <c r="AY40" s="150"/>
      <c r="AZ40" s="150"/>
      <c r="BA40" s="43"/>
      <c r="BB40" s="150"/>
      <c r="BC40" s="150"/>
      <c r="BD40" s="43"/>
      <c r="BE40" s="150"/>
      <c r="BF40" s="150"/>
      <c r="BG40" s="150"/>
      <c r="BH40" s="150"/>
      <c r="BI40" s="150"/>
      <c r="BJ40" s="570"/>
      <c r="BK40" s="150"/>
      <c r="BL40" s="150"/>
      <c r="BM40" s="570"/>
      <c r="BN40" s="150"/>
      <c r="BO40" s="150"/>
      <c r="BP40" s="43"/>
      <c r="BQ40" s="150"/>
      <c r="BR40" s="150"/>
      <c r="BS40" s="37"/>
      <c r="BT40" s="150"/>
      <c r="BU40" s="150"/>
      <c r="BV40" s="37"/>
      <c r="BW40" s="150"/>
      <c r="BX40" s="37"/>
      <c r="BY40" s="150"/>
      <c r="BZ40" s="150"/>
      <c r="CA40" s="150"/>
      <c r="CB40" s="43"/>
      <c r="CC40" s="150"/>
      <c r="CD40" s="152"/>
      <c r="CE40" s="43"/>
      <c r="CF40" s="150"/>
      <c r="CG40" s="406"/>
      <c r="CH40" s="150"/>
      <c r="CI40" s="150"/>
      <c r="CJ40" s="406"/>
      <c r="CK40" s="150"/>
      <c r="CL40" s="435"/>
      <c r="CM40" s="152"/>
      <c r="CN40" s="43"/>
      <c r="CO40" s="150"/>
      <c r="CP40" s="43"/>
      <c r="CQ40" s="35"/>
      <c r="CR40" s="43"/>
      <c r="CS40" s="593"/>
      <c r="CT40" s="43"/>
      <c r="CU40" s="43"/>
      <c r="CV40" s="43"/>
      <c r="CW40" s="638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6"/>
      <c r="FJ40" s="675"/>
      <c r="FK40" s="675"/>
      <c r="FL40" s="675"/>
      <c r="FM40" s="675"/>
      <c r="FN40" s="675"/>
      <c r="FO40" s="675"/>
      <c r="FP40" s="675"/>
      <c r="FQ40" s="675"/>
      <c r="FR40" s="675"/>
      <c r="FS40" s="435"/>
      <c r="FT40" s="435"/>
      <c r="FU40" s="435"/>
      <c r="FV40" s="435"/>
      <c r="FW40" s="435"/>
      <c r="FX40" s="435"/>
      <c r="FY40" s="435"/>
      <c r="FZ40" s="435"/>
      <c r="GA40" s="435"/>
      <c r="GB40" s="435"/>
      <c r="GC40" s="435"/>
      <c r="GD40" s="435"/>
      <c r="GE40" s="435"/>
      <c r="GF40" s="435"/>
      <c r="GG40" s="43"/>
      <c r="GH40" s="272"/>
      <c r="GI40" s="273"/>
      <c r="GJ40" s="37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436"/>
      <c r="HJ40" s="436"/>
      <c r="HK40" s="436"/>
      <c r="HL40" s="43"/>
      <c r="HM40" s="65"/>
      <c r="HN40" s="436"/>
      <c r="HO40" s="36"/>
      <c r="HP40" s="150"/>
      <c r="HQ40" s="436"/>
      <c r="HR40" s="152"/>
      <c r="HS40" s="150"/>
      <c r="HT40" s="270"/>
      <c r="HU40" s="274"/>
      <c r="HV40" s="274"/>
      <c r="HW40" s="437"/>
      <c r="HX40" s="270"/>
      <c r="HY40" s="38"/>
      <c r="HZ40" s="38"/>
      <c r="IA40" s="38"/>
      <c r="IB40" s="38"/>
      <c r="IC40" s="38"/>
      <c r="ID40" s="38"/>
      <c r="IE40" s="38"/>
      <c r="IF40" s="38"/>
      <c r="IG40" s="38"/>
      <c r="IH40" s="437"/>
      <c r="II40" s="437"/>
      <c r="IJ40" s="437"/>
      <c r="IK40" s="437"/>
      <c r="IL40" s="437"/>
      <c r="IM40" s="437"/>
      <c r="IN40" s="437"/>
      <c r="IO40" s="437"/>
      <c r="IP40" s="437"/>
      <c r="IQ40" s="437"/>
      <c r="IR40" s="437"/>
      <c r="IS40" s="437"/>
      <c r="IT40" s="437"/>
      <c r="IU40" s="437"/>
      <c r="IV40" s="437"/>
      <c r="IW40" s="437"/>
      <c r="IX40" s="437"/>
      <c r="IY40" s="437"/>
      <c r="IZ40" s="437"/>
      <c r="JA40" s="437"/>
      <c r="JB40" s="437"/>
      <c r="JC40" s="437"/>
      <c r="JD40" s="437"/>
      <c r="JE40" s="437"/>
      <c r="JF40" s="437"/>
      <c r="JG40" s="437"/>
      <c r="JH40" s="437"/>
      <c r="JI40" s="437"/>
      <c r="JJ40" s="437"/>
      <c r="JK40" s="437"/>
      <c r="JL40" s="437"/>
      <c r="JM40" s="437"/>
      <c r="JN40" s="437"/>
      <c r="JO40" s="437"/>
      <c r="JP40" s="437"/>
      <c r="JQ40" s="437"/>
      <c r="JR40" s="437"/>
      <c r="JS40" s="437"/>
      <c r="JT40" s="437"/>
      <c r="JU40" s="437"/>
    </row>
    <row r="41" spans="1:281" s="39" customFormat="1" ht="24.75" customHeight="1" thickBot="1" x14ac:dyDescent="0.4">
      <c r="A41" s="146"/>
      <c r="B41" s="509">
        <f t="shared" si="1"/>
        <v>2020</v>
      </c>
      <c r="C41" s="287">
        <f>D41/H21</f>
        <v>1.8524639999999999</v>
      </c>
      <c r="D41" s="317">
        <f>F368</f>
        <v>46311.6</v>
      </c>
      <c r="E41" s="938" t="s">
        <v>98</v>
      </c>
      <c r="F41" s="939"/>
      <c r="G41" s="939"/>
      <c r="H41" s="939"/>
      <c r="I41" s="913">
        <v>1</v>
      </c>
      <c r="J41" s="917">
        <v>1</v>
      </c>
      <c r="K41" s="906" t="s">
        <v>179</v>
      </c>
      <c r="L41" s="892"/>
      <c r="M41" s="959">
        <f>HB325+GC325</f>
        <v>202876.42000000007</v>
      </c>
      <c r="N41" s="960"/>
      <c r="O41" s="839">
        <f>-4382.5*I41</f>
        <v>-4382.5</v>
      </c>
      <c r="P41" s="839">
        <f>-1575*J41</f>
        <v>-1575</v>
      </c>
      <c r="Q41" s="775">
        <f t="shared" si="0"/>
        <v>2750</v>
      </c>
      <c r="R41" s="489">
        <v>1375</v>
      </c>
      <c r="S41" s="955" t="s">
        <v>82</v>
      </c>
      <c r="T41" s="956"/>
      <c r="U41" s="956"/>
      <c r="V41" s="956"/>
      <c r="W41" s="956"/>
      <c r="X41" s="956"/>
      <c r="Y41" s="25"/>
      <c r="Z41" s="35"/>
      <c r="AA41" s="150"/>
      <c r="AB41" s="150"/>
      <c r="AC41" s="35"/>
      <c r="AD41" s="150"/>
      <c r="AE41" s="150"/>
      <c r="AF41" s="43"/>
      <c r="AG41" s="150"/>
      <c r="AH41" s="150"/>
      <c r="AI41" s="38"/>
      <c r="AJ41" s="151"/>
      <c r="AK41" s="151"/>
      <c r="AL41" s="38"/>
      <c r="AM41" s="151"/>
      <c r="AN41" s="151"/>
      <c r="AO41" s="38"/>
      <c r="AP41" s="151"/>
      <c r="AQ41" s="151"/>
      <c r="AR41" s="43"/>
      <c r="AS41" s="150"/>
      <c r="AT41" s="150"/>
      <c r="AU41" s="43"/>
      <c r="AV41" s="150"/>
      <c r="AW41" s="150"/>
      <c r="AX41" s="43"/>
      <c r="AY41" s="150"/>
      <c r="AZ41" s="150"/>
      <c r="BA41" s="43"/>
      <c r="BB41" s="150"/>
      <c r="BC41" s="150"/>
      <c r="BD41" s="43"/>
      <c r="BE41" s="150"/>
      <c r="BF41" s="150"/>
      <c r="BG41" s="150"/>
      <c r="BH41" s="150"/>
      <c r="BI41" s="150"/>
      <c r="BJ41" s="570"/>
      <c r="BK41" s="150"/>
      <c r="BL41" s="150"/>
      <c r="BM41" s="570"/>
      <c r="BN41" s="150"/>
      <c r="BO41" s="150"/>
      <c r="BP41" s="43"/>
      <c r="BQ41" s="150"/>
      <c r="BR41" s="150"/>
      <c r="BS41" s="37"/>
      <c r="BT41" s="150"/>
      <c r="BU41" s="150"/>
      <c r="BV41" s="37"/>
      <c r="BW41" s="150"/>
      <c r="BX41" s="37"/>
      <c r="BY41" s="150"/>
      <c r="BZ41" s="150"/>
      <c r="CA41" s="150"/>
      <c r="CB41" s="43"/>
      <c r="CC41" s="153"/>
      <c r="CD41" s="152"/>
      <c r="CE41" s="43"/>
      <c r="CF41" s="153"/>
      <c r="CG41" s="407"/>
      <c r="CH41" s="153"/>
      <c r="CI41" s="153"/>
      <c r="CJ41" s="407"/>
      <c r="CK41" s="153"/>
      <c r="CL41" s="400"/>
      <c r="CM41" s="152"/>
      <c r="CN41" s="43"/>
      <c r="CO41" s="153"/>
      <c r="CP41" s="43"/>
      <c r="CQ41" s="35"/>
      <c r="CR41" s="43"/>
      <c r="CS41" s="593"/>
      <c r="CT41" s="43"/>
      <c r="CU41" s="43"/>
      <c r="CV41" s="43"/>
      <c r="CW41" s="638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6"/>
      <c r="FJ41" s="675"/>
      <c r="FK41" s="675"/>
      <c r="FL41" s="675"/>
      <c r="FM41" s="675"/>
      <c r="FN41" s="675"/>
      <c r="FO41" s="675"/>
      <c r="FP41" s="675"/>
      <c r="FQ41" s="675"/>
      <c r="FR41" s="675"/>
      <c r="FS41" s="435"/>
      <c r="FT41" s="435"/>
      <c r="FU41" s="435"/>
      <c r="FV41" s="435"/>
      <c r="FW41" s="435"/>
      <c r="FX41" s="435"/>
      <c r="FY41" s="435"/>
      <c r="FZ41" s="435"/>
      <c r="GA41" s="435"/>
      <c r="GB41" s="435"/>
      <c r="GC41" s="435"/>
      <c r="GD41" s="435"/>
      <c r="GE41" s="435"/>
      <c r="GF41" s="435"/>
      <c r="GG41" s="49"/>
      <c r="GH41" s="272"/>
      <c r="GI41" s="273"/>
      <c r="GJ41" s="37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436"/>
      <c r="HJ41" s="436"/>
      <c r="HK41" s="436"/>
      <c r="HL41" s="43"/>
      <c r="HM41" s="65"/>
      <c r="HN41" s="436"/>
      <c r="HO41" s="36"/>
      <c r="HP41" s="150"/>
      <c r="HQ41" s="436"/>
      <c r="HR41" s="152"/>
      <c r="HS41" s="150"/>
      <c r="HT41" s="270"/>
      <c r="HU41" s="274"/>
      <c r="HV41" s="274"/>
      <c r="HW41" s="437"/>
      <c r="HX41" s="270"/>
      <c r="HY41" s="38"/>
      <c r="HZ41" s="38"/>
      <c r="IA41" s="38"/>
      <c r="IB41" s="38"/>
      <c r="IC41" s="38"/>
      <c r="ID41" s="38"/>
      <c r="IE41" s="38"/>
      <c r="IF41" s="38"/>
      <c r="IG41" s="38"/>
      <c r="IH41" s="437"/>
      <c r="II41" s="437"/>
      <c r="IJ41" s="437"/>
      <c r="IK41" s="437"/>
      <c r="IL41" s="437"/>
      <c r="IM41" s="437"/>
      <c r="IN41" s="437"/>
      <c r="IO41" s="437"/>
      <c r="IP41" s="437"/>
      <c r="IQ41" s="437"/>
      <c r="IR41" s="437"/>
      <c r="IS41" s="437"/>
      <c r="IT41" s="437"/>
      <c r="IU41" s="437"/>
      <c r="IV41" s="437"/>
      <c r="IW41" s="437"/>
      <c r="IX41" s="437"/>
      <c r="IY41" s="437"/>
      <c r="IZ41" s="437"/>
      <c r="JA41" s="437"/>
      <c r="JB41" s="437"/>
      <c r="JC41" s="437"/>
      <c r="JD41" s="437"/>
      <c r="JE41" s="437"/>
      <c r="JF41" s="437"/>
      <c r="JG41" s="437"/>
      <c r="JH41" s="437"/>
      <c r="JI41" s="437"/>
      <c r="JJ41" s="437"/>
      <c r="JK41" s="437"/>
      <c r="JL41" s="437"/>
      <c r="JM41" s="437"/>
      <c r="JN41" s="437"/>
      <c r="JO41" s="437"/>
      <c r="JP41" s="437"/>
      <c r="JQ41" s="437"/>
      <c r="JR41" s="437"/>
      <c r="JS41" s="437"/>
      <c r="JT41" s="437"/>
      <c r="JU41" s="437"/>
    </row>
    <row r="42" spans="1:281" s="39" customFormat="1" ht="24.75" customHeight="1" thickBot="1" x14ac:dyDescent="0.4">
      <c r="A42" s="146"/>
      <c r="B42" s="509">
        <f t="shared" si="1"/>
        <v>2021</v>
      </c>
      <c r="C42" s="287">
        <f>D42/H21</f>
        <v>1.4888196</v>
      </c>
      <c r="D42" s="317">
        <f>F383</f>
        <v>37220.49</v>
      </c>
      <c r="E42" s="331" t="s">
        <v>6</v>
      </c>
      <c r="F42" s="332"/>
      <c r="G42" s="548"/>
      <c r="H42" s="794">
        <f>H44+H47</f>
        <v>271</v>
      </c>
      <c r="I42" s="913">
        <v>1</v>
      </c>
      <c r="J42" s="917"/>
      <c r="K42" s="906" t="s">
        <v>180</v>
      </c>
      <c r="L42" s="892"/>
      <c r="M42" s="959">
        <f>HC325+GD325</f>
        <v>15900.84</v>
      </c>
      <c r="N42" s="960"/>
      <c r="O42" s="839">
        <f>-1915.88*I42</f>
        <v>-1915.88</v>
      </c>
      <c r="P42" s="839">
        <f>-315*J42</f>
        <v>0</v>
      </c>
      <c r="Q42" s="775">
        <f t="shared" si="0"/>
        <v>300</v>
      </c>
      <c r="R42" s="489">
        <v>300</v>
      </c>
      <c r="S42" s="955" t="s">
        <v>83</v>
      </c>
      <c r="T42" s="956"/>
      <c r="U42" s="956"/>
      <c r="V42" s="956"/>
      <c r="W42" s="956"/>
      <c r="X42" s="956"/>
      <c r="Y42" s="150"/>
      <c r="Z42" s="35"/>
      <c r="AA42" s="150"/>
      <c r="AB42" s="150"/>
      <c r="AC42" s="35"/>
      <c r="AD42" s="150"/>
      <c r="AE42" s="150"/>
      <c r="AF42" s="43"/>
      <c r="AG42" s="150"/>
      <c r="AH42" s="150"/>
      <c r="AI42" s="38"/>
      <c r="AJ42" s="151"/>
      <c r="AK42" s="151"/>
      <c r="AL42" s="38"/>
      <c r="AM42" s="151"/>
      <c r="AN42" s="151"/>
      <c r="AO42" s="38"/>
      <c r="AP42" s="151"/>
      <c r="AQ42" s="151"/>
      <c r="AR42" s="43"/>
      <c r="AS42" s="150"/>
      <c r="AT42" s="150"/>
      <c r="AU42" s="43"/>
      <c r="AV42" s="150"/>
      <c r="AW42" s="150"/>
      <c r="AX42" s="43"/>
      <c r="AY42" s="150"/>
      <c r="AZ42" s="150"/>
      <c r="BA42" s="43"/>
      <c r="BB42" s="150"/>
      <c r="BC42" s="150"/>
      <c r="BD42" s="43"/>
      <c r="BE42" s="150"/>
      <c r="BF42" s="150"/>
      <c r="BG42" s="150"/>
      <c r="BH42" s="150"/>
      <c r="BI42" s="150"/>
      <c r="BJ42" s="570"/>
      <c r="BK42" s="150"/>
      <c r="BL42" s="150"/>
      <c r="BM42" s="570"/>
      <c r="BN42" s="150"/>
      <c r="BO42" s="150"/>
      <c r="BP42" s="43"/>
      <c r="BQ42" s="150"/>
      <c r="BR42" s="150"/>
      <c r="BS42" s="37"/>
      <c r="BT42" s="150"/>
      <c r="BU42" s="150"/>
      <c r="BV42" s="37"/>
      <c r="BW42" s="150"/>
      <c r="BX42" s="37"/>
      <c r="BY42" s="150"/>
      <c r="BZ42" s="150"/>
      <c r="CA42" s="150"/>
      <c r="CB42" s="43"/>
      <c r="CC42" s="150"/>
      <c r="CD42" s="152"/>
      <c r="CE42" s="43"/>
      <c r="CF42" s="150"/>
      <c r="CG42" s="406"/>
      <c r="CH42" s="150"/>
      <c r="CI42" s="150"/>
      <c r="CJ42" s="406"/>
      <c r="CK42" s="150"/>
      <c r="CL42" s="435"/>
      <c r="CM42" s="152"/>
      <c r="CN42" s="43"/>
      <c r="CO42" s="150"/>
      <c r="CP42" s="43"/>
      <c r="CQ42" s="35"/>
      <c r="CR42" s="43"/>
      <c r="CS42" s="593"/>
      <c r="CT42" s="43"/>
      <c r="CU42" s="43"/>
      <c r="CV42" s="43"/>
      <c r="CW42" s="638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6"/>
      <c r="FJ42" s="675"/>
      <c r="FK42" s="675"/>
      <c r="FL42" s="675"/>
      <c r="FM42" s="675"/>
      <c r="FN42" s="675"/>
      <c r="FO42" s="675"/>
      <c r="FP42" s="675"/>
      <c r="FQ42" s="675"/>
      <c r="FR42" s="675"/>
      <c r="FS42" s="435"/>
      <c r="FT42" s="435"/>
      <c r="FU42" s="435"/>
      <c r="FV42" s="435"/>
      <c r="FW42" s="435"/>
      <c r="FX42" s="435"/>
      <c r="FY42" s="435"/>
      <c r="FZ42" s="435"/>
      <c r="GA42" s="435"/>
      <c r="GB42" s="435"/>
      <c r="GC42" s="435"/>
      <c r="GD42" s="435"/>
      <c r="GE42" s="435"/>
      <c r="GF42" s="435"/>
      <c r="GG42" s="43"/>
      <c r="GH42" s="272"/>
      <c r="GI42" s="273"/>
      <c r="GJ42" s="37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436"/>
      <c r="HJ42" s="436"/>
      <c r="HK42" s="436"/>
      <c r="HL42" s="43"/>
      <c r="HM42" s="65"/>
      <c r="HN42" s="436"/>
      <c r="HO42" s="36"/>
      <c r="HP42" s="150"/>
      <c r="HQ42" s="436"/>
      <c r="HR42" s="152"/>
      <c r="HS42" s="150"/>
      <c r="HT42" s="270"/>
      <c r="HU42" s="274"/>
      <c r="HV42" s="274"/>
      <c r="HW42" s="437"/>
      <c r="HX42" s="270"/>
      <c r="HY42" s="38"/>
      <c r="HZ42" s="38"/>
      <c r="IA42" s="38"/>
      <c r="IB42" s="38"/>
      <c r="IC42" s="38"/>
      <c r="ID42" s="38"/>
      <c r="IE42" s="38"/>
      <c r="IF42" s="38"/>
      <c r="IG42" s="38"/>
      <c r="IH42" s="437"/>
      <c r="II42" s="437"/>
      <c r="IJ42" s="437"/>
      <c r="IK42" s="437"/>
      <c r="IL42" s="437"/>
      <c r="IM42" s="437"/>
      <c r="IN42" s="437"/>
      <c r="IO42" s="437"/>
      <c r="IP42" s="437"/>
      <c r="IQ42" s="437"/>
      <c r="IR42" s="437"/>
      <c r="IS42" s="437"/>
      <c r="IT42" s="437"/>
      <c r="IU42" s="437"/>
      <c r="IV42" s="437"/>
      <c r="IW42" s="437"/>
      <c r="IX42" s="437"/>
      <c r="IY42" s="437"/>
      <c r="IZ42" s="437"/>
      <c r="JA42" s="437"/>
      <c r="JB42" s="437"/>
      <c r="JC42" s="437"/>
      <c r="JD42" s="437"/>
      <c r="JE42" s="437"/>
      <c r="JF42" s="437"/>
      <c r="JG42" s="437"/>
      <c r="JH42" s="437"/>
      <c r="JI42" s="437"/>
      <c r="JJ42" s="437"/>
      <c r="JK42" s="437"/>
      <c r="JL42" s="437"/>
      <c r="JM42" s="437"/>
      <c r="JN42" s="437"/>
      <c r="JO42" s="437"/>
      <c r="JP42" s="437"/>
      <c r="JQ42" s="437"/>
      <c r="JR42" s="437"/>
      <c r="JS42" s="437"/>
      <c r="JT42" s="437"/>
      <c r="JU42" s="437"/>
    </row>
    <row r="43" spans="1:281" s="438" customFormat="1" ht="24.75" customHeight="1" thickBot="1" x14ac:dyDescent="0.4">
      <c r="A43" s="146"/>
      <c r="B43" s="510">
        <v>2022</v>
      </c>
      <c r="C43" s="287">
        <f>D43/H21</f>
        <v>1.8245691999999998</v>
      </c>
      <c r="D43" s="321">
        <f>F393</f>
        <v>45614.229999999996</v>
      </c>
      <c r="E43" s="460" t="s">
        <v>7</v>
      </c>
      <c r="F43" s="461"/>
      <c r="G43" s="545"/>
      <c r="H43" s="653">
        <f>H22/H44</f>
        <v>2912.0968421052635</v>
      </c>
      <c r="I43" s="913"/>
      <c r="J43" s="917"/>
      <c r="K43" s="906" t="s">
        <v>128</v>
      </c>
      <c r="L43" s="892"/>
      <c r="M43" s="959">
        <f>HD325+GE325</f>
        <v>0</v>
      </c>
      <c r="N43" s="960"/>
      <c r="O43" s="839">
        <f>-5789.99*I43</f>
        <v>0</v>
      </c>
      <c r="P43" s="839">
        <f>-3292*J43</f>
        <v>0</v>
      </c>
      <c r="Q43" s="775">
        <f t="shared" si="0"/>
        <v>0</v>
      </c>
      <c r="R43" s="489">
        <v>2090</v>
      </c>
      <c r="S43" s="965" t="s">
        <v>92</v>
      </c>
      <c r="T43" s="966"/>
      <c r="U43" s="966"/>
      <c r="V43" s="966"/>
      <c r="W43" s="966"/>
      <c r="X43" s="966"/>
      <c r="Y43" s="150"/>
      <c r="Z43" s="35"/>
      <c r="AA43" s="150"/>
      <c r="AB43" s="150"/>
      <c r="AC43" s="35"/>
      <c r="AD43" s="150"/>
      <c r="AE43" s="150"/>
      <c r="AF43" s="43"/>
      <c r="AG43" s="150"/>
      <c r="AH43" s="150"/>
      <c r="AI43" s="437"/>
      <c r="AJ43" s="151"/>
      <c r="AK43" s="151"/>
      <c r="AL43" s="437"/>
      <c r="AM43" s="151"/>
      <c r="AN43" s="151"/>
      <c r="AO43" s="437"/>
      <c r="AP43" s="151"/>
      <c r="AQ43" s="151"/>
      <c r="AR43" s="43"/>
      <c r="AS43" s="150"/>
      <c r="AT43" s="150"/>
      <c r="AU43" s="43"/>
      <c r="AV43" s="150"/>
      <c r="AW43" s="150"/>
      <c r="AX43" s="43"/>
      <c r="AY43" s="150"/>
      <c r="AZ43" s="150"/>
      <c r="BA43" s="43"/>
      <c r="BB43" s="150"/>
      <c r="BC43" s="150"/>
      <c r="BD43" s="43"/>
      <c r="BE43" s="150"/>
      <c r="BF43" s="150"/>
      <c r="BG43" s="150"/>
      <c r="BH43" s="150"/>
      <c r="BI43" s="150"/>
      <c r="BJ43" s="570"/>
      <c r="BK43" s="150"/>
      <c r="BL43" s="150"/>
      <c r="BM43" s="570"/>
      <c r="BN43" s="150"/>
      <c r="BO43" s="150"/>
      <c r="BP43" s="43"/>
      <c r="BQ43" s="150"/>
      <c r="BR43" s="150"/>
      <c r="BS43" s="435"/>
      <c r="BT43" s="150"/>
      <c r="BU43" s="150"/>
      <c r="BV43" s="435"/>
      <c r="BW43" s="150"/>
      <c r="BX43" s="435"/>
      <c r="BY43" s="150"/>
      <c r="BZ43" s="150"/>
      <c r="CA43" s="150"/>
      <c r="CB43" s="43"/>
      <c r="CC43" s="150"/>
      <c r="CD43" s="152"/>
      <c r="CE43" s="43"/>
      <c r="CF43" s="150"/>
      <c r="CG43" s="406"/>
      <c r="CH43" s="150"/>
      <c r="CI43" s="150"/>
      <c r="CJ43" s="406"/>
      <c r="CK43" s="150"/>
      <c r="CL43" s="435"/>
      <c r="CM43" s="152"/>
      <c r="CN43" s="43"/>
      <c r="CO43" s="150"/>
      <c r="CP43" s="43"/>
      <c r="CQ43" s="35"/>
      <c r="CR43" s="43"/>
      <c r="CS43" s="593"/>
      <c r="CT43" s="43"/>
      <c r="CU43" s="43"/>
      <c r="CV43" s="43"/>
      <c r="CW43" s="638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6"/>
      <c r="FJ43" s="675"/>
      <c r="FK43" s="675"/>
      <c r="FL43" s="675"/>
      <c r="FM43" s="675"/>
      <c r="FN43" s="675"/>
      <c r="FO43" s="675"/>
      <c r="FP43" s="675"/>
      <c r="FQ43" s="675"/>
      <c r="FR43" s="675"/>
      <c r="FS43" s="435"/>
      <c r="FT43" s="435"/>
      <c r="FU43" s="435"/>
      <c r="FV43" s="435"/>
      <c r="FW43" s="435"/>
      <c r="FX43" s="435"/>
      <c r="FY43" s="435"/>
      <c r="FZ43" s="435"/>
      <c r="GA43" s="435"/>
      <c r="GB43" s="435"/>
      <c r="GC43" s="435"/>
      <c r="GD43" s="435"/>
      <c r="GE43" s="435"/>
      <c r="GF43" s="435"/>
      <c r="GG43" s="43"/>
      <c r="GH43" s="272"/>
      <c r="GI43" s="273"/>
      <c r="GJ43" s="435"/>
      <c r="GK43" s="436"/>
      <c r="GL43" s="436"/>
      <c r="GM43" s="436"/>
      <c r="GN43" s="436"/>
      <c r="GO43" s="436"/>
      <c r="GP43" s="436"/>
      <c r="GQ43" s="436"/>
      <c r="GR43" s="436"/>
      <c r="GS43" s="436"/>
      <c r="GT43" s="436"/>
      <c r="GU43" s="436"/>
      <c r="GV43" s="436"/>
      <c r="GW43" s="436"/>
      <c r="GX43" s="436"/>
      <c r="GY43" s="436"/>
      <c r="GZ43" s="436"/>
      <c r="HA43" s="436"/>
      <c r="HB43" s="436"/>
      <c r="HC43" s="436"/>
      <c r="HD43" s="436"/>
      <c r="HE43" s="436"/>
      <c r="HF43" s="436"/>
      <c r="HG43" s="436"/>
      <c r="HH43" s="436"/>
      <c r="HI43" s="436"/>
      <c r="HJ43" s="436"/>
      <c r="HK43" s="436"/>
      <c r="HL43" s="43"/>
      <c r="HM43" s="436"/>
      <c r="HN43" s="436"/>
      <c r="HO43" s="36"/>
      <c r="HP43" s="150"/>
      <c r="HQ43" s="436"/>
      <c r="HR43" s="152"/>
      <c r="HS43" s="150"/>
      <c r="HT43" s="270"/>
      <c r="HU43" s="274"/>
      <c r="HV43" s="274"/>
      <c r="HW43" s="437"/>
      <c r="HX43" s="270"/>
      <c r="HY43" s="437"/>
      <c r="HZ43" s="437"/>
      <c r="IA43" s="437"/>
      <c r="IB43" s="437"/>
      <c r="IC43" s="437"/>
      <c r="ID43" s="437"/>
      <c r="IE43" s="437"/>
      <c r="IF43" s="437"/>
      <c r="IG43" s="437"/>
      <c r="IH43" s="437"/>
      <c r="II43" s="437"/>
      <c r="IJ43" s="437"/>
      <c r="IK43" s="437"/>
      <c r="IL43" s="437"/>
      <c r="IM43" s="437"/>
      <c r="IN43" s="437"/>
      <c r="IO43" s="437"/>
      <c r="IP43" s="437"/>
      <c r="IQ43" s="437"/>
      <c r="IR43" s="437"/>
      <c r="IS43" s="437"/>
      <c r="IT43" s="437"/>
      <c r="IU43" s="437"/>
      <c r="IV43" s="437"/>
      <c r="IW43" s="437"/>
      <c r="IX43" s="437"/>
      <c r="IY43" s="437"/>
      <c r="IZ43" s="437"/>
      <c r="JA43" s="437"/>
      <c r="JB43" s="437"/>
      <c r="JC43" s="437"/>
      <c r="JD43" s="437"/>
      <c r="JE43" s="437"/>
      <c r="JF43" s="437"/>
      <c r="JG43" s="437"/>
      <c r="JH43" s="437"/>
      <c r="JI43" s="437"/>
      <c r="JJ43" s="437"/>
      <c r="JK43" s="437"/>
      <c r="JL43" s="437"/>
      <c r="JM43" s="437"/>
      <c r="JN43" s="437"/>
      <c r="JO43" s="437"/>
      <c r="JP43" s="437"/>
      <c r="JQ43" s="437"/>
      <c r="JR43" s="437"/>
      <c r="JS43" s="437"/>
      <c r="JT43" s="437"/>
      <c r="JU43" s="437"/>
    </row>
    <row r="44" spans="1:281" s="39" customFormat="1" ht="24.75" customHeight="1" thickBot="1" x14ac:dyDescent="0.4">
      <c r="A44" s="146"/>
      <c r="B44" s="769">
        <f>(H44+H47)/12</f>
        <v>22.583333333333332</v>
      </c>
      <c r="C44" s="770"/>
      <c r="D44" s="771"/>
      <c r="E44" s="494" t="s">
        <v>13</v>
      </c>
      <c r="F44" s="495"/>
      <c r="G44" s="544"/>
      <c r="H44" s="795">
        <f>HR398</f>
        <v>190</v>
      </c>
      <c r="I44" s="913"/>
      <c r="J44" s="919"/>
      <c r="K44" s="906" t="s">
        <v>110</v>
      </c>
      <c r="L44" s="892"/>
      <c r="M44" s="963">
        <f>HE325</f>
        <v>0</v>
      </c>
      <c r="N44" s="964"/>
      <c r="O44" s="840">
        <f>-28704.35*I44</f>
        <v>0</v>
      </c>
      <c r="P44" s="840"/>
      <c r="Q44" s="775">
        <f t="shared" si="0"/>
        <v>0</v>
      </c>
      <c r="R44" s="490">
        <v>30751</v>
      </c>
      <c r="S44" s="955" t="s">
        <v>94</v>
      </c>
      <c r="T44" s="956"/>
      <c r="U44" s="956"/>
      <c r="V44" s="956"/>
      <c r="W44" s="956"/>
      <c r="X44" s="956"/>
      <c r="Y44" s="150"/>
      <c r="Z44" s="35"/>
      <c r="AA44" s="150"/>
      <c r="AB44" s="150"/>
      <c r="AC44" s="35"/>
      <c r="AD44" s="150"/>
      <c r="AE44" s="150"/>
      <c r="AF44" s="43"/>
      <c r="AG44" s="150"/>
      <c r="AH44" s="150"/>
      <c r="AI44" s="38"/>
      <c r="AJ44" s="151"/>
      <c r="AK44" s="151"/>
      <c r="AL44" s="38"/>
      <c r="AM44" s="151"/>
      <c r="AN44" s="151"/>
      <c r="AO44" s="38"/>
      <c r="AP44" s="151"/>
      <c r="AQ44" s="151"/>
      <c r="AR44" s="43"/>
      <c r="AS44" s="150"/>
      <c r="AT44" s="150"/>
      <c r="AU44" s="43"/>
      <c r="AV44" s="150"/>
      <c r="AW44" s="150"/>
      <c r="AX44" s="43"/>
      <c r="AY44" s="150"/>
      <c r="AZ44" s="150"/>
      <c r="BA44" s="43"/>
      <c r="BB44" s="150"/>
      <c r="BC44" s="150"/>
      <c r="BD44" s="43"/>
      <c r="BE44" s="150"/>
      <c r="BF44" s="150"/>
      <c r="BG44" s="150"/>
      <c r="BH44" s="150"/>
      <c r="BI44" s="150"/>
      <c r="BJ44" s="570"/>
      <c r="BK44" s="150"/>
      <c r="BL44" s="150"/>
      <c r="BM44" s="570"/>
      <c r="BN44" s="150"/>
      <c r="BO44" s="150"/>
      <c r="BP44" s="43"/>
      <c r="BQ44" s="150"/>
      <c r="BR44" s="150"/>
      <c r="BS44" s="37"/>
      <c r="BT44" s="150"/>
      <c r="BU44" s="150"/>
      <c r="BV44" s="37"/>
      <c r="BW44" s="150"/>
      <c r="BX44" s="37"/>
      <c r="BY44" s="150"/>
      <c r="BZ44" s="150"/>
      <c r="CA44" s="150"/>
      <c r="CB44" s="43"/>
      <c r="CC44" s="150"/>
      <c r="CD44" s="152"/>
      <c r="CE44" s="43"/>
      <c r="CF44" s="150"/>
      <c r="CG44" s="406"/>
      <c r="CH44" s="150"/>
      <c r="CI44" s="150"/>
      <c r="CJ44" s="406"/>
      <c r="CK44" s="150"/>
      <c r="CL44" s="435"/>
      <c r="CM44" s="152"/>
      <c r="CN44" s="43"/>
      <c r="CO44" s="150"/>
      <c r="CP44" s="43"/>
      <c r="CQ44" s="35"/>
      <c r="CR44" s="43"/>
      <c r="CS44" s="594"/>
      <c r="CT44" s="43"/>
      <c r="CU44" s="43"/>
      <c r="CV44" s="43"/>
      <c r="CW44" s="638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6"/>
      <c r="FJ44" s="675"/>
      <c r="FK44" s="675"/>
      <c r="FL44" s="675"/>
      <c r="FM44" s="675"/>
      <c r="FN44" s="675"/>
      <c r="FO44" s="675"/>
      <c r="FP44" s="675"/>
      <c r="FQ44" s="675"/>
      <c r="FR44" s="675"/>
      <c r="FS44" s="435"/>
      <c r="FT44" s="435"/>
      <c r="FU44" s="435"/>
      <c r="FV44" s="435"/>
      <c r="FW44" s="435"/>
      <c r="FX44" s="435"/>
      <c r="FY44" s="435"/>
      <c r="FZ44" s="435"/>
      <c r="GA44" s="435"/>
      <c r="GB44" s="435"/>
      <c r="GC44" s="435"/>
      <c r="GD44" s="435"/>
      <c r="GE44" s="435"/>
      <c r="GF44" s="435"/>
      <c r="GG44" s="43"/>
      <c r="GH44" s="272"/>
      <c r="GI44" s="273"/>
      <c r="GJ44" s="37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436"/>
      <c r="HJ44" s="436"/>
      <c r="HK44" s="436"/>
      <c r="HL44" s="43"/>
      <c r="HM44" s="65"/>
      <c r="HN44" s="436"/>
      <c r="HO44" s="36"/>
      <c r="HP44" s="150"/>
      <c r="HQ44" s="436"/>
      <c r="HR44" s="152"/>
      <c r="HS44" s="150"/>
      <c r="HT44" s="270"/>
      <c r="HU44" s="274"/>
      <c r="HV44" s="274"/>
      <c r="HW44" s="437"/>
      <c r="HX44" s="270"/>
      <c r="HY44" s="38"/>
      <c r="HZ44" s="38"/>
      <c r="IA44" s="38"/>
      <c r="IB44" s="38"/>
      <c r="IC44" s="38"/>
      <c r="ID44" s="38"/>
      <c r="IE44" s="38"/>
      <c r="IF44" s="38"/>
      <c r="IG44" s="38"/>
      <c r="IH44" s="437"/>
      <c r="II44" s="437"/>
      <c r="IJ44" s="437"/>
      <c r="IK44" s="437"/>
      <c r="IL44" s="437"/>
      <c r="IM44" s="437"/>
      <c r="IN44" s="437"/>
      <c r="IO44" s="437"/>
      <c r="IP44" s="437"/>
      <c r="IQ44" s="437"/>
      <c r="IR44" s="437"/>
      <c r="IS44" s="437"/>
      <c r="IT44" s="437"/>
      <c r="IU44" s="437"/>
      <c r="IV44" s="437"/>
      <c r="IW44" s="437"/>
      <c r="IX44" s="437"/>
      <c r="IY44" s="437"/>
      <c r="IZ44" s="437"/>
      <c r="JA44" s="437"/>
      <c r="JB44" s="437"/>
      <c r="JC44" s="437"/>
      <c r="JD44" s="437"/>
      <c r="JE44" s="437"/>
      <c r="JF44" s="437"/>
      <c r="JG44" s="437"/>
      <c r="JH44" s="437"/>
      <c r="JI44" s="437"/>
      <c r="JJ44" s="437"/>
      <c r="JK44" s="437"/>
      <c r="JL44" s="437"/>
      <c r="JM44" s="437"/>
      <c r="JN44" s="437"/>
      <c r="JO44" s="437"/>
      <c r="JP44" s="437"/>
      <c r="JQ44" s="437"/>
      <c r="JR44" s="437"/>
      <c r="JS44" s="437"/>
      <c r="JT44" s="437"/>
      <c r="JU44" s="437"/>
    </row>
    <row r="45" spans="1:281" s="39" customFormat="1" ht="24.75" customHeight="1" x14ac:dyDescent="0.35">
      <c r="A45" s="146"/>
      <c r="B45" s="772"/>
      <c r="C45" s="773"/>
      <c r="D45" s="774"/>
      <c r="E45" s="460" t="s">
        <v>8</v>
      </c>
      <c r="F45" s="461"/>
      <c r="G45" s="545"/>
      <c r="H45" s="762">
        <f>HQ401</f>
        <v>2912.0968421052635</v>
      </c>
      <c r="I45" s="915"/>
      <c r="J45" s="919"/>
      <c r="K45" s="906" t="s">
        <v>181</v>
      </c>
      <c r="L45" s="892"/>
      <c r="M45" s="963">
        <f>HF325</f>
        <v>0</v>
      </c>
      <c r="N45" s="964"/>
      <c r="O45" s="840">
        <f>-18783*I45</f>
        <v>0</v>
      </c>
      <c r="P45" s="840"/>
      <c r="Q45" s="775">
        <f t="shared" si="0"/>
        <v>0</v>
      </c>
      <c r="R45" s="489">
        <v>9185</v>
      </c>
      <c r="S45" s="1014" t="s">
        <v>113</v>
      </c>
      <c r="T45" s="1015"/>
      <c r="U45" s="1015"/>
      <c r="V45" s="1015"/>
      <c r="W45" s="1015"/>
      <c r="X45" s="1015"/>
      <c r="Y45" s="150"/>
      <c r="Z45" s="35"/>
      <c r="AA45" s="150"/>
      <c r="AB45" s="150"/>
      <c r="AC45" s="35"/>
      <c r="AD45" s="150"/>
      <c r="AE45" s="150"/>
      <c r="AF45" s="35"/>
      <c r="AG45" s="150"/>
      <c r="AH45" s="150"/>
      <c r="AI45" s="43"/>
      <c r="AJ45" s="150"/>
      <c r="AK45" s="151"/>
      <c r="AL45" s="38"/>
      <c r="AM45" s="151"/>
      <c r="AN45" s="151"/>
      <c r="AO45" s="38"/>
      <c r="AP45" s="151"/>
      <c r="AQ45" s="151"/>
      <c r="AR45" s="38"/>
      <c r="AS45" s="151"/>
      <c r="AT45" s="150"/>
      <c r="AU45" s="43"/>
      <c r="AV45" s="150"/>
      <c r="AW45" s="150"/>
      <c r="AX45" s="43"/>
      <c r="AY45" s="150"/>
      <c r="AZ45" s="150"/>
      <c r="BA45" s="43"/>
      <c r="BB45" s="150"/>
      <c r="BC45" s="150"/>
      <c r="BD45" s="43"/>
      <c r="BE45" s="150"/>
      <c r="BF45" s="150"/>
      <c r="BG45" s="150"/>
      <c r="BH45" s="150"/>
      <c r="BI45" s="150"/>
      <c r="BJ45" s="570"/>
      <c r="BK45" s="150"/>
      <c r="BL45" s="150"/>
      <c r="BM45" s="570"/>
      <c r="BN45" s="150"/>
      <c r="BO45" s="150"/>
      <c r="BP45" s="43"/>
      <c r="BQ45" s="150"/>
      <c r="BR45" s="150"/>
      <c r="BS45" s="43"/>
      <c r="BT45" s="150"/>
      <c r="BU45" s="150"/>
      <c r="BV45" s="37"/>
      <c r="BW45" s="150"/>
      <c r="BX45" s="37"/>
      <c r="BY45" s="150"/>
      <c r="BZ45" s="150"/>
      <c r="CA45" s="150"/>
      <c r="CB45" s="37"/>
      <c r="CC45" s="150"/>
      <c r="CD45" s="150"/>
      <c r="CE45" s="37"/>
      <c r="CF45" s="150"/>
      <c r="CG45" s="406"/>
      <c r="CH45" s="150"/>
      <c r="CI45" s="150"/>
      <c r="CJ45" s="406"/>
      <c r="CK45" s="150"/>
      <c r="CL45" s="435"/>
      <c r="CM45" s="150"/>
      <c r="CN45" s="37"/>
      <c r="CO45" s="150"/>
      <c r="CP45" s="435"/>
      <c r="CQ45" s="35"/>
      <c r="CR45" s="435"/>
      <c r="CS45" s="595"/>
      <c r="CT45" s="435"/>
      <c r="CU45" s="435"/>
      <c r="CV45" s="435"/>
      <c r="CW45" s="406"/>
      <c r="CX45" s="435"/>
      <c r="CY45" s="435"/>
      <c r="CZ45" s="435"/>
      <c r="DA45" s="435"/>
      <c r="DB45" s="435"/>
      <c r="DC45" s="435"/>
      <c r="DD45" s="435"/>
      <c r="DE45" s="435"/>
      <c r="DF45" s="435"/>
      <c r="DG45" s="435"/>
      <c r="DH45" s="435"/>
      <c r="DI45" s="435"/>
      <c r="DJ45" s="435"/>
      <c r="DK45" s="435"/>
      <c r="DL45" s="435"/>
      <c r="DM45" s="435"/>
      <c r="DN45" s="435"/>
      <c r="DO45" s="435"/>
      <c r="DP45" s="435"/>
      <c r="DQ45" s="435"/>
      <c r="DR45" s="435"/>
      <c r="DS45" s="435"/>
      <c r="DT45" s="435"/>
      <c r="DU45" s="435"/>
      <c r="DV45" s="435"/>
      <c r="DW45" s="435"/>
      <c r="DX45" s="435"/>
      <c r="DY45" s="435"/>
      <c r="DZ45" s="435"/>
      <c r="EA45" s="435"/>
      <c r="EB45" s="435"/>
      <c r="EC45" s="435"/>
      <c r="ED45" s="435"/>
      <c r="EE45" s="435"/>
      <c r="EF45" s="435"/>
      <c r="EG45" s="435"/>
      <c r="EH45" s="435"/>
      <c r="EI45" s="435"/>
      <c r="EJ45" s="435"/>
      <c r="EK45" s="435"/>
      <c r="EL45" s="435"/>
      <c r="EM45" s="435"/>
      <c r="EN45" s="435"/>
      <c r="EO45" s="435"/>
      <c r="EP45" s="435"/>
      <c r="EQ45" s="435"/>
      <c r="ER45" s="435"/>
      <c r="ES45" s="435"/>
      <c r="ET45" s="435"/>
      <c r="EU45" s="435"/>
      <c r="EV45" s="435"/>
      <c r="EW45" s="435"/>
      <c r="EX45" s="435"/>
      <c r="EY45" s="435"/>
      <c r="EZ45" s="435"/>
      <c r="FA45" s="435"/>
      <c r="FB45" s="435"/>
      <c r="FC45" s="435"/>
      <c r="FD45" s="435"/>
      <c r="FE45" s="435"/>
      <c r="FF45" s="435"/>
      <c r="FG45" s="435"/>
      <c r="FH45" s="435"/>
      <c r="FI45" s="436"/>
      <c r="FJ45" s="668"/>
      <c r="FK45" s="675"/>
      <c r="FL45" s="675"/>
      <c r="FM45" s="675"/>
      <c r="FN45" s="675"/>
      <c r="FO45" s="675"/>
      <c r="FP45" s="675"/>
      <c r="FQ45" s="675"/>
      <c r="FR45" s="675"/>
      <c r="FS45" s="435"/>
      <c r="FT45" s="435"/>
      <c r="FU45" s="435"/>
      <c r="FV45" s="435"/>
      <c r="FW45" s="435"/>
      <c r="FX45" s="435"/>
      <c r="FY45" s="435"/>
      <c r="FZ45" s="435"/>
      <c r="GA45" s="435"/>
      <c r="GB45" s="435"/>
      <c r="GC45" s="435"/>
      <c r="GD45" s="435"/>
      <c r="GE45" s="435"/>
      <c r="GF45" s="435"/>
      <c r="GG45" s="43"/>
      <c r="GH45" s="272"/>
      <c r="GI45" s="273"/>
      <c r="GJ45" s="69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436"/>
      <c r="HJ45" s="436"/>
      <c r="HK45" s="436"/>
      <c r="HL45" s="30"/>
      <c r="HM45" s="65"/>
      <c r="HN45" s="436"/>
      <c r="HO45" s="43"/>
      <c r="HP45" s="150"/>
      <c r="HQ45" s="436"/>
      <c r="HR45" s="150"/>
      <c r="HS45" s="150"/>
      <c r="HT45" s="270"/>
      <c r="HU45" s="274"/>
      <c r="HV45" s="274"/>
      <c r="HW45" s="437"/>
      <c r="HX45" s="270"/>
      <c r="HY45" s="38"/>
      <c r="HZ45" s="38"/>
      <c r="IA45" s="38"/>
      <c r="IB45" s="38"/>
      <c r="IC45" s="38"/>
      <c r="ID45" s="38"/>
      <c r="IE45" s="38"/>
      <c r="IF45" s="38"/>
      <c r="IG45" s="38"/>
      <c r="IH45" s="437"/>
      <c r="II45" s="437"/>
      <c r="IJ45" s="437"/>
      <c r="IK45" s="437"/>
      <c r="IL45" s="437"/>
      <c r="IM45" s="437"/>
      <c r="IN45" s="437"/>
      <c r="IO45" s="437"/>
      <c r="IP45" s="437"/>
      <c r="IQ45" s="437"/>
      <c r="IR45" s="437"/>
      <c r="IS45" s="437"/>
      <c r="IT45" s="437"/>
      <c r="IU45" s="437"/>
      <c r="IV45" s="437"/>
      <c r="IW45" s="437"/>
      <c r="IX45" s="437"/>
      <c r="IY45" s="437"/>
      <c r="IZ45" s="437"/>
      <c r="JA45" s="437"/>
      <c r="JB45" s="437"/>
      <c r="JC45" s="437"/>
      <c r="JD45" s="437"/>
      <c r="JE45" s="437"/>
      <c r="JF45" s="437"/>
      <c r="JG45" s="437"/>
      <c r="JH45" s="437"/>
      <c r="JI45" s="437"/>
      <c r="JJ45" s="437"/>
      <c r="JK45" s="437"/>
      <c r="JL45" s="437"/>
      <c r="JM45" s="437"/>
      <c r="JN45" s="437"/>
      <c r="JO45" s="437"/>
      <c r="JP45" s="437"/>
      <c r="JQ45" s="437"/>
      <c r="JR45" s="437"/>
      <c r="JS45" s="437"/>
      <c r="JT45" s="437"/>
      <c r="JU45" s="437"/>
    </row>
    <row r="46" spans="1:281" s="258" customFormat="1" ht="24.75" customHeight="1" x14ac:dyDescent="0.35">
      <c r="A46" s="146"/>
      <c r="B46" s="511" t="s">
        <v>53</v>
      </c>
      <c r="C46" s="288" t="s">
        <v>33</v>
      </c>
      <c r="D46" s="318" t="s">
        <v>54</v>
      </c>
      <c r="E46" s="460" t="s">
        <v>9</v>
      </c>
      <c r="F46" s="461"/>
      <c r="G46" s="545"/>
      <c r="H46" s="653">
        <f>G407</f>
        <v>26901.9</v>
      </c>
      <c r="I46" s="916"/>
      <c r="J46" s="920"/>
      <c r="K46" s="906" t="s">
        <v>130</v>
      </c>
      <c r="L46" s="892"/>
      <c r="M46" s="1026">
        <f>HG325</f>
        <v>0</v>
      </c>
      <c r="N46" s="1027"/>
      <c r="O46" s="840">
        <f>-9528*I46</f>
        <v>0</v>
      </c>
      <c r="P46" s="840"/>
      <c r="Q46" s="775">
        <f t="shared" si="0"/>
        <v>0</v>
      </c>
      <c r="R46" s="489">
        <f>R45/2</f>
        <v>4592.5</v>
      </c>
      <c r="S46" s="1014" t="s">
        <v>114</v>
      </c>
      <c r="T46" s="1015"/>
      <c r="U46" s="1015"/>
      <c r="V46" s="1015"/>
      <c r="W46" s="1015"/>
      <c r="X46" s="1015"/>
      <c r="Y46" s="150"/>
      <c r="Z46" s="35"/>
      <c r="AA46" s="150"/>
      <c r="AB46" s="150"/>
      <c r="AC46" s="35"/>
      <c r="AD46" s="150"/>
      <c r="AE46" s="150"/>
      <c r="AF46" s="35"/>
      <c r="AG46" s="150"/>
      <c r="AH46" s="150"/>
      <c r="AI46" s="43"/>
      <c r="AJ46" s="150"/>
      <c r="AK46" s="151"/>
      <c r="AL46" s="38"/>
      <c r="AM46" s="151"/>
      <c r="AN46" s="151"/>
      <c r="AO46" s="38"/>
      <c r="AP46" s="151"/>
      <c r="AQ46" s="151"/>
      <c r="AR46" s="38"/>
      <c r="AS46" s="151"/>
      <c r="AT46" s="150"/>
      <c r="AU46" s="43"/>
      <c r="AV46" s="150"/>
      <c r="AW46" s="150"/>
      <c r="AX46" s="43"/>
      <c r="AY46" s="150"/>
      <c r="AZ46" s="150"/>
      <c r="BA46" s="43"/>
      <c r="BB46" s="150"/>
      <c r="BC46" s="150"/>
      <c r="BD46" s="43"/>
      <c r="BE46" s="150"/>
      <c r="BF46" s="150"/>
      <c r="BG46" s="150"/>
      <c r="BH46" s="150"/>
      <c r="BI46" s="150"/>
      <c r="BJ46" s="570"/>
      <c r="BK46" s="150"/>
      <c r="BL46" s="150"/>
      <c r="BM46" s="570"/>
      <c r="BN46" s="150"/>
      <c r="BO46" s="150"/>
      <c r="BP46" s="43"/>
      <c r="BQ46" s="150"/>
      <c r="BR46" s="150"/>
      <c r="BS46" s="43"/>
      <c r="BT46" s="150"/>
      <c r="BU46" s="150"/>
      <c r="BV46" s="37"/>
      <c r="BW46" s="150"/>
      <c r="BX46" s="37"/>
      <c r="BY46" s="150"/>
      <c r="BZ46" s="150"/>
      <c r="CA46" s="150"/>
      <c r="CB46" s="37"/>
      <c r="CC46" s="150"/>
      <c r="CD46" s="150"/>
      <c r="CE46" s="37"/>
      <c r="CF46" s="150"/>
      <c r="CG46" s="406"/>
      <c r="CH46" s="150"/>
      <c r="CI46" s="150"/>
      <c r="CJ46" s="406"/>
      <c r="CK46" s="150"/>
      <c r="CL46" s="435"/>
      <c r="CM46" s="150"/>
      <c r="CN46" s="37"/>
      <c r="CO46" s="150"/>
      <c r="CP46" s="435"/>
      <c r="CQ46" s="35"/>
      <c r="CR46" s="435"/>
      <c r="CS46" s="594"/>
      <c r="CT46" s="435"/>
      <c r="CU46" s="435"/>
      <c r="CV46" s="435"/>
      <c r="CW46" s="406"/>
      <c r="CX46" s="435"/>
      <c r="CY46" s="435"/>
      <c r="CZ46" s="435"/>
      <c r="DA46" s="435"/>
      <c r="DB46" s="435"/>
      <c r="DC46" s="435"/>
      <c r="DD46" s="435"/>
      <c r="DE46" s="435"/>
      <c r="DF46" s="435"/>
      <c r="DG46" s="435"/>
      <c r="DH46" s="435"/>
      <c r="DI46" s="435"/>
      <c r="DJ46" s="435"/>
      <c r="DK46" s="435"/>
      <c r="DL46" s="435"/>
      <c r="DM46" s="435"/>
      <c r="DN46" s="435"/>
      <c r="DO46" s="435"/>
      <c r="DP46" s="435"/>
      <c r="DQ46" s="435"/>
      <c r="DR46" s="435"/>
      <c r="DS46" s="435"/>
      <c r="DT46" s="435"/>
      <c r="DU46" s="435"/>
      <c r="DV46" s="435"/>
      <c r="DW46" s="435"/>
      <c r="DX46" s="435"/>
      <c r="DY46" s="435"/>
      <c r="DZ46" s="435"/>
      <c r="EA46" s="435"/>
      <c r="EB46" s="435"/>
      <c r="EC46" s="435"/>
      <c r="ED46" s="435"/>
      <c r="EE46" s="435"/>
      <c r="EF46" s="435"/>
      <c r="EG46" s="435"/>
      <c r="EH46" s="435"/>
      <c r="EI46" s="435"/>
      <c r="EJ46" s="435"/>
      <c r="EK46" s="435"/>
      <c r="EL46" s="435"/>
      <c r="EM46" s="435"/>
      <c r="EN46" s="435"/>
      <c r="EO46" s="435"/>
      <c r="EP46" s="435"/>
      <c r="EQ46" s="435"/>
      <c r="ER46" s="435"/>
      <c r="ES46" s="435"/>
      <c r="ET46" s="435"/>
      <c r="EU46" s="435"/>
      <c r="EV46" s="435"/>
      <c r="EW46" s="435"/>
      <c r="EX46" s="435"/>
      <c r="EY46" s="435"/>
      <c r="EZ46" s="435"/>
      <c r="FA46" s="435"/>
      <c r="FB46" s="435"/>
      <c r="FC46" s="435"/>
      <c r="FD46" s="435"/>
      <c r="FE46" s="435"/>
      <c r="FF46" s="435"/>
      <c r="FG46" s="435"/>
      <c r="FH46" s="435"/>
      <c r="FI46" s="436"/>
      <c r="FJ46" s="668"/>
      <c r="FK46" s="675"/>
      <c r="FL46" s="675"/>
      <c r="FM46" s="675"/>
      <c r="FN46" s="675"/>
      <c r="FO46" s="675"/>
      <c r="FP46" s="675"/>
      <c r="FQ46" s="675"/>
      <c r="FR46" s="675"/>
      <c r="FS46" s="435"/>
      <c r="FT46" s="435"/>
      <c r="FU46" s="435"/>
      <c r="FV46" s="435"/>
      <c r="FW46" s="435"/>
      <c r="FX46" s="435"/>
      <c r="FY46" s="435"/>
      <c r="FZ46" s="435"/>
      <c r="GA46" s="435"/>
      <c r="GB46" s="435"/>
      <c r="GC46" s="435"/>
      <c r="GD46" s="435"/>
      <c r="GE46" s="435"/>
      <c r="GF46" s="435"/>
      <c r="GG46" s="43"/>
      <c r="GH46" s="272"/>
      <c r="GI46" s="273"/>
      <c r="GJ46" s="69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436"/>
      <c r="HJ46" s="436"/>
      <c r="HK46" s="436"/>
      <c r="HL46" s="30"/>
      <c r="HM46" s="65"/>
      <c r="HN46" s="436"/>
      <c r="HO46" s="43"/>
      <c r="HP46" s="150"/>
      <c r="HQ46" s="436"/>
      <c r="HR46" s="150"/>
      <c r="HS46" s="150"/>
      <c r="HT46" s="270"/>
      <c r="HU46" s="274"/>
      <c r="HV46" s="274"/>
      <c r="HW46" s="437"/>
      <c r="HX46" s="270"/>
      <c r="HY46" s="38"/>
      <c r="HZ46" s="38"/>
      <c r="IA46" s="38"/>
      <c r="IB46" s="38"/>
      <c r="IC46" s="38"/>
      <c r="ID46" s="38"/>
      <c r="IE46" s="38"/>
      <c r="IF46" s="38"/>
      <c r="IG46" s="38"/>
      <c r="IH46" s="437"/>
      <c r="II46" s="437"/>
      <c r="IJ46" s="437"/>
      <c r="IK46" s="437"/>
      <c r="IL46" s="437"/>
      <c r="IM46" s="437"/>
      <c r="IN46" s="437"/>
      <c r="IO46" s="437"/>
      <c r="IP46" s="437"/>
      <c r="IQ46" s="437"/>
      <c r="IR46" s="437"/>
      <c r="IS46" s="437"/>
      <c r="IT46" s="437"/>
      <c r="IU46" s="437"/>
      <c r="IV46" s="437"/>
      <c r="IW46" s="437"/>
      <c r="IX46" s="437"/>
      <c r="IY46" s="437"/>
      <c r="IZ46" s="437"/>
      <c r="JA46" s="437"/>
      <c r="JB46" s="437"/>
      <c r="JC46" s="437"/>
      <c r="JD46" s="437"/>
      <c r="JE46" s="437"/>
      <c r="JF46" s="437"/>
      <c r="JG46" s="437"/>
      <c r="JH46" s="437"/>
      <c r="JI46" s="437"/>
      <c r="JJ46" s="437"/>
      <c r="JK46" s="437"/>
      <c r="JL46" s="437"/>
      <c r="JM46" s="437"/>
      <c r="JN46" s="437"/>
      <c r="JO46" s="437"/>
      <c r="JP46" s="437"/>
      <c r="JQ46" s="437"/>
      <c r="JR46" s="437"/>
      <c r="JS46" s="437"/>
      <c r="JT46" s="437"/>
      <c r="JU46" s="437"/>
    </row>
    <row r="47" spans="1:281" s="258" customFormat="1" ht="24.75" customHeight="1" x14ac:dyDescent="0.35">
      <c r="A47" s="146"/>
      <c r="B47" s="882" t="s">
        <v>51</v>
      </c>
      <c r="C47" s="289">
        <f>D47/H21</f>
        <v>2.6567892</v>
      </c>
      <c r="D47" s="319">
        <f>F398</f>
        <v>66419.73</v>
      </c>
      <c r="E47" s="942" t="s">
        <v>12</v>
      </c>
      <c r="F47" s="943"/>
      <c r="G47" s="944"/>
      <c r="H47" s="654">
        <f>HS398</f>
        <v>81</v>
      </c>
      <c r="I47" s="916"/>
      <c r="J47" s="920"/>
      <c r="K47" s="906" t="s">
        <v>199</v>
      </c>
      <c r="L47" s="892"/>
      <c r="M47" s="1026">
        <f>HH325</f>
        <v>0</v>
      </c>
      <c r="N47" s="1027"/>
      <c r="O47" s="839">
        <f>-2124*I47</f>
        <v>0</v>
      </c>
      <c r="P47" s="839"/>
      <c r="Q47" s="775">
        <f t="shared" si="0"/>
        <v>0</v>
      </c>
      <c r="R47" s="489">
        <f>R45/10</f>
        <v>918.5</v>
      </c>
      <c r="S47" s="1014" t="s">
        <v>115</v>
      </c>
      <c r="T47" s="1015"/>
      <c r="U47" s="1015"/>
      <c r="V47" s="1015"/>
      <c r="W47" s="1015"/>
      <c r="X47" s="1015"/>
      <c r="Y47" s="150"/>
      <c r="Z47" s="35"/>
      <c r="AA47" s="150"/>
      <c r="AB47" s="150"/>
      <c r="AC47" s="35"/>
      <c r="AD47" s="150"/>
      <c r="AE47" s="150"/>
      <c r="AF47" s="35"/>
      <c r="AG47" s="150"/>
      <c r="AH47" s="150"/>
      <c r="AI47" s="43"/>
      <c r="AJ47" s="150"/>
      <c r="AK47" s="151"/>
      <c r="AL47" s="38"/>
      <c r="AM47" s="151"/>
      <c r="AN47" s="151"/>
      <c r="AO47" s="38"/>
      <c r="AP47" s="151"/>
      <c r="AQ47" s="151"/>
      <c r="AR47" s="38"/>
      <c r="AS47" s="151"/>
      <c r="AT47" s="150"/>
      <c r="AU47" s="43"/>
      <c r="AV47" s="150"/>
      <c r="AW47" s="150"/>
      <c r="AX47" s="43"/>
      <c r="AY47" s="150"/>
      <c r="AZ47" s="150"/>
      <c r="BA47" s="43"/>
      <c r="BB47" s="150"/>
      <c r="BC47" s="150"/>
      <c r="BD47" s="43"/>
      <c r="BE47" s="150"/>
      <c r="BF47" s="150"/>
      <c r="BG47" s="150"/>
      <c r="BH47" s="150"/>
      <c r="BI47" s="150"/>
      <c r="BJ47" s="570"/>
      <c r="BK47" s="150"/>
      <c r="BL47" s="150"/>
      <c r="BM47" s="570"/>
      <c r="BN47" s="150"/>
      <c r="BO47" s="150"/>
      <c r="BP47" s="43"/>
      <c r="BQ47" s="150"/>
      <c r="BR47" s="150"/>
      <c r="BS47" s="43"/>
      <c r="BT47" s="150"/>
      <c r="BU47" s="150"/>
      <c r="BV47" s="37"/>
      <c r="BW47" s="150"/>
      <c r="BX47" s="37"/>
      <c r="BY47" s="150"/>
      <c r="BZ47" s="150"/>
      <c r="CA47" s="150"/>
      <c r="CB47" s="37"/>
      <c r="CC47" s="150"/>
      <c r="CD47" s="150"/>
      <c r="CE47" s="37"/>
      <c r="CF47" s="150"/>
      <c r="CG47" s="406"/>
      <c r="CH47" s="150"/>
      <c r="CI47" s="150"/>
      <c r="CJ47" s="406"/>
      <c r="CK47" s="150"/>
      <c r="CL47" s="435"/>
      <c r="CM47" s="150"/>
      <c r="CN47" s="37"/>
      <c r="CO47" s="150"/>
      <c r="CP47" s="435"/>
      <c r="CQ47" s="35"/>
      <c r="CR47" s="435"/>
      <c r="CS47" s="596"/>
      <c r="CT47" s="435"/>
      <c r="CU47" s="435"/>
      <c r="CV47" s="435"/>
      <c r="CW47" s="406"/>
      <c r="CX47" s="435"/>
      <c r="CY47" s="435"/>
      <c r="CZ47" s="435"/>
      <c r="DA47" s="435"/>
      <c r="DB47" s="435"/>
      <c r="DC47" s="435"/>
      <c r="DD47" s="435"/>
      <c r="DE47" s="435"/>
      <c r="DF47" s="435"/>
      <c r="DG47" s="435"/>
      <c r="DH47" s="435"/>
      <c r="DI47" s="435"/>
      <c r="DJ47" s="435"/>
      <c r="DK47" s="435"/>
      <c r="DL47" s="435"/>
      <c r="DM47" s="435"/>
      <c r="DN47" s="435"/>
      <c r="DO47" s="435"/>
      <c r="DP47" s="435"/>
      <c r="DQ47" s="435"/>
      <c r="DR47" s="435"/>
      <c r="DS47" s="435"/>
      <c r="DT47" s="435"/>
      <c r="DU47" s="435"/>
      <c r="DV47" s="435"/>
      <c r="DW47" s="435"/>
      <c r="DX47" s="435"/>
      <c r="DY47" s="435"/>
      <c r="DZ47" s="435"/>
      <c r="EA47" s="435"/>
      <c r="EB47" s="435"/>
      <c r="EC47" s="435"/>
      <c r="ED47" s="435"/>
      <c r="EE47" s="435"/>
      <c r="EF47" s="435"/>
      <c r="EG47" s="435"/>
      <c r="EH47" s="435"/>
      <c r="EI47" s="435"/>
      <c r="EJ47" s="435"/>
      <c r="EK47" s="435"/>
      <c r="EL47" s="435"/>
      <c r="EM47" s="435"/>
      <c r="EN47" s="435"/>
      <c r="EO47" s="435"/>
      <c r="EP47" s="435"/>
      <c r="EQ47" s="435"/>
      <c r="ER47" s="435"/>
      <c r="ES47" s="435"/>
      <c r="ET47" s="435"/>
      <c r="EU47" s="435"/>
      <c r="EV47" s="435"/>
      <c r="EW47" s="435"/>
      <c r="EX47" s="435"/>
      <c r="EY47" s="435"/>
      <c r="EZ47" s="435"/>
      <c r="FA47" s="435"/>
      <c r="FB47" s="435"/>
      <c r="FC47" s="435"/>
      <c r="FD47" s="435"/>
      <c r="FE47" s="435"/>
      <c r="FF47" s="435"/>
      <c r="FG47" s="435"/>
      <c r="FH47" s="435"/>
      <c r="FI47" s="436"/>
      <c r="FJ47" s="668"/>
      <c r="FK47" s="675"/>
      <c r="FL47" s="675"/>
      <c r="FM47" s="675"/>
      <c r="FN47" s="675"/>
      <c r="FO47" s="675"/>
      <c r="FP47" s="675"/>
      <c r="FQ47" s="675"/>
      <c r="FR47" s="675"/>
      <c r="FS47" s="435"/>
      <c r="FT47" s="435"/>
      <c r="FU47" s="435"/>
      <c r="FV47" s="435"/>
      <c r="FW47" s="435"/>
      <c r="FX47" s="435"/>
      <c r="FY47" s="435"/>
      <c r="FZ47" s="435"/>
      <c r="GA47" s="435"/>
      <c r="GB47" s="435"/>
      <c r="GC47" s="435"/>
      <c r="GD47" s="435"/>
      <c r="GE47" s="435"/>
      <c r="GF47" s="435"/>
      <c r="GG47" s="43"/>
      <c r="GH47" s="272"/>
      <c r="GI47" s="273"/>
      <c r="GJ47" s="69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436"/>
      <c r="HJ47" s="436"/>
      <c r="HK47" s="436"/>
      <c r="HL47" s="30"/>
      <c r="HM47" s="65"/>
      <c r="HN47" s="436"/>
      <c r="HO47" s="43"/>
      <c r="HP47" s="150"/>
      <c r="HQ47" s="436"/>
      <c r="HR47" s="150"/>
      <c r="HS47" s="150"/>
      <c r="HT47" s="270"/>
      <c r="HU47" s="274"/>
      <c r="HV47" s="274"/>
      <c r="HW47" s="437"/>
      <c r="HX47" s="270"/>
      <c r="HY47" s="38"/>
      <c r="HZ47" s="38"/>
      <c r="IA47" s="38"/>
      <c r="IB47" s="38"/>
      <c r="IC47" s="38"/>
      <c r="ID47" s="38"/>
      <c r="IE47" s="38"/>
      <c r="IF47" s="38"/>
      <c r="IG47" s="38"/>
      <c r="IH47" s="437"/>
      <c r="II47" s="437"/>
      <c r="IJ47" s="437"/>
      <c r="IK47" s="437"/>
      <c r="IL47" s="437"/>
      <c r="IM47" s="437"/>
      <c r="IN47" s="437"/>
      <c r="IO47" s="437"/>
      <c r="IP47" s="437"/>
      <c r="IQ47" s="437"/>
      <c r="IR47" s="437"/>
      <c r="IS47" s="437"/>
      <c r="IT47" s="437"/>
      <c r="IU47" s="437"/>
      <c r="IV47" s="437"/>
      <c r="IW47" s="437"/>
      <c r="IX47" s="437"/>
      <c r="IY47" s="437"/>
      <c r="IZ47" s="437"/>
      <c r="JA47" s="437"/>
      <c r="JB47" s="437"/>
      <c r="JC47" s="437"/>
      <c r="JD47" s="437"/>
      <c r="JE47" s="437"/>
      <c r="JF47" s="437"/>
      <c r="JG47" s="437"/>
      <c r="JH47" s="437"/>
      <c r="JI47" s="437"/>
      <c r="JJ47" s="437"/>
      <c r="JK47" s="437"/>
      <c r="JL47" s="437"/>
      <c r="JM47" s="437"/>
      <c r="JN47" s="437"/>
      <c r="JO47" s="437"/>
      <c r="JP47" s="437"/>
      <c r="JQ47" s="437"/>
      <c r="JR47" s="437"/>
      <c r="JS47" s="437"/>
      <c r="JT47" s="437"/>
      <c r="JU47" s="437"/>
    </row>
    <row r="48" spans="1:281" s="39" customFormat="1" ht="24.75" customHeight="1" x14ac:dyDescent="0.35">
      <c r="A48" s="146"/>
      <c r="B48" s="883" t="s">
        <v>43</v>
      </c>
      <c r="C48" s="290">
        <f>MAX(C21:C41)</f>
        <v>4.7188763999999992</v>
      </c>
      <c r="D48" s="320">
        <f>MAX(D21:D41)</f>
        <v>117971.90999999999</v>
      </c>
      <c r="E48" s="945" t="s">
        <v>10</v>
      </c>
      <c r="F48" s="946"/>
      <c r="G48" s="947"/>
      <c r="H48" s="655">
        <f>HQ402</f>
        <v>-1339.9950617283951</v>
      </c>
      <c r="I48" s="833"/>
      <c r="J48" s="920"/>
      <c r="K48" s="1020"/>
      <c r="L48" s="1021"/>
      <c r="M48" s="959"/>
      <c r="N48" s="960"/>
      <c r="O48" s="839"/>
      <c r="P48" s="839"/>
      <c r="Q48" s="775"/>
      <c r="R48" s="489"/>
      <c r="S48" s="1016"/>
      <c r="T48" s="1017"/>
      <c r="U48" s="1017"/>
      <c r="V48" s="1017"/>
      <c r="W48" s="1017"/>
      <c r="X48" s="1017"/>
      <c r="Y48" s="150"/>
      <c r="Z48" s="35"/>
      <c r="AA48" s="150"/>
      <c r="AB48" s="150"/>
      <c r="AC48" s="35"/>
      <c r="AD48" s="150"/>
      <c r="AE48" s="150"/>
      <c r="AF48" s="35"/>
      <c r="AG48" s="150"/>
      <c r="AH48" s="150"/>
      <c r="AI48" s="43"/>
      <c r="AJ48" s="150"/>
      <c r="AK48" s="151"/>
      <c r="AL48" s="38"/>
      <c r="AM48" s="151"/>
      <c r="AN48" s="151"/>
      <c r="AO48" s="38"/>
      <c r="AP48" s="151"/>
      <c r="AQ48" s="151"/>
      <c r="AR48" s="38"/>
      <c r="AS48" s="151"/>
      <c r="AT48" s="150"/>
      <c r="AU48" s="43"/>
      <c r="AV48" s="150"/>
      <c r="AW48" s="150"/>
      <c r="AX48" s="43"/>
      <c r="AY48" s="150"/>
      <c r="AZ48" s="150"/>
      <c r="BA48" s="43"/>
      <c r="BB48" s="150"/>
      <c r="BC48" s="150"/>
      <c r="BD48" s="43"/>
      <c r="BE48" s="150"/>
      <c r="BF48" s="150"/>
      <c r="BG48" s="150"/>
      <c r="BH48" s="150"/>
      <c r="BI48" s="150"/>
      <c r="BJ48" s="570"/>
      <c r="BK48" s="150"/>
      <c r="BL48" s="150"/>
      <c r="BM48" s="570"/>
      <c r="BN48" s="150"/>
      <c r="BO48" s="150"/>
      <c r="BP48" s="43"/>
      <c r="BQ48" s="150"/>
      <c r="BR48" s="150"/>
      <c r="BS48" s="43"/>
      <c r="BT48" s="150"/>
      <c r="BU48" s="150"/>
      <c r="BV48" s="37"/>
      <c r="BW48" s="150"/>
      <c r="BX48" s="37"/>
      <c r="BY48" s="150"/>
      <c r="BZ48" s="150"/>
      <c r="CA48" s="150"/>
      <c r="CB48" s="37"/>
      <c r="CC48" s="150"/>
      <c r="CD48" s="150"/>
      <c r="CE48" s="37"/>
      <c r="CF48" s="150"/>
      <c r="CG48" s="406"/>
      <c r="CH48" s="150"/>
      <c r="CI48" s="150"/>
      <c r="CJ48" s="406"/>
      <c r="CK48" s="150"/>
      <c r="CL48" s="435"/>
      <c r="CM48" s="150"/>
      <c r="CN48" s="37"/>
      <c r="CO48" s="150"/>
      <c r="CP48" s="435"/>
      <c r="CQ48" s="35"/>
      <c r="CR48" s="435"/>
      <c r="CS48" s="596"/>
      <c r="CT48" s="435"/>
      <c r="CU48" s="435"/>
      <c r="CV48" s="435"/>
      <c r="CW48" s="406"/>
      <c r="CX48" s="435"/>
      <c r="CY48" s="435"/>
      <c r="CZ48" s="435"/>
      <c r="DA48" s="435"/>
      <c r="DB48" s="435"/>
      <c r="DC48" s="435"/>
      <c r="DD48" s="435"/>
      <c r="DE48" s="435"/>
      <c r="DF48" s="435"/>
      <c r="DG48" s="435"/>
      <c r="DH48" s="435"/>
      <c r="DI48" s="435"/>
      <c r="DJ48" s="435"/>
      <c r="DK48" s="435"/>
      <c r="DL48" s="435"/>
      <c r="DM48" s="435"/>
      <c r="DN48" s="435"/>
      <c r="DO48" s="435"/>
      <c r="DP48" s="435"/>
      <c r="DQ48" s="435"/>
      <c r="DR48" s="435"/>
      <c r="DS48" s="435"/>
      <c r="DT48" s="435"/>
      <c r="DU48" s="435"/>
      <c r="DV48" s="435"/>
      <c r="DW48" s="435"/>
      <c r="DX48" s="435"/>
      <c r="DY48" s="435"/>
      <c r="DZ48" s="435"/>
      <c r="EA48" s="435"/>
      <c r="EB48" s="435"/>
      <c r="EC48" s="435"/>
      <c r="ED48" s="435"/>
      <c r="EE48" s="435"/>
      <c r="EF48" s="435"/>
      <c r="EG48" s="435"/>
      <c r="EH48" s="435"/>
      <c r="EI48" s="435"/>
      <c r="EJ48" s="435"/>
      <c r="EK48" s="435"/>
      <c r="EL48" s="435"/>
      <c r="EM48" s="435"/>
      <c r="EN48" s="435"/>
      <c r="EO48" s="435"/>
      <c r="EP48" s="435"/>
      <c r="EQ48" s="435"/>
      <c r="ER48" s="435"/>
      <c r="ES48" s="435"/>
      <c r="ET48" s="435"/>
      <c r="EU48" s="435"/>
      <c r="EV48" s="435"/>
      <c r="EW48" s="435"/>
      <c r="EX48" s="435"/>
      <c r="EY48" s="435"/>
      <c r="EZ48" s="435"/>
      <c r="FA48" s="435"/>
      <c r="FB48" s="435"/>
      <c r="FC48" s="435"/>
      <c r="FD48" s="435"/>
      <c r="FE48" s="435"/>
      <c r="FF48" s="435"/>
      <c r="FG48" s="435"/>
      <c r="FH48" s="435"/>
      <c r="FI48" s="436"/>
      <c r="FJ48" s="668"/>
      <c r="FK48" s="675"/>
      <c r="FL48" s="675"/>
      <c r="FM48" s="675"/>
      <c r="FN48" s="675"/>
      <c r="FO48" s="675"/>
      <c r="FP48" s="675"/>
      <c r="FQ48" s="675"/>
      <c r="FR48" s="675"/>
      <c r="FS48" s="435"/>
      <c r="FT48" s="435"/>
      <c r="FU48" s="435"/>
      <c r="FV48" s="435"/>
      <c r="FW48" s="435"/>
      <c r="FX48" s="435"/>
      <c r="FY48" s="435"/>
      <c r="FZ48" s="435"/>
      <c r="GA48" s="435"/>
      <c r="GB48" s="435"/>
      <c r="GC48" s="435"/>
      <c r="GD48" s="435"/>
      <c r="GE48" s="435"/>
      <c r="GF48" s="435"/>
      <c r="GG48" s="43"/>
      <c r="GH48" s="272"/>
      <c r="GI48" s="273"/>
      <c r="GJ48" s="69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436"/>
      <c r="HJ48" s="436"/>
      <c r="HK48" s="436"/>
      <c r="HL48" s="30"/>
      <c r="HM48" s="65"/>
      <c r="HN48" s="436"/>
      <c r="HO48" s="43"/>
      <c r="HP48" s="150"/>
      <c r="HQ48" s="436"/>
      <c r="HR48" s="150"/>
      <c r="HS48" s="150"/>
      <c r="HT48" s="270"/>
      <c r="HU48" s="274"/>
      <c r="HV48" s="274"/>
      <c r="HW48" s="437"/>
      <c r="HX48" s="270"/>
      <c r="HY48" s="38"/>
      <c r="HZ48" s="38"/>
      <c r="IA48" s="38"/>
      <c r="IB48" s="38"/>
      <c r="IC48" s="38"/>
      <c r="ID48" s="38"/>
      <c r="IE48" s="38"/>
      <c r="IF48" s="38"/>
      <c r="IG48" s="38"/>
      <c r="IH48" s="437"/>
      <c r="II48" s="437"/>
      <c r="IJ48" s="437"/>
      <c r="IK48" s="437"/>
      <c r="IL48" s="437"/>
      <c r="IM48" s="437"/>
      <c r="IN48" s="437"/>
      <c r="IO48" s="437"/>
      <c r="IP48" s="437"/>
      <c r="IQ48" s="437"/>
      <c r="IR48" s="437"/>
      <c r="IS48" s="437"/>
      <c r="IT48" s="437"/>
      <c r="IU48" s="437"/>
      <c r="IV48" s="437"/>
      <c r="IW48" s="437"/>
      <c r="IX48" s="437"/>
      <c r="IY48" s="437"/>
      <c r="IZ48" s="437"/>
      <c r="JA48" s="437"/>
      <c r="JB48" s="437"/>
      <c r="JC48" s="437"/>
      <c r="JD48" s="437"/>
      <c r="JE48" s="437"/>
      <c r="JF48" s="437"/>
      <c r="JG48" s="437"/>
      <c r="JH48" s="437"/>
      <c r="JI48" s="437"/>
      <c r="JJ48" s="437"/>
      <c r="JK48" s="437"/>
      <c r="JL48" s="437"/>
      <c r="JM48" s="437"/>
      <c r="JN48" s="437"/>
      <c r="JO48" s="437"/>
      <c r="JP48" s="437"/>
      <c r="JQ48" s="437"/>
      <c r="JR48" s="437"/>
      <c r="JS48" s="437"/>
      <c r="JT48" s="437"/>
      <c r="JU48" s="437"/>
    </row>
    <row r="49" spans="1:281" s="39" customFormat="1" ht="24.75" customHeight="1" x14ac:dyDescent="0.25">
      <c r="A49" s="146"/>
      <c r="B49" s="883" t="s">
        <v>46</v>
      </c>
      <c r="C49" s="290">
        <f>D49/H21</f>
        <v>0.9800119261992617</v>
      </c>
      <c r="D49" s="320">
        <f>C447</f>
        <v>24500.298154981541</v>
      </c>
      <c r="E49" s="948" t="s">
        <v>11</v>
      </c>
      <c r="F49" s="949"/>
      <c r="G49" s="950"/>
      <c r="H49" s="656">
        <f>G412</f>
        <v>-7170.62</v>
      </c>
      <c r="I49" s="833"/>
      <c r="J49" s="897"/>
      <c r="K49" s="1022"/>
      <c r="L49" s="1023"/>
      <c r="M49" s="1032">
        <f>SUM(M21:M48)</f>
        <v>553298.4</v>
      </c>
      <c r="N49" s="1033"/>
      <c r="O49" s="841"/>
      <c r="P49" s="841"/>
      <c r="Q49" s="776"/>
      <c r="R49" s="491"/>
      <c r="S49" s="1028"/>
      <c r="T49" s="1029"/>
      <c r="U49" s="1029"/>
      <c r="V49" s="1029"/>
      <c r="W49" s="1029"/>
      <c r="X49" s="1029"/>
      <c r="Y49" s="150"/>
      <c r="Z49" s="43"/>
      <c r="AA49" s="150"/>
      <c r="AB49" s="150"/>
      <c r="AC49" s="43"/>
      <c r="AD49" s="150"/>
      <c r="AE49" s="150"/>
      <c r="AF49" s="43"/>
      <c r="AG49" s="150"/>
      <c r="AH49" s="150"/>
      <c r="AI49" s="43"/>
      <c r="AJ49" s="151"/>
      <c r="AK49" s="151"/>
      <c r="AL49" s="38"/>
      <c r="AM49" s="151"/>
      <c r="AN49" s="151"/>
      <c r="AO49" s="38"/>
      <c r="AP49" s="151"/>
      <c r="AQ49" s="151"/>
      <c r="AR49" s="38"/>
      <c r="AS49" s="150"/>
      <c r="AT49" s="150"/>
      <c r="AU49" s="43"/>
      <c r="AV49" s="150"/>
      <c r="AW49" s="150"/>
      <c r="AX49" s="43"/>
      <c r="AY49" s="150"/>
      <c r="AZ49" s="150"/>
      <c r="BA49" s="43"/>
      <c r="BB49" s="150"/>
      <c r="BC49" s="150"/>
      <c r="BD49" s="43"/>
      <c r="BE49" s="150"/>
      <c r="BF49" s="150"/>
      <c r="BG49" s="150"/>
      <c r="BH49" s="150"/>
      <c r="BI49" s="150"/>
      <c r="BJ49" s="570"/>
      <c r="BK49" s="150"/>
      <c r="BL49" s="150"/>
      <c r="BM49" s="570"/>
      <c r="BN49" s="150"/>
      <c r="BO49" s="150"/>
      <c r="BP49" s="43"/>
      <c r="BQ49" s="150"/>
      <c r="BR49" s="150"/>
      <c r="BS49" s="43"/>
      <c r="BT49" s="150"/>
      <c r="BU49" s="150"/>
      <c r="BV49" s="43"/>
      <c r="BW49" s="150"/>
      <c r="BX49" s="37"/>
      <c r="BY49" s="150"/>
      <c r="BZ49" s="150"/>
      <c r="CA49" s="150"/>
      <c r="CB49" s="43"/>
      <c r="CC49" s="150"/>
      <c r="CD49" s="150"/>
      <c r="CE49" s="43"/>
      <c r="CF49" s="150"/>
      <c r="CG49" s="406"/>
      <c r="CH49" s="150"/>
      <c r="CI49" s="150"/>
      <c r="CJ49" s="406"/>
      <c r="CK49" s="150"/>
      <c r="CL49" s="435"/>
      <c r="CM49" s="150"/>
      <c r="CN49" s="43"/>
      <c r="CO49" s="150"/>
      <c r="CP49" s="43"/>
      <c r="CQ49" s="35"/>
      <c r="CR49" s="43"/>
      <c r="CS49" s="596"/>
      <c r="CT49" s="43"/>
      <c r="CU49" s="43"/>
      <c r="CV49" s="43"/>
      <c r="CW49" s="638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6"/>
      <c r="FJ49" s="669"/>
      <c r="FK49" s="675"/>
      <c r="FL49" s="675"/>
      <c r="FM49" s="675"/>
      <c r="FN49" s="675"/>
      <c r="FO49" s="675"/>
      <c r="FP49" s="675"/>
      <c r="FQ49" s="675"/>
      <c r="FR49" s="675"/>
      <c r="FS49" s="435"/>
      <c r="FT49" s="435"/>
      <c r="FU49" s="435"/>
      <c r="FV49" s="435"/>
      <c r="FW49" s="435"/>
      <c r="FX49" s="435"/>
      <c r="FY49" s="435"/>
      <c r="FZ49" s="435"/>
      <c r="GA49" s="435"/>
      <c r="GB49" s="435"/>
      <c r="GC49" s="435"/>
      <c r="GD49" s="435"/>
      <c r="GE49" s="665"/>
      <c r="GF49" s="665"/>
      <c r="GG49" s="43"/>
      <c r="GH49" s="271"/>
      <c r="GI49" s="276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436"/>
      <c r="HJ49" s="436"/>
      <c r="HK49" s="436"/>
      <c r="HL49" s="65"/>
      <c r="HM49" s="30"/>
      <c r="HN49" s="30"/>
      <c r="HO49" s="43"/>
      <c r="HP49" s="150"/>
      <c r="HQ49" s="26"/>
      <c r="HR49" s="150"/>
      <c r="HS49" s="150"/>
      <c r="HT49" s="275"/>
      <c r="HU49" s="274"/>
      <c r="HV49" s="274"/>
      <c r="HW49" s="437"/>
      <c r="HX49" s="270"/>
      <c r="HY49" s="38"/>
      <c r="HZ49" s="38"/>
      <c r="IA49" s="38"/>
      <c r="IB49" s="38"/>
      <c r="IC49" s="38"/>
      <c r="ID49" s="38"/>
      <c r="IE49" s="38"/>
      <c r="IF49" s="38"/>
      <c r="IG49" s="38"/>
      <c r="IH49" s="437"/>
      <c r="II49" s="437"/>
      <c r="IJ49" s="437"/>
      <c r="IK49" s="437"/>
      <c r="IL49" s="437"/>
      <c r="IM49" s="437"/>
      <c r="IN49" s="437"/>
      <c r="IO49" s="437"/>
      <c r="IP49" s="437"/>
      <c r="IQ49" s="437"/>
      <c r="IR49" s="437"/>
      <c r="IS49" s="437"/>
      <c r="IT49" s="437"/>
      <c r="IU49" s="437"/>
      <c r="IV49" s="437"/>
      <c r="IW49" s="437"/>
      <c r="IX49" s="437"/>
      <c r="IY49" s="437"/>
      <c r="IZ49" s="437"/>
      <c r="JA49" s="437"/>
      <c r="JB49" s="437"/>
      <c r="JC49" s="437"/>
      <c r="JD49" s="437"/>
      <c r="JE49" s="437"/>
      <c r="JF49" s="437"/>
      <c r="JG49" s="437"/>
      <c r="JH49" s="437"/>
      <c r="JI49" s="437"/>
      <c r="JJ49" s="437"/>
      <c r="JK49" s="437"/>
      <c r="JL49" s="437"/>
      <c r="JM49" s="437"/>
      <c r="JN49" s="437"/>
      <c r="JO49" s="437"/>
      <c r="JP49" s="437"/>
      <c r="JQ49" s="437"/>
      <c r="JR49" s="437"/>
      <c r="JS49" s="437"/>
      <c r="JT49" s="437"/>
      <c r="JU49" s="437"/>
    </row>
    <row r="50" spans="1:281" s="39" customFormat="1" ht="25.5" customHeight="1" x14ac:dyDescent="0.25">
      <c r="A50" s="146"/>
      <c r="B50" s="883" t="s">
        <v>44</v>
      </c>
      <c r="C50" s="290">
        <f>MIN(C21:C41)</f>
        <v>4.7625200000000006E-2</v>
      </c>
      <c r="D50" s="320">
        <f>MIN(D21:D42)</f>
        <v>1190.6300000000001</v>
      </c>
      <c r="E50" s="953"/>
      <c r="F50" s="954"/>
      <c r="G50" s="954"/>
      <c r="H50" s="562"/>
      <c r="I50" s="834"/>
      <c r="J50" s="898"/>
      <c r="K50" s="1024"/>
      <c r="L50" s="1025"/>
      <c r="M50" s="1034"/>
      <c r="N50" s="1035"/>
      <c r="O50" s="458"/>
      <c r="P50" s="458"/>
      <c r="Q50" s="323"/>
      <c r="R50" s="492"/>
      <c r="S50" s="1030"/>
      <c r="T50" s="1031"/>
      <c r="U50" s="1031"/>
      <c r="V50" s="1031"/>
      <c r="W50" s="1031"/>
      <c r="X50" s="1031"/>
      <c r="Y50" s="150"/>
      <c r="Z50" s="43"/>
      <c r="AA50" s="150"/>
      <c r="AB50" s="150"/>
      <c r="AC50" s="43"/>
      <c r="AD50" s="150"/>
      <c r="AE50" s="150"/>
      <c r="AF50" s="43"/>
      <c r="AG50" s="150"/>
      <c r="AH50" s="150"/>
      <c r="AI50" s="43"/>
      <c r="AJ50" s="151"/>
      <c r="AK50" s="151"/>
      <c r="AL50" s="38"/>
      <c r="AM50" s="151"/>
      <c r="AN50" s="151"/>
      <c r="AO50" s="38"/>
      <c r="AP50" s="151"/>
      <c r="AQ50" s="151"/>
      <c r="AR50" s="38"/>
      <c r="AS50" s="150"/>
      <c r="AT50" s="150"/>
      <c r="AU50" s="43"/>
      <c r="AV50" s="150"/>
      <c r="AW50" s="150"/>
      <c r="AX50" s="43"/>
      <c r="AY50" s="150"/>
      <c r="AZ50" s="150"/>
      <c r="BA50" s="43"/>
      <c r="BB50" s="150"/>
      <c r="BC50" s="150"/>
      <c r="BD50" s="43"/>
      <c r="BE50" s="150"/>
      <c r="BF50" s="150"/>
      <c r="BG50" s="150"/>
      <c r="BH50" s="150"/>
      <c r="BI50" s="150"/>
      <c r="BJ50" s="570"/>
      <c r="BK50" s="150"/>
      <c r="BL50" s="150"/>
      <c r="BM50" s="570"/>
      <c r="BN50" s="150"/>
      <c r="BO50" s="150"/>
      <c r="BP50" s="43"/>
      <c r="BQ50" s="150"/>
      <c r="BR50" s="150"/>
      <c r="BS50" s="43"/>
      <c r="BT50" s="150"/>
      <c r="BU50" s="150"/>
      <c r="BV50" s="43"/>
      <c r="BW50" s="150"/>
      <c r="BX50" s="37"/>
      <c r="BY50" s="150"/>
      <c r="BZ50" s="150"/>
      <c r="CA50" s="150"/>
      <c r="CB50" s="43"/>
      <c r="CC50" s="150"/>
      <c r="CD50" s="150"/>
      <c r="CE50" s="43"/>
      <c r="CF50" s="150"/>
      <c r="CG50" s="406"/>
      <c r="CH50" s="150"/>
      <c r="CI50" s="150"/>
      <c r="CJ50" s="406"/>
      <c r="CK50" s="150"/>
      <c r="CL50" s="435"/>
      <c r="CM50" s="150"/>
      <c r="CN50" s="43"/>
      <c r="CO50" s="150"/>
      <c r="CP50" s="43"/>
      <c r="CQ50" s="35"/>
      <c r="CR50" s="43"/>
      <c r="CS50" s="594"/>
      <c r="CT50" s="43"/>
      <c r="CU50" s="43"/>
      <c r="CV50" s="43"/>
      <c r="CW50" s="638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6"/>
      <c r="FJ50" s="669"/>
      <c r="FK50" s="675"/>
      <c r="FL50" s="675"/>
      <c r="FM50" s="675"/>
      <c r="FN50" s="675"/>
      <c r="FO50" s="675"/>
      <c r="FP50" s="675"/>
      <c r="FQ50" s="675"/>
      <c r="FR50" s="675"/>
      <c r="FS50" s="435"/>
      <c r="FT50" s="435"/>
      <c r="FU50" s="435"/>
      <c r="FV50" s="435"/>
      <c r="FW50" s="435"/>
      <c r="FX50" s="435"/>
      <c r="FY50" s="435"/>
      <c r="FZ50" s="435"/>
      <c r="GA50" s="435"/>
      <c r="GB50" s="435"/>
      <c r="GC50" s="435"/>
      <c r="GD50" s="435"/>
      <c r="GE50" s="665"/>
      <c r="GF50" s="665"/>
      <c r="GG50" s="43"/>
      <c r="GH50" s="271"/>
      <c r="GI50" s="276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436"/>
      <c r="HJ50" s="436"/>
      <c r="HK50" s="436"/>
      <c r="HL50" s="65"/>
      <c r="HM50" s="30"/>
      <c r="HN50" s="30"/>
      <c r="HO50" s="43"/>
      <c r="HP50" s="150"/>
      <c r="HQ50" s="26"/>
      <c r="HR50" s="150"/>
      <c r="HS50" s="150"/>
      <c r="HT50" s="275"/>
      <c r="HU50" s="274"/>
      <c r="HV50" s="274"/>
      <c r="HW50" s="437"/>
      <c r="HX50" s="270"/>
      <c r="HY50" s="38"/>
      <c r="HZ50" s="38"/>
      <c r="IA50" s="38"/>
      <c r="IB50" s="38"/>
      <c r="IC50" s="38"/>
      <c r="ID50" s="38"/>
      <c r="IE50" s="38"/>
      <c r="IF50" s="38"/>
      <c r="IG50" s="38"/>
      <c r="IH50" s="437"/>
      <c r="II50" s="437"/>
      <c r="IJ50" s="437"/>
      <c r="IK50" s="437"/>
      <c r="IL50" s="437"/>
      <c r="IM50" s="437"/>
      <c r="IN50" s="437"/>
      <c r="IO50" s="437"/>
      <c r="IP50" s="437"/>
      <c r="IQ50" s="437"/>
      <c r="IR50" s="437"/>
      <c r="IS50" s="437"/>
      <c r="IT50" s="437"/>
      <c r="IU50" s="437"/>
      <c r="IV50" s="437"/>
      <c r="IW50" s="437"/>
      <c r="IX50" s="437"/>
      <c r="IY50" s="437"/>
      <c r="IZ50" s="437"/>
      <c r="JA50" s="437"/>
      <c r="JB50" s="437"/>
      <c r="JC50" s="437"/>
      <c r="JD50" s="437"/>
      <c r="JE50" s="437"/>
      <c r="JF50" s="437"/>
      <c r="JG50" s="437"/>
      <c r="JH50" s="437"/>
      <c r="JI50" s="437"/>
      <c r="JJ50" s="437"/>
      <c r="JK50" s="437"/>
      <c r="JL50" s="437"/>
      <c r="JM50" s="437"/>
      <c r="JN50" s="437"/>
      <c r="JO50" s="437"/>
      <c r="JP50" s="437"/>
      <c r="JQ50" s="437"/>
      <c r="JR50" s="437"/>
      <c r="JS50" s="437"/>
      <c r="JT50" s="437"/>
      <c r="JU50" s="437"/>
    </row>
    <row r="51" spans="1:281" s="39" customFormat="1" ht="24.75" customHeight="1" x14ac:dyDescent="0.3">
      <c r="A51" s="146"/>
      <c r="B51" s="884" t="s">
        <v>116</v>
      </c>
      <c r="C51" s="512">
        <f>D51/H21</f>
        <v>-0.28682479999999999</v>
      </c>
      <c r="D51" s="513">
        <f>F391</f>
        <v>-7170.62</v>
      </c>
      <c r="E51" s="929" t="s">
        <v>134</v>
      </c>
      <c r="F51" s="930"/>
      <c r="G51" s="930"/>
      <c r="H51" s="930"/>
      <c r="I51" s="899"/>
      <c r="J51" s="900"/>
      <c r="K51" s="1018"/>
      <c r="L51" s="1019"/>
      <c r="M51" s="1036"/>
      <c r="N51" s="1037"/>
      <c r="O51" s="459"/>
      <c r="P51" s="835"/>
      <c r="Q51" s="324"/>
      <c r="R51" s="493"/>
      <c r="S51" s="1030"/>
      <c r="T51" s="1031"/>
      <c r="U51" s="1031"/>
      <c r="V51" s="1031"/>
      <c r="W51" s="1031"/>
      <c r="X51" s="1031"/>
      <c r="Y51" s="150"/>
      <c r="Z51" s="43"/>
      <c r="AA51" s="150"/>
      <c r="AB51" s="150"/>
      <c r="AC51" s="43"/>
      <c r="AD51" s="150"/>
      <c r="AE51" s="150"/>
      <c r="AF51" s="43"/>
      <c r="AG51" s="150"/>
      <c r="AH51" s="150"/>
      <c r="AI51" s="43"/>
      <c r="AJ51" s="151"/>
      <c r="AK51" s="151"/>
      <c r="AL51" s="38"/>
      <c r="AM51" s="151"/>
      <c r="AN51" s="151"/>
      <c r="AO51" s="38"/>
      <c r="AP51" s="151"/>
      <c r="AQ51" s="151"/>
      <c r="AR51" s="38"/>
      <c r="AS51" s="150"/>
      <c r="AT51" s="150"/>
      <c r="AU51" s="43"/>
      <c r="AV51" s="150"/>
      <c r="AW51" s="150"/>
      <c r="AX51" s="43"/>
      <c r="AY51" s="150"/>
      <c r="AZ51" s="437"/>
      <c r="BA51" s="43"/>
      <c r="BB51" s="150"/>
      <c r="BC51" s="150"/>
      <c r="BD51" s="43"/>
      <c r="BE51" s="150"/>
      <c r="BF51" s="150"/>
      <c r="BG51" s="150"/>
      <c r="BH51" s="150"/>
      <c r="BI51" s="150"/>
      <c r="BJ51" s="570"/>
      <c r="BK51" s="150"/>
      <c r="BL51" s="150"/>
      <c r="BM51" s="570"/>
      <c r="BN51" s="150"/>
      <c r="BO51" s="150"/>
      <c r="BP51" s="43"/>
      <c r="BQ51" s="150"/>
      <c r="BR51" s="150"/>
      <c r="BS51" s="43"/>
      <c r="BT51" s="150"/>
      <c r="BU51" s="150"/>
      <c r="BV51" s="43"/>
      <c r="BW51" s="150"/>
      <c r="BX51" s="37"/>
      <c r="BY51" s="150"/>
      <c r="BZ51" s="150"/>
      <c r="CA51" s="150"/>
      <c r="CB51" s="43"/>
      <c r="CC51" s="150"/>
      <c r="CD51" s="150"/>
      <c r="CE51" s="43"/>
      <c r="CF51" s="150"/>
      <c r="CG51" s="406"/>
      <c r="CH51" s="38"/>
      <c r="CI51" s="150"/>
      <c r="CJ51" s="406"/>
      <c r="CK51" s="150"/>
      <c r="CL51" s="435"/>
      <c r="CM51" s="150"/>
      <c r="CN51" s="43"/>
      <c r="CO51" s="150"/>
      <c r="CP51" s="43"/>
      <c r="CQ51" s="35"/>
      <c r="CR51" s="43"/>
      <c r="CS51" s="597"/>
      <c r="CT51" s="43"/>
      <c r="CU51" s="43"/>
      <c r="CV51" s="43"/>
      <c r="CW51" s="638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6"/>
      <c r="FJ51" s="669"/>
      <c r="FK51" s="675"/>
      <c r="FL51" s="675"/>
      <c r="FM51" s="675"/>
      <c r="FN51" s="675"/>
      <c r="FO51" s="675"/>
      <c r="FP51" s="675"/>
      <c r="FQ51" s="675"/>
      <c r="FR51" s="675"/>
      <c r="FS51" s="435"/>
      <c r="FT51" s="435"/>
      <c r="FU51" s="435"/>
      <c r="FV51" s="435"/>
      <c r="FW51" s="435"/>
      <c r="FX51" s="435"/>
      <c r="FY51" s="435"/>
      <c r="FZ51" s="435"/>
      <c r="GA51" s="435"/>
      <c r="GB51" s="435"/>
      <c r="GC51" s="435"/>
      <c r="GD51" s="435"/>
      <c r="GE51" s="665"/>
      <c r="GF51" s="665"/>
      <c r="GG51" s="43"/>
      <c r="GH51" s="271"/>
      <c r="GI51" s="276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437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436"/>
      <c r="HJ51" s="436"/>
      <c r="HK51" s="436"/>
      <c r="HL51" s="65"/>
      <c r="HM51" s="722" t="s">
        <v>156</v>
      </c>
      <c r="HN51" s="30"/>
      <c r="HO51" s="43"/>
      <c r="HP51" s="150"/>
      <c r="HQ51" s="26"/>
      <c r="HR51" s="150"/>
      <c r="HS51" s="150"/>
      <c r="HT51" s="275"/>
      <c r="HU51" s="274"/>
      <c r="HV51" s="274"/>
      <c r="HW51" s="437"/>
      <c r="HX51" s="270"/>
      <c r="HY51" s="38"/>
      <c r="HZ51" s="38"/>
      <c r="IA51" s="38"/>
      <c r="IB51" s="38"/>
      <c r="IC51" s="38"/>
      <c r="ID51" s="38"/>
      <c r="IE51" s="38"/>
      <c r="IF51" s="38"/>
      <c r="IG51" s="38"/>
      <c r="IH51" s="437"/>
      <c r="II51" s="437"/>
      <c r="IJ51" s="437"/>
      <c r="IK51" s="437"/>
      <c r="IL51" s="437"/>
      <c r="IM51" s="437"/>
      <c r="IN51" s="437"/>
      <c r="IO51" s="437"/>
      <c r="IP51" s="437"/>
      <c r="IQ51" s="437"/>
      <c r="IR51" s="437"/>
      <c r="IS51" s="437"/>
      <c r="IT51" s="437"/>
      <c r="IU51" s="437"/>
      <c r="IV51" s="437"/>
      <c r="IW51" s="437"/>
      <c r="IX51" s="437"/>
      <c r="IY51" s="437"/>
      <c r="IZ51" s="437"/>
      <c r="JA51" s="437"/>
      <c r="JB51" s="437"/>
      <c r="JC51" s="437"/>
      <c r="JD51" s="437"/>
      <c r="JE51" s="437"/>
      <c r="JF51" s="437"/>
      <c r="JG51" s="437"/>
      <c r="JH51" s="437"/>
      <c r="JI51" s="437"/>
      <c r="JJ51" s="437"/>
      <c r="JK51" s="437"/>
      <c r="JL51" s="437"/>
      <c r="JM51" s="437"/>
      <c r="JN51" s="437"/>
      <c r="JO51" s="437"/>
      <c r="JP51" s="437"/>
      <c r="JQ51" s="437"/>
      <c r="JR51" s="437"/>
      <c r="JS51" s="437"/>
      <c r="JT51" s="437"/>
      <c r="JU51" s="437"/>
    </row>
    <row r="52" spans="1:281" s="27" customFormat="1" ht="11.25" customHeight="1" thickBot="1" x14ac:dyDescent="0.3">
      <c r="A52" s="432"/>
      <c r="B52" s="357"/>
      <c r="C52" s="235"/>
      <c r="D52" s="235"/>
      <c r="E52" s="334"/>
      <c r="F52" s="96"/>
      <c r="G52" s="549"/>
      <c r="H52" s="96"/>
      <c r="I52" s="97"/>
      <c r="J52" s="97"/>
      <c r="K52" s="97"/>
      <c r="L52" s="97"/>
      <c r="M52" s="657"/>
      <c r="N52" s="658"/>
      <c r="O52" s="43"/>
      <c r="P52" s="44"/>
      <c r="Q52" s="43"/>
      <c r="R52" s="43"/>
      <c r="S52" s="35"/>
      <c r="T52" s="150"/>
      <c r="U52" s="150"/>
      <c r="V52" s="35"/>
      <c r="W52" s="150"/>
      <c r="X52" s="150"/>
      <c r="Y52" s="35"/>
      <c r="Z52" s="150"/>
      <c r="AA52" s="150"/>
      <c r="AB52" s="43"/>
      <c r="AC52" s="150"/>
      <c r="AD52" s="150"/>
      <c r="AE52" s="43"/>
      <c r="AF52" s="150"/>
      <c r="AG52" s="150"/>
      <c r="AH52" s="43"/>
      <c r="AI52" s="150"/>
      <c r="AJ52" s="150"/>
      <c r="AK52" s="43"/>
      <c r="AL52" s="150"/>
      <c r="AM52" s="150"/>
      <c r="AN52" s="43"/>
      <c r="AO52" s="150"/>
      <c r="AP52" s="150"/>
      <c r="AQ52" s="43"/>
      <c r="AR52" s="150"/>
      <c r="AS52" s="150"/>
      <c r="AT52" s="43"/>
      <c r="AU52" s="150"/>
      <c r="AV52" s="150"/>
      <c r="AW52" s="43"/>
      <c r="AX52" s="150"/>
      <c r="AY52" s="150"/>
      <c r="AZ52" s="43"/>
      <c r="BA52" s="150"/>
      <c r="BB52" s="150"/>
      <c r="BC52" s="43"/>
      <c r="BD52" s="150"/>
      <c r="BE52" s="150"/>
      <c r="BF52" s="150"/>
      <c r="BG52" s="150"/>
      <c r="BH52" s="150"/>
      <c r="BI52" s="570"/>
      <c r="BJ52" s="150"/>
      <c r="BK52" s="150"/>
      <c r="BL52" s="570"/>
      <c r="BM52" s="150"/>
      <c r="BN52" s="150"/>
      <c r="BO52" s="37"/>
      <c r="BP52" s="150"/>
      <c r="BQ52" s="150"/>
      <c r="BR52" s="37"/>
      <c r="BS52" s="150"/>
      <c r="BT52" s="150"/>
      <c r="BU52" s="150"/>
      <c r="BV52" s="150"/>
      <c r="BW52" s="37"/>
      <c r="BX52" s="43"/>
      <c r="BY52" s="150"/>
      <c r="BZ52" s="150"/>
      <c r="CA52" s="43"/>
      <c r="CB52" s="150"/>
      <c r="CC52" s="43"/>
      <c r="CD52" s="150"/>
      <c r="CE52" s="43"/>
      <c r="CF52" s="406"/>
      <c r="CG52" s="43"/>
      <c r="CH52" s="150"/>
      <c r="CI52" s="406"/>
      <c r="CJ52" s="43"/>
      <c r="CK52" s="435"/>
      <c r="CL52" s="43"/>
      <c r="CM52" s="150"/>
      <c r="CN52" s="150"/>
      <c r="CO52" s="152"/>
      <c r="CP52" s="150"/>
      <c r="CQ52" s="35"/>
      <c r="CR52" s="150"/>
      <c r="CS52" s="357"/>
      <c r="CT52" s="150"/>
      <c r="CU52" s="150"/>
      <c r="CV52" s="150"/>
      <c r="CW52" s="639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436"/>
      <c r="FJ52" s="675"/>
      <c r="FK52" s="675"/>
      <c r="FL52" s="675"/>
      <c r="FM52" s="675"/>
      <c r="FN52" s="675"/>
      <c r="FO52" s="675"/>
      <c r="FP52" s="675"/>
      <c r="FQ52" s="675"/>
      <c r="FR52" s="675"/>
      <c r="FS52" s="435"/>
      <c r="FT52" s="435"/>
      <c r="FU52" s="435"/>
      <c r="FV52" s="435"/>
      <c r="FW52" s="435"/>
      <c r="FX52" s="435"/>
      <c r="FY52" s="435"/>
      <c r="FZ52" s="435"/>
      <c r="GA52" s="433"/>
      <c r="GB52" s="433"/>
      <c r="GC52" s="433"/>
      <c r="GD52" s="433"/>
      <c r="GE52" s="433"/>
      <c r="GF52" s="433"/>
      <c r="GG52" s="150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37"/>
      <c r="HE52" s="65"/>
      <c r="HF52" s="65"/>
      <c r="HG52" s="65"/>
      <c r="HH52" s="65"/>
      <c r="HI52" s="436"/>
      <c r="HJ52" s="435"/>
      <c r="HK52" s="435"/>
      <c r="HL52" s="88"/>
      <c r="HM52" s="37"/>
      <c r="HN52" s="435"/>
      <c r="HO52" s="150"/>
      <c r="HP52" s="150"/>
      <c r="HQ52" s="36"/>
      <c r="HR52" s="150"/>
      <c r="HS52" s="150"/>
      <c r="HW52" s="37"/>
      <c r="HX52" s="436"/>
      <c r="IG52" s="432"/>
      <c r="IH52" s="432"/>
      <c r="II52" s="432"/>
      <c r="IJ52" s="432"/>
      <c r="IK52" s="432"/>
      <c r="IL52" s="432"/>
      <c r="IM52" s="432"/>
      <c r="IN52" s="432"/>
      <c r="IO52" s="432"/>
      <c r="IP52" s="432"/>
      <c r="IQ52" s="432"/>
      <c r="IR52" s="432"/>
      <c r="IS52" s="432"/>
      <c r="IT52" s="432"/>
      <c r="IU52" s="432"/>
      <c r="IV52" s="432"/>
      <c r="IW52" s="432"/>
      <c r="IX52" s="432"/>
      <c r="IY52" s="432"/>
      <c r="IZ52" s="432"/>
      <c r="JA52" s="432"/>
      <c r="JB52" s="432"/>
      <c r="JC52" s="432"/>
      <c r="JD52" s="432"/>
      <c r="JE52" s="432"/>
      <c r="JF52" s="432"/>
      <c r="JG52" s="432"/>
      <c r="JH52" s="432"/>
      <c r="JI52" s="432"/>
      <c r="JJ52" s="432"/>
      <c r="JK52" s="432"/>
      <c r="JL52" s="432"/>
      <c r="JM52" s="432"/>
      <c r="JN52" s="432"/>
      <c r="JO52" s="432"/>
      <c r="JP52" s="432"/>
      <c r="JQ52" s="432"/>
      <c r="JR52" s="432"/>
      <c r="JS52" s="432"/>
      <c r="JT52" s="432"/>
      <c r="JU52" s="432"/>
    </row>
    <row r="53" spans="1:281" s="355" customFormat="1" ht="48" customHeight="1" thickBot="1" x14ac:dyDescent="0.3">
      <c r="A53" s="346"/>
      <c r="B53" s="365" t="s">
        <v>103</v>
      </c>
      <c r="C53" s="343" t="s">
        <v>21</v>
      </c>
      <c r="D53" s="344" t="s">
        <v>22</v>
      </c>
      <c r="E53" s="362" t="s">
        <v>32</v>
      </c>
      <c r="F53" s="345" t="s">
        <v>52</v>
      </c>
      <c r="G53" s="550" t="s">
        <v>104</v>
      </c>
      <c r="H53" s="580" t="s">
        <v>24</v>
      </c>
      <c r="I53" s="579" t="s">
        <v>31</v>
      </c>
      <c r="J53" s="347" t="s">
        <v>30</v>
      </c>
      <c r="K53" s="452" t="s">
        <v>0</v>
      </c>
      <c r="L53" s="372" t="str">
        <f>K21</f>
        <v>ES SP 500</v>
      </c>
      <c r="M53" s="373" t="s">
        <v>93</v>
      </c>
      <c r="N53" s="374">
        <v>1</v>
      </c>
      <c r="O53" s="375" t="str">
        <f>K22</f>
        <v>ET SP 500</v>
      </c>
      <c r="P53" s="373" t="s">
        <v>93</v>
      </c>
      <c r="Q53" s="376">
        <v>2</v>
      </c>
      <c r="R53" s="372" t="str">
        <f>K23</f>
        <v>NQ Nasdaq 100</v>
      </c>
      <c r="S53" s="373" t="s">
        <v>93</v>
      </c>
      <c r="T53" s="376">
        <v>3</v>
      </c>
      <c r="U53" s="372" t="str">
        <f>K24</f>
        <v>NM Nasdaq 100</v>
      </c>
      <c r="V53" s="373" t="s">
        <v>93</v>
      </c>
      <c r="W53" s="376">
        <v>4</v>
      </c>
      <c r="X53" s="372" t="str">
        <f>K25</f>
        <v>GC Gold 100 Ounce</v>
      </c>
      <c r="Y53" s="373" t="s">
        <v>93</v>
      </c>
      <c r="Z53" s="376">
        <v>5</v>
      </c>
      <c r="AA53" s="372" t="str">
        <f>K26</f>
        <v>QO Gold 50 Ounce</v>
      </c>
      <c r="AB53" s="377" t="s">
        <v>93</v>
      </c>
      <c r="AC53" s="376">
        <v>6</v>
      </c>
      <c r="AD53" s="372" t="str">
        <f>K27</f>
        <v>GR Gold 10 Ounce</v>
      </c>
      <c r="AE53" s="377" t="s">
        <v>93</v>
      </c>
      <c r="AF53" s="376">
        <v>7</v>
      </c>
      <c r="AG53" s="372" t="str">
        <f>K28</f>
        <v>SI Silver 5000 Ounces</v>
      </c>
      <c r="AH53" s="373" t="s">
        <v>93</v>
      </c>
      <c r="AI53" s="376">
        <v>8</v>
      </c>
      <c r="AJ53" s="372" t="str">
        <f>K29</f>
        <v>QI Silver 2500 Ounces</v>
      </c>
      <c r="AK53" s="373" t="s">
        <v>93</v>
      </c>
      <c r="AL53" s="376">
        <v>9</v>
      </c>
      <c r="AM53" s="372" t="str">
        <f>K30</f>
        <v>SO Silver 1000 Ounces</v>
      </c>
      <c r="AN53" s="373" t="s">
        <v>93</v>
      </c>
      <c r="AO53" s="376">
        <v>10</v>
      </c>
      <c r="AP53" s="372" t="str">
        <f>K31</f>
        <v>A6 100,000 AUD</v>
      </c>
      <c r="AQ53" s="373" t="s">
        <v>93</v>
      </c>
      <c r="AR53" s="376">
        <v>11</v>
      </c>
      <c r="AS53" s="372" t="str">
        <f>K32</f>
        <v>MG 10,000 AUD</v>
      </c>
      <c r="AT53" s="373" t="s">
        <v>93</v>
      </c>
      <c r="AU53" s="376">
        <v>12</v>
      </c>
      <c r="AV53" s="372" t="str">
        <f>K33</f>
        <v>D6 100,000 CAD</v>
      </c>
      <c r="AW53" s="373" t="s">
        <v>93</v>
      </c>
      <c r="AX53" s="376">
        <v>13</v>
      </c>
      <c r="AY53" s="372" t="str">
        <f>K34</f>
        <v>S6 125,000 CHF</v>
      </c>
      <c r="AZ53" s="373" t="s">
        <v>93</v>
      </c>
      <c r="BA53" s="378">
        <v>14</v>
      </c>
      <c r="BB53" s="372" t="str">
        <f>K35</f>
        <v>WN 12,500 CHF</v>
      </c>
      <c r="BC53" s="377" t="s">
        <v>93</v>
      </c>
      <c r="BD53" s="376">
        <v>15</v>
      </c>
      <c r="BE53" s="372" t="str">
        <f>K36</f>
        <v>E6 125,000 EUR</v>
      </c>
      <c r="BF53" s="484" t="s">
        <v>93</v>
      </c>
      <c r="BG53" s="376">
        <v>16</v>
      </c>
      <c r="BH53" s="372" t="str">
        <f>K37</f>
        <v>E7 62,500 EUR</v>
      </c>
      <c r="BI53" s="577" t="s">
        <v>93</v>
      </c>
      <c r="BJ53" s="378">
        <v>17</v>
      </c>
      <c r="BK53" s="372" t="str">
        <f>K38</f>
        <v>MF 12,500 EUR</v>
      </c>
      <c r="BL53" s="486" t="s">
        <v>93</v>
      </c>
      <c r="BM53" s="376">
        <v>18</v>
      </c>
      <c r="BN53" s="372">
        <f>L39</f>
        <v>0</v>
      </c>
      <c r="BO53" s="377" t="s">
        <v>93</v>
      </c>
      <c r="BP53" s="376">
        <v>19</v>
      </c>
      <c r="BQ53" s="372" t="str">
        <f>K40</f>
        <v>J6 12,500,000 JPY</v>
      </c>
      <c r="BR53" s="377" t="s">
        <v>93</v>
      </c>
      <c r="BS53" s="376">
        <v>20</v>
      </c>
      <c r="BT53" s="379" t="str">
        <f>K41</f>
        <v>J7 6,250,000 JPY</v>
      </c>
      <c r="BU53" s="377" t="s">
        <v>93</v>
      </c>
      <c r="BV53" s="376">
        <v>21</v>
      </c>
      <c r="BW53" s="380" t="str">
        <f>K42</f>
        <v>WM 1,250,000 JPY</v>
      </c>
      <c r="BX53" s="377" t="s">
        <v>93</v>
      </c>
      <c r="BY53" s="376">
        <v>22</v>
      </c>
      <c r="BZ53" s="379" t="str">
        <f>K43</f>
        <v>DX 100,000 USD</v>
      </c>
      <c r="CA53" s="377" t="s">
        <v>93</v>
      </c>
      <c r="CB53" s="376">
        <v>23</v>
      </c>
      <c r="CC53" s="381" t="str">
        <f>K44</f>
        <v>BT 5 Bitcoin</v>
      </c>
      <c r="CD53" s="377" t="s">
        <v>93</v>
      </c>
      <c r="CE53" s="376">
        <v>24</v>
      </c>
      <c r="CF53" s="408" t="str">
        <f>K45</f>
        <v>CL Crude 1000 Barrels</v>
      </c>
      <c r="CG53" s="377" t="s">
        <v>112</v>
      </c>
      <c r="CH53" s="378">
        <v>25</v>
      </c>
      <c r="CI53" s="408" t="str">
        <f>K46</f>
        <v>QM Crude 500 Barrels</v>
      </c>
      <c r="CJ53" s="377" t="s">
        <v>112</v>
      </c>
      <c r="CK53" s="376">
        <v>26</v>
      </c>
      <c r="CL53" s="386" t="str">
        <f>K47</f>
        <v>CY Crude 100 Barrels</v>
      </c>
      <c r="CM53" s="377" t="s">
        <v>112</v>
      </c>
      <c r="CN53" s="378">
        <v>27</v>
      </c>
      <c r="CO53" s="384" t="s">
        <v>149</v>
      </c>
      <c r="CP53" s="742" t="s">
        <v>157</v>
      </c>
      <c r="CQ53" s="729" t="s">
        <v>158</v>
      </c>
      <c r="CR53" s="605"/>
      <c r="CS53" s="365" t="s">
        <v>103</v>
      </c>
      <c r="CT53" s="619" t="s">
        <v>133</v>
      </c>
      <c r="CU53" s="620" t="s">
        <v>93</v>
      </c>
      <c r="CV53" s="621">
        <f>28</f>
        <v>28</v>
      </c>
      <c r="CW53" s="640" t="s">
        <v>135</v>
      </c>
      <c r="CX53" s="620" t="s">
        <v>93</v>
      </c>
      <c r="CY53" s="621">
        <f>CV53+1</f>
        <v>29</v>
      </c>
      <c r="CZ53" s="622" t="s">
        <v>136</v>
      </c>
      <c r="DA53" s="620" t="s">
        <v>93</v>
      </c>
      <c r="DB53" s="621">
        <f>CY53+1</f>
        <v>30</v>
      </c>
      <c r="DC53" s="622" t="s">
        <v>121</v>
      </c>
      <c r="DD53" s="620" t="s">
        <v>93</v>
      </c>
      <c r="DE53" s="621">
        <f>DB53+1</f>
        <v>31</v>
      </c>
      <c r="DF53" s="622" t="s">
        <v>137</v>
      </c>
      <c r="DG53" s="620" t="s">
        <v>93</v>
      </c>
      <c r="DH53" s="621">
        <f>DE53+1</f>
        <v>32</v>
      </c>
      <c r="DI53" s="622" t="s">
        <v>138</v>
      </c>
      <c r="DJ53" s="620" t="s">
        <v>93</v>
      </c>
      <c r="DK53" s="621">
        <f>DH53+1</f>
        <v>33</v>
      </c>
      <c r="DL53" s="622" t="s">
        <v>139</v>
      </c>
      <c r="DM53" s="620" t="s">
        <v>93</v>
      </c>
      <c r="DN53" s="621">
        <f>DK53+1</f>
        <v>34</v>
      </c>
      <c r="DO53" s="622" t="s">
        <v>140</v>
      </c>
      <c r="DP53" s="620" t="s">
        <v>93</v>
      </c>
      <c r="DQ53" s="621">
        <f>DN53+1</f>
        <v>35</v>
      </c>
      <c r="DR53" s="622" t="s">
        <v>141</v>
      </c>
      <c r="DS53" s="620" t="s">
        <v>93</v>
      </c>
      <c r="DT53" s="621">
        <f>DQ53+1</f>
        <v>36</v>
      </c>
      <c r="DU53" s="622" t="s">
        <v>142</v>
      </c>
      <c r="DV53" s="620" t="s">
        <v>93</v>
      </c>
      <c r="DW53" s="621">
        <f>DT53+1</f>
        <v>37</v>
      </c>
      <c r="DX53" s="622" t="s">
        <v>120</v>
      </c>
      <c r="DY53" s="620" t="s">
        <v>93</v>
      </c>
      <c r="DZ53" s="621">
        <f>DW53+1</f>
        <v>38</v>
      </c>
      <c r="EA53" s="622" t="s">
        <v>118</v>
      </c>
      <c r="EB53" s="620" t="s">
        <v>93</v>
      </c>
      <c r="EC53" s="621">
        <f>DZ53+1</f>
        <v>39</v>
      </c>
      <c r="ED53" s="622" t="s">
        <v>122</v>
      </c>
      <c r="EE53" s="620" t="s">
        <v>93</v>
      </c>
      <c r="EF53" s="621">
        <f>EC53+1</f>
        <v>40</v>
      </c>
      <c r="EG53" s="622" t="s">
        <v>123</v>
      </c>
      <c r="EH53" s="620" t="s">
        <v>93</v>
      </c>
      <c r="EI53" s="621">
        <f>EF53+1</f>
        <v>41</v>
      </c>
      <c r="EJ53" s="622" t="s">
        <v>124</v>
      </c>
      <c r="EK53" s="622" t="s">
        <v>93</v>
      </c>
      <c r="EL53" s="621">
        <f>EI53+1</f>
        <v>42</v>
      </c>
      <c r="EM53" s="622" t="s">
        <v>125</v>
      </c>
      <c r="EN53" s="622" t="s">
        <v>93</v>
      </c>
      <c r="EO53" s="621">
        <f>EL53+1</f>
        <v>43</v>
      </c>
      <c r="EP53" s="622" t="s">
        <v>126</v>
      </c>
      <c r="EQ53" s="622" t="s">
        <v>93</v>
      </c>
      <c r="ER53" s="621">
        <f>EO53+1</f>
        <v>44</v>
      </c>
      <c r="ES53" s="622" t="s">
        <v>127</v>
      </c>
      <c r="ET53" s="620" t="s">
        <v>93</v>
      </c>
      <c r="EU53" s="621">
        <f>ER53+1</f>
        <v>45</v>
      </c>
      <c r="EV53" s="622" t="s">
        <v>143</v>
      </c>
      <c r="EW53" s="620" t="s">
        <v>93</v>
      </c>
      <c r="EX53" s="621">
        <f>EU53+1</f>
        <v>46</v>
      </c>
      <c r="EY53" s="619" t="s">
        <v>144</v>
      </c>
      <c r="EZ53" s="620" t="s">
        <v>93</v>
      </c>
      <c r="FA53" s="621">
        <f>EX53+1</f>
        <v>47</v>
      </c>
      <c r="FB53" s="620" t="s">
        <v>145</v>
      </c>
      <c r="FC53" s="620" t="s">
        <v>93</v>
      </c>
      <c r="FD53" s="621">
        <f>FA53+1</f>
        <v>48</v>
      </c>
      <c r="FE53" s="622" t="s">
        <v>128</v>
      </c>
      <c r="FF53" s="620" t="s">
        <v>93</v>
      </c>
      <c r="FG53" s="621">
        <f>FD53+1</f>
        <v>49</v>
      </c>
      <c r="FH53" s="859"/>
      <c r="FI53" s="349" t="s">
        <v>0</v>
      </c>
      <c r="FJ53" s="683" t="str">
        <f>CT53</f>
        <v>ES SP 500</v>
      </c>
      <c r="FK53" s="683" t="str">
        <f>CW53</f>
        <v>ET SP 500 Micro</v>
      </c>
      <c r="FL53" s="683" t="str">
        <f>CZ53</f>
        <v>NQ Nasdaq 100</v>
      </c>
      <c r="FM53" s="683" t="str">
        <f>DC53</f>
        <v>NM Nasdaq Micro</v>
      </c>
      <c r="FN53" s="683" t="str">
        <f>DF53</f>
        <v>GC Gold 100</v>
      </c>
      <c r="FO53" s="683" t="str">
        <f>DI53</f>
        <v>QO Gold 50</v>
      </c>
      <c r="FP53" s="683" t="str">
        <f>DL53</f>
        <v>GR Gold 10</v>
      </c>
      <c r="FQ53" s="683" t="str">
        <f>DO53</f>
        <v>SI Silver 5000</v>
      </c>
      <c r="FR53" s="683" t="str">
        <f>DR53</f>
        <v>QI Silver 2500</v>
      </c>
      <c r="FS53" s="683" t="str">
        <f>DU53</f>
        <v>SO Silver 1000</v>
      </c>
      <c r="FT53" s="683" t="str">
        <f>DX53</f>
        <v>A6 100,000 AUD</v>
      </c>
      <c r="FU53" s="683" t="str">
        <f>EA53</f>
        <v>MG 10,000 AUD</v>
      </c>
      <c r="FV53" s="683" t="str">
        <f>ED53</f>
        <v>D6 100,000 CAD</v>
      </c>
      <c r="FW53" s="683" t="str">
        <f>EG53</f>
        <v>S6 125,000 CHF</v>
      </c>
      <c r="FX53" s="683" t="str">
        <f>EJ53</f>
        <v>WN 12,500 CHF</v>
      </c>
      <c r="FY53" s="683" t="str">
        <f>EM53</f>
        <v>E6 125,000 EUR</v>
      </c>
      <c r="FZ53" s="683" t="str">
        <f>EP53</f>
        <v>E7 62,500 EUR</v>
      </c>
      <c r="GA53" s="683" t="str">
        <f>ES53</f>
        <v>MF 12,500 EUR</v>
      </c>
      <c r="GB53" s="683" t="str">
        <f>EV53</f>
        <v>J6 12.5 M JPY</v>
      </c>
      <c r="GC53" s="683" t="str">
        <f>EY53</f>
        <v>J7 6.25 M JPY</v>
      </c>
      <c r="GD53" s="683" t="str">
        <f>FB53</f>
        <v>WM 1.25 M JPY</v>
      </c>
      <c r="GE53" s="683" t="str">
        <f>FE53</f>
        <v>DX 100,000 USD</v>
      </c>
      <c r="GF53" s="683" t="s">
        <v>31</v>
      </c>
      <c r="GG53" s="682" t="s">
        <v>0</v>
      </c>
      <c r="GH53" s="347" t="str">
        <f>L53</f>
        <v>ES SP 500</v>
      </c>
      <c r="GI53" s="347" t="str">
        <f>O53</f>
        <v>ET SP 500</v>
      </c>
      <c r="GJ53" s="347" t="str">
        <f>R53</f>
        <v>NQ Nasdaq 100</v>
      </c>
      <c r="GK53" s="347" t="str">
        <f>U53</f>
        <v>NM Nasdaq 100</v>
      </c>
      <c r="GL53" s="354" t="str">
        <f>X53</f>
        <v>GC Gold 100 Ounce</v>
      </c>
      <c r="GM53" s="354" t="str">
        <f>AA53</f>
        <v>QO Gold 50 Ounce</v>
      </c>
      <c r="GN53" s="354" t="str">
        <f>AD53</f>
        <v>GR Gold 10 Ounce</v>
      </c>
      <c r="GO53" s="354" t="str">
        <f>AG53</f>
        <v>SI Silver 5000 Ounces</v>
      </c>
      <c r="GP53" s="354" t="str">
        <f>AJ53</f>
        <v>QI Silver 2500 Ounces</v>
      </c>
      <c r="GQ53" s="354" t="str">
        <f>AM53</f>
        <v>SO Silver 1000 Ounces</v>
      </c>
      <c r="GR53" s="354" t="str">
        <f>AP53</f>
        <v>A6 100,000 AUD</v>
      </c>
      <c r="GS53" s="354" t="str">
        <f>AS53</f>
        <v>MG 10,000 AUD</v>
      </c>
      <c r="GT53" s="354" t="str">
        <f>AV53</f>
        <v>D6 100,000 CAD</v>
      </c>
      <c r="GU53" s="354" t="str">
        <f>AY53</f>
        <v>S6 125,000 CHF</v>
      </c>
      <c r="GV53" s="354" t="str">
        <f>BB53</f>
        <v>WN 12,500 CHF</v>
      </c>
      <c r="GW53" s="354" t="str">
        <f>BE53</f>
        <v>E6 125,000 EUR</v>
      </c>
      <c r="GX53" s="354" t="str">
        <f>BH53</f>
        <v>E7 62,500 EUR</v>
      </c>
      <c r="GY53" s="354" t="str">
        <f>BK53</f>
        <v>MF 12,500 EUR</v>
      </c>
      <c r="GZ53" s="347">
        <f>BN53</f>
        <v>0</v>
      </c>
      <c r="HA53" s="347" t="str">
        <f>BQ53</f>
        <v>J6 12,500,000 JPY</v>
      </c>
      <c r="HB53" s="347" t="str">
        <f>BT53</f>
        <v>J7 6,250,000 JPY</v>
      </c>
      <c r="HC53" s="347" t="str">
        <f>BW53</f>
        <v>WM 1,250,000 JPY</v>
      </c>
      <c r="HD53" s="347" t="str">
        <f>BZ53</f>
        <v>DX 100,000 USD</v>
      </c>
      <c r="HE53" s="347" t="str">
        <f>CC53</f>
        <v>BT 5 Bitcoin</v>
      </c>
      <c r="HF53" s="347" t="str">
        <f>CF53</f>
        <v>CL Crude 1000 Barrels</v>
      </c>
      <c r="HG53" s="347" t="str">
        <f>CI53</f>
        <v>QM Crude 500 Barrels</v>
      </c>
      <c r="HH53" s="347" t="str">
        <f>CL53</f>
        <v>CY Crude 100 Barrels</v>
      </c>
      <c r="HI53" s="781"/>
      <c r="HJ53" s="714" t="s">
        <v>152</v>
      </c>
      <c r="HK53" s="714" t="s">
        <v>151</v>
      </c>
      <c r="HL53" s="448" t="str">
        <f>B53</f>
        <v>Period           Ending</v>
      </c>
      <c r="HM53" s="715" t="s">
        <v>155</v>
      </c>
      <c r="HN53" s="697" t="s">
        <v>0</v>
      </c>
      <c r="HO53" s="352" t="s">
        <v>4</v>
      </c>
      <c r="HP53" s="352" t="s">
        <v>5</v>
      </c>
      <c r="HQ53" s="347" t="s">
        <v>159</v>
      </c>
      <c r="HR53" s="385" t="s">
        <v>4</v>
      </c>
      <c r="HS53" s="348" t="s">
        <v>5</v>
      </c>
      <c r="HT53" s="349" t="s">
        <v>102</v>
      </c>
      <c r="HU53" s="351" t="s">
        <v>1</v>
      </c>
      <c r="HV53" s="350" t="s">
        <v>56</v>
      </c>
      <c r="HW53" s="353"/>
      <c r="HX53" s="469"/>
      <c r="HY53" s="346"/>
      <c r="HZ53" s="346"/>
      <c r="IA53" s="346"/>
      <c r="IB53" s="346"/>
      <c r="IC53" s="346"/>
      <c r="ID53" s="346"/>
      <c r="IE53" s="346"/>
      <c r="IF53" s="346"/>
      <c r="IG53" s="346"/>
      <c r="IH53" s="346"/>
      <c r="II53" s="346"/>
      <c r="IJ53" s="346"/>
      <c r="IK53" s="346"/>
      <c r="IL53" s="346"/>
      <c r="IM53" s="346"/>
      <c r="IN53" s="346"/>
      <c r="IO53" s="346"/>
      <c r="IP53" s="346"/>
      <c r="IQ53" s="346"/>
      <c r="IR53" s="346"/>
      <c r="IS53" s="346"/>
      <c r="IT53" s="346"/>
      <c r="IU53" s="346"/>
      <c r="IV53" s="346"/>
      <c r="IW53" s="346"/>
      <c r="IX53" s="346"/>
      <c r="IY53" s="346"/>
      <c r="IZ53" s="346"/>
      <c r="JA53" s="346"/>
      <c r="JB53" s="346"/>
      <c r="JC53" s="346"/>
      <c r="JD53" s="346"/>
      <c r="JE53" s="346"/>
      <c r="JF53" s="346"/>
      <c r="JG53" s="346"/>
      <c r="JH53" s="346"/>
      <c r="JI53" s="346"/>
      <c r="JJ53" s="346"/>
      <c r="JK53" s="346"/>
      <c r="JL53" s="346"/>
      <c r="JM53" s="346"/>
      <c r="JN53" s="346"/>
      <c r="JO53" s="346"/>
      <c r="JP53" s="346"/>
      <c r="JQ53" s="346"/>
      <c r="JR53" s="346"/>
      <c r="JS53" s="346"/>
      <c r="JT53" s="346"/>
      <c r="JU53" s="346"/>
    </row>
    <row r="54" spans="1:281" customFormat="1" ht="19.5" customHeight="1" thickTop="1" x14ac:dyDescent="0.25">
      <c r="A54" s="431"/>
      <c r="B54" s="827"/>
      <c r="C54" s="828"/>
      <c r="D54" s="829"/>
      <c r="E54" s="830"/>
      <c r="F54" s="828"/>
      <c r="G54" s="831"/>
      <c r="H54" s="832"/>
      <c r="I54" s="764"/>
      <c r="J54" s="265"/>
      <c r="K54" s="266"/>
      <c r="L54" s="31"/>
      <c r="M54" s="122"/>
      <c r="N54" s="124"/>
      <c r="O54" s="31"/>
      <c r="P54" s="3"/>
      <c r="Q54" s="3"/>
      <c r="R54" s="1"/>
      <c r="S54" s="20"/>
      <c r="T54" s="20"/>
      <c r="U54" s="61"/>
      <c r="V54" s="83"/>
      <c r="W54" s="83"/>
      <c r="X54" s="61"/>
      <c r="Y54" s="125"/>
      <c r="Z54" s="126"/>
      <c r="AA54" s="21"/>
      <c r="AC54" s="125"/>
      <c r="AD54" s="61"/>
      <c r="AE54" s="83"/>
      <c r="AF54" s="83"/>
      <c r="AG54" s="61"/>
      <c r="AH54" s="83"/>
      <c r="AI54" s="118"/>
      <c r="AJ54" s="21"/>
      <c r="AK54" s="83"/>
      <c r="AL54" s="83"/>
      <c r="AM54" s="61"/>
      <c r="AN54" s="83"/>
      <c r="AO54" s="118"/>
      <c r="AP54" s="21"/>
      <c r="AQ54" s="83"/>
      <c r="AR54" s="83"/>
      <c r="AS54" s="61"/>
      <c r="AT54" s="3"/>
      <c r="AU54" s="33"/>
      <c r="AV54" s="31"/>
      <c r="AW54" s="3"/>
      <c r="AX54" s="3"/>
      <c r="AY54" s="1"/>
      <c r="AZ54" s="3"/>
      <c r="BA54" s="33"/>
      <c r="BB54" s="31"/>
      <c r="BC54" s="903"/>
      <c r="BD54" s="3"/>
      <c r="BE54" s="1"/>
      <c r="BF54" s="122"/>
      <c r="BG54" s="3"/>
      <c r="BH54" s="1"/>
      <c r="BI54" s="90"/>
      <c r="BJ54" s="33"/>
      <c r="BK54" s="1"/>
      <c r="BL54" s="90"/>
      <c r="BM54" s="33"/>
      <c r="BN54" s="1"/>
      <c r="BO54" s="3"/>
      <c r="BP54" s="3"/>
      <c r="BQ54" s="1"/>
      <c r="BR54" s="3"/>
      <c r="BS54" s="3"/>
      <c r="BT54" s="1"/>
      <c r="BU54" s="3"/>
      <c r="BV54" s="33"/>
      <c r="BW54" s="31"/>
      <c r="BX54" s="255"/>
      <c r="BY54" s="3"/>
      <c r="BZ54" s="1"/>
      <c r="CA54" s="24"/>
      <c r="CB54" s="33"/>
      <c r="CC54" s="31"/>
      <c r="CE54" s="40"/>
      <c r="CF54" s="409"/>
      <c r="CH54" s="255"/>
      <c r="CI54" s="415"/>
      <c r="CJ54" s="399"/>
      <c r="CK54" s="443"/>
      <c r="CL54" s="31"/>
      <c r="CN54" s="872"/>
      <c r="CO54" s="11"/>
      <c r="CP54" s="22"/>
      <c r="CQ54" s="730"/>
      <c r="CR54" s="598"/>
      <c r="CS54" s="358"/>
      <c r="CT54" s="842"/>
      <c r="CU54" s="843"/>
      <c r="CV54" s="844"/>
      <c r="CW54" s="641"/>
      <c r="CZ54" s="845"/>
      <c r="DA54" s="843"/>
      <c r="DB54" s="846"/>
      <c r="DF54" s="847"/>
      <c r="DG54" s="843"/>
      <c r="DH54" s="844"/>
      <c r="DL54" s="847"/>
      <c r="DM54" s="843"/>
      <c r="DN54" s="844"/>
      <c r="DO54" s="847"/>
      <c r="DP54" s="843"/>
      <c r="DQ54" s="844"/>
      <c r="DU54" s="847"/>
      <c r="DV54" s="843"/>
      <c r="DW54" s="844"/>
      <c r="EA54" s="845"/>
      <c r="EB54" s="843"/>
      <c r="EC54" s="846"/>
      <c r="EG54" s="845"/>
      <c r="EH54" s="843"/>
      <c r="EI54" s="846"/>
      <c r="EM54" s="845"/>
      <c r="EN54" s="843"/>
      <c r="EO54" s="846"/>
      <c r="ES54" s="845"/>
      <c r="ET54" s="843"/>
      <c r="EU54" s="846"/>
      <c r="EY54" s="842"/>
      <c r="EZ54" s="843"/>
      <c r="FA54" s="844"/>
      <c r="FE54" s="847"/>
      <c r="FF54" s="843"/>
      <c r="FG54" s="844"/>
      <c r="FH54" s="241"/>
      <c r="FI54" s="154"/>
      <c r="FJ54" s="676"/>
      <c r="FK54" s="676"/>
      <c r="FL54" s="676"/>
      <c r="FM54" s="676"/>
      <c r="FN54" s="676"/>
      <c r="FO54" s="676"/>
      <c r="FP54" s="676"/>
      <c r="FQ54" s="676"/>
      <c r="FR54" s="676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117"/>
      <c r="GD54" s="117"/>
      <c r="GE54" s="117"/>
      <c r="GF54" s="117"/>
      <c r="GG54" s="120"/>
      <c r="GH54" s="685"/>
      <c r="GI54" s="154"/>
      <c r="GJ54" s="154"/>
      <c r="GK54" s="154"/>
      <c r="GL54" s="154"/>
      <c r="GM54" s="154"/>
      <c r="GN54" s="154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777"/>
      <c r="HJ54" s="154"/>
      <c r="HK54" s="154"/>
      <c r="HL54" s="155"/>
      <c r="HM54" s="154"/>
      <c r="HN54" s="699"/>
      <c r="HO54" s="122"/>
      <c r="HP54" s="122"/>
      <c r="HQ54" s="154"/>
      <c r="HR54" s="32"/>
      <c r="HS54" s="32"/>
      <c r="HT54" s="342"/>
      <c r="HU54" s="3"/>
      <c r="HV54" s="11"/>
      <c r="HW54" s="20"/>
      <c r="HX54" s="467"/>
      <c r="HY54" s="23"/>
      <c r="HZ54" s="23"/>
      <c r="IA54" s="23"/>
      <c r="IB54" s="23"/>
      <c r="IC54" s="23"/>
      <c r="ID54" s="23"/>
      <c r="IE54" s="23"/>
      <c r="IF54" s="23"/>
      <c r="IG54" s="431"/>
      <c r="IH54" s="431"/>
      <c r="II54" s="431"/>
      <c r="IJ54" s="431"/>
      <c r="IK54" s="431"/>
      <c r="IL54" s="431"/>
      <c r="IM54" s="431"/>
      <c r="IN54" s="431"/>
      <c r="IO54" s="431"/>
      <c r="IP54" s="431"/>
      <c r="IQ54" s="431"/>
      <c r="IR54" s="431"/>
      <c r="IS54" s="431"/>
      <c r="IT54" s="431"/>
      <c r="IU54" s="431"/>
      <c r="IV54" s="431"/>
      <c r="IW54" s="431"/>
      <c r="IX54" s="431"/>
      <c r="IY54" s="431"/>
      <c r="IZ54" s="431"/>
      <c r="JA54" s="431"/>
      <c r="JB54" s="431"/>
      <c r="JC54" s="431"/>
      <c r="JD54" s="431"/>
      <c r="JE54" s="431"/>
      <c r="JF54" s="431"/>
      <c r="JG54" s="431"/>
      <c r="JH54" s="431"/>
      <c r="JI54" s="431"/>
      <c r="JJ54" s="431"/>
      <c r="JK54" s="431"/>
      <c r="JL54" s="431"/>
      <c r="JM54" s="431"/>
      <c r="JN54" s="431"/>
      <c r="JO54" s="431"/>
      <c r="JP54" s="431"/>
      <c r="JQ54" s="431"/>
      <c r="JR54" s="431"/>
      <c r="JS54" s="431"/>
      <c r="JT54" s="431"/>
      <c r="JU54" s="431"/>
    </row>
    <row r="55" spans="1:281" s="174" customFormat="1" ht="19.5" customHeight="1" x14ac:dyDescent="0.35">
      <c r="A55" s="156"/>
      <c r="B55" s="813">
        <v>36526</v>
      </c>
      <c r="C55" s="814">
        <f>0</f>
        <v>0</v>
      </c>
      <c r="D55" s="815">
        <f>H21</f>
        <v>25000</v>
      </c>
      <c r="E55" s="816">
        <v>0</v>
      </c>
      <c r="F55" s="814">
        <f t="shared" ref="F55:F66" si="2">CQ55</f>
        <v>3558</v>
      </c>
      <c r="G55" s="817">
        <f>D55+F55</f>
        <v>28558</v>
      </c>
      <c r="H55" s="818">
        <f>F55/D55</f>
        <v>0.14232</v>
      </c>
      <c r="I55" s="765">
        <f>F55</f>
        <v>3558</v>
      </c>
      <c r="J55" s="159">
        <f t="shared" ref="J55:J66" si="3">HV55</f>
        <v>0</v>
      </c>
      <c r="K55" s="267">
        <f>B55</f>
        <v>36526</v>
      </c>
      <c r="L55" s="162">
        <f>I21</f>
        <v>0</v>
      </c>
      <c r="M55" s="259">
        <v>-7086.5</v>
      </c>
      <c r="N55" s="175">
        <f t="shared" ref="N55:N66" si="4">M55*L55</f>
        <v>0</v>
      </c>
      <c r="O55" s="162">
        <f>I22</f>
        <v>0</v>
      </c>
      <c r="P55" s="259">
        <v>-849.05</v>
      </c>
      <c r="Q55" s="176">
        <f t="shared" ref="Q55:Q66" si="5">P55*O55</f>
        <v>0</v>
      </c>
      <c r="R55" s="161">
        <f>I23</f>
        <v>0</v>
      </c>
      <c r="S55" s="259">
        <v>-2794.6</v>
      </c>
      <c r="T55" s="177">
        <f t="shared" ref="T55:T66" si="6">S55*R55</f>
        <v>0</v>
      </c>
      <c r="U55" s="164">
        <f>I24</f>
        <v>0</v>
      </c>
      <c r="V55" s="259">
        <v>-314.56</v>
      </c>
      <c r="W55" s="177">
        <f t="shared" ref="W55:W66" si="7">V55*U55</f>
        <v>0</v>
      </c>
      <c r="X55" s="164">
        <f>I25</f>
        <v>0</v>
      </c>
      <c r="Y55" s="247">
        <v>-1837</v>
      </c>
      <c r="Z55" s="178">
        <f t="shared" ref="Z55:Z66" si="8">Y55*X55</f>
        <v>0</v>
      </c>
      <c r="AA55" s="165">
        <f>I26</f>
        <v>0</v>
      </c>
      <c r="AB55" s="247">
        <v>-977</v>
      </c>
      <c r="AC55" s="179">
        <f t="shared" ref="AC55:AC66" si="9">AB55*AA55</f>
        <v>0</v>
      </c>
      <c r="AD55" s="164">
        <f>I27</f>
        <v>0</v>
      </c>
      <c r="AE55" s="247">
        <v>-289</v>
      </c>
      <c r="AF55" s="179">
        <f t="shared" ref="AF55:AF66" si="10">AE55*AD55</f>
        <v>0</v>
      </c>
      <c r="AG55" s="164">
        <f>I28</f>
        <v>0</v>
      </c>
      <c r="AH55" s="454">
        <v>-1717</v>
      </c>
      <c r="AI55" s="178">
        <f t="shared" ref="AI55:AI66" si="11">AH55*AG55</f>
        <v>0</v>
      </c>
      <c r="AJ55" s="165">
        <f>I29</f>
        <v>0</v>
      </c>
      <c r="AK55" s="455">
        <v>-917</v>
      </c>
      <c r="AL55" s="179">
        <f t="shared" ref="AL55:AL66" si="12">AK55*AJ55</f>
        <v>0</v>
      </c>
      <c r="AM55" s="164">
        <f>I30</f>
        <v>0</v>
      </c>
      <c r="AN55" s="455">
        <v>-437</v>
      </c>
      <c r="AO55" s="178">
        <f t="shared" ref="AO55:AO66" si="13">AN55*AM55</f>
        <v>0</v>
      </c>
      <c r="AP55" s="165">
        <f>I31</f>
        <v>0</v>
      </c>
      <c r="AQ55" s="260">
        <v>1382</v>
      </c>
      <c r="AR55" s="179">
        <f t="shared" ref="AR55:AR66" si="14">AQ55*AP55</f>
        <v>0</v>
      </c>
      <c r="AS55" s="164">
        <f>I32</f>
        <v>1</v>
      </c>
      <c r="AT55" s="260">
        <v>68</v>
      </c>
      <c r="AU55" s="180">
        <f t="shared" ref="AU55:AU66" si="15">AT55*AS55</f>
        <v>68</v>
      </c>
      <c r="AV55" s="162">
        <f>I33</f>
        <v>0</v>
      </c>
      <c r="AW55" s="259">
        <v>-29</v>
      </c>
      <c r="AX55" s="176">
        <f t="shared" ref="AX55:AX66" si="16">AW55*AV55</f>
        <v>0</v>
      </c>
      <c r="AY55" s="161">
        <f>I34</f>
        <v>0</v>
      </c>
      <c r="AZ55" s="248">
        <v>2934.53</v>
      </c>
      <c r="BA55" s="181">
        <f t="shared" ref="BA55:BA66" si="17">AZ55*AY55</f>
        <v>0</v>
      </c>
      <c r="BB55" s="162">
        <f>I35</f>
        <v>0</v>
      </c>
      <c r="BC55" s="248">
        <v>285.64999999999998</v>
      </c>
      <c r="BD55" s="182">
        <f t="shared" ref="BD55:BD66" si="18">BC55*BB55</f>
        <v>0</v>
      </c>
      <c r="BE55" s="161">
        <f>I36</f>
        <v>0</v>
      </c>
      <c r="BF55" s="248">
        <v>1858</v>
      </c>
      <c r="BG55" s="182">
        <f t="shared" ref="BG55:BG66" si="19">BF55*BE55</f>
        <v>0</v>
      </c>
      <c r="BH55" s="161">
        <f>I37</f>
        <v>0</v>
      </c>
      <c r="BI55" s="248">
        <v>870.5</v>
      </c>
      <c r="BJ55" s="180">
        <f t="shared" ref="BJ55:BJ66" si="20">BI55*BH55</f>
        <v>0</v>
      </c>
      <c r="BK55" s="161">
        <f>I38</f>
        <v>1</v>
      </c>
      <c r="BL55" s="248">
        <v>80.5</v>
      </c>
      <c r="BM55" s="180">
        <f t="shared" ref="BM55:BM66" si="21">BL55*BK55</f>
        <v>80.5</v>
      </c>
      <c r="BN55" s="161">
        <f>I39</f>
        <v>0</v>
      </c>
      <c r="BO55" s="260">
        <v>722</v>
      </c>
      <c r="BP55" s="176">
        <f t="shared" ref="BP55:BP66" si="22">BO55*BN55</f>
        <v>0</v>
      </c>
      <c r="BQ55" s="161">
        <f>I40</f>
        <v>0</v>
      </c>
      <c r="BR55" s="260">
        <v>5773.5</v>
      </c>
      <c r="BS55" s="182">
        <f t="shared" ref="BS55:BS66" si="23">BR55*BQ55</f>
        <v>0</v>
      </c>
      <c r="BT55" s="161">
        <f>I41</f>
        <v>1</v>
      </c>
      <c r="BU55" s="260">
        <v>2867.25</v>
      </c>
      <c r="BV55" s="180">
        <f t="shared" ref="BV55:BV66" si="24">BU55*BT55</f>
        <v>2867.25</v>
      </c>
      <c r="BW55" s="162">
        <f>I42</f>
        <v>1</v>
      </c>
      <c r="BX55" s="260">
        <v>542.25</v>
      </c>
      <c r="BY55" s="176">
        <f t="shared" ref="BY55:BY66" si="25">BX55*BW55</f>
        <v>542.25</v>
      </c>
      <c r="BZ55" s="161">
        <f>I43</f>
        <v>0</v>
      </c>
      <c r="CA55" s="260">
        <v>283</v>
      </c>
      <c r="CB55" s="180">
        <f t="shared" ref="CB55:CB66" si="26">CA55*BZ55</f>
        <v>0</v>
      </c>
      <c r="CC55" s="162">
        <f>I44</f>
        <v>0</v>
      </c>
      <c r="CD55" s="259"/>
      <c r="CE55" s="182"/>
      <c r="CF55" s="410">
        <f>I45</f>
        <v>0</v>
      </c>
      <c r="CG55" s="259">
        <v>-159</v>
      </c>
      <c r="CH55" s="182">
        <f t="shared" ref="CH55:CH66" si="27">CG55*CF55</f>
        <v>0</v>
      </c>
      <c r="CI55" s="410">
        <f>I46</f>
        <v>0</v>
      </c>
      <c r="CJ55" s="259">
        <v>-99</v>
      </c>
      <c r="CK55" s="444">
        <f t="shared" ref="CK55:CK66" si="28">CJ55*CI55</f>
        <v>0</v>
      </c>
      <c r="CL55" s="162">
        <f>I47</f>
        <v>0</v>
      </c>
      <c r="CM55" s="259">
        <v>-51</v>
      </c>
      <c r="CN55" s="608">
        <f t="shared" ref="CN55:CN66" si="29">CM55*CL55</f>
        <v>0</v>
      </c>
      <c r="CO55" s="158">
        <f t="shared" ref="CO55:CO66" si="30">N55+Q55+T55+W55+Z55+AC55+AF55+AI55+AL55+AO55+AR55+AU55+AX55+BA55+BD55+BG55+BJ55+BM55+BP55+BS55+BV55+BY55+CB55+CE55+CH55+CK55+CN55</f>
        <v>3558</v>
      </c>
      <c r="CP55" s="182"/>
      <c r="CQ55" s="731">
        <f t="shared" ref="CQ55:CQ66" si="31">CO55+CP55</f>
        <v>3558</v>
      </c>
      <c r="CR55" s="599"/>
      <c r="CS55" s="359">
        <v>36526</v>
      </c>
      <c r="CT55" s="613"/>
      <c r="CU55" s="182"/>
      <c r="CV55" s="608"/>
      <c r="CW55" s="642"/>
      <c r="CX55" s="182"/>
      <c r="CY55" s="608"/>
      <c r="CZ55" s="613"/>
      <c r="DA55" s="182"/>
      <c r="DB55" s="608"/>
      <c r="DC55" s="613"/>
      <c r="DD55" s="182"/>
      <c r="DE55" s="608"/>
      <c r="DF55" s="613"/>
      <c r="DG55" s="182"/>
      <c r="DH55" s="608"/>
      <c r="DI55" s="613"/>
      <c r="DJ55" s="182"/>
      <c r="DK55" s="608"/>
      <c r="DL55" s="613"/>
      <c r="DM55" s="182"/>
      <c r="DN55" s="608"/>
      <c r="DO55" s="613"/>
      <c r="DP55" s="182"/>
      <c r="DQ55" s="608"/>
      <c r="DR55" s="613"/>
      <c r="DS55" s="182"/>
      <c r="DT55" s="608"/>
      <c r="DU55" s="613"/>
      <c r="DV55" s="182"/>
      <c r="DW55" s="608"/>
      <c r="DX55" s="613"/>
      <c r="DY55" s="182"/>
      <c r="DZ55" s="608"/>
      <c r="EA55" s="613"/>
      <c r="EB55" s="182"/>
      <c r="EC55" s="608"/>
      <c r="ED55" s="613"/>
      <c r="EE55" s="182"/>
      <c r="EF55" s="608"/>
      <c r="EG55" s="613"/>
      <c r="EH55" s="182"/>
      <c r="EI55" s="608"/>
      <c r="EJ55" s="613"/>
      <c r="EK55" s="182"/>
      <c r="EL55" s="608"/>
      <c r="EM55" s="613"/>
      <c r="EN55" s="182"/>
      <c r="EO55" s="608"/>
      <c r="EP55" s="613"/>
      <c r="EQ55" s="182"/>
      <c r="ER55" s="608"/>
      <c r="ES55" s="613"/>
      <c r="ET55" s="182"/>
      <c r="EU55" s="608"/>
      <c r="EV55" s="613"/>
      <c r="EW55" s="182"/>
      <c r="EX55" s="608"/>
      <c r="EY55" s="613"/>
      <c r="EZ55" s="182"/>
      <c r="FA55" s="608"/>
      <c r="FB55" s="182"/>
      <c r="FC55" s="182"/>
      <c r="FD55" s="182"/>
      <c r="FE55" s="588"/>
      <c r="FF55" s="182"/>
      <c r="FG55" s="181"/>
      <c r="FH55" s="860"/>
      <c r="FI55" s="662">
        <f t="shared" ref="FI55:FI118" si="32">HL55</f>
        <v>36526</v>
      </c>
      <c r="FJ55" s="677"/>
      <c r="FK55" s="677"/>
      <c r="FL55" s="677"/>
      <c r="FM55" s="677"/>
      <c r="FN55" s="677"/>
      <c r="FO55" s="677"/>
      <c r="FP55" s="677"/>
      <c r="FQ55" s="677"/>
      <c r="FR55" s="677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666"/>
      <c r="GD55" s="666"/>
      <c r="GE55" s="666"/>
      <c r="GF55" s="666"/>
      <c r="GG55" s="169"/>
      <c r="GH55" s="686">
        <f>N55</f>
        <v>0</v>
      </c>
      <c r="GI55" s="171">
        <f>Q55</f>
        <v>0</v>
      </c>
      <c r="GJ55" s="171">
        <f>T55</f>
        <v>0</v>
      </c>
      <c r="GK55" s="171">
        <f>W55</f>
        <v>0</v>
      </c>
      <c r="GL55" s="171">
        <f>Z55</f>
        <v>0</v>
      </c>
      <c r="GM55" s="171">
        <f>AC55</f>
        <v>0</v>
      </c>
      <c r="GN55" s="171">
        <f>AF55</f>
        <v>0</v>
      </c>
      <c r="GO55" s="171">
        <f>AI55</f>
        <v>0</v>
      </c>
      <c r="GP55" s="171">
        <f>AL55</f>
        <v>0</v>
      </c>
      <c r="GQ55" s="171">
        <f>AO55</f>
        <v>0</v>
      </c>
      <c r="GR55" s="171">
        <f>AR55</f>
        <v>0</v>
      </c>
      <c r="GS55" s="171">
        <f>AU55</f>
        <v>68</v>
      </c>
      <c r="GT55" s="171">
        <f>AX55</f>
        <v>0</v>
      </c>
      <c r="GU55" s="171">
        <f>BA55</f>
        <v>0</v>
      </c>
      <c r="GV55" s="171">
        <f>BD55</f>
        <v>0</v>
      </c>
      <c r="GW55" s="171">
        <f>BG55</f>
        <v>0</v>
      </c>
      <c r="GX55" s="171">
        <f>BJ55</f>
        <v>0</v>
      </c>
      <c r="GY55" s="171">
        <f>BM55</f>
        <v>80.5</v>
      </c>
      <c r="GZ55" s="171">
        <f>BP55</f>
        <v>0</v>
      </c>
      <c r="HA55" s="171">
        <f>BS55</f>
        <v>0</v>
      </c>
      <c r="HB55" s="171">
        <f>BV55</f>
        <v>2867.25</v>
      </c>
      <c r="HC55" s="171">
        <f>BY55</f>
        <v>542.25</v>
      </c>
      <c r="HD55" s="171">
        <f>CB55</f>
        <v>0</v>
      </c>
      <c r="HE55" s="171">
        <f>CE55</f>
        <v>0</v>
      </c>
      <c r="HF55" s="171">
        <f>CH55</f>
        <v>0</v>
      </c>
      <c r="HG55" s="171">
        <f>CK55</f>
        <v>0</v>
      </c>
      <c r="HH55" s="171">
        <f>CN55</f>
        <v>0</v>
      </c>
      <c r="HI55" s="778"/>
      <c r="HJ55" s="171">
        <f t="shared" ref="HJ55:HJ66" si="33">CO55</f>
        <v>3558</v>
      </c>
      <c r="HK55" s="171"/>
      <c r="HL55" s="172">
        <f t="shared" ref="HL55:HL66" si="34">B55</f>
        <v>36526</v>
      </c>
      <c r="HM55" s="171">
        <f>HJ55</f>
        <v>3558</v>
      </c>
      <c r="HN55" s="700">
        <f t="shared" ref="HN55:HN66" si="35">B55</f>
        <v>36526</v>
      </c>
      <c r="HO55" s="160">
        <f t="shared" ref="HO55:HO66" si="36">HQ55*HR55</f>
        <v>3558</v>
      </c>
      <c r="HP55" s="160">
        <f t="shared" ref="HP55:HP66" si="37">HQ55*HS55</f>
        <v>0</v>
      </c>
      <c r="HQ55" s="171">
        <f t="shared" ref="HQ55:HQ66" si="38">CQ55</f>
        <v>3558</v>
      </c>
      <c r="HR55" s="168">
        <f t="shared" ref="HR55:HR66" si="39">(HQ55&gt;0)*1</f>
        <v>1</v>
      </c>
      <c r="HS55" s="168">
        <f t="shared" ref="HS55:HS66" si="40">(HQ55&lt;0)*1</f>
        <v>0</v>
      </c>
      <c r="HT55" s="160">
        <f>HQ55</f>
        <v>3558</v>
      </c>
      <c r="HU55" s="158"/>
      <c r="HV55" s="158"/>
      <c r="HW55" s="20"/>
      <c r="HX55" s="467"/>
      <c r="HY55" s="156"/>
      <c r="HZ55" s="156"/>
      <c r="IA55" s="156"/>
      <c r="IB55" s="156"/>
      <c r="IC55" s="156"/>
      <c r="ID55" s="156"/>
      <c r="IE55" s="156"/>
      <c r="IF55" s="156"/>
      <c r="IG55" s="156"/>
      <c r="IH55" s="156"/>
      <c r="II55" s="156"/>
      <c r="IJ55" s="156"/>
      <c r="IK55" s="156"/>
      <c r="IL55" s="156"/>
      <c r="IM55" s="156"/>
      <c r="IN55" s="156"/>
      <c r="IO55" s="156"/>
      <c r="IP55" s="156"/>
      <c r="IQ55" s="156"/>
      <c r="IR55" s="156"/>
      <c r="IS55" s="156"/>
      <c r="IT55" s="156"/>
      <c r="IU55" s="156"/>
      <c r="IV55" s="156"/>
      <c r="IW55" s="156"/>
      <c r="IX55" s="156"/>
      <c r="IY55" s="156"/>
      <c r="IZ55" s="156"/>
      <c r="JA55" s="156"/>
      <c r="JB55" s="156"/>
      <c r="JC55" s="156"/>
      <c r="JD55" s="156"/>
      <c r="JE55" s="156"/>
      <c r="JF55" s="156"/>
      <c r="JG55" s="156"/>
      <c r="JH55" s="156"/>
      <c r="JI55" s="156"/>
      <c r="JJ55" s="156"/>
      <c r="JK55" s="156"/>
      <c r="JL55" s="156"/>
      <c r="JM55" s="156"/>
      <c r="JN55" s="156"/>
      <c r="JO55" s="156"/>
      <c r="JP55" s="156"/>
      <c r="JQ55" s="156"/>
      <c r="JR55" s="156"/>
      <c r="JS55" s="156"/>
      <c r="JT55" s="156"/>
      <c r="JU55" s="156"/>
    </row>
    <row r="56" spans="1:281" s="174" customFormat="1" ht="19.5" customHeight="1" x14ac:dyDescent="0.35">
      <c r="A56" s="156"/>
      <c r="B56" s="813">
        <f t="shared" ref="B56:B66" si="41">EDATE(B55,1)</f>
        <v>36557</v>
      </c>
      <c r="C56" s="814">
        <f t="shared" ref="C56:C66" si="42">G55</f>
        <v>28558</v>
      </c>
      <c r="D56" s="816">
        <v>0</v>
      </c>
      <c r="E56" s="816">
        <v>0</v>
      </c>
      <c r="F56" s="814">
        <f t="shared" si="2"/>
        <v>1176.76</v>
      </c>
      <c r="G56" s="817">
        <f t="shared" ref="G56:G66" si="43">C56+F56</f>
        <v>29734.76</v>
      </c>
      <c r="H56" s="818">
        <f t="shared" ref="H56:H66" si="44">F56/G55</f>
        <v>4.1205966804398066E-2</v>
      </c>
      <c r="I56" s="765">
        <f t="shared" ref="I56:I66" si="45">I55+F56</f>
        <v>4734.76</v>
      </c>
      <c r="J56" s="159">
        <f t="shared" si="3"/>
        <v>0</v>
      </c>
      <c r="K56" s="267">
        <v>36557</v>
      </c>
      <c r="L56" s="162">
        <f t="shared" ref="L56:L66" si="46">L55</f>
        <v>0</v>
      </c>
      <c r="M56" s="260">
        <v>1402</v>
      </c>
      <c r="N56" s="175">
        <f t="shared" si="4"/>
        <v>0</v>
      </c>
      <c r="O56" s="162">
        <f t="shared" ref="O56:O66" si="47">O55</f>
        <v>0</v>
      </c>
      <c r="P56" s="260">
        <v>140.19999999999999</v>
      </c>
      <c r="Q56" s="176">
        <f t="shared" si="5"/>
        <v>0</v>
      </c>
      <c r="R56" s="161">
        <f t="shared" ref="R56:R66" si="48">R55</f>
        <v>0</v>
      </c>
      <c r="S56" s="260">
        <v>13937.8</v>
      </c>
      <c r="T56" s="177">
        <f t="shared" si="6"/>
        <v>0</v>
      </c>
      <c r="U56" s="164">
        <f t="shared" ref="U56:U66" si="49">U55</f>
        <v>0</v>
      </c>
      <c r="V56" s="260">
        <v>1393.78</v>
      </c>
      <c r="W56" s="177">
        <f t="shared" si="7"/>
        <v>0</v>
      </c>
      <c r="X56" s="164">
        <f t="shared" ref="X56:X66" si="50">X55</f>
        <v>0</v>
      </c>
      <c r="Y56" s="248">
        <v>48</v>
      </c>
      <c r="Z56" s="178">
        <f t="shared" si="8"/>
        <v>0</v>
      </c>
      <c r="AA56" s="165">
        <f t="shared" ref="AA56:AA66" si="51">AA55</f>
        <v>0</v>
      </c>
      <c r="AB56" s="247">
        <v>-34.5</v>
      </c>
      <c r="AC56" s="179">
        <f t="shared" si="9"/>
        <v>0</v>
      </c>
      <c r="AD56" s="164">
        <f t="shared" ref="AD56:AD66" si="52">AD55</f>
        <v>0</v>
      </c>
      <c r="AE56" s="247">
        <v>-100.5</v>
      </c>
      <c r="AF56" s="179">
        <f t="shared" si="10"/>
        <v>0</v>
      </c>
      <c r="AG56" s="164">
        <f t="shared" ref="AG56:AG66" si="53">AG55</f>
        <v>0</v>
      </c>
      <c r="AH56" s="439">
        <v>661</v>
      </c>
      <c r="AI56" s="178">
        <f t="shared" si="11"/>
        <v>0</v>
      </c>
      <c r="AJ56" s="165">
        <f t="shared" ref="AJ56:AJ66" si="54">AJ55</f>
        <v>0</v>
      </c>
      <c r="AK56" s="439">
        <v>311</v>
      </c>
      <c r="AL56" s="179">
        <f t="shared" si="12"/>
        <v>0</v>
      </c>
      <c r="AM56" s="164">
        <f t="shared" ref="AM56:AM66" si="55">AM55</f>
        <v>0</v>
      </c>
      <c r="AN56" s="439">
        <v>101</v>
      </c>
      <c r="AO56" s="178">
        <f t="shared" si="13"/>
        <v>0</v>
      </c>
      <c r="AP56" s="165">
        <f t="shared" ref="AP56:AP66" si="56">AP55</f>
        <v>0</v>
      </c>
      <c r="AQ56" s="260">
        <v>1860</v>
      </c>
      <c r="AR56" s="179">
        <f t="shared" si="14"/>
        <v>0</v>
      </c>
      <c r="AS56" s="164">
        <f t="shared" ref="AS56:AS66" si="57">AS55</f>
        <v>1</v>
      </c>
      <c r="AT56" s="260">
        <v>186</v>
      </c>
      <c r="AU56" s="180">
        <f t="shared" si="15"/>
        <v>186</v>
      </c>
      <c r="AV56" s="162">
        <f t="shared" ref="AV56:AV66" si="58">AV55</f>
        <v>0</v>
      </c>
      <c r="AW56" s="259">
        <v>-159</v>
      </c>
      <c r="AX56" s="176">
        <f t="shared" si="16"/>
        <v>0</v>
      </c>
      <c r="AY56" s="161">
        <f t="shared" ref="AY56:AY66" si="59">AY55</f>
        <v>0</v>
      </c>
      <c r="AZ56" s="247">
        <v>-1440.5</v>
      </c>
      <c r="BA56" s="181">
        <f t="shared" si="17"/>
        <v>0</v>
      </c>
      <c r="BB56" s="162">
        <f t="shared" ref="BB56:BB66" si="60">BB55</f>
        <v>0</v>
      </c>
      <c r="BC56" s="247">
        <v>-151.85</v>
      </c>
      <c r="BD56" s="182">
        <f t="shared" si="18"/>
        <v>0</v>
      </c>
      <c r="BE56" s="161">
        <f t="shared" ref="BE56:BE66" si="61">BE55</f>
        <v>0</v>
      </c>
      <c r="BF56" s="247">
        <v>-6865.51</v>
      </c>
      <c r="BG56" s="182">
        <f t="shared" si="19"/>
        <v>0</v>
      </c>
      <c r="BH56" s="161">
        <f t="shared" ref="BH56:BH66" si="62">BH55</f>
        <v>0</v>
      </c>
      <c r="BI56" s="247">
        <v>-3471.76</v>
      </c>
      <c r="BJ56" s="180">
        <f t="shared" si="20"/>
        <v>0</v>
      </c>
      <c r="BK56" s="161">
        <f t="shared" ref="BK56:BK66" si="63">BK55</f>
        <v>1</v>
      </c>
      <c r="BL56" s="247">
        <v>-756.75</v>
      </c>
      <c r="BM56" s="180">
        <f t="shared" si="21"/>
        <v>-756.75</v>
      </c>
      <c r="BN56" s="161">
        <f t="shared" ref="BN56:BN66" si="64">BN55</f>
        <v>0</v>
      </c>
      <c r="BO56" s="260">
        <v>1318.75</v>
      </c>
      <c r="BP56" s="176">
        <f t="shared" si="22"/>
        <v>0</v>
      </c>
      <c r="BQ56" s="161">
        <f t="shared" ref="BQ56:BQ66" si="65">BQ55</f>
        <v>0</v>
      </c>
      <c r="BR56" s="260">
        <v>2912.51</v>
      </c>
      <c r="BS56" s="182">
        <f t="shared" si="23"/>
        <v>0</v>
      </c>
      <c r="BT56" s="161">
        <f t="shared" ref="BT56:BT66" si="66">BT55</f>
        <v>1</v>
      </c>
      <c r="BU56" s="260">
        <v>1456.26</v>
      </c>
      <c r="BV56" s="180">
        <f t="shared" si="24"/>
        <v>1456.26</v>
      </c>
      <c r="BW56" s="162">
        <f t="shared" ref="BW56:BW66" si="67">BW55</f>
        <v>1</v>
      </c>
      <c r="BX56" s="260">
        <v>291.25</v>
      </c>
      <c r="BY56" s="176">
        <f t="shared" si="25"/>
        <v>291.25</v>
      </c>
      <c r="BZ56" s="161">
        <f t="shared" ref="BZ56:BZ66" si="68">BZ55</f>
        <v>0</v>
      </c>
      <c r="CA56" s="260">
        <v>960</v>
      </c>
      <c r="CB56" s="180">
        <f t="shared" si="26"/>
        <v>0</v>
      </c>
      <c r="CC56" s="162">
        <f t="shared" ref="CC56:CC66" si="69">CC55</f>
        <v>0</v>
      </c>
      <c r="CD56" s="259"/>
      <c r="CE56" s="182"/>
      <c r="CF56" s="410">
        <f t="shared" ref="CF56:CF66" si="70">CF55</f>
        <v>0</v>
      </c>
      <c r="CG56" s="260">
        <v>3350</v>
      </c>
      <c r="CH56" s="182">
        <f t="shared" si="27"/>
        <v>0</v>
      </c>
      <c r="CI56" s="416">
        <f t="shared" ref="CI56:CI66" si="71">CI55</f>
        <v>0</v>
      </c>
      <c r="CJ56" s="260">
        <v>1675</v>
      </c>
      <c r="CK56" s="444">
        <f t="shared" si="28"/>
        <v>0</v>
      </c>
      <c r="CL56" s="162">
        <f t="shared" ref="CL56:CL66" si="72">CL55</f>
        <v>0</v>
      </c>
      <c r="CM56" s="260">
        <v>335</v>
      </c>
      <c r="CN56" s="608">
        <f t="shared" si="29"/>
        <v>0</v>
      </c>
      <c r="CO56" s="158">
        <f t="shared" si="30"/>
        <v>1176.76</v>
      </c>
      <c r="CP56" s="182"/>
      <c r="CQ56" s="731">
        <f t="shared" si="31"/>
        <v>1176.76</v>
      </c>
      <c r="CR56" s="599"/>
      <c r="CS56" s="359">
        <f t="shared" ref="CS56:CS66" si="73">EDATE(CS55,1)</f>
        <v>36557</v>
      </c>
      <c r="CT56" s="613"/>
      <c r="CU56" s="182"/>
      <c r="CV56" s="608"/>
      <c r="CW56" s="642"/>
      <c r="CX56" s="182"/>
      <c r="CY56" s="608"/>
      <c r="CZ56" s="613"/>
      <c r="DA56" s="182"/>
      <c r="DB56" s="608"/>
      <c r="DC56" s="613"/>
      <c r="DD56" s="182"/>
      <c r="DE56" s="608"/>
      <c r="DF56" s="613"/>
      <c r="DG56" s="182"/>
      <c r="DH56" s="608"/>
      <c r="DI56" s="613"/>
      <c r="DJ56" s="182"/>
      <c r="DK56" s="608"/>
      <c r="DL56" s="613"/>
      <c r="DM56" s="182"/>
      <c r="DN56" s="608"/>
      <c r="DO56" s="613"/>
      <c r="DP56" s="182"/>
      <c r="DQ56" s="608"/>
      <c r="DR56" s="613"/>
      <c r="DS56" s="182"/>
      <c r="DT56" s="608"/>
      <c r="DU56" s="613"/>
      <c r="DV56" s="182"/>
      <c r="DW56" s="608"/>
      <c r="DX56" s="613"/>
      <c r="DY56" s="182"/>
      <c r="DZ56" s="608"/>
      <c r="EA56" s="613"/>
      <c r="EB56" s="182"/>
      <c r="EC56" s="608"/>
      <c r="ED56" s="613"/>
      <c r="EE56" s="182"/>
      <c r="EF56" s="608"/>
      <c r="EG56" s="613"/>
      <c r="EH56" s="182"/>
      <c r="EI56" s="608"/>
      <c r="EJ56" s="613"/>
      <c r="EK56" s="182"/>
      <c r="EL56" s="608"/>
      <c r="EM56" s="613"/>
      <c r="EN56" s="182"/>
      <c r="EO56" s="608"/>
      <c r="EP56" s="613"/>
      <c r="EQ56" s="182"/>
      <c r="ER56" s="608"/>
      <c r="ES56" s="613"/>
      <c r="ET56" s="182"/>
      <c r="EU56" s="608"/>
      <c r="EV56" s="613"/>
      <c r="EW56" s="182"/>
      <c r="EX56" s="608"/>
      <c r="EY56" s="613"/>
      <c r="EZ56" s="182"/>
      <c r="FA56" s="608"/>
      <c r="FB56" s="182"/>
      <c r="FC56" s="182"/>
      <c r="FD56" s="182"/>
      <c r="FE56" s="588"/>
      <c r="FF56" s="182"/>
      <c r="FG56" s="181"/>
      <c r="FH56" s="860"/>
      <c r="FI56" s="662">
        <f t="shared" si="32"/>
        <v>36557</v>
      </c>
      <c r="FJ56" s="677"/>
      <c r="FK56" s="677"/>
      <c r="FL56" s="677"/>
      <c r="FM56" s="677"/>
      <c r="FN56" s="677"/>
      <c r="FO56" s="677"/>
      <c r="FP56" s="677"/>
      <c r="FQ56" s="677"/>
      <c r="FR56" s="677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666"/>
      <c r="GD56" s="666"/>
      <c r="GE56" s="666"/>
      <c r="GF56" s="666"/>
      <c r="GG56" s="169"/>
      <c r="GH56" s="686">
        <f t="shared" ref="GH56:GH66" si="74">N56+GH55</f>
        <v>0</v>
      </c>
      <c r="GI56" s="171">
        <f t="shared" ref="GI56:GI66" si="75">Q56+GI55</f>
        <v>0</v>
      </c>
      <c r="GJ56" s="171">
        <f t="shared" ref="GJ56:GJ66" si="76">T56+GJ55</f>
        <v>0</v>
      </c>
      <c r="GK56" s="171">
        <f t="shared" ref="GK56:GK66" si="77">W56+GK55</f>
        <v>0</v>
      </c>
      <c r="GL56" s="171">
        <f t="shared" ref="GL56:GL66" si="78">Z56+GL55</f>
        <v>0</v>
      </c>
      <c r="GM56" s="171">
        <f t="shared" ref="GM56:GM66" si="79">AC56+GM55</f>
        <v>0</v>
      </c>
      <c r="GN56" s="171">
        <f t="shared" ref="GN56:GN66" si="80">AF56+GN55</f>
        <v>0</v>
      </c>
      <c r="GO56" s="171">
        <f t="shared" ref="GO56:GO66" si="81">AI56+GO55</f>
        <v>0</v>
      </c>
      <c r="GP56" s="171">
        <f t="shared" ref="GP56:GP66" si="82">AL56+GP55</f>
        <v>0</v>
      </c>
      <c r="GQ56" s="171">
        <f t="shared" ref="GQ56:GQ66" si="83">AO56+GQ55</f>
        <v>0</v>
      </c>
      <c r="GR56" s="171">
        <f t="shared" ref="GR56:GR66" si="84">AR56+GR55</f>
        <v>0</v>
      </c>
      <c r="GS56" s="171">
        <f t="shared" ref="GS56:GS66" si="85">AU56+GS55</f>
        <v>254</v>
      </c>
      <c r="GT56" s="171">
        <f t="shared" ref="GT56:GT66" si="86">AX56+GT55</f>
        <v>0</v>
      </c>
      <c r="GU56" s="171">
        <f t="shared" ref="GU56:GU66" si="87">BA56+GU55</f>
        <v>0</v>
      </c>
      <c r="GV56" s="171">
        <f t="shared" ref="GV56:GV66" si="88">BD56+GV55</f>
        <v>0</v>
      </c>
      <c r="GW56" s="171">
        <f t="shared" ref="GW56:GW66" si="89">BG56+GW55</f>
        <v>0</v>
      </c>
      <c r="GX56" s="171">
        <f t="shared" ref="GX56:GX66" si="90">BJ56+GX55</f>
        <v>0</v>
      </c>
      <c r="GY56" s="171">
        <f t="shared" ref="GY56:GY66" si="91">BM56+GY55</f>
        <v>-676.25</v>
      </c>
      <c r="GZ56" s="171">
        <f t="shared" ref="GZ56:GZ66" si="92">BP56+GZ55</f>
        <v>0</v>
      </c>
      <c r="HA56" s="171">
        <f t="shared" ref="HA56:HA66" si="93">BS56+HA55</f>
        <v>0</v>
      </c>
      <c r="HB56" s="171">
        <f t="shared" ref="HB56:HB66" si="94">BV56+HB55</f>
        <v>4323.51</v>
      </c>
      <c r="HC56" s="171">
        <f t="shared" ref="HC56:HC66" si="95">BY56+HC55</f>
        <v>833.5</v>
      </c>
      <c r="HD56" s="171">
        <f t="shared" ref="HD56:HD66" si="96">CB56+HD55</f>
        <v>0</v>
      </c>
      <c r="HE56" s="171">
        <f t="shared" ref="HE56:HE66" si="97">CE56+HE55</f>
        <v>0</v>
      </c>
      <c r="HF56" s="171">
        <f t="shared" ref="HF56:HF66" si="98">CH56+HF55</f>
        <v>0</v>
      </c>
      <c r="HG56" s="171">
        <f t="shared" ref="HG56:HG66" si="99">CK56+HG55</f>
        <v>0</v>
      </c>
      <c r="HH56" s="171">
        <f t="shared" ref="HH56:HH66" si="100">CN56+HH55</f>
        <v>0</v>
      </c>
      <c r="HI56" s="778"/>
      <c r="HJ56" s="171">
        <f t="shared" si="33"/>
        <v>1176.76</v>
      </c>
      <c r="HK56" s="171"/>
      <c r="HL56" s="172">
        <f t="shared" si="34"/>
        <v>36557</v>
      </c>
      <c r="HM56" s="171">
        <f t="shared" ref="HM56:HM87" si="101">HM55+HJ56</f>
        <v>4734.76</v>
      </c>
      <c r="HN56" s="700">
        <f t="shared" si="35"/>
        <v>36557</v>
      </c>
      <c r="HO56" s="160">
        <f t="shared" si="36"/>
        <v>1176.76</v>
      </c>
      <c r="HP56" s="160">
        <f t="shared" si="37"/>
        <v>0</v>
      </c>
      <c r="HQ56" s="171">
        <f t="shared" si="38"/>
        <v>1176.76</v>
      </c>
      <c r="HR56" s="168">
        <f t="shared" si="39"/>
        <v>1</v>
      </c>
      <c r="HS56" s="168">
        <f t="shared" si="40"/>
        <v>0</v>
      </c>
      <c r="HT56" s="160">
        <f t="shared" ref="HT56:HT66" si="102">HQ56+HT55</f>
        <v>4734.76</v>
      </c>
      <c r="HU56" s="158">
        <f>MAX(HT55:HT56)</f>
        <v>4734.76</v>
      </c>
      <c r="HV56" s="158">
        <f t="shared" ref="HV56:HV66" si="103">HT56-HU56</f>
        <v>0</v>
      </c>
      <c r="HW56" s="170"/>
      <c r="HX56" s="468"/>
      <c r="HY56" s="156"/>
      <c r="HZ56" s="156"/>
      <c r="IA56" s="156"/>
      <c r="IB56" s="156"/>
      <c r="IC56" s="156"/>
      <c r="ID56" s="156"/>
      <c r="IE56" s="156"/>
      <c r="IF56" s="156"/>
      <c r="IG56" s="156"/>
      <c r="IH56" s="156"/>
      <c r="II56" s="156"/>
      <c r="IJ56" s="156"/>
      <c r="IK56" s="156"/>
      <c r="IL56" s="156"/>
      <c r="IM56" s="156"/>
      <c r="IN56" s="156"/>
      <c r="IO56" s="156"/>
      <c r="IP56" s="156"/>
      <c r="IQ56" s="156"/>
      <c r="IR56" s="156"/>
      <c r="IS56" s="156"/>
      <c r="IT56" s="156"/>
      <c r="IU56" s="156"/>
      <c r="IV56" s="156"/>
      <c r="IW56" s="156"/>
      <c r="IX56" s="156"/>
      <c r="IY56" s="156"/>
      <c r="IZ56" s="156"/>
      <c r="JA56" s="156"/>
      <c r="JB56" s="156"/>
      <c r="JC56" s="156"/>
      <c r="JD56" s="156"/>
      <c r="JE56" s="156"/>
      <c r="JF56" s="156"/>
      <c r="JG56" s="156"/>
      <c r="JH56" s="156"/>
      <c r="JI56" s="156"/>
      <c r="JJ56" s="156"/>
      <c r="JK56" s="156"/>
      <c r="JL56" s="156"/>
      <c r="JM56" s="156"/>
      <c r="JN56" s="156"/>
      <c r="JO56" s="156"/>
      <c r="JP56" s="156"/>
      <c r="JQ56" s="156"/>
      <c r="JR56" s="156"/>
      <c r="JS56" s="156"/>
      <c r="JT56" s="156"/>
      <c r="JU56" s="156"/>
    </row>
    <row r="57" spans="1:281" s="174" customFormat="1" ht="19.5" customHeight="1" x14ac:dyDescent="0.35">
      <c r="A57" s="156"/>
      <c r="B57" s="813">
        <f t="shared" si="41"/>
        <v>36586</v>
      </c>
      <c r="C57" s="814">
        <f t="shared" si="42"/>
        <v>29734.76</v>
      </c>
      <c r="D57" s="816">
        <v>0</v>
      </c>
      <c r="E57" s="816">
        <v>0</v>
      </c>
      <c r="F57" s="814">
        <f t="shared" si="2"/>
        <v>1985.74</v>
      </c>
      <c r="G57" s="817">
        <f t="shared" si="43"/>
        <v>31720.5</v>
      </c>
      <c r="H57" s="818">
        <f t="shared" si="44"/>
        <v>6.6781773251238616E-2</v>
      </c>
      <c r="I57" s="765">
        <f t="shared" si="45"/>
        <v>6720.5</v>
      </c>
      <c r="J57" s="159">
        <f t="shared" si="3"/>
        <v>0</v>
      </c>
      <c r="K57" s="267">
        <v>36586</v>
      </c>
      <c r="L57" s="162">
        <f t="shared" si="46"/>
        <v>0</v>
      </c>
      <c r="M57" s="260">
        <v>3997</v>
      </c>
      <c r="N57" s="175">
        <f t="shared" si="4"/>
        <v>0</v>
      </c>
      <c r="O57" s="162">
        <f t="shared" si="47"/>
        <v>0</v>
      </c>
      <c r="P57" s="260">
        <v>364.6</v>
      </c>
      <c r="Q57" s="176">
        <f t="shared" si="5"/>
        <v>0</v>
      </c>
      <c r="R57" s="161">
        <f t="shared" si="48"/>
        <v>0</v>
      </c>
      <c r="S57" s="260">
        <v>2618</v>
      </c>
      <c r="T57" s="177">
        <f t="shared" si="6"/>
        <v>0</v>
      </c>
      <c r="U57" s="164">
        <f t="shared" si="49"/>
        <v>0</v>
      </c>
      <c r="V57" s="260">
        <v>261.8</v>
      </c>
      <c r="W57" s="177">
        <f t="shared" si="7"/>
        <v>0</v>
      </c>
      <c r="X57" s="164">
        <f t="shared" si="50"/>
        <v>0</v>
      </c>
      <c r="Y57" s="248">
        <v>1335</v>
      </c>
      <c r="Z57" s="178">
        <f t="shared" si="8"/>
        <v>0</v>
      </c>
      <c r="AA57" s="165">
        <f t="shared" si="51"/>
        <v>0</v>
      </c>
      <c r="AB57" s="248">
        <v>667.5</v>
      </c>
      <c r="AC57" s="179">
        <f t="shared" si="9"/>
        <v>0</v>
      </c>
      <c r="AD57" s="164">
        <f t="shared" si="52"/>
        <v>0</v>
      </c>
      <c r="AE57" s="248">
        <v>133.5</v>
      </c>
      <c r="AF57" s="179">
        <f t="shared" si="10"/>
        <v>0</v>
      </c>
      <c r="AG57" s="164">
        <f t="shared" si="53"/>
        <v>0</v>
      </c>
      <c r="AH57" s="439">
        <v>300</v>
      </c>
      <c r="AI57" s="178">
        <f t="shared" si="11"/>
        <v>0</v>
      </c>
      <c r="AJ57" s="165">
        <f t="shared" si="54"/>
        <v>0</v>
      </c>
      <c r="AK57" s="439">
        <v>150</v>
      </c>
      <c r="AL57" s="179">
        <f t="shared" si="12"/>
        <v>0</v>
      </c>
      <c r="AM57" s="164">
        <f t="shared" si="55"/>
        <v>0</v>
      </c>
      <c r="AN57" s="439">
        <v>60</v>
      </c>
      <c r="AO57" s="178">
        <f t="shared" si="13"/>
        <v>0</v>
      </c>
      <c r="AP57" s="165">
        <f t="shared" si="56"/>
        <v>0</v>
      </c>
      <c r="AQ57" s="260">
        <v>1050</v>
      </c>
      <c r="AR57" s="179">
        <f t="shared" si="14"/>
        <v>0</v>
      </c>
      <c r="AS57" s="164">
        <f t="shared" si="57"/>
        <v>1</v>
      </c>
      <c r="AT57" s="260">
        <v>105</v>
      </c>
      <c r="AU57" s="180">
        <f t="shared" si="15"/>
        <v>105</v>
      </c>
      <c r="AV57" s="162">
        <f t="shared" si="58"/>
        <v>0</v>
      </c>
      <c r="AW57" s="260">
        <v>591</v>
      </c>
      <c r="AX57" s="176">
        <f t="shared" si="16"/>
        <v>0</v>
      </c>
      <c r="AY57" s="161">
        <f t="shared" si="59"/>
        <v>0</v>
      </c>
      <c r="AZ57" s="247">
        <v>-828.03</v>
      </c>
      <c r="BA57" s="181">
        <f t="shared" si="17"/>
        <v>0</v>
      </c>
      <c r="BB57" s="162">
        <f t="shared" si="60"/>
        <v>0</v>
      </c>
      <c r="BC57" s="247">
        <v>-90.6</v>
      </c>
      <c r="BD57" s="182">
        <f t="shared" si="18"/>
        <v>0</v>
      </c>
      <c r="BE57" s="161">
        <f t="shared" si="61"/>
        <v>0</v>
      </c>
      <c r="BF57" s="248">
        <v>1137.51</v>
      </c>
      <c r="BG57" s="182">
        <f t="shared" si="19"/>
        <v>0</v>
      </c>
      <c r="BH57" s="161">
        <f t="shared" si="62"/>
        <v>0</v>
      </c>
      <c r="BI57" s="248">
        <v>568.76</v>
      </c>
      <c r="BJ57" s="180">
        <f t="shared" si="20"/>
        <v>0</v>
      </c>
      <c r="BK57" s="161">
        <f t="shared" si="63"/>
        <v>1</v>
      </c>
      <c r="BL57" s="248">
        <v>113.75</v>
      </c>
      <c r="BM57" s="180">
        <f t="shared" si="21"/>
        <v>113.75</v>
      </c>
      <c r="BN57" s="161">
        <f t="shared" si="64"/>
        <v>0</v>
      </c>
      <c r="BO57" s="260">
        <v>792.25</v>
      </c>
      <c r="BP57" s="176">
        <f t="shared" si="22"/>
        <v>0</v>
      </c>
      <c r="BQ57" s="161">
        <f t="shared" si="65"/>
        <v>0</v>
      </c>
      <c r="BR57" s="260">
        <v>3035.98</v>
      </c>
      <c r="BS57" s="182">
        <f t="shared" si="23"/>
        <v>0</v>
      </c>
      <c r="BT57" s="161">
        <f t="shared" si="66"/>
        <v>1</v>
      </c>
      <c r="BU57" s="260">
        <v>1498.49</v>
      </c>
      <c r="BV57" s="180">
        <f t="shared" si="24"/>
        <v>1498.49</v>
      </c>
      <c r="BW57" s="162">
        <f t="shared" si="67"/>
        <v>1</v>
      </c>
      <c r="BX57" s="260">
        <v>268.5</v>
      </c>
      <c r="BY57" s="176">
        <f t="shared" si="25"/>
        <v>268.5</v>
      </c>
      <c r="BZ57" s="161">
        <f t="shared" si="68"/>
        <v>0</v>
      </c>
      <c r="CA57" s="259">
        <v>-600</v>
      </c>
      <c r="CB57" s="180">
        <f t="shared" si="26"/>
        <v>0</v>
      </c>
      <c r="CC57" s="162">
        <f t="shared" si="69"/>
        <v>0</v>
      </c>
      <c r="CD57" s="259"/>
      <c r="CE57" s="182"/>
      <c r="CF57" s="410">
        <f t="shared" si="70"/>
        <v>0</v>
      </c>
      <c r="CG57" s="260">
        <v>4131</v>
      </c>
      <c r="CH57" s="182">
        <f t="shared" si="27"/>
        <v>0</v>
      </c>
      <c r="CI57" s="416">
        <f t="shared" si="71"/>
        <v>0</v>
      </c>
      <c r="CJ57" s="260">
        <v>2046</v>
      </c>
      <c r="CK57" s="444">
        <f t="shared" si="28"/>
        <v>0</v>
      </c>
      <c r="CL57" s="162">
        <f t="shared" si="72"/>
        <v>0</v>
      </c>
      <c r="CM57" s="260">
        <v>378</v>
      </c>
      <c r="CN57" s="608">
        <f t="shared" si="29"/>
        <v>0</v>
      </c>
      <c r="CO57" s="158">
        <f t="shared" si="30"/>
        <v>1985.74</v>
      </c>
      <c r="CP57" s="182"/>
      <c r="CQ57" s="731">
        <f t="shared" si="31"/>
        <v>1985.74</v>
      </c>
      <c r="CR57" s="599"/>
      <c r="CS57" s="359">
        <f t="shared" si="73"/>
        <v>36586</v>
      </c>
      <c r="CT57" s="613"/>
      <c r="CU57" s="182"/>
      <c r="CV57" s="608"/>
      <c r="CW57" s="642"/>
      <c r="CX57" s="182"/>
      <c r="CY57" s="608"/>
      <c r="CZ57" s="613"/>
      <c r="DA57" s="182"/>
      <c r="DB57" s="608"/>
      <c r="DC57" s="613"/>
      <c r="DD57" s="182"/>
      <c r="DE57" s="608"/>
      <c r="DF57" s="613"/>
      <c r="DG57" s="182"/>
      <c r="DH57" s="608"/>
      <c r="DI57" s="613"/>
      <c r="DJ57" s="182"/>
      <c r="DK57" s="608"/>
      <c r="DL57" s="613"/>
      <c r="DM57" s="182"/>
      <c r="DN57" s="608"/>
      <c r="DO57" s="613"/>
      <c r="DP57" s="182"/>
      <c r="DQ57" s="608"/>
      <c r="DR57" s="613"/>
      <c r="DS57" s="182"/>
      <c r="DT57" s="608"/>
      <c r="DU57" s="613"/>
      <c r="DV57" s="182"/>
      <c r="DW57" s="608"/>
      <c r="DX57" s="613"/>
      <c r="DY57" s="182"/>
      <c r="DZ57" s="608"/>
      <c r="EA57" s="613"/>
      <c r="EB57" s="182"/>
      <c r="EC57" s="608"/>
      <c r="ED57" s="613"/>
      <c r="EE57" s="182"/>
      <c r="EF57" s="608"/>
      <c r="EG57" s="613"/>
      <c r="EH57" s="182"/>
      <c r="EI57" s="608"/>
      <c r="EJ57" s="613"/>
      <c r="EK57" s="182"/>
      <c r="EL57" s="608"/>
      <c r="EM57" s="613"/>
      <c r="EN57" s="182"/>
      <c r="EO57" s="608"/>
      <c r="EP57" s="613"/>
      <c r="EQ57" s="182"/>
      <c r="ER57" s="608"/>
      <c r="ES57" s="613"/>
      <c r="ET57" s="182"/>
      <c r="EU57" s="608"/>
      <c r="EV57" s="613"/>
      <c r="EW57" s="182"/>
      <c r="EX57" s="608"/>
      <c r="EY57" s="613"/>
      <c r="EZ57" s="182"/>
      <c r="FA57" s="608"/>
      <c r="FB57" s="182"/>
      <c r="FC57" s="182"/>
      <c r="FD57" s="182"/>
      <c r="FE57" s="588"/>
      <c r="FF57" s="182"/>
      <c r="FG57" s="181"/>
      <c r="FH57" s="860"/>
      <c r="FI57" s="662">
        <f t="shared" si="32"/>
        <v>36586</v>
      </c>
      <c r="FJ57" s="678"/>
      <c r="FK57" s="678"/>
      <c r="FL57" s="678"/>
      <c r="FM57" s="678"/>
      <c r="FN57" s="678"/>
      <c r="FO57" s="678"/>
      <c r="FP57" s="678"/>
      <c r="FQ57" s="678"/>
      <c r="FR57" s="678"/>
      <c r="FS57" s="659"/>
      <c r="FT57" s="659"/>
      <c r="FU57" s="659"/>
      <c r="FV57" s="659"/>
      <c r="FW57" s="659"/>
      <c r="FX57" s="659"/>
      <c r="FY57" s="659"/>
      <c r="FZ57" s="659"/>
      <c r="GA57" s="659"/>
      <c r="GB57" s="165"/>
      <c r="GC57" s="666"/>
      <c r="GD57" s="666"/>
      <c r="GE57" s="666"/>
      <c r="GF57" s="666"/>
      <c r="GG57" s="169"/>
      <c r="GH57" s="686">
        <f t="shared" si="74"/>
        <v>0</v>
      </c>
      <c r="GI57" s="171">
        <f t="shared" si="75"/>
        <v>0</v>
      </c>
      <c r="GJ57" s="171">
        <f t="shared" si="76"/>
        <v>0</v>
      </c>
      <c r="GK57" s="171">
        <f t="shared" si="77"/>
        <v>0</v>
      </c>
      <c r="GL57" s="171">
        <f t="shared" si="78"/>
        <v>0</v>
      </c>
      <c r="GM57" s="171">
        <f t="shared" si="79"/>
        <v>0</v>
      </c>
      <c r="GN57" s="171">
        <f t="shared" si="80"/>
        <v>0</v>
      </c>
      <c r="GO57" s="171">
        <f t="shared" si="81"/>
        <v>0</v>
      </c>
      <c r="GP57" s="171">
        <f t="shared" si="82"/>
        <v>0</v>
      </c>
      <c r="GQ57" s="171">
        <f t="shared" si="83"/>
        <v>0</v>
      </c>
      <c r="GR57" s="171">
        <f t="shared" si="84"/>
        <v>0</v>
      </c>
      <c r="GS57" s="171">
        <f t="shared" si="85"/>
        <v>359</v>
      </c>
      <c r="GT57" s="171">
        <f t="shared" si="86"/>
        <v>0</v>
      </c>
      <c r="GU57" s="171">
        <f t="shared" si="87"/>
        <v>0</v>
      </c>
      <c r="GV57" s="171">
        <f t="shared" si="88"/>
        <v>0</v>
      </c>
      <c r="GW57" s="171">
        <f t="shared" si="89"/>
        <v>0</v>
      </c>
      <c r="GX57" s="171">
        <f t="shared" si="90"/>
        <v>0</v>
      </c>
      <c r="GY57" s="171">
        <f t="shared" si="91"/>
        <v>-562.5</v>
      </c>
      <c r="GZ57" s="171">
        <f t="shared" si="92"/>
        <v>0</v>
      </c>
      <c r="HA57" s="171">
        <f t="shared" si="93"/>
        <v>0</v>
      </c>
      <c r="HB57" s="171">
        <f t="shared" si="94"/>
        <v>5822</v>
      </c>
      <c r="HC57" s="171">
        <f t="shared" si="95"/>
        <v>1102</v>
      </c>
      <c r="HD57" s="171">
        <f t="shared" si="96"/>
        <v>0</v>
      </c>
      <c r="HE57" s="171">
        <f t="shared" si="97"/>
        <v>0</v>
      </c>
      <c r="HF57" s="171">
        <f t="shared" si="98"/>
        <v>0</v>
      </c>
      <c r="HG57" s="171">
        <f t="shared" si="99"/>
        <v>0</v>
      </c>
      <c r="HH57" s="171">
        <f t="shared" si="100"/>
        <v>0</v>
      </c>
      <c r="HI57" s="778"/>
      <c r="HJ57" s="171">
        <f t="shared" si="33"/>
        <v>1985.74</v>
      </c>
      <c r="HK57" s="171"/>
      <c r="HL57" s="172">
        <f t="shared" si="34"/>
        <v>36586</v>
      </c>
      <c r="HM57" s="171">
        <f t="shared" si="101"/>
        <v>6720.5</v>
      </c>
      <c r="HN57" s="700">
        <f t="shared" si="35"/>
        <v>36586</v>
      </c>
      <c r="HO57" s="160">
        <f t="shared" si="36"/>
        <v>1985.74</v>
      </c>
      <c r="HP57" s="160">
        <f t="shared" si="37"/>
        <v>0</v>
      </c>
      <c r="HQ57" s="171">
        <f t="shared" si="38"/>
        <v>1985.74</v>
      </c>
      <c r="HR57" s="168">
        <f t="shared" si="39"/>
        <v>1</v>
      </c>
      <c r="HS57" s="168">
        <f t="shared" si="40"/>
        <v>0</v>
      </c>
      <c r="HT57" s="160">
        <f t="shared" si="102"/>
        <v>6720.5</v>
      </c>
      <c r="HU57" s="158">
        <f>MAX(HT55:HT57)</f>
        <v>6720.5</v>
      </c>
      <c r="HV57" s="158">
        <f t="shared" si="103"/>
        <v>0</v>
      </c>
      <c r="HW57" s="170"/>
      <c r="HX57" s="468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  <c r="IX57" s="156"/>
      <c r="IY57" s="156"/>
      <c r="IZ57" s="156"/>
      <c r="JA57" s="156"/>
      <c r="JB57" s="156"/>
      <c r="JC57" s="156"/>
      <c r="JD57" s="156"/>
      <c r="JE57" s="156"/>
      <c r="JF57" s="156"/>
      <c r="JG57" s="156"/>
      <c r="JH57" s="156"/>
      <c r="JI57" s="156"/>
      <c r="JJ57" s="156"/>
      <c r="JK57" s="156"/>
      <c r="JL57" s="156"/>
      <c r="JM57" s="156"/>
      <c r="JN57" s="156"/>
      <c r="JO57" s="156"/>
      <c r="JP57" s="156"/>
      <c r="JQ57" s="156"/>
      <c r="JR57" s="156"/>
      <c r="JS57" s="156"/>
      <c r="JT57" s="156"/>
      <c r="JU57" s="156"/>
    </row>
    <row r="58" spans="1:281" s="174" customFormat="1" ht="19.5" customHeight="1" x14ac:dyDescent="0.35">
      <c r="A58" s="156"/>
      <c r="B58" s="813">
        <f t="shared" si="41"/>
        <v>36617</v>
      </c>
      <c r="C58" s="814">
        <f t="shared" si="42"/>
        <v>31720.5</v>
      </c>
      <c r="D58" s="816">
        <v>0</v>
      </c>
      <c r="E58" s="816">
        <v>0</v>
      </c>
      <c r="F58" s="814">
        <f t="shared" si="2"/>
        <v>-352.24</v>
      </c>
      <c r="G58" s="817">
        <f t="shared" si="43"/>
        <v>31368.26</v>
      </c>
      <c r="H58" s="818">
        <f t="shared" si="44"/>
        <v>-1.1104490786715215E-2</v>
      </c>
      <c r="I58" s="765">
        <f t="shared" si="45"/>
        <v>6368.26</v>
      </c>
      <c r="J58" s="159">
        <f t="shared" si="3"/>
        <v>-352.23999999999978</v>
      </c>
      <c r="K58" s="267">
        <v>36617</v>
      </c>
      <c r="L58" s="162">
        <f t="shared" si="46"/>
        <v>0</v>
      </c>
      <c r="M58" s="259">
        <v>-3538.5</v>
      </c>
      <c r="N58" s="175">
        <f t="shared" si="4"/>
        <v>0</v>
      </c>
      <c r="O58" s="162">
        <f t="shared" si="47"/>
        <v>0</v>
      </c>
      <c r="P58" s="259">
        <v>-388.95</v>
      </c>
      <c r="Q58" s="176">
        <f t="shared" si="5"/>
        <v>0</v>
      </c>
      <c r="R58" s="161">
        <f t="shared" si="48"/>
        <v>0</v>
      </c>
      <c r="S58" s="260">
        <v>12454.2</v>
      </c>
      <c r="T58" s="177">
        <f t="shared" si="6"/>
        <v>0</v>
      </c>
      <c r="U58" s="164">
        <f t="shared" si="49"/>
        <v>0</v>
      </c>
      <c r="V58" s="260">
        <v>1210.32</v>
      </c>
      <c r="W58" s="177">
        <f t="shared" si="7"/>
        <v>0</v>
      </c>
      <c r="X58" s="164">
        <f t="shared" si="50"/>
        <v>0</v>
      </c>
      <c r="Y58" s="248">
        <v>550</v>
      </c>
      <c r="Z58" s="178">
        <f t="shared" si="8"/>
        <v>0</v>
      </c>
      <c r="AA58" s="165">
        <f t="shared" si="51"/>
        <v>0</v>
      </c>
      <c r="AB58" s="248">
        <v>275</v>
      </c>
      <c r="AC58" s="179">
        <f t="shared" si="9"/>
        <v>0</v>
      </c>
      <c r="AD58" s="164">
        <f t="shared" si="52"/>
        <v>0</v>
      </c>
      <c r="AE58" s="248">
        <v>55</v>
      </c>
      <c r="AF58" s="179">
        <f t="shared" si="10"/>
        <v>0</v>
      </c>
      <c r="AG58" s="164">
        <f t="shared" si="53"/>
        <v>0</v>
      </c>
      <c r="AH58" s="243">
        <v>-1478</v>
      </c>
      <c r="AI58" s="178">
        <f t="shared" si="11"/>
        <v>0</v>
      </c>
      <c r="AJ58" s="165">
        <f t="shared" si="54"/>
        <v>0</v>
      </c>
      <c r="AK58" s="243">
        <v>-778</v>
      </c>
      <c r="AL58" s="179">
        <f t="shared" si="12"/>
        <v>0</v>
      </c>
      <c r="AM58" s="164">
        <f t="shared" si="55"/>
        <v>0</v>
      </c>
      <c r="AN58" s="243">
        <v>-358</v>
      </c>
      <c r="AO58" s="178">
        <f t="shared" si="13"/>
        <v>0</v>
      </c>
      <c r="AP58" s="165">
        <f t="shared" si="56"/>
        <v>0</v>
      </c>
      <c r="AQ58" s="260">
        <v>2470</v>
      </c>
      <c r="AR58" s="179">
        <f t="shared" si="14"/>
        <v>0</v>
      </c>
      <c r="AS58" s="164">
        <f t="shared" si="57"/>
        <v>1</v>
      </c>
      <c r="AT58" s="260">
        <v>247</v>
      </c>
      <c r="AU58" s="180">
        <f t="shared" si="15"/>
        <v>247</v>
      </c>
      <c r="AV58" s="162">
        <f t="shared" si="58"/>
        <v>0</v>
      </c>
      <c r="AW58" s="260">
        <v>51</v>
      </c>
      <c r="AX58" s="176">
        <f t="shared" si="16"/>
        <v>0</v>
      </c>
      <c r="AY58" s="161">
        <f t="shared" si="59"/>
        <v>0</v>
      </c>
      <c r="AZ58" s="248">
        <v>84.5</v>
      </c>
      <c r="BA58" s="181">
        <f t="shared" si="17"/>
        <v>0</v>
      </c>
      <c r="BB58" s="162">
        <f t="shared" si="60"/>
        <v>0</v>
      </c>
      <c r="BC58" s="248">
        <v>0.65</v>
      </c>
      <c r="BD58" s="182">
        <f t="shared" si="18"/>
        <v>0</v>
      </c>
      <c r="BE58" s="161">
        <f t="shared" si="61"/>
        <v>0</v>
      </c>
      <c r="BF58" s="248">
        <v>5512.5</v>
      </c>
      <c r="BG58" s="182">
        <f t="shared" si="19"/>
        <v>0</v>
      </c>
      <c r="BH58" s="161">
        <f t="shared" si="62"/>
        <v>0</v>
      </c>
      <c r="BI58" s="248">
        <v>2756.25</v>
      </c>
      <c r="BJ58" s="180">
        <f t="shared" si="20"/>
        <v>0</v>
      </c>
      <c r="BK58" s="161">
        <f t="shared" si="63"/>
        <v>1</v>
      </c>
      <c r="BL58" s="248">
        <v>551.25</v>
      </c>
      <c r="BM58" s="180">
        <f t="shared" si="21"/>
        <v>551.25</v>
      </c>
      <c r="BN58" s="161">
        <f t="shared" si="64"/>
        <v>0</v>
      </c>
      <c r="BO58" s="259">
        <v>-470.25</v>
      </c>
      <c r="BP58" s="176">
        <f t="shared" si="22"/>
        <v>0</v>
      </c>
      <c r="BQ58" s="161">
        <f t="shared" si="65"/>
        <v>0</v>
      </c>
      <c r="BR58" s="259">
        <v>-1826.49</v>
      </c>
      <c r="BS58" s="182">
        <f t="shared" si="23"/>
        <v>0</v>
      </c>
      <c r="BT58" s="161">
        <f t="shared" si="66"/>
        <v>1</v>
      </c>
      <c r="BU58" s="259">
        <v>-932.74</v>
      </c>
      <c r="BV58" s="180">
        <f t="shared" si="24"/>
        <v>-932.74</v>
      </c>
      <c r="BW58" s="162">
        <f t="shared" si="67"/>
        <v>1</v>
      </c>
      <c r="BX58" s="259">
        <v>-217.75</v>
      </c>
      <c r="BY58" s="176">
        <f t="shared" si="25"/>
        <v>-217.75</v>
      </c>
      <c r="BZ58" s="161">
        <f t="shared" si="68"/>
        <v>0</v>
      </c>
      <c r="CA58" s="260">
        <v>4550</v>
      </c>
      <c r="CB58" s="180">
        <f t="shared" si="26"/>
        <v>0</v>
      </c>
      <c r="CC58" s="162">
        <f t="shared" si="69"/>
        <v>0</v>
      </c>
      <c r="CD58" s="259"/>
      <c r="CE58" s="182"/>
      <c r="CF58" s="410">
        <f t="shared" si="70"/>
        <v>0</v>
      </c>
      <c r="CG58" s="260">
        <v>2070</v>
      </c>
      <c r="CH58" s="182">
        <f t="shared" si="27"/>
        <v>0</v>
      </c>
      <c r="CI58" s="416">
        <f t="shared" si="71"/>
        <v>0</v>
      </c>
      <c r="CJ58" s="260">
        <v>1035</v>
      </c>
      <c r="CK58" s="444">
        <f t="shared" si="28"/>
        <v>0</v>
      </c>
      <c r="CL58" s="162">
        <f t="shared" si="72"/>
        <v>0</v>
      </c>
      <c r="CM58" s="260">
        <v>207</v>
      </c>
      <c r="CN58" s="608">
        <f t="shared" si="29"/>
        <v>0</v>
      </c>
      <c r="CO58" s="158">
        <f t="shared" si="30"/>
        <v>-352.24</v>
      </c>
      <c r="CP58" s="182"/>
      <c r="CQ58" s="731">
        <f t="shared" si="31"/>
        <v>-352.24</v>
      </c>
      <c r="CR58" s="599"/>
      <c r="CS58" s="359">
        <f t="shared" si="73"/>
        <v>36617</v>
      </c>
      <c r="CT58" s="613"/>
      <c r="CU58" s="182"/>
      <c r="CV58" s="608"/>
      <c r="CW58" s="642"/>
      <c r="CX58" s="182"/>
      <c r="CY58" s="608"/>
      <c r="CZ58" s="613"/>
      <c r="DA58" s="182"/>
      <c r="DB58" s="608"/>
      <c r="DC58" s="613"/>
      <c r="DD58" s="182"/>
      <c r="DE58" s="608"/>
      <c r="DF58" s="613"/>
      <c r="DG58" s="182"/>
      <c r="DH58" s="608"/>
      <c r="DI58" s="613"/>
      <c r="DJ58" s="182"/>
      <c r="DK58" s="608"/>
      <c r="DL58" s="613"/>
      <c r="DM58" s="182"/>
      <c r="DN58" s="608"/>
      <c r="DO58" s="613"/>
      <c r="DP58" s="182"/>
      <c r="DQ58" s="608"/>
      <c r="DR58" s="613"/>
      <c r="DS58" s="182"/>
      <c r="DT58" s="608"/>
      <c r="DU58" s="613"/>
      <c r="DV58" s="182"/>
      <c r="DW58" s="608"/>
      <c r="DX58" s="613"/>
      <c r="DY58" s="182"/>
      <c r="DZ58" s="608"/>
      <c r="EA58" s="613"/>
      <c r="EB58" s="182"/>
      <c r="EC58" s="608"/>
      <c r="ED58" s="613"/>
      <c r="EE58" s="182"/>
      <c r="EF58" s="608"/>
      <c r="EG58" s="613"/>
      <c r="EH58" s="182"/>
      <c r="EI58" s="608"/>
      <c r="EJ58" s="613"/>
      <c r="EK58" s="182"/>
      <c r="EL58" s="608"/>
      <c r="EM58" s="613"/>
      <c r="EN58" s="182"/>
      <c r="EO58" s="608"/>
      <c r="EP58" s="613"/>
      <c r="EQ58" s="182"/>
      <c r="ER58" s="608"/>
      <c r="ES58" s="613"/>
      <c r="ET58" s="182"/>
      <c r="EU58" s="608"/>
      <c r="EV58" s="613"/>
      <c r="EW58" s="182"/>
      <c r="EX58" s="608"/>
      <c r="EY58" s="613"/>
      <c r="EZ58" s="182"/>
      <c r="FA58" s="608"/>
      <c r="FB58" s="182"/>
      <c r="FC58" s="182"/>
      <c r="FD58" s="182"/>
      <c r="FE58" s="588"/>
      <c r="FF58" s="182"/>
      <c r="FG58" s="181"/>
      <c r="FH58" s="860"/>
      <c r="FI58" s="662">
        <f t="shared" si="32"/>
        <v>36617</v>
      </c>
      <c r="FJ58" s="677"/>
      <c r="FK58" s="677"/>
      <c r="FL58" s="677"/>
      <c r="FM58" s="677"/>
      <c r="FN58" s="677"/>
      <c r="FO58" s="677"/>
      <c r="FP58" s="677"/>
      <c r="FQ58" s="677"/>
      <c r="FR58" s="677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666"/>
      <c r="GD58" s="666"/>
      <c r="GE58" s="666"/>
      <c r="GF58" s="666"/>
      <c r="GG58" s="169"/>
      <c r="GH58" s="686">
        <f t="shared" si="74"/>
        <v>0</v>
      </c>
      <c r="GI58" s="171">
        <f t="shared" si="75"/>
        <v>0</v>
      </c>
      <c r="GJ58" s="171">
        <f t="shared" si="76"/>
        <v>0</v>
      </c>
      <c r="GK58" s="171">
        <f t="shared" si="77"/>
        <v>0</v>
      </c>
      <c r="GL58" s="171">
        <f t="shared" si="78"/>
        <v>0</v>
      </c>
      <c r="GM58" s="171">
        <f t="shared" si="79"/>
        <v>0</v>
      </c>
      <c r="GN58" s="171">
        <f t="shared" si="80"/>
        <v>0</v>
      </c>
      <c r="GO58" s="171">
        <f t="shared" si="81"/>
        <v>0</v>
      </c>
      <c r="GP58" s="171">
        <f t="shared" si="82"/>
        <v>0</v>
      </c>
      <c r="GQ58" s="171">
        <f t="shared" si="83"/>
        <v>0</v>
      </c>
      <c r="GR58" s="171">
        <f t="shared" si="84"/>
        <v>0</v>
      </c>
      <c r="GS58" s="171">
        <f t="shared" si="85"/>
        <v>606</v>
      </c>
      <c r="GT58" s="171">
        <f t="shared" si="86"/>
        <v>0</v>
      </c>
      <c r="GU58" s="171">
        <f t="shared" si="87"/>
        <v>0</v>
      </c>
      <c r="GV58" s="171">
        <f t="shared" si="88"/>
        <v>0</v>
      </c>
      <c r="GW58" s="171">
        <f t="shared" si="89"/>
        <v>0</v>
      </c>
      <c r="GX58" s="171">
        <f t="shared" si="90"/>
        <v>0</v>
      </c>
      <c r="GY58" s="171">
        <f t="shared" si="91"/>
        <v>-11.25</v>
      </c>
      <c r="GZ58" s="171">
        <f t="shared" si="92"/>
        <v>0</v>
      </c>
      <c r="HA58" s="171">
        <f t="shared" si="93"/>
        <v>0</v>
      </c>
      <c r="HB58" s="171">
        <f t="shared" si="94"/>
        <v>4889.26</v>
      </c>
      <c r="HC58" s="171">
        <f t="shared" si="95"/>
        <v>884.25</v>
      </c>
      <c r="HD58" s="171">
        <f t="shared" si="96"/>
        <v>0</v>
      </c>
      <c r="HE58" s="171">
        <f t="shared" si="97"/>
        <v>0</v>
      </c>
      <c r="HF58" s="171">
        <f t="shared" si="98"/>
        <v>0</v>
      </c>
      <c r="HG58" s="171">
        <f t="shared" si="99"/>
        <v>0</v>
      </c>
      <c r="HH58" s="171">
        <f t="shared" si="100"/>
        <v>0</v>
      </c>
      <c r="HI58" s="778"/>
      <c r="HJ58" s="171">
        <f t="shared" si="33"/>
        <v>-352.24</v>
      </c>
      <c r="HK58" s="171"/>
      <c r="HL58" s="172">
        <f t="shared" si="34"/>
        <v>36617</v>
      </c>
      <c r="HM58" s="171">
        <f t="shared" si="101"/>
        <v>6368.26</v>
      </c>
      <c r="HN58" s="700">
        <f t="shared" si="35"/>
        <v>36617</v>
      </c>
      <c r="HO58" s="160">
        <f t="shared" si="36"/>
        <v>0</v>
      </c>
      <c r="HP58" s="160">
        <f t="shared" si="37"/>
        <v>-352.24</v>
      </c>
      <c r="HQ58" s="171">
        <f t="shared" si="38"/>
        <v>-352.24</v>
      </c>
      <c r="HR58" s="168">
        <f t="shared" si="39"/>
        <v>0</v>
      </c>
      <c r="HS58" s="168">
        <f t="shared" si="40"/>
        <v>1</v>
      </c>
      <c r="HT58" s="160">
        <f t="shared" si="102"/>
        <v>6368.26</v>
      </c>
      <c r="HU58" s="158">
        <f>MAX(HT55:HT58)</f>
        <v>6720.5</v>
      </c>
      <c r="HV58" s="158">
        <f t="shared" si="103"/>
        <v>-352.23999999999978</v>
      </c>
      <c r="HW58" s="170"/>
      <c r="HX58" s="468"/>
      <c r="HY58" s="156"/>
      <c r="HZ58" s="156"/>
      <c r="IA58" s="156"/>
      <c r="IB58" s="156"/>
      <c r="IC58" s="156"/>
      <c r="ID58" s="156"/>
      <c r="IE58" s="156"/>
      <c r="IF58" s="156"/>
      <c r="IG58" s="156"/>
      <c r="IH58" s="156"/>
      <c r="II58" s="156"/>
      <c r="IJ58" s="156"/>
      <c r="IK58" s="156"/>
      <c r="IL58" s="156"/>
      <c r="IM58" s="156"/>
      <c r="IN58" s="156"/>
      <c r="IO58" s="156"/>
      <c r="IP58" s="156"/>
      <c r="IQ58" s="156"/>
      <c r="IR58" s="156"/>
      <c r="IS58" s="156"/>
      <c r="IT58" s="156"/>
      <c r="IU58" s="156"/>
      <c r="IV58" s="156"/>
      <c r="IW58" s="156"/>
      <c r="IX58" s="156"/>
      <c r="IY58" s="156"/>
      <c r="IZ58" s="156"/>
      <c r="JA58" s="156"/>
      <c r="JB58" s="156"/>
      <c r="JC58" s="156"/>
      <c r="JD58" s="156"/>
      <c r="JE58" s="156"/>
      <c r="JF58" s="156"/>
      <c r="JG58" s="156"/>
      <c r="JH58" s="156"/>
      <c r="JI58" s="156"/>
      <c r="JJ58" s="156"/>
      <c r="JK58" s="156"/>
      <c r="JL58" s="156"/>
      <c r="JM58" s="156"/>
      <c r="JN58" s="156"/>
      <c r="JO58" s="156"/>
      <c r="JP58" s="156"/>
      <c r="JQ58" s="156"/>
      <c r="JR58" s="156"/>
      <c r="JS58" s="156"/>
      <c r="JT58" s="156"/>
      <c r="JU58" s="156"/>
    </row>
    <row r="59" spans="1:281" s="174" customFormat="1" ht="19.5" customHeight="1" x14ac:dyDescent="0.35">
      <c r="A59" s="156"/>
      <c r="B59" s="813">
        <f t="shared" si="41"/>
        <v>36647</v>
      </c>
      <c r="C59" s="814">
        <f t="shared" si="42"/>
        <v>31368.26</v>
      </c>
      <c r="D59" s="816">
        <v>0</v>
      </c>
      <c r="E59" s="816">
        <v>0</v>
      </c>
      <c r="F59" s="814">
        <f t="shared" si="2"/>
        <v>-368.51</v>
      </c>
      <c r="G59" s="817">
        <f t="shared" si="43"/>
        <v>30999.75</v>
      </c>
      <c r="H59" s="818">
        <f t="shared" si="44"/>
        <v>-1.1747862329628741E-2</v>
      </c>
      <c r="I59" s="765">
        <f t="shared" si="45"/>
        <v>5999.75</v>
      </c>
      <c r="J59" s="159">
        <f t="shared" si="3"/>
        <v>-720.75</v>
      </c>
      <c r="K59" s="267">
        <v>36647</v>
      </c>
      <c r="L59" s="162">
        <f t="shared" si="46"/>
        <v>0</v>
      </c>
      <c r="M59" s="260">
        <v>1591.5</v>
      </c>
      <c r="N59" s="175">
        <f t="shared" si="4"/>
        <v>0</v>
      </c>
      <c r="O59" s="162">
        <f t="shared" si="47"/>
        <v>0</v>
      </c>
      <c r="P59" s="260">
        <v>159.15</v>
      </c>
      <c r="Q59" s="176">
        <f t="shared" si="5"/>
        <v>0</v>
      </c>
      <c r="R59" s="161">
        <f t="shared" si="48"/>
        <v>0</v>
      </c>
      <c r="S59" s="260">
        <v>8982</v>
      </c>
      <c r="T59" s="177">
        <f t="shared" si="6"/>
        <v>0</v>
      </c>
      <c r="U59" s="164">
        <f t="shared" si="49"/>
        <v>0</v>
      </c>
      <c r="V59" s="260">
        <v>898.2</v>
      </c>
      <c r="W59" s="177">
        <f t="shared" si="7"/>
        <v>0</v>
      </c>
      <c r="X59" s="164">
        <f t="shared" si="50"/>
        <v>0</v>
      </c>
      <c r="Y59" s="248">
        <v>125</v>
      </c>
      <c r="Z59" s="178">
        <f t="shared" si="8"/>
        <v>0</v>
      </c>
      <c r="AA59" s="165">
        <f t="shared" si="51"/>
        <v>0</v>
      </c>
      <c r="AB59" s="248">
        <v>62.5</v>
      </c>
      <c r="AC59" s="179">
        <f t="shared" si="9"/>
        <v>0</v>
      </c>
      <c r="AD59" s="164">
        <f t="shared" si="52"/>
        <v>0</v>
      </c>
      <c r="AE59" s="248">
        <v>12.5</v>
      </c>
      <c r="AF59" s="179">
        <f t="shared" si="10"/>
        <v>0</v>
      </c>
      <c r="AG59" s="164">
        <f t="shared" si="53"/>
        <v>0</v>
      </c>
      <c r="AH59" s="439">
        <v>250</v>
      </c>
      <c r="AI59" s="178">
        <f t="shared" si="11"/>
        <v>0</v>
      </c>
      <c r="AJ59" s="165">
        <f t="shared" si="54"/>
        <v>0</v>
      </c>
      <c r="AK59" s="439">
        <v>125</v>
      </c>
      <c r="AL59" s="179">
        <f t="shared" si="12"/>
        <v>0</v>
      </c>
      <c r="AM59" s="164">
        <f t="shared" si="55"/>
        <v>0</v>
      </c>
      <c r="AN59" s="439">
        <v>50</v>
      </c>
      <c r="AO59" s="178">
        <f t="shared" si="13"/>
        <v>0</v>
      </c>
      <c r="AP59" s="165">
        <f t="shared" si="56"/>
        <v>0</v>
      </c>
      <c r="AQ59" s="260">
        <v>1110</v>
      </c>
      <c r="AR59" s="179">
        <f t="shared" si="14"/>
        <v>0</v>
      </c>
      <c r="AS59" s="164">
        <f t="shared" si="57"/>
        <v>1</v>
      </c>
      <c r="AT59" s="260">
        <v>111</v>
      </c>
      <c r="AU59" s="180">
        <f t="shared" si="15"/>
        <v>111</v>
      </c>
      <c r="AV59" s="162">
        <f t="shared" si="58"/>
        <v>0</v>
      </c>
      <c r="AW59" s="260">
        <v>640</v>
      </c>
      <c r="AX59" s="176">
        <f t="shared" si="16"/>
        <v>0</v>
      </c>
      <c r="AY59" s="161">
        <f t="shared" si="59"/>
        <v>0</v>
      </c>
      <c r="AZ59" s="247">
        <v>-1789</v>
      </c>
      <c r="BA59" s="181">
        <f t="shared" si="17"/>
        <v>0</v>
      </c>
      <c r="BB59" s="162">
        <f t="shared" si="60"/>
        <v>0</v>
      </c>
      <c r="BC59" s="247">
        <v>-182.8</v>
      </c>
      <c r="BD59" s="182">
        <f t="shared" si="18"/>
        <v>0</v>
      </c>
      <c r="BE59" s="161">
        <f t="shared" si="61"/>
        <v>0</v>
      </c>
      <c r="BF59" s="247">
        <v>-1639.03</v>
      </c>
      <c r="BG59" s="182">
        <f t="shared" si="19"/>
        <v>0</v>
      </c>
      <c r="BH59" s="161">
        <f t="shared" si="62"/>
        <v>0</v>
      </c>
      <c r="BI59" s="247">
        <v>-839.01</v>
      </c>
      <c r="BJ59" s="180">
        <f t="shared" si="20"/>
        <v>0</v>
      </c>
      <c r="BK59" s="161">
        <f t="shared" si="63"/>
        <v>1</v>
      </c>
      <c r="BL59" s="247">
        <v>-199</v>
      </c>
      <c r="BM59" s="180">
        <f t="shared" si="21"/>
        <v>-199</v>
      </c>
      <c r="BN59" s="161">
        <f t="shared" si="64"/>
        <v>0</v>
      </c>
      <c r="BO59" s="260">
        <v>4931.25</v>
      </c>
      <c r="BP59" s="176">
        <f t="shared" si="22"/>
        <v>0</v>
      </c>
      <c r="BQ59" s="161">
        <f t="shared" si="65"/>
        <v>0</v>
      </c>
      <c r="BR59" s="259">
        <v>-376.51</v>
      </c>
      <c r="BS59" s="182">
        <f t="shared" si="23"/>
        <v>0</v>
      </c>
      <c r="BT59" s="161">
        <f t="shared" si="66"/>
        <v>1</v>
      </c>
      <c r="BU59" s="259">
        <v>-207.76</v>
      </c>
      <c r="BV59" s="180">
        <f t="shared" si="24"/>
        <v>-207.76</v>
      </c>
      <c r="BW59" s="162">
        <f t="shared" si="67"/>
        <v>1</v>
      </c>
      <c r="BX59" s="259">
        <v>-72.75</v>
      </c>
      <c r="BY59" s="176">
        <f t="shared" si="25"/>
        <v>-72.75</v>
      </c>
      <c r="BZ59" s="161">
        <f t="shared" si="68"/>
        <v>0</v>
      </c>
      <c r="CA59" s="259">
        <v>-419</v>
      </c>
      <c r="CB59" s="180">
        <f t="shared" si="26"/>
        <v>0</v>
      </c>
      <c r="CC59" s="162">
        <f t="shared" si="69"/>
        <v>0</v>
      </c>
      <c r="CD59" s="259"/>
      <c r="CE59" s="182"/>
      <c r="CF59" s="410">
        <f t="shared" si="70"/>
        <v>0</v>
      </c>
      <c r="CG59" s="260">
        <v>1681</v>
      </c>
      <c r="CH59" s="182">
        <f t="shared" si="27"/>
        <v>0</v>
      </c>
      <c r="CI59" s="416">
        <f t="shared" si="71"/>
        <v>0</v>
      </c>
      <c r="CJ59" s="260">
        <v>821</v>
      </c>
      <c r="CK59" s="444">
        <f t="shared" si="28"/>
        <v>0</v>
      </c>
      <c r="CL59" s="162">
        <f t="shared" si="72"/>
        <v>0</v>
      </c>
      <c r="CM59" s="260">
        <v>133</v>
      </c>
      <c r="CN59" s="608">
        <f t="shared" si="29"/>
        <v>0</v>
      </c>
      <c r="CO59" s="158">
        <f t="shared" si="30"/>
        <v>-368.51</v>
      </c>
      <c r="CP59" s="182"/>
      <c r="CQ59" s="731">
        <f t="shared" si="31"/>
        <v>-368.51</v>
      </c>
      <c r="CR59" s="599"/>
      <c r="CS59" s="359">
        <f t="shared" si="73"/>
        <v>36647</v>
      </c>
      <c r="CT59" s="613"/>
      <c r="CU59" s="182"/>
      <c r="CV59" s="608"/>
      <c r="CW59" s="642"/>
      <c r="CX59" s="182"/>
      <c r="CY59" s="608"/>
      <c r="CZ59" s="613"/>
      <c r="DA59" s="182"/>
      <c r="DB59" s="608"/>
      <c r="DC59" s="613"/>
      <c r="DD59" s="182"/>
      <c r="DE59" s="608"/>
      <c r="DF59" s="613"/>
      <c r="DG59" s="182"/>
      <c r="DH59" s="608"/>
      <c r="DI59" s="613"/>
      <c r="DJ59" s="182"/>
      <c r="DK59" s="608"/>
      <c r="DL59" s="613"/>
      <c r="DM59" s="182"/>
      <c r="DN59" s="608"/>
      <c r="DO59" s="613"/>
      <c r="DP59" s="182"/>
      <c r="DQ59" s="608"/>
      <c r="DR59" s="613"/>
      <c r="DS59" s="182"/>
      <c r="DT59" s="608"/>
      <c r="DU59" s="613"/>
      <c r="DV59" s="182"/>
      <c r="DW59" s="608"/>
      <c r="DX59" s="613"/>
      <c r="DY59" s="182"/>
      <c r="DZ59" s="608"/>
      <c r="EA59" s="613"/>
      <c r="EB59" s="182"/>
      <c r="EC59" s="608"/>
      <c r="ED59" s="613"/>
      <c r="EE59" s="182"/>
      <c r="EF59" s="608"/>
      <c r="EG59" s="613"/>
      <c r="EH59" s="182"/>
      <c r="EI59" s="608"/>
      <c r="EJ59" s="613"/>
      <c r="EK59" s="182"/>
      <c r="EL59" s="608"/>
      <c r="EM59" s="613"/>
      <c r="EN59" s="182"/>
      <c r="EO59" s="608"/>
      <c r="EP59" s="613"/>
      <c r="EQ59" s="182"/>
      <c r="ER59" s="608"/>
      <c r="ES59" s="613"/>
      <c r="ET59" s="182"/>
      <c r="EU59" s="608"/>
      <c r="EV59" s="613"/>
      <c r="EW59" s="182"/>
      <c r="EX59" s="608"/>
      <c r="EY59" s="613"/>
      <c r="EZ59" s="182"/>
      <c r="FA59" s="608"/>
      <c r="FB59" s="182"/>
      <c r="FC59" s="182"/>
      <c r="FD59" s="182"/>
      <c r="FE59" s="588"/>
      <c r="FF59" s="182"/>
      <c r="FG59" s="181"/>
      <c r="FH59" s="860"/>
      <c r="FI59" s="662">
        <f t="shared" si="32"/>
        <v>36647</v>
      </c>
      <c r="FJ59" s="677"/>
      <c r="FK59" s="677"/>
      <c r="FL59" s="677"/>
      <c r="FM59" s="677"/>
      <c r="FN59" s="677"/>
      <c r="FO59" s="677"/>
      <c r="FP59" s="677"/>
      <c r="FQ59" s="677"/>
      <c r="FR59" s="677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666"/>
      <c r="GD59" s="666"/>
      <c r="GE59" s="666"/>
      <c r="GF59" s="666"/>
      <c r="GG59" s="169"/>
      <c r="GH59" s="686">
        <f t="shared" si="74"/>
        <v>0</v>
      </c>
      <c r="GI59" s="171">
        <f t="shared" si="75"/>
        <v>0</v>
      </c>
      <c r="GJ59" s="171">
        <f t="shared" si="76"/>
        <v>0</v>
      </c>
      <c r="GK59" s="171">
        <f t="shared" si="77"/>
        <v>0</v>
      </c>
      <c r="GL59" s="171">
        <f t="shared" si="78"/>
        <v>0</v>
      </c>
      <c r="GM59" s="171">
        <f t="shared" si="79"/>
        <v>0</v>
      </c>
      <c r="GN59" s="171">
        <f t="shared" si="80"/>
        <v>0</v>
      </c>
      <c r="GO59" s="171">
        <f t="shared" si="81"/>
        <v>0</v>
      </c>
      <c r="GP59" s="171">
        <f t="shared" si="82"/>
        <v>0</v>
      </c>
      <c r="GQ59" s="171">
        <f t="shared" si="83"/>
        <v>0</v>
      </c>
      <c r="GR59" s="171">
        <f t="shared" si="84"/>
        <v>0</v>
      </c>
      <c r="GS59" s="171">
        <f t="shared" si="85"/>
        <v>717</v>
      </c>
      <c r="GT59" s="171">
        <f t="shared" si="86"/>
        <v>0</v>
      </c>
      <c r="GU59" s="171">
        <f t="shared" si="87"/>
        <v>0</v>
      </c>
      <c r="GV59" s="171">
        <f t="shared" si="88"/>
        <v>0</v>
      </c>
      <c r="GW59" s="171">
        <f t="shared" si="89"/>
        <v>0</v>
      </c>
      <c r="GX59" s="171">
        <f t="shared" si="90"/>
        <v>0</v>
      </c>
      <c r="GY59" s="171">
        <f t="shared" si="91"/>
        <v>-210.25</v>
      </c>
      <c r="GZ59" s="171">
        <f t="shared" si="92"/>
        <v>0</v>
      </c>
      <c r="HA59" s="171">
        <f t="shared" si="93"/>
        <v>0</v>
      </c>
      <c r="HB59" s="171">
        <f t="shared" si="94"/>
        <v>4681.5</v>
      </c>
      <c r="HC59" s="171">
        <f t="shared" si="95"/>
        <v>811.5</v>
      </c>
      <c r="HD59" s="171">
        <f t="shared" si="96"/>
        <v>0</v>
      </c>
      <c r="HE59" s="171">
        <f t="shared" si="97"/>
        <v>0</v>
      </c>
      <c r="HF59" s="171">
        <f t="shared" si="98"/>
        <v>0</v>
      </c>
      <c r="HG59" s="171">
        <f t="shared" si="99"/>
        <v>0</v>
      </c>
      <c r="HH59" s="171">
        <f t="shared" si="100"/>
        <v>0</v>
      </c>
      <c r="HI59" s="778"/>
      <c r="HJ59" s="171">
        <f t="shared" si="33"/>
        <v>-368.51</v>
      </c>
      <c r="HK59" s="171"/>
      <c r="HL59" s="172">
        <f t="shared" si="34"/>
        <v>36647</v>
      </c>
      <c r="HM59" s="171">
        <f t="shared" si="101"/>
        <v>5999.75</v>
      </c>
      <c r="HN59" s="700">
        <f t="shared" si="35"/>
        <v>36647</v>
      </c>
      <c r="HO59" s="160">
        <f t="shared" si="36"/>
        <v>0</v>
      </c>
      <c r="HP59" s="160">
        <f t="shared" si="37"/>
        <v>-368.51</v>
      </c>
      <c r="HQ59" s="171">
        <f t="shared" si="38"/>
        <v>-368.51</v>
      </c>
      <c r="HR59" s="168">
        <f t="shared" si="39"/>
        <v>0</v>
      </c>
      <c r="HS59" s="168">
        <f t="shared" si="40"/>
        <v>1</v>
      </c>
      <c r="HT59" s="160">
        <f t="shared" si="102"/>
        <v>5999.75</v>
      </c>
      <c r="HU59" s="158">
        <f>MAX(HT55:HT59)</f>
        <v>6720.5</v>
      </c>
      <c r="HV59" s="158">
        <f t="shared" si="103"/>
        <v>-720.75</v>
      </c>
      <c r="HW59" s="170"/>
      <c r="HX59" s="468"/>
      <c r="HY59" s="156"/>
      <c r="HZ59" s="156"/>
      <c r="IA59" s="156"/>
      <c r="IB59" s="156"/>
      <c r="IC59" s="156"/>
      <c r="ID59" s="156"/>
      <c r="IE59" s="156"/>
      <c r="IF59" s="156"/>
      <c r="IG59" s="156"/>
      <c r="IH59" s="156"/>
      <c r="II59" s="156"/>
      <c r="IJ59" s="156"/>
      <c r="IK59" s="156"/>
      <c r="IL59" s="156"/>
      <c r="IM59" s="156"/>
      <c r="IN59" s="156"/>
      <c r="IO59" s="156"/>
      <c r="IP59" s="156"/>
      <c r="IQ59" s="156"/>
      <c r="IR59" s="156"/>
      <c r="IS59" s="156"/>
      <c r="IT59" s="156"/>
      <c r="IU59" s="156"/>
      <c r="IV59" s="156"/>
      <c r="IW59" s="156"/>
      <c r="IX59" s="156"/>
      <c r="IY59" s="156"/>
      <c r="IZ59" s="156"/>
      <c r="JA59" s="156"/>
      <c r="JB59" s="156"/>
      <c r="JC59" s="156"/>
      <c r="JD59" s="156"/>
      <c r="JE59" s="156"/>
      <c r="JF59" s="156"/>
      <c r="JG59" s="156"/>
      <c r="JH59" s="156"/>
      <c r="JI59" s="156"/>
      <c r="JJ59" s="156"/>
      <c r="JK59" s="156"/>
      <c r="JL59" s="156"/>
      <c r="JM59" s="156"/>
      <c r="JN59" s="156"/>
      <c r="JO59" s="156"/>
      <c r="JP59" s="156"/>
      <c r="JQ59" s="156"/>
      <c r="JR59" s="156"/>
      <c r="JS59" s="156"/>
      <c r="JT59" s="156"/>
      <c r="JU59" s="156"/>
    </row>
    <row r="60" spans="1:281" s="174" customFormat="1" ht="19.5" customHeight="1" x14ac:dyDescent="0.35">
      <c r="A60" s="156"/>
      <c r="B60" s="813">
        <f t="shared" si="41"/>
        <v>36678</v>
      </c>
      <c r="C60" s="814">
        <f t="shared" si="42"/>
        <v>30999.75</v>
      </c>
      <c r="D60" s="816">
        <v>0</v>
      </c>
      <c r="E60" s="816">
        <v>0</v>
      </c>
      <c r="F60" s="814">
        <f t="shared" si="2"/>
        <v>1598.51</v>
      </c>
      <c r="G60" s="817">
        <f t="shared" si="43"/>
        <v>32598.26</v>
      </c>
      <c r="H60" s="818">
        <f t="shared" si="44"/>
        <v>5.1565254558504504E-2</v>
      </c>
      <c r="I60" s="765">
        <f t="shared" si="45"/>
        <v>7598.26</v>
      </c>
      <c r="J60" s="159">
        <f t="shared" si="3"/>
        <v>0</v>
      </c>
      <c r="K60" s="267">
        <v>36678</v>
      </c>
      <c r="L60" s="162">
        <f t="shared" si="46"/>
        <v>0</v>
      </c>
      <c r="M60" s="259">
        <v>-1160</v>
      </c>
      <c r="N60" s="175">
        <f t="shared" si="4"/>
        <v>0</v>
      </c>
      <c r="O60" s="162">
        <f t="shared" si="47"/>
        <v>0</v>
      </c>
      <c r="P60" s="259">
        <v>-151.1</v>
      </c>
      <c r="Q60" s="176">
        <f t="shared" si="5"/>
        <v>0</v>
      </c>
      <c r="R60" s="161">
        <f t="shared" si="48"/>
        <v>0</v>
      </c>
      <c r="S60" s="259">
        <v>-8508.4</v>
      </c>
      <c r="T60" s="177">
        <f t="shared" si="6"/>
        <v>0</v>
      </c>
      <c r="U60" s="164">
        <f t="shared" si="49"/>
        <v>0</v>
      </c>
      <c r="V60" s="259">
        <v>-885.94</v>
      </c>
      <c r="W60" s="177">
        <f t="shared" si="7"/>
        <v>0</v>
      </c>
      <c r="X60" s="164">
        <f t="shared" si="50"/>
        <v>0</v>
      </c>
      <c r="Y60" s="247">
        <v>-90</v>
      </c>
      <c r="Z60" s="178">
        <f t="shared" si="8"/>
        <v>0</v>
      </c>
      <c r="AA60" s="165">
        <f t="shared" si="51"/>
        <v>0</v>
      </c>
      <c r="AB60" s="247">
        <v>-64.5</v>
      </c>
      <c r="AC60" s="179">
        <f t="shared" si="9"/>
        <v>0</v>
      </c>
      <c r="AD60" s="164">
        <f t="shared" si="52"/>
        <v>0</v>
      </c>
      <c r="AE60" s="247">
        <v>-44.1</v>
      </c>
      <c r="AF60" s="179">
        <f t="shared" si="10"/>
        <v>0</v>
      </c>
      <c r="AG60" s="164">
        <f t="shared" si="53"/>
        <v>0</v>
      </c>
      <c r="AH60" s="243">
        <v>-1628</v>
      </c>
      <c r="AI60" s="178">
        <f t="shared" si="11"/>
        <v>0</v>
      </c>
      <c r="AJ60" s="165">
        <f t="shared" si="54"/>
        <v>0</v>
      </c>
      <c r="AK60" s="243">
        <v>-853</v>
      </c>
      <c r="AL60" s="179">
        <f t="shared" si="12"/>
        <v>0</v>
      </c>
      <c r="AM60" s="164">
        <f t="shared" si="55"/>
        <v>0</v>
      </c>
      <c r="AN60" s="243">
        <v>-388</v>
      </c>
      <c r="AO60" s="178">
        <f t="shared" si="13"/>
        <v>0</v>
      </c>
      <c r="AP60" s="165">
        <f t="shared" si="56"/>
        <v>0</v>
      </c>
      <c r="AQ60" s="259">
        <v>-789</v>
      </c>
      <c r="AR60" s="179">
        <f t="shared" si="14"/>
        <v>0</v>
      </c>
      <c r="AS60" s="164">
        <f t="shared" si="57"/>
        <v>1</v>
      </c>
      <c r="AT60" s="259">
        <v>-114</v>
      </c>
      <c r="AU60" s="180">
        <f t="shared" si="15"/>
        <v>-114</v>
      </c>
      <c r="AV60" s="162">
        <f t="shared" si="58"/>
        <v>0</v>
      </c>
      <c r="AW60" s="259">
        <v>-899</v>
      </c>
      <c r="AX60" s="176">
        <f t="shared" si="16"/>
        <v>0</v>
      </c>
      <c r="AY60" s="161">
        <f t="shared" si="59"/>
        <v>0</v>
      </c>
      <c r="AZ60" s="248">
        <v>2737.51</v>
      </c>
      <c r="BA60" s="181">
        <f t="shared" si="17"/>
        <v>0</v>
      </c>
      <c r="BB60" s="162">
        <f t="shared" si="60"/>
        <v>0</v>
      </c>
      <c r="BC60" s="248">
        <v>273.75</v>
      </c>
      <c r="BD60" s="182">
        <f t="shared" si="18"/>
        <v>0</v>
      </c>
      <c r="BE60" s="161">
        <f t="shared" si="61"/>
        <v>0</v>
      </c>
      <c r="BF60" s="248">
        <v>1900</v>
      </c>
      <c r="BG60" s="182">
        <f t="shared" si="19"/>
        <v>0</v>
      </c>
      <c r="BH60" s="161">
        <f t="shared" si="62"/>
        <v>0</v>
      </c>
      <c r="BI60" s="248">
        <v>950</v>
      </c>
      <c r="BJ60" s="180">
        <f t="shared" si="20"/>
        <v>0</v>
      </c>
      <c r="BK60" s="161">
        <f t="shared" si="63"/>
        <v>1</v>
      </c>
      <c r="BL60" s="248">
        <v>190</v>
      </c>
      <c r="BM60" s="180">
        <f t="shared" si="21"/>
        <v>190</v>
      </c>
      <c r="BN60" s="161">
        <f t="shared" si="64"/>
        <v>0</v>
      </c>
      <c r="BO60" s="259">
        <v>-3778</v>
      </c>
      <c r="BP60" s="176">
        <f t="shared" si="22"/>
        <v>0</v>
      </c>
      <c r="BQ60" s="161">
        <f t="shared" si="65"/>
        <v>0</v>
      </c>
      <c r="BR60" s="260">
        <v>2537.5100000000002</v>
      </c>
      <c r="BS60" s="182">
        <f t="shared" si="23"/>
        <v>0</v>
      </c>
      <c r="BT60" s="161">
        <f t="shared" si="66"/>
        <v>1</v>
      </c>
      <c r="BU60" s="260">
        <v>1268.76</v>
      </c>
      <c r="BV60" s="180">
        <f t="shared" si="24"/>
        <v>1268.76</v>
      </c>
      <c r="BW60" s="162">
        <f t="shared" si="67"/>
        <v>1</v>
      </c>
      <c r="BX60" s="260">
        <v>253.75</v>
      </c>
      <c r="BY60" s="176">
        <f t="shared" si="25"/>
        <v>253.75</v>
      </c>
      <c r="BZ60" s="161">
        <f t="shared" si="68"/>
        <v>0</v>
      </c>
      <c r="CA60" s="260">
        <v>1650</v>
      </c>
      <c r="CB60" s="180">
        <f t="shared" si="26"/>
        <v>0</v>
      </c>
      <c r="CC60" s="162">
        <f t="shared" si="69"/>
        <v>0</v>
      </c>
      <c r="CD60" s="259"/>
      <c r="CE60" s="182"/>
      <c r="CF60" s="410">
        <f t="shared" si="70"/>
        <v>0</v>
      </c>
      <c r="CG60" s="260">
        <v>1470</v>
      </c>
      <c r="CH60" s="182">
        <f t="shared" si="27"/>
        <v>0</v>
      </c>
      <c r="CI60" s="416">
        <f t="shared" si="71"/>
        <v>0</v>
      </c>
      <c r="CJ60" s="260">
        <v>735</v>
      </c>
      <c r="CK60" s="444">
        <f t="shared" si="28"/>
        <v>0</v>
      </c>
      <c r="CL60" s="162">
        <f t="shared" si="72"/>
        <v>0</v>
      </c>
      <c r="CM60" s="260">
        <v>147</v>
      </c>
      <c r="CN60" s="608">
        <f t="shared" si="29"/>
        <v>0</v>
      </c>
      <c r="CO60" s="158">
        <f t="shared" si="30"/>
        <v>1598.51</v>
      </c>
      <c r="CP60" s="182"/>
      <c r="CQ60" s="731">
        <f t="shared" si="31"/>
        <v>1598.51</v>
      </c>
      <c r="CR60" s="599"/>
      <c r="CS60" s="359">
        <f t="shared" si="73"/>
        <v>36678</v>
      </c>
      <c r="CT60" s="613"/>
      <c r="CU60" s="182"/>
      <c r="CV60" s="608"/>
      <c r="CW60" s="642"/>
      <c r="CX60" s="182"/>
      <c r="CY60" s="608"/>
      <c r="CZ60" s="613"/>
      <c r="DA60" s="182"/>
      <c r="DB60" s="608"/>
      <c r="DC60" s="613"/>
      <c r="DD60" s="182"/>
      <c r="DE60" s="608"/>
      <c r="DF60" s="613"/>
      <c r="DG60" s="182"/>
      <c r="DH60" s="608"/>
      <c r="DI60" s="613"/>
      <c r="DJ60" s="182"/>
      <c r="DK60" s="608"/>
      <c r="DL60" s="613"/>
      <c r="DM60" s="182"/>
      <c r="DN60" s="608"/>
      <c r="DO60" s="613"/>
      <c r="DP60" s="182"/>
      <c r="DQ60" s="608"/>
      <c r="DR60" s="613"/>
      <c r="DS60" s="182"/>
      <c r="DT60" s="608"/>
      <c r="DU60" s="613"/>
      <c r="DV60" s="182"/>
      <c r="DW60" s="608"/>
      <c r="DX60" s="613"/>
      <c r="DY60" s="182"/>
      <c r="DZ60" s="608"/>
      <c r="EA60" s="613"/>
      <c r="EB60" s="182"/>
      <c r="EC60" s="608"/>
      <c r="ED60" s="613"/>
      <c r="EE60" s="182"/>
      <c r="EF60" s="608"/>
      <c r="EG60" s="613"/>
      <c r="EH60" s="182"/>
      <c r="EI60" s="608"/>
      <c r="EJ60" s="613"/>
      <c r="EK60" s="182"/>
      <c r="EL60" s="608"/>
      <c r="EM60" s="613"/>
      <c r="EN60" s="182"/>
      <c r="EO60" s="608"/>
      <c r="EP60" s="613"/>
      <c r="EQ60" s="182"/>
      <c r="ER60" s="608"/>
      <c r="ES60" s="613"/>
      <c r="ET60" s="182"/>
      <c r="EU60" s="608"/>
      <c r="EV60" s="613"/>
      <c r="EW60" s="182"/>
      <c r="EX60" s="608"/>
      <c r="EY60" s="613"/>
      <c r="EZ60" s="182"/>
      <c r="FA60" s="608"/>
      <c r="FB60" s="182"/>
      <c r="FC60" s="182"/>
      <c r="FD60" s="182"/>
      <c r="FE60" s="588"/>
      <c r="FF60" s="182"/>
      <c r="FG60" s="181"/>
      <c r="FH60" s="860"/>
      <c r="FI60" s="662">
        <f t="shared" si="32"/>
        <v>36678</v>
      </c>
      <c r="FJ60" s="677"/>
      <c r="FK60" s="677"/>
      <c r="FL60" s="677"/>
      <c r="FM60" s="677"/>
      <c r="FN60" s="677"/>
      <c r="FO60" s="677"/>
      <c r="FP60" s="677"/>
      <c r="FQ60" s="677"/>
      <c r="FR60" s="677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666"/>
      <c r="GD60" s="666"/>
      <c r="GE60" s="666"/>
      <c r="GF60" s="666"/>
      <c r="GG60" s="169"/>
      <c r="GH60" s="686">
        <f t="shared" si="74"/>
        <v>0</v>
      </c>
      <c r="GI60" s="171">
        <f t="shared" si="75"/>
        <v>0</v>
      </c>
      <c r="GJ60" s="171">
        <f t="shared" si="76"/>
        <v>0</v>
      </c>
      <c r="GK60" s="171">
        <f t="shared" si="77"/>
        <v>0</v>
      </c>
      <c r="GL60" s="171">
        <f t="shared" si="78"/>
        <v>0</v>
      </c>
      <c r="GM60" s="171">
        <f t="shared" si="79"/>
        <v>0</v>
      </c>
      <c r="GN60" s="171">
        <f t="shared" si="80"/>
        <v>0</v>
      </c>
      <c r="GO60" s="171">
        <f t="shared" si="81"/>
        <v>0</v>
      </c>
      <c r="GP60" s="171">
        <f t="shared" si="82"/>
        <v>0</v>
      </c>
      <c r="GQ60" s="171">
        <f t="shared" si="83"/>
        <v>0</v>
      </c>
      <c r="GR60" s="171">
        <f t="shared" si="84"/>
        <v>0</v>
      </c>
      <c r="GS60" s="171">
        <f t="shared" si="85"/>
        <v>603</v>
      </c>
      <c r="GT60" s="171">
        <f t="shared" si="86"/>
        <v>0</v>
      </c>
      <c r="GU60" s="171">
        <f t="shared" si="87"/>
        <v>0</v>
      </c>
      <c r="GV60" s="171">
        <f t="shared" si="88"/>
        <v>0</v>
      </c>
      <c r="GW60" s="171">
        <f t="shared" si="89"/>
        <v>0</v>
      </c>
      <c r="GX60" s="171">
        <f t="shared" si="90"/>
        <v>0</v>
      </c>
      <c r="GY60" s="171">
        <f t="shared" si="91"/>
        <v>-20.25</v>
      </c>
      <c r="GZ60" s="171">
        <f t="shared" si="92"/>
        <v>0</v>
      </c>
      <c r="HA60" s="171">
        <f t="shared" si="93"/>
        <v>0</v>
      </c>
      <c r="HB60" s="171">
        <f t="shared" si="94"/>
        <v>5950.26</v>
      </c>
      <c r="HC60" s="171">
        <f t="shared" si="95"/>
        <v>1065.25</v>
      </c>
      <c r="HD60" s="171">
        <f t="shared" si="96"/>
        <v>0</v>
      </c>
      <c r="HE60" s="171">
        <f t="shared" si="97"/>
        <v>0</v>
      </c>
      <c r="HF60" s="171">
        <f t="shared" si="98"/>
        <v>0</v>
      </c>
      <c r="HG60" s="171">
        <f t="shared" si="99"/>
        <v>0</v>
      </c>
      <c r="HH60" s="171">
        <f t="shared" si="100"/>
        <v>0</v>
      </c>
      <c r="HI60" s="778"/>
      <c r="HJ60" s="171">
        <f t="shared" si="33"/>
        <v>1598.51</v>
      </c>
      <c r="HK60" s="171"/>
      <c r="HL60" s="172">
        <f t="shared" si="34"/>
        <v>36678</v>
      </c>
      <c r="HM60" s="171">
        <f t="shared" si="101"/>
        <v>7598.26</v>
      </c>
      <c r="HN60" s="700">
        <f t="shared" si="35"/>
        <v>36678</v>
      </c>
      <c r="HO60" s="160">
        <f t="shared" si="36"/>
        <v>1598.51</v>
      </c>
      <c r="HP60" s="160">
        <f t="shared" si="37"/>
        <v>0</v>
      </c>
      <c r="HQ60" s="171">
        <f t="shared" si="38"/>
        <v>1598.51</v>
      </c>
      <c r="HR60" s="168">
        <f t="shared" si="39"/>
        <v>1</v>
      </c>
      <c r="HS60" s="168">
        <f t="shared" si="40"/>
        <v>0</v>
      </c>
      <c r="HT60" s="160">
        <f t="shared" si="102"/>
        <v>7598.26</v>
      </c>
      <c r="HU60" s="158">
        <f>MAX(HT55:HT60)</f>
        <v>7598.26</v>
      </c>
      <c r="HV60" s="158">
        <f t="shared" si="103"/>
        <v>0</v>
      </c>
      <c r="HW60" s="170"/>
      <c r="HX60" s="468"/>
      <c r="HY60" s="156"/>
      <c r="HZ60" s="156"/>
      <c r="IA60" s="156"/>
      <c r="IB60" s="156"/>
      <c r="IC60" s="156"/>
      <c r="ID60" s="156"/>
      <c r="IE60" s="156"/>
      <c r="IF60" s="156"/>
      <c r="IG60" s="156"/>
      <c r="IH60" s="156"/>
      <c r="II60" s="156"/>
      <c r="IJ60" s="156"/>
      <c r="IK60" s="156"/>
      <c r="IL60" s="156"/>
      <c r="IM60" s="156"/>
      <c r="IN60" s="156"/>
      <c r="IO60" s="156"/>
      <c r="IP60" s="156"/>
      <c r="IQ60" s="156"/>
      <c r="IR60" s="156"/>
      <c r="IS60" s="156"/>
      <c r="IT60" s="156"/>
      <c r="IU60" s="156"/>
      <c r="IV60" s="156"/>
      <c r="IW60" s="156"/>
      <c r="IX60" s="156"/>
      <c r="IY60" s="156"/>
      <c r="IZ60" s="156"/>
      <c r="JA60" s="156"/>
      <c r="JB60" s="156"/>
      <c r="JC60" s="156"/>
      <c r="JD60" s="156"/>
      <c r="JE60" s="156"/>
      <c r="JF60" s="156"/>
      <c r="JG60" s="156"/>
      <c r="JH60" s="156"/>
      <c r="JI60" s="156"/>
      <c r="JJ60" s="156"/>
      <c r="JK60" s="156"/>
      <c r="JL60" s="156"/>
      <c r="JM60" s="156"/>
      <c r="JN60" s="156"/>
      <c r="JO60" s="156"/>
      <c r="JP60" s="156"/>
      <c r="JQ60" s="156"/>
      <c r="JR60" s="156"/>
      <c r="JS60" s="156"/>
      <c r="JT60" s="156"/>
      <c r="JU60" s="156"/>
    </row>
    <row r="61" spans="1:281" s="184" customFormat="1" ht="19.5" customHeight="1" x14ac:dyDescent="0.35">
      <c r="A61" s="156"/>
      <c r="B61" s="813">
        <f t="shared" si="41"/>
        <v>36708</v>
      </c>
      <c r="C61" s="814">
        <f t="shared" si="42"/>
        <v>32598.26</v>
      </c>
      <c r="D61" s="816">
        <v>0</v>
      </c>
      <c r="E61" s="816">
        <v>0</v>
      </c>
      <c r="F61" s="814">
        <f t="shared" si="2"/>
        <v>260.24</v>
      </c>
      <c r="G61" s="817">
        <f t="shared" si="43"/>
        <v>32858.5</v>
      </c>
      <c r="H61" s="818">
        <f t="shared" si="44"/>
        <v>7.9832481856393564E-3</v>
      </c>
      <c r="I61" s="765">
        <f t="shared" si="45"/>
        <v>7858.5</v>
      </c>
      <c r="J61" s="159">
        <f t="shared" si="3"/>
        <v>0</v>
      </c>
      <c r="K61" s="267">
        <v>36708</v>
      </c>
      <c r="L61" s="162">
        <f t="shared" si="46"/>
        <v>0</v>
      </c>
      <c r="M61" s="260">
        <v>3136.5</v>
      </c>
      <c r="N61" s="175">
        <f t="shared" si="4"/>
        <v>0</v>
      </c>
      <c r="O61" s="162">
        <f t="shared" si="47"/>
        <v>0</v>
      </c>
      <c r="P61" s="260">
        <v>278.55</v>
      </c>
      <c r="Q61" s="176">
        <f t="shared" si="5"/>
        <v>0</v>
      </c>
      <c r="R61" s="161">
        <f t="shared" si="48"/>
        <v>0</v>
      </c>
      <c r="S61" s="260">
        <v>5230.6000000000004</v>
      </c>
      <c r="T61" s="177">
        <f t="shared" si="6"/>
        <v>0</v>
      </c>
      <c r="U61" s="164">
        <f t="shared" si="49"/>
        <v>0</v>
      </c>
      <c r="V61" s="260">
        <v>487.96</v>
      </c>
      <c r="W61" s="177">
        <f t="shared" si="7"/>
        <v>0</v>
      </c>
      <c r="X61" s="164">
        <f t="shared" si="50"/>
        <v>0</v>
      </c>
      <c r="Y61" s="247">
        <v>-69</v>
      </c>
      <c r="Z61" s="178">
        <f t="shared" si="8"/>
        <v>0</v>
      </c>
      <c r="AA61" s="165">
        <f t="shared" si="51"/>
        <v>0</v>
      </c>
      <c r="AB61" s="247">
        <v>-54</v>
      </c>
      <c r="AC61" s="179">
        <f t="shared" si="9"/>
        <v>0</v>
      </c>
      <c r="AD61" s="164">
        <f t="shared" si="52"/>
        <v>0</v>
      </c>
      <c r="AE61" s="247">
        <v>-42</v>
      </c>
      <c r="AF61" s="179">
        <f t="shared" si="10"/>
        <v>0</v>
      </c>
      <c r="AG61" s="164">
        <f t="shared" si="53"/>
        <v>0</v>
      </c>
      <c r="AH61" s="243">
        <v>-278</v>
      </c>
      <c r="AI61" s="178">
        <f t="shared" si="11"/>
        <v>0</v>
      </c>
      <c r="AJ61" s="165">
        <f t="shared" si="54"/>
        <v>0</v>
      </c>
      <c r="AK61" s="243">
        <v>-178</v>
      </c>
      <c r="AL61" s="179">
        <f t="shared" si="12"/>
        <v>0</v>
      </c>
      <c r="AM61" s="164">
        <f t="shared" si="55"/>
        <v>0</v>
      </c>
      <c r="AN61" s="243">
        <v>-118</v>
      </c>
      <c r="AO61" s="178">
        <f t="shared" si="13"/>
        <v>0</v>
      </c>
      <c r="AP61" s="165">
        <f t="shared" si="56"/>
        <v>0</v>
      </c>
      <c r="AQ61" s="260">
        <v>311</v>
      </c>
      <c r="AR61" s="179">
        <f t="shared" si="14"/>
        <v>0</v>
      </c>
      <c r="AS61" s="164">
        <f t="shared" si="57"/>
        <v>1</v>
      </c>
      <c r="AT61" s="259">
        <v>-4</v>
      </c>
      <c r="AU61" s="180">
        <f t="shared" si="15"/>
        <v>-4</v>
      </c>
      <c r="AV61" s="162">
        <f t="shared" si="58"/>
        <v>0</v>
      </c>
      <c r="AW61" s="259">
        <v>-738</v>
      </c>
      <c r="AX61" s="176">
        <f t="shared" si="16"/>
        <v>0</v>
      </c>
      <c r="AY61" s="161">
        <f t="shared" si="59"/>
        <v>0</v>
      </c>
      <c r="AZ61" s="247">
        <v>-489.01</v>
      </c>
      <c r="BA61" s="181">
        <f t="shared" si="17"/>
        <v>0</v>
      </c>
      <c r="BB61" s="162">
        <f t="shared" si="60"/>
        <v>0</v>
      </c>
      <c r="BC61" s="247">
        <v>-52.8</v>
      </c>
      <c r="BD61" s="182">
        <f t="shared" si="18"/>
        <v>0</v>
      </c>
      <c r="BE61" s="161">
        <f t="shared" si="61"/>
        <v>0</v>
      </c>
      <c r="BF61" s="247">
        <v>-576.51</v>
      </c>
      <c r="BG61" s="182">
        <f t="shared" si="19"/>
        <v>0</v>
      </c>
      <c r="BH61" s="161">
        <f t="shared" si="62"/>
        <v>0</v>
      </c>
      <c r="BI61" s="247">
        <v>-307.76</v>
      </c>
      <c r="BJ61" s="180">
        <f t="shared" si="20"/>
        <v>0</v>
      </c>
      <c r="BK61" s="161">
        <f t="shared" si="63"/>
        <v>1</v>
      </c>
      <c r="BL61" s="247">
        <v>-92.75</v>
      </c>
      <c r="BM61" s="180">
        <f t="shared" si="21"/>
        <v>-92.75</v>
      </c>
      <c r="BN61" s="161">
        <f t="shared" si="64"/>
        <v>0</v>
      </c>
      <c r="BO61" s="259">
        <v>-2360.75</v>
      </c>
      <c r="BP61" s="176">
        <f t="shared" si="22"/>
        <v>0</v>
      </c>
      <c r="BQ61" s="161">
        <f t="shared" si="65"/>
        <v>0</v>
      </c>
      <c r="BR61" s="260">
        <v>685.98</v>
      </c>
      <c r="BS61" s="182">
        <f t="shared" si="23"/>
        <v>0</v>
      </c>
      <c r="BT61" s="161">
        <f t="shared" si="66"/>
        <v>1</v>
      </c>
      <c r="BU61" s="260">
        <v>323.49</v>
      </c>
      <c r="BV61" s="180">
        <f t="shared" si="24"/>
        <v>323.49</v>
      </c>
      <c r="BW61" s="162">
        <f t="shared" si="67"/>
        <v>1</v>
      </c>
      <c r="BX61" s="260">
        <v>33.5</v>
      </c>
      <c r="BY61" s="176">
        <f t="shared" si="25"/>
        <v>33.5</v>
      </c>
      <c r="BZ61" s="161">
        <f t="shared" si="68"/>
        <v>0</v>
      </c>
      <c r="CA61" s="260">
        <v>441</v>
      </c>
      <c r="CB61" s="180">
        <f t="shared" si="26"/>
        <v>0</v>
      </c>
      <c r="CC61" s="162">
        <f t="shared" si="69"/>
        <v>0</v>
      </c>
      <c r="CD61" s="259"/>
      <c r="CE61" s="182"/>
      <c r="CF61" s="410">
        <f t="shared" si="70"/>
        <v>0</v>
      </c>
      <c r="CG61" s="260">
        <v>1641</v>
      </c>
      <c r="CH61" s="182">
        <f t="shared" si="27"/>
        <v>0</v>
      </c>
      <c r="CI61" s="416">
        <f t="shared" si="71"/>
        <v>0</v>
      </c>
      <c r="CJ61" s="260">
        <v>801</v>
      </c>
      <c r="CK61" s="444">
        <f t="shared" si="28"/>
        <v>0</v>
      </c>
      <c r="CL61" s="162">
        <f t="shared" si="72"/>
        <v>0</v>
      </c>
      <c r="CM61" s="260">
        <v>129</v>
      </c>
      <c r="CN61" s="608">
        <f t="shared" si="29"/>
        <v>0</v>
      </c>
      <c r="CO61" s="158">
        <f t="shared" si="30"/>
        <v>260.24</v>
      </c>
      <c r="CP61" s="182"/>
      <c r="CQ61" s="731">
        <f t="shared" si="31"/>
        <v>260.24</v>
      </c>
      <c r="CR61" s="599"/>
      <c r="CS61" s="359">
        <f t="shared" si="73"/>
        <v>36708</v>
      </c>
      <c r="CT61" s="613"/>
      <c r="CU61" s="182"/>
      <c r="CV61" s="608"/>
      <c r="CW61" s="642"/>
      <c r="CX61" s="182"/>
      <c r="CY61" s="608"/>
      <c r="CZ61" s="613"/>
      <c r="DA61" s="182"/>
      <c r="DB61" s="608"/>
      <c r="DC61" s="613"/>
      <c r="DD61" s="182"/>
      <c r="DE61" s="608"/>
      <c r="DF61" s="613"/>
      <c r="DG61" s="182"/>
      <c r="DH61" s="608"/>
      <c r="DI61" s="613"/>
      <c r="DJ61" s="182"/>
      <c r="DK61" s="608"/>
      <c r="DL61" s="613"/>
      <c r="DM61" s="182"/>
      <c r="DN61" s="608"/>
      <c r="DO61" s="613"/>
      <c r="DP61" s="182"/>
      <c r="DQ61" s="608"/>
      <c r="DR61" s="613"/>
      <c r="DS61" s="182"/>
      <c r="DT61" s="608"/>
      <c r="DU61" s="613"/>
      <c r="DV61" s="182"/>
      <c r="DW61" s="608"/>
      <c r="DX61" s="613"/>
      <c r="DY61" s="182"/>
      <c r="DZ61" s="608"/>
      <c r="EA61" s="613"/>
      <c r="EB61" s="182"/>
      <c r="EC61" s="608"/>
      <c r="ED61" s="613"/>
      <c r="EE61" s="182"/>
      <c r="EF61" s="608"/>
      <c r="EG61" s="613"/>
      <c r="EH61" s="182"/>
      <c r="EI61" s="608"/>
      <c r="EJ61" s="613"/>
      <c r="EK61" s="182"/>
      <c r="EL61" s="608"/>
      <c r="EM61" s="613"/>
      <c r="EN61" s="182"/>
      <c r="EO61" s="608"/>
      <c r="EP61" s="613"/>
      <c r="EQ61" s="182"/>
      <c r="ER61" s="608"/>
      <c r="ES61" s="613"/>
      <c r="ET61" s="182"/>
      <c r="EU61" s="608"/>
      <c r="EV61" s="613"/>
      <c r="EW61" s="182"/>
      <c r="EX61" s="608"/>
      <c r="EY61" s="613"/>
      <c r="EZ61" s="182"/>
      <c r="FA61" s="608"/>
      <c r="FB61" s="182"/>
      <c r="FC61" s="182"/>
      <c r="FD61" s="182"/>
      <c r="FE61" s="588"/>
      <c r="FF61" s="182"/>
      <c r="FG61" s="181"/>
      <c r="FH61" s="860"/>
      <c r="FI61" s="662">
        <f t="shared" si="32"/>
        <v>36708</v>
      </c>
      <c r="FJ61" s="677"/>
      <c r="FK61" s="677"/>
      <c r="FL61" s="677"/>
      <c r="FM61" s="677"/>
      <c r="FN61" s="677"/>
      <c r="FO61" s="677"/>
      <c r="FP61" s="677"/>
      <c r="FQ61" s="677"/>
      <c r="FR61" s="677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660"/>
      <c r="GD61" s="660"/>
      <c r="GE61" s="660"/>
      <c r="GF61" s="660"/>
      <c r="GG61" s="169"/>
      <c r="GH61" s="686">
        <f t="shared" si="74"/>
        <v>0</v>
      </c>
      <c r="GI61" s="171">
        <f t="shared" si="75"/>
        <v>0</v>
      </c>
      <c r="GJ61" s="171">
        <f t="shared" si="76"/>
        <v>0</v>
      </c>
      <c r="GK61" s="171">
        <f t="shared" si="77"/>
        <v>0</v>
      </c>
      <c r="GL61" s="171">
        <f t="shared" si="78"/>
        <v>0</v>
      </c>
      <c r="GM61" s="171">
        <f t="shared" si="79"/>
        <v>0</v>
      </c>
      <c r="GN61" s="171">
        <f t="shared" si="80"/>
        <v>0</v>
      </c>
      <c r="GO61" s="171">
        <f t="shared" si="81"/>
        <v>0</v>
      </c>
      <c r="GP61" s="171">
        <f t="shared" si="82"/>
        <v>0</v>
      </c>
      <c r="GQ61" s="171">
        <f t="shared" si="83"/>
        <v>0</v>
      </c>
      <c r="GR61" s="171">
        <f t="shared" si="84"/>
        <v>0</v>
      </c>
      <c r="GS61" s="171">
        <f t="shared" si="85"/>
        <v>599</v>
      </c>
      <c r="GT61" s="171">
        <f t="shared" si="86"/>
        <v>0</v>
      </c>
      <c r="GU61" s="171">
        <f t="shared" si="87"/>
        <v>0</v>
      </c>
      <c r="GV61" s="171">
        <f t="shared" si="88"/>
        <v>0</v>
      </c>
      <c r="GW61" s="171">
        <f t="shared" si="89"/>
        <v>0</v>
      </c>
      <c r="GX61" s="171">
        <f t="shared" si="90"/>
        <v>0</v>
      </c>
      <c r="GY61" s="171">
        <f t="shared" si="91"/>
        <v>-113</v>
      </c>
      <c r="GZ61" s="171">
        <f t="shared" si="92"/>
        <v>0</v>
      </c>
      <c r="HA61" s="171">
        <f t="shared" si="93"/>
        <v>0</v>
      </c>
      <c r="HB61" s="171">
        <f t="shared" si="94"/>
        <v>6273.75</v>
      </c>
      <c r="HC61" s="171">
        <f t="shared" si="95"/>
        <v>1098.75</v>
      </c>
      <c r="HD61" s="171">
        <f t="shared" si="96"/>
        <v>0</v>
      </c>
      <c r="HE61" s="171">
        <f t="shared" si="97"/>
        <v>0</v>
      </c>
      <c r="HF61" s="171">
        <f t="shared" si="98"/>
        <v>0</v>
      </c>
      <c r="HG61" s="171">
        <f t="shared" si="99"/>
        <v>0</v>
      </c>
      <c r="HH61" s="171">
        <f t="shared" si="100"/>
        <v>0</v>
      </c>
      <c r="HI61" s="778"/>
      <c r="HJ61" s="171">
        <f t="shared" si="33"/>
        <v>260.24</v>
      </c>
      <c r="HK61" s="171"/>
      <c r="HL61" s="172">
        <f t="shared" si="34"/>
        <v>36708</v>
      </c>
      <c r="HM61" s="171">
        <f t="shared" si="101"/>
        <v>7858.5</v>
      </c>
      <c r="HN61" s="700">
        <f t="shared" si="35"/>
        <v>36708</v>
      </c>
      <c r="HO61" s="160">
        <f t="shared" si="36"/>
        <v>260.24</v>
      </c>
      <c r="HP61" s="160">
        <f t="shared" si="37"/>
        <v>0</v>
      </c>
      <c r="HQ61" s="171">
        <f t="shared" si="38"/>
        <v>260.24</v>
      </c>
      <c r="HR61" s="168">
        <f t="shared" si="39"/>
        <v>1</v>
      </c>
      <c r="HS61" s="168">
        <f t="shared" si="40"/>
        <v>0</v>
      </c>
      <c r="HT61" s="160">
        <f t="shared" si="102"/>
        <v>7858.5</v>
      </c>
      <c r="HU61" s="158">
        <f>MAX(HT55:HT61)</f>
        <v>7858.5</v>
      </c>
      <c r="HV61" s="158">
        <f t="shared" si="103"/>
        <v>0</v>
      </c>
      <c r="HW61" s="170"/>
      <c r="HX61" s="468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</row>
    <row r="62" spans="1:281" s="174" customFormat="1" ht="19.5" customHeight="1" x14ac:dyDescent="0.35">
      <c r="A62" s="156"/>
      <c r="B62" s="813">
        <f t="shared" si="41"/>
        <v>36739</v>
      </c>
      <c r="C62" s="814">
        <f t="shared" si="42"/>
        <v>32858.5</v>
      </c>
      <c r="D62" s="816">
        <v>0</v>
      </c>
      <c r="E62" s="816">
        <v>0</v>
      </c>
      <c r="F62" s="814">
        <f t="shared" si="2"/>
        <v>520.74</v>
      </c>
      <c r="G62" s="817">
        <f t="shared" si="43"/>
        <v>33379.24</v>
      </c>
      <c r="H62" s="818">
        <f t="shared" si="44"/>
        <v>1.5847954106243439E-2</v>
      </c>
      <c r="I62" s="765">
        <f t="shared" si="45"/>
        <v>8379.24</v>
      </c>
      <c r="J62" s="159">
        <f t="shared" si="3"/>
        <v>0</v>
      </c>
      <c r="K62" s="267">
        <v>36739</v>
      </c>
      <c r="L62" s="162">
        <f t="shared" si="46"/>
        <v>0</v>
      </c>
      <c r="M62" s="260">
        <v>202.5</v>
      </c>
      <c r="N62" s="175">
        <f t="shared" si="4"/>
        <v>0</v>
      </c>
      <c r="O62" s="162">
        <f t="shared" si="47"/>
        <v>0</v>
      </c>
      <c r="P62" s="259">
        <v>-14.85</v>
      </c>
      <c r="Q62" s="176">
        <f t="shared" si="5"/>
        <v>0</v>
      </c>
      <c r="R62" s="161">
        <f t="shared" si="48"/>
        <v>0</v>
      </c>
      <c r="S62" s="260">
        <v>476.2</v>
      </c>
      <c r="T62" s="177">
        <f t="shared" si="6"/>
        <v>0</v>
      </c>
      <c r="U62" s="164">
        <f t="shared" si="49"/>
        <v>0</v>
      </c>
      <c r="V62" s="260">
        <v>12.52</v>
      </c>
      <c r="W62" s="177">
        <f t="shared" si="7"/>
        <v>0</v>
      </c>
      <c r="X62" s="164">
        <f t="shared" si="50"/>
        <v>0</v>
      </c>
      <c r="Y62" s="247">
        <v>-25</v>
      </c>
      <c r="Z62" s="178">
        <f t="shared" si="8"/>
        <v>0</v>
      </c>
      <c r="AA62" s="165">
        <f t="shared" si="51"/>
        <v>0</v>
      </c>
      <c r="AB62" s="247">
        <v>-12.5</v>
      </c>
      <c r="AC62" s="179">
        <f t="shared" si="9"/>
        <v>0</v>
      </c>
      <c r="AD62" s="164">
        <f t="shared" si="52"/>
        <v>0</v>
      </c>
      <c r="AE62" s="247">
        <v>-2.5</v>
      </c>
      <c r="AF62" s="179">
        <f t="shared" si="10"/>
        <v>0</v>
      </c>
      <c r="AG62" s="164">
        <f t="shared" si="53"/>
        <v>0</v>
      </c>
      <c r="AH62" s="439">
        <v>661</v>
      </c>
      <c r="AI62" s="178">
        <f t="shared" si="11"/>
        <v>0</v>
      </c>
      <c r="AJ62" s="165">
        <f t="shared" si="54"/>
        <v>0</v>
      </c>
      <c r="AK62" s="439">
        <v>311</v>
      </c>
      <c r="AL62" s="179">
        <f t="shared" si="12"/>
        <v>0</v>
      </c>
      <c r="AM62" s="164">
        <f t="shared" si="55"/>
        <v>0</v>
      </c>
      <c r="AN62" s="439">
        <v>101</v>
      </c>
      <c r="AO62" s="178">
        <f t="shared" si="13"/>
        <v>0</v>
      </c>
      <c r="AP62" s="165">
        <f t="shared" si="56"/>
        <v>0</v>
      </c>
      <c r="AQ62" s="259">
        <v>-1698</v>
      </c>
      <c r="AR62" s="179">
        <f t="shared" si="14"/>
        <v>0</v>
      </c>
      <c r="AS62" s="164">
        <f t="shared" si="57"/>
        <v>1</v>
      </c>
      <c r="AT62" s="259">
        <v>-240</v>
      </c>
      <c r="AU62" s="180">
        <f t="shared" si="15"/>
        <v>-240</v>
      </c>
      <c r="AV62" s="162">
        <f t="shared" si="58"/>
        <v>0</v>
      </c>
      <c r="AW62" s="259">
        <v>-1456</v>
      </c>
      <c r="AX62" s="176">
        <f t="shared" si="16"/>
        <v>0</v>
      </c>
      <c r="AY62" s="161">
        <f t="shared" si="59"/>
        <v>0</v>
      </c>
      <c r="AZ62" s="248">
        <v>3112.5</v>
      </c>
      <c r="BA62" s="181">
        <f t="shared" si="17"/>
        <v>0</v>
      </c>
      <c r="BB62" s="162">
        <f t="shared" si="60"/>
        <v>0</v>
      </c>
      <c r="BC62" s="248">
        <v>311.25</v>
      </c>
      <c r="BD62" s="182">
        <f t="shared" si="18"/>
        <v>0</v>
      </c>
      <c r="BE62" s="161">
        <f t="shared" si="61"/>
        <v>0</v>
      </c>
      <c r="BF62" s="248">
        <v>4787.5</v>
      </c>
      <c r="BG62" s="182">
        <f t="shared" si="19"/>
        <v>0</v>
      </c>
      <c r="BH62" s="161">
        <f t="shared" si="62"/>
        <v>0</v>
      </c>
      <c r="BI62" s="248">
        <v>2393.75</v>
      </c>
      <c r="BJ62" s="180">
        <f t="shared" si="20"/>
        <v>0</v>
      </c>
      <c r="BK62" s="161">
        <f t="shared" si="63"/>
        <v>1</v>
      </c>
      <c r="BL62" s="248">
        <v>478.75</v>
      </c>
      <c r="BM62" s="180">
        <f t="shared" si="21"/>
        <v>478.75</v>
      </c>
      <c r="BN62" s="161">
        <f t="shared" si="64"/>
        <v>0</v>
      </c>
      <c r="BO62" s="260">
        <v>2254.75</v>
      </c>
      <c r="BP62" s="176">
        <f t="shared" si="22"/>
        <v>0</v>
      </c>
      <c r="BQ62" s="161">
        <f t="shared" si="65"/>
        <v>0</v>
      </c>
      <c r="BR62" s="260">
        <v>560.99</v>
      </c>
      <c r="BS62" s="182">
        <f t="shared" si="23"/>
        <v>0</v>
      </c>
      <c r="BT62" s="161">
        <f t="shared" si="66"/>
        <v>1</v>
      </c>
      <c r="BU62" s="260">
        <v>260.99</v>
      </c>
      <c r="BV62" s="180">
        <f t="shared" si="24"/>
        <v>260.99</v>
      </c>
      <c r="BW62" s="162">
        <f t="shared" si="67"/>
        <v>1</v>
      </c>
      <c r="BX62" s="260">
        <v>21</v>
      </c>
      <c r="BY62" s="176">
        <f t="shared" si="25"/>
        <v>21</v>
      </c>
      <c r="BZ62" s="161">
        <f t="shared" si="68"/>
        <v>0</v>
      </c>
      <c r="CA62" s="260">
        <v>2990</v>
      </c>
      <c r="CB62" s="180">
        <f t="shared" si="26"/>
        <v>0</v>
      </c>
      <c r="CC62" s="162">
        <f t="shared" si="69"/>
        <v>0</v>
      </c>
      <c r="CD62" s="259"/>
      <c r="CE62" s="182"/>
      <c r="CF62" s="410">
        <f t="shared" si="70"/>
        <v>0</v>
      </c>
      <c r="CG62" s="260">
        <v>3801</v>
      </c>
      <c r="CH62" s="182">
        <f t="shared" si="27"/>
        <v>0</v>
      </c>
      <c r="CI62" s="416">
        <f t="shared" si="71"/>
        <v>0</v>
      </c>
      <c r="CJ62" s="260">
        <v>1881</v>
      </c>
      <c r="CK62" s="444">
        <f t="shared" si="28"/>
        <v>0</v>
      </c>
      <c r="CL62" s="162">
        <f t="shared" si="72"/>
        <v>0</v>
      </c>
      <c r="CM62" s="260">
        <v>345</v>
      </c>
      <c r="CN62" s="608">
        <f t="shared" si="29"/>
        <v>0</v>
      </c>
      <c r="CO62" s="158">
        <f t="shared" si="30"/>
        <v>520.74</v>
      </c>
      <c r="CP62" s="182"/>
      <c r="CQ62" s="731">
        <f t="shared" si="31"/>
        <v>520.74</v>
      </c>
      <c r="CR62" s="599"/>
      <c r="CS62" s="359">
        <f t="shared" si="73"/>
        <v>36739</v>
      </c>
      <c r="CT62" s="613"/>
      <c r="CU62" s="182"/>
      <c r="CV62" s="608"/>
      <c r="CW62" s="642"/>
      <c r="CX62" s="182"/>
      <c r="CY62" s="608"/>
      <c r="CZ62" s="613"/>
      <c r="DA62" s="182"/>
      <c r="DB62" s="608"/>
      <c r="DC62" s="613"/>
      <c r="DD62" s="182"/>
      <c r="DE62" s="608"/>
      <c r="DF62" s="613"/>
      <c r="DG62" s="182"/>
      <c r="DH62" s="608"/>
      <c r="DI62" s="613"/>
      <c r="DJ62" s="182"/>
      <c r="DK62" s="608"/>
      <c r="DL62" s="613"/>
      <c r="DM62" s="182"/>
      <c r="DN62" s="608"/>
      <c r="DO62" s="613"/>
      <c r="DP62" s="182"/>
      <c r="DQ62" s="608"/>
      <c r="DR62" s="613"/>
      <c r="DS62" s="182"/>
      <c r="DT62" s="608"/>
      <c r="DU62" s="613"/>
      <c r="DV62" s="182"/>
      <c r="DW62" s="608"/>
      <c r="DX62" s="613"/>
      <c r="DY62" s="182"/>
      <c r="DZ62" s="608"/>
      <c r="EA62" s="613"/>
      <c r="EB62" s="182"/>
      <c r="EC62" s="608"/>
      <c r="ED62" s="613"/>
      <c r="EE62" s="182"/>
      <c r="EF62" s="608"/>
      <c r="EG62" s="613"/>
      <c r="EH62" s="182"/>
      <c r="EI62" s="608"/>
      <c r="EJ62" s="613"/>
      <c r="EK62" s="182"/>
      <c r="EL62" s="608"/>
      <c r="EM62" s="613"/>
      <c r="EN62" s="182"/>
      <c r="EO62" s="608"/>
      <c r="EP62" s="613"/>
      <c r="EQ62" s="182"/>
      <c r="ER62" s="608"/>
      <c r="ES62" s="613"/>
      <c r="ET62" s="182"/>
      <c r="EU62" s="608"/>
      <c r="EV62" s="613"/>
      <c r="EW62" s="182"/>
      <c r="EX62" s="608"/>
      <c r="EY62" s="613"/>
      <c r="EZ62" s="182"/>
      <c r="FA62" s="608"/>
      <c r="FB62" s="182"/>
      <c r="FC62" s="182"/>
      <c r="FD62" s="182"/>
      <c r="FE62" s="588"/>
      <c r="FF62" s="182"/>
      <c r="FG62" s="181"/>
      <c r="FH62" s="860"/>
      <c r="FI62" s="662">
        <f t="shared" si="32"/>
        <v>36739</v>
      </c>
      <c r="FJ62" s="679"/>
      <c r="FK62" s="679"/>
      <c r="FL62" s="679"/>
      <c r="FM62" s="679"/>
      <c r="FN62" s="679"/>
      <c r="FO62" s="679"/>
      <c r="FP62" s="679"/>
      <c r="FQ62" s="679"/>
      <c r="FR62" s="679"/>
      <c r="FS62" s="661"/>
      <c r="FT62" s="661"/>
      <c r="FU62" s="661"/>
      <c r="FV62" s="661"/>
      <c r="FW62" s="661"/>
      <c r="FX62" s="661"/>
      <c r="FY62" s="661"/>
      <c r="FZ62" s="661"/>
      <c r="GA62" s="661"/>
      <c r="GB62" s="661"/>
      <c r="GC62" s="666"/>
      <c r="GD62" s="666"/>
      <c r="GE62" s="666"/>
      <c r="GF62" s="666"/>
      <c r="GG62" s="169"/>
      <c r="GH62" s="686">
        <f t="shared" si="74"/>
        <v>0</v>
      </c>
      <c r="GI62" s="171">
        <f t="shared" si="75"/>
        <v>0</v>
      </c>
      <c r="GJ62" s="171">
        <f t="shared" si="76"/>
        <v>0</v>
      </c>
      <c r="GK62" s="171">
        <f t="shared" si="77"/>
        <v>0</v>
      </c>
      <c r="GL62" s="171">
        <f t="shared" si="78"/>
        <v>0</v>
      </c>
      <c r="GM62" s="171">
        <f t="shared" si="79"/>
        <v>0</v>
      </c>
      <c r="GN62" s="171">
        <f t="shared" si="80"/>
        <v>0</v>
      </c>
      <c r="GO62" s="171">
        <f t="shared" si="81"/>
        <v>0</v>
      </c>
      <c r="GP62" s="171">
        <f t="shared" si="82"/>
        <v>0</v>
      </c>
      <c r="GQ62" s="171">
        <f t="shared" si="83"/>
        <v>0</v>
      </c>
      <c r="GR62" s="171">
        <f t="shared" si="84"/>
        <v>0</v>
      </c>
      <c r="GS62" s="171">
        <f t="shared" si="85"/>
        <v>359</v>
      </c>
      <c r="GT62" s="171">
        <f t="shared" si="86"/>
        <v>0</v>
      </c>
      <c r="GU62" s="171">
        <f t="shared" si="87"/>
        <v>0</v>
      </c>
      <c r="GV62" s="171">
        <f t="shared" si="88"/>
        <v>0</v>
      </c>
      <c r="GW62" s="171">
        <f t="shared" si="89"/>
        <v>0</v>
      </c>
      <c r="GX62" s="171">
        <f t="shared" si="90"/>
        <v>0</v>
      </c>
      <c r="GY62" s="171">
        <f t="shared" si="91"/>
        <v>365.75</v>
      </c>
      <c r="GZ62" s="171">
        <f t="shared" si="92"/>
        <v>0</v>
      </c>
      <c r="HA62" s="171">
        <f t="shared" si="93"/>
        <v>0</v>
      </c>
      <c r="HB62" s="171">
        <f t="shared" si="94"/>
        <v>6534.74</v>
      </c>
      <c r="HC62" s="171">
        <f t="shared" si="95"/>
        <v>1119.75</v>
      </c>
      <c r="HD62" s="171">
        <f t="shared" si="96"/>
        <v>0</v>
      </c>
      <c r="HE62" s="171">
        <f t="shared" si="97"/>
        <v>0</v>
      </c>
      <c r="HF62" s="171">
        <f t="shared" si="98"/>
        <v>0</v>
      </c>
      <c r="HG62" s="171">
        <f t="shared" si="99"/>
        <v>0</v>
      </c>
      <c r="HH62" s="171">
        <f t="shared" si="100"/>
        <v>0</v>
      </c>
      <c r="HI62" s="778"/>
      <c r="HJ62" s="171">
        <f t="shared" si="33"/>
        <v>520.74</v>
      </c>
      <c r="HK62" s="171"/>
      <c r="HL62" s="172">
        <f t="shared" si="34"/>
        <v>36739</v>
      </c>
      <c r="HM62" s="171">
        <f t="shared" si="101"/>
        <v>8379.24</v>
      </c>
      <c r="HN62" s="700">
        <f t="shared" si="35"/>
        <v>36739</v>
      </c>
      <c r="HO62" s="160">
        <f t="shared" si="36"/>
        <v>520.74</v>
      </c>
      <c r="HP62" s="160">
        <f t="shared" si="37"/>
        <v>0</v>
      </c>
      <c r="HQ62" s="171">
        <f t="shared" si="38"/>
        <v>520.74</v>
      </c>
      <c r="HR62" s="168">
        <f t="shared" si="39"/>
        <v>1</v>
      </c>
      <c r="HS62" s="168">
        <f t="shared" si="40"/>
        <v>0</v>
      </c>
      <c r="HT62" s="160">
        <f t="shared" si="102"/>
        <v>8379.24</v>
      </c>
      <c r="HU62" s="158">
        <f>MAX(HT55:HT62)</f>
        <v>8379.24</v>
      </c>
      <c r="HV62" s="158">
        <f t="shared" si="103"/>
        <v>0</v>
      </c>
      <c r="HW62" s="170"/>
      <c r="HX62" s="468"/>
      <c r="HY62" s="156"/>
      <c r="HZ62" s="156"/>
      <c r="IA62" s="156"/>
      <c r="IB62" s="156"/>
      <c r="IC62" s="156"/>
      <c r="ID62" s="156"/>
      <c r="IE62" s="156"/>
      <c r="IF62" s="156"/>
      <c r="IG62" s="156"/>
      <c r="IH62" s="156"/>
      <c r="II62" s="156"/>
      <c r="IJ62" s="156"/>
      <c r="IK62" s="156"/>
      <c r="IL62" s="156"/>
      <c r="IM62" s="156"/>
      <c r="IN62" s="156"/>
      <c r="IO62" s="156"/>
      <c r="IP62" s="156"/>
      <c r="IQ62" s="156"/>
      <c r="IR62" s="156"/>
      <c r="IS62" s="156"/>
      <c r="IT62" s="156"/>
      <c r="IU62" s="156"/>
      <c r="IV62" s="156"/>
      <c r="IW62" s="156"/>
      <c r="IX62" s="156"/>
      <c r="IY62" s="156"/>
      <c r="IZ62" s="156"/>
      <c r="JA62" s="156"/>
      <c r="JB62" s="156"/>
      <c r="JC62" s="156"/>
      <c r="JD62" s="156"/>
      <c r="JE62" s="156"/>
      <c r="JF62" s="156"/>
      <c r="JG62" s="156"/>
      <c r="JH62" s="156"/>
      <c r="JI62" s="156"/>
      <c r="JJ62" s="156"/>
      <c r="JK62" s="156"/>
      <c r="JL62" s="156"/>
      <c r="JM62" s="156"/>
      <c r="JN62" s="156"/>
      <c r="JO62" s="156"/>
      <c r="JP62" s="156"/>
      <c r="JQ62" s="156"/>
      <c r="JR62" s="156"/>
      <c r="JS62" s="156"/>
      <c r="JT62" s="156"/>
      <c r="JU62" s="156"/>
    </row>
    <row r="63" spans="1:281" s="174" customFormat="1" ht="19.5" customHeight="1" x14ac:dyDescent="0.35">
      <c r="A63" s="156"/>
      <c r="B63" s="813">
        <f t="shared" si="41"/>
        <v>36770</v>
      </c>
      <c r="C63" s="814">
        <f t="shared" si="42"/>
        <v>33379.24</v>
      </c>
      <c r="D63" s="816">
        <v>0</v>
      </c>
      <c r="E63" s="816">
        <v>0</v>
      </c>
      <c r="F63" s="814">
        <f t="shared" si="2"/>
        <v>-449</v>
      </c>
      <c r="G63" s="817">
        <f t="shared" si="43"/>
        <v>32930.239999999998</v>
      </c>
      <c r="H63" s="818">
        <f t="shared" si="44"/>
        <v>-1.3451474629140748E-2</v>
      </c>
      <c r="I63" s="765">
        <f t="shared" si="45"/>
        <v>7930.24</v>
      </c>
      <c r="J63" s="159">
        <f t="shared" si="3"/>
        <v>-449</v>
      </c>
      <c r="K63" s="267">
        <v>36770</v>
      </c>
      <c r="L63" s="162">
        <f t="shared" si="46"/>
        <v>0</v>
      </c>
      <c r="M63" s="260">
        <v>450.5</v>
      </c>
      <c r="N63" s="175">
        <f t="shared" si="4"/>
        <v>0</v>
      </c>
      <c r="O63" s="162">
        <f t="shared" si="47"/>
        <v>0</v>
      </c>
      <c r="P63" s="260">
        <v>9.9499999999999993</v>
      </c>
      <c r="Q63" s="176">
        <f t="shared" si="5"/>
        <v>0</v>
      </c>
      <c r="R63" s="161">
        <f t="shared" si="48"/>
        <v>0</v>
      </c>
      <c r="S63" s="259">
        <v>-4729.6000000000004</v>
      </c>
      <c r="T63" s="177">
        <f t="shared" si="6"/>
        <v>0</v>
      </c>
      <c r="U63" s="164">
        <f t="shared" si="49"/>
        <v>0</v>
      </c>
      <c r="V63" s="259">
        <v>-508.06</v>
      </c>
      <c r="W63" s="177">
        <f t="shared" si="7"/>
        <v>0</v>
      </c>
      <c r="X63" s="164">
        <f t="shared" si="50"/>
        <v>0</v>
      </c>
      <c r="Y63" s="247">
        <v>-478</v>
      </c>
      <c r="Z63" s="178">
        <f t="shared" si="8"/>
        <v>0</v>
      </c>
      <c r="AA63" s="165">
        <f t="shared" si="51"/>
        <v>0</v>
      </c>
      <c r="AB63" s="247">
        <v>-278</v>
      </c>
      <c r="AC63" s="179">
        <f t="shared" si="9"/>
        <v>0</v>
      </c>
      <c r="AD63" s="164">
        <f t="shared" si="52"/>
        <v>0</v>
      </c>
      <c r="AE63" s="247">
        <v>-118</v>
      </c>
      <c r="AF63" s="179">
        <f t="shared" si="10"/>
        <v>0</v>
      </c>
      <c r="AG63" s="164">
        <f t="shared" si="53"/>
        <v>0</v>
      </c>
      <c r="AH63" s="243">
        <v>-778</v>
      </c>
      <c r="AI63" s="178">
        <f t="shared" si="11"/>
        <v>0</v>
      </c>
      <c r="AJ63" s="165">
        <f t="shared" si="54"/>
        <v>0</v>
      </c>
      <c r="AK63" s="243">
        <v>-428</v>
      </c>
      <c r="AL63" s="179">
        <f t="shared" si="12"/>
        <v>0</v>
      </c>
      <c r="AM63" s="164">
        <f t="shared" si="55"/>
        <v>0</v>
      </c>
      <c r="AN63" s="243">
        <v>-218</v>
      </c>
      <c r="AO63" s="178">
        <f t="shared" si="13"/>
        <v>0</v>
      </c>
      <c r="AP63" s="165">
        <f t="shared" si="56"/>
        <v>0</v>
      </c>
      <c r="AQ63" s="260">
        <v>3430</v>
      </c>
      <c r="AR63" s="179">
        <f t="shared" si="14"/>
        <v>0</v>
      </c>
      <c r="AS63" s="164">
        <f t="shared" si="57"/>
        <v>1</v>
      </c>
      <c r="AT63" s="260">
        <v>343</v>
      </c>
      <c r="AU63" s="180">
        <f t="shared" si="15"/>
        <v>343</v>
      </c>
      <c r="AV63" s="162">
        <f t="shared" si="58"/>
        <v>0</v>
      </c>
      <c r="AW63" s="260">
        <v>451</v>
      </c>
      <c r="AX63" s="176">
        <f t="shared" si="16"/>
        <v>0</v>
      </c>
      <c r="AY63" s="161">
        <f t="shared" si="59"/>
        <v>0</v>
      </c>
      <c r="AZ63" s="247">
        <v>-726.51</v>
      </c>
      <c r="BA63" s="181">
        <f t="shared" si="17"/>
        <v>0</v>
      </c>
      <c r="BB63" s="162">
        <f t="shared" si="60"/>
        <v>0</v>
      </c>
      <c r="BC63" s="247">
        <v>-76.55</v>
      </c>
      <c r="BD63" s="182">
        <f t="shared" si="18"/>
        <v>0</v>
      </c>
      <c r="BE63" s="161">
        <f t="shared" si="61"/>
        <v>0</v>
      </c>
      <c r="BF63" s="248">
        <v>1686.01</v>
      </c>
      <c r="BG63" s="182">
        <f t="shared" si="19"/>
        <v>0</v>
      </c>
      <c r="BH63" s="161">
        <f t="shared" si="62"/>
        <v>0</v>
      </c>
      <c r="BI63" s="248">
        <v>823.51</v>
      </c>
      <c r="BJ63" s="180">
        <f t="shared" si="20"/>
        <v>0</v>
      </c>
      <c r="BK63" s="161">
        <f t="shared" si="63"/>
        <v>1</v>
      </c>
      <c r="BL63" s="248">
        <v>133.5</v>
      </c>
      <c r="BM63" s="180">
        <f t="shared" si="21"/>
        <v>133.5</v>
      </c>
      <c r="BN63" s="161">
        <f t="shared" si="64"/>
        <v>0</v>
      </c>
      <c r="BO63" s="259">
        <v>-89</v>
      </c>
      <c r="BP63" s="176">
        <f t="shared" si="22"/>
        <v>0</v>
      </c>
      <c r="BQ63" s="161">
        <f t="shared" si="65"/>
        <v>0</v>
      </c>
      <c r="BR63" s="259">
        <v>-1451.5</v>
      </c>
      <c r="BS63" s="182">
        <f t="shared" si="23"/>
        <v>0</v>
      </c>
      <c r="BT63" s="161">
        <f t="shared" si="66"/>
        <v>1</v>
      </c>
      <c r="BU63" s="259">
        <v>-745.25</v>
      </c>
      <c r="BV63" s="180">
        <f t="shared" si="24"/>
        <v>-745.25</v>
      </c>
      <c r="BW63" s="162">
        <f t="shared" si="67"/>
        <v>1</v>
      </c>
      <c r="BX63" s="259">
        <v>-180.25</v>
      </c>
      <c r="BY63" s="176">
        <f t="shared" si="25"/>
        <v>-180.25</v>
      </c>
      <c r="BZ63" s="161">
        <f t="shared" si="68"/>
        <v>0</v>
      </c>
      <c r="CA63" s="260">
        <v>590</v>
      </c>
      <c r="CB63" s="180">
        <f t="shared" si="26"/>
        <v>0</v>
      </c>
      <c r="CC63" s="162">
        <f t="shared" si="69"/>
        <v>0</v>
      </c>
      <c r="CD63" s="259"/>
      <c r="CE63" s="182"/>
      <c r="CF63" s="410">
        <f t="shared" si="70"/>
        <v>0</v>
      </c>
      <c r="CG63" s="260">
        <v>3811</v>
      </c>
      <c r="CH63" s="182">
        <f t="shared" si="27"/>
        <v>0</v>
      </c>
      <c r="CI63" s="416">
        <f t="shared" si="71"/>
        <v>0</v>
      </c>
      <c r="CJ63" s="260">
        <v>1886</v>
      </c>
      <c r="CK63" s="444">
        <f t="shared" si="28"/>
        <v>0</v>
      </c>
      <c r="CL63" s="162">
        <f t="shared" si="72"/>
        <v>0</v>
      </c>
      <c r="CM63" s="260">
        <v>346</v>
      </c>
      <c r="CN63" s="608">
        <f t="shared" si="29"/>
        <v>0</v>
      </c>
      <c r="CO63" s="158">
        <f t="shared" si="30"/>
        <v>-449</v>
      </c>
      <c r="CP63" s="182"/>
      <c r="CQ63" s="731">
        <f t="shared" si="31"/>
        <v>-449</v>
      </c>
      <c r="CR63" s="599"/>
      <c r="CS63" s="359">
        <f t="shared" si="73"/>
        <v>36770</v>
      </c>
      <c r="CT63" s="613"/>
      <c r="CU63" s="182"/>
      <c r="CV63" s="608"/>
      <c r="CW63" s="642"/>
      <c r="CX63" s="182"/>
      <c r="CY63" s="608"/>
      <c r="CZ63" s="613"/>
      <c r="DA63" s="182"/>
      <c r="DB63" s="608"/>
      <c r="DC63" s="613"/>
      <c r="DD63" s="182"/>
      <c r="DE63" s="608"/>
      <c r="DF63" s="613"/>
      <c r="DG63" s="182"/>
      <c r="DH63" s="608"/>
      <c r="DI63" s="613"/>
      <c r="DJ63" s="182"/>
      <c r="DK63" s="608"/>
      <c r="DL63" s="613"/>
      <c r="DM63" s="182"/>
      <c r="DN63" s="608"/>
      <c r="DO63" s="613"/>
      <c r="DP63" s="182"/>
      <c r="DQ63" s="608"/>
      <c r="DR63" s="613"/>
      <c r="DS63" s="182"/>
      <c r="DT63" s="608"/>
      <c r="DU63" s="613"/>
      <c r="DV63" s="182"/>
      <c r="DW63" s="608"/>
      <c r="DX63" s="613"/>
      <c r="DY63" s="182"/>
      <c r="DZ63" s="608"/>
      <c r="EA63" s="613"/>
      <c r="EB63" s="182"/>
      <c r="EC63" s="608"/>
      <c r="ED63" s="613"/>
      <c r="EE63" s="182"/>
      <c r="EF63" s="608"/>
      <c r="EG63" s="613"/>
      <c r="EH63" s="182"/>
      <c r="EI63" s="608"/>
      <c r="EJ63" s="613"/>
      <c r="EK63" s="182"/>
      <c r="EL63" s="608"/>
      <c r="EM63" s="613"/>
      <c r="EN63" s="182"/>
      <c r="EO63" s="608"/>
      <c r="EP63" s="613"/>
      <c r="EQ63" s="182"/>
      <c r="ER63" s="608"/>
      <c r="ES63" s="613"/>
      <c r="ET63" s="182"/>
      <c r="EU63" s="608"/>
      <c r="EV63" s="613"/>
      <c r="EW63" s="182"/>
      <c r="EX63" s="608"/>
      <c r="EY63" s="613"/>
      <c r="EZ63" s="182"/>
      <c r="FA63" s="608"/>
      <c r="FB63" s="182"/>
      <c r="FC63" s="182"/>
      <c r="FD63" s="182"/>
      <c r="FE63" s="588"/>
      <c r="FF63" s="182"/>
      <c r="FG63" s="181"/>
      <c r="FH63" s="860"/>
      <c r="FI63" s="662">
        <f t="shared" si="32"/>
        <v>36770</v>
      </c>
      <c r="FJ63" s="677"/>
      <c r="FK63" s="677"/>
      <c r="FL63" s="677"/>
      <c r="FM63" s="677"/>
      <c r="FN63" s="677"/>
      <c r="FO63" s="677"/>
      <c r="FP63" s="677"/>
      <c r="FQ63" s="677"/>
      <c r="FR63" s="67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666"/>
      <c r="GD63" s="666"/>
      <c r="GE63" s="666"/>
      <c r="GF63" s="666"/>
      <c r="GG63" s="169"/>
      <c r="GH63" s="686">
        <f t="shared" si="74"/>
        <v>0</v>
      </c>
      <c r="GI63" s="171">
        <f t="shared" si="75"/>
        <v>0</v>
      </c>
      <c r="GJ63" s="171">
        <f t="shared" si="76"/>
        <v>0</v>
      </c>
      <c r="GK63" s="171">
        <f t="shared" si="77"/>
        <v>0</v>
      </c>
      <c r="GL63" s="171">
        <f t="shared" si="78"/>
        <v>0</v>
      </c>
      <c r="GM63" s="171">
        <f t="shared" si="79"/>
        <v>0</v>
      </c>
      <c r="GN63" s="171">
        <f t="shared" si="80"/>
        <v>0</v>
      </c>
      <c r="GO63" s="171">
        <f t="shared" si="81"/>
        <v>0</v>
      </c>
      <c r="GP63" s="171">
        <f t="shared" si="82"/>
        <v>0</v>
      </c>
      <c r="GQ63" s="171">
        <f t="shared" si="83"/>
        <v>0</v>
      </c>
      <c r="GR63" s="171">
        <f t="shared" si="84"/>
        <v>0</v>
      </c>
      <c r="GS63" s="171">
        <f t="shared" si="85"/>
        <v>702</v>
      </c>
      <c r="GT63" s="171">
        <f t="shared" si="86"/>
        <v>0</v>
      </c>
      <c r="GU63" s="171">
        <f t="shared" si="87"/>
        <v>0</v>
      </c>
      <c r="GV63" s="171">
        <f t="shared" si="88"/>
        <v>0</v>
      </c>
      <c r="GW63" s="171">
        <f t="shared" si="89"/>
        <v>0</v>
      </c>
      <c r="GX63" s="171">
        <f t="shared" si="90"/>
        <v>0</v>
      </c>
      <c r="GY63" s="171">
        <f t="shared" si="91"/>
        <v>499.25</v>
      </c>
      <c r="GZ63" s="171">
        <f t="shared" si="92"/>
        <v>0</v>
      </c>
      <c r="HA63" s="171">
        <f t="shared" si="93"/>
        <v>0</v>
      </c>
      <c r="HB63" s="171">
        <f t="shared" si="94"/>
        <v>5789.49</v>
      </c>
      <c r="HC63" s="171">
        <f t="shared" si="95"/>
        <v>939.5</v>
      </c>
      <c r="HD63" s="171">
        <f t="shared" si="96"/>
        <v>0</v>
      </c>
      <c r="HE63" s="171">
        <f t="shared" si="97"/>
        <v>0</v>
      </c>
      <c r="HF63" s="171">
        <f t="shared" si="98"/>
        <v>0</v>
      </c>
      <c r="HG63" s="171">
        <f t="shared" si="99"/>
        <v>0</v>
      </c>
      <c r="HH63" s="171">
        <f t="shared" si="100"/>
        <v>0</v>
      </c>
      <c r="HI63" s="778"/>
      <c r="HJ63" s="171">
        <f t="shared" si="33"/>
        <v>-449</v>
      </c>
      <c r="HK63" s="171"/>
      <c r="HL63" s="172">
        <f t="shared" si="34"/>
        <v>36770</v>
      </c>
      <c r="HM63" s="171">
        <f t="shared" si="101"/>
        <v>7930.24</v>
      </c>
      <c r="HN63" s="700">
        <f t="shared" si="35"/>
        <v>36770</v>
      </c>
      <c r="HO63" s="160">
        <f t="shared" si="36"/>
        <v>0</v>
      </c>
      <c r="HP63" s="160">
        <f t="shared" si="37"/>
        <v>-449</v>
      </c>
      <c r="HQ63" s="171">
        <f t="shared" si="38"/>
        <v>-449</v>
      </c>
      <c r="HR63" s="168">
        <f t="shared" si="39"/>
        <v>0</v>
      </c>
      <c r="HS63" s="168">
        <f t="shared" si="40"/>
        <v>1</v>
      </c>
      <c r="HT63" s="160">
        <f t="shared" si="102"/>
        <v>7930.24</v>
      </c>
      <c r="HU63" s="158">
        <f>MAX(HT55:HT63)</f>
        <v>8379.24</v>
      </c>
      <c r="HV63" s="158">
        <f t="shared" si="103"/>
        <v>-449</v>
      </c>
      <c r="HW63" s="170"/>
      <c r="HX63" s="468"/>
      <c r="HY63" s="156"/>
      <c r="HZ63" s="156"/>
      <c r="IA63" s="156"/>
      <c r="IB63" s="156"/>
      <c r="IC63" s="156"/>
      <c r="ID63" s="156"/>
      <c r="IE63" s="156"/>
      <c r="IF63" s="156"/>
      <c r="IG63" s="156"/>
      <c r="IH63" s="156"/>
      <c r="II63" s="156"/>
      <c r="IJ63" s="156"/>
      <c r="IK63" s="156"/>
      <c r="IL63" s="156"/>
      <c r="IM63" s="156"/>
      <c r="IN63" s="156"/>
      <c r="IO63" s="156"/>
      <c r="IP63" s="156"/>
      <c r="IQ63" s="156"/>
      <c r="IR63" s="156"/>
      <c r="IS63" s="156"/>
      <c r="IT63" s="156"/>
      <c r="IU63" s="156"/>
      <c r="IV63" s="156"/>
      <c r="IW63" s="156"/>
      <c r="IX63" s="156"/>
      <c r="IY63" s="156"/>
      <c r="IZ63" s="156"/>
      <c r="JA63" s="156"/>
      <c r="JB63" s="156"/>
      <c r="JC63" s="156"/>
      <c r="JD63" s="156"/>
      <c r="JE63" s="156"/>
      <c r="JF63" s="156"/>
      <c r="JG63" s="156"/>
      <c r="JH63" s="156"/>
      <c r="JI63" s="156"/>
      <c r="JJ63" s="156"/>
      <c r="JK63" s="156"/>
      <c r="JL63" s="156"/>
      <c r="JM63" s="156"/>
      <c r="JN63" s="156"/>
      <c r="JO63" s="156"/>
      <c r="JP63" s="156"/>
      <c r="JQ63" s="156"/>
      <c r="JR63" s="156"/>
      <c r="JS63" s="156"/>
      <c r="JT63" s="156"/>
      <c r="JU63" s="156"/>
    </row>
    <row r="64" spans="1:281" s="174" customFormat="1" ht="19.5" customHeight="1" x14ac:dyDescent="0.35">
      <c r="A64" s="156"/>
      <c r="B64" s="813">
        <f t="shared" si="41"/>
        <v>36800</v>
      </c>
      <c r="C64" s="814">
        <f t="shared" si="42"/>
        <v>32930.239999999998</v>
      </c>
      <c r="D64" s="816">
        <v>0</v>
      </c>
      <c r="E64" s="816">
        <v>0</v>
      </c>
      <c r="F64" s="814">
        <f t="shared" si="2"/>
        <v>901</v>
      </c>
      <c r="G64" s="817">
        <f t="shared" si="43"/>
        <v>33831.24</v>
      </c>
      <c r="H64" s="818">
        <f t="shared" si="44"/>
        <v>2.7360869522967343E-2</v>
      </c>
      <c r="I64" s="765">
        <f t="shared" si="45"/>
        <v>8831.24</v>
      </c>
      <c r="J64" s="159">
        <f t="shared" si="3"/>
        <v>0</v>
      </c>
      <c r="K64" s="267">
        <v>36800</v>
      </c>
      <c r="L64" s="162">
        <f t="shared" si="46"/>
        <v>0</v>
      </c>
      <c r="M64" s="260">
        <v>355.5</v>
      </c>
      <c r="N64" s="175">
        <f t="shared" si="4"/>
        <v>0</v>
      </c>
      <c r="O64" s="162">
        <f t="shared" si="47"/>
        <v>0</v>
      </c>
      <c r="P64" s="260">
        <v>35.549999999999997</v>
      </c>
      <c r="Q64" s="176">
        <f t="shared" si="5"/>
        <v>0</v>
      </c>
      <c r="R64" s="161">
        <f t="shared" si="48"/>
        <v>0</v>
      </c>
      <c r="S64" s="260">
        <v>5766.6</v>
      </c>
      <c r="T64" s="177">
        <f t="shared" si="6"/>
        <v>0</v>
      </c>
      <c r="U64" s="164">
        <f t="shared" si="49"/>
        <v>0</v>
      </c>
      <c r="V64" s="260">
        <v>576.66</v>
      </c>
      <c r="W64" s="177">
        <f t="shared" si="7"/>
        <v>0</v>
      </c>
      <c r="X64" s="164">
        <f t="shared" si="50"/>
        <v>0</v>
      </c>
      <c r="Y64" s="248">
        <v>905</v>
      </c>
      <c r="Z64" s="178">
        <f t="shared" si="8"/>
        <v>0</v>
      </c>
      <c r="AA64" s="165">
        <f t="shared" si="51"/>
        <v>0</v>
      </c>
      <c r="AB64" s="248">
        <v>452.5</v>
      </c>
      <c r="AC64" s="179">
        <f t="shared" si="9"/>
        <v>0</v>
      </c>
      <c r="AD64" s="164">
        <f t="shared" si="52"/>
        <v>0</v>
      </c>
      <c r="AE64" s="248">
        <v>90.5</v>
      </c>
      <c r="AF64" s="179">
        <f t="shared" si="10"/>
        <v>0</v>
      </c>
      <c r="AG64" s="164">
        <f t="shared" si="53"/>
        <v>0</v>
      </c>
      <c r="AH64" s="439">
        <v>611</v>
      </c>
      <c r="AI64" s="178">
        <f t="shared" si="11"/>
        <v>0</v>
      </c>
      <c r="AJ64" s="165">
        <f t="shared" si="54"/>
        <v>0</v>
      </c>
      <c r="AK64" s="439">
        <v>286</v>
      </c>
      <c r="AL64" s="179">
        <f t="shared" si="12"/>
        <v>0</v>
      </c>
      <c r="AM64" s="164">
        <f t="shared" si="55"/>
        <v>0</v>
      </c>
      <c r="AN64" s="439">
        <v>91</v>
      </c>
      <c r="AO64" s="178">
        <f t="shared" si="13"/>
        <v>0</v>
      </c>
      <c r="AP64" s="165">
        <f t="shared" si="56"/>
        <v>0</v>
      </c>
      <c r="AQ64" s="260">
        <v>2000</v>
      </c>
      <c r="AR64" s="179">
        <f t="shared" si="14"/>
        <v>0</v>
      </c>
      <c r="AS64" s="164">
        <f t="shared" si="57"/>
        <v>1</v>
      </c>
      <c r="AT64" s="260">
        <v>200</v>
      </c>
      <c r="AU64" s="180">
        <f t="shared" si="15"/>
        <v>200</v>
      </c>
      <c r="AV64" s="162">
        <f t="shared" si="58"/>
        <v>0</v>
      </c>
      <c r="AW64" s="260">
        <v>1160</v>
      </c>
      <c r="AX64" s="176">
        <f t="shared" si="16"/>
        <v>0</v>
      </c>
      <c r="AY64" s="161">
        <f t="shared" si="59"/>
        <v>0</v>
      </c>
      <c r="AZ64" s="247">
        <v>-76.53</v>
      </c>
      <c r="BA64" s="181">
        <f t="shared" si="17"/>
        <v>0</v>
      </c>
      <c r="BB64" s="162">
        <f t="shared" si="60"/>
        <v>0</v>
      </c>
      <c r="BC64" s="247">
        <v>-11.55</v>
      </c>
      <c r="BD64" s="182">
        <f t="shared" si="18"/>
        <v>0</v>
      </c>
      <c r="BE64" s="161">
        <f t="shared" si="61"/>
        <v>0</v>
      </c>
      <c r="BF64" s="248">
        <v>761</v>
      </c>
      <c r="BG64" s="182">
        <f t="shared" si="19"/>
        <v>0</v>
      </c>
      <c r="BH64" s="161">
        <f t="shared" si="62"/>
        <v>0</v>
      </c>
      <c r="BI64" s="248">
        <v>361</v>
      </c>
      <c r="BJ64" s="180">
        <f t="shared" si="20"/>
        <v>0</v>
      </c>
      <c r="BK64" s="161">
        <f t="shared" si="63"/>
        <v>1</v>
      </c>
      <c r="BL64" s="248">
        <v>41</v>
      </c>
      <c r="BM64" s="180">
        <f t="shared" si="21"/>
        <v>41</v>
      </c>
      <c r="BN64" s="161">
        <f t="shared" si="64"/>
        <v>0</v>
      </c>
      <c r="BO64" s="259">
        <v>-1939</v>
      </c>
      <c r="BP64" s="176">
        <f t="shared" si="22"/>
        <v>0</v>
      </c>
      <c r="BQ64" s="161">
        <f t="shared" si="65"/>
        <v>0</v>
      </c>
      <c r="BR64" s="260">
        <v>1100</v>
      </c>
      <c r="BS64" s="182">
        <f t="shared" si="23"/>
        <v>0</v>
      </c>
      <c r="BT64" s="161">
        <f t="shared" si="66"/>
        <v>1</v>
      </c>
      <c r="BU64" s="260">
        <v>550</v>
      </c>
      <c r="BV64" s="180">
        <f t="shared" si="24"/>
        <v>550</v>
      </c>
      <c r="BW64" s="162">
        <f t="shared" si="67"/>
        <v>1</v>
      </c>
      <c r="BX64" s="260">
        <v>110</v>
      </c>
      <c r="BY64" s="176">
        <f t="shared" si="25"/>
        <v>110</v>
      </c>
      <c r="BZ64" s="161">
        <f t="shared" si="68"/>
        <v>0</v>
      </c>
      <c r="CA64" s="260">
        <v>3480</v>
      </c>
      <c r="CB64" s="180">
        <f t="shared" si="26"/>
        <v>0</v>
      </c>
      <c r="CC64" s="162">
        <f t="shared" si="69"/>
        <v>0</v>
      </c>
      <c r="CD64" s="259"/>
      <c r="CE64" s="182"/>
      <c r="CF64" s="410">
        <f t="shared" si="70"/>
        <v>0</v>
      </c>
      <c r="CG64" s="259">
        <v>-2489</v>
      </c>
      <c r="CH64" s="182">
        <f t="shared" si="27"/>
        <v>0</v>
      </c>
      <c r="CI64" s="416">
        <f t="shared" si="71"/>
        <v>0</v>
      </c>
      <c r="CJ64" s="259">
        <v>-1264</v>
      </c>
      <c r="CK64" s="444">
        <f t="shared" si="28"/>
        <v>0</v>
      </c>
      <c r="CL64" s="162">
        <f t="shared" si="72"/>
        <v>0</v>
      </c>
      <c r="CM64" s="259">
        <v>-284</v>
      </c>
      <c r="CN64" s="608">
        <f t="shared" si="29"/>
        <v>0</v>
      </c>
      <c r="CO64" s="158">
        <f t="shared" si="30"/>
        <v>901</v>
      </c>
      <c r="CP64" s="182"/>
      <c r="CQ64" s="731">
        <f t="shared" si="31"/>
        <v>901</v>
      </c>
      <c r="CR64" s="599"/>
      <c r="CS64" s="359">
        <f t="shared" si="73"/>
        <v>36800</v>
      </c>
      <c r="CT64" s="613"/>
      <c r="CU64" s="182"/>
      <c r="CV64" s="608"/>
      <c r="CW64" s="642"/>
      <c r="CX64" s="182"/>
      <c r="CY64" s="608"/>
      <c r="CZ64" s="613"/>
      <c r="DA64" s="182"/>
      <c r="DB64" s="608"/>
      <c r="DC64" s="613"/>
      <c r="DD64" s="182"/>
      <c r="DE64" s="608"/>
      <c r="DF64" s="613"/>
      <c r="DG64" s="182"/>
      <c r="DH64" s="608"/>
      <c r="DI64" s="613"/>
      <c r="DJ64" s="182"/>
      <c r="DK64" s="608"/>
      <c r="DL64" s="613"/>
      <c r="DM64" s="182"/>
      <c r="DN64" s="608"/>
      <c r="DO64" s="613"/>
      <c r="DP64" s="182"/>
      <c r="DQ64" s="608"/>
      <c r="DR64" s="613"/>
      <c r="DS64" s="182"/>
      <c r="DT64" s="608"/>
      <c r="DU64" s="613"/>
      <c r="DV64" s="182"/>
      <c r="DW64" s="608"/>
      <c r="DX64" s="613"/>
      <c r="DY64" s="182"/>
      <c r="DZ64" s="608"/>
      <c r="EA64" s="613"/>
      <c r="EB64" s="182"/>
      <c r="EC64" s="608"/>
      <c r="ED64" s="613"/>
      <c r="EE64" s="182"/>
      <c r="EF64" s="608"/>
      <c r="EG64" s="613"/>
      <c r="EH64" s="182"/>
      <c r="EI64" s="608"/>
      <c r="EJ64" s="613"/>
      <c r="EK64" s="182"/>
      <c r="EL64" s="608"/>
      <c r="EM64" s="613"/>
      <c r="EN64" s="182"/>
      <c r="EO64" s="608"/>
      <c r="EP64" s="613"/>
      <c r="EQ64" s="182"/>
      <c r="ER64" s="608"/>
      <c r="ES64" s="613"/>
      <c r="ET64" s="182"/>
      <c r="EU64" s="608"/>
      <c r="EV64" s="613"/>
      <c r="EW64" s="182"/>
      <c r="EX64" s="608"/>
      <c r="EY64" s="613"/>
      <c r="EZ64" s="182"/>
      <c r="FA64" s="608"/>
      <c r="FB64" s="182"/>
      <c r="FC64" s="182"/>
      <c r="FD64" s="182"/>
      <c r="FE64" s="588"/>
      <c r="FF64" s="182"/>
      <c r="FG64" s="181"/>
      <c r="FH64" s="860"/>
      <c r="FI64" s="662">
        <f t="shared" si="32"/>
        <v>36800</v>
      </c>
      <c r="FJ64" s="677"/>
      <c r="FK64" s="677"/>
      <c r="FL64" s="677"/>
      <c r="FM64" s="677"/>
      <c r="FN64" s="677"/>
      <c r="FO64" s="677"/>
      <c r="FP64" s="677"/>
      <c r="FQ64" s="677"/>
      <c r="FR64" s="67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666"/>
      <c r="GD64" s="666"/>
      <c r="GE64" s="666"/>
      <c r="GF64" s="666"/>
      <c r="GG64" s="169"/>
      <c r="GH64" s="686">
        <f t="shared" si="74"/>
        <v>0</v>
      </c>
      <c r="GI64" s="171">
        <f t="shared" si="75"/>
        <v>0</v>
      </c>
      <c r="GJ64" s="171">
        <f t="shared" si="76"/>
        <v>0</v>
      </c>
      <c r="GK64" s="171">
        <f t="shared" si="77"/>
        <v>0</v>
      </c>
      <c r="GL64" s="171">
        <f t="shared" si="78"/>
        <v>0</v>
      </c>
      <c r="GM64" s="171">
        <f t="shared" si="79"/>
        <v>0</v>
      </c>
      <c r="GN64" s="171">
        <f t="shared" si="80"/>
        <v>0</v>
      </c>
      <c r="GO64" s="171">
        <f t="shared" si="81"/>
        <v>0</v>
      </c>
      <c r="GP64" s="171">
        <f t="shared" si="82"/>
        <v>0</v>
      </c>
      <c r="GQ64" s="171">
        <f t="shared" si="83"/>
        <v>0</v>
      </c>
      <c r="GR64" s="171">
        <f t="shared" si="84"/>
        <v>0</v>
      </c>
      <c r="GS64" s="171">
        <f t="shared" si="85"/>
        <v>902</v>
      </c>
      <c r="GT64" s="171">
        <f t="shared" si="86"/>
        <v>0</v>
      </c>
      <c r="GU64" s="171">
        <f t="shared" si="87"/>
        <v>0</v>
      </c>
      <c r="GV64" s="171">
        <f t="shared" si="88"/>
        <v>0</v>
      </c>
      <c r="GW64" s="171">
        <f t="shared" si="89"/>
        <v>0</v>
      </c>
      <c r="GX64" s="171">
        <f t="shared" si="90"/>
        <v>0</v>
      </c>
      <c r="GY64" s="171">
        <f t="shared" si="91"/>
        <v>540.25</v>
      </c>
      <c r="GZ64" s="171">
        <f t="shared" si="92"/>
        <v>0</v>
      </c>
      <c r="HA64" s="171">
        <f t="shared" si="93"/>
        <v>0</v>
      </c>
      <c r="HB64" s="171">
        <f t="shared" si="94"/>
        <v>6339.49</v>
      </c>
      <c r="HC64" s="171">
        <f t="shared" si="95"/>
        <v>1049.5</v>
      </c>
      <c r="HD64" s="171">
        <f t="shared" si="96"/>
        <v>0</v>
      </c>
      <c r="HE64" s="171">
        <f t="shared" si="97"/>
        <v>0</v>
      </c>
      <c r="HF64" s="171">
        <f t="shared" si="98"/>
        <v>0</v>
      </c>
      <c r="HG64" s="171">
        <f t="shared" si="99"/>
        <v>0</v>
      </c>
      <c r="HH64" s="171">
        <f t="shared" si="100"/>
        <v>0</v>
      </c>
      <c r="HI64" s="778"/>
      <c r="HJ64" s="171">
        <f t="shared" si="33"/>
        <v>901</v>
      </c>
      <c r="HK64" s="171"/>
      <c r="HL64" s="172">
        <f t="shared" si="34"/>
        <v>36800</v>
      </c>
      <c r="HM64" s="171">
        <f t="shared" si="101"/>
        <v>8831.24</v>
      </c>
      <c r="HN64" s="700">
        <f t="shared" si="35"/>
        <v>36800</v>
      </c>
      <c r="HO64" s="160">
        <f t="shared" si="36"/>
        <v>901</v>
      </c>
      <c r="HP64" s="160">
        <f t="shared" si="37"/>
        <v>0</v>
      </c>
      <c r="HQ64" s="171">
        <f t="shared" si="38"/>
        <v>901</v>
      </c>
      <c r="HR64" s="168">
        <f t="shared" si="39"/>
        <v>1</v>
      </c>
      <c r="HS64" s="168">
        <f t="shared" si="40"/>
        <v>0</v>
      </c>
      <c r="HT64" s="160">
        <f t="shared" si="102"/>
        <v>8831.24</v>
      </c>
      <c r="HU64" s="158">
        <f>MAX(HT55:HT64)</f>
        <v>8831.24</v>
      </c>
      <c r="HV64" s="158">
        <f t="shared" si="103"/>
        <v>0</v>
      </c>
      <c r="HW64" s="170"/>
      <c r="HX64" s="468"/>
      <c r="HY64" s="156"/>
      <c r="HZ64" s="156"/>
      <c r="IA64" s="156"/>
      <c r="IB64" s="156"/>
      <c r="IC64" s="156"/>
      <c r="ID64" s="156"/>
      <c r="IE64" s="156"/>
      <c r="IF64" s="156"/>
      <c r="IG64" s="156"/>
      <c r="IH64" s="156"/>
      <c r="II64" s="156"/>
      <c r="IJ64" s="156"/>
      <c r="IK64" s="156"/>
      <c r="IL64" s="156"/>
      <c r="IM64" s="156"/>
      <c r="IN64" s="156"/>
      <c r="IO64" s="156"/>
      <c r="IP64" s="156"/>
      <c r="IQ64" s="156"/>
      <c r="IR64" s="156"/>
      <c r="IS64" s="156"/>
      <c r="IT64" s="156"/>
      <c r="IU64" s="156"/>
      <c r="IV64" s="156"/>
      <c r="IW64" s="156"/>
      <c r="IX64" s="156"/>
      <c r="IY64" s="156"/>
      <c r="IZ64" s="156"/>
      <c r="JA64" s="156"/>
      <c r="JB64" s="156"/>
      <c r="JC64" s="156"/>
      <c r="JD64" s="156"/>
      <c r="JE64" s="156"/>
      <c r="JF64" s="156"/>
      <c r="JG64" s="156"/>
      <c r="JH64" s="156"/>
      <c r="JI64" s="156"/>
      <c r="JJ64" s="156"/>
      <c r="JK64" s="156"/>
      <c r="JL64" s="156"/>
      <c r="JM64" s="156"/>
      <c r="JN64" s="156"/>
      <c r="JO64" s="156"/>
      <c r="JP64" s="156"/>
      <c r="JQ64" s="156"/>
      <c r="JR64" s="156"/>
      <c r="JS64" s="156"/>
      <c r="JT64" s="156"/>
      <c r="JU64" s="156"/>
    </row>
    <row r="65" spans="1:281" s="174" customFormat="1" ht="19.5" customHeight="1" x14ac:dyDescent="0.35">
      <c r="A65" s="156"/>
      <c r="B65" s="813">
        <f t="shared" si="41"/>
        <v>36831</v>
      </c>
      <c r="C65" s="814">
        <f t="shared" si="42"/>
        <v>33831.24</v>
      </c>
      <c r="D65" s="816">
        <v>0</v>
      </c>
      <c r="E65" s="816">
        <v>0</v>
      </c>
      <c r="F65" s="814">
        <f t="shared" si="2"/>
        <v>-1290.76</v>
      </c>
      <c r="G65" s="817">
        <f t="shared" si="43"/>
        <v>32540.48</v>
      </c>
      <c r="H65" s="818">
        <f t="shared" si="44"/>
        <v>-3.8152902465295395E-2</v>
      </c>
      <c r="I65" s="765">
        <f t="shared" si="45"/>
        <v>7540.48</v>
      </c>
      <c r="J65" s="159">
        <f t="shared" si="3"/>
        <v>-1290.7600000000002</v>
      </c>
      <c r="K65" s="267">
        <v>36831</v>
      </c>
      <c r="L65" s="162">
        <f t="shared" si="46"/>
        <v>0</v>
      </c>
      <c r="M65" s="260">
        <v>2718.5</v>
      </c>
      <c r="N65" s="175">
        <f t="shared" si="4"/>
        <v>0</v>
      </c>
      <c r="O65" s="162">
        <f t="shared" si="47"/>
        <v>0</v>
      </c>
      <c r="P65" s="260">
        <v>201.65</v>
      </c>
      <c r="Q65" s="176">
        <f t="shared" si="5"/>
        <v>0</v>
      </c>
      <c r="R65" s="161">
        <f t="shared" si="48"/>
        <v>0</v>
      </c>
      <c r="S65" s="260">
        <v>15511.8</v>
      </c>
      <c r="T65" s="177">
        <f t="shared" si="6"/>
        <v>0</v>
      </c>
      <c r="U65" s="164">
        <f t="shared" si="49"/>
        <v>0</v>
      </c>
      <c r="V65" s="260">
        <v>1551.18</v>
      </c>
      <c r="W65" s="177">
        <f t="shared" si="7"/>
        <v>0</v>
      </c>
      <c r="X65" s="164">
        <f t="shared" si="50"/>
        <v>0</v>
      </c>
      <c r="Y65" s="247">
        <v>-669</v>
      </c>
      <c r="Z65" s="178">
        <f t="shared" si="8"/>
        <v>0</v>
      </c>
      <c r="AA65" s="165">
        <f t="shared" si="51"/>
        <v>0</v>
      </c>
      <c r="AB65" s="247">
        <v>-354</v>
      </c>
      <c r="AC65" s="179">
        <f t="shared" si="9"/>
        <v>0</v>
      </c>
      <c r="AD65" s="164">
        <f t="shared" si="52"/>
        <v>0</v>
      </c>
      <c r="AE65" s="247">
        <v>-102</v>
      </c>
      <c r="AF65" s="179">
        <f t="shared" si="10"/>
        <v>0</v>
      </c>
      <c r="AG65" s="164">
        <f t="shared" si="53"/>
        <v>0</v>
      </c>
      <c r="AH65" s="439">
        <v>250</v>
      </c>
      <c r="AI65" s="178">
        <f t="shared" si="11"/>
        <v>0</v>
      </c>
      <c r="AJ65" s="165">
        <f t="shared" si="54"/>
        <v>0</v>
      </c>
      <c r="AK65" s="439">
        <v>125</v>
      </c>
      <c r="AL65" s="179">
        <f t="shared" si="12"/>
        <v>0</v>
      </c>
      <c r="AM65" s="164">
        <f t="shared" si="55"/>
        <v>0</v>
      </c>
      <c r="AN65" s="439">
        <v>50</v>
      </c>
      <c r="AO65" s="178">
        <f t="shared" si="13"/>
        <v>0</v>
      </c>
      <c r="AP65" s="165">
        <f t="shared" si="56"/>
        <v>0</v>
      </c>
      <c r="AQ65" s="260">
        <v>461</v>
      </c>
      <c r="AR65" s="179">
        <f t="shared" si="14"/>
        <v>0</v>
      </c>
      <c r="AS65" s="164">
        <f t="shared" si="57"/>
        <v>1</v>
      </c>
      <c r="AT65" s="260">
        <v>11</v>
      </c>
      <c r="AU65" s="180">
        <f t="shared" si="15"/>
        <v>11</v>
      </c>
      <c r="AV65" s="162">
        <f t="shared" si="58"/>
        <v>0</v>
      </c>
      <c r="AW65" s="260">
        <v>460</v>
      </c>
      <c r="AX65" s="176">
        <f t="shared" si="16"/>
        <v>0</v>
      </c>
      <c r="AY65" s="161">
        <f t="shared" si="59"/>
        <v>0</v>
      </c>
      <c r="AZ65" s="247">
        <v>-4415.49</v>
      </c>
      <c r="BA65" s="181">
        <f t="shared" si="17"/>
        <v>0</v>
      </c>
      <c r="BB65" s="162">
        <f t="shared" si="60"/>
        <v>0</v>
      </c>
      <c r="BC65" s="247">
        <v>-449.35</v>
      </c>
      <c r="BD65" s="182">
        <f t="shared" si="18"/>
        <v>0</v>
      </c>
      <c r="BE65" s="161">
        <f t="shared" si="61"/>
        <v>0</v>
      </c>
      <c r="BF65" s="247">
        <v>-3204.5</v>
      </c>
      <c r="BG65" s="182">
        <f t="shared" si="19"/>
        <v>0</v>
      </c>
      <c r="BH65" s="161">
        <f t="shared" si="62"/>
        <v>0</v>
      </c>
      <c r="BI65" s="247">
        <v>-1660.75</v>
      </c>
      <c r="BJ65" s="180">
        <f t="shared" si="20"/>
        <v>0</v>
      </c>
      <c r="BK65" s="161">
        <f t="shared" si="63"/>
        <v>1</v>
      </c>
      <c r="BL65" s="247">
        <v>-425.75</v>
      </c>
      <c r="BM65" s="180">
        <f t="shared" si="21"/>
        <v>-425.75</v>
      </c>
      <c r="BN65" s="161">
        <f t="shared" si="64"/>
        <v>0</v>
      </c>
      <c r="BO65" s="260">
        <v>2181.25</v>
      </c>
      <c r="BP65" s="176">
        <f t="shared" si="22"/>
        <v>0</v>
      </c>
      <c r="BQ65" s="161">
        <f t="shared" si="65"/>
        <v>0</v>
      </c>
      <c r="BR65" s="259">
        <v>-1278.03</v>
      </c>
      <c r="BS65" s="182">
        <f t="shared" si="23"/>
        <v>0</v>
      </c>
      <c r="BT65" s="161">
        <f t="shared" si="66"/>
        <v>1</v>
      </c>
      <c r="BU65" s="259">
        <v>-678.01</v>
      </c>
      <c r="BV65" s="180">
        <f t="shared" si="24"/>
        <v>-678.01</v>
      </c>
      <c r="BW65" s="162">
        <f t="shared" si="67"/>
        <v>1</v>
      </c>
      <c r="BX65" s="259">
        <v>-198</v>
      </c>
      <c r="BY65" s="176">
        <f t="shared" si="25"/>
        <v>-198</v>
      </c>
      <c r="BZ65" s="161">
        <f t="shared" si="68"/>
        <v>0</v>
      </c>
      <c r="CA65" s="259">
        <v>-267</v>
      </c>
      <c r="CB65" s="180">
        <f t="shared" si="26"/>
        <v>0</v>
      </c>
      <c r="CC65" s="162">
        <f t="shared" si="69"/>
        <v>0</v>
      </c>
      <c r="CD65" s="259"/>
      <c r="CE65" s="182"/>
      <c r="CF65" s="410">
        <f t="shared" si="70"/>
        <v>0</v>
      </c>
      <c r="CG65" s="260">
        <v>2323</v>
      </c>
      <c r="CH65" s="182">
        <f t="shared" si="27"/>
        <v>0</v>
      </c>
      <c r="CI65" s="416">
        <f t="shared" si="71"/>
        <v>0</v>
      </c>
      <c r="CJ65" s="260">
        <v>1103</v>
      </c>
      <c r="CK65" s="444">
        <f t="shared" si="28"/>
        <v>0</v>
      </c>
      <c r="CL65" s="162">
        <f t="shared" si="72"/>
        <v>0</v>
      </c>
      <c r="CM65" s="260">
        <v>127</v>
      </c>
      <c r="CN65" s="608">
        <f t="shared" si="29"/>
        <v>0</v>
      </c>
      <c r="CO65" s="158">
        <f t="shared" si="30"/>
        <v>-1290.76</v>
      </c>
      <c r="CP65" s="182"/>
      <c r="CQ65" s="731">
        <f t="shared" si="31"/>
        <v>-1290.76</v>
      </c>
      <c r="CR65" s="599"/>
      <c r="CS65" s="359">
        <f t="shared" si="73"/>
        <v>36831</v>
      </c>
      <c r="CT65" s="613"/>
      <c r="CU65" s="182"/>
      <c r="CV65" s="608"/>
      <c r="CW65" s="642"/>
      <c r="CX65" s="182"/>
      <c r="CY65" s="608"/>
      <c r="CZ65" s="613"/>
      <c r="DA65" s="182"/>
      <c r="DB65" s="608"/>
      <c r="DC65" s="613"/>
      <c r="DD65" s="182"/>
      <c r="DE65" s="608"/>
      <c r="DF65" s="613"/>
      <c r="DG65" s="182"/>
      <c r="DH65" s="608"/>
      <c r="DI65" s="613"/>
      <c r="DJ65" s="182"/>
      <c r="DK65" s="608"/>
      <c r="DL65" s="613"/>
      <c r="DM65" s="182"/>
      <c r="DN65" s="608"/>
      <c r="DO65" s="613"/>
      <c r="DP65" s="182"/>
      <c r="DQ65" s="608"/>
      <c r="DR65" s="613"/>
      <c r="DS65" s="182"/>
      <c r="DT65" s="608"/>
      <c r="DU65" s="613"/>
      <c r="DV65" s="182"/>
      <c r="DW65" s="608"/>
      <c r="DX65" s="613"/>
      <c r="DY65" s="182"/>
      <c r="DZ65" s="608"/>
      <c r="EA65" s="613"/>
      <c r="EB65" s="182"/>
      <c r="EC65" s="608"/>
      <c r="ED65" s="613"/>
      <c r="EE65" s="182"/>
      <c r="EF65" s="608"/>
      <c r="EG65" s="613"/>
      <c r="EH65" s="182"/>
      <c r="EI65" s="608"/>
      <c r="EJ65" s="613"/>
      <c r="EK65" s="182"/>
      <c r="EL65" s="608"/>
      <c r="EM65" s="613"/>
      <c r="EN65" s="182"/>
      <c r="EO65" s="608"/>
      <c r="EP65" s="613"/>
      <c r="EQ65" s="182"/>
      <c r="ER65" s="608"/>
      <c r="ES65" s="613"/>
      <c r="ET65" s="182"/>
      <c r="EU65" s="608"/>
      <c r="EV65" s="613"/>
      <c r="EW65" s="182"/>
      <c r="EX65" s="608"/>
      <c r="EY65" s="613"/>
      <c r="EZ65" s="182"/>
      <c r="FA65" s="608"/>
      <c r="FB65" s="182"/>
      <c r="FC65" s="182"/>
      <c r="FD65" s="182"/>
      <c r="FE65" s="588"/>
      <c r="FF65" s="182"/>
      <c r="FG65" s="181"/>
      <c r="FH65" s="860"/>
      <c r="FI65" s="662">
        <f t="shared" si="32"/>
        <v>36831</v>
      </c>
      <c r="FJ65" s="677"/>
      <c r="FK65" s="677"/>
      <c r="FL65" s="677"/>
      <c r="FM65" s="677"/>
      <c r="FN65" s="677"/>
      <c r="FO65" s="677"/>
      <c r="FP65" s="677"/>
      <c r="FQ65" s="677"/>
      <c r="FR65" s="67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666"/>
      <c r="GD65" s="666"/>
      <c r="GE65" s="666"/>
      <c r="GF65" s="666"/>
      <c r="GG65" s="169"/>
      <c r="GH65" s="686">
        <f t="shared" si="74"/>
        <v>0</v>
      </c>
      <c r="GI65" s="171">
        <f t="shared" si="75"/>
        <v>0</v>
      </c>
      <c r="GJ65" s="171">
        <f t="shared" si="76"/>
        <v>0</v>
      </c>
      <c r="GK65" s="171">
        <f t="shared" si="77"/>
        <v>0</v>
      </c>
      <c r="GL65" s="171">
        <f t="shared" si="78"/>
        <v>0</v>
      </c>
      <c r="GM65" s="171">
        <f t="shared" si="79"/>
        <v>0</v>
      </c>
      <c r="GN65" s="171">
        <f t="shared" si="80"/>
        <v>0</v>
      </c>
      <c r="GO65" s="171">
        <f t="shared" si="81"/>
        <v>0</v>
      </c>
      <c r="GP65" s="171">
        <f t="shared" si="82"/>
        <v>0</v>
      </c>
      <c r="GQ65" s="171">
        <f t="shared" si="83"/>
        <v>0</v>
      </c>
      <c r="GR65" s="171">
        <f t="shared" si="84"/>
        <v>0</v>
      </c>
      <c r="GS65" s="171">
        <f t="shared" si="85"/>
        <v>913</v>
      </c>
      <c r="GT65" s="171">
        <f t="shared" si="86"/>
        <v>0</v>
      </c>
      <c r="GU65" s="171">
        <f t="shared" si="87"/>
        <v>0</v>
      </c>
      <c r="GV65" s="171">
        <f t="shared" si="88"/>
        <v>0</v>
      </c>
      <c r="GW65" s="171">
        <f t="shared" si="89"/>
        <v>0</v>
      </c>
      <c r="GX65" s="171">
        <f t="shared" si="90"/>
        <v>0</v>
      </c>
      <c r="GY65" s="171">
        <f t="shared" si="91"/>
        <v>114.5</v>
      </c>
      <c r="GZ65" s="171">
        <f t="shared" si="92"/>
        <v>0</v>
      </c>
      <c r="HA65" s="171">
        <f t="shared" si="93"/>
        <v>0</v>
      </c>
      <c r="HB65" s="171">
        <f t="shared" si="94"/>
        <v>5661.48</v>
      </c>
      <c r="HC65" s="171">
        <f t="shared" si="95"/>
        <v>851.5</v>
      </c>
      <c r="HD65" s="171">
        <f t="shared" si="96"/>
        <v>0</v>
      </c>
      <c r="HE65" s="171">
        <f t="shared" si="97"/>
        <v>0</v>
      </c>
      <c r="HF65" s="171">
        <f t="shared" si="98"/>
        <v>0</v>
      </c>
      <c r="HG65" s="171">
        <f t="shared" si="99"/>
        <v>0</v>
      </c>
      <c r="HH65" s="171">
        <f t="shared" si="100"/>
        <v>0</v>
      </c>
      <c r="HI65" s="778"/>
      <c r="HJ65" s="171">
        <f t="shared" si="33"/>
        <v>-1290.76</v>
      </c>
      <c r="HK65" s="171"/>
      <c r="HL65" s="172">
        <f t="shared" si="34"/>
        <v>36831</v>
      </c>
      <c r="HM65" s="171">
        <f t="shared" si="101"/>
        <v>7540.48</v>
      </c>
      <c r="HN65" s="700">
        <f t="shared" si="35"/>
        <v>36831</v>
      </c>
      <c r="HO65" s="160">
        <f t="shared" si="36"/>
        <v>0</v>
      </c>
      <c r="HP65" s="160">
        <f t="shared" si="37"/>
        <v>-1290.76</v>
      </c>
      <c r="HQ65" s="171">
        <f t="shared" si="38"/>
        <v>-1290.76</v>
      </c>
      <c r="HR65" s="168">
        <f t="shared" si="39"/>
        <v>0</v>
      </c>
      <c r="HS65" s="168">
        <f t="shared" si="40"/>
        <v>1</v>
      </c>
      <c r="HT65" s="160">
        <f t="shared" si="102"/>
        <v>7540.48</v>
      </c>
      <c r="HU65" s="158">
        <f>MAX(HT55:HT65)</f>
        <v>8831.24</v>
      </c>
      <c r="HV65" s="158">
        <f t="shared" si="103"/>
        <v>-1290.7600000000002</v>
      </c>
      <c r="HW65" s="170"/>
      <c r="HX65" s="468"/>
      <c r="HY65" s="156"/>
      <c r="HZ65" s="156"/>
      <c r="IA65" s="156"/>
      <c r="IB65" s="156"/>
      <c r="IC65" s="156"/>
      <c r="ID65" s="156"/>
      <c r="IE65" s="156"/>
      <c r="IF65" s="156"/>
      <c r="IG65" s="156"/>
      <c r="IH65" s="156"/>
      <c r="II65" s="156"/>
      <c r="IJ65" s="156"/>
      <c r="IK65" s="156"/>
      <c r="IL65" s="156"/>
      <c r="IM65" s="156"/>
      <c r="IN65" s="156"/>
      <c r="IO65" s="156"/>
      <c r="IP65" s="156"/>
      <c r="IQ65" s="156"/>
      <c r="IR65" s="156"/>
      <c r="IS65" s="156"/>
      <c r="IT65" s="156"/>
      <c r="IU65" s="156"/>
      <c r="IV65" s="156"/>
      <c r="IW65" s="156"/>
      <c r="IX65" s="156"/>
      <c r="IY65" s="156"/>
      <c r="IZ65" s="156"/>
      <c r="JA65" s="156"/>
      <c r="JB65" s="156"/>
      <c r="JC65" s="156"/>
      <c r="JD65" s="156"/>
      <c r="JE65" s="156"/>
      <c r="JF65" s="156"/>
      <c r="JG65" s="156"/>
      <c r="JH65" s="156"/>
      <c r="JI65" s="156"/>
      <c r="JJ65" s="156"/>
      <c r="JK65" s="156"/>
      <c r="JL65" s="156"/>
      <c r="JM65" s="156"/>
      <c r="JN65" s="156"/>
      <c r="JO65" s="156"/>
      <c r="JP65" s="156"/>
      <c r="JQ65" s="156"/>
      <c r="JR65" s="156"/>
      <c r="JS65" s="156"/>
      <c r="JT65" s="156"/>
      <c r="JU65" s="156"/>
    </row>
    <row r="66" spans="1:281" s="174" customFormat="1" ht="19.5" customHeight="1" x14ac:dyDescent="0.35">
      <c r="A66" s="156"/>
      <c r="B66" s="813">
        <f t="shared" si="41"/>
        <v>36861</v>
      </c>
      <c r="C66" s="814">
        <f t="shared" si="42"/>
        <v>32540.48</v>
      </c>
      <c r="D66" s="816">
        <v>0</v>
      </c>
      <c r="E66" s="816">
        <v>0</v>
      </c>
      <c r="F66" s="814">
        <f t="shared" si="2"/>
        <v>3607.99</v>
      </c>
      <c r="G66" s="817">
        <f t="shared" si="43"/>
        <v>36148.47</v>
      </c>
      <c r="H66" s="818">
        <f t="shared" si="44"/>
        <v>0.11087697538573493</v>
      </c>
      <c r="I66" s="765">
        <f t="shared" si="45"/>
        <v>11148.47</v>
      </c>
      <c r="J66" s="159">
        <f t="shared" si="3"/>
        <v>0</v>
      </c>
      <c r="K66" s="267">
        <v>36861</v>
      </c>
      <c r="L66" s="162">
        <f t="shared" si="46"/>
        <v>0</v>
      </c>
      <c r="M66" s="259">
        <v>-4271.5</v>
      </c>
      <c r="N66" s="175">
        <f t="shared" si="4"/>
        <v>0</v>
      </c>
      <c r="O66" s="162">
        <f t="shared" si="47"/>
        <v>0</v>
      </c>
      <c r="P66" s="259">
        <v>-497.35</v>
      </c>
      <c r="Q66" s="176">
        <f t="shared" si="5"/>
        <v>0</v>
      </c>
      <c r="R66" s="161">
        <f t="shared" si="48"/>
        <v>0</v>
      </c>
      <c r="S66" s="260">
        <v>3296</v>
      </c>
      <c r="T66" s="177">
        <f t="shared" si="6"/>
        <v>0</v>
      </c>
      <c r="U66" s="164">
        <f t="shared" si="49"/>
        <v>0</v>
      </c>
      <c r="V66" s="260">
        <v>329.6</v>
      </c>
      <c r="W66" s="177">
        <f t="shared" si="7"/>
        <v>0</v>
      </c>
      <c r="X66" s="164">
        <f t="shared" si="50"/>
        <v>0</v>
      </c>
      <c r="Y66" s="248">
        <v>370</v>
      </c>
      <c r="Z66" s="178">
        <f t="shared" si="8"/>
        <v>0</v>
      </c>
      <c r="AA66" s="165">
        <f t="shared" si="51"/>
        <v>0</v>
      </c>
      <c r="AB66" s="248">
        <v>185</v>
      </c>
      <c r="AC66" s="179">
        <f t="shared" si="9"/>
        <v>0</v>
      </c>
      <c r="AD66" s="164">
        <f t="shared" si="52"/>
        <v>0</v>
      </c>
      <c r="AE66" s="248">
        <v>37</v>
      </c>
      <c r="AF66" s="179">
        <f t="shared" si="10"/>
        <v>0</v>
      </c>
      <c r="AG66" s="164">
        <f t="shared" si="53"/>
        <v>0</v>
      </c>
      <c r="AH66" s="243">
        <v>-28</v>
      </c>
      <c r="AI66" s="178">
        <f t="shared" si="11"/>
        <v>0</v>
      </c>
      <c r="AJ66" s="165">
        <f t="shared" si="54"/>
        <v>0</v>
      </c>
      <c r="AK66" s="243">
        <v>-53</v>
      </c>
      <c r="AL66" s="179">
        <f t="shared" si="12"/>
        <v>0</v>
      </c>
      <c r="AM66" s="164">
        <f t="shared" si="55"/>
        <v>0</v>
      </c>
      <c r="AN66" s="243">
        <v>-68</v>
      </c>
      <c r="AO66" s="178">
        <f t="shared" si="13"/>
        <v>0</v>
      </c>
      <c r="AP66" s="165">
        <f t="shared" si="56"/>
        <v>0</v>
      </c>
      <c r="AQ66" s="260">
        <v>2930</v>
      </c>
      <c r="AR66" s="179">
        <f t="shared" si="14"/>
        <v>0</v>
      </c>
      <c r="AS66" s="164">
        <f t="shared" si="57"/>
        <v>1</v>
      </c>
      <c r="AT66" s="260">
        <v>293</v>
      </c>
      <c r="AU66" s="180">
        <f t="shared" si="15"/>
        <v>293</v>
      </c>
      <c r="AV66" s="162">
        <f t="shared" si="58"/>
        <v>0</v>
      </c>
      <c r="AW66" s="260">
        <v>531</v>
      </c>
      <c r="AX66" s="176">
        <f t="shared" si="16"/>
        <v>0</v>
      </c>
      <c r="AY66" s="161">
        <f t="shared" si="59"/>
        <v>0</v>
      </c>
      <c r="AZ66" s="248">
        <v>5273.5</v>
      </c>
      <c r="BA66" s="181">
        <f t="shared" si="17"/>
        <v>0</v>
      </c>
      <c r="BB66" s="162">
        <f t="shared" si="60"/>
        <v>0</v>
      </c>
      <c r="BC66" s="248">
        <v>523.45000000000005</v>
      </c>
      <c r="BD66" s="182">
        <f t="shared" si="18"/>
        <v>0</v>
      </c>
      <c r="BE66" s="161">
        <f t="shared" si="61"/>
        <v>0</v>
      </c>
      <c r="BF66" s="248">
        <v>8700.01</v>
      </c>
      <c r="BG66" s="182">
        <f t="shared" si="19"/>
        <v>0</v>
      </c>
      <c r="BH66" s="161">
        <f t="shared" si="62"/>
        <v>0</v>
      </c>
      <c r="BI66" s="248">
        <v>4350.01</v>
      </c>
      <c r="BJ66" s="180">
        <f t="shared" si="20"/>
        <v>0</v>
      </c>
      <c r="BK66" s="161">
        <f t="shared" si="63"/>
        <v>1</v>
      </c>
      <c r="BL66" s="248">
        <v>870</v>
      </c>
      <c r="BM66" s="180">
        <f t="shared" si="21"/>
        <v>870</v>
      </c>
      <c r="BN66" s="161">
        <f t="shared" si="64"/>
        <v>0</v>
      </c>
      <c r="BO66" s="260">
        <v>342.25</v>
      </c>
      <c r="BP66" s="176">
        <f t="shared" si="22"/>
        <v>0</v>
      </c>
      <c r="BQ66" s="161">
        <f t="shared" si="65"/>
        <v>0</v>
      </c>
      <c r="BR66" s="260">
        <v>4074.99</v>
      </c>
      <c r="BS66" s="182">
        <f t="shared" si="23"/>
        <v>0</v>
      </c>
      <c r="BT66" s="161">
        <f t="shared" si="66"/>
        <v>1</v>
      </c>
      <c r="BU66" s="260">
        <v>2037.49</v>
      </c>
      <c r="BV66" s="180">
        <f t="shared" si="24"/>
        <v>2037.49</v>
      </c>
      <c r="BW66" s="162">
        <f t="shared" si="67"/>
        <v>1</v>
      </c>
      <c r="BX66" s="260">
        <v>407.5</v>
      </c>
      <c r="BY66" s="176">
        <f t="shared" si="25"/>
        <v>407.5</v>
      </c>
      <c r="BZ66" s="161">
        <f t="shared" si="68"/>
        <v>0</v>
      </c>
      <c r="CA66" s="260">
        <v>5600</v>
      </c>
      <c r="CB66" s="180">
        <f t="shared" si="26"/>
        <v>0</v>
      </c>
      <c r="CC66" s="162">
        <f t="shared" si="69"/>
        <v>0</v>
      </c>
      <c r="CD66" s="259"/>
      <c r="CE66" s="182"/>
      <c r="CF66" s="410">
        <f t="shared" si="70"/>
        <v>0</v>
      </c>
      <c r="CG66" s="260">
        <v>6541</v>
      </c>
      <c r="CH66" s="182">
        <f t="shared" si="27"/>
        <v>0</v>
      </c>
      <c r="CI66" s="416">
        <f t="shared" si="71"/>
        <v>0</v>
      </c>
      <c r="CJ66" s="260">
        <v>3251</v>
      </c>
      <c r="CK66" s="444">
        <f t="shared" si="28"/>
        <v>0</v>
      </c>
      <c r="CL66" s="162">
        <f t="shared" si="72"/>
        <v>0</v>
      </c>
      <c r="CM66" s="260">
        <v>619</v>
      </c>
      <c r="CN66" s="608">
        <f t="shared" si="29"/>
        <v>0</v>
      </c>
      <c r="CO66" s="158">
        <f t="shared" si="30"/>
        <v>3607.99</v>
      </c>
      <c r="CP66" s="182"/>
      <c r="CQ66" s="731">
        <f t="shared" si="31"/>
        <v>3607.99</v>
      </c>
      <c r="CR66" s="599"/>
      <c r="CS66" s="359">
        <f t="shared" si="73"/>
        <v>36861</v>
      </c>
      <c r="CT66" s="613"/>
      <c r="CU66" s="182"/>
      <c r="CV66" s="608"/>
      <c r="CW66" s="642"/>
      <c r="CX66" s="182"/>
      <c r="CY66" s="608"/>
      <c r="CZ66" s="613"/>
      <c r="DA66" s="182"/>
      <c r="DB66" s="608"/>
      <c r="DC66" s="613"/>
      <c r="DD66" s="182"/>
      <c r="DE66" s="608"/>
      <c r="DF66" s="613"/>
      <c r="DG66" s="182"/>
      <c r="DH66" s="608"/>
      <c r="DI66" s="613"/>
      <c r="DJ66" s="182"/>
      <c r="DK66" s="608"/>
      <c r="DL66" s="613"/>
      <c r="DM66" s="182"/>
      <c r="DN66" s="608"/>
      <c r="DO66" s="613"/>
      <c r="DP66" s="182"/>
      <c r="DQ66" s="608"/>
      <c r="DR66" s="613"/>
      <c r="DS66" s="182"/>
      <c r="DT66" s="608"/>
      <c r="DU66" s="613"/>
      <c r="DV66" s="182"/>
      <c r="DW66" s="608"/>
      <c r="DX66" s="613"/>
      <c r="DY66" s="182"/>
      <c r="DZ66" s="608"/>
      <c r="EA66" s="613"/>
      <c r="EB66" s="182"/>
      <c r="EC66" s="608"/>
      <c r="ED66" s="613"/>
      <c r="EE66" s="182"/>
      <c r="EF66" s="608"/>
      <c r="EG66" s="613"/>
      <c r="EH66" s="182"/>
      <c r="EI66" s="608"/>
      <c r="EJ66" s="613"/>
      <c r="EK66" s="182"/>
      <c r="EL66" s="608"/>
      <c r="EM66" s="613"/>
      <c r="EN66" s="182"/>
      <c r="EO66" s="608"/>
      <c r="EP66" s="613"/>
      <c r="EQ66" s="182"/>
      <c r="ER66" s="608"/>
      <c r="ES66" s="613"/>
      <c r="ET66" s="182"/>
      <c r="EU66" s="608"/>
      <c r="EV66" s="613"/>
      <c r="EW66" s="182"/>
      <c r="EX66" s="608"/>
      <c r="EY66" s="613"/>
      <c r="EZ66" s="182"/>
      <c r="FA66" s="608"/>
      <c r="FB66" s="182"/>
      <c r="FC66" s="182"/>
      <c r="FD66" s="182"/>
      <c r="FE66" s="588"/>
      <c r="FF66" s="182"/>
      <c r="FG66" s="181"/>
      <c r="FH66" s="860"/>
      <c r="FI66" s="662">
        <f t="shared" si="32"/>
        <v>36861</v>
      </c>
      <c r="FJ66" s="677"/>
      <c r="FK66" s="677"/>
      <c r="FL66" s="677"/>
      <c r="FM66" s="677"/>
      <c r="FN66" s="677"/>
      <c r="FO66" s="677"/>
      <c r="FP66" s="677"/>
      <c r="FQ66" s="677"/>
      <c r="FR66" s="67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666"/>
      <c r="GD66" s="666"/>
      <c r="GE66" s="666"/>
      <c r="GF66" s="666"/>
      <c r="GG66" s="169"/>
      <c r="GH66" s="686">
        <f t="shared" si="74"/>
        <v>0</v>
      </c>
      <c r="GI66" s="171">
        <f t="shared" si="75"/>
        <v>0</v>
      </c>
      <c r="GJ66" s="171">
        <f t="shared" si="76"/>
        <v>0</v>
      </c>
      <c r="GK66" s="171">
        <f t="shared" si="77"/>
        <v>0</v>
      </c>
      <c r="GL66" s="171">
        <f t="shared" si="78"/>
        <v>0</v>
      </c>
      <c r="GM66" s="171">
        <f t="shared" si="79"/>
        <v>0</v>
      </c>
      <c r="GN66" s="171">
        <f t="shared" si="80"/>
        <v>0</v>
      </c>
      <c r="GO66" s="171">
        <f t="shared" si="81"/>
        <v>0</v>
      </c>
      <c r="GP66" s="171">
        <f t="shared" si="82"/>
        <v>0</v>
      </c>
      <c r="GQ66" s="171">
        <f t="shared" si="83"/>
        <v>0</v>
      </c>
      <c r="GR66" s="171">
        <f t="shared" si="84"/>
        <v>0</v>
      </c>
      <c r="GS66" s="171">
        <f t="shared" si="85"/>
        <v>1206</v>
      </c>
      <c r="GT66" s="171">
        <f t="shared" si="86"/>
        <v>0</v>
      </c>
      <c r="GU66" s="171">
        <f t="shared" si="87"/>
        <v>0</v>
      </c>
      <c r="GV66" s="171">
        <f t="shared" si="88"/>
        <v>0</v>
      </c>
      <c r="GW66" s="171">
        <f t="shared" si="89"/>
        <v>0</v>
      </c>
      <c r="GX66" s="171">
        <f t="shared" si="90"/>
        <v>0</v>
      </c>
      <c r="GY66" s="171">
        <f t="shared" si="91"/>
        <v>984.5</v>
      </c>
      <c r="GZ66" s="171">
        <f t="shared" si="92"/>
        <v>0</v>
      </c>
      <c r="HA66" s="171">
        <f t="shared" si="93"/>
        <v>0</v>
      </c>
      <c r="HB66" s="171">
        <f t="shared" si="94"/>
        <v>7698.9699999999993</v>
      </c>
      <c r="HC66" s="171">
        <f t="shared" si="95"/>
        <v>1259</v>
      </c>
      <c r="HD66" s="171">
        <f t="shared" si="96"/>
        <v>0</v>
      </c>
      <c r="HE66" s="171">
        <f t="shared" si="97"/>
        <v>0</v>
      </c>
      <c r="HF66" s="171">
        <f t="shared" si="98"/>
        <v>0</v>
      </c>
      <c r="HG66" s="171">
        <f t="shared" si="99"/>
        <v>0</v>
      </c>
      <c r="HH66" s="171">
        <f t="shared" si="100"/>
        <v>0</v>
      </c>
      <c r="HI66" s="778"/>
      <c r="HJ66" s="171">
        <f t="shared" si="33"/>
        <v>3607.99</v>
      </c>
      <c r="HK66" s="171"/>
      <c r="HL66" s="172">
        <f t="shared" si="34"/>
        <v>36861</v>
      </c>
      <c r="HM66" s="171">
        <f t="shared" si="101"/>
        <v>11148.47</v>
      </c>
      <c r="HN66" s="700">
        <f t="shared" si="35"/>
        <v>36861</v>
      </c>
      <c r="HO66" s="160">
        <f t="shared" si="36"/>
        <v>3607.99</v>
      </c>
      <c r="HP66" s="160">
        <f t="shared" si="37"/>
        <v>0</v>
      </c>
      <c r="HQ66" s="171">
        <f t="shared" si="38"/>
        <v>3607.99</v>
      </c>
      <c r="HR66" s="168">
        <f t="shared" si="39"/>
        <v>1</v>
      </c>
      <c r="HS66" s="168">
        <f t="shared" si="40"/>
        <v>0</v>
      </c>
      <c r="HT66" s="160">
        <f t="shared" si="102"/>
        <v>11148.47</v>
      </c>
      <c r="HU66" s="158">
        <f>MAX(HT55:HT66)</f>
        <v>11148.47</v>
      </c>
      <c r="HV66" s="158">
        <f t="shared" si="103"/>
        <v>0</v>
      </c>
      <c r="HW66" s="170"/>
      <c r="HX66" s="468"/>
      <c r="HY66" s="156"/>
      <c r="HZ66" s="156"/>
      <c r="IA66" s="156"/>
      <c r="IB66" s="156"/>
      <c r="IC66" s="156"/>
      <c r="ID66" s="156"/>
      <c r="IE66" s="156"/>
      <c r="IF66" s="156"/>
      <c r="IG66" s="156"/>
      <c r="IH66" s="156"/>
      <c r="II66" s="156"/>
      <c r="IJ66" s="156"/>
      <c r="IK66" s="156"/>
      <c r="IL66" s="156"/>
      <c r="IM66" s="156"/>
      <c r="IN66" s="156"/>
      <c r="IO66" s="156"/>
      <c r="IP66" s="156"/>
      <c r="IQ66" s="156"/>
      <c r="IR66" s="156"/>
      <c r="IS66" s="156"/>
      <c r="IT66" s="156"/>
      <c r="IU66" s="156"/>
      <c r="IV66" s="156"/>
      <c r="IW66" s="156"/>
      <c r="IX66" s="156"/>
      <c r="IY66" s="156"/>
      <c r="IZ66" s="156"/>
      <c r="JA66" s="156"/>
      <c r="JB66" s="156"/>
      <c r="JC66" s="156"/>
      <c r="JD66" s="156"/>
      <c r="JE66" s="156"/>
      <c r="JF66" s="156"/>
      <c r="JG66" s="156"/>
      <c r="JH66" s="156"/>
      <c r="JI66" s="156"/>
      <c r="JJ66" s="156"/>
      <c r="JK66" s="156"/>
      <c r="JL66" s="156"/>
      <c r="JM66" s="156"/>
      <c r="JN66" s="156"/>
      <c r="JO66" s="156"/>
      <c r="JP66" s="156"/>
      <c r="JQ66" s="156"/>
      <c r="JR66" s="156"/>
      <c r="JS66" s="156"/>
      <c r="JT66" s="156"/>
      <c r="JU66" s="156"/>
    </row>
    <row r="67" spans="1:281" s="174" customFormat="1" ht="19.5" customHeight="1" x14ac:dyDescent="0.35">
      <c r="A67" s="156"/>
      <c r="B67" s="819"/>
      <c r="C67" s="814"/>
      <c r="D67" s="816"/>
      <c r="E67" s="816"/>
      <c r="F67" s="820" t="s">
        <v>45</v>
      </c>
      <c r="G67" s="817"/>
      <c r="H67" s="821" t="s">
        <v>25</v>
      </c>
      <c r="I67" s="765"/>
      <c r="J67" s="159"/>
      <c r="K67" s="268"/>
      <c r="L67" s="162"/>
      <c r="M67"/>
      <c r="N67" s="175"/>
      <c r="O67" s="162"/>
      <c r="P67"/>
      <c r="Q67" s="176"/>
      <c r="R67" s="161"/>
      <c r="S67" s="244" t="s">
        <v>117</v>
      </c>
      <c r="T67" s="177"/>
      <c r="U67" s="164"/>
      <c r="V67" s="244" t="s">
        <v>117</v>
      </c>
      <c r="W67" s="177"/>
      <c r="X67" s="164"/>
      <c r="Y67" s="249" t="s">
        <v>45</v>
      </c>
      <c r="Z67" s="178"/>
      <c r="AA67" s="165"/>
      <c r="AB67" s="249" t="s">
        <v>45</v>
      </c>
      <c r="AC67" s="179"/>
      <c r="AD67" s="164"/>
      <c r="AE67" s="249" t="s">
        <v>45</v>
      </c>
      <c r="AF67" s="179"/>
      <c r="AG67" s="164"/>
      <c r="AH67" s="333" t="s">
        <v>45</v>
      </c>
      <c r="AI67" s="178"/>
      <c r="AJ67" s="165"/>
      <c r="AK67" s="333" t="s">
        <v>45</v>
      </c>
      <c r="AL67" s="179"/>
      <c r="AM67" s="164"/>
      <c r="AN67" s="333" t="s">
        <v>45</v>
      </c>
      <c r="AO67" s="178"/>
      <c r="AP67" s="165"/>
      <c r="AQ67" s="244" t="s">
        <v>2</v>
      </c>
      <c r="AR67" s="179"/>
      <c r="AS67" s="164"/>
      <c r="AT67" s="244" t="s">
        <v>2</v>
      </c>
      <c r="AU67" s="180"/>
      <c r="AV67" s="162"/>
      <c r="AW67" s="244" t="s">
        <v>2</v>
      </c>
      <c r="AX67" s="176"/>
      <c r="AY67" s="161"/>
      <c r="AZ67" s="249" t="s">
        <v>2</v>
      </c>
      <c r="BA67" s="181"/>
      <c r="BB67" s="162"/>
      <c r="BC67" s="249" t="s">
        <v>2</v>
      </c>
      <c r="BD67" s="182"/>
      <c r="BE67" s="161"/>
      <c r="BF67" s="485" t="s">
        <v>61</v>
      </c>
      <c r="BG67" s="182"/>
      <c r="BH67" s="161"/>
      <c r="BI67" s="485" t="s">
        <v>61</v>
      </c>
      <c r="BJ67" s="180"/>
      <c r="BK67" s="161"/>
      <c r="BL67" s="485" t="s">
        <v>61</v>
      </c>
      <c r="BM67" s="180"/>
      <c r="BN67" s="161"/>
      <c r="BO67" s="244" t="s">
        <v>2</v>
      </c>
      <c r="BP67" s="176"/>
      <c r="BQ67" s="161"/>
      <c r="BR67" s="244" t="s">
        <v>2</v>
      </c>
      <c r="BS67" s="182"/>
      <c r="BT67" s="161"/>
      <c r="BU67" s="244" t="s">
        <v>2</v>
      </c>
      <c r="BV67" s="180"/>
      <c r="BW67" s="162"/>
      <c r="BX67" s="244" t="s">
        <v>2</v>
      </c>
      <c r="BY67" s="176"/>
      <c r="BZ67" s="161"/>
      <c r="CA67" s="244" t="s">
        <v>2</v>
      </c>
      <c r="CB67" s="180"/>
      <c r="CC67" s="162"/>
      <c r="CD67" s="244"/>
      <c r="CE67" s="182"/>
      <c r="CF67" s="410"/>
      <c r="CG67" s="244" t="s">
        <v>2</v>
      </c>
      <c r="CH67" s="182"/>
      <c r="CI67" s="416"/>
      <c r="CJ67" s="244" t="s">
        <v>2</v>
      </c>
      <c r="CK67" s="444"/>
      <c r="CL67" s="162"/>
      <c r="CM67" s="244" t="s">
        <v>2</v>
      </c>
      <c r="CN67" s="608"/>
      <c r="CO67" s="702" t="s">
        <v>111</v>
      </c>
      <c r="CP67" s="182"/>
      <c r="CQ67" s="732" t="s">
        <v>119</v>
      </c>
      <c r="CR67" s="599"/>
      <c r="CS67" s="360"/>
      <c r="CT67" s="613"/>
      <c r="CU67" s="182"/>
      <c r="CV67" s="608"/>
      <c r="CW67" s="642"/>
      <c r="CX67" s="182"/>
      <c r="CY67" s="608"/>
      <c r="CZ67" s="613"/>
      <c r="DA67" s="182"/>
      <c r="DB67" s="608"/>
      <c r="DC67" s="613"/>
      <c r="DD67" s="182"/>
      <c r="DE67" s="608"/>
      <c r="DF67" s="613"/>
      <c r="DG67" s="182"/>
      <c r="DH67" s="608"/>
      <c r="DI67" s="613"/>
      <c r="DJ67" s="182"/>
      <c r="DK67" s="608"/>
      <c r="DL67" s="613"/>
      <c r="DM67" s="182"/>
      <c r="DN67" s="608"/>
      <c r="DO67" s="613"/>
      <c r="DP67" s="182"/>
      <c r="DQ67" s="608"/>
      <c r="DR67" s="613"/>
      <c r="DS67" s="182"/>
      <c r="DT67" s="608"/>
      <c r="DU67" s="613"/>
      <c r="DV67" s="182"/>
      <c r="DW67" s="608"/>
      <c r="DX67" s="613"/>
      <c r="DY67" s="182"/>
      <c r="DZ67" s="608"/>
      <c r="EA67" s="613"/>
      <c r="EB67" s="182"/>
      <c r="EC67" s="608"/>
      <c r="ED67" s="613"/>
      <c r="EE67" s="182"/>
      <c r="EF67" s="608"/>
      <c r="EG67" s="613"/>
      <c r="EH67" s="182"/>
      <c r="EI67" s="608"/>
      <c r="EJ67" s="613"/>
      <c r="EK67" s="182"/>
      <c r="EL67" s="608"/>
      <c r="EM67" s="613"/>
      <c r="EN67" s="182"/>
      <c r="EO67" s="608"/>
      <c r="EP67" s="613"/>
      <c r="EQ67" s="182"/>
      <c r="ER67" s="608"/>
      <c r="ES67" s="613"/>
      <c r="ET67" s="182"/>
      <c r="EU67" s="608"/>
      <c r="EV67" s="613"/>
      <c r="EW67" s="182"/>
      <c r="EX67" s="608"/>
      <c r="EY67" s="613"/>
      <c r="EZ67" s="182"/>
      <c r="FA67" s="608"/>
      <c r="FB67" s="182"/>
      <c r="FC67" s="182"/>
      <c r="FD67" s="182"/>
      <c r="FE67" s="588"/>
      <c r="FF67" s="182"/>
      <c r="FG67" s="181"/>
      <c r="FH67" s="860"/>
      <c r="FI67" s="662">
        <f t="shared" si="32"/>
        <v>36892</v>
      </c>
      <c r="FJ67" s="677"/>
      <c r="FK67" s="677"/>
      <c r="FL67" s="677"/>
      <c r="FM67" s="677"/>
      <c r="FN67" s="677"/>
      <c r="FO67" s="677"/>
      <c r="FP67" s="677"/>
      <c r="FQ67" s="677"/>
      <c r="FR67" s="67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666"/>
      <c r="GD67" s="666"/>
      <c r="GE67" s="666"/>
      <c r="GF67" s="666"/>
      <c r="GG67" s="169"/>
      <c r="GH67" s="686">
        <f t="shared" ref="GH67:GH78" si="104">N70+GH66</f>
        <v>0</v>
      </c>
      <c r="GI67" s="171">
        <f t="shared" ref="GI67:GI78" si="105">Q70+GI66</f>
        <v>0</v>
      </c>
      <c r="GJ67" s="171">
        <f t="shared" ref="GJ67:GJ78" si="106">T70+GJ66</f>
        <v>0</v>
      </c>
      <c r="GK67" s="171">
        <f t="shared" ref="GK67:GK78" si="107">W70+GK66</f>
        <v>0</v>
      </c>
      <c r="GL67" s="171">
        <f t="shared" ref="GL67:GL78" si="108">Z70+GL66</f>
        <v>0</v>
      </c>
      <c r="GM67" s="171">
        <f t="shared" ref="GM67:GM78" si="109">AC70+GM66</f>
        <v>0</v>
      </c>
      <c r="GN67" s="171">
        <f t="shared" ref="GN67:GN78" si="110">AF70+GN66</f>
        <v>0</v>
      </c>
      <c r="GO67" s="171">
        <f t="shared" ref="GO67:GO78" si="111">AI70+GO66</f>
        <v>0</v>
      </c>
      <c r="GP67" s="171">
        <f t="shared" ref="GP67:GP78" si="112">AL70+GP66</f>
        <v>0</v>
      </c>
      <c r="GQ67" s="171">
        <f t="shared" ref="GQ67:GQ78" si="113">AO70+GQ66</f>
        <v>0</v>
      </c>
      <c r="GR67" s="171">
        <f t="shared" ref="GR67:GR78" si="114">AR70+GR66</f>
        <v>0</v>
      </c>
      <c r="GS67" s="171">
        <f t="shared" ref="GS67:GS78" si="115">AU70+GS66</f>
        <v>1160</v>
      </c>
      <c r="GT67" s="171">
        <f t="shared" ref="GT67:GT78" si="116">AX70+GT66</f>
        <v>0</v>
      </c>
      <c r="GU67" s="171">
        <f t="shared" ref="GU67:GU78" si="117">BA70+GU66</f>
        <v>0</v>
      </c>
      <c r="GV67" s="171">
        <f t="shared" ref="GV67:GV78" si="118">BD70+GV66</f>
        <v>0</v>
      </c>
      <c r="GW67" s="171">
        <f t="shared" ref="GW67:GW78" si="119">BG70+GW66</f>
        <v>0</v>
      </c>
      <c r="GX67" s="171">
        <f t="shared" ref="GX67:GX78" si="120">BJ70+GX66</f>
        <v>0</v>
      </c>
      <c r="GY67" s="171">
        <f t="shared" ref="GY67:GY78" si="121">BM70+GY66</f>
        <v>555.5</v>
      </c>
      <c r="GZ67" s="171">
        <f t="shared" ref="GZ67:GZ78" si="122">BP70+GZ66</f>
        <v>0</v>
      </c>
      <c r="HA67" s="171">
        <f t="shared" ref="HA67:HA78" si="123">BS70+HA66</f>
        <v>0</v>
      </c>
      <c r="HB67" s="171">
        <f t="shared" ref="HB67:HB78" si="124">BV70+HB66</f>
        <v>8580.23</v>
      </c>
      <c r="HC67" s="171">
        <f t="shared" ref="HC67:HC78" si="125">BY70+HC66</f>
        <v>1435.25</v>
      </c>
      <c r="HD67" s="171">
        <f t="shared" ref="HD67:HD78" si="126">CB70+HD66</f>
        <v>0</v>
      </c>
      <c r="HE67" s="171">
        <f t="shared" ref="HE67:HE78" si="127">CE70+HE66</f>
        <v>0</v>
      </c>
      <c r="HF67" s="171">
        <f t="shared" ref="HF67:HF78" si="128">CH70+HF66</f>
        <v>0</v>
      </c>
      <c r="HG67" s="171">
        <f t="shared" ref="HG67:HG78" si="129">CK70+HG66</f>
        <v>0</v>
      </c>
      <c r="HH67" s="171">
        <f t="shared" ref="HH67:HH78" si="130">CN70+HH66</f>
        <v>0</v>
      </c>
      <c r="HI67" s="778"/>
      <c r="HJ67" s="171">
        <f t="shared" ref="HJ67:HJ78" si="131">CO70</f>
        <v>582.51</v>
      </c>
      <c r="HK67" s="171"/>
      <c r="HL67" s="172">
        <f t="shared" ref="HL67:HL78" si="132">B70</f>
        <v>36892</v>
      </c>
      <c r="HM67" s="171">
        <f t="shared" si="101"/>
        <v>11730.98</v>
      </c>
      <c r="HN67" s="686"/>
      <c r="HO67" s="160"/>
      <c r="HP67" s="160"/>
      <c r="HQ67" s="171"/>
      <c r="HR67" s="168"/>
      <c r="HS67" s="168"/>
      <c r="HT67" s="160"/>
      <c r="HU67" s="158"/>
      <c r="HV67" s="158"/>
      <c r="HW67" s="185"/>
      <c r="HX67" s="468"/>
      <c r="HY67" s="156"/>
      <c r="HZ67" s="156"/>
      <c r="IA67" s="156"/>
      <c r="IB67" s="156"/>
      <c r="IC67" s="156"/>
      <c r="ID67" s="156"/>
      <c r="IE67" s="156"/>
      <c r="IF67" s="156"/>
      <c r="IG67" s="156"/>
      <c r="IH67" s="156"/>
      <c r="II67" s="156"/>
      <c r="IJ67" s="156"/>
      <c r="IK67" s="156"/>
      <c r="IL67" s="156"/>
      <c r="IM67" s="156"/>
      <c r="IN67" s="156"/>
      <c r="IO67" s="156"/>
      <c r="IP67" s="156"/>
      <c r="IQ67" s="156"/>
      <c r="IR67" s="156"/>
      <c r="IS67" s="156"/>
      <c r="IT67" s="156"/>
      <c r="IU67" s="156"/>
      <c r="IV67" s="156"/>
      <c r="IW67" s="156"/>
      <c r="IX67" s="156"/>
      <c r="IY67" s="156"/>
      <c r="IZ67" s="156"/>
      <c r="JA67" s="156"/>
      <c r="JB67" s="156"/>
      <c r="JC67" s="156"/>
      <c r="JD67" s="156"/>
      <c r="JE67" s="156"/>
      <c r="JF67" s="156"/>
      <c r="JG67" s="156"/>
      <c r="JH67" s="156"/>
      <c r="JI67" s="156"/>
      <c r="JJ67" s="156"/>
      <c r="JK67" s="156"/>
      <c r="JL67" s="156"/>
      <c r="JM67" s="156"/>
      <c r="JN67" s="156"/>
      <c r="JO67" s="156"/>
      <c r="JP67" s="156"/>
      <c r="JQ67" s="156"/>
      <c r="JR67" s="156"/>
      <c r="JS67" s="156"/>
      <c r="JT67" s="156"/>
      <c r="JU67" s="156"/>
    </row>
    <row r="68" spans="1:281" s="174" customFormat="1" ht="19.5" customHeight="1" x14ac:dyDescent="0.35">
      <c r="A68" s="156"/>
      <c r="B68" s="819"/>
      <c r="C68" s="814"/>
      <c r="D68" s="816"/>
      <c r="E68" s="816"/>
      <c r="F68" s="822">
        <f>SUM(F55:F67)</f>
        <v>11148.47</v>
      </c>
      <c r="G68" s="823"/>
      <c r="H68" s="824">
        <f>F68/D55</f>
        <v>0.44593879999999997</v>
      </c>
      <c r="I68" s="766"/>
      <c r="J68" s="187"/>
      <c r="K68" s="268"/>
      <c r="L68" s="162">
        <f>L66</f>
        <v>0</v>
      </c>
      <c r="M68" s="261">
        <v>-2202.5</v>
      </c>
      <c r="N68" s="175">
        <f>M68*L68</f>
        <v>0</v>
      </c>
      <c r="O68" s="162">
        <f>O66</f>
        <v>0</v>
      </c>
      <c r="P68" s="261">
        <v>-711.65</v>
      </c>
      <c r="Q68" s="176">
        <f>P68*O68</f>
        <v>0</v>
      </c>
      <c r="R68" s="161">
        <f>R66</f>
        <v>0</v>
      </c>
      <c r="S68" s="254">
        <v>52240.6</v>
      </c>
      <c r="T68" s="177">
        <f>S68*R68</f>
        <v>0</v>
      </c>
      <c r="U68" s="164">
        <f>U66</f>
        <v>0</v>
      </c>
      <c r="V68" s="254">
        <v>5013.46</v>
      </c>
      <c r="W68" s="177">
        <f>V68*U68</f>
        <v>0</v>
      </c>
      <c r="X68" s="164">
        <f>X66</f>
        <v>0</v>
      </c>
      <c r="Y68" s="250">
        <v>165</v>
      </c>
      <c r="Z68" s="178">
        <f>Y68*X68</f>
        <v>0</v>
      </c>
      <c r="AA68" s="165">
        <f>AA66</f>
        <v>0</v>
      </c>
      <c r="AB68" s="251">
        <v>-132</v>
      </c>
      <c r="AC68" s="179">
        <f>AB68*AA68</f>
        <v>0</v>
      </c>
      <c r="AD68" s="164">
        <f>AD66</f>
        <v>0</v>
      </c>
      <c r="AE68" s="251">
        <v>-369.6</v>
      </c>
      <c r="AF68" s="179">
        <f>AE68*AD68</f>
        <v>0</v>
      </c>
      <c r="AG68" s="164">
        <f>AG66</f>
        <v>0</v>
      </c>
      <c r="AH68" s="246">
        <v>-3174</v>
      </c>
      <c r="AI68" s="178">
        <f>AH68*AG68</f>
        <v>0</v>
      </c>
      <c r="AJ68" s="165">
        <f>AJ66</f>
        <v>0</v>
      </c>
      <c r="AK68" s="246">
        <v>-1899</v>
      </c>
      <c r="AL68" s="179">
        <f>AK68*AJ68</f>
        <v>0</v>
      </c>
      <c r="AM68" s="164">
        <f>AM66</f>
        <v>0</v>
      </c>
      <c r="AN68" s="246">
        <v>-1134</v>
      </c>
      <c r="AO68" s="178">
        <f>AN68*AM68</f>
        <v>0</v>
      </c>
      <c r="AP68" s="165">
        <f>AP66</f>
        <v>0</v>
      </c>
      <c r="AQ68" s="254">
        <v>14517</v>
      </c>
      <c r="AR68" s="179">
        <f>AQ68*AP68</f>
        <v>0</v>
      </c>
      <c r="AS68" s="164">
        <f>AS66</f>
        <v>1</v>
      </c>
      <c r="AT68" s="254">
        <v>1206</v>
      </c>
      <c r="AU68" s="180">
        <f>AT68*AS68</f>
        <v>1206</v>
      </c>
      <c r="AV68" s="162">
        <f>AV66</f>
        <v>0</v>
      </c>
      <c r="AW68" s="254">
        <v>603</v>
      </c>
      <c r="AX68" s="176">
        <f>AW68*AV68</f>
        <v>0</v>
      </c>
      <c r="AY68" s="161">
        <f>AY66</f>
        <v>0</v>
      </c>
      <c r="AZ68" s="250">
        <v>4377.4799999999996</v>
      </c>
      <c r="BA68" s="181">
        <f>AZ68*AY68</f>
        <v>0</v>
      </c>
      <c r="BB68" s="162">
        <f>BB66</f>
        <v>0</v>
      </c>
      <c r="BC68" s="250">
        <v>379.25</v>
      </c>
      <c r="BD68" s="182">
        <f>BC68*BB68</f>
        <v>0</v>
      </c>
      <c r="BE68" s="161">
        <f>BE66</f>
        <v>0</v>
      </c>
      <c r="BF68" s="250">
        <v>14056.99</v>
      </c>
      <c r="BG68" s="182">
        <f>BF68*BE68</f>
        <v>0</v>
      </c>
      <c r="BH68" s="161">
        <f>BH66</f>
        <v>0</v>
      </c>
      <c r="BI68" s="250">
        <v>6794.49</v>
      </c>
      <c r="BJ68" s="180">
        <f>BI68*BH68</f>
        <v>0</v>
      </c>
      <c r="BK68" s="161">
        <f>BK66</f>
        <v>1</v>
      </c>
      <c r="BL68" s="250">
        <v>984.5</v>
      </c>
      <c r="BM68" s="180">
        <f>BL68*BK68</f>
        <v>984.5</v>
      </c>
      <c r="BN68" s="161">
        <f>BN66</f>
        <v>0</v>
      </c>
      <c r="BO68" s="254">
        <v>3905.5</v>
      </c>
      <c r="BP68" s="176">
        <f>BO68*BN68</f>
        <v>0</v>
      </c>
      <c r="BQ68" s="161">
        <f>BQ66</f>
        <v>0</v>
      </c>
      <c r="BR68" s="254">
        <v>15748.93</v>
      </c>
      <c r="BS68" s="182">
        <f>BR68*BQ68</f>
        <v>0</v>
      </c>
      <c r="BT68" s="161">
        <f>BT66</f>
        <v>1</v>
      </c>
      <c r="BU68" s="254">
        <v>7698.96</v>
      </c>
      <c r="BV68" s="180">
        <f>BU68*BT68</f>
        <v>7698.96</v>
      </c>
      <c r="BW68" s="162">
        <f>BW66</f>
        <v>1</v>
      </c>
      <c r="BX68" s="254">
        <v>1258.99</v>
      </c>
      <c r="BY68" s="176">
        <f>BX68*BW68</f>
        <v>1258.99</v>
      </c>
      <c r="BZ68" s="161">
        <f>BZ66</f>
        <v>0</v>
      </c>
      <c r="CA68" s="254">
        <v>19258</v>
      </c>
      <c r="CB68" s="180">
        <f>CA68*BZ68</f>
        <v>0</v>
      </c>
      <c r="CC68" s="162">
        <f>CC66</f>
        <v>0</v>
      </c>
      <c r="CD68" s="261"/>
      <c r="CE68" s="182"/>
      <c r="CF68" s="410">
        <f>CF66</f>
        <v>0</v>
      </c>
      <c r="CG68" s="254">
        <v>28171</v>
      </c>
      <c r="CH68" s="182">
        <f>CG68*CF68</f>
        <v>0</v>
      </c>
      <c r="CI68" s="416">
        <f>CI66</f>
        <v>0</v>
      </c>
      <c r="CJ68" s="254">
        <v>13871</v>
      </c>
      <c r="CK68" s="444">
        <f>CJ68*CI68</f>
        <v>0</v>
      </c>
      <c r="CL68" s="162">
        <f>CL66</f>
        <v>0</v>
      </c>
      <c r="CM68" s="254">
        <v>2431</v>
      </c>
      <c r="CN68" s="608">
        <f>CM68*CL68</f>
        <v>0</v>
      </c>
      <c r="CO68" s="606">
        <f>N68+Q68+T68+W68+Z68+AC68+AF68+AI68+AL68+AO68+AR68+AU68+AX68+BA68+BD68+BG68+BJ68+BM68+BP68+BS68+BV68+BY68+CB68+CE68+CH68+CK68+CN68</f>
        <v>11148.449999999999</v>
      </c>
      <c r="CP68" s="182"/>
      <c r="CQ68" s="733">
        <f>CO68+CP68</f>
        <v>11148.449999999999</v>
      </c>
      <c r="CR68" s="599"/>
      <c r="CS68" s="360"/>
      <c r="CT68" s="613"/>
      <c r="CU68" s="182"/>
      <c r="CV68" s="608"/>
      <c r="CW68" s="642"/>
      <c r="CX68" s="182"/>
      <c r="CY68" s="608"/>
      <c r="CZ68" s="613"/>
      <c r="DA68" s="182"/>
      <c r="DB68" s="608"/>
      <c r="DC68" s="613"/>
      <c r="DD68" s="182"/>
      <c r="DE68" s="608"/>
      <c r="DF68" s="613"/>
      <c r="DG68" s="182"/>
      <c r="DH68" s="608"/>
      <c r="DI68" s="613"/>
      <c r="DJ68" s="182"/>
      <c r="DK68" s="608"/>
      <c r="DL68" s="613"/>
      <c r="DM68" s="182"/>
      <c r="DN68" s="608"/>
      <c r="DO68" s="613"/>
      <c r="DP68" s="182"/>
      <c r="DQ68" s="608"/>
      <c r="DR68" s="613"/>
      <c r="DS68" s="182"/>
      <c r="DT68" s="608"/>
      <c r="DU68" s="613"/>
      <c r="DV68" s="182"/>
      <c r="DW68" s="608"/>
      <c r="DX68" s="613"/>
      <c r="DY68" s="182"/>
      <c r="DZ68" s="608"/>
      <c r="EA68" s="613"/>
      <c r="EB68" s="182"/>
      <c r="EC68" s="608"/>
      <c r="ED68" s="613"/>
      <c r="EE68" s="182"/>
      <c r="EF68" s="608"/>
      <c r="EG68" s="613"/>
      <c r="EH68" s="182"/>
      <c r="EI68" s="608"/>
      <c r="EJ68" s="613"/>
      <c r="EK68" s="182"/>
      <c r="EL68" s="608"/>
      <c r="EM68" s="613"/>
      <c r="EN68" s="182"/>
      <c r="EO68" s="608"/>
      <c r="EP68" s="613"/>
      <c r="EQ68" s="182"/>
      <c r="ER68" s="608"/>
      <c r="ES68" s="613"/>
      <c r="ET68" s="182"/>
      <c r="EU68" s="608"/>
      <c r="EV68" s="613"/>
      <c r="EW68" s="182"/>
      <c r="EX68" s="608"/>
      <c r="EY68" s="613"/>
      <c r="EZ68" s="182"/>
      <c r="FA68" s="608"/>
      <c r="FB68" s="182"/>
      <c r="FC68" s="182"/>
      <c r="FD68" s="182"/>
      <c r="FE68" s="588"/>
      <c r="FF68" s="182"/>
      <c r="FG68" s="181"/>
      <c r="FH68" s="860"/>
      <c r="FI68" s="662">
        <f t="shared" si="32"/>
        <v>36923</v>
      </c>
      <c r="FJ68" s="677"/>
      <c r="FK68" s="677"/>
      <c r="FL68" s="677"/>
      <c r="FM68" s="677"/>
      <c r="FN68" s="677"/>
      <c r="FO68" s="677"/>
      <c r="FP68" s="677"/>
      <c r="FQ68" s="677"/>
      <c r="FR68" s="67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666"/>
      <c r="GD68" s="666"/>
      <c r="GE68" s="666"/>
      <c r="GF68" s="666"/>
      <c r="GG68" s="169"/>
      <c r="GH68" s="686">
        <f t="shared" si="104"/>
        <v>0</v>
      </c>
      <c r="GI68" s="171">
        <f t="shared" si="105"/>
        <v>0</v>
      </c>
      <c r="GJ68" s="171">
        <f t="shared" si="106"/>
        <v>0</v>
      </c>
      <c r="GK68" s="171">
        <f t="shared" si="107"/>
        <v>0</v>
      </c>
      <c r="GL68" s="171">
        <f t="shared" si="108"/>
        <v>0</v>
      </c>
      <c r="GM68" s="171">
        <f t="shared" si="109"/>
        <v>0</v>
      </c>
      <c r="GN68" s="171">
        <f t="shared" si="110"/>
        <v>0</v>
      </c>
      <c r="GO68" s="171">
        <f t="shared" si="111"/>
        <v>0</v>
      </c>
      <c r="GP68" s="171">
        <f t="shared" si="112"/>
        <v>0</v>
      </c>
      <c r="GQ68" s="171">
        <f t="shared" si="113"/>
        <v>0</v>
      </c>
      <c r="GR68" s="171">
        <f t="shared" si="114"/>
        <v>0</v>
      </c>
      <c r="GS68" s="171">
        <f t="shared" si="115"/>
        <v>1397</v>
      </c>
      <c r="GT68" s="171">
        <f t="shared" si="116"/>
        <v>0</v>
      </c>
      <c r="GU68" s="171">
        <f t="shared" si="117"/>
        <v>0</v>
      </c>
      <c r="GV68" s="171">
        <f t="shared" si="118"/>
        <v>0</v>
      </c>
      <c r="GW68" s="171">
        <f t="shared" si="119"/>
        <v>0</v>
      </c>
      <c r="GX68" s="171">
        <f t="shared" si="120"/>
        <v>0</v>
      </c>
      <c r="GY68" s="171">
        <f t="shared" si="121"/>
        <v>530</v>
      </c>
      <c r="GZ68" s="171">
        <f t="shared" si="122"/>
        <v>0</v>
      </c>
      <c r="HA68" s="171">
        <f t="shared" si="123"/>
        <v>0</v>
      </c>
      <c r="HB68" s="171">
        <f t="shared" si="124"/>
        <v>7611.7199999999993</v>
      </c>
      <c r="HC68" s="171">
        <f t="shared" si="125"/>
        <v>1116.75</v>
      </c>
      <c r="HD68" s="171">
        <f t="shared" si="126"/>
        <v>0</v>
      </c>
      <c r="HE68" s="171">
        <f t="shared" si="127"/>
        <v>0</v>
      </c>
      <c r="HF68" s="171">
        <f t="shared" si="128"/>
        <v>0</v>
      </c>
      <c r="HG68" s="171">
        <f t="shared" si="129"/>
        <v>0</v>
      </c>
      <c r="HH68" s="171">
        <f t="shared" si="130"/>
        <v>0</v>
      </c>
      <c r="HI68" s="778"/>
      <c r="HJ68" s="171">
        <f t="shared" si="131"/>
        <v>-1075.51</v>
      </c>
      <c r="HK68" s="171"/>
      <c r="HL68" s="172">
        <f t="shared" si="132"/>
        <v>36923</v>
      </c>
      <c r="HM68" s="171">
        <f t="shared" si="101"/>
        <v>10655.47</v>
      </c>
      <c r="HN68" s="686"/>
      <c r="HO68" s="160"/>
      <c r="HP68" s="160"/>
      <c r="HQ68" s="171"/>
      <c r="HR68" s="168"/>
      <c r="HS68" s="168"/>
      <c r="HT68" s="160"/>
      <c r="HU68" s="158"/>
      <c r="HV68" s="158"/>
      <c r="HW68" s="185"/>
      <c r="HX68" s="468"/>
      <c r="HY68" s="156"/>
      <c r="HZ68" s="156"/>
      <c r="IA68" s="156"/>
      <c r="IB68" s="156"/>
      <c r="IC68" s="156"/>
      <c r="ID68" s="156"/>
      <c r="IE68" s="156"/>
      <c r="IF68" s="156"/>
      <c r="IG68" s="156"/>
      <c r="IH68" s="156"/>
      <c r="II68" s="156"/>
      <c r="IJ68" s="156"/>
      <c r="IK68" s="156"/>
      <c r="IL68" s="156"/>
      <c r="IM68" s="156"/>
      <c r="IN68" s="156"/>
      <c r="IO68" s="156"/>
      <c r="IP68" s="156"/>
      <c r="IQ68" s="156"/>
      <c r="IR68" s="156"/>
      <c r="IS68" s="156"/>
      <c r="IT68" s="156"/>
      <c r="IU68" s="156"/>
      <c r="IV68" s="156"/>
      <c r="IW68" s="156"/>
      <c r="IX68" s="156"/>
      <c r="IY68" s="156"/>
      <c r="IZ68" s="156"/>
      <c r="JA68" s="156"/>
      <c r="JB68" s="156"/>
      <c r="JC68" s="156"/>
      <c r="JD68" s="156"/>
      <c r="JE68" s="156"/>
      <c r="JF68" s="156"/>
      <c r="JG68" s="156"/>
      <c r="JH68" s="156"/>
      <c r="JI68" s="156"/>
      <c r="JJ68" s="156"/>
      <c r="JK68" s="156"/>
      <c r="JL68" s="156"/>
      <c r="JM68" s="156"/>
      <c r="JN68" s="156"/>
      <c r="JO68" s="156"/>
      <c r="JP68" s="156"/>
      <c r="JQ68" s="156"/>
      <c r="JR68" s="156"/>
      <c r="JS68" s="156"/>
      <c r="JT68" s="156"/>
      <c r="JU68" s="156"/>
    </row>
    <row r="69" spans="1:281" s="174" customFormat="1" ht="19.5" customHeight="1" x14ac:dyDescent="0.35">
      <c r="A69" s="156"/>
      <c r="B69" s="813"/>
      <c r="C69" s="814"/>
      <c r="D69" s="816"/>
      <c r="E69" s="816"/>
      <c r="F69" s="814"/>
      <c r="G69" s="817"/>
      <c r="H69" s="818"/>
      <c r="I69" s="765"/>
      <c r="J69" s="159"/>
      <c r="K69" s="268"/>
      <c r="L69" s="162"/>
      <c r="M69"/>
      <c r="N69" s="188"/>
      <c r="O69" s="162"/>
      <c r="P69"/>
      <c r="Q69" s="189"/>
      <c r="R69" s="161"/>
      <c r="S69"/>
      <c r="T69" s="190"/>
      <c r="U69" s="164"/>
      <c r="V69"/>
      <c r="W69" s="191"/>
      <c r="X69" s="164"/>
      <c r="Y69"/>
      <c r="Z69" s="192"/>
      <c r="AA69" s="165"/>
      <c r="AB69"/>
      <c r="AC69" s="191"/>
      <c r="AD69" s="164"/>
      <c r="AE69"/>
      <c r="AF69" s="191"/>
      <c r="AG69" s="164"/>
      <c r="AH69" s="438"/>
      <c r="AI69" s="192"/>
      <c r="AJ69" s="165"/>
      <c r="AK69" s="438"/>
      <c r="AL69" s="191"/>
      <c r="AM69" s="164"/>
      <c r="AN69" s="438"/>
      <c r="AO69" s="192"/>
      <c r="AP69" s="165"/>
      <c r="AQ69"/>
      <c r="AR69" s="191"/>
      <c r="AS69" s="164"/>
      <c r="AT69"/>
      <c r="AU69" s="193"/>
      <c r="AV69" s="162"/>
      <c r="AW69"/>
      <c r="AX69" s="189"/>
      <c r="AY69" s="161"/>
      <c r="AZ69"/>
      <c r="BA69" s="193"/>
      <c r="BB69" s="162"/>
      <c r="BC69"/>
      <c r="BD69" s="189"/>
      <c r="BE69" s="161"/>
      <c r="BF69" s="24"/>
      <c r="BG69" s="189"/>
      <c r="BH69" s="161"/>
      <c r="BI69" s="24"/>
      <c r="BJ69" s="193"/>
      <c r="BK69" s="161"/>
      <c r="BL69" s="24"/>
      <c r="BM69" s="193"/>
      <c r="BN69" s="161"/>
      <c r="BO69"/>
      <c r="BP69" s="189"/>
      <c r="BQ69" s="161"/>
      <c r="BR69"/>
      <c r="BS69" s="189"/>
      <c r="BT69" s="161"/>
      <c r="BU69"/>
      <c r="BV69" s="193"/>
      <c r="BW69" s="162"/>
      <c r="BX69"/>
      <c r="BY69" s="189"/>
      <c r="BZ69" s="161"/>
      <c r="CA69"/>
      <c r="CB69" s="193"/>
      <c r="CC69" s="162"/>
      <c r="CD69"/>
      <c r="CE69" s="194"/>
      <c r="CF69" s="411"/>
      <c r="CG69"/>
      <c r="CH69" s="189"/>
      <c r="CI69" s="416"/>
      <c r="CJ69"/>
      <c r="CK69" s="445"/>
      <c r="CL69" s="162"/>
      <c r="CM69"/>
      <c r="CN69" s="609"/>
      <c r="CO69" s="158"/>
      <c r="CP69" s="189"/>
      <c r="CQ69" s="734"/>
      <c r="CR69" s="600"/>
      <c r="CS69" s="359"/>
      <c r="CT69" s="614"/>
      <c r="CU69" s="189"/>
      <c r="CV69" s="609"/>
      <c r="CW69" s="643"/>
      <c r="CX69" s="189"/>
      <c r="CY69" s="609"/>
      <c r="CZ69" s="614"/>
      <c r="DA69" s="189"/>
      <c r="DB69" s="609"/>
      <c r="DC69" s="614"/>
      <c r="DD69" s="189"/>
      <c r="DE69" s="609"/>
      <c r="DF69" s="614"/>
      <c r="DG69" s="189"/>
      <c r="DH69" s="609"/>
      <c r="DI69" s="614"/>
      <c r="DJ69" s="189"/>
      <c r="DK69" s="609"/>
      <c r="DL69" s="614"/>
      <c r="DM69" s="189"/>
      <c r="DN69" s="609"/>
      <c r="DO69" s="614"/>
      <c r="DP69" s="189"/>
      <c r="DQ69" s="609"/>
      <c r="DR69" s="614"/>
      <c r="DS69" s="189"/>
      <c r="DT69" s="609"/>
      <c r="DU69" s="614"/>
      <c r="DV69" s="189"/>
      <c r="DW69" s="609"/>
      <c r="DX69" s="614"/>
      <c r="DY69" s="189"/>
      <c r="DZ69" s="609"/>
      <c r="EA69" s="614"/>
      <c r="EB69" s="189"/>
      <c r="EC69" s="609"/>
      <c r="ED69" s="614"/>
      <c r="EE69" s="189"/>
      <c r="EF69" s="609"/>
      <c r="EG69" s="614"/>
      <c r="EH69" s="189"/>
      <c r="EI69" s="609"/>
      <c r="EJ69" s="614"/>
      <c r="EK69" s="189"/>
      <c r="EL69" s="609"/>
      <c r="EM69" s="614"/>
      <c r="EN69" s="189"/>
      <c r="EO69" s="609"/>
      <c r="EP69" s="614"/>
      <c r="EQ69" s="189"/>
      <c r="ER69" s="609"/>
      <c r="ES69" s="614"/>
      <c r="ET69" s="189"/>
      <c r="EU69" s="609"/>
      <c r="EV69" s="614"/>
      <c r="EW69" s="189"/>
      <c r="EX69" s="609"/>
      <c r="EY69" s="614"/>
      <c r="EZ69" s="189"/>
      <c r="FA69" s="609"/>
      <c r="FB69" s="189"/>
      <c r="FC69" s="189"/>
      <c r="FD69" s="189"/>
      <c r="FE69" s="585"/>
      <c r="FF69" s="189"/>
      <c r="FG69" s="193"/>
      <c r="FH69" s="861"/>
      <c r="FI69" s="662">
        <f t="shared" si="32"/>
        <v>36951</v>
      </c>
      <c r="FJ69" s="677"/>
      <c r="FK69" s="677"/>
      <c r="FL69" s="677"/>
      <c r="FM69" s="677"/>
      <c r="FN69" s="677"/>
      <c r="FO69" s="677"/>
      <c r="FP69" s="677"/>
      <c r="FQ69" s="677"/>
      <c r="FR69" s="67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666"/>
      <c r="GD69" s="666"/>
      <c r="GE69" s="666"/>
      <c r="GF69" s="666"/>
      <c r="GG69" s="169"/>
      <c r="GH69" s="686">
        <f t="shared" si="104"/>
        <v>0</v>
      </c>
      <c r="GI69" s="171">
        <f t="shared" si="105"/>
        <v>0</v>
      </c>
      <c r="GJ69" s="171">
        <f t="shared" si="106"/>
        <v>0</v>
      </c>
      <c r="GK69" s="171">
        <f t="shared" si="107"/>
        <v>0</v>
      </c>
      <c r="GL69" s="171">
        <f t="shared" si="108"/>
        <v>0</v>
      </c>
      <c r="GM69" s="171">
        <f t="shared" si="109"/>
        <v>0</v>
      </c>
      <c r="GN69" s="171">
        <f t="shared" si="110"/>
        <v>0</v>
      </c>
      <c r="GO69" s="171">
        <f t="shared" si="111"/>
        <v>0</v>
      </c>
      <c r="GP69" s="171">
        <f t="shared" si="112"/>
        <v>0</v>
      </c>
      <c r="GQ69" s="171">
        <f t="shared" si="113"/>
        <v>0</v>
      </c>
      <c r="GR69" s="171">
        <f t="shared" si="114"/>
        <v>0</v>
      </c>
      <c r="GS69" s="171">
        <f t="shared" si="115"/>
        <v>1731</v>
      </c>
      <c r="GT69" s="171">
        <f t="shared" si="116"/>
        <v>0</v>
      </c>
      <c r="GU69" s="171">
        <f t="shared" si="117"/>
        <v>0</v>
      </c>
      <c r="GV69" s="171">
        <f t="shared" si="118"/>
        <v>0</v>
      </c>
      <c r="GW69" s="171">
        <f t="shared" si="119"/>
        <v>0</v>
      </c>
      <c r="GX69" s="171">
        <f t="shared" si="120"/>
        <v>0</v>
      </c>
      <c r="GY69" s="171">
        <f t="shared" si="121"/>
        <v>670.75</v>
      </c>
      <c r="GZ69" s="171">
        <f t="shared" si="122"/>
        <v>0</v>
      </c>
      <c r="HA69" s="171">
        <f t="shared" si="123"/>
        <v>0</v>
      </c>
      <c r="HB69" s="171">
        <f t="shared" si="124"/>
        <v>11305.47</v>
      </c>
      <c r="HC69" s="171">
        <f t="shared" si="125"/>
        <v>1855.5</v>
      </c>
      <c r="HD69" s="171">
        <f t="shared" si="126"/>
        <v>0</v>
      </c>
      <c r="HE69" s="171">
        <f t="shared" si="127"/>
        <v>0</v>
      </c>
      <c r="HF69" s="171">
        <f t="shared" si="128"/>
        <v>0</v>
      </c>
      <c r="HG69" s="171">
        <f t="shared" si="129"/>
        <v>0</v>
      </c>
      <c r="HH69" s="171">
        <f t="shared" si="130"/>
        <v>0</v>
      </c>
      <c r="HI69" s="778"/>
      <c r="HJ69" s="171">
        <f t="shared" si="131"/>
        <v>4907.25</v>
      </c>
      <c r="HK69" s="171"/>
      <c r="HL69" s="172">
        <f t="shared" si="132"/>
        <v>36951</v>
      </c>
      <c r="HM69" s="171">
        <f t="shared" si="101"/>
        <v>15562.72</v>
      </c>
      <c r="HN69" s="686"/>
      <c r="HO69" s="160"/>
      <c r="HP69" s="160"/>
      <c r="HQ69" s="171"/>
      <c r="HR69" s="168"/>
      <c r="HS69" s="168"/>
      <c r="HT69" s="160"/>
      <c r="HU69" s="158"/>
      <c r="HV69" s="158"/>
      <c r="HW69" s="185"/>
      <c r="HX69" s="468"/>
      <c r="HY69" s="156"/>
      <c r="HZ69" s="156"/>
      <c r="IA69" s="156"/>
      <c r="IB69" s="156"/>
      <c r="IC69" s="156"/>
      <c r="ID69" s="156"/>
      <c r="IE69" s="156"/>
      <c r="IF69" s="156"/>
      <c r="IG69" s="156"/>
      <c r="IH69" s="156"/>
      <c r="II69" s="156"/>
      <c r="IJ69" s="156"/>
      <c r="IK69" s="156"/>
      <c r="IL69" s="156"/>
      <c r="IM69" s="156"/>
      <c r="IN69" s="156"/>
      <c r="IO69" s="156"/>
      <c r="IP69" s="156"/>
      <c r="IQ69" s="156"/>
      <c r="IR69" s="156"/>
      <c r="IS69" s="156"/>
      <c r="IT69" s="156"/>
      <c r="IU69" s="156"/>
      <c r="IV69" s="156"/>
      <c r="IW69" s="156"/>
      <c r="IX69" s="156"/>
      <c r="IY69" s="156"/>
      <c r="IZ69" s="156"/>
      <c r="JA69" s="156"/>
      <c r="JB69" s="156"/>
      <c r="JC69" s="156"/>
      <c r="JD69" s="156"/>
      <c r="JE69" s="156"/>
      <c r="JF69" s="156"/>
      <c r="JG69" s="156"/>
      <c r="JH69" s="156"/>
      <c r="JI69" s="156"/>
      <c r="JJ69" s="156"/>
      <c r="JK69" s="156"/>
      <c r="JL69" s="156"/>
      <c r="JM69" s="156"/>
      <c r="JN69" s="156"/>
      <c r="JO69" s="156"/>
      <c r="JP69" s="156"/>
      <c r="JQ69" s="156"/>
      <c r="JR69" s="156"/>
      <c r="JS69" s="156"/>
      <c r="JT69" s="156"/>
      <c r="JU69" s="156"/>
    </row>
    <row r="70" spans="1:281" s="174" customFormat="1" ht="19.5" customHeight="1" x14ac:dyDescent="0.35">
      <c r="A70" s="156"/>
      <c r="B70" s="813">
        <f>EDATE(B66,1)</f>
        <v>36892</v>
      </c>
      <c r="C70" s="814">
        <f>D55</f>
        <v>25000</v>
      </c>
      <c r="D70" s="816">
        <f>(F68&lt;0)*-F68</f>
        <v>0</v>
      </c>
      <c r="E70" s="816">
        <f>(F68&gt;0)*-F68</f>
        <v>-11148.47</v>
      </c>
      <c r="F70" s="814">
        <f t="shared" ref="F70:F81" si="133">CQ70</f>
        <v>582.51</v>
      </c>
      <c r="G70" s="817">
        <f>F70+D55</f>
        <v>25582.51</v>
      </c>
      <c r="H70" s="818">
        <f>F70/D55</f>
        <v>2.3300399999999999E-2</v>
      </c>
      <c r="I70" s="765">
        <f>F70+I66</f>
        <v>11730.98</v>
      </c>
      <c r="J70" s="159">
        <f t="shared" ref="J70:J81" si="134">HV70</f>
        <v>0</v>
      </c>
      <c r="K70" s="267">
        <v>36892</v>
      </c>
      <c r="L70" s="162">
        <f>L66</f>
        <v>0</v>
      </c>
      <c r="M70" s="260">
        <v>1328.5</v>
      </c>
      <c r="N70" s="175">
        <f t="shared" ref="N70:N81" si="135">M70*L70</f>
        <v>0</v>
      </c>
      <c r="O70" s="162">
        <f>O66</f>
        <v>0</v>
      </c>
      <c r="P70" s="260">
        <v>97.75</v>
      </c>
      <c r="Q70" s="176">
        <f t="shared" ref="Q70:Q81" si="136">P70*O70</f>
        <v>0</v>
      </c>
      <c r="R70" s="161">
        <f>R66</f>
        <v>0</v>
      </c>
      <c r="S70" s="259">
        <v>-3691.8</v>
      </c>
      <c r="T70" s="177">
        <f t="shared" ref="T70:T81" si="137">S70*R70</f>
        <v>0</v>
      </c>
      <c r="U70" s="164">
        <f>U66</f>
        <v>0</v>
      </c>
      <c r="V70" s="259">
        <v>-404.28</v>
      </c>
      <c r="W70" s="177">
        <f t="shared" ref="W70:W81" si="138">V70*U70</f>
        <v>0</v>
      </c>
      <c r="X70" s="164">
        <f>X66</f>
        <v>0</v>
      </c>
      <c r="Y70" s="247">
        <v>-239</v>
      </c>
      <c r="Z70" s="178">
        <f t="shared" ref="Z70:Z81" si="139">Y70*X70</f>
        <v>0</v>
      </c>
      <c r="AA70" s="165">
        <f>AA66</f>
        <v>0</v>
      </c>
      <c r="AB70" s="247">
        <v>-139</v>
      </c>
      <c r="AC70" s="179">
        <f t="shared" ref="AC70:AC81" si="140">AB70*AA70</f>
        <v>0</v>
      </c>
      <c r="AD70" s="164">
        <f>AD66</f>
        <v>0</v>
      </c>
      <c r="AE70" s="247">
        <v>-59</v>
      </c>
      <c r="AF70" s="179">
        <f t="shared" ref="AF70:AF81" si="141">AE70*AD70</f>
        <v>0</v>
      </c>
      <c r="AG70" s="164">
        <f>AG66</f>
        <v>0</v>
      </c>
      <c r="AH70" s="439">
        <v>111</v>
      </c>
      <c r="AI70" s="178">
        <f t="shared" ref="AI70:AI81" si="142">AH70*AG70</f>
        <v>0</v>
      </c>
      <c r="AJ70" s="165">
        <f>AJ66</f>
        <v>0</v>
      </c>
      <c r="AK70" s="439">
        <v>36</v>
      </c>
      <c r="AL70" s="179">
        <f t="shared" ref="AL70:AL81" si="143">AK70*AJ70</f>
        <v>0</v>
      </c>
      <c r="AM70" s="164">
        <f>AM66</f>
        <v>0</v>
      </c>
      <c r="AN70" s="243">
        <v>-9</v>
      </c>
      <c r="AO70" s="178">
        <f t="shared" ref="AO70:AO81" si="144">AN70*AM70</f>
        <v>0</v>
      </c>
      <c r="AP70" s="165">
        <f>AP66</f>
        <v>0</v>
      </c>
      <c r="AQ70" s="259">
        <v>-109</v>
      </c>
      <c r="AR70" s="179">
        <f t="shared" ref="AR70:AR81" si="145">AQ70*AP70</f>
        <v>0</v>
      </c>
      <c r="AS70" s="164">
        <f>AS66</f>
        <v>1</v>
      </c>
      <c r="AT70" s="259">
        <v>-46</v>
      </c>
      <c r="AU70" s="180">
        <f t="shared" ref="AU70:AU81" si="146">AT70*AS70</f>
        <v>-46</v>
      </c>
      <c r="AV70" s="162">
        <f>AV66</f>
        <v>0</v>
      </c>
      <c r="AW70" s="260">
        <v>150</v>
      </c>
      <c r="AX70" s="176">
        <f t="shared" ref="AX70:AX81" si="147">AW70*AV70</f>
        <v>0</v>
      </c>
      <c r="AY70" s="161">
        <f>AY66</f>
        <v>0</v>
      </c>
      <c r="AZ70" s="247">
        <v>-1539</v>
      </c>
      <c r="BA70" s="181">
        <f t="shared" ref="BA70:BA81" si="148">AZ70*AY70</f>
        <v>0</v>
      </c>
      <c r="BB70" s="162">
        <f>BB66</f>
        <v>0</v>
      </c>
      <c r="BC70" s="247">
        <v>-157.80000000000001</v>
      </c>
      <c r="BD70" s="182">
        <f t="shared" ref="BD70:BD81" si="149">BC70*BB70</f>
        <v>0</v>
      </c>
      <c r="BE70" s="161">
        <f>BE66</f>
        <v>0</v>
      </c>
      <c r="BF70" s="247">
        <v>-3938.99</v>
      </c>
      <c r="BG70" s="182">
        <f t="shared" ref="BG70:BG81" si="150">BF70*BE70</f>
        <v>0</v>
      </c>
      <c r="BH70" s="161">
        <f>BH66</f>
        <v>0</v>
      </c>
      <c r="BI70" s="247">
        <v>-1988.99</v>
      </c>
      <c r="BJ70" s="180">
        <f t="shared" ref="BJ70:BJ81" si="151">BI70*BH70</f>
        <v>0</v>
      </c>
      <c r="BK70" s="161">
        <f>BK66</f>
        <v>1</v>
      </c>
      <c r="BL70" s="247">
        <v>-429</v>
      </c>
      <c r="BM70" s="180">
        <f t="shared" ref="BM70:BM81" si="152">BL70*BK70</f>
        <v>-429</v>
      </c>
      <c r="BN70" s="161">
        <f>BN66</f>
        <v>0</v>
      </c>
      <c r="BO70" s="259">
        <v>-364</v>
      </c>
      <c r="BP70" s="176">
        <f t="shared" ref="BP70:BP81" si="153">BO70*BN70</f>
        <v>0</v>
      </c>
      <c r="BQ70" s="161">
        <f>BQ66</f>
        <v>0</v>
      </c>
      <c r="BR70" s="260">
        <v>1762.51</v>
      </c>
      <c r="BS70" s="182">
        <f t="shared" ref="BS70:BS81" si="154">BR70*BQ70</f>
        <v>0</v>
      </c>
      <c r="BT70" s="161">
        <f>BT66</f>
        <v>1</v>
      </c>
      <c r="BU70" s="260">
        <v>881.26</v>
      </c>
      <c r="BV70" s="180">
        <f t="shared" ref="BV70:BV81" si="155">BU70*BT70</f>
        <v>881.26</v>
      </c>
      <c r="BW70" s="162">
        <f>BW66</f>
        <v>1</v>
      </c>
      <c r="BX70" s="260">
        <v>176.25</v>
      </c>
      <c r="BY70" s="176">
        <f t="shared" ref="BY70:BY81" si="156">BX70*BW70</f>
        <v>176.25</v>
      </c>
      <c r="BZ70" s="161">
        <f>BZ66</f>
        <v>0</v>
      </c>
      <c r="CA70" s="259">
        <v>-639</v>
      </c>
      <c r="CB70" s="180">
        <f t="shared" ref="CB70:CB81" si="157">CA70*BZ70</f>
        <v>0</v>
      </c>
      <c r="CC70" s="162">
        <f>CC66</f>
        <v>0</v>
      </c>
      <c r="CD70" s="260"/>
      <c r="CE70" s="182"/>
      <c r="CF70" s="410">
        <f>CF68</f>
        <v>0</v>
      </c>
      <c r="CG70" s="260">
        <v>3440</v>
      </c>
      <c r="CH70" s="182">
        <f t="shared" ref="CH70:CH81" si="158">CG70*CF70</f>
        <v>0</v>
      </c>
      <c r="CI70" s="416">
        <f>CI66</f>
        <v>0</v>
      </c>
      <c r="CJ70" s="260">
        <v>1720</v>
      </c>
      <c r="CK70" s="444">
        <f t="shared" ref="CK70:CK81" si="159">CJ70*CI70</f>
        <v>0</v>
      </c>
      <c r="CL70" s="162">
        <f>CL66</f>
        <v>0</v>
      </c>
      <c r="CM70" s="260">
        <v>344</v>
      </c>
      <c r="CN70" s="608">
        <f t="shared" ref="CN70:CN81" si="160">CM70*CL70</f>
        <v>0</v>
      </c>
      <c r="CO70" s="158">
        <f t="shared" ref="CO70:CO81" si="161">N70+Q70+T70+W70+Z70+AC70+AF70+AI70+AL70+AO70+AR70+AU70+AX70+BA70+BD70+BG70+BJ70+BM70+BP70+BS70+BV70+BY70+CB70+CE70+CH70+CK70+CN70</f>
        <v>582.51</v>
      </c>
      <c r="CP70" s="182"/>
      <c r="CQ70" s="731">
        <f t="shared" ref="CQ70:CQ81" si="162">CO70+CP70</f>
        <v>582.51</v>
      </c>
      <c r="CR70" s="599"/>
      <c r="CS70" s="359">
        <f>EDATE(CS66,1)</f>
        <v>36892</v>
      </c>
      <c r="CT70" s="613"/>
      <c r="CU70" s="182"/>
      <c r="CV70" s="608"/>
      <c r="CW70" s="642"/>
      <c r="CX70" s="182"/>
      <c r="CY70" s="608"/>
      <c r="CZ70" s="613"/>
      <c r="DA70" s="182"/>
      <c r="DB70" s="608"/>
      <c r="DC70" s="613"/>
      <c r="DD70" s="182"/>
      <c r="DE70" s="608"/>
      <c r="DF70" s="613"/>
      <c r="DG70" s="182"/>
      <c r="DH70" s="608"/>
      <c r="DI70" s="613"/>
      <c r="DJ70" s="182"/>
      <c r="DK70" s="608"/>
      <c r="DL70" s="613"/>
      <c r="DM70" s="182"/>
      <c r="DN70" s="608"/>
      <c r="DO70" s="613"/>
      <c r="DP70" s="182"/>
      <c r="DQ70" s="608"/>
      <c r="DR70" s="613"/>
      <c r="DS70" s="182"/>
      <c r="DT70" s="608"/>
      <c r="DU70" s="613"/>
      <c r="DV70" s="182"/>
      <c r="DW70" s="608"/>
      <c r="DX70" s="613"/>
      <c r="DY70" s="182"/>
      <c r="DZ70" s="608"/>
      <c r="EA70" s="613"/>
      <c r="EB70" s="182"/>
      <c r="EC70" s="608"/>
      <c r="ED70" s="613"/>
      <c r="EE70" s="182"/>
      <c r="EF70" s="608"/>
      <c r="EG70" s="613"/>
      <c r="EH70" s="182"/>
      <c r="EI70" s="608"/>
      <c r="EJ70" s="613"/>
      <c r="EK70" s="182"/>
      <c r="EL70" s="608"/>
      <c r="EM70" s="613"/>
      <c r="EN70" s="182"/>
      <c r="EO70" s="608"/>
      <c r="EP70" s="613"/>
      <c r="EQ70" s="182"/>
      <c r="ER70" s="608"/>
      <c r="ES70" s="613"/>
      <c r="ET70" s="182"/>
      <c r="EU70" s="608"/>
      <c r="EV70" s="613"/>
      <c r="EW70" s="182"/>
      <c r="EX70" s="608"/>
      <c r="EY70" s="613"/>
      <c r="EZ70" s="182"/>
      <c r="FA70" s="608"/>
      <c r="FB70" s="182"/>
      <c r="FC70" s="182"/>
      <c r="FD70" s="182"/>
      <c r="FE70" s="588"/>
      <c r="FF70" s="182"/>
      <c r="FG70" s="181"/>
      <c r="FH70" s="860"/>
      <c r="FI70" s="662">
        <f t="shared" si="32"/>
        <v>36982</v>
      </c>
      <c r="FJ70" s="677"/>
      <c r="FK70" s="677"/>
      <c r="FL70" s="677"/>
      <c r="FM70" s="677"/>
      <c r="FN70" s="677"/>
      <c r="FO70" s="677"/>
      <c r="FP70" s="677"/>
      <c r="FQ70" s="677"/>
      <c r="FR70" s="67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666"/>
      <c r="GD70" s="666"/>
      <c r="GE70" s="666"/>
      <c r="GF70" s="666"/>
      <c r="GG70" s="169"/>
      <c r="GH70" s="686">
        <f t="shared" si="104"/>
        <v>0</v>
      </c>
      <c r="GI70" s="171">
        <f t="shared" si="105"/>
        <v>0</v>
      </c>
      <c r="GJ70" s="171">
        <f t="shared" si="106"/>
        <v>0</v>
      </c>
      <c r="GK70" s="171">
        <f t="shared" si="107"/>
        <v>0</v>
      </c>
      <c r="GL70" s="171">
        <f t="shared" si="108"/>
        <v>0</v>
      </c>
      <c r="GM70" s="171">
        <f t="shared" si="109"/>
        <v>0</v>
      </c>
      <c r="GN70" s="171">
        <f t="shared" si="110"/>
        <v>0</v>
      </c>
      <c r="GO70" s="171">
        <f t="shared" si="111"/>
        <v>0</v>
      </c>
      <c r="GP70" s="171">
        <f t="shared" si="112"/>
        <v>0</v>
      </c>
      <c r="GQ70" s="171">
        <f t="shared" si="113"/>
        <v>0</v>
      </c>
      <c r="GR70" s="171">
        <f t="shared" si="114"/>
        <v>0</v>
      </c>
      <c r="GS70" s="171">
        <f t="shared" si="115"/>
        <v>1535</v>
      </c>
      <c r="GT70" s="171">
        <f t="shared" si="116"/>
        <v>0</v>
      </c>
      <c r="GU70" s="171">
        <f t="shared" si="117"/>
        <v>0</v>
      </c>
      <c r="GV70" s="171">
        <f t="shared" si="118"/>
        <v>0</v>
      </c>
      <c r="GW70" s="171">
        <f t="shared" si="119"/>
        <v>0</v>
      </c>
      <c r="GX70" s="171">
        <f t="shared" si="120"/>
        <v>0</v>
      </c>
      <c r="GY70" s="171">
        <f t="shared" si="121"/>
        <v>331.5</v>
      </c>
      <c r="GZ70" s="171">
        <f t="shared" si="122"/>
        <v>0</v>
      </c>
      <c r="HA70" s="171">
        <f t="shared" si="123"/>
        <v>0</v>
      </c>
      <c r="HB70" s="171">
        <f t="shared" si="124"/>
        <v>8535.23</v>
      </c>
      <c r="HC70" s="171">
        <f t="shared" si="125"/>
        <v>1270.25</v>
      </c>
      <c r="HD70" s="171">
        <f t="shared" si="126"/>
        <v>0</v>
      </c>
      <c r="HE70" s="171">
        <f t="shared" si="127"/>
        <v>0</v>
      </c>
      <c r="HF70" s="171">
        <f t="shared" si="128"/>
        <v>0</v>
      </c>
      <c r="HG70" s="171">
        <f t="shared" si="129"/>
        <v>0</v>
      </c>
      <c r="HH70" s="171">
        <f t="shared" si="130"/>
        <v>0</v>
      </c>
      <c r="HI70" s="778"/>
      <c r="HJ70" s="171">
        <f t="shared" si="131"/>
        <v>-3890.74</v>
      </c>
      <c r="HK70" s="171"/>
      <c r="HL70" s="172">
        <f t="shared" si="132"/>
        <v>36982</v>
      </c>
      <c r="HM70" s="171">
        <f t="shared" si="101"/>
        <v>11671.98</v>
      </c>
      <c r="HN70" s="700">
        <f t="shared" ref="HN70:HN81" si="163">B70</f>
        <v>36892</v>
      </c>
      <c r="HO70" s="160">
        <f t="shared" ref="HO70:HO81" si="164">HQ70*HR70</f>
        <v>582.51</v>
      </c>
      <c r="HP70" s="160">
        <f t="shared" ref="HP70:HP81" si="165">HQ70*HS70</f>
        <v>0</v>
      </c>
      <c r="HQ70" s="171">
        <f t="shared" ref="HQ70:HQ81" si="166">CQ70</f>
        <v>582.51</v>
      </c>
      <c r="HR70" s="168">
        <f t="shared" ref="HR70:HR81" si="167">(HQ70&gt;0)*1</f>
        <v>1</v>
      </c>
      <c r="HS70" s="168">
        <f t="shared" ref="HS70:HS81" si="168">(HQ70&lt;0)*1</f>
        <v>0</v>
      </c>
      <c r="HT70" s="160">
        <f>HQ70+HT66</f>
        <v>11730.98</v>
      </c>
      <c r="HU70" s="158">
        <f>MAX(HT55:HT70)</f>
        <v>11730.98</v>
      </c>
      <c r="HV70" s="158">
        <f t="shared" ref="HV70:HV81" si="169">HT70-HU70</f>
        <v>0</v>
      </c>
      <c r="HW70" s="170"/>
      <c r="HX70" s="468"/>
      <c r="HY70" s="156"/>
      <c r="HZ70" s="156"/>
      <c r="IA70" s="156"/>
      <c r="IB70" s="156"/>
      <c r="IC70" s="156"/>
      <c r="ID70" s="156"/>
      <c r="IE70" s="156"/>
      <c r="IF70" s="156"/>
      <c r="IG70" s="156"/>
      <c r="IH70" s="156"/>
      <c r="II70" s="156"/>
      <c r="IJ70" s="156"/>
      <c r="IK70" s="156"/>
      <c r="IL70" s="156"/>
      <c r="IM70" s="156"/>
      <c r="IN70" s="156"/>
      <c r="IO70" s="156"/>
      <c r="IP70" s="156"/>
      <c r="IQ70" s="156"/>
      <c r="IR70" s="156"/>
      <c r="IS70" s="156"/>
      <c r="IT70" s="156"/>
      <c r="IU70" s="156"/>
      <c r="IV70" s="156"/>
      <c r="IW70" s="156"/>
      <c r="IX70" s="156"/>
      <c r="IY70" s="156"/>
      <c r="IZ70" s="156"/>
      <c r="JA70" s="156"/>
      <c r="JB70" s="156"/>
      <c r="JC70" s="156"/>
      <c r="JD70" s="156"/>
      <c r="JE70" s="156"/>
      <c r="JF70" s="156"/>
      <c r="JG70" s="156"/>
      <c r="JH70" s="156"/>
      <c r="JI70" s="156"/>
      <c r="JJ70" s="156"/>
      <c r="JK70" s="156"/>
      <c r="JL70" s="156"/>
      <c r="JM70" s="156"/>
      <c r="JN70" s="156"/>
      <c r="JO70" s="156"/>
      <c r="JP70" s="156"/>
      <c r="JQ70" s="156"/>
      <c r="JR70" s="156"/>
      <c r="JS70" s="156"/>
      <c r="JT70" s="156"/>
      <c r="JU70" s="156"/>
    </row>
    <row r="71" spans="1:281" s="174" customFormat="1" ht="19.5" customHeight="1" x14ac:dyDescent="0.35">
      <c r="A71" s="156"/>
      <c r="B71" s="813">
        <f t="shared" ref="B71:B81" si="170">EDATE(B70,1)</f>
        <v>36923</v>
      </c>
      <c r="C71" s="814">
        <f t="shared" ref="C71:C81" si="171">G70</f>
        <v>25582.51</v>
      </c>
      <c r="D71" s="816">
        <v>0</v>
      </c>
      <c r="E71" s="816">
        <v>0</v>
      </c>
      <c r="F71" s="814">
        <f t="shared" si="133"/>
        <v>-1075.51</v>
      </c>
      <c r="G71" s="817">
        <f t="shared" ref="G71:G81" si="172">F71+G70</f>
        <v>24507</v>
      </c>
      <c r="H71" s="818">
        <f t="shared" ref="H71:H81" si="173">F71/G70</f>
        <v>-4.2040831802665185E-2</v>
      </c>
      <c r="I71" s="765">
        <f t="shared" ref="I71:I81" si="174">F71+I70</f>
        <v>10655.47</v>
      </c>
      <c r="J71" s="159">
        <f t="shared" si="134"/>
        <v>-1075.5100000000002</v>
      </c>
      <c r="K71" s="267">
        <v>36923</v>
      </c>
      <c r="L71" s="162">
        <f t="shared" ref="L71:L81" si="175">L70</f>
        <v>0</v>
      </c>
      <c r="M71" s="260">
        <v>2916.5</v>
      </c>
      <c r="N71" s="175">
        <f t="shared" si="135"/>
        <v>0</v>
      </c>
      <c r="O71" s="162">
        <f t="shared" ref="O71:O81" si="176">O70</f>
        <v>0</v>
      </c>
      <c r="P71" s="260">
        <v>256.55</v>
      </c>
      <c r="Q71" s="176">
        <f t="shared" si="136"/>
        <v>0</v>
      </c>
      <c r="R71" s="161">
        <f t="shared" ref="R71:R81" si="177">R70</f>
        <v>0</v>
      </c>
      <c r="S71" s="260">
        <v>8626.6</v>
      </c>
      <c r="T71" s="177">
        <f t="shared" si="137"/>
        <v>0</v>
      </c>
      <c r="U71" s="164">
        <f t="shared" ref="U71:U81" si="178">U70</f>
        <v>0</v>
      </c>
      <c r="V71" s="260">
        <v>827.56</v>
      </c>
      <c r="W71" s="177">
        <f t="shared" si="138"/>
        <v>0</v>
      </c>
      <c r="X71" s="164">
        <f t="shared" ref="X71:X81" si="179">X70</f>
        <v>0</v>
      </c>
      <c r="Y71" s="247">
        <v>-74</v>
      </c>
      <c r="Z71" s="178">
        <f t="shared" si="139"/>
        <v>0</v>
      </c>
      <c r="AA71" s="165">
        <f t="shared" ref="AA71:AA81" si="180">AA70</f>
        <v>0</v>
      </c>
      <c r="AB71" s="247">
        <v>-56.5</v>
      </c>
      <c r="AC71" s="179">
        <f t="shared" si="140"/>
        <v>0</v>
      </c>
      <c r="AD71" s="164">
        <f t="shared" ref="AD71:AD81" si="181">AD70</f>
        <v>0</v>
      </c>
      <c r="AE71" s="247">
        <v>-42.5</v>
      </c>
      <c r="AF71" s="179">
        <f t="shared" si="141"/>
        <v>0</v>
      </c>
      <c r="AG71" s="164">
        <f t="shared" ref="AG71:AG81" si="182">AG70</f>
        <v>0</v>
      </c>
      <c r="AH71" s="439">
        <v>211</v>
      </c>
      <c r="AI71" s="178">
        <f t="shared" si="142"/>
        <v>0</v>
      </c>
      <c r="AJ71" s="165">
        <f t="shared" ref="AJ71:AJ81" si="183">AJ70</f>
        <v>0</v>
      </c>
      <c r="AK71" s="439">
        <v>86</v>
      </c>
      <c r="AL71" s="179">
        <f t="shared" si="143"/>
        <v>0</v>
      </c>
      <c r="AM71" s="164">
        <f t="shared" ref="AM71:AM81" si="184">AM70</f>
        <v>0</v>
      </c>
      <c r="AN71" s="439">
        <v>11</v>
      </c>
      <c r="AO71" s="178">
        <f t="shared" si="144"/>
        <v>0</v>
      </c>
      <c r="AP71" s="165">
        <f t="shared" ref="AP71:AP81" si="185">AP70</f>
        <v>0</v>
      </c>
      <c r="AQ71" s="260">
        <v>2370</v>
      </c>
      <c r="AR71" s="179">
        <f t="shared" si="145"/>
        <v>0</v>
      </c>
      <c r="AS71" s="164">
        <f t="shared" ref="AS71:AS81" si="186">AS70</f>
        <v>1</v>
      </c>
      <c r="AT71" s="260">
        <v>237</v>
      </c>
      <c r="AU71" s="180">
        <f t="shared" si="146"/>
        <v>237</v>
      </c>
      <c r="AV71" s="162">
        <f t="shared" ref="AV71:AV81" si="187">AV70</f>
        <v>0</v>
      </c>
      <c r="AW71" s="260">
        <v>391</v>
      </c>
      <c r="AX71" s="176">
        <f t="shared" si="147"/>
        <v>0</v>
      </c>
      <c r="AY71" s="161">
        <f t="shared" ref="AY71:AY81" si="188">AY70</f>
        <v>0</v>
      </c>
      <c r="AZ71" s="248">
        <v>1425</v>
      </c>
      <c r="BA71" s="181">
        <f t="shared" si="148"/>
        <v>0</v>
      </c>
      <c r="BB71" s="162">
        <f t="shared" ref="BB71:BB81" si="189">BB70</f>
        <v>0</v>
      </c>
      <c r="BC71" s="248">
        <v>142.5</v>
      </c>
      <c r="BD71" s="182">
        <f t="shared" si="149"/>
        <v>0</v>
      </c>
      <c r="BE71" s="161">
        <f t="shared" ref="BE71:BE81" si="190">BE70</f>
        <v>0</v>
      </c>
      <c r="BF71" s="248">
        <v>446.99</v>
      </c>
      <c r="BG71" s="182">
        <f t="shared" si="150"/>
        <v>0</v>
      </c>
      <c r="BH71" s="161">
        <f t="shared" ref="BH71:BH81" si="191">BH70</f>
        <v>0</v>
      </c>
      <c r="BI71" s="248">
        <v>184.49</v>
      </c>
      <c r="BJ71" s="180">
        <f t="shared" si="151"/>
        <v>0</v>
      </c>
      <c r="BK71" s="161">
        <f t="shared" ref="BK71:BK81" si="192">BK70</f>
        <v>1</v>
      </c>
      <c r="BL71" s="247">
        <v>-25.5</v>
      </c>
      <c r="BM71" s="180">
        <f t="shared" si="152"/>
        <v>-25.5</v>
      </c>
      <c r="BN71" s="161">
        <f t="shared" ref="BN71:BN81" si="193">BN70</f>
        <v>0</v>
      </c>
      <c r="BO71" s="260">
        <v>912.5</v>
      </c>
      <c r="BP71" s="176">
        <f t="shared" si="153"/>
        <v>0</v>
      </c>
      <c r="BQ71" s="161">
        <f t="shared" ref="BQ71:BQ81" si="194">BQ70</f>
        <v>0</v>
      </c>
      <c r="BR71" s="259">
        <v>-1781.03</v>
      </c>
      <c r="BS71" s="182">
        <f t="shared" si="154"/>
        <v>0</v>
      </c>
      <c r="BT71" s="161">
        <f t="shared" ref="BT71:BT81" si="195">BT70</f>
        <v>1</v>
      </c>
      <c r="BU71" s="259">
        <v>-968.51</v>
      </c>
      <c r="BV71" s="180">
        <f t="shared" si="155"/>
        <v>-968.51</v>
      </c>
      <c r="BW71" s="162">
        <f t="shared" ref="BW71:BW81" si="196">BW70</f>
        <v>1</v>
      </c>
      <c r="BX71" s="259">
        <v>-318.5</v>
      </c>
      <c r="BY71" s="176">
        <f t="shared" si="156"/>
        <v>-318.5</v>
      </c>
      <c r="BZ71" s="161">
        <f t="shared" ref="BZ71:BZ81" si="197">BZ70</f>
        <v>0</v>
      </c>
      <c r="CA71" s="259">
        <v>-2709</v>
      </c>
      <c r="CB71" s="180">
        <f t="shared" si="157"/>
        <v>0</v>
      </c>
      <c r="CC71" s="162">
        <f t="shared" ref="CC71:CC81" si="198">CC70</f>
        <v>0</v>
      </c>
      <c r="CD71" s="260"/>
      <c r="CE71" s="182"/>
      <c r="CF71" s="410">
        <f t="shared" ref="CF71:CF81" si="199">CF70</f>
        <v>0</v>
      </c>
      <c r="CG71" s="260">
        <v>141</v>
      </c>
      <c r="CH71" s="182">
        <f t="shared" si="158"/>
        <v>0</v>
      </c>
      <c r="CI71" s="416">
        <f t="shared" ref="CI71:CI81" si="200">CI70</f>
        <v>0</v>
      </c>
      <c r="CJ71" s="260">
        <v>51</v>
      </c>
      <c r="CK71" s="444">
        <f t="shared" si="159"/>
        <v>0</v>
      </c>
      <c r="CL71" s="162">
        <f t="shared" ref="CL71:CL81" si="201">CL70</f>
        <v>0</v>
      </c>
      <c r="CM71" s="259">
        <v>-21</v>
      </c>
      <c r="CN71" s="608">
        <f t="shared" si="160"/>
        <v>0</v>
      </c>
      <c r="CO71" s="158">
        <f t="shared" si="161"/>
        <v>-1075.51</v>
      </c>
      <c r="CP71" s="182"/>
      <c r="CQ71" s="731">
        <f t="shared" si="162"/>
        <v>-1075.51</v>
      </c>
      <c r="CR71" s="599"/>
      <c r="CS71" s="359">
        <f t="shared" ref="CS71:CS81" si="202">EDATE(CS70,1)</f>
        <v>36923</v>
      </c>
      <c r="CT71" s="613"/>
      <c r="CU71" s="182"/>
      <c r="CV71" s="608"/>
      <c r="CW71" s="642"/>
      <c r="CX71" s="182"/>
      <c r="CY71" s="608"/>
      <c r="CZ71" s="613"/>
      <c r="DA71" s="182"/>
      <c r="DB71" s="608"/>
      <c r="DC71" s="613"/>
      <c r="DD71" s="182"/>
      <c r="DE71" s="608"/>
      <c r="DF71" s="613"/>
      <c r="DG71" s="182"/>
      <c r="DH71" s="608"/>
      <c r="DI71" s="613"/>
      <c r="DJ71" s="182"/>
      <c r="DK71" s="608"/>
      <c r="DL71" s="613"/>
      <c r="DM71" s="182"/>
      <c r="DN71" s="608"/>
      <c r="DO71" s="613"/>
      <c r="DP71" s="182"/>
      <c r="DQ71" s="608"/>
      <c r="DR71" s="613"/>
      <c r="DS71" s="182"/>
      <c r="DT71" s="608"/>
      <c r="DU71" s="613"/>
      <c r="DV71" s="182"/>
      <c r="DW71" s="608"/>
      <c r="DX71" s="613"/>
      <c r="DY71" s="182"/>
      <c r="DZ71" s="608"/>
      <c r="EA71" s="613"/>
      <c r="EB71" s="182"/>
      <c r="EC71" s="608"/>
      <c r="ED71" s="613"/>
      <c r="EE71" s="182"/>
      <c r="EF71" s="608"/>
      <c r="EG71" s="613"/>
      <c r="EH71" s="182"/>
      <c r="EI71" s="608"/>
      <c r="EJ71" s="613"/>
      <c r="EK71" s="182"/>
      <c r="EL71" s="608"/>
      <c r="EM71" s="613"/>
      <c r="EN71" s="182"/>
      <c r="EO71" s="608"/>
      <c r="EP71" s="613"/>
      <c r="EQ71" s="182"/>
      <c r="ER71" s="608"/>
      <c r="ES71" s="613"/>
      <c r="ET71" s="182"/>
      <c r="EU71" s="608"/>
      <c r="EV71" s="613"/>
      <c r="EW71" s="182"/>
      <c r="EX71" s="608"/>
      <c r="EY71" s="613"/>
      <c r="EZ71" s="182"/>
      <c r="FA71" s="608"/>
      <c r="FB71" s="182"/>
      <c r="FC71" s="182"/>
      <c r="FD71" s="182"/>
      <c r="FE71" s="588"/>
      <c r="FF71" s="182"/>
      <c r="FG71" s="181"/>
      <c r="FH71" s="860"/>
      <c r="FI71" s="662">
        <f t="shared" si="32"/>
        <v>37012</v>
      </c>
      <c r="FJ71" s="677"/>
      <c r="FK71" s="677"/>
      <c r="FL71" s="677"/>
      <c r="FM71" s="677"/>
      <c r="FN71" s="677"/>
      <c r="FO71" s="677"/>
      <c r="FP71" s="677"/>
      <c r="FQ71" s="677"/>
      <c r="FR71" s="67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666"/>
      <c r="GD71" s="666"/>
      <c r="GE71" s="666"/>
      <c r="GF71" s="666"/>
      <c r="GG71" s="169"/>
      <c r="GH71" s="686">
        <f t="shared" si="104"/>
        <v>0</v>
      </c>
      <c r="GI71" s="171">
        <f t="shared" si="105"/>
        <v>0</v>
      </c>
      <c r="GJ71" s="171">
        <f t="shared" si="106"/>
        <v>0</v>
      </c>
      <c r="GK71" s="171">
        <f t="shared" si="107"/>
        <v>0</v>
      </c>
      <c r="GL71" s="171">
        <f t="shared" si="108"/>
        <v>0</v>
      </c>
      <c r="GM71" s="171">
        <f t="shared" si="109"/>
        <v>0</v>
      </c>
      <c r="GN71" s="171">
        <f t="shared" si="110"/>
        <v>0</v>
      </c>
      <c r="GO71" s="171">
        <f t="shared" si="111"/>
        <v>0</v>
      </c>
      <c r="GP71" s="171">
        <f t="shared" si="112"/>
        <v>0</v>
      </c>
      <c r="GQ71" s="171">
        <f t="shared" si="113"/>
        <v>0</v>
      </c>
      <c r="GR71" s="171">
        <f t="shared" si="114"/>
        <v>0</v>
      </c>
      <c r="GS71" s="171">
        <f t="shared" si="115"/>
        <v>1646</v>
      </c>
      <c r="GT71" s="171">
        <f t="shared" si="116"/>
        <v>0</v>
      </c>
      <c r="GU71" s="171">
        <f t="shared" si="117"/>
        <v>0</v>
      </c>
      <c r="GV71" s="171">
        <f t="shared" si="118"/>
        <v>0</v>
      </c>
      <c r="GW71" s="171">
        <f t="shared" si="119"/>
        <v>0</v>
      </c>
      <c r="GX71" s="171">
        <f t="shared" si="120"/>
        <v>0</v>
      </c>
      <c r="GY71" s="171">
        <f t="shared" si="121"/>
        <v>844</v>
      </c>
      <c r="GZ71" s="171">
        <f t="shared" si="122"/>
        <v>0</v>
      </c>
      <c r="HA71" s="171">
        <f t="shared" si="123"/>
        <v>0</v>
      </c>
      <c r="HB71" s="171">
        <f t="shared" si="124"/>
        <v>9994.7099999999991</v>
      </c>
      <c r="HC71" s="171">
        <f t="shared" si="125"/>
        <v>1499.75</v>
      </c>
      <c r="HD71" s="171">
        <f t="shared" si="126"/>
        <v>0</v>
      </c>
      <c r="HE71" s="171">
        <f t="shared" si="127"/>
        <v>0</v>
      </c>
      <c r="HF71" s="171">
        <f t="shared" si="128"/>
        <v>0</v>
      </c>
      <c r="HG71" s="171">
        <f t="shared" si="129"/>
        <v>0</v>
      </c>
      <c r="HH71" s="171">
        <f t="shared" si="130"/>
        <v>0</v>
      </c>
      <c r="HI71" s="778"/>
      <c r="HJ71" s="171">
        <f t="shared" si="131"/>
        <v>2312.48</v>
      </c>
      <c r="HK71" s="171"/>
      <c r="HL71" s="172">
        <f t="shared" si="132"/>
        <v>37012</v>
      </c>
      <c r="HM71" s="171">
        <f t="shared" si="101"/>
        <v>13984.46</v>
      </c>
      <c r="HN71" s="700">
        <f t="shared" si="163"/>
        <v>36923</v>
      </c>
      <c r="HO71" s="160">
        <f t="shared" si="164"/>
        <v>0</v>
      </c>
      <c r="HP71" s="160">
        <f t="shared" si="165"/>
        <v>-1075.51</v>
      </c>
      <c r="HQ71" s="171">
        <f t="shared" si="166"/>
        <v>-1075.51</v>
      </c>
      <c r="HR71" s="168">
        <f t="shared" si="167"/>
        <v>0</v>
      </c>
      <c r="HS71" s="168">
        <f t="shared" si="168"/>
        <v>1</v>
      </c>
      <c r="HT71" s="160">
        <f t="shared" ref="HT71:HT81" si="203">HQ71+HT70</f>
        <v>10655.47</v>
      </c>
      <c r="HU71" s="158">
        <f>MAX(HT55:HT71)</f>
        <v>11730.98</v>
      </c>
      <c r="HV71" s="158">
        <f t="shared" si="169"/>
        <v>-1075.5100000000002</v>
      </c>
      <c r="HW71" s="170"/>
      <c r="HX71" s="468"/>
      <c r="HY71" s="156"/>
      <c r="HZ71" s="156"/>
      <c r="IA71" s="156"/>
      <c r="IB71" s="156"/>
      <c r="IC71" s="156"/>
      <c r="ID71" s="156"/>
      <c r="IE71" s="156"/>
      <c r="IF71" s="156"/>
      <c r="IG71" s="156"/>
      <c r="IH71" s="156"/>
      <c r="II71" s="156"/>
      <c r="IJ71" s="156"/>
      <c r="IK71" s="156"/>
      <c r="IL71" s="156"/>
      <c r="IM71" s="156"/>
      <c r="IN71" s="156"/>
      <c r="IO71" s="156"/>
      <c r="IP71" s="156"/>
      <c r="IQ71" s="156"/>
      <c r="IR71" s="156"/>
      <c r="IS71" s="156"/>
      <c r="IT71" s="156"/>
      <c r="IU71" s="156"/>
      <c r="IV71" s="156"/>
      <c r="IW71" s="156"/>
      <c r="IX71" s="156"/>
      <c r="IY71" s="156"/>
      <c r="IZ71" s="156"/>
      <c r="JA71" s="156"/>
      <c r="JB71" s="156"/>
      <c r="JC71" s="156"/>
      <c r="JD71" s="156"/>
      <c r="JE71" s="156"/>
      <c r="JF71" s="156"/>
      <c r="JG71" s="156"/>
      <c r="JH71" s="156"/>
      <c r="JI71" s="156"/>
      <c r="JJ71" s="156"/>
      <c r="JK71" s="156"/>
      <c r="JL71" s="156"/>
      <c r="JM71" s="156"/>
      <c r="JN71" s="156"/>
      <c r="JO71" s="156"/>
      <c r="JP71" s="156"/>
      <c r="JQ71" s="156"/>
      <c r="JR71" s="156"/>
      <c r="JS71" s="156"/>
      <c r="JT71" s="156"/>
      <c r="JU71" s="156"/>
    </row>
    <row r="72" spans="1:281" s="174" customFormat="1" ht="19.5" customHeight="1" x14ac:dyDescent="0.35">
      <c r="A72" s="156"/>
      <c r="B72" s="813">
        <f t="shared" si="170"/>
        <v>36951</v>
      </c>
      <c r="C72" s="814">
        <f t="shared" si="171"/>
        <v>24507</v>
      </c>
      <c r="D72" s="816">
        <v>0</v>
      </c>
      <c r="E72" s="816">
        <v>0</v>
      </c>
      <c r="F72" s="814">
        <f t="shared" si="133"/>
        <v>4907.25</v>
      </c>
      <c r="G72" s="817">
        <f t="shared" si="172"/>
        <v>29414.25</v>
      </c>
      <c r="H72" s="818">
        <f t="shared" si="173"/>
        <v>0.20023870730811605</v>
      </c>
      <c r="I72" s="765">
        <f t="shared" si="174"/>
        <v>15562.72</v>
      </c>
      <c r="J72" s="159">
        <f t="shared" si="134"/>
        <v>0</v>
      </c>
      <c r="K72" s="267">
        <v>36951</v>
      </c>
      <c r="L72" s="162">
        <f t="shared" si="175"/>
        <v>0</v>
      </c>
      <c r="M72" s="260">
        <v>3980.5</v>
      </c>
      <c r="N72" s="175">
        <f t="shared" si="135"/>
        <v>0</v>
      </c>
      <c r="O72" s="162">
        <f t="shared" si="176"/>
        <v>0</v>
      </c>
      <c r="P72" s="260">
        <v>398.05</v>
      </c>
      <c r="Q72" s="176">
        <f t="shared" si="136"/>
        <v>0</v>
      </c>
      <c r="R72" s="161">
        <f t="shared" si="177"/>
        <v>0</v>
      </c>
      <c r="S72" s="260">
        <v>6701.4</v>
      </c>
      <c r="T72" s="177">
        <f t="shared" si="137"/>
        <v>0</v>
      </c>
      <c r="U72" s="164">
        <f t="shared" si="178"/>
        <v>0</v>
      </c>
      <c r="V72" s="260">
        <v>670.14</v>
      </c>
      <c r="W72" s="177">
        <f t="shared" si="138"/>
        <v>0</v>
      </c>
      <c r="X72" s="164">
        <f t="shared" si="179"/>
        <v>0</v>
      </c>
      <c r="Y72" s="247">
        <v>-159</v>
      </c>
      <c r="Z72" s="178">
        <f t="shared" si="139"/>
        <v>0</v>
      </c>
      <c r="AA72" s="165">
        <f t="shared" si="180"/>
        <v>0</v>
      </c>
      <c r="AB72" s="247">
        <v>-99</v>
      </c>
      <c r="AC72" s="179">
        <f t="shared" si="140"/>
        <v>0</v>
      </c>
      <c r="AD72" s="164">
        <f t="shared" si="181"/>
        <v>0</v>
      </c>
      <c r="AE72" s="247">
        <v>-51</v>
      </c>
      <c r="AF72" s="179">
        <f t="shared" si="141"/>
        <v>0</v>
      </c>
      <c r="AG72" s="164">
        <f t="shared" si="182"/>
        <v>0</v>
      </c>
      <c r="AH72" s="439">
        <v>900</v>
      </c>
      <c r="AI72" s="178">
        <f t="shared" si="142"/>
        <v>0</v>
      </c>
      <c r="AJ72" s="165">
        <f t="shared" si="183"/>
        <v>0</v>
      </c>
      <c r="AK72" s="439">
        <v>450</v>
      </c>
      <c r="AL72" s="179">
        <f t="shared" si="143"/>
        <v>0</v>
      </c>
      <c r="AM72" s="164">
        <f t="shared" si="184"/>
        <v>0</v>
      </c>
      <c r="AN72" s="439">
        <v>180</v>
      </c>
      <c r="AO72" s="178">
        <f t="shared" si="144"/>
        <v>0</v>
      </c>
      <c r="AP72" s="165">
        <f t="shared" si="185"/>
        <v>0</v>
      </c>
      <c r="AQ72" s="260">
        <v>3340</v>
      </c>
      <c r="AR72" s="179">
        <f t="shared" si="145"/>
        <v>0</v>
      </c>
      <c r="AS72" s="164">
        <f t="shared" si="186"/>
        <v>1</v>
      </c>
      <c r="AT72" s="260">
        <v>334</v>
      </c>
      <c r="AU72" s="180">
        <f t="shared" si="146"/>
        <v>334</v>
      </c>
      <c r="AV72" s="162">
        <f t="shared" si="187"/>
        <v>0</v>
      </c>
      <c r="AW72" s="260">
        <v>1660</v>
      </c>
      <c r="AX72" s="176">
        <f t="shared" si="147"/>
        <v>0</v>
      </c>
      <c r="AY72" s="161">
        <f t="shared" si="188"/>
        <v>0</v>
      </c>
      <c r="AZ72" s="247">
        <v>-765.5</v>
      </c>
      <c r="BA72" s="181">
        <f t="shared" si="148"/>
        <v>0</v>
      </c>
      <c r="BB72" s="162">
        <f t="shared" si="189"/>
        <v>0</v>
      </c>
      <c r="BC72" s="247">
        <v>-84.35</v>
      </c>
      <c r="BD72" s="182">
        <f t="shared" si="149"/>
        <v>0</v>
      </c>
      <c r="BE72" s="161">
        <f t="shared" si="190"/>
        <v>0</v>
      </c>
      <c r="BF72" s="248">
        <v>2109.5300000000002</v>
      </c>
      <c r="BG72" s="182">
        <f t="shared" si="150"/>
        <v>0</v>
      </c>
      <c r="BH72" s="161">
        <f t="shared" si="191"/>
        <v>0</v>
      </c>
      <c r="BI72" s="248">
        <v>1015.76</v>
      </c>
      <c r="BJ72" s="180">
        <f t="shared" si="151"/>
        <v>0</v>
      </c>
      <c r="BK72" s="161">
        <f t="shared" si="192"/>
        <v>1</v>
      </c>
      <c r="BL72" s="248">
        <v>140.75</v>
      </c>
      <c r="BM72" s="180">
        <f t="shared" si="152"/>
        <v>140.75</v>
      </c>
      <c r="BN72" s="161">
        <f t="shared" si="193"/>
        <v>0</v>
      </c>
      <c r="BO72" s="259">
        <v>-2359.25</v>
      </c>
      <c r="BP72" s="176">
        <f t="shared" si="153"/>
        <v>0</v>
      </c>
      <c r="BQ72" s="161">
        <f t="shared" si="194"/>
        <v>0</v>
      </c>
      <c r="BR72" s="260">
        <v>7387.5</v>
      </c>
      <c r="BS72" s="182">
        <f t="shared" si="154"/>
        <v>0</v>
      </c>
      <c r="BT72" s="161">
        <f t="shared" si="195"/>
        <v>1</v>
      </c>
      <c r="BU72" s="260">
        <v>3693.75</v>
      </c>
      <c r="BV72" s="180">
        <f t="shared" si="155"/>
        <v>3693.75</v>
      </c>
      <c r="BW72" s="162">
        <f t="shared" si="196"/>
        <v>1</v>
      </c>
      <c r="BX72" s="260">
        <v>738.75</v>
      </c>
      <c r="BY72" s="176">
        <f t="shared" si="156"/>
        <v>738.75</v>
      </c>
      <c r="BZ72" s="161">
        <f t="shared" si="197"/>
        <v>0</v>
      </c>
      <c r="CA72" s="260">
        <v>5521</v>
      </c>
      <c r="CB72" s="180">
        <f t="shared" si="157"/>
        <v>0</v>
      </c>
      <c r="CC72" s="162">
        <f t="shared" si="198"/>
        <v>0</v>
      </c>
      <c r="CD72" s="260"/>
      <c r="CE72" s="182"/>
      <c r="CF72" s="410">
        <f t="shared" si="199"/>
        <v>0</v>
      </c>
      <c r="CG72" s="260">
        <v>1760</v>
      </c>
      <c r="CH72" s="182">
        <f t="shared" si="158"/>
        <v>0</v>
      </c>
      <c r="CI72" s="416">
        <f t="shared" si="200"/>
        <v>0</v>
      </c>
      <c r="CJ72" s="260">
        <v>880</v>
      </c>
      <c r="CK72" s="444">
        <f t="shared" si="159"/>
        <v>0</v>
      </c>
      <c r="CL72" s="162">
        <f t="shared" si="201"/>
        <v>0</v>
      </c>
      <c r="CM72" s="260">
        <v>176</v>
      </c>
      <c r="CN72" s="608">
        <f t="shared" si="160"/>
        <v>0</v>
      </c>
      <c r="CO72" s="158">
        <f t="shared" si="161"/>
        <v>4907.25</v>
      </c>
      <c r="CP72" s="182"/>
      <c r="CQ72" s="731">
        <f t="shared" si="162"/>
        <v>4907.25</v>
      </c>
      <c r="CR72" s="599"/>
      <c r="CS72" s="359">
        <f t="shared" si="202"/>
        <v>36951</v>
      </c>
      <c r="CT72" s="613"/>
      <c r="CU72" s="182"/>
      <c r="CV72" s="608"/>
      <c r="CW72" s="642"/>
      <c r="CX72" s="182"/>
      <c r="CY72" s="608"/>
      <c r="CZ72" s="613"/>
      <c r="DA72" s="182"/>
      <c r="DB72" s="608"/>
      <c r="DC72" s="613"/>
      <c r="DD72" s="182"/>
      <c r="DE72" s="608"/>
      <c r="DF72" s="613"/>
      <c r="DG72" s="182"/>
      <c r="DH72" s="608"/>
      <c r="DI72" s="613"/>
      <c r="DJ72" s="182"/>
      <c r="DK72" s="608"/>
      <c r="DL72" s="613"/>
      <c r="DM72" s="182"/>
      <c r="DN72" s="608"/>
      <c r="DO72" s="613"/>
      <c r="DP72" s="182"/>
      <c r="DQ72" s="608"/>
      <c r="DR72" s="613"/>
      <c r="DS72" s="182"/>
      <c r="DT72" s="608"/>
      <c r="DU72" s="613"/>
      <c r="DV72" s="182"/>
      <c r="DW72" s="608"/>
      <c r="DX72" s="613"/>
      <c r="DY72" s="182"/>
      <c r="DZ72" s="608"/>
      <c r="EA72" s="613"/>
      <c r="EB72" s="182"/>
      <c r="EC72" s="608"/>
      <c r="ED72" s="613"/>
      <c r="EE72" s="182"/>
      <c r="EF72" s="608"/>
      <c r="EG72" s="613"/>
      <c r="EH72" s="182"/>
      <c r="EI72" s="608"/>
      <c r="EJ72" s="613"/>
      <c r="EK72" s="182"/>
      <c r="EL72" s="608"/>
      <c r="EM72" s="613"/>
      <c r="EN72" s="182"/>
      <c r="EO72" s="608"/>
      <c r="EP72" s="613"/>
      <c r="EQ72" s="182"/>
      <c r="ER72" s="608"/>
      <c r="ES72" s="613"/>
      <c r="ET72" s="182"/>
      <c r="EU72" s="608"/>
      <c r="EV72" s="613"/>
      <c r="EW72" s="182"/>
      <c r="EX72" s="608"/>
      <c r="EY72" s="613"/>
      <c r="EZ72" s="182"/>
      <c r="FA72" s="608"/>
      <c r="FB72" s="182"/>
      <c r="FC72" s="182"/>
      <c r="FD72" s="182"/>
      <c r="FE72" s="588"/>
      <c r="FF72" s="182"/>
      <c r="FG72" s="181"/>
      <c r="FH72" s="860"/>
      <c r="FI72" s="662">
        <f t="shared" si="32"/>
        <v>37043</v>
      </c>
      <c r="FJ72" s="677"/>
      <c r="FK72" s="677"/>
      <c r="FL72" s="677"/>
      <c r="FM72" s="677"/>
      <c r="FN72" s="677"/>
      <c r="FO72" s="677"/>
      <c r="FP72" s="677"/>
      <c r="FQ72" s="677"/>
      <c r="FR72" s="67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666"/>
      <c r="GD72" s="666"/>
      <c r="GE72" s="666"/>
      <c r="GF72" s="666"/>
      <c r="GG72" s="169"/>
      <c r="GH72" s="686">
        <f t="shared" si="104"/>
        <v>0</v>
      </c>
      <c r="GI72" s="171">
        <f t="shared" si="105"/>
        <v>0</v>
      </c>
      <c r="GJ72" s="171">
        <f t="shared" si="106"/>
        <v>0</v>
      </c>
      <c r="GK72" s="171">
        <f t="shared" si="107"/>
        <v>0</v>
      </c>
      <c r="GL72" s="171">
        <f t="shared" si="108"/>
        <v>0</v>
      </c>
      <c r="GM72" s="171">
        <f t="shared" si="109"/>
        <v>0</v>
      </c>
      <c r="GN72" s="171">
        <f t="shared" si="110"/>
        <v>0</v>
      </c>
      <c r="GO72" s="171">
        <f t="shared" si="111"/>
        <v>0</v>
      </c>
      <c r="GP72" s="171">
        <f t="shared" si="112"/>
        <v>0</v>
      </c>
      <c r="GQ72" s="171">
        <f t="shared" si="113"/>
        <v>0</v>
      </c>
      <c r="GR72" s="171">
        <f t="shared" si="114"/>
        <v>0</v>
      </c>
      <c r="GS72" s="171">
        <f t="shared" si="115"/>
        <v>1491</v>
      </c>
      <c r="GT72" s="171">
        <f t="shared" si="116"/>
        <v>0</v>
      </c>
      <c r="GU72" s="171">
        <f t="shared" si="117"/>
        <v>0</v>
      </c>
      <c r="GV72" s="171">
        <f t="shared" si="118"/>
        <v>0</v>
      </c>
      <c r="GW72" s="171">
        <f t="shared" si="119"/>
        <v>0</v>
      </c>
      <c r="GX72" s="171">
        <f t="shared" si="120"/>
        <v>0</v>
      </c>
      <c r="GY72" s="171">
        <f t="shared" si="121"/>
        <v>800.25</v>
      </c>
      <c r="GZ72" s="171">
        <f t="shared" si="122"/>
        <v>0</v>
      </c>
      <c r="HA72" s="171">
        <f t="shared" si="123"/>
        <v>0</v>
      </c>
      <c r="HB72" s="171">
        <f t="shared" si="124"/>
        <v>8943.2199999999993</v>
      </c>
      <c r="HC72" s="171">
        <f t="shared" si="125"/>
        <v>1258.25</v>
      </c>
      <c r="HD72" s="171">
        <f t="shared" si="126"/>
        <v>0</v>
      </c>
      <c r="HE72" s="171">
        <f t="shared" si="127"/>
        <v>0</v>
      </c>
      <c r="HF72" s="171">
        <f t="shared" si="128"/>
        <v>0</v>
      </c>
      <c r="HG72" s="171">
        <f t="shared" si="129"/>
        <v>0</v>
      </c>
      <c r="HH72" s="171">
        <f t="shared" si="130"/>
        <v>0</v>
      </c>
      <c r="HI72" s="778"/>
      <c r="HJ72" s="171">
        <f t="shared" si="131"/>
        <v>-1491.74</v>
      </c>
      <c r="HK72" s="171"/>
      <c r="HL72" s="172">
        <f t="shared" si="132"/>
        <v>37043</v>
      </c>
      <c r="HM72" s="171">
        <f t="shared" si="101"/>
        <v>12492.72</v>
      </c>
      <c r="HN72" s="700">
        <f t="shared" si="163"/>
        <v>36951</v>
      </c>
      <c r="HO72" s="160">
        <f t="shared" si="164"/>
        <v>4907.25</v>
      </c>
      <c r="HP72" s="160">
        <f t="shared" si="165"/>
        <v>0</v>
      </c>
      <c r="HQ72" s="171">
        <f t="shared" si="166"/>
        <v>4907.25</v>
      </c>
      <c r="HR72" s="168">
        <f t="shared" si="167"/>
        <v>1</v>
      </c>
      <c r="HS72" s="168">
        <f t="shared" si="168"/>
        <v>0</v>
      </c>
      <c r="HT72" s="160">
        <f t="shared" si="203"/>
        <v>15562.72</v>
      </c>
      <c r="HU72" s="158">
        <f>MAX(HT55:HT72)</f>
        <v>15562.72</v>
      </c>
      <c r="HV72" s="158">
        <f t="shared" si="169"/>
        <v>0</v>
      </c>
      <c r="HW72" s="170"/>
      <c r="HX72" s="468"/>
      <c r="HY72" s="156"/>
      <c r="HZ72" s="156"/>
      <c r="IA72" s="156"/>
      <c r="IB72" s="156"/>
      <c r="IC72" s="156"/>
      <c r="ID72" s="156"/>
      <c r="IE72" s="156"/>
      <c r="IF72" s="156"/>
      <c r="IG72" s="156"/>
      <c r="IH72" s="156"/>
      <c r="II72" s="156"/>
      <c r="IJ72" s="156"/>
      <c r="IK72" s="156"/>
      <c r="IL72" s="156"/>
      <c r="IM72" s="156"/>
      <c r="IN72" s="156"/>
      <c r="IO72" s="156"/>
      <c r="IP72" s="156"/>
      <c r="IQ72" s="156"/>
      <c r="IR72" s="156"/>
      <c r="IS72" s="156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  <c r="JF72" s="156"/>
      <c r="JG72" s="156"/>
      <c r="JH72" s="156"/>
      <c r="JI72" s="156"/>
      <c r="JJ72" s="156"/>
      <c r="JK72" s="156"/>
      <c r="JL72" s="156"/>
      <c r="JM72" s="156"/>
      <c r="JN72" s="156"/>
      <c r="JO72" s="156"/>
      <c r="JP72" s="156"/>
      <c r="JQ72" s="156"/>
      <c r="JR72" s="156"/>
      <c r="JS72" s="156"/>
      <c r="JT72" s="156"/>
      <c r="JU72" s="156"/>
    </row>
    <row r="73" spans="1:281" s="174" customFormat="1" ht="19.5" customHeight="1" x14ac:dyDescent="0.35">
      <c r="A73" s="156"/>
      <c r="B73" s="813">
        <f t="shared" si="170"/>
        <v>36982</v>
      </c>
      <c r="C73" s="814">
        <f t="shared" si="171"/>
        <v>29414.25</v>
      </c>
      <c r="D73" s="816">
        <v>0</v>
      </c>
      <c r="E73" s="816">
        <v>0</v>
      </c>
      <c r="F73" s="814">
        <f t="shared" si="133"/>
        <v>-3890.74</v>
      </c>
      <c r="G73" s="817">
        <f t="shared" si="172"/>
        <v>25523.510000000002</v>
      </c>
      <c r="H73" s="818">
        <f t="shared" si="173"/>
        <v>-0.1322739828484493</v>
      </c>
      <c r="I73" s="765">
        <f t="shared" si="174"/>
        <v>11671.98</v>
      </c>
      <c r="J73" s="159">
        <f t="shared" si="134"/>
        <v>-3890.74</v>
      </c>
      <c r="K73" s="267">
        <v>36982</v>
      </c>
      <c r="L73" s="162">
        <f t="shared" si="175"/>
        <v>0</v>
      </c>
      <c r="M73" s="260">
        <v>2482.5</v>
      </c>
      <c r="N73" s="175">
        <f t="shared" si="135"/>
        <v>0</v>
      </c>
      <c r="O73" s="162">
        <f t="shared" si="176"/>
        <v>0</v>
      </c>
      <c r="P73" s="260">
        <v>213.15</v>
      </c>
      <c r="Q73" s="176">
        <f t="shared" si="136"/>
        <v>0</v>
      </c>
      <c r="R73" s="161">
        <f t="shared" si="177"/>
        <v>0</v>
      </c>
      <c r="S73" s="260">
        <v>1668.6</v>
      </c>
      <c r="T73" s="177">
        <f t="shared" si="137"/>
        <v>0</v>
      </c>
      <c r="U73" s="164">
        <f t="shared" si="178"/>
        <v>0</v>
      </c>
      <c r="V73" s="260">
        <v>131.76</v>
      </c>
      <c r="W73" s="177">
        <f t="shared" si="138"/>
        <v>0</v>
      </c>
      <c r="X73" s="164">
        <f t="shared" si="179"/>
        <v>0</v>
      </c>
      <c r="Y73" s="247">
        <v>-49</v>
      </c>
      <c r="Z73" s="178">
        <f t="shared" si="139"/>
        <v>0</v>
      </c>
      <c r="AA73" s="165">
        <f t="shared" si="180"/>
        <v>0</v>
      </c>
      <c r="AB73" s="247">
        <v>-44</v>
      </c>
      <c r="AC73" s="179">
        <f t="shared" si="140"/>
        <v>0</v>
      </c>
      <c r="AD73" s="164">
        <f t="shared" si="181"/>
        <v>0</v>
      </c>
      <c r="AE73" s="247">
        <v>-40</v>
      </c>
      <c r="AF73" s="179">
        <f t="shared" si="141"/>
        <v>0</v>
      </c>
      <c r="AG73" s="164">
        <f t="shared" si="182"/>
        <v>0</v>
      </c>
      <c r="AH73" s="243">
        <v>-1339</v>
      </c>
      <c r="AI73" s="178">
        <f t="shared" si="142"/>
        <v>0</v>
      </c>
      <c r="AJ73" s="165">
        <f t="shared" si="183"/>
        <v>0</v>
      </c>
      <c r="AK73" s="243">
        <v>-689</v>
      </c>
      <c r="AL73" s="179">
        <f t="shared" si="143"/>
        <v>0</v>
      </c>
      <c r="AM73" s="164">
        <f t="shared" si="184"/>
        <v>0</v>
      </c>
      <c r="AN73" s="243">
        <v>-299</v>
      </c>
      <c r="AO73" s="178">
        <f t="shared" si="144"/>
        <v>0</v>
      </c>
      <c r="AP73" s="165">
        <f t="shared" si="185"/>
        <v>0</v>
      </c>
      <c r="AQ73" s="259">
        <v>-1609</v>
      </c>
      <c r="AR73" s="179">
        <f t="shared" si="145"/>
        <v>0</v>
      </c>
      <c r="AS73" s="164">
        <f t="shared" si="186"/>
        <v>1</v>
      </c>
      <c r="AT73" s="259">
        <v>-196</v>
      </c>
      <c r="AU73" s="180">
        <f t="shared" si="146"/>
        <v>-196</v>
      </c>
      <c r="AV73" s="162">
        <f t="shared" si="187"/>
        <v>0</v>
      </c>
      <c r="AW73" s="260">
        <v>471</v>
      </c>
      <c r="AX73" s="176">
        <f t="shared" si="147"/>
        <v>0</v>
      </c>
      <c r="AY73" s="161">
        <f t="shared" si="188"/>
        <v>0</v>
      </c>
      <c r="AZ73" s="247">
        <v>-25</v>
      </c>
      <c r="BA73" s="181">
        <f t="shared" si="148"/>
        <v>0</v>
      </c>
      <c r="BB73" s="162">
        <f t="shared" si="189"/>
        <v>0</v>
      </c>
      <c r="BC73" s="247">
        <v>-2.5</v>
      </c>
      <c r="BD73" s="182">
        <f t="shared" si="149"/>
        <v>0</v>
      </c>
      <c r="BE73" s="161">
        <f t="shared" si="190"/>
        <v>0</v>
      </c>
      <c r="BF73" s="247">
        <v>-2690.5</v>
      </c>
      <c r="BG73" s="182">
        <f t="shared" si="150"/>
        <v>0</v>
      </c>
      <c r="BH73" s="161">
        <f t="shared" si="191"/>
        <v>0</v>
      </c>
      <c r="BI73" s="247">
        <v>-1384.25</v>
      </c>
      <c r="BJ73" s="180">
        <f t="shared" si="151"/>
        <v>0</v>
      </c>
      <c r="BK73" s="161">
        <f t="shared" si="192"/>
        <v>1</v>
      </c>
      <c r="BL73" s="247">
        <v>-339.25</v>
      </c>
      <c r="BM73" s="180">
        <f t="shared" si="152"/>
        <v>-339.25</v>
      </c>
      <c r="BN73" s="161">
        <f t="shared" si="193"/>
        <v>0</v>
      </c>
      <c r="BO73" s="259">
        <v>-320.25</v>
      </c>
      <c r="BP73" s="176">
        <f t="shared" si="153"/>
        <v>0</v>
      </c>
      <c r="BQ73" s="161">
        <f t="shared" si="194"/>
        <v>0</v>
      </c>
      <c r="BR73" s="259">
        <v>-5501.49</v>
      </c>
      <c r="BS73" s="182">
        <f t="shared" si="154"/>
        <v>0</v>
      </c>
      <c r="BT73" s="161">
        <f t="shared" si="195"/>
        <v>1</v>
      </c>
      <c r="BU73" s="259">
        <v>-2770.24</v>
      </c>
      <c r="BV73" s="180">
        <f t="shared" si="155"/>
        <v>-2770.24</v>
      </c>
      <c r="BW73" s="162">
        <f t="shared" si="196"/>
        <v>1</v>
      </c>
      <c r="BX73" s="259">
        <v>-585.25</v>
      </c>
      <c r="BY73" s="176">
        <f t="shared" si="156"/>
        <v>-585.25</v>
      </c>
      <c r="BZ73" s="161">
        <f t="shared" si="197"/>
        <v>0</v>
      </c>
      <c r="CA73" s="259">
        <v>-3839</v>
      </c>
      <c r="CB73" s="180">
        <f t="shared" si="157"/>
        <v>0</v>
      </c>
      <c r="CC73" s="162">
        <f t="shared" si="198"/>
        <v>0</v>
      </c>
      <c r="CD73" s="260"/>
      <c r="CE73" s="182"/>
      <c r="CF73" s="410">
        <f t="shared" si="199"/>
        <v>0</v>
      </c>
      <c r="CG73" s="260">
        <v>41</v>
      </c>
      <c r="CH73" s="182">
        <f t="shared" si="158"/>
        <v>0</v>
      </c>
      <c r="CI73" s="416">
        <f t="shared" si="200"/>
        <v>0</v>
      </c>
      <c r="CJ73" s="260">
        <v>1</v>
      </c>
      <c r="CK73" s="444">
        <f t="shared" si="159"/>
        <v>0</v>
      </c>
      <c r="CL73" s="162">
        <f t="shared" si="201"/>
        <v>0</v>
      </c>
      <c r="CM73" s="259">
        <v>-31</v>
      </c>
      <c r="CN73" s="608">
        <f t="shared" si="160"/>
        <v>0</v>
      </c>
      <c r="CO73" s="158">
        <f t="shared" si="161"/>
        <v>-3890.74</v>
      </c>
      <c r="CP73" s="182"/>
      <c r="CQ73" s="731">
        <f t="shared" si="162"/>
        <v>-3890.74</v>
      </c>
      <c r="CR73" s="599"/>
      <c r="CS73" s="359">
        <f t="shared" si="202"/>
        <v>36982</v>
      </c>
      <c r="CT73" s="613"/>
      <c r="CU73" s="182"/>
      <c r="CV73" s="608"/>
      <c r="CW73" s="642"/>
      <c r="CX73" s="182"/>
      <c r="CY73" s="608"/>
      <c r="CZ73" s="613"/>
      <c r="DA73" s="182"/>
      <c r="DB73" s="608"/>
      <c r="DC73" s="613"/>
      <c r="DD73" s="182"/>
      <c r="DE73" s="608"/>
      <c r="DF73" s="613"/>
      <c r="DG73" s="182"/>
      <c r="DH73" s="608"/>
      <c r="DI73" s="613"/>
      <c r="DJ73" s="182"/>
      <c r="DK73" s="608"/>
      <c r="DL73" s="613"/>
      <c r="DM73" s="182"/>
      <c r="DN73" s="608"/>
      <c r="DO73" s="613"/>
      <c r="DP73" s="182"/>
      <c r="DQ73" s="608"/>
      <c r="DR73" s="613"/>
      <c r="DS73" s="182"/>
      <c r="DT73" s="608"/>
      <c r="DU73" s="613"/>
      <c r="DV73" s="182"/>
      <c r="DW73" s="608"/>
      <c r="DX73" s="613"/>
      <c r="DY73" s="182"/>
      <c r="DZ73" s="608"/>
      <c r="EA73" s="613"/>
      <c r="EB73" s="182"/>
      <c r="EC73" s="608"/>
      <c r="ED73" s="613"/>
      <c r="EE73" s="182"/>
      <c r="EF73" s="608"/>
      <c r="EG73" s="613"/>
      <c r="EH73" s="182"/>
      <c r="EI73" s="608"/>
      <c r="EJ73" s="613"/>
      <c r="EK73" s="182"/>
      <c r="EL73" s="608"/>
      <c r="EM73" s="613"/>
      <c r="EN73" s="182"/>
      <c r="EO73" s="608"/>
      <c r="EP73" s="613"/>
      <c r="EQ73" s="182"/>
      <c r="ER73" s="608"/>
      <c r="ES73" s="613"/>
      <c r="ET73" s="182"/>
      <c r="EU73" s="608"/>
      <c r="EV73" s="613"/>
      <c r="EW73" s="182"/>
      <c r="EX73" s="608"/>
      <c r="EY73" s="613"/>
      <c r="EZ73" s="182"/>
      <c r="FA73" s="608"/>
      <c r="FB73" s="182"/>
      <c r="FC73" s="182"/>
      <c r="FD73" s="182"/>
      <c r="FE73" s="588"/>
      <c r="FF73" s="182"/>
      <c r="FG73" s="181"/>
      <c r="FH73" s="860"/>
      <c r="FI73" s="662">
        <f t="shared" si="32"/>
        <v>37073</v>
      </c>
      <c r="FJ73" s="677"/>
      <c r="FK73" s="677"/>
      <c r="FL73" s="677"/>
      <c r="FM73" s="677"/>
      <c r="FN73" s="677"/>
      <c r="FO73" s="677"/>
      <c r="FP73" s="677"/>
      <c r="FQ73" s="677"/>
      <c r="FR73" s="67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666"/>
      <c r="GD73" s="666"/>
      <c r="GE73" s="666"/>
      <c r="GF73" s="666"/>
      <c r="GG73" s="169"/>
      <c r="GH73" s="686">
        <f t="shared" si="104"/>
        <v>0</v>
      </c>
      <c r="GI73" s="171">
        <f t="shared" si="105"/>
        <v>0</v>
      </c>
      <c r="GJ73" s="171">
        <f t="shared" si="106"/>
        <v>0</v>
      </c>
      <c r="GK73" s="171">
        <f t="shared" si="107"/>
        <v>0</v>
      </c>
      <c r="GL73" s="171">
        <f t="shared" si="108"/>
        <v>0</v>
      </c>
      <c r="GM73" s="171">
        <f t="shared" si="109"/>
        <v>0</v>
      </c>
      <c r="GN73" s="171">
        <f t="shared" si="110"/>
        <v>0</v>
      </c>
      <c r="GO73" s="171">
        <f t="shared" si="111"/>
        <v>0</v>
      </c>
      <c r="GP73" s="171">
        <f t="shared" si="112"/>
        <v>0</v>
      </c>
      <c r="GQ73" s="171">
        <f t="shared" si="113"/>
        <v>0</v>
      </c>
      <c r="GR73" s="171">
        <f t="shared" si="114"/>
        <v>0</v>
      </c>
      <c r="GS73" s="171">
        <f t="shared" si="115"/>
        <v>1473</v>
      </c>
      <c r="GT73" s="171">
        <f t="shared" si="116"/>
        <v>0</v>
      </c>
      <c r="GU73" s="171">
        <f t="shared" si="117"/>
        <v>0</v>
      </c>
      <c r="GV73" s="171">
        <f t="shared" si="118"/>
        <v>0</v>
      </c>
      <c r="GW73" s="171">
        <f t="shared" si="119"/>
        <v>0</v>
      </c>
      <c r="GX73" s="171">
        <f t="shared" si="120"/>
        <v>0</v>
      </c>
      <c r="GY73" s="171">
        <f t="shared" si="121"/>
        <v>852.5</v>
      </c>
      <c r="GZ73" s="171">
        <f t="shared" si="122"/>
        <v>0</v>
      </c>
      <c r="HA73" s="171">
        <f t="shared" si="123"/>
        <v>0</v>
      </c>
      <c r="HB73" s="171">
        <f t="shared" si="124"/>
        <v>8058.98</v>
      </c>
      <c r="HC73" s="171">
        <f t="shared" si="125"/>
        <v>1019</v>
      </c>
      <c r="HD73" s="171">
        <f t="shared" si="126"/>
        <v>0</v>
      </c>
      <c r="HE73" s="171">
        <f t="shared" si="127"/>
        <v>0</v>
      </c>
      <c r="HF73" s="171">
        <f t="shared" si="128"/>
        <v>0</v>
      </c>
      <c r="HG73" s="171">
        <f t="shared" si="129"/>
        <v>0</v>
      </c>
      <c r="HH73" s="171">
        <f t="shared" si="130"/>
        <v>0</v>
      </c>
      <c r="HI73" s="778"/>
      <c r="HJ73" s="171">
        <f t="shared" si="131"/>
        <v>-1089.24</v>
      </c>
      <c r="HK73" s="171"/>
      <c r="HL73" s="172">
        <f t="shared" si="132"/>
        <v>37073</v>
      </c>
      <c r="HM73" s="171">
        <f t="shared" si="101"/>
        <v>11403.48</v>
      </c>
      <c r="HN73" s="700">
        <f t="shared" si="163"/>
        <v>36982</v>
      </c>
      <c r="HO73" s="160">
        <f t="shared" si="164"/>
        <v>0</v>
      </c>
      <c r="HP73" s="160">
        <f t="shared" si="165"/>
        <v>-3890.74</v>
      </c>
      <c r="HQ73" s="171">
        <f t="shared" si="166"/>
        <v>-3890.74</v>
      </c>
      <c r="HR73" s="168">
        <f t="shared" si="167"/>
        <v>0</v>
      </c>
      <c r="HS73" s="168">
        <f t="shared" si="168"/>
        <v>1</v>
      </c>
      <c r="HT73" s="160">
        <f t="shared" si="203"/>
        <v>11671.98</v>
      </c>
      <c r="HU73" s="158">
        <f>MAX(HT55:HT73)</f>
        <v>15562.72</v>
      </c>
      <c r="HV73" s="158">
        <f t="shared" si="169"/>
        <v>-3890.74</v>
      </c>
      <c r="HW73" s="170"/>
      <c r="HX73" s="468"/>
      <c r="HY73" s="156"/>
      <c r="HZ73" s="156"/>
      <c r="IA73" s="156"/>
      <c r="IB73" s="156"/>
      <c r="IC73" s="156"/>
      <c r="ID73" s="156"/>
      <c r="IE73" s="156"/>
      <c r="IF73" s="156"/>
      <c r="IG73" s="156"/>
      <c r="IH73" s="156"/>
      <c r="II73" s="156"/>
      <c r="IJ73" s="156"/>
      <c r="IK73" s="156"/>
      <c r="IL73" s="156"/>
      <c r="IM73" s="156"/>
      <c r="IN73" s="156"/>
      <c r="IO73" s="156"/>
      <c r="IP73" s="156"/>
      <c r="IQ73" s="156"/>
      <c r="IR73" s="156"/>
      <c r="IS73" s="156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  <c r="JF73" s="156"/>
      <c r="JG73" s="156"/>
      <c r="JH73" s="156"/>
      <c r="JI73" s="156"/>
      <c r="JJ73" s="156"/>
      <c r="JK73" s="156"/>
      <c r="JL73" s="156"/>
      <c r="JM73" s="156"/>
      <c r="JN73" s="156"/>
      <c r="JO73" s="156"/>
      <c r="JP73" s="156"/>
      <c r="JQ73" s="156"/>
      <c r="JR73" s="156"/>
      <c r="JS73" s="156"/>
      <c r="JT73" s="156"/>
      <c r="JU73" s="156"/>
    </row>
    <row r="74" spans="1:281" s="174" customFormat="1" ht="19.5" customHeight="1" x14ac:dyDescent="0.35">
      <c r="A74" s="156"/>
      <c r="B74" s="813">
        <f t="shared" si="170"/>
        <v>37012</v>
      </c>
      <c r="C74" s="814">
        <f t="shared" si="171"/>
        <v>25523.510000000002</v>
      </c>
      <c r="D74" s="816">
        <v>0</v>
      </c>
      <c r="E74" s="816">
        <v>0</v>
      </c>
      <c r="F74" s="814">
        <f t="shared" si="133"/>
        <v>2312.48</v>
      </c>
      <c r="G74" s="817">
        <f t="shared" si="172"/>
        <v>27835.99</v>
      </c>
      <c r="H74" s="818">
        <f t="shared" si="173"/>
        <v>9.0601958743135244E-2</v>
      </c>
      <c r="I74" s="765">
        <f t="shared" si="174"/>
        <v>13984.46</v>
      </c>
      <c r="J74" s="159">
        <f t="shared" si="134"/>
        <v>-1578.2600000000002</v>
      </c>
      <c r="K74" s="267">
        <v>37012</v>
      </c>
      <c r="L74" s="162">
        <f t="shared" si="175"/>
        <v>0</v>
      </c>
      <c r="M74" s="260">
        <v>318</v>
      </c>
      <c r="N74" s="175">
        <f t="shared" si="135"/>
        <v>0</v>
      </c>
      <c r="O74" s="162">
        <f t="shared" si="176"/>
        <v>0</v>
      </c>
      <c r="P74" s="260">
        <v>31.8</v>
      </c>
      <c r="Q74" s="176">
        <f t="shared" si="136"/>
        <v>0</v>
      </c>
      <c r="R74" s="161">
        <f t="shared" si="177"/>
        <v>0</v>
      </c>
      <c r="S74" s="259">
        <v>-1105.2</v>
      </c>
      <c r="T74" s="177">
        <f t="shared" si="137"/>
        <v>0</v>
      </c>
      <c r="U74" s="164">
        <f t="shared" si="178"/>
        <v>0</v>
      </c>
      <c r="V74" s="259">
        <v>-110.52</v>
      </c>
      <c r="W74" s="177">
        <f t="shared" si="138"/>
        <v>0</v>
      </c>
      <c r="X74" s="164">
        <f t="shared" si="179"/>
        <v>0</v>
      </c>
      <c r="Y74" s="248">
        <v>175</v>
      </c>
      <c r="Z74" s="178">
        <f t="shared" si="139"/>
        <v>0</v>
      </c>
      <c r="AA74" s="165">
        <f t="shared" si="180"/>
        <v>0</v>
      </c>
      <c r="AB74" s="248">
        <v>87.5</v>
      </c>
      <c r="AC74" s="179">
        <f t="shared" si="140"/>
        <v>0</v>
      </c>
      <c r="AD74" s="164">
        <f t="shared" si="181"/>
        <v>0</v>
      </c>
      <c r="AE74" s="248">
        <v>17.5</v>
      </c>
      <c r="AF74" s="179">
        <f t="shared" si="141"/>
        <v>0</v>
      </c>
      <c r="AG74" s="164">
        <f t="shared" si="182"/>
        <v>0</v>
      </c>
      <c r="AH74" s="243">
        <v>-1028</v>
      </c>
      <c r="AI74" s="178">
        <f t="shared" si="142"/>
        <v>0</v>
      </c>
      <c r="AJ74" s="165">
        <f t="shared" si="183"/>
        <v>0</v>
      </c>
      <c r="AK74" s="243">
        <v>-553</v>
      </c>
      <c r="AL74" s="179">
        <f t="shared" si="143"/>
        <v>0</v>
      </c>
      <c r="AM74" s="164">
        <f t="shared" si="184"/>
        <v>0</v>
      </c>
      <c r="AN74" s="243">
        <v>-268</v>
      </c>
      <c r="AO74" s="178">
        <f t="shared" si="144"/>
        <v>0</v>
      </c>
      <c r="AP74" s="165">
        <f t="shared" si="185"/>
        <v>0</v>
      </c>
      <c r="AQ74" s="260">
        <v>1461</v>
      </c>
      <c r="AR74" s="179">
        <f t="shared" si="145"/>
        <v>0</v>
      </c>
      <c r="AS74" s="164">
        <f t="shared" si="186"/>
        <v>1</v>
      </c>
      <c r="AT74" s="260">
        <v>111</v>
      </c>
      <c r="AU74" s="180">
        <f t="shared" si="146"/>
        <v>111</v>
      </c>
      <c r="AV74" s="162">
        <f t="shared" si="187"/>
        <v>0</v>
      </c>
      <c r="AW74" s="259">
        <v>-50</v>
      </c>
      <c r="AX74" s="176">
        <f t="shared" si="147"/>
        <v>0</v>
      </c>
      <c r="AY74" s="161">
        <f t="shared" si="188"/>
        <v>0</v>
      </c>
      <c r="AZ74" s="248">
        <v>2075</v>
      </c>
      <c r="BA74" s="181">
        <f t="shared" si="148"/>
        <v>0</v>
      </c>
      <c r="BB74" s="162">
        <f t="shared" si="189"/>
        <v>0</v>
      </c>
      <c r="BC74" s="248">
        <v>207.5</v>
      </c>
      <c r="BD74" s="182">
        <f t="shared" si="149"/>
        <v>0</v>
      </c>
      <c r="BE74" s="161">
        <f t="shared" si="190"/>
        <v>0</v>
      </c>
      <c r="BF74" s="248">
        <v>5125.01</v>
      </c>
      <c r="BG74" s="182">
        <f t="shared" si="150"/>
        <v>0</v>
      </c>
      <c r="BH74" s="161">
        <f t="shared" si="191"/>
        <v>0</v>
      </c>
      <c r="BI74" s="248">
        <v>2562.5100000000002</v>
      </c>
      <c r="BJ74" s="180">
        <f t="shared" si="151"/>
        <v>0</v>
      </c>
      <c r="BK74" s="161">
        <f t="shared" si="192"/>
        <v>1</v>
      </c>
      <c r="BL74" s="248">
        <v>512.5</v>
      </c>
      <c r="BM74" s="180">
        <f t="shared" si="152"/>
        <v>512.5</v>
      </c>
      <c r="BN74" s="161">
        <f t="shared" si="193"/>
        <v>0</v>
      </c>
      <c r="BO74" s="260">
        <v>904.75</v>
      </c>
      <c r="BP74" s="176">
        <f t="shared" si="153"/>
        <v>0</v>
      </c>
      <c r="BQ74" s="161">
        <f t="shared" si="194"/>
        <v>0</v>
      </c>
      <c r="BR74" s="260">
        <v>2996.96</v>
      </c>
      <c r="BS74" s="182">
        <f t="shared" si="154"/>
        <v>0</v>
      </c>
      <c r="BT74" s="161">
        <f t="shared" si="195"/>
        <v>1</v>
      </c>
      <c r="BU74" s="260">
        <v>1459.48</v>
      </c>
      <c r="BV74" s="180">
        <f t="shared" si="155"/>
        <v>1459.48</v>
      </c>
      <c r="BW74" s="162">
        <f t="shared" si="196"/>
        <v>1</v>
      </c>
      <c r="BX74" s="260">
        <v>229.5</v>
      </c>
      <c r="BY74" s="176">
        <f t="shared" si="156"/>
        <v>229.5</v>
      </c>
      <c r="BZ74" s="161">
        <f t="shared" si="197"/>
        <v>0</v>
      </c>
      <c r="CA74" s="260">
        <v>2721</v>
      </c>
      <c r="CB74" s="180">
        <f t="shared" si="157"/>
        <v>0</v>
      </c>
      <c r="CC74" s="162">
        <f t="shared" si="198"/>
        <v>0</v>
      </c>
      <c r="CD74" s="259"/>
      <c r="CE74" s="182"/>
      <c r="CF74" s="410">
        <f t="shared" si="199"/>
        <v>0</v>
      </c>
      <c r="CG74" s="259">
        <v>-100</v>
      </c>
      <c r="CH74" s="182">
        <f t="shared" si="158"/>
        <v>0</v>
      </c>
      <c r="CI74" s="416">
        <f t="shared" si="200"/>
        <v>0</v>
      </c>
      <c r="CJ74" s="259">
        <v>-50</v>
      </c>
      <c r="CK74" s="444">
        <f t="shared" si="159"/>
        <v>0</v>
      </c>
      <c r="CL74" s="162">
        <f t="shared" si="201"/>
        <v>0</v>
      </c>
      <c r="CM74" s="259">
        <v>-10</v>
      </c>
      <c r="CN74" s="608">
        <f t="shared" si="160"/>
        <v>0</v>
      </c>
      <c r="CO74" s="158">
        <f t="shared" si="161"/>
        <v>2312.48</v>
      </c>
      <c r="CP74" s="182"/>
      <c r="CQ74" s="731">
        <f t="shared" si="162"/>
        <v>2312.48</v>
      </c>
      <c r="CR74" s="599"/>
      <c r="CS74" s="359">
        <f t="shared" si="202"/>
        <v>37012</v>
      </c>
      <c r="CT74" s="613"/>
      <c r="CU74" s="182"/>
      <c r="CV74" s="608"/>
      <c r="CW74" s="642"/>
      <c r="CX74" s="182"/>
      <c r="CY74" s="608"/>
      <c r="CZ74" s="613"/>
      <c r="DA74" s="182"/>
      <c r="DB74" s="608"/>
      <c r="DC74" s="613"/>
      <c r="DD74" s="182"/>
      <c r="DE74" s="608"/>
      <c r="DF74" s="613"/>
      <c r="DG74" s="182"/>
      <c r="DH74" s="608"/>
      <c r="DI74" s="613"/>
      <c r="DJ74" s="182"/>
      <c r="DK74" s="608"/>
      <c r="DL74" s="613"/>
      <c r="DM74" s="182"/>
      <c r="DN74" s="608"/>
      <c r="DO74" s="613"/>
      <c r="DP74" s="182"/>
      <c r="DQ74" s="608"/>
      <c r="DR74" s="613"/>
      <c r="DS74" s="182"/>
      <c r="DT74" s="608"/>
      <c r="DU74" s="613"/>
      <c r="DV74" s="182"/>
      <c r="DW74" s="608"/>
      <c r="DX74" s="613"/>
      <c r="DY74" s="182"/>
      <c r="DZ74" s="608"/>
      <c r="EA74" s="613"/>
      <c r="EB74" s="182"/>
      <c r="EC74" s="608"/>
      <c r="ED74" s="613"/>
      <c r="EE74" s="182"/>
      <c r="EF74" s="608"/>
      <c r="EG74" s="613"/>
      <c r="EH74" s="182"/>
      <c r="EI74" s="608"/>
      <c r="EJ74" s="613"/>
      <c r="EK74" s="182"/>
      <c r="EL74" s="608"/>
      <c r="EM74" s="613"/>
      <c r="EN74" s="182"/>
      <c r="EO74" s="608"/>
      <c r="EP74" s="613"/>
      <c r="EQ74" s="182"/>
      <c r="ER74" s="608"/>
      <c r="ES74" s="613"/>
      <c r="ET74" s="182"/>
      <c r="EU74" s="608"/>
      <c r="EV74" s="613"/>
      <c r="EW74" s="182"/>
      <c r="EX74" s="608"/>
      <c r="EY74" s="613"/>
      <c r="EZ74" s="182"/>
      <c r="FA74" s="608"/>
      <c r="FB74" s="182"/>
      <c r="FC74" s="182"/>
      <c r="FD74" s="182"/>
      <c r="FE74" s="588"/>
      <c r="FF74" s="182"/>
      <c r="FG74" s="181"/>
      <c r="FH74" s="860"/>
      <c r="FI74" s="662">
        <f t="shared" si="32"/>
        <v>37104</v>
      </c>
      <c r="FJ74" s="677"/>
      <c r="FK74" s="677"/>
      <c r="FL74" s="677"/>
      <c r="FM74" s="677"/>
      <c r="FN74" s="677"/>
      <c r="FO74" s="677"/>
      <c r="FP74" s="677"/>
      <c r="FQ74" s="677"/>
      <c r="FR74" s="67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666"/>
      <c r="GD74" s="666"/>
      <c r="GE74" s="666"/>
      <c r="GF74" s="666"/>
      <c r="GG74" s="169"/>
      <c r="GH74" s="686">
        <f t="shared" si="104"/>
        <v>0</v>
      </c>
      <c r="GI74" s="171">
        <f t="shared" si="105"/>
        <v>0</v>
      </c>
      <c r="GJ74" s="171">
        <f t="shared" si="106"/>
        <v>0</v>
      </c>
      <c r="GK74" s="171">
        <f t="shared" si="107"/>
        <v>0</v>
      </c>
      <c r="GL74" s="171">
        <f t="shared" si="108"/>
        <v>0</v>
      </c>
      <c r="GM74" s="171">
        <f t="shared" si="109"/>
        <v>0</v>
      </c>
      <c r="GN74" s="171">
        <f t="shared" si="110"/>
        <v>0</v>
      </c>
      <c r="GO74" s="171">
        <f t="shared" si="111"/>
        <v>0</v>
      </c>
      <c r="GP74" s="171">
        <f t="shared" si="112"/>
        <v>0</v>
      </c>
      <c r="GQ74" s="171">
        <f t="shared" si="113"/>
        <v>0</v>
      </c>
      <c r="GR74" s="171">
        <f t="shared" si="114"/>
        <v>0</v>
      </c>
      <c r="GS74" s="171">
        <f t="shared" si="115"/>
        <v>1643</v>
      </c>
      <c r="GT74" s="171">
        <f t="shared" si="116"/>
        <v>0</v>
      </c>
      <c r="GU74" s="171">
        <f t="shared" si="117"/>
        <v>0</v>
      </c>
      <c r="GV74" s="171">
        <f t="shared" si="118"/>
        <v>0</v>
      </c>
      <c r="GW74" s="171">
        <f t="shared" si="119"/>
        <v>0</v>
      </c>
      <c r="GX74" s="171">
        <f t="shared" si="120"/>
        <v>0</v>
      </c>
      <c r="GY74" s="171">
        <f t="shared" si="121"/>
        <v>1313.75</v>
      </c>
      <c r="GZ74" s="171">
        <f t="shared" si="122"/>
        <v>0</v>
      </c>
      <c r="HA74" s="171">
        <f t="shared" si="123"/>
        <v>0</v>
      </c>
      <c r="HB74" s="171">
        <f t="shared" si="124"/>
        <v>9544.99</v>
      </c>
      <c r="HC74" s="171">
        <f t="shared" si="125"/>
        <v>1285</v>
      </c>
      <c r="HD74" s="171">
        <f t="shared" si="126"/>
        <v>0</v>
      </c>
      <c r="HE74" s="171">
        <f t="shared" si="127"/>
        <v>0</v>
      </c>
      <c r="HF74" s="171">
        <f t="shared" si="128"/>
        <v>0</v>
      </c>
      <c r="HG74" s="171">
        <f t="shared" si="129"/>
        <v>0</v>
      </c>
      <c r="HH74" s="171">
        <f t="shared" si="130"/>
        <v>0</v>
      </c>
      <c r="HI74" s="778"/>
      <c r="HJ74" s="171">
        <f t="shared" si="131"/>
        <v>2383.2600000000002</v>
      </c>
      <c r="HK74" s="171"/>
      <c r="HL74" s="172">
        <f t="shared" si="132"/>
        <v>37104</v>
      </c>
      <c r="HM74" s="171">
        <f t="shared" si="101"/>
        <v>13786.74</v>
      </c>
      <c r="HN74" s="700">
        <f t="shared" si="163"/>
        <v>37012</v>
      </c>
      <c r="HO74" s="160">
        <f t="shared" si="164"/>
        <v>2312.48</v>
      </c>
      <c r="HP74" s="160">
        <f t="shared" si="165"/>
        <v>0</v>
      </c>
      <c r="HQ74" s="171">
        <f t="shared" si="166"/>
        <v>2312.48</v>
      </c>
      <c r="HR74" s="168">
        <f t="shared" si="167"/>
        <v>1</v>
      </c>
      <c r="HS74" s="168">
        <f t="shared" si="168"/>
        <v>0</v>
      </c>
      <c r="HT74" s="160">
        <f t="shared" si="203"/>
        <v>13984.46</v>
      </c>
      <c r="HU74" s="158">
        <f>MAX(HT55:HT74)</f>
        <v>15562.72</v>
      </c>
      <c r="HV74" s="158">
        <f t="shared" si="169"/>
        <v>-1578.2600000000002</v>
      </c>
      <c r="HW74" s="170"/>
      <c r="HX74" s="468"/>
      <c r="HY74" s="156"/>
      <c r="HZ74" s="156"/>
      <c r="IA74" s="156"/>
      <c r="IB74" s="156"/>
      <c r="IC74" s="156"/>
      <c r="ID74" s="156"/>
      <c r="IE74" s="156"/>
      <c r="IF74" s="156"/>
      <c r="IG74" s="156"/>
      <c r="IH74" s="156"/>
      <c r="II74" s="156"/>
      <c r="IJ74" s="156"/>
      <c r="IK74" s="156"/>
      <c r="IL74" s="156"/>
      <c r="IM74" s="156"/>
      <c r="IN74" s="156"/>
      <c r="IO74" s="156"/>
      <c r="IP74" s="156"/>
      <c r="IQ74" s="156"/>
      <c r="IR74" s="156"/>
      <c r="IS74" s="156"/>
      <c r="IT74" s="156"/>
      <c r="IU74" s="156"/>
      <c r="IV74" s="156"/>
      <c r="IW74" s="156"/>
      <c r="IX74" s="156"/>
      <c r="IY74" s="156"/>
      <c r="IZ74" s="156"/>
      <c r="JA74" s="156"/>
      <c r="JB74" s="156"/>
      <c r="JC74" s="156"/>
      <c r="JD74" s="156"/>
      <c r="JE74" s="156"/>
      <c r="JF74" s="156"/>
      <c r="JG74" s="156"/>
      <c r="JH74" s="156"/>
      <c r="JI74" s="156"/>
      <c r="JJ74" s="156"/>
      <c r="JK74" s="156"/>
      <c r="JL74" s="156"/>
      <c r="JM74" s="156"/>
      <c r="JN74" s="156"/>
      <c r="JO74" s="156"/>
      <c r="JP74" s="156"/>
      <c r="JQ74" s="156"/>
      <c r="JR74" s="156"/>
      <c r="JS74" s="156"/>
      <c r="JT74" s="156"/>
      <c r="JU74" s="156"/>
    </row>
    <row r="75" spans="1:281" s="174" customFormat="1" ht="19.5" customHeight="1" x14ac:dyDescent="0.35">
      <c r="A75" s="156"/>
      <c r="B75" s="813">
        <f t="shared" si="170"/>
        <v>37043</v>
      </c>
      <c r="C75" s="814">
        <f t="shared" si="171"/>
        <v>27835.99</v>
      </c>
      <c r="D75" s="816">
        <v>0</v>
      </c>
      <c r="E75" s="816">
        <v>0</v>
      </c>
      <c r="F75" s="814">
        <f t="shared" si="133"/>
        <v>-1491.74</v>
      </c>
      <c r="G75" s="817">
        <f t="shared" si="172"/>
        <v>26344.25</v>
      </c>
      <c r="H75" s="818">
        <f t="shared" si="173"/>
        <v>-5.3590333952555663E-2</v>
      </c>
      <c r="I75" s="765">
        <f t="shared" si="174"/>
        <v>12492.72</v>
      </c>
      <c r="J75" s="159">
        <f t="shared" si="134"/>
        <v>-3070</v>
      </c>
      <c r="K75" s="267">
        <v>37043</v>
      </c>
      <c r="L75" s="162">
        <f t="shared" si="175"/>
        <v>0</v>
      </c>
      <c r="M75" s="260">
        <v>1389</v>
      </c>
      <c r="N75" s="175">
        <f t="shared" si="135"/>
        <v>0</v>
      </c>
      <c r="O75" s="162">
        <f t="shared" si="176"/>
        <v>0</v>
      </c>
      <c r="P75" s="260">
        <v>103.8</v>
      </c>
      <c r="Q75" s="176">
        <f t="shared" si="136"/>
        <v>0</v>
      </c>
      <c r="R75" s="161">
        <f t="shared" si="177"/>
        <v>0</v>
      </c>
      <c r="S75" s="259">
        <v>-2808</v>
      </c>
      <c r="T75" s="177">
        <f t="shared" si="137"/>
        <v>0</v>
      </c>
      <c r="U75" s="164">
        <f t="shared" si="178"/>
        <v>0</v>
      </c>
      <c r="V75" s="259">
        <v>-386.1</v>
      </c>
      <c r="W75" s="177">
        <f t="shared" si="138"/>
        <v>0</v>
      </c>
      <c r="X75" s="164">
        <f t="shared" si="179"/>
        <v>0</v>
      </c>
      <c r="Y75" s="247">
        <v>-923</v>
      </c>
      <c r="Z75" s="178">
        <f t="shared" si="139"/>
        <v>0</v>
      </c>
      <c r="AA75" s="165">
        <f t="shared" si="180"/>
        <v>0</v>
      </c>
      <c r="AB75" s="247">
        <v>-500.5</v>
      </c>
      <c r="AC75" s="179">
        <f t="shared" si="140"/>
        <v>0</v>
      </c>
      <c r="AD75" s="164">
        <f t="shared" si="181"/>
        <v>0</v>
      </c>
      <c r="AE75" s="247">
        <v>-162.5</v>
      </c>
      <c r="AF75" s="179">
        <f t="shared" si="141"/>
        <v>0</v>
      </c>
      <c r="AG75" s="164">
        <f t="shared" si="182"/>
        <v>0</v>
      </c>
      <c r="AH75" s="439">
        <v>611</v>
      </c>
      <c r="AI75" s="178">
        <f t="shared" si="142"/>
        <v>0</v>
      </c>
      <c r="AJ75" s="165">
        <f t="shared" si="183"/>
        <v>0</v>
      </c>
      <c r="AK75" s="439">
        <v>286</v>
      </c>
      <c r="AL75" s="179">
        <f t="shared" si="143"/>
        <v>0</v>
      </c>
      <c r="AM75" s="164">
        <f t="shared" si="184"/>
        <v>0</v>
      </c>
      <c r="AN75" s="439">
        <v>91</v>
      </c>
      <c r="AO75" s="178">
        <f t="shared" si="144"/>
        <v>0</v>
      </c>
      <c r="AP75" s="165">
        <f t="shared" si="185"/>
        <v>0</v>
      </c>
      <c r="AQ75" s="259">
        <v>-848</v>
      </c>
      <c r="AR75" s="179">
        <f t="shared" si="145"/>
        <v>0</v>
      </c>
      <c r="AS75" s="164">
        <f t="shared" si="186"/>
        <v>1</v>
      </c>
      <c r="AT75" s="259">
        <v>-155</v>
      </c>
      <c r="AU75" s="180">
        <f t="shared" si="146"/>
        <v>-155</v>
      </c>
      <c r="AV75" s="162">
        <f t="shared" si="187"/>
        <v>0</v>
      </c>
      <c r="AW75" s="260">
        <v>1050</v>
      </c>
      <c r="AX75" s="176">
        <f t="shared" si="147"/>
        <v>0</v>
      </c>
      <c r="AY75" s="161">
        <f t="shared" si="188"/>
        <v>0</v>
      </c>
      <c r="AZ75" s="248">
        <v>3334.48</v>
      </c>
      <c r="BA75" s="181">
        <f t="shared" si="148"/>
        <v>0</v>
      </c>
      <c r="BB75" s="162">
        <f t="shared" si="189"/>
        <v>0</v>
      </c>
      <c r="BC75" s="248">
        <v>325.64999999999998</v>
      </c>
      <c r="BD75" s="182">
        <f t="shared" si="149"/>
        <v>0</v>
      </c>
      <c r="BE75" s="161">
        <f t="shared" si="190"/>
        <v>0</v>
      </c>
      <c r="BF75" s="247">
        <v>-437.5</v>
      </c>
      <c r="BG75" s="182">
        <f t="shared" si="150"/>
        <v>0</v>
      </c>
      <c r="BH75" s="161">
        <f t="shared" si="191"/>
        <v>0</v>
      </c>
      <c r="BI75" s="247">
        <v>-218.75</v>
      </c>
      <c r="BJ75" s="180">
        <f t="shared" si="151"/>
        <v>0</v>
      </c>
      <c r="BK75" s="161">
        <f t="shared" si="192"/>
        <v>1</v>
      </c>
      <c r="BL75" s="247">
        <v>-43.75</v>
      </c>
      <c r="BM75" s="180">
        <f t="shared" si="152"/>
        <v>-43.75</v>
      </c>
      <c r="BN75" s="161">
        <f t="shared" si="193"/>
        <v>0</v>
      </c>
      <c r="BO75" s="260">
        <v>629.75</v>
      </c>
      <c r="BP75" s="176">
        <f t="shared" si="153"/>
        <v>0</v>
      </c>
      <c r="BQ75" s="161">
        <f t="shared" si="194"/>
        <v>0</v>
      </c>
      <c r="BR75" s="259">
        <v>-2063.9899999999998</v>
      </c>
      <c r="BS75" s="182">
        <f t="shared" si="154"/>
        <v>0</v>
      </c>
      <c r="BT75" s="161">
        <f t="shared" si="195"/>
        <v>1</v>
      </c>
      <c r="BU75" s="259">
        <v>-1051.49</v>
      </c>
      <c r="BV75" s="180">
        <f t="shared" si="155"/>
        <v>-1051.49</v>
      </c>
      <c r="BW75" s="162">
        <f t="shared" si="196"/>
        <v>1</v>
      </c>
      <c r="BX75" s="259">
        <v>-241.5</v>
      </c>
      <c r="BY75" s="176">
        <f t="shared" si="156"/>
        <v>-241.5</v>
      </c>
      <c r="BZ75" s="161">
        <f t="shared" si="197"/>
        <v>0</v>
      </c>
      <c r="CA75" s="260">
        <v>360</v>
      </c>
      <c r="CB75" s="180">
        <f t="shared" si="157"/>
        <v>0</v>
      </c>
      <c r="CC75" s="162">
        <f t="shared" si="198"/>
        <v>0</v>
      </c>
      <c r="CD75" s="260"/>
      <c r="CE75" s="182"/>
      <c r="CF75" s="410">
        <f t="shared" si="199"/>
        <v>0</v>
      </c>
      <c r="CG75" s="259">
        <v>-1377</v>
      </c>
      <c r="CH75" s="182">
        <f t="shared" si="158"/>
        <v>0</v>
      </c>
      <c r="CI75" s="416">
        <f t="shared" si="200"/>
        <v>0</v>
      </c>
      <c r="CJ75" s="259">
        <v>-747</v>
      </c>
      <c r="CK75" s="444">
        <f t="shared" si="159"/>
        <v>0</v>
      </c>
      <c r="CL75" s="162">
        <f t="shared" si="201"/>
        <v>0</v>
      </c>
      <c r="CM75" s="259">
        <v>-243</v>
      </c>
      <c r="CN75" s="608">
        <f t="shared" si="160"/>
        <v>0</v>
      </c>
      <c r="CO75" s="158">
        <f t="shared" si="161"/>
        <v>-1491.74</v>
      </c>
      <c r="CP75" s="182"/>
      <c r="CQ75" s="731">
        <f t="shared" si="162"/>
        <v>-1491.74</v>
      </c>
      <c r="CR75" s="599"/>
      <c r="CS75" s="359">
        <f t="shared" si="202"/>
        <v>37043</v>
      </c>
      <c r="CT75" s="613"/>
      <c r="CU75" s="182"/>
      <c r="CV75" s="608"/>
      <c r="CW75" s="642"/>
      <c r="CX75" s="182"/>
      <c r="CY75" s="608"/>
      <c r="CZ75" s="613"/>
      <c r="DA75" s="182"/>
      <c r="DB75" s="608"/>
      <c r="DC75" s="613"/>
      <c r="DD75" s="182"/>
      <c r="DE75" s="608"/>
      <c r="DF75" s="613"/>
      <c r="DG75" s="182"/>
      <c r="DH75" s="608"/>
      <c r="DI75" s="613"/>
      <c r="DJ75" s="182"/>
      <c r="DK75" s="608"/>
      <c r="DL75" s="613"/>
      <c r="DM75" s="182"/>
      <c r="DN75" s="608"/>
      <c r="DO75" s="613"/>
      <c r="DP75" s="182"/>
      <c r="DQ75" s="608"/>
      <c r="DR75" s="613"/>
      <c r="DS75" s="182"/>
      <c r="DT75" s="608"/>
      <c r="DU75" s="613"/>
      <c r="DV75" s="182"/>
      <c r="DW75" s="608"/>
      <c r="DX75" s="613"/>
      <c r="DY75" s="182"/>
      <c r="DZ75" s="608"/>
      <c r="EA75" s="613"/>
      <c r="EB75" s="182"/>
      <c r="EC75" s="608"/>
      <c r="ED75" s="613"/>
      <c r="EE75" s="182"/>
      <c r="EF75" s="608"/>
      <c r="EG75" s="613"/>
      <c r="EH75" s="182"/>
      <c r="EI75" s="608"/>
      <c r="EJ75" s="613"/>
      <c r="EK75" s="182"/>
      <c r="EL75" s="608"/>
      <c r="EM75" s="613"/>
      <c r="EN75" s="182"/>
      <c r="EO75" s="608"/>
      <c r="EP75" s="613"/>
      <c r="EQ75" s="182"/>
      <c r="ER75" s="608"/>
      <c r="ES75" s="613"/>
      <c r="ET75" s="182"/>
      <c r="EU75" s="608"/>
      <c r="EV75" s="613"/>
      <c r="EW75" s="182"/>
      <c r="EX75" s="608"/>
      <c r="EY75" s="613"/>
      <c r="EZ75" s="182"/>
      <c r="FA75" s="608"/>
      <c r="FB75" s="182"/>
      <c r="FC75" s="182"/>
      <c r="FD75" s="182"/>
      <c r="FE75" s="588"/>
      <c r="FF75" s="182"/>
      <c r="FG75" s="181"/>
      <c r="FH75" s="860"/>
      <c r="FI75" s="662">
        <f t="shared" si="32"/>
        <v>37135</v>
      </c>
      <c r="FJ75" s="677"/>
      <c r="FK75" s="677"/>
      <c r="FL75" s="677"/>
      <c r="FM75" s="677"/>
      <c r="FN75" s="677"/>
      <c r="FO75" s="677"/>
      <c r="FP75" s="677"/>
      <c r="FQ75" s="677"/>
      <c r="FR75" s="67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666"/>
      <c r="GD75" s="666"/>
      <c r="GE75" s="666"/>
      <c r="GF75" s="666"/>
      <c r="GG75" s="169"/>
      <c r="GH75" s="686">
        <f t="shared" si="104"/>
        <v>0</v>
      </c>
      <c r="GI75" s="171">
        <f t="shared" si="105"/>
        <v>0</v>
      </c>
      <c r="GJ75" s="171">
        <f t="shared" si="106"/>
        <v>0</v>
      </c>
      <c r="GK75" s="171">
        <f t="shared" si="107"/>
        <v>0</v>
      </c>
      <c r="GL75" s="171">
        <f t="shared" si="108"/>
        <v>0</v>
      </c>
      <c r="GM75" s="171">
        <f t="shared" si="109"/>
        <v>0</v>
      </c>
      <c r="GN75" s="171">
        <f t="shared" si="110"/>
        <v>0</v>
      </c>
      <c r="GO75" s="171">
        <f t="shared" si="111"/>
        <v>0</v>
      </c>
      <c r="GP75" s="171">
        <f t="shared" si="112"/>
        <v>0</v>
      </c>
      <c r="GQ75" s="171">
        <f t="shared" si="113"/>
        <v>0</v>
      </c>
      <c r="GR75" s="171">
        <f t="shared" si="114"/>
        <v>0</v>
      </c>
      <c r="GS75" s="171">
        <f t="shared" si="115"/>
        <v>1839</v>
      </c>
      <c r="GT75" s="171">
        <f t="shared" si="116"/>
        <v>0</v>
      </c>
      <c r="GU75" s="171">
        <f t="shared" si="117"/>
        <v>0</v>
      </c>
      <c r="GV75" s="171">
        <f t="shared" si="118"/>
        <v>0</v>
      </c>
      <c r="GW75" s="171">
        <f t="shared" si="119"/>
        <v>0</v>
      </c>
      <c r="GX75" s="171">
        <f t="shared" si="120"/>
        <v>0</v>
      </c>
      <c r="GY75" s="171">
        <f t="shared" si="121"/>
        <v>554.5</v>
      </c>
      <c r="GZ75" s="171">
        <f t="shared" si="122"/>
        <v>0</v>
      </c>
      <c r="HA75" s="171">
        <f t="shared" si="123"/>
        <v>0</v>
      </c>
      <c r="HB75" s="171">
        <f t="shared" si="124"/>
        <v>9257.49</v>
      </c>
      <c r="HC75" s="171">
        <f t="shared" si="125"/>
        <v>1227.5</v>
      </c>
      <c r="HD75" s="171">
        <f t="shared" si="126"/>
        <v>0</v>
      </c>
      <c r="HE75" s="171">
        <f t="shared" si="127"/>
        <v>0</v>
      </c>
      <c r="HF75" s="171">
        <f t="shared" si="128"/>
        <v>0</v>
      </c>
      <c r="HG75" s="171">
        <f t="shared" si="129"/>
        <v>0</v>
      </c>
      <c r="HH75" s="171">
        <f t="shared" si="130"/>
        <v>0</v>
      </c>
      <c r="HI75" s="778"/>
      <c r="HJ75" s="171">
        <f t="shared" si="131"/>
        <v>-908.25</v>
      </c>
      <c r="HK75" s="171"/>
      <c r="HL75" s="172">
        <f t="shared" si="132"/>
        <v>37135</v>
      </c>
      <c r="HM75" s="171">
        <f t="shared" si="101"/>
        <v>12878.49</v>
      </c>
      <c r="HN75" s="700">
        <f t="shared" si="163"/>
        <v>37043</v>
      </c>
      <c r="HO75" s="160">
        <f t="shared" si="164"/>
        <v>0</v>
      </c>
      <c r="HP75" s="160">
        <f t="shared" si="165"/>
        <v>-1491.74</v>
      </c>
      <c r="HQ75" s="171">
        <f t="shared" si="166"/>
        <v>-1491.74</v>
      </c>
      <c r="HR75" s="168">
        <f t="shared" si="167"/>
        <v>0</v>
      </c>
      <c r="HS75" s="168">
        <f t="shared" si="168"/>
        <v>1</v>
      </c>
      <c r="HT75" s="160">
        <f t="shared" si="203"/>
        <v>12492.72</v>
      </c>
      <c r="HU75" s="158">
        <f>MAX(HT55:HT75)</f>
        <v>15562.72</v>
      </c>
      <c r="HV75" s="158">
        <f t="shared" si="169"/>
        <v>-3070</v>
      </c>
      <c r="HW75" s="170"/>
      <c r="HX75" s="468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</row>
    <row r="76" spans="1:281" s="174" customFormat="1" ht="19.5" customHeight="1" x14ac:dyDescent="0.35">
      <c r="A76" s="156"/>
      <c r="B76" s="813">
        <f t="shared" si="170"/>
        <v>37073</v>
      </c>
      <c r="C76" s="814">
        <f t="shared" si="171"/>
        <v>26344.25</v>
      </c>
      <c r="D76" s="816">
        <v>0</v>
      </c>
      <c r="E76" s="816">
        <v>0</v>
      </c>
      <c r="F76" s="814">
        <f t="shared" si="133"/>
        <v>-1089.24</v>
      </c>
      <c r="G76" s="817">
        <f t="shared" si="172"/>
        <v>25255.01</v>
      </c>
      <c r="H76" s="818">
        <f t="shared" si="173"/>
        <v>-4.1346403864220845E-2</v>
      </c>
      <c r="I76" s="765">
        <f t="shared" si="174"/>
        <v>11403.48</v>
      </c>
      <c r="J76" s="159">
        <f t="shared" si="134"/>
        <v>-4159.24</v>
      </c>
      <c r="K76" s="267">
        <v>37073</v>
      </c>
      <c r="L76" s="162">
        <f t="shared" si="175"/>
        <v>0</v>
      </c>
      <c r="M76" s="260">
        <v>658.5</v>
      </c>
      <c r="N76" s="175">
        <f t="shared" si="135"/>
        <v>0</v>
      </c>
      <c r="O76" s="162">
        <f t="shared" si="176"/>
        <v>0</v>
      </c>
      <c r="P76" s="260">
        <v>65.849999999999994</v>
      </c>
      <c r="Q76" s="176">
        <f t="shared" si="136"/>
        <v>0</v>
      </c>
      <c r="R76" s="161">
        <f t="shared" si="177"/>
        <v>0</v>
      </c>
      <c r="S76" s="260">
        <v>2944.2</v>
      </c>
      <c r="T76" s="177">
        <f t="shared" si="137"/>
        <v>0</v>
      </c>
      <c r="U76" s="164">
        <f t="shared" si="178"/>
        <v>0</v>
      </c>
      <c r="V76" s="260">
        <v>294.42</v>
      </c>
      <c r="W76" s="177">
        <f t="shared" si="138"/>
        <v>0</v>
      </c>
      <c r="X76" s="164">
        <f t="shared" si="179"/>
        <v>0</v>
      </c>
      <c r="Y76" s="248">
        <v>361</v>
      </c>
      <c r="Z76" s="178">
        <f t="shared" si="139"/>
        <v>0</v>
      </c>
      <c r="AA76" s="165">
        <f t="shared" si="180"/>
        <v>0</v>
      </c>
      <c r="AB76" s="248">
        <v>161</v>
      </c>
      <c r="AC76" s="179">
        <f t="shared" si="140"/>
        <v>0</v>
      </c>
      <c r="AD76" s="164">
        <f t="shared" si="181"/>
        <v>0</v>
      </c>
      <c r="AE76" s="248">
        <v>1</v>
      </c>
      <c r="AF76" s="179">
        <f t="shared" si="141"/>
        <v>0</v>
      </c>
      <c r="AG76" s="164">
        <f t="shared" si="182"/>
        <v>0</v>
      </c>
      <c r="AH76" s="439">
        <v>350</v>
      </c>
      <c r="AI76" s="178">
        <f t="shared" si="142"/>
        <v>0</v>
      </c>
      <c r="AJ76" s="165">
        <f t="shared" si="183"/>
        <v>0</v>
      </c>
      <c r="AK76" s="439">
        <v>175</v>
      </c>
      <c r="AL76" s="179">
        <f t="shared" si="143"/>
        <v>0</v>
      </c>
      <c r="AM76" s="164">
        <f t="shared" si="184"/>
        <v>0</v>
      </c>
      <c r="AN76" s="439">
        <v>70</v>
      </c>
      <c r="AO76" s="178">
        <f t="shared" si="144"/>
        <v>0</v>
      </c>
      <c r="AP76" s="165">
        <f t="shared" si="185"/>
        <v>0</v>
      </c>
      <c r="AQ76" s="259">
        <v>-180</v>
      </c>
      <c r="AR76" s="179">
        <f t="shared" si="145"/>
        <v>0</v>
      </c>
      <c r="AS76" s="164">
        <f t="shared" si="186"/>
        <v>1</v>
      </c>
      <c r="AT76" s="259">
        <v>-18</v>
      </c>
      <c r="AU76" s="180">
        <f t="shared" si="146"/>
        <v>-18</v>
      </c>
      <c r="AV76" s="162">
        <f t="shared" si="187"/>
        <v>0</v>
      </c>
      <c r="AW76" s="259">
        <v>-569</v>
      </c>
      <c r="AX76" s="176">
        <f t="shared" si="147"/>
        <v>0</v>
      </c>
      <c r="AY76" s="161">
        <f t="shared" si="188"/>
        <v>0</v>
      </c>
      <c r="AZ76" s="247">
        <v>-264</v>
      </c>
      <c r="BA76" s="181">
        <f t="shared" si="148"/>
        <v>0</v>
      </c>
      <c r="BB76" s="162">
        <f t="shared" si="189"/>
        <v>0</v>
      </c>
      <c r="BC76" s="247">
        <v>-30.3</v>
      </c>
      <c r="BD76" s="182">
        <f t="shared" si="149"/>
        <v>0</v>
      </c>
      <c r="BE76" s="161">
        <f t="shared" si="190"/>
        <v>0</v>
      </c>
      <c r="BF76" s="248">
        <v>873.48</v>
      </c>
      <c r="BG76" s="182">
        <f t="shared" si="150"/>
        <v>0</v>
      </c>
      <c r="BH76" s="161">
        <f t="shared" si="191"/>
        <v>0</v>
      </c>
      <c r="BI76" s="248">
        <v>417.24</v>
      </c>
      <c r="BJ76" s="180">
        <f t="shared" si="151"/>
        <v>0</v>
      </c>
      <c r="BK76" s="161">
        <f t="shared" si="192"/>
        <v>1</v>
      </c>
      <c r="BL76" s="248">
        <v>52.25</v>
      </c>
      <c r="BM76" s="180">
        <f t="shared" si="152"/>
        <v>52.25</v>
      </c>
      <c r="BN76" s="161">
        <f t="shared" si="193"/>
        <v>0</v>
      </c>
      <c r="BO76" s="259">
        <v>-728</v>
      </c>
      <c r="BP76" s="176">
        <f t="shared" si="153"/>
        <v>0</v>
      </c>
      <c r="BQ76" s="161">
        <f t="shared" si="194"/>
        <v>0</v>
      </c>
      <c r="BR76" s="259">
        <v>-1690.49</v>
      </c>
      <c r="BS76" s="182">
        <f t="shared" si="154"/>
        <v>0</v>
      </c>
      <c r="BT76" s="161">
        <f t="shared" si="195"/>
        <v>1</v>
      </c>
      <c r="BU76" s="259">
        <v>-884.24</v>
      </c>
      <c r="BV76" s="180">
        <f t="shared" si="155"/>
        <v>-884.24</v>
      </c>
      <c r="BW76" s="162">
        <f t="shared" si="196"/>
        <v>1</v>
      </c>
      <c r="BX76" s="259">
        <v>-239.25</v>
      </c>
      <c r="BY76" s="176">
        <f t="shared" si="156"/>
        <v>-239.25</v>
      </c>
      <c r="BZ76" s="161">
        <f t="shared" si="197"/>
        <v>0</v>
      </c>
      <c r="CA76" s="260">
        <v>1151</v>
      </c>
      <c r="CB76" s="180">
        <f t="shared" si="157"/>
        <v>0</v>
      </c>
      <c r="CC76" s="162">
        <f t="shared" si="198"/>
        <v>0</v>
      </c>
      <c r="CD76" s="259"/>
      <c r="CE76" s="182"/>
      <c r="CF76" s="410">
        <f t="shared" si="199"/>
        <v>0</v>
      </c>
      <c r="CG76" s="259">
        <v>-460</v>
      </c>
      <c r="CH76" s="182">
        <f t="shared" si="158"/>
        <v>0</v>
      </c>
      <c r="CI76" s="416">
        <f t="shared" si="200"/>
        <v>0</v>
      </c>
      <c r="CJ76" s="259">
        <v>-230</v>
      </c>
      <c r="CK76" s="444">
        <f t="shared" si="159"/>
        <v>0</v>
      </c>
      <c r="CL76" s="162">
        <f t="shared" si="201"/>
        <v>0</v>
      </c>
      <c r="CM76" s="259">
        <v>-46</v>
      </c>
      <c r="CN76" s="608">
        <f t="shared" si="160"/>
        <v>0</v>
      </c>
      <c r="CO76" s="158">
        <f t="shared" si="161"/>
        <v>-1089.24</v>
      </c>
      <c r="CP76" s="182"/>
      <c r="CQ76" s="731">
        <f t="shared" si="162"/>
        <v>-1089.24</v>
      </c>
      <c r="CR76" s="599"/>
      <c r="CS76" s="359">
        <f t="shared" si="202"/>
        <v>37073</v>
      </c>
      <c r="CT76" s="613"/>
      <c r="CU76" s="182"/>
      <c r="CV76" s="608"/>
      <c r="CW76" s="642"/>
      <c r="CX76" s="182"/>
      <c r="CY76" s="608"/>
      <c r="CZ76" s="613"/>
      <c r="DA76" s="182"/>
      <c r="DB76" s="608"/>
      <c r="DC76" s="613"/>
      <c r="DD76" s="182"/>
      <c r="DE76" s="608"/>
      <c r="DF76" s="613"/>
      <c r="DG76" s="182"/>
      <c r="DH76" s="608"/>
      <c r="DI76" s="613"/>
      <c r="DJ76" s="182"/>
      <c r="DK76" s="608"/>
      <c r="DL76" s="613"/>
      <c r="DM76" s="182"/>
      <c r="DN76" s="608"/>
      <c r="DO76" s="613"/>
      <c r="DP76" s="182"/>
      <c r="DQ76" s="608"/>
      <c r="DR76" s="613"/>
      <c r="DS76" s="182"/>
      <c r="DT76" s="608"/>
      <c r="DU76" s="613"/>
      <c r="DV76" s="182"/>
      <c r="DW76" s="608"/>
      <c r="DX76" s="613"/>
      <c r="DY76" s="182"/>
      <c r="DZ76" s="608"/>
      <c r="EA76" s="613"/>
      <c r="EB76" s="182"/>
      <c r="EC76" s="608"/>
      <c r="ED76" s="613"/>
      <c r="EE76" s="182"/>
      <c r="EF76" s="608"/>
      <c r="EG76" s="613"/>
      <c r="EH76" s="182"/>
      <c r="EI76" s="608"/>
      <c r="EJ76" s="613"/>
      <c r="EK76" s="182"/>
      <c r="EL76" s="608"/>
      <c r="EM76" s="613"/>
      <c r="EN76" s="182"/>
      <c r="EO76" s="608"/>
      <c r="EP76" s="613"/>
      <c r="EQ76" s="182"/>
      <c r="ER76" s="608"/>
      <c r="ES76" s="613"/>
      <c r="ET76" s="182"/>
      <c r="EU76" s="608"/>
      <c r="EV76" s="613"/>
      <c r="EW76" s="182"/>
      <c r="EX76" s="608"/>
      <c r="EY76" s="613"/>
      <c r="EZ76" s="182"/>
      <c r="FA76" s="608"/>
      <c r="FB76" s="182"/>
      <c r="FC76" s="182"/>
      <c r="FD76" s="182"/>
      <c r="FE76" s="588"/>
      <c r="FF76" s="182"/>
      <c r="FG76" s="181"/>
      <c r="FH76" s="860"/>
      <c r="FI76" s="662">
        <f t="shared" si="32"/>
        <v>37165</v>
      </c>
      <c r="FJ76" s="677"/>
      <c r="FK76" s="677"/>
      <c r="FL76" s="677"/>
      <c r="FM76" s="677"/>
      <c r="FN76" s="677"/>
      <c r="FO76" s="677"/>
      <c r="FP76" s="677"/>
      <c r="FQ76" s="677"/>
      <c r="FR76" s="67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666"/>
      <c r="GD76" s="666"/>
      <c r="GE76" s="666"/>
      <c r="GF76" s="666"/>
      <c r="GG76" s="169"/>
      <c r="GH76" s="686">
        <f t="shared" si="104"/>
        <v>0</v>
      </c>
      <c r="GI76" s="171">
        <f t="shared" si="105"/>
        <v>0</v>
      </c>
      <c r="GJ76" s="171">
        <f t="shared" si="106"/>
        <v>0</v>
      </c>
      <c r="GK76" s="171">
        <f t="shared" si="107"/>
        <v>0</v>
      </c>
      <c r="GL76" s="171">
        <f t="shared" si="108"/>
        <v>0</v>
      </c>
      <c r="GM76" s="171">
        <f t="shared" si="109"/>
        <v>0</v>
      </c>
      <c r="GN76" s="171">
        <f t="shared" si="110"/>
        <v>0</v>
      </c>
      <c r="GO76" s="171">
        <f t="shared" si="111"/>
        <v>0</v>
      </c>
      <c r="GP76" s="171">
        <f t="shared" si="112"/>
        <v>0</v>
      </c>
      <c r="GQ76" s="171">
        <f t="shared" si="113"/>
        <v>0</v>
      </c>
      <c r="GR76" s="171">
        <f t="shared" si="114"/>
        <v>0</v>
      </c>
      <c r="GS76" s="171">
        <f t="shared" si="115"/>
        <v>1704</v>
      </c>
      <c r="GT76" s="171">
        <f t="shared" si="116"/>
        <v>0</v>
      </c>
      <c r="GU76" s="171">
        <f t="shared" si="117"/>
        <v>0</v>
      </c>
      <c r="GV76" s="171">
        <f t="shared" si="118"/>
        <v>0</v>
      </c>
      <c r="GW76" s="171">
        <f t="shared" si="119"/>
        <v>0</v>
      </c>
      <c r="GX76" s="171">
        <f t="shared" si="120"/>
        <v>0</v>
      </c>
      <c r="GY76" s="171">
        <f t="shared" si="121"/>
        <v>658</v>
      </c>
      <c r="GZ76" s="171">
        <f t="shared" si="122"/>
        <v>0</v>
      </c>
      <c r="HA76" s="171">
        <f t="shared" si="123"/>
        <v>0</v>
      </c>
      <c r="HB76" s="171">
        <f t="shared" si="124"/>
        <v>9749.73</v>
      </c>
      <c r="HC76" s="171">
        <f t="shared" si="125"/>
        <v>1294.75</v>
      </c>
      <c r="HD76" s="171">
        <f t="shared" si="126"/>
        <v>0</v>
      </c>
      <c r="HE76" s="171">
        <f t="shared" si="127"/>
        <v>0</v>
      </c>
      <c r="HF76" s="171">
        <f t="shared" si="128"/>
        <v>0</v>
      </c>
      <c r="HG76" s="171">
        <f t="shared" si="129"/>
        <v>0</v>
      </c>
      <c r="HH76" s="171">
        <f t="shared" si="130"/>
        <v>0</v>
      </c>
      <c r="HI76" s="778"/>
      <c r="HJ76" s="171">
        <f t="shared" si="131"/>
        <v>527.99</v>
      </c>
      <c r="HK76" s="171"/>
      <c r="HL76" s="172">
        <f t="shared" si="132"/>
        <v>37165</v>
      </c>
      <c r="HM76" s="171">
        <f t="shared" si="101"/>
        <v>13406.48</v>
      </c>
      <c r="HN76" s="700">
        <f t="shared" si="163"/>
        <v>37073</v>
      </c>
      <c r="HO76" s="160">
        <f t="shared" si="164"/>
        <v>0</v>
      </c>
      <c r="HP76" s="160">
        <f t="shared" si="165"/>
        <v>-1089.24</v>
      </c>
      <c r="HQ76" s="171">
        <f t="shared" si="166"/>
        <v>-1089.24</v>
      </c>
      <c r="HR76" s="168">
        <f t="shared" si="167"/>
        <v>0</v>
      </c>
      <c r="HS76" s="168">
        <f t="shared" si="168"/>
        <v>1</v>
      </c>
      <c r="HT76" s="160">
        <f t="shared" si="203"/>
        <v>11403.48</v>
      </c>
      <c r="HU76" s="158">
        <f>MAX(HT55:HT76)</f>
        <v>15562.72</v>
      </c>
      <c r="HV76" s="158">
        <f t="shared" si="169"/>
        <v>-4159.24</v>
      </c>
      <c r="HW76" s="170"/>
      <c r="HX76" s="468"/>
      <c r="HY76" s="156"/>
      <c r="HZ76" s="156"/>
      <c r="IA76" s="156"/>
      <c r="IB76" s="156"/>
      <c r="IC76" s="156"/>
      <c r="ID76" s="156"/>
      <c r="IE76" s="156"/>
      <c r="IF76" s="156"/>
      <c r="IG76" s="156"/>
      <c r="IH76" s="156"/>
      <c r="II76" s="156"/>
      <c r="IJ76" s="156"/>
      <c r="IK76" s="156"/>
      <c r="IL76" s="156"/>
      <c r="IM76" s="156"/>
      <c r="IN76" s="156"/>
      <c r="IO76" s="156"/>
      <c r="IP76" s="156"/>
      <c r="IQ76" s="156"/>
      <c r="IR76" s="156"/>
      <c r="IS76" s="156"/>
      <c r="IT76" s="156"/>
      <c r="IU76" s="156"/>
      <c r="IV76" s="156"/>
      <c r="IW76" s="156"/>
      <c r="IX76" s="156"/>
      <c r="IY76" s="156"/>
      <c r="IZ76" s="156"/>
      <c r="JA76" s="156"/>
      <c r="JB76" s="156"/>
      <c r="JC76" s="156"/>
      <c r="JD76" s="156"/>
      <c r="JE76" s="156"/>
      <c r="JF76" s="156"/>
      <c r="JG76" s="156"/>
      <c r="JH76" s="156"/>
      <c r="JI76" s="156"/>
      <c r="JJ76" s="156"/>
      <c r="JK76" s="156"/>
      <c r="JL76" s="156"/>
      <c r="JM76" s="156"/>
      <c r="JN76" s="156"/>
      <c r="JO76" s="156"/>
      <c r="JP76" s="156"/>
      <c r="JQ76" s="156"/>
      <c r="JR76" s="156"/>
      <c r="JS76" s="156"/>
      <c r="JT76" s="156"/>
      <c r="JU76" s="156"/>
    </row>
    <row r="77" spans="1:281" s="174" customFormat="1" ht="19.5" customHeight="1" x14ac:dyDescent="0.35">
      <c r="A77" s="156"/>
      <c r="B77" s="813">
        <f t="shared" si="170"/>
        <v>37104</v>
      </c>
      <c r="C77" s="814">
        <f t="shared" si="171"/>
        <v>25255.01</v>
      </c>
      <c r="D77" s="816">
        <v>0</v>
      </c>
      <c r="E77" s="816">
        <v>0</v>
      </c>
      <c r="F77" s="814">
        <f t="shared" si="133"/>
        <v>2383.2600000000002</v>
      </c>
      <c r="G77" s="817">
        <f t="shared" si="172"/>
        <v>27638.269999999997</v>
      </c>
      <c r="H77" s="818">
        <f t="shared" si="173"/>
        <v>9.43678105849097E-2</v>
      </c>
      <c r="I77" s="765">
        <f t="shared" si="174"/>
        <v>13786.74</v>
      </c>
      <c r="J77" s="159">
        <f t="shared" si="134"/>
        <v>-1775.9799999999996</v>
      </c>
      <c r="K77" s="267">
        <v>37104</v>
      </c>
      <c r="L77" s="162">
        <f t="shared" si="175"/>
        <v>0</v>
      </c>
      <c r="M77" s="260">
        <v>2259.5</v>
      </c>
      <c r="N77" s="175">
        <f t="shared" si="135"/>
        <v>0</v>
      </c>
      <c r="O77" s="162">
        <f t="shared" si="176"/>
        <v>0</v>
      </c>
      <c r="P77" s="260">
        <v>155.75</v>
      </c>
      <c r="Q77" s="176">
        <f t="shared" si="136"/>
        <v>0</v>
      </c>
      <c r="R77" s="161">
        <f t="shared" si="177"/>
        <v>0</v>
      </c>
      <c r="S77" s="260">
        <v>3019</v>
      </c>
      <c r="T77" s="177">
        <f t="shared" si="137"/>
        <v>0</v>
      </c>
      <c r="U77" s="164">
        <f t="shared" si="178"/>
        <v>0</v>
      </c>
      <c r="V77" s="260">
        <v>231.7</v>
      </c>
      <c r="W77" s="177">
        <f t="shared" si="138"/>
        <v>0</v>
      </c>
      <c r="X77" s="164">
        <f t="shared" si="179"/>
        <v>0</v>
      </c>
      <c r="Y77" s="247">
        <v>-619</v>
      </c>
      <c r="Z77" s="178">
        <f t="shared" si="139"/>
        <v>0</v>
      </c>
      <c r="AA77" s="165">
        <f t="shared" si="180"/>
        <v>0</v>
      </c>
      <c r="AB77" s="247">
        <v>-329</v>
      </c>
      <c r="AC77" s="179">
        <f t="shared" si="140"/>
        <v>0</v>
      </c>
      <c r="AD77" s="164">
        <f t="shared" si="181"/>
        <v>0</v>
      </c>
      <c r="AE77" s="247">
        <v>-97</v>
      </c>
      <c r="AF77" s="179">
        <f t="shared" si="141"/>
        <v>0</v>
      </c>
      <c r="AG77" s="164">
        <f t="shared" si="182"/>
        <v>0</v>
      </c>
      <c r="AH77" s="439">
        <v>250</v>
      </c>
      <c r="AI77" s="178">
        <f t="shared" si="142"/>
        <v>0</v>
      </c>
      <c r="AJ77" s="165">
        <f t="shared" si="183"/>
        <v>0</v>
      </c>
      <c r="AK77" s="439">
        <v>125</v>
      </c>
      <c r="AL77" s="179">
        <f t="shared" si="143"/>
        <v>0</v>
      </c>
      <c r="AM77" s="164">
        <f t="shared" si="184"/>
        <v>0</v>
      </c>
      <c r="AN77" s="439">
        <v>50</v>
      </c>
      <c r="AO77" s="178">
        <f t="shared" si="144"/>
        <v>0</v>
      </c>
      <c r="AP77" s="165">
        <f t="shared" si="185"/>
        <v>0</v>
      </c>
      <c r="AQ77" s="260">
        <v>2051</v>
      </c>
      <c r="AR77" s="179">
        <f t="shared" si="145"/>
        <v>0</v>
      </c>
      <c r="AS77" s="164">
        <f t="shared" si="186"/>
        <v>1</v>
      </c>
      <c r="AT77" s="260">
        <v>170</v>
      </c>
      <c r="AU77" s="180">
        <f t="shared" si="146"/>
        <v>170</v>
      </c>
      <c r="AV77" s="162">
        <f t="shared" si="187"/>
        <v>0</v>
      </c>
      <c r="AW77" s="260">
        <v>860</v>
      </c>
      <c r="AX77" s="176">
        <f t="shared" si="147"/>
        <v>0</v>
      </c>
      <c r="AY77" s="161">
        <f t="shared" si="188"/>
        <v>0</v>
      </c>
      <c r="AZ77" s="248">
        <v>3412.5</v>
      </c>
      <c r="BA77" s="181">
        <f t="shared" si="148"/>
        <v>0</v>
      </c>
      <c r="BB77" s="162">
        <f t="shared" si="189"/>
        <v>0</v>
      </c>
      <c r="BC77" s="248">
        <v>341.25</v>
      </c>
      <c r="BD77" s="182">
        <f t="shared" si="149"/>
        <v>0</v>
      </c>
      <c r="BE77" s="161">
        <f t="shared" si="190"/>
        <v>0</v>
      </c>
      <c r="BF77" s="248">
        <v>4612.5</v>
      </c>
      <c r="BG77" s="182">
        <f t="shared" si="150"/>
        <v>0</v>
      </c>
      <c r="BH77" s="161">
        <f t="shared" si="191"/>
        <v>0</v>
      </c>
      <c r="BI77" s="248">
        <v>2306.25</v>
      </c>
      <c r="BJ77" s="180">
        <f t="shared" si="151"/>
        <v>0</v>
      </c>
      <c r="BK77" s="161">
        <f t="shared" si="192"/>
        <v>1</v>
      </c>
      <c r="BL77" s="248">
        <v>461.25</v>
      </c>
      <c r="BM77" s="180">
        <f t="shared" si="152"/>
        <v>461.25</v>
      </c>
      <c r="BN77" s="161">
        <f t="shared" si="193"/>
        <v>0</v>
      </c>
      <c r="BO77" s="260">
        <v>1768.75</v>
      </c>
      <c r="BP77" s="176">
        <f t="shared" si="153"/>
        <v>0</v>
      </c>
      <c r="BQ77" s="161">
        <f t="shared" si="194"/>
        <v>0</v>
      </c>
      <c r="BR77" s="260">
        <v>3011.01</v>
      </c>
      <c r="BS77" s="182">
        <f t="shared" si="154"/>
        <v>0</v>
      </c>
      <c r="BT77" s="161">
        <f t="shared" si="195"/>
        <v>1</v>
      </c>
      <c r="BU77" s="260">
        <v>1486.01</v>
      </c>
      <c r="BV77" s="180">
        <f t="shared" si="155"/>
        <v>1486.01</v>
      </c>
      <c r="BW77" s="162">
        <f t="shared" si="196"/>
        <v>1</v>
      </c>
      <c r="BX77" s="260">
        <v>266</v>
      </c>
      <c r="BY77" s="176">
        <f t="shared" si="156"/>
        <v>266</v>
      </c>
      <c r="BZ77" s="161">
        <f t="shared" si="197"/>
        <v>0</v>
      </c>
      <c r="CA77" s="260">
        <v>3760</v>
      </c>
      <c r="CB77" s="180">
        <f t="shared" si="157"/>
        <v>0</v>
      </c>
      <c r="CC77" s="162">
        <f t="shared" si="198"/>
        <v>0</v>
      </c>
      <c r="CD77" s="260"/>
      <c r="CE77" s="182"/>
      <c r="CF77" s="410">
        <f t="shared" si="199"/>
        <v>0</v>
      </c>
      <c r="CG77" s="260">
        <v>2352</v>
      </c>
      <c r="CH77" s="182">
        <f t="shared" si="158"/>
        <v>0</v>
      </c>
      <c r="CI77" s="416">
        <f t="shared" si="200"/>
        <v>0</v>
      </c>
      <c r="CJ77" s="260">
        <v>1137</v>
      </c>
      <c r="CK77" s="444">
        <f t="shared" si="159"/>
        <v>0</v>
      </c>
      <c r="CL77" s="162">
        <f t="shared" si="201"/>
        <v>0</v>
      </c>
      <c r="CM77" s="260">
        <v>165</v>
      </c>
      <c r="CN77" s="608">
        <f t="shared" si="160"/>
        <v>0</v>
      </c>
      <c r="CO77" s="158">
        <f t="shared" si="161"/>
        <v>2383.2600000000002</v>
      </c>
      <c r="CP77" s="182"/>
      <c r="CQ77" s="731">
        <f t="shared" si="162"/>
        <v>2383.2600000000002</v>
      </c>
      <c r="CR77" s="599"/>
      <c r="CS77" s="359">
        <f t="shared" si="202"/>
        <v>37104</v>
      </c>
      <c r="CT77" s="613"/>
      <c r="CU77" s="182"/>
      <c r="CV77" s="608"/>
      <c r="CW77" s="642"/>
      <c r="CX77" s="182"/>
      <c r="CY77" s="608"/>
      <c r="CZ77" s="613"/>
      <c r="DA77" s="182"/>
      <c r="DB77" s="608"/>
      <c r="DC77" s="613"/>
      <c r="DD77" s="182"/>
      <c r="DE77" s="608"/>
      <c r="DF77" s="613"/>
      <c r="DG77" s="182"/>
      <c r="DH77" s="608"/>
      <c r="DI77" s="613"/>
      <c r="DJ77" s="182"/>
      <c r="DK77" s="608"/>
      <c r="DL77" s="613"/>
      <c r="DM77" s="182"/>
      <c r="DN77" s="608"/>
      <c r="DO77" s="613"/>
      <c r="DP77" s="182"/>
      <c r="DQ77" s="608"/>
      <c r="DR77" s="613"/>
      <c r="DS77" s="182"/>
      <c r="DT77" s="608"/>
      <c r="DU77" s="613"/>
      <c r="DV77" s="182"/>
      <c r="DW77" s="608"/>
      <c r="DX77" s="613"/>
      <c r="DY77" s="182"/>
      <c r="DZ77" s="608"/>
      <c r="EA77" s="613"/>
      <c r="EB77" s="182"/>
      <c r="EC77" s="608"/>
      <c r="ED77" s="613"/>
      <c r="EE77" s="182"/>
      <c r="EF77" s="608"/>
      <c r="EG77" s="613"/>
      <c r="EH77" s="182"/>
      <c r="EI77" s="608"/>
      <c r="EJ77" s="613"/>
      <c r="EK77" s="182"/>
      <c r="EL77" s="608"/>
      <c r="EM77" s="613"/>
      <c r="EN77" s="182"/>
      <c r="EO77" s="608"/>
      <c r="EP77" s="613"/>
      <c r="EQ77" s="182"/>
      <c r="ER77" s="608"/>
      <c r="ES77" s="613"/>
      <c r="ET77" s="182"/>
      <c r="EU77" s="608"/>
      <c r="EV77" s="613"/>
      <c r="EW77" s="182"/>
      <c r="EX77" s="608"/>
      <c r="EY77" s="613"/>
      <c r="EZ77" s="182"/>
      <c r="FA77" s="608"/>
      <c r="FB77" s="182"/>
      <c r="FC77" s="182"/>
      <c r="FD77" s="182"/>
      <c r="FE77" s="588"/>
      <c r="FF77" s="182"/>
      <c r="FG77" s="181"/>
      <c r="FH77" s="860"/>
      <c r="FI77" s="662">
        <f t="shared" si="32"/>
        <v>37196</v>
      </c>
      <c r="FJ77" s="677"/>
      <c r="FK77" s="677"/>
      <c r="FL77" s="677"/>
      <c r="FM77" s="677"/>
      <c r="FN77" s="677"/>
      <c r="FO77" s="677"/>
      <c r="FP77" s="677"/>
      <c r="FQ77" s="677"/>
      <c r="FR77" s="67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666"/>
      <c r="GD77" s="666"/>
      <c r="GE77" s="666"/>
      <c r="GF77" s="666"/>
      <c r="GG77" s="169"/>
      <c r="GH77" s="686">
        <f t="shared" si="104"/>
        <v>0</v>
      </c>
      <c r="GI77" s="171">
        <f t="shared" si="105"/>
        <v>0</v>
      </c>
      <c r="GJ77" s="171">
        <f t="shared" si="106"/>
        <v>0</v>
      </c>
      <c r="GK77" s="171">
        <f t="shared" si="107"/>
        <v>0</v>
      </c>
      <c r="GL77" s="171">
        <f t="shared" si="108"/>
        <v>0</v>
      </c>
      <c r="GM77" s="171">
        <f t="shared" si="109"/>
        <v>0</v>
      </c>
      <c r="GN77" s="171">
        <f t="shared" si="110"/>
        <v>0</v>
      </c>
      <c r="GO77" s="171">
        <f t="shared" si="111"/>
        <v>0</v>
      </c>
      <c r="GP77" s="171">
        <f t="shared" si="112"/>
        <v>0</v>
      </c>
      <c r="GQ77" s="171">
        <f t="shared" si="113"/>
        <v>0</v>
      </c>
      <c r="GR77" s="171">
        <f t="shared" si="114"/>
        <v>0</v>
      </c>
      <c r="GS77" s="171">
        <f t="shared" si="115"/>
        <v>1841</v>
      </c>
      <c r="GT77" s="171">
        <f t="shared" si="116"/>
        <v>0</v>
      </c>
      <c r="GU77" s="171">
        <f t="shared" si="117"/>
        <v>0</v>
      </c>
      <c r="GV77" s="171">
        <f t="shared" si="118"/>
        <v>0</v>
      </c>
      <c r="GW77" s="171">
        <f t="shared" si="119"/>
        <v>0</v>
      </c>
      <c r="GX77" s="171">
        <f t="shared" si="120"/>
        <v>0</v>
      </c>
      <c r="GY77" s="171">
        <f t="shared" si="121"/>
        <v>708</v>
      </c>
      <c r="GZ77" s="171">
        <f t="shared" si="122"/>
        <v>0</v>
      </c>
      <c r="HA77" s="171">
        <f t="shared" si="123"/>
        <v>0</v>
      </c>
      <c r="HB77" s="171">
        <f t="shared" si="124"/>
        <v>9534.2199999999993</v>
      </c>
      <c r="HC77" s="171">
        <f t="shared" si="125"/>
        <v>1189.25</v>
      </c>
      <c r="HD77" s="171">
        <f t="shared" si="126"/>
        <v>0</v>
      </c>
      <c r="HE77" s="171">
        <f t="shared" si="127"/>
        <v>0</v>
      </c>
      <c r="HF77" s="171">
        <f t="shared" si="128"/>
        <v>0</v>
      </c>
      <c r="HG77" s="171">
        <f t="shared" si="129"/>
        <v>0</v>
      </c>
      <c r="HH77" s="171">
        <f t="shared" si="130"/>
        <v>0</v>
      </c>
      <c r="HI77" s="778"/>
      <c r="HJ77" s="171">
        <f t="shared" si="131"/>
        <v>-134.01</v>
      </c>
      <c r="HK77" s="171"/>
      <c r="HL77" s="172">
        <f t="shared" si="132"/>
        <v>37196</v>
      </c>
      <c r="HM77" s="171">
        <f t="shared" si="101"/>
        <v>13272.47</v>
      </c>
      <c r="HN77" s="700">
        <f t="shared" si="163"/>
        <v>37104</v>
      </c>
      <c r="HO77" s="160">
        <f t="shared" si="164"/>
        <v>2383.2600000000002</v>
      </c>
      <c r="HP77" s="160">
        <f t="shared" si="165"/>
        <v>0</v>
      </c>
      <c r="HQ77" s="171">
        <f t="shared" si="166"/>
        <v>2383.2600000000002</v>
      </c>
      <c r="HR77" s="168">
        <f t="shared" si="167"/>
        <v>1</v>
      </c>
      <c r="HS77" s="168">
        <f t="shared" si="168"/>
        <v>0</v>
      </c>
      <c r="HT77" s="160">
        <f t="shared" si="203"/>
        <v>13786.74</v>
      </c>
      <c r="HU77" s="158">
        <f>MAX(HT55:HT77)</f>
        <v>15562.72</v>
      </c>
      <c r="HV77" s="158">
        <f t="shared" si="169"/>
        <v>-1775.9799999999996</v>
      </c>
      <c r="HW77" s="170"/>
      <c r="HX77" s="468"/>
      <c r="HY77" s="156"/>
      <c r="HZ77" s="156"/>
      <c r="IA77" s="156"/>
      <c r="IB77" s="156"/>
      <c r="IC77" s="156"/>
      <c r="ID77" s="156"/>
      <c r="IE77" s="156"/>
      <c r="IF77" s="156"/>
      <c r="IG77" s="156"/>
      <c r="IH77" s="156"/>
      <c r="II77" s="156"/>
      <c r="IJ77" s="156"/>
      <c r="IK77" s="156"/>
      <c r="IL77" s="156"/>
      <c r="IM77" s="156"/>
      <c r="IN77" s="156"/>
      <c r="IO77" s="156"/>
      <c r="IP77" s="156"/>
      <c r="IQ77" s="156"/>
      <c r="IR77" s="156"/>
      <c r="IS77" s="156"/>
      <c r="IT77" s="156"/>
      <c r="IU77" s="156"/>
      <c r="IV77" s="156"/>
      <c r="IW77" s="156"/>
      <c r="IX77" s="156"/>
      <c r="IY77" s="156"/>
      <c r="IZ77" s="156"/>
      <c r="JA77" s="156"/>
      <c r="JB77" s="156"/>
      <c r="JC77" s="156"/>
      <c r="JD77" s="156"/>
      <c r="JE77" s="156"/>
      <c r="JF77" s="156"/>
      <c r="JG77" s="156"/>
      <c r="JH77" s="156"/>
      <c r="JI77" s="156"/>
      <c r="JJ77" s="156"/>
      <c r="JK77" s="156"/>
      <c r="JL77" s="156"/>
      <c r="JM77" s="156"/>
      <c r="JN77" s="156"/>
      <c r="JO77" s="156"/>
      <c r="JP77" s="156"/>
      <c r="JQ77" s="156"/>
      <c r="JR77" s="156"/>
      <c r="JS77" s="156"/>
      <c r="JT77" s="156"/>
      <c r="JU77" s="156"/>
    </row>
    <row r="78" spans="1:281" s="174" customFormat="1" ht="19.5" customHeight="1" x14ac:dyDescent="0.35">
      <c r="A78" s="156"/>
      <c r="B78" s="813">
        <f t="shared" si="170"/>
        <v>37135</v>
      </c>
      <c r="C78" s="814">
        <f t="shared" si="171"/>
        <v>27638.269999999997</v>
      </c>
      <c r="D78" s="816">
        <v>0</v>
      </c>
      <c r="E78" s="816">
        <v>0</v>
      </c>
      <c r="F78" s="814">
        <f t="shared" si="133"/>
        <v>-908.25</v>
      </c>
      <c r="G78" s="817">
        <f t="shared" si="172"/>
        <v>26730.019999999997</v>
      </c>
      <c r="H78" s="818">
        <f t="shared" si="173"/>
        <v>-3.2862042378195164E-2</v>
      </c>
      <c r="I78" s="765">
        <f t="shared" si="174"/>
        <v>12878.49</v>
      </c>
      <c r="J78" s="159">
        <f t="shared" si="134"/>
        <v>-2684.2299999999996</v>
      </c>
      <c r="K78" s="267">
        <v>37135</v>
      </c>
      <c r="L78" s="162">
        <f t="shared" si="175"/>
        <v>0</v>
      </c>
      <c r="M78" s="260">
        <v>4632</v>
      </c>
      <c r="N78" s="175">
        <f t="shared" si="135"/>
        <v>0</v>
      </c>
      <c r="O78" s="162">
        <f t="shared" si="176"/>
        <v>0</v>
      </c>
      <c r="P78" s="260">
        <v>463.2</v>
      </c>
      <c r="Q78" s="176">
        <f t="shared" si="136"/>
        <v>0</v>
      </c>
      <c r="R78" s="161">
        <f t="shared" si="177"/>
        <v>0</v>
      </c>
      <c r="S78" s="260">
        <v>6026.6</v>
      </c>
      <c r="T78" s="177">
        <f t="shared" si="137"/>
        <v>0</v>
      </c>
      <c r="U78" s="164">
        <f t="shared" si="178"/>
        <v>0</v>
      </c>
      <c r="V78" s="260">
        <v>602.66</v>
      </c>
      <c r="W78" s="177">
        <f t="shared" si="138"/>
        <v>0</v>
      </c>
      <c r="X78" s="164">
        <f t="shared" si="179"/>
        <v>0</v>
      </c>
      <c r="Y78" s="248">
        <v>1850</v>
      </c>
      <c r="Z78" s="178">
        <f t="shared" si="139"/>
        <v>0</v>
      </c>
      <c r="AA78" s="165">
        <f t="shared" si="180"/>
        <v>0</v>
      </c>
      <c r="AB78" s="248">
        <v>925</v>
      </c>
      <c r="AC78" s="179">
        <f t="shared" si="140"/>
        <v>0</v>
      </c>
      <c r="AD78" s="164">
        <f t="shared" si="181"/>
        <v>0</v>
      </c>
      <c r="AE78" s="248">
        <v>185</v>
      </c>
      <c r="AF78" s="179">
        <f t="shared" si="141"/>
        <v>0</v>
      </c>
      <c r="AG78" s="164">
        <f t="shared" si="182"/>
        <v>0</v>
      </c>
      <c r="AH78" s="439">
        <v>1911</v>
      </c>
      <c r="AI78" s="178">
        <f t="shared" si="142"/>
        <v>0</v>
      </c>
      <c r="AJ78" s="165">
        <f t="shared" si="183"/>
        <v>0</v>
      </c>
      <c r="AK78" s="439">
        <v>936</v>
      </c>
      <c r="AL78" s="179">
        <f t="shared" si="143"/>
        <v>0</v>
      </c>
      <c r="AM78" s="164">
        <f t="shared" si="184"/>
        <v>0</v>
      </c>
      <c r="AN78" s="439">
        <v>351</v>
      </c>
      <c r="AO78" s="178">
        <f t="shared" si="144"/>
        <v>0</v>
      </c>
      <c r="AP78" s="165">
        <f t="shared" si="185"/>
        <v>0</v>
      </c>
      <c r="AQ78" s="260">
        <v>2311</v>
      </c>
      <c r="AR78" s="179">
        <f t="shared" si="145"/>
        <v>0</v>
      </c>
      <c r="AS78" s="164">
        <f t="shared" si="186"/>
        <v>1</v>
      </c>
      <c r="AT78" s="260">
        <v>196</v>
      </c>
      <c r="AU78" s="180">
        <f t="shared" si="146"/>
        <v>196</v>
      </c>
      <c r="AV78" s="162">
        <f t="shared" si="187"/>
        <v>0</v>
      </c>
      <c r="AW78" s="260">
        <v>1170</v>
      </c>
      <c r="AX78" s="176">
        <f t="shared" si="147"/>
        <v>0</v>
      </c>
      <c r="AY78" s="161">
        <f t="shared" si="188"/>
        <v>0</v>
      </c>
      <c r="AZ78" s="248">
        <v>1662.5</v>
      </c>
      <c r="BA78" s="181">
        <f t="shared" si="148"/>
        <v>0</v>
      </c>
      <c r="BB78" s="162">
        <f t="shared" si="189"/>
        <v>0</v>
      </c>
      <c r="BC78" s="248">
        <v>166.25</v>
      </c>
      <c r="BD78" s="182">
        <f t="shared" si="149"/>
        <v>0</v>
      </c>
      <c r="BE78" s="161">
        <f t="shared" si="190"/>
        <v>0</v>
      </c>
      <c r="BF78" s="247">
        <v>-6890.48</v>
      </c>
      <c r="BG78" s="182">
        <f t="shared" si="150"/>
        <v>0</v>
      </c>
      <c r="BH78" s="161">
        <f t="shared" si="191"/>
        <v>0</v>
      </c>
      <c r="BI78" s="247">
        <v>-3484.24</v>
      </c>
      <c r="BJ78" s="180">
        <f t="shared" si="151"/>
        <v>0</v>
      </c>
      <c r="BK78" s="161">
        <f t="shared" si="192"/>
        <v>1</v>
      </c>
      <c r="BL78" s="247">
        <v>-759.25</v>
      </c>
      <c r="BM78" s="180">
        <f t="shared" si="152"/>
        <v>-759.25</v>
      </c>
      <c r="BN78" s="161">
        <f t="shared" si="193"/>
        <v>0</v>
      </c>
      <c r="BO78" s="260">
        <v>1368.75</v>
      </c>
      <c r="BP78" s="176">
        <f t="shared" si="153"/>
        <v>0</v>
      </c>
      <c r="BQ78" s="161">
        <f t="shared" si="194"/>
        <v>0</v>
      </c>
      <c r="BR78" s="259">
        <v>-575</v>
      </c>
      <c r="BS78" s="182">
        <f t="shared" si="154"/>
        <v>0</v>
      </c>
      <c r="BT78" s="161">
        <f t="shared" si="195"/>
        <v>1</v>
      </c>
      <c r="BU78" s="259">
        <v>-287.5</v>
      </c>
      <c r="BV78" s="180">
        <f t="shared" si="155"/>
        <v>-287.5</v>
      </c>
      <c r="BW78" s="162">
        <f t="shared" si="196"/>
        <v>1</v>
      </c>
      <c r="BX78" s="259">
        <v>-57.5</v>
      </c>
      <c r="BY78" s="176">
        <f t="shared" si="156"/>
        <v>-57.5</v>
      </c>
      <c r="BZ78" s="161">
        <f t="shared" si="197"/>
        <v>0</v>
      </c>
      <c r="CA78" s="260">
        <v>20</v>
      </c>
      <c r="CB78" s="180">
        <f t="shared" si="157"/>
        <v>0</v>
      </c>
      <c r="CC78" s="162">
        <f t="shared" si="198"/>
        <v>0</v>
      </c>
      <c r="CD78" s="260"/>
      <c r="CE78" s="182"/>
      <c r="CF78" s="410">
        <f t="shared" si="199"/>
        <v>0</v>
      </c>
      <c r="CG78" s="260">
        <v>1722</v>
      </c>
      <c r="CH78" s="182">
        <f t="shared" si="158"/>
        <v>0</v>
      </c>
      <c r="CI78" s="416">
        <f t="shared" si="200"/>
        <v>0</v>
      </c>
      <c r="CJ78" s="260">
        <v>822</v>
      </c>
      <c r="CK78" s="444">
        <f t="shared" si="159"/>
        <v>0</v>
      </c>
      <c r="CL78" s="162">
        <f t="shared" si="201"/>
        <v>0</v>
      </c>
      <c r="CM78" s="260">
        <v>102</v>
      </c>
      <c r="CN78" s="608">
        <f t="shared" si="160"/>
        <v>0</v>
      </c>
      <c r="CO78" s="158">
        <f t="shared" si="161"/>
        <v>-908.25</v>
      </c>
      <c r="CP78" s="182"/>
      <c r="CQ78" s="731">
        <f t="shared" si="162"/>
        <v>-908.25</v>
      </c>
      <c r="CR78" s="599"/>
      <c r="CS78" s="359">
        <f t="shared" si="202"/>
        <v>37135</v>
      </c>
      <c r="CT78" s="613"/>
      <c r="CU78" s="182"/>
      <c r="CV78" s="608"/>
      <c r="CW78" s="642"/>
      <c r="CX78" s="182"/>
      <c r="CY78" s="608"/>
      <c r="CZ78" s="613"/>
      <c r="DA78" s="182"/>
      <c r="DB78" s="608"/>
      <c r="DC78" s="613"/>
      <c r="DD78" s="182"/>
      <c r="DE78" s="608"/>
      <c r="DF78" s="613"/>
      <c r="DG78" s="182"/>
      <c r="DH78" s="608"/>
      <c r="DI78" s="613"/>
      <c r="DJ78" s="182"/>
      <c r="DK78" s="608"/>
      <c r="DL78" s="613"/>
      <c r="DM78" s="182"/>
      <c r="DN78" s="608"/>
      <c r="DO78" s="613"/>
      <c r="DP78" s="182"/>
      <c r="DQ78" s="608"/>
      <c r="DR78" s="613"/>
      <c r="DS78" s="182"/>
      <c r="DT78" s="608"/>
      <c r="DU78" s="613"/>
      <c r="DV78" s="182"/>
      <c r="DW78" s="608"/>
      <c r="DX78" s="613"/>
      <c r="DY78" s="182"/>
      <c r="DZ78" s="608"/>
      <c r="EA78" s="613"/>
      <c r="EB78" s="182"/>
      <c r="EC78" s="608"/>
      <c r="ED78" s="613"/>
      <c r="EE78" s="182"/>
      <c r="EF78" s="608"/>
      <c r="EG78" s="613"/>
      <c r="EH78" s="182"/>
      <c r="EI78" s="608"/>
      <c r="EJ78" s="613"/>
      <c r="EK78" s="182"/>
      <c r="EL78" s="608"/>
      <c r="EM78" s="613"/>
      <c r="EN78" s="182"/>
      <c r="EO78" s="608"/>
      <c r="EP78" s="613"/>
      <c r="EQ78" s="182"/>
      <c r="ER78" s="608"/>
      <c r="ES78" s="613"/>
      <c r="ET78" s="182"/>
      <c r="EU78" s="608"/>
      <c r="EV78" s="613"/>
      <c r="EW78" s="182"/>
      <c r="EX78" s="608"/>
      <c r="EY78" s="613"/>
      <c r="EZ78" s="182"/>
      <c r="FA78" s="608"/>
      <c r="FB78" s="182"/>
      <c r="FC78" s="182"/>
      <c r="FD78" s="182"/>
      <c r="FE78" s="588"/>
      <c r="FF78" s="182"/>
      <c r="FG78" s="181"/>
      <c r="FH78" s="860"/>
      <c r="FI78" s="662">
        <f t="shared" si="32"/>
        <v>37226</v>
      </c>
      <c r="FJ78" s="677"/>
      <c r="FK78" s="677"/>
      <c r="FL78" s="677"/>
      <c r="FM78" s="677"/>
      <c r="FN78" s="677"/>
      <c r="FO78" s="677"/>
      <c r="FP78" s="677"/>
      <c r="FQ78" s="677"/>
      <c r="FR78" s="67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666"/>
      <c r="GD78" s="666"/>
      <c r="GE78" s="666"/>
      <c r="GF78" s="666"/>
      <c r="GG78" s="169"/>
      <c r="GH78" s="686">
        <f t="shared" si="104"/>
        <v>0</v>
      </c>
      <c r="GI78" s="171">
        <f t="shared" si="105"/>
        <v>0</v>
      </c>
      <c r="GJ78" s="171">
        <f t="shared" si="106"/>
        <v>0</v>
      </c>
      <c r="GK78" s="171">
        <f t="shared" si="107"/>
        <v>0</v>
      </c>
      <c r="GL78" s="171">
        <f t="shared" si="108"/>
        <v>0</v>
      </c>
      <c r="GM78" s="171">
        <f t="shared" si="109"/>
        <v>0</v>
      </c>
      <c r="GN78" s="171">
        <f t="shared" si="110"/>
        <v>0</v>
      </c>
      <c r="GO78" s="171">
        <f t="shared" si="111"/>
        <v>0</v>
      </c>
      <c r="GP78" s="171">
        <f t="shared" si="112"/>
        <v>0</v>
      </c>
      <c r="GQ78" s="171">
        <f t="shared" si="113"/>
        <v>0</v>
      </c>
      <c r="GR78" s="171">
        <f t="shared" si="114"/>
        <v>0</v>
      </c>
      <c r="GS78" s="171">
        <f t="shared" si="115"/>
        <v>1830</v>
      </c>
      <c r="GT78" s="171">
        <f t="shared" si="116"/>
        <v>0</v>
      </c>
      <c r="GU78" s="171">
        <f t="shared" si="117"/>
        <v>0</v>
      </c>
      <c r="GV78" s="171">
        <f t="shared" si="118"/>
        <v>0</v>
      </c>
      <c r="GW78" s="171">
        <f t="shared" si="119"/>
        <v>0</v>
      </c>
      <c r="GX78" s="171">
        <f t="shared" si="120"/>
        <v>0</v>
      </c>
      <c r="GY78" s="171">
        <f t="shared" si="121"/>
        <v>487.5</v>
      </c>
      <c r="GZ78" s="171">
        <f t="shared" si="122"/>
        <v>0</v>
      </c>
      <c r="HA78" s="171">
        <f t="shared" si="123"/>
        <v>0</v>
      </c>
      <c r="HB78" s="171">
        <f t="shared" si="124"/>
        <v>12602.98</v>
      </c>
      <c r="HC78" s="171">
        <f t="shared" si="125"/>
        <v>1803</v>
      </c>
      <c r="HD78" s="171">
        <f t="shared" si="126"/>
        <v>0</v>
      </c>
      <c r="HE78" s="171">
        <f t="shared" si="127"/>
        <v>0</v>
      </c>
      <c r="HF78" s="171">
        <f t="shared" si="128"/>
        <v>0</v>
      </c>
      <c r="HG78" s="171">
        <f t="shared" si="129"/>
        <v>0</v>
      </c>
      <c r="HH78" s="171">
        <f t="shared" si="130"/>
        <v>0</v>
      </c>
      <c r="HI78" s="778"/>
      <c r="HJ78" s="171">
        <f t="shared" si="131"/>
        <v>3451.01</v>
      </c>
      <c r="HK78" s="171"/>
      <c r="HL78" s="172">
        <f t="shared" si="132"/>
        <v>37226</v>
      </c>
      <c r="HM78" s="171">
        <f t="shared" si="101"/>
        <v>16723.48</v>
      </c>
      <c r="HN78" s="700">
        <f t="shared" si="163"/>
        <v>37135</v>
      </c>
      <c r="HO78" s="160">
        <f t="shared" si="164"/>
        <v>0</v>
      </c>
      <c r="HP78" s="160">
        <f t="shared" si="165"/>
        <v>-908.25</v>
      </c>
      <c r="HQ78" s="171">
        <f t="shared" si="166"/>
        <v>-908.25</v>
      </c>
      <c r="HR78" s="168">
        <f t="shared" si="167"/>
        <v>0</v>
      </c>
      <c r="HS78" s="168">
        <f t="shared" si="168"/>
        <v>1</v>
      </c>
      <c r="HT78" s="160">
        <f t="shared" si="203"/>
        <v>12878.49</v>
      </c>
      <c r="HU78" s="158">
        <f>MAX(HT55:HT78)</f>
        <v>15562.72</v>
      </c>
      <c r="HV78" s="158">
        <f t="shared" si="169"/>
        <v>-2684.2299999999996</v>
      </c>
      <c r="HW78" s="170"/>
      <c r="HX78" s="468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  <c r="IX78" s="156"/>
      <c r="IY78" s="156"/>
      <c r="IZ78" s="156"/>
      <c r="JA78" s="156"/>
      <c r="JB78" s="156"/>
      <c r="JC78" s="156"/>
      <c r="JD78" s="156"/>
      <c r="JE78" s="156"/>
      <c r="JF78" s="156"/>
      <c r="JG78" s="156"/>
      <c r="JH78" s="156"/>
      <c r="JI78" s="156"/>
      <c r="JJ78" s="156"/>
      <c r="JK78" s="156"/>
      <c r="JL78" s="156"/>
      <c r="JM78" s="156"/>
      <c r="JN78" s="156"/>
      <c r="JO78" s="156"/>
      <c r="JP78" s="156"/>
      <c r="JQ78" s="156"/>
      <c r="JR78" s="156"/>
      <c r="JS78" s="156"/>
      <c r="JT78" s="156"/>
      <c r="JU78" s="156"/>
    </row>
    <row r="79" spans="1:281" s="174" customFormat="1" ht="19.5" customHeight="1" x14ac:dyDescent="0.35">
      <c r="A79" s="156"/>
      <c r="B79" s="813">
        <f t="shared" si="170"/>
        <v>37165</v>
      </c>
      <c r="C79" s="814">
        <f t="shared" si="171"/>
        <v>26730.019999999997</v>
      </c>
      <c r="D79" s="816">
        <v>0</v>
      </c>
      <c r="E79" s="816">
        <v>0</v>
      </c>
      <c r="F79" s="814">
        <f t="shared" si="133"/>
        <v>527.99</v>
      </c>
      <c r="G79" s="817">
        <f t="shared" si="172"/>
        <v>27258.01</v>
      </c>
      <c r="H79" s="818">
        <f t="shared" si="173"/>
        <v>1.9752697528845849E-2</v>
      </c>
      <c r="I79" s="765">
        <f t="shared" si="174"/>
        <v>13406.48</v>
      </c>
      <c r="J79" s="159">
        <f t="shared" si="134"/>
        <v>-2156.2399999999998</v>
      </c>
      <c r="K79" s="267">
        <v>37165</v>
      </c>
      <c r="L79" s="162">
        <f t="shared" si="175"/>
        <v>0</v>
      </c>
      <c r="M79" s="259">
        <v>-3102</v>
      </c>
      <c r="N79" s="175">
        <f t="shared" si="135"/>
        <v>0</v>
      </c>
      <c r="O79" s="162">
        <f t="shared" si="176"/>
        <v>0</v>
      </c>
      <c r="P79" s="259">
        <v>-345.3</v>
      </c>
      <c r="Q79" s="176">
        <f t="shared" si="136"/>
        <v>0</v>
      </c>
      <c r="R79" s="161">
        <f t="shared" si="177"/>
        <v>0</v>
      </c>
      <c r="S79" s="259">
        <v>-4970.8</v>
      </c>
      <c r="T79" s="177">
        <f t="shared" si="137"/>
        <v>0</v>
      </c>
      <c r="U79" s="164">
        <f t="shared" si="178"/>
        <v>0</v>
      </c>
      <c r="V79" s="259">
        <v>-532.17999999999995</v>
      </c>
      <c r="W79" s="177">
        <f t="shared" si="138"/>
        <v>0</v>
      </c>
      <c r="X79" s="164">
        <f t="shared" si="179"/>
        <v>0</v>
      </c>
      <c r="Y79" s="247">
        <v>-1024</v>
      </c>
      <c r="Z79" s="178">
        <f t="shared" si="139"/>
        <v>0</v>
      </c>
      <c r="AA79" s="165">
        <f t="shared" si="180"/>
        <v>0</v>
      </c>
      <c r="AB79" s="247">
        <v>-531.5</v>
      </c>
      <c r="AC79" s="179">
        <f t="shared" si="140"/>
        <v>0</v>
      </c>
      <c r="AD79" s="164">
        <f t="shared" si="181"/>
        <v>0</v>
      </c>
      <c r="AE79" s="247">
        <v>-137.5</v>
      </c>
      <c r="AF79" s="179">
        <f t="shared" si="141"/>
        <v>0</v>
      </c>
      <c r="AG79" s="164">
        <f t="shared" si="182"/>
        <v>0</v>
      </c>
      <c r="AH79" s="439">
        <v>161</v>
      </c>
      <c r="AI79" s="178">
        <f t="shared" si="142"/>
        <v>0</v>
      </c>
      <c r="AJ79" s="165">
        <f t="shared" si="183"/>
        <v>0</v>
      </c>
      <c r="AK79" s="439">
        <v>61</v>
      </c>
      <c r="AL79" s="179">
        <f t="shared" si="143"/>
        <v>0</v>
      </c>
      <c r="AM79" s="164">
        <f t="shared" si="184"/>
        <v>0</v>
      </c>
      <c r="AN79" s="439">
        <v>1</v>
      </c>
      <c r="AO79" s="178">
        <f t="shared" si="144"/>
        <v>0</v>
      </c>
      <c r="AP79" s="165">
        <f t="shared" si="185"/>
        <v>0</v>
      </c>
      <c r="AQ79" s="259">
        <v>-999</v>
      </c>
      <c r="AR79" s="179">
        <f t="shared" si="145"/>
        <v>0</v>
      </c>
      <c r="AS79" s="164">
        <f t="shared" si="186"/>
        <v>1</v>
      </c>
      <c r="AT79" s="259">
        <v>-135</v>
      </c>
      <c r="AU79" s="180">
        <f t="shared" si="146"/>
        <v>-135</v>
      </c>
      <c r="AV79" s="162">
        <f t="shared" si="187"/>
        <v>0</v>
      </c>
      <c r="AW79" s="260">
        <v>92</v>
      </c>
      <c r="AX79" s="176">
        <f t="shared" si="147"/>
        <v>0</v>
      </c>
      <c r="AY79" s="161">
        <f t="shared" si="188"/>
        <v>0</v>
      </c>
      <c r="AZ79" s="247">
        <v>-801.5</v>
      </c>
      <c r="BA79" s="181">
        <f t="shared" si="148"/>
        <v>0</v>
      </c>
      <c r="BB79" s="162">
        <f t="shared" si="189"/>
        <v>0</v>
      </c>
      <c r="BC79" s="247">
        <v>-84.05</v>
      </c>
      <c r="BD79" s="182">
        <f t="shared" si="149"/>
        <v>0</v>
      </c>
      <c r="BE79" s="161">
        <f t="shared" si="190"/>
        <v>0</v>
      </c>
      <c r="BF79" s="248">
        <v>1386</v>
      </c>
      <c r="BG79" s="182">
        <f t="shared" si="150"/>
        <v>0</v>
      </c>
      <c r="BH79" s="161">
        <f t="shared" si="191"/>
        <v>0</v>
      </c>
      <c r="BI79" s="248">
        <v>673.5</v>
      </c>
      <c r="BJ79" s="180">
        <f t="shared" si="151"/>
        <v>0</v>
      </c>
      <c r="BK79" s="161">
        <f t="shared" si="192"/>
        <v>1</v>
      </c>
      <c r="BL79" s="248">
        <v>103.5</v>
      </c>
      <c r="BM79" s="180">
        <f t="shared" si="152"/>
        <v>103.5</v>
      </c>
      <c r="BN79" s="161">
        <f t="shared" si="193"/>
        <v>0</v>
      </c>
      <c r="BO79" s="259">
        <v>-1607.75</v>
      </c>
      <c r="BP79" s="176">
        <f t="shared" si="153"/>
        <v>0</v>
      </c>
      <c r="BQ79" s="161">
        <f t="shared" si="194"/>
        <v>0</v>
      </c>
      <c r="BR79" s="260">
        <v>1023.48</v>
      </c>
      <c r="BS79" s="182">
        <f t="shared" si="154"/>
        <v>0</v>
      </c>
      <c r="BT79" s="161">
        <f t="shared" si="195"/>
        <v>1</v>
      </c>
      <c r="BU79" s="260">
        <v>492.24</v>
      </c>
      <c r="BV79" s="180">
        <f t="shared" si="155"/>
        <v>492.24</v>
      </c>
      <c r="BW79" s="162">
        <f t="shared" si="196"/>
        <v>1</v>
      </c>
      <c r="BX79" s="260">
        <v>67.25</v>
      </c>
      <c r="BY79" s="176">
        <f t="shared" si="156"/>
        <v>67.25</v>
      </c>
      <c r="BZ79" s="161">
        <f t="shared" si="197"/>
        <v>0</v>
      </c>
      <c r="CA79" s="260">
        <v>841</v>
      </c>
      <c r="CB79" s="180">
        <f t="shared" si="157"/>
        <v>0</v>
      </c>
      <c r="CC79" s="162">
        <f t="shared" si="198"/>
        <v>0</v>
      </c>
      <c r="CD79" s="260"/>
      <c r="CE79" s="182"/>
      <c r="CF79" s="410">
        <f t="shared" si="199"/>
        <v>0</v>
      </c>
      <c r="CG79" s="260">
        <v>2250</v>
      </c>
      <c r="CH79" s="182">
        <f t="shared" si="158"/>
        <v>0</v>
      </c>
      <c r="CI79" s="416">
        <f t="shared" si="200"/>
        <v>0</v>
      </c>
      <c r="CJ79" s="260">
        <v>1125</v>
      </c>
      <c r="CK79" s="444">
        <f t="shared" si="159"/>
        <v>0</v>
      </c>
      <c r="CL79" s="162">
        <f t="shared" si="201"/>
        <v>0</v>
      </c>
      <c r="CM79" s="260">
        <v>225</v>
      </c>
      <c r="CN79" s="608">
        <f t="shared" si="160"/>
        <v>0</v>
      </c>
      <c r="CO79" s="158">
        <f t="shared" si="161"/>
        <v>527.99</v>
      </c>
      <c r="CP79" s="182"/>
      <c r="CQ79" s="731">
        <f t="shared" si="162"/>
        <v>527.99</v>
      </c>
      <c r="CR79" s="599"/>
      <c r="CS79" s="359">
        <f t="shared" si="202"/>
        <v>37165</v>
      </c>
      <c r="CT79" s="613"/>
      <c r="CU79" s="182"/>
      <c r="CV79" s="608"/>
      <c r="CW79" s="642"/>
      <c r="CX79" s="182"/>
      <c r="CY79" s="608"/>
      <c r="CZ79" s="613"/>
      <c r="DA79" s="182"/>
      <c r="DB79" s="608"/>
      <c r="DC79" s="613"/>
      <c r="DD79" s="182"/>
      <c r="DE79" s="608"/>
      <c r="DF79" s="613"/>
      <c r="DG79" s="182"/>
      <c r="DH79" s="608"/>
      <c r="DI79" s="613"/>
      <c r="DJ79" s="182"/>
      <c r="DK79" s="608"/>
      <c r="DL79" s="613"/>
      <c r="DM79" s="182"/>
      <c r="DN79" s="608"/>
      <c r="DO79" s="613"/>
      <c r="DP79" s="182"/>
      <c r="DQ79" s="608"/>
      <c r="DR79" s="613"/>
      <c r="DS79" s="182"/>
      <c r="DT79" s="608"/>
      <c r="DU79" s="613"/>
      <c r="DV79" s="182"/>
      <c r="DW79" s="608"/>
      <c r="DX79" s="613"/>
      <c r="DY79" s="182"/>
      <c r="DZ79" s="608"/>
      <c r="EA79" s="613"/>
      <c r="EB79" s="182"/>
      <c r="EC79" s="608"/>
      <c r="ED79" s="613"/>
      <c r="EE79" s="182"/>
      <c r="EF79" s="608"/>
      <c r="EG79" s="613"/>
      <c r="EH79" s="182"/>
      <c r="EI79" s="608"/>
      <c r="EJ79" s="613"/>
      <c r="EK79" s="182"/>
      <c r="EL79" s="608"/>
      <c r="EM79" s="613"/>
      <c r="EN79" s="182"/>
      <c r="EO79" s="608"/>
      <c r="EP79" s="613"/>
      <c r="EQ79" s="182"/>
      <c r="ER79" s="608"/>
      <c r="ES79" s="613"/>
      <c r="ET79" s="182"/>
      <c r="EU79" s="608"/>
      <c r="EV79" s="613"/>
      <c r="EW79" s="182"/>
      <c r="EX79" s="608"/>
      <c r="EY79" s="613"/>
      <c r="EZ79" s="182"/>
      <c r="FA79" s="608"/>
      <c r="FB79" s="182"/>
      <c r="FC79" s="182"/>
      <c r="FD79" s="182"/>
      <c r="FE79" s="588"/>
      <c r="FF79" s="182"/>
      <c r="FG79" s="181"/>
      <c r="FH79" s="860"/>
      <c r="FI79" s="662">
        <f t="shared" si="32"/>
        <v>37257</v>
      </c>
      <c r="FJ79" s="677"/>
      <c r="FK79" s="677"/>
      <c r="FL79" s="677"/>
      <c r="FM79" s="677"/>
      <c r="FN79" s="677"/>
      <c r="FO79" s="677"/>
      <c r="FP79" s="677"/>
      <c r="FQ79" s="677"/>
      <c r="FR79" s="67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666"/>
      <c r="GD79" s="666"/>
      <c r="GE79" s="666"/>
      <c r="GF79" s="666"/>
      <c r="GG79" s="169"/>
      <c r="GH79" s="686">
        <f t="shared" ref="GH79:GH90" si="204">N85+GH78</f>
        <v>0</v>
      </c>
      <c r="GI79" s="171">
        <f t="shared" ref="GI79:GI90" si="205">Q85+GI78</f>
        <v>0</v>
      </c>
      <c r="GJ79" s="171">
        <f t="shared" ref="GJ79:GJ90" si="206">T85+GJ78</f>
        <v>0</v>
      </c>
      <c r="GK79" s="171">
        <f t="shared" ref="GK79:GK90" si="207">W85+GK78</f>
        <v>0</v>
      </c>
      <c r="GL79" s="171">
        <f t="shared" ref="GL79:GL90" si="208">Z85+GL78</f>
        <v>0</v>
      </c>
      <c r="GM79" s="171">
        <f t="shared" ref="GM79:GM90" si="209">AC85+GM78</f>
        <v>0</v>
      </c>
      <c r="GN79" s="171">
        <f t="shared" ref="GN79:GN90" si="210">AF85+GN78</f>
        <v>0</v>
      </c>
      <c r="GO79" s="171">
        <f t="shared" ref="GO79:GO90" si="211">AI85+GO78</f>
        <v>0</v>
      </c>
      <c r="GP79" s="171">
        <f t="shared" ref="GP79:GP90" si="212">AL85+GP78</f>
        <v>0</v>
      </c>
      <c r="GQ79" s="171">
        <f t="shared" ref="GQ79:GQ90" si="213">AO85+GQ78</f>
        <v>0</v>
      </c>
      <c r="GR79" s="171">
        <f t="shared" ref="GR79:GR90" si="214">AR85+GR78</f>
        <v>0</v>
      </c>
      <c r="GS79" s="171">
        <f t="shared" ref="GS79:GS90" si="215">AU85+GS78</f>
        <v>1830</v>
      </c>
      <c r="GT79" s="171">
        <f t="shared" ref="GT79:GT90" si="216">AX85+GT78</f>
        <v>0</v>
      </c>
      <c r="GU79" s="171">
        <f t="shared" ref="GU79:GU90" si="217">BA85+GU78</f>
        <v>0</v>
      </c>
      <c r="GV79" s="171">
        <f t="shared" ref="GV79:GV90" si="218">BD85+GV78</f>
        <v>0</v>
      </c>
      <c r="GW79" s="171">
        <f t="shared" ref="GW79:GW90" si="219">BG85+GW78</f>
        <v>0</v>
      </c>
      <c r="GX79" s="171">
        <f t="shared" ref="GX79:GX90" si="220">BJ85+GX78</f>
        <v>0</v>
      </c>
      <c r="GY79" s="171">
        <f t="shared" ref="GY79:GY90" si="221">BM85+GY78</f>
        <v>339.5</v>
      </c>
      <c r="GZ79" s="171">
        <f t="shared" ref="GZ79:GZ90" si="222">BP85+GZ78</f>
        <v>0</v>
      </c>
      <c r="HA79" s="171">
        <f t="shared" ref="HA79:HA90" si="223">BS85+HA78</f>
        <v>0</v>
      </c>
      <c r="HB79" s="171">
        <f t="shared" ref="HB79:HB90" si="224">BV85+HB78</f>
        <v>13740.48</v>
      </c>
      <c r="HC79" s="171">
        <f t="shared" ref="HC79:HC90" si="225">BY85+HC78</f>
        <v>2030.5</v>
      </c>
      <c r="HD79" s="171">
        <f t="shared" ref="HD79:HD90" si="226">CB85+HD78</f>
        <v>0</v>
      </c>
      <c r="HE79" s="171">
        <f t="shared" ref="HE79:HE90" si="227">CE85+HE78</f>
        <v>0</v>
      </c>
      <c r="HF79" s="171">
        <f t="shared" ref="HF79:HF90" si="228">CH85+HF78</f>
        <v>0</v>
      </c>
      <c r="HG79" s="171">
        <f t="shared" ref="HG79:HG90" si="229">CK85+HG78</f>
        <v>0</v>
      </c>
      <c r="HH79" s="171">
        <f t="shared" ref="HH79:HH90" si="230">CN85+HH78</f>
        <v>0</v>
      </c>
      <c r="HI79" s="778"/>
      <c r="HJ79" s="171">
        <f t="shared" ref="HJ79:HJ90" si="231">CO85</f>
        <v>1217</v>
      </c>
      <c r="HK79" s="171"/>
      <c r="HL79" s="172">
        <f t="shared" ref="HL79:HL90" si="232">B85</f>
        <v>37257</v>
      </c>
      <c r="HM79" s="171">
        <f t="shared" si="101"/>
        <v>17940.48</v>
      </c>
      <c r="HN79" s="700">
        <f t="shared" si="163"/>
        <v>37165</v>
      </c>
      <c r="HO79" s="160">
        <f t="shared" si="164"/>
        <v>527.99</v>
      </c>
      <c r="HP79" s="160">
        <f t="shared" si="165"/>
        <v>0</v>
      </c>
      <c r="HQ79" s="171">
        <f t="shared" si="166"/>
        <v>527.99</v>
      </c>
      <c r="HR79" s="168">
        <f t="shared" si="167"/>
        <v>1</v>
      </c>
      <c r="HS79" s="168">
        <f t="shared" si="168"/>
        <v>0</v>
      </c>
      <c r="HT79" s="160">
        <f t="shared" si="203"/>
        <v>13406.48</v>
      </c>
      <c r="HU79" s="158">
        <f>MAX(HT56:HT79)</f>
        <v>15562.72</v>
      </c>
      <c r="HV79" s="158">
        <f t="shared" si="169"/>
        <v>-2156.2399999999998</v>
      </c>
      <c r="HW79" s="170"/>
      <c r="HX79" s="468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  <c r="IX79" s="156"/>
      <c r="IY79" s="156"/>
      <c r="IZ79" s="156"/>
      <c r="JA79" s="156"/>
      <c r="JB79" s="156"/>
      <c r="JC79" s="156"/>
      <c r="JD79" s="156"/>
      <c r="JE79" s="156"/>
      <c r="JF79" s="156"/>
      <c r="JG79" s="156"/>
      <c r="JH79" s="156"/>
      <c r="JI79" s="156"/>
      <c r="JJ79" s="156"/>
      <c r="JK79" s="156"/>
      <c r="JL79" s="156"/>
      <c r="JM79" s="156"/>
      <c r="JN79" s="156"/>
      <c r="JO79" s="156"/>
      <c r="JP79" s="156"/>
      <c r="JQ79" s="156"/>
      <c r="JR79" s="156"/>
      <c r="JS79" s="156"/>
      <c r="JT79" s="156"/>
      <c r="JU79" s="156"/>
    </row>
    <row r="80" spans="1:281" s="174" customFormat="1" ht="19.5" customHeight="1" x14ac:dyDescent="0.35">
      <c r="A80" s="156"/>
      <c r="B80" s="813">
        <f t="shared" si="170"/>
        <v>37196</v>
      </c>
      <c r="C80" s="814">
        <f t="shared" si="171"/>
        <v>27258.01</v>
      </c>
      <c r="D80" s="816">
        <v>0</v>
      </c>
      <c r="E80" s="816">
        <v>0</v>
      </c>
      <c r="F80" s="814">
        <f t="shared" si="133"/>
        <v>-134.01</v>
      </c>
      <c r="G80" s="817">
        <f t="shared" si="172"/>
        <v>27124</v>
      </c>
      <c r="H80" s="818">
        <f t="shared" si="173"/>
        <v>-4.9163530279723285E-3</v>
      </c>
      <c r="I80" s="765">
        <f t="shared" si="174"/>
        <v>13272.47</v>
      </c>
      <c r="J80" s="159">
        <f t="shared" si="134"/>
        <v>-2290.25</v>
      </c>
      <c r="K80" s="267">
        <v>37196</v>
      </c>
      <c r="L80" s="162">
        <f t="shared" si="175"/>
        <v>0</v>
      </c>
      <c r="M80" s="260">
        <v>3983.5</v>
      </c>
      <c r="N80" s="175">
        <f t="shared" si="135"/>
        <v>0</v>
      </c>
      <c r="O80" s="162">
        <f t="shared" si="176"/>
        <v>0</v>
      </c>
      <c r="P80" s="260">
        <v>398.35</v>
      </c>
      <c r="Q80" s="176">
        <f t="shared" si="136"/>
        <v>0</v>
      </c>
      <c r="R80" s="161">
        <f t="shared" si="177"/>
        <v>0</v>
      </c>
      <c r="S80" s="260">
        <v>4625.3999999999996</v>
      </c>
      <c r="T80" s="177">
        <f t="shared" si="137"/>
        <v>0</v>
      </c>
      <c r="U80" s="164">
        <f t="shared" si="178"/>
        <v>0</v>
      </c>
      <c r="V80" s="260">
        <v>462.54</v>
      </c>
      <c r="W80" s="177">
        <f t="shared" si="138"/>
        <v>0</v>
      </c>
      <c r="X80" s="164">
        <f t="shared" si="179"/>
        <v>0</v>
      </c>
      <c r="Y80" s="248">
        <v>525</v>
      </c>
      <c r="Z80" s="178">
        <f t="shared" si="139"/>
        <v>0</v>
      </c>
      <c r="AA80" s="165">
        <f t="shared" si="180"/>
        <v>0</v>
      </c>
      <c r="AB80" s="248">
        <v>262.5</v>
      </c>
      <c r="AC80" s="179">
        <f t="shared" si="140"/>
        <v>0</v>
      </c>
      <c r="AD80" s="164">
        <f t="shared" si="181"/>
        <v>0</v>
      </c>
      <c r="AE80" s="248">
        <v>52.5</v>
      </c>
      <c r="AF80" s="179">
        <f t="shared" si="141"/>
        <v>0</v>
      </c>
      <c r="AG80" s="164">
        <f t="shared" si="182"/>
        <v>0</v>
      </c>
      <c r="AH80" s="439">
        <v>250</v>
      </c>
      <c r="AI80" s="178">
        <f t="shared" si="142"/>
        <v>0</v>
      </c>
      <c r="AJ80" s="165">
        <f t="shared" si="183"/>
        <v>0</v>
      </c>
      <c r="AK80" s="439">
        <v>125</v>
      </c>
      <c r="AL80" s="179">
        <f t="shared" si="143"/>
        <v>0</v>
      </c>
      <c r="AM80" s="164">
        <f t="shared" si="184"/>
        <v>0</v>
      </c>
      <c r="AN80" s="439">
        <v>50</v>
      </c>
      <c r="AO80" s="178">
        <f t="shared" si="144"/>
        <v>0</v>
      </c>
      <c r="AP80" s="165">
        <f t="shared" si="185"/>
        <v>0</v>
      </c>
      <c r="AQ80" s="260">
        <v>1370</v>
      </c>
      <c r="AR80" s="179">
        <f t="shared" si="145"/>
        <v>0</v>
      </c>
      <c r="AS80" s="164">
        <f t="shared" si="186"/>
        <v>1</v>
      </c>
      <c r="AT80" s="260">
        <v>137</v>
      </c>
      <c r="AU80" s="180">
        <f t="shared" si="146"/>
        <v>137</v>
      </c>
      <c r="AV80" s="162">
        <f t="shared" si="187"/>
        <v>0</v>
      </c>
      <c r="AW80" s="260">
        <v>121</v>
      </c>
      <c r="AX80" s="176">
        <f t="shared" si="147"/>
        <v>0</v>
      </c>
      <c r="AY80" s="161">
        <f t="shared" si="188"/>
        <v>0</v>
      </c>
      <c r="AZ80" s="248">
        <v>134.49</v>
      </c>
      <c r="BA80" s="181">
        <f t="shared" si="148"/>
        <v>0</v>
      </c>
      <c r="BB80" s="162">
        <f t="shared" si="189"/>
        <v>0</v>
      </c>
      <c r="BC80" s="248">
        <v>5.65</v>
      </c>
      <c r="BD80" s="182">
        <f t="shared" si="149"/>
        <v>0</v>
      </c>
      <c r="BE80" s="161">
        <f t="shared" si="190"/>
        <v>0</v>
      </c>
      <c r="BF80" s="248">
        <v>499.99</v>
      </c>
      <c r="BG80" s="182">
        <f t="shared" si="150"/>
        <v>0</v>
      </c>
      <c r="BH80" s="161">
        <f t="shared" si="191"/>
        <v>0</v>
      </c>
      <c r="BI80" s="248">
        <v>249.99</v>
      </c>
      <c r="BJ80" s="180">
        <f t="shared" si="151"/>
        <v>0</v>
      </c>
      <c r="BK80" s="161">
        <f t="shared" si="192"/>
        <v>1</v>
      </c>
      <c r="BL80" s="248">
        <v>50</v>
      </c>
      <c r="BM80" s="180">
        <f t="shared" si="152"/>
        <v>50</v>
      </c>
      <c r="BN80" s="161">
        <f t="shared" si="193"/>
        <v>0</v>
      </c>
      <c r="BO80" s="259">
        <v>-2995.25</v>
      </c>
      <c r="BP80" s="176">
        <f t="shared" si="153"/>
        <v>0</v>
      </c>
      <c r="BQ80" s="161">
        <f t="shared" si="194"/>
        <v>0</v>
      </c>
      <c r="BR80" s="259">
        <v>-353.03</v>
      </c>
      <c r="BS80" s="182">
        <f t="shared" si="154"/>
        <v>0</v>
      </c>
      <c r="BT80" s="161">
        <f t="shared" si="195"/>
        <v>1</v>
      </c>
      <c r="BU80" s="259">
        <v>-215.51</v>
      </c>
      <c r="BV80" s="180">
        <f t="shared" si="155"/>
        <v>-215.51</v>
      </c>
      <c r="BW80" s="162">
        <f t="shared" si="196"/>
        <v>1</v>
      </c>
      <c r="BX80" s="259">
        <v>-105.5</v>
      </c>
      <c r="BY80" s="176">
        <f t="shared" si="156"/>
        <v>-105.5</v>
      </c>
      <c r="BZ80" s="161">
        <f t="shared" si="197"/>
        <v>0</v>
      </c>
      <c r="CA80" s="260">
        <v>1270</v>
      </c>
      <c r="CB80" s="180">
        <f t="shared" si="157"/>
        <v>0</v>
      </c>
      <c r="CC80" s="162">
        <f t="shared" si="198"/>
        <v>0</v>
      </c>
      <c r="CD80" s="260"/>
      <c r="CE80" s="182"/>
      <c r="CF80" s="410">
        <f t="shared" si="199"/>
        <v>0</v>
      </c>
      <c r="CG80" s="260">
        <v>1700</v>
      </c>
      <c r="CH80" s="182">
        <f t="shared" si="158"/>
        <v>0</v>
      </c>
      <c r="CI80" s="416">
        <f t="shared" si="200"/>
        <v>0</v>
      </c>
      <c r="CJ80" s="260">
        <v>850</v>
      </c>
      <c r="CK80" s="444">
        <f t="shared" si="159"/>
        <v>0</v>
      </c>
      <c r="CL80" s="162">
        <f t="shared" si="201"/>
        <v>0</v>
      </c>
      <c r="CM80" s="260">
        <v>170</v>
      </c>
      <c r="CN80" s="608">
        <f t="shared" si="160"/>
        <v>0</v>
      </c>
      <c r="CO80" s="158">
        <f t="shared" si="161"/>
        <v>-134.01</v>
      </c>
      <c r="CP80" s="182"/>
      <c r="CQ80" s="731">
        <f t="shared" si="162"/>
        <v>-134.01</v>
      </c>
      <c r="CR80" s="599"/>
      <c r="CS80" s="359">
        <f t="shared" si="202"/>
        <v>37196</v>
      </c>
      <c r="CT80" s="613"/>
      <c r="CU80" s="182"/>
      <c r="CV80" s="608"/>
      <c r="CW80" s="642"/>
      <c r="CX80" s="182"/>
      <c r="CY80" s="608"/>
      <c r="CZ80" s="613"/>
      <c r="DA80" s="182"/>
      <c r="DB80" s="608"/>
      <c r="DC80" s="613"/>
      <c r="DD80" s="182"/>
      <c r="DE80" s="608"/>
      <c r="DF80" s="613"/>
      <c r="DG80" s="182"/>
      <c r="DH80" s="608"/>
      <c r="DI80" s="613"/>
      <c r="DJ80" s="182"/>
      <c r="DK80" s="608"/>
      <c r="DL80" s="613"/>
      <c r="DM80" s="182"/>
      <c r="DN80" s="608"/>
      <c r="DO80" s="613"/>
      <c r="DP80" s="182"/>
      <c r="DQ80" s="608"/>
      <c r="DR80" s="613"/>
      <c r="DS80" s="182"/>
      <c r="DT80" s="608"/>
      <c r="DU80" s="613"/>
      <c r="DV80" s="182"/>
      <c r="DW80" s="608"/>
      <c r="DX80" s="613"/>
      <c r="DY80" s="182"/>
      <c r="DZ80" s="608"/>
      <c r="EA80" s="613"/>
      <c r="EB80" s="182"/>
      <c r="EC80" s="608"/>
      <c r="ED80" s="613"/>
      <c r="EE80" s="182"/>
      <c r="EF80" s="608"/>
      <c r="EG80" s="613"/>
      <c r="EH80" s="182"/>
      <c r="EI80" s="608"/>
      <c r="EJ80" s="613"/>
      <c r="EK80" s="182"/>
      <c r="EL80" s="608"/>
      <c r="EM80" s="613"/>
      <c r="EN80" s="182"/>
      <c r="EO80" s="608"/>
      <c r="EP80" s="613"/>
      <c r="EQ80" s="182"/>
      <c r="ER80" s="608"/>
      <c r="ES80" s="613"/>
      <c r="ET80" s="182"/>
      <c r="EU80" s="608"/>
      <c r="EV80" s="613"/>
      <c r="EW80" s="182"/>
      <c r="EX80" s="608"/>
      <c r="EY80" s="613"/>
      <c r="EZ80" s="182"/>
      <c r="FA80" s="608"/>
      <c r="FB80" s="182"/>
      <c r="FC80" s="182"/>
      <c r="FD80" s="182"/>
      <c r="FE80" s="588"/>
      <c r="FF80" s="182"/>
      <c r="FG80" s="181"/>
      <c r="FH80" s="860"/>
      <c r="FI80" s="662">
        <f t="shared" si="32"/>
        <v>37288</v>
      </c>
      <c r="FJ80" s="677"/>
      <c r="FK80" s="677"/>
      <c r="FL80" s="677"/>
      <c r="FM80" s="677"/>
      <c r="FN80" s="677"/>
      <c r="FO80" s="677"/>
      <c r="FP80" s="677"/>
      <c r="FQ80" s="677"/>
      <c r="FR80" s="67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666"/>
      <c r="GD80" s="666"/>
      <c r="GE80" s="666"/>
      <c r="GF80" s="666"/>
      <c r="GG80" s="169"/>
      <c r="GH80" s="686">
        <f t="shared" si="204"/>
        <v>0</v>
      </c>
      <c r="GI80" s="171">
        <f t="shared" si="205"/>
        <v>0</v>
      </c>
      <c r="GJ80" s="171">
        <f t="shared" si="206"/>
        <v>0</v>
      </c>
      <c r="GK80" s="171">
        <f t="shared" si="207"/>
        <v>0</v>
      </c>
      <c r="GL80" s="171">
        <f t="shared" si="208"/>
        <v>0</v>
      </c>
      <c r="GM80" s="171">
        <f t="shared" si="209"/>
        <v>0</v>
      </c>
      <c r="GN80" s="171">
        <f t="shared" si="210"/>
        <v>0</v>
      </c>
      <c r="GO80" s="171">
        <f t="shared" si="211"/>
        <v>0</v>
      </c>
      <c r="GP80" s="171">
        <f t="shared" si="212"/>
        <v>0</v>
      </c>
      <c r="GQ80" s="171">
        <f t="shared" si="213"/>
        <v>0</v>
      </c>
      <c r="GR80" s="171">
        <f t="shared" si="214"/>
        <v>0</v>
      </c>
      <c r="GS80" s="171">
        <f t="shared" si="215"/>
        <v>1664</v>
      </c>
      <c r="GT80" s="171">
        <f t="shared" si="216"/>
        <v>0</v>
      </c>
      <c r="GU80" s="171">
        <f t="shared" si="217"/>
        <v>0</v>
      </c>
      <c r="GV80" s="171">
        <f t="shared" si="218"/>
        <v>0</v>
      </c>
      <c r="GW80" s="171">
        <f t="shared" si="219"/>
        <v>0</v>
      </c>
      <c r="GX80" s="171">
        <f t="shared" si="220"/>
        <v>0</v>
      </c>
      <c r="GY80" s="171">
        <f t="shared" si="221"/>
        <v>205.75</v>
      </c>
      <c r="GZ80" s="171">
        <f t="shared" si="222"/>
        <v>0</v>
      </c>
      <c r="HA80" s="171">
        <f t="shared" si="223"/>
        <v>0</v>
      </c>
      <c r="HB80" s="171">
        <f t="shared" si="224"/>
        <v>13402.98</v>
      </c>
      <c r="HC80" s="171">
        <f t="shared" si="225"/>
        <v>1963</v>
      </c>
      <c r="HD80" s="171">
        <f t="shared" si="226"/>
        <v>0</v>
      </c>
      <c r="HE80" s="171">
        <f t="shared" si="227"/>
        <v>0</v>
      </c>
      <c r="HF80" s="171">
        <f t="shared" si="228"/>
        <v>0</v>
      </c>
      <c r="HG80" s="171">
        <f t="shared" si="229"/>
        <v>0</v>
      </c>
      <c r="HH80" s="171">
        <f t="shared" si="230"/>
        <v>0</v>
      </c>
      <c r="HI80" s="778"/>
      <c r="HJ80" s="171">
        <f t="shared" si="231"/>
        <v>-704.75</v>
      </c>
      <c r="HK80" s="171"/>
      <c r="HL80" s="172">
        <f t="shared" si="232"/>
        <v>37288</v>
      </c>
      <c r="HM80" s="171">
        <f t="shared" si="101"/>
        <v>17235.73</v>
      </c>
      <c r="HN80" s="700">
        <f t="shared" si="163"/>
        <v>37196</v>
      </c>
      <c r="HO80" s="160">
        <f t="shared" si="164"/>
        <v>0</v>
      </c>
      <c r="HP80" s="160">
        <f t="shared" si="165"/>
        <v>-134.01</v>
      </c>
      <c r="HQ80" s="171">
        <f t="shared" si="166"/>
        <v>-134.01</v>
      </c>
      <c r="HR80" s="168">
        <f t="shared" si="167"/>
        <v>0</v>
      </c>
      <c r="HS80" s="168">
        <f t="shared" si="168"/>
        <v>1</v>
      </c>
      <c r="HT80" s="160">
        <f t="shared" si="203"/>
        <v>13272.47</v>
      </c>
      <c r="HU80" s="158">
        <f>MAX(HT55:HT80)</f>
        <v>15562.72</v>
      </c>
      <c r="HV80" s="158">
        <f t="shared" si="169"/>
        <v>-2290.25</v>
      </c>
      <c r="HW80" s="170"/>
      <c r="HX80" s="468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  <c r="JF80" s="156"/>
      <c r="JG80" s="156"/>
      <c r="JH80" s="156"/>
      <c r="JI80" s="156"/>
      <c r="JJ80" s="156"/>
      <c r="JK80" s="156"/>
      <c r="JL80" s="156"/>
      <c r="JM80" s="156"/>
      <c r="JN80" s="156"/>
      <c r="JO80" s="156"/>
      <c r="JP80" s="156"/>
      <c r="JQ80" s="156"/>
      <c r="JR80" s="156"/>
      <c r="JS80" s="156"/>
      <c r="JT80" s="156"/>
      <c r="JU80" s="156"/>
    </row>
    <row r="81" spans="1:281" s="174" customFormat="1" ht="19.5" customHeight="1" x14ac:dyDescent="0.35">
      <c r="A81" s="156"/>
      <c r="B81" s="813">
        <f t="shared" si="170"/>
        <v>37226</v>
      </c>
      <c r="C81" s="814">
        <f t="shared" si="171"/>
        <v>27124</v>
      </c>
      <c r="D81" s="816">
        <v>0</v>
      </c>
      <c r="E81" s="816">
        <v>0</v>
      </c>
      <c r="F81" s="814">
        <f t="shared" si="133"/>
        <v>3451.01</v>
      </c>
      <c r="G81" s="817">
        <f t="shared" si="172"/>
        <v>30575.010000000002</v>
      </c>
      <c r="H81" s="818">
        <f t="shared" si="173"/>
        <v>0.12723086565403333</v>
      </c>
      <c r="I81" s="765">
        <f t="shared" si="174"/>
        <v>16723.48</v>
      </c>
      <c r="J81" s="159">
        <f t="shared" si="134"/>
        <v>0</v>
      </c>
      <c r="K81" s="267">
        <v>37226</v>
      </c>
      <c r="L81" s="162">
        <f t="shared" si="175"/>
        <v>0</v>
      </c>
      <c r="M81" s="259">
        <v>-2000.5</v>
      </c>
      <c r="N81" s="175">
        <f t="shared" si="135"/>
        <v>0</v>
      </c>
      <c r="O81" s="162">
        <f t="shared" si="176"/>
        <v>0</v>
      </c>
      <c r="P81" s="259">
        <v>-270.25</v>
      </c>
      <c r="Q81" s="176">
        <f t="shared" si="136"/>
        <v>0</v>
      </c>
      <c r="R81" s="161">
        <f t="shared" si="177"/>
        <v>0</v>
      </c>
      <c r="S81" s="259">
        <v>-370.2</v>
      </c>
      <c r="T81" s="177">
        <f t="shared" si="137"/>
        <v>0</v>
      </c>
      <c r="U81" s="164">
        <f t="shared" si="178"/>
        <v>0</v>
      </c>
      <c r="V81" s="259">
        <v>-72.12</v>
      </c>
      <c r="W81" s="177">
        <f t="shared" si="138"/>
        <v>0</v>
      </c>
      <c r="X81" s="164">
        <f t="shared" si="179"/>
        <v>0</v>
      </c>
      <c r="Y81" s="247">
        <v>-419</v>
      </c>
      <c r="Z81" s="178">
        <f t="shared" si="139"/>
        <v>0</v>
      </c>
      <c r="AA81" s="165">
        <f t="shared" si="180"/>
        <v>0</v>
      </c>
      <c r="AB81" s="247">
        <v>-229</v>
      </c>
      <c r="AC81" s="179">
        <f t="shared" si="140"/>
        <v>0</v>
      </c>
      <c r="AD81" s="164">
        <f t="shared" si="181"/>
        <v>0</v>
      </c>
      <c r="AE81" s="247">
        <v>-77</v>
      </c>
      <c r="AF81" s="179">
        <f t="shared" si="141"/>
        <v>0</v>
      </c>
      <c r="AG81" s="164">
        <f t="shared" si="182"/>
        <v>0</v>
      </c>
      <c r="AH81" s="439">
        <v>1661</v>
      </c>
      <c r="AI81" s="178">
        <f t="shared" si="142"/>
        <v>0</v>
      </c>
      <c r="AJ81" s="165">
        <f t="shared" si="183"/>
        <v>0</v>
      </c>
      <c r="AK81" s="439">
        <v>811</v>
      </c>
      <c r="AL81" s="179">
        <f t="shared" si="143"/>
        <v>0</v>
      </c>
      <c r="AM81" s="164">
        <f t="shared" si="184"/>
        <v>0</v>
      </c>
      <c r="AN81" s="439">
        <v>301</v>
      </c>
      <c r="AO81" s="178">
        <f t="shared" si="144"/>
        <v>0</v>
      </c>
      <c r="AP81" s="165">
        <f t="shared" si="185"/>
        <v>0</v>
      </c>
      <c r="AQ81" s="260">
        <v>241</v>
      </c>
      <c r="AR81" s="179">
        <f t="shared" si="145"/>
        <v>0</v>
      </c>
      <c r="AS81" s="164">
        <f t="shared" si="186"/>
        <v>1</v>
      </c>
      <c r="AT81" s="259">
        <v>-11</v>
      </c>
      <c r="AU81" s="180">
        <f t="shared" si="146"/>
        <v>-11</v>
      </c>
      <c r="AV81" s="162">
        <f t="shared" si="187"/>
        <v>0</v>
      </c>
      <c r="AW81" s="259">
        <v>-259</v>
      </c>
      <c r="AX81" s="176">
        <f t="shared" si="147"/>
        <v>0</v>
      </c>
      <c r="AY81" s="161">
        <f t="shared" si="188"/>
        <v>0</v>
      </c>
      <c r="AZ81" s="248">
        <v>809.51</v>
      </c>
      <c r="BA81" s="181">
        <f t="shared" si="148"/>
        <v>0</v>
      </c>
      <c r="BB81" s="162">
        <f t="shared" si="189"/>
        <v>0</v>
      </c>
      <c r="BC81" s="248">
        <v>73.150000000000006</v>
      </c>
      <c r="BD81" s="182">
        <f t="shared" si="149"/>
        <v>0</v>
      </c>
      <c r="BE81" s="161">
        <f t="shared" si="190"/>
        <v>0</v>
      </c>
      <c r="BF81" s="247">
        <v>-1502.98</v>
      </c>
      <c r="BG81" s="182">
        <f t="shared" si="150"/>
        <v>0</v>
      </c>
      <c r="BH81" s="161">
        <f t="shared" si="191"/>
        <v>0</v>
      </c>
      <c r="BI81" s="247">
        <v>-790.49</v>
      </c>
      <c r="BJ81" s="180">
        <f t="shared" si="151"/>
        <v>0</v>
      </c>
      <c r="BK81" s="161">
        <f t="shared" si="192"/>
        <v>1</v>
      </c>
      <c r="BL81" s="247">
        <v>-220.5</v>
      </c>
      <c r="BM81" s="180">
        <f t="shared" si="152"/>
        <v>-220.5</v>
      </c>
      <c r="BN81" s="161">
        <f t="shared" si="193"/>
        <v>0</v>
      </c>
      <c r="BO81" s="260">
        <v>1668.75</v>
      </c>
      <c r="BP81" s="176">
        <f t="shared" si="153"/>
        <v>0</v>
      </c>
      <c r="BQ81" s="161">
        <f t="shared" si="194"/>
        <v>0</v>
      </c>
      <c r="BR81" s="260">
        <v>6137.51</v>
      </c>
      <c r="BS81" s="182">
        <f t="shared" si="154"/>
        <v>0</v>
      </c>
      <c r="BT81" s="161">
        <f t="shared" si="195"/>
        <v>1</v>
      </c>
      <c r="BU81" s="260">
        <v>3068.76</v>
      </c>
      <c r="BV81" s="180">
        <f t="shared" si="155"/>
        <v>3068.76</v>
      </c>
      <c r="BW81" s="162">
        <f t="shared" si="196"/>
        <v>1</v>
      </c>
      <c r="BX81" s="260">
        <v>613.75</v>
      </c>
      <c r="BY81" s="176">
        <f t="shared" si="156"/>
        <v>613.75</v>
      </c>
      <c r="BZ81" s="161">
        <f t="shared" si="197"/>
        <v>0</v>
      </c>
      <c r="CA81" s="259">
        <v>-1248</v>
      </c>
      <c r="CB81" s="180">
        <f t="shared" si="157"/>
        <v>0</v>
      </c>
      <c r="CC81" s="162">
        <f t="shared" si="198"/>
        <v>0</v>
      </c>
      <c r="CD81" s="259"/>
      <c r="CE81" s="182"/>
      <c r="CF81" s="410">
        <f t="shared" si="199"/>
        <v>0</v>
      </c>
      <c r="CG81" s="260">
        <v>861</v>
      </c>
      <c r="CH81" s="182">
        <f t="shared" si="158"/>
        <v>0</v>
      </c>
      <c r="CI81" s="416">
        <f t="shared" si="200"/>
        <v>0</v>
      </c>
      <c r="CJ81" s="260">
        <v>411</v>
      </c>
      <c r="CK81" s="444">
        <f t="shared" si="159"/>
        <v>0</v>
      </c>
      <c r="CL81" s="162">
        <f t="shared" si="201"/>
        <v>0</v>
      </c>
      <c r="CM81" s="260">
        <v>51</v>
      </c>
      <c r="CN81" s="608">
        <f t="shared" si="160"/>
        <v>0</v>
      </c>
      <c r="CO81" s="158">
        <f t="shared" si="161"/>
        <v>3451.01</v>
      </c>
      <c r="CP81" s="182"/>
      <c r="CQ81" s="731">
        <f t="shared" si="162"/>
        <v>3451.01</v>
      </c>
      <c r="CR81" s="599"/>
      <c r="CS81" s="359">
        <f t="shared" si="202"/>
        <v>37226</v>
      </c>
      <c r="CT81" s="613"/>
      <c r="CU81" s="182"/>
      <c r="CV81" s="608"/>
      <c r="CW81" s="642"/>
      <c r="CX81" s="182"/>
      <c r="CY81" s="608"/>
      <c r="CZ81" s="613"/>
      <c r="DA81" s="182"/>
      <c r="DB81" s="608"/>
      <c r="DC81" s="613"/>
      <c r="DD81" s="182"/>
      <c r="DE81" s="608"/>
      <c r="DF81" s="613"/>
      <c r="DG81" s="182"/>
      <c r="DH81" s="608"/>
      <c r="DI81" s="613"/>
      <c r="DJ81" s="182"/>
      <c r="DK81" s="608"/>
      <c r="DL81" s="613"/>
      <c r="DM81" s="182"/>
      <c r="DN81" s="608"/>
      <c r="DO81" s="613"/>
      <c r="DP81" s="182"/>
      <c r="DQ81" s="608"/>
      <c r="DR81" s="613"/>
      <c r="DS81" s="182"/>
      <c r="DT81" s="608"/>
      <c r="DU81" s="613"/>
      <c r="DV81" s="182"/>
      <c r="DW81" s="608"/>
      <c r="DX81" s="613"/>
      <c r="DY81" s="182"/>
      <c r="DZ81" s="608"/>
      <c r="EA81" s="613"/>
      <c r="EB81" s="182"/>
      <c r="EC81" s="608"/>
      <c r="ED81" s="613"/>
      <c r="EE81" s="182"/>
      <c r="EF81" s="608"/>
      <c r="EG81" s="613"/>
      <c r="EH81" s="182"/>
      <c r="EI81" s="608"/>
      <c r="EJ81" s="613"/>
      <c r="EK81" s="182"/>
      <c r="EL81" s="608"/>
      <c r="EM81" s="613"/>
      <c r="EN81" s="182"/>
      <c r="EO81" s="608"/>
      <c r="EP81" s="613"/>
      <c r="EQ81" s="182"/>
      <c r="ER81" s="608"/>
      <c r="ES81" s="613"/>
      <c r="ET81" s="182"/>
      <c r="EU81" s="608"/>
      <c r="EV81" s="613"/>
      <c r="EW81" s="182"/>
      <c r="EX81" s="608"/>
      <c r="EY81" s="613"/>
      <c r="EZ81" s="182"/>
      <c r="FA81" s="608"/>
      <c r="FB81" s="182"/>
      <c r="FC81" s="182"/>
      <c r="FD81" s="182"/>
      <c r="FE81" s="588"/>
      <c r="FF81" s="182"/>
      <c r="FG81" s="181"/>
      <c r="FH81" s="860"/>
      <c r="FI81" s="662">
        <f t="shared" si="32"/>
        <v>37316</v>
      </c>
      <c r="FJ81" s="677"/>
      <c r="FK81" s="677"/>
      <c r="FL81" s="677"/>
      <c r="FM81" s="677"/>
      <c r="FN81" s="677"/>
      <c r="FO81" s="677"/>
      <c r="FP81" s="677"/>
      <c r="FQ81" s="677"/>
      <c r="FR81" s="67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666"/>
      <c r="GD81" s="666"/>
      <c r="GE81" s="666"/>
      <c r="GF81" s="666"/>
      <c r="GG81" s="169"/>
      <c r="GH81" s="686">
        <f t="shared" si="204"/>
        <v>0</v>
      </c>
      <c r="GI81" s="171">
        <f t="shared" si="205"/>
        <v>0</v>
      </c>
      <c r="GJ81" s="171">
        <f t="shared" si="206"/>
        <v>0</v>
      </c>
      <c r="GK81" s="171">
        <f t="shared" si="207"/>
        <v>0</v>
      </c>
      <c r="GL81" s="171">
        <f t="shared" si="208"/>
        <v>0</v>
      </c>
      <c r="GM81" s="171">
        <f t="shared" si="209"/>
        <v>0</v>
      </c>
      <c r="GN81" s="171">
        <f t="shared" si="210"/>
        <v>0</v>
      </c>
      <c r="GO81" s="171">
        <f t="shared" si="211"/>
        <v>0</v>
      </c>
      <c r="GP81" s="171">
        <f t="shared" si="212"/>
        <v>0</v>
      </c>
      <c r="GQ81" s="171">
        <f t="shared" si="213"/>
        <v>0</v>
      </c>
      <c r="GR81" s="171">
        <f t="shared" si="214"/>
        <v>0</v>
      </c>
      <c r="GS81" s="171">
        <f t="shared" si="215"/>
        <v>1787</v>
      </c>
      <c r="GT81" s="171">
        <f t="shared" si="216"/>
        <v>0</v>
      </c>
      <c r="GU81" s="171">
        <f t="shared" si="217"/>
        <v>0</v>
      </c>
      <c r="GV81" s="171">
        <f t="shared" si="218"/>
        <v>0</v>
      </c>
      <c r="GW81" s="171">
        <f t="shared" si="219"/>
        <v>0</v>
      </c>
      <c r="GX81" s="171">
        <f t="shared" si="220"/>
        <v>0</v>
      </c>
      <c r="GY81" s="171">
        <f t="shared" si="221"/>
        <v>9</v>
      </c>
      <c r="GZ81" s="171">
        <f t="shared" si="222"/>
        <v>0</v>
      </c>
      <c r="HA81" s="171">
        <f t="shared" si="223"/>
        <v>0</v>
      </c>
      <c r="HB81" s="171">
        <f t="shared" si="224"/>
        <v>13199.97</v>
      </c>
      <c r="HC81" s="171">
        <f t="shared" si="225"/>
        <v>1860</v>
      </c>
      <c r="HD81" s="171">
        <f t="shared" si="226"/>
        <v>0</v>
      </c>
      <c r="HE81" s="171">
        <f t="shared" si="227"/>
        <v>0</v>
      </c>
      <c r="HF81" s="171">
        <f t="shared" si="228"/>
        <v>0</v>
      </c>
      <c r="HG81" s="171">
        <f t="shared" si="229"/>
        <v>0</v>
      </c>
      <c r="HH81" s="171">
        <f t="shared" si="230"/>
        <v>0</v>
      </c>
      <c r="HI81" s="778"/>
      <c r="HJ81" s="171">
        <f t="shared" si="231"/>
        <v>-379.76</v>
      </c>
      <c r="HK81" s="171"/>
      <c r="HL81" s="172">
        <f t="shared" si="232"/>
        <v>37316</v>
      </c>
      <c r="HM81" s="171">
        <f t="shared" si="101"/>
        <v>16855.97</v>
      </c>
      <c r="HN81" s="700">
        <f t="shared" si="163"/>
        <v>37226</v>
      </c>
      <c r="HO81" s="160">
        <f t="shared" si="164"/>
        <v>3451.01</v>
      </c>
      <c r="HP81" s="160">
        <f t="shared" si="165"/>
        <v>0</v>
      </c>
      <c r="HQ81" s="171">
        <f t="shared" si="166"/>
        <v>3451.01</v>
      </c>
      <c r="HR81" s="168">
        <f t="shared" si="167"/>
        <v>1</v>
      </c>
      <c r="HS81" s="168">
        <f t="shared" si="168"/>
        <v>0</v>
      </c>
      <c r="HT81" s="160">
        <f t="shared" si="203"/>
        <v>16723.48</v>
      </c>
      <c r="HU81" s="158">
        <f>MAX(HT56:HT81)</f>
        <v>16723.48</v>
      </c>
      <c r="HV81" s="158">
        <f t="shared" si="169"/>
        <v>0</v>
      </c>
      <c r="HW81" s="170"/>
      <c r="HX81" s="468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  <c r="JF81" s="156"/>
      <c r="JG81" s="156"/>
      <c r="JH81" s="156"/>
      <c r="JI81" s="156"/>
      <c r="JJ81" s="156"/>
      <c r="JK81" s="156"/>
      <c r="JL81" s="156"/>
      <c r="JM81" s="156"/>
      <c r="JN81" s="156"/>
      <c r="JO81" s="156"/>
      <c r="JP81" s="156"/>
      <c r="JQ81" s="156"/>
      <c r="JR81" s="156"/>
      <c r="JS81" s="156"/>
      <c r="JT81" s="156"/>
      <c r="JU81" s="156"/>
    </row>
    <row r="82" spans="1:281" s="174" customFormat="1" ht="19.5" customHeight="1" x14ac:dyDescent="0.35">
      <c r="A82" s="156"/>
      <c r="B82" s="813"/>
      <c r="C82" s="814"/>
      <c r="D82" s="816"/>
      <c r="E82" s="816"/>
      <c r="F82" s="820" t="s">
        <v>45</v>
      </c>
      <c r="G82" s="817"/>
      <c r="H82" s="821" t="s">
        <v>25</v>
      </c>
      <c r="I82" s="765"/>
      <c r="J82" s="159"/>
      <c r="K82" s="268"/>
      <c r="L82" s="162"/>
      <c r="M82"/>
      <c r="N82" s="175"/>
      <c r="O82" s="162"/>
      <c r="P82"/>
      <c r="Q82" s="176"/>
      <c r="R82" s="161"/>
      <c r="S82" s="244" t="s">
        <v>117</v>
      </c>
      <c r="T82" s="177"/>
      <c r="U82" s="164"/>
      <c r="V82" s="244" t="s">
        <v>117</v>
      </c>
      <c r="W82" s="177"/>
      <c r="X82" s="164"/>
      <c r="Y82" s="249" t="s">
        <v>45</v>
      </c>
      <c r="Z82" s="178"/>
      <c r="AA82" s="165"/>
      <c r="AB82" s="249" t="s">
        <v>45</v>
      </c>
      <c r="AC82" s="179"/>
      <c r="AD82" s="164"/>
      <c r="AE82" s="249" t="s">
        <v>45</v>
      </c>
      <c r="AF82" s="179"/>
      <c r="AG82" s="164"/>
      <c r="AH82" s="333" t="s">
        <v>45</v>
      </c>
      <c r="AI82" s="178"/>
      <c r="AJ82" s="165"/>
      <c r="AK82" s="333" t="s">
        <v>45</v>
      </c>
      <c r="AL82" s="179"/>
      <c r="AM82" s="164"/>
      <c r="AN82" s="333" t="s">
        <v>45</v>
      </c>
      <c r="AO82" s="178"/>
      <c r="AP82" s="165"/>
      <c r="AQ82" s="244" t="s">
        <v>2</v>
      </c>
      <c r="AR82" s="179"/>
      <c r="AS82" s="164"/>
      <c r="AT82" s="244" t="s">
        <v>2</v>
      </c>
      <c r="AU82" s="180"/>
      <c r="AV82" s="162"/>
      <c r="AW82" s="244" t="s">
        <v>2</v>
      </c>
      <c r="AX82" s="176"/>
      <c r="AY82" s="161"/>
      <c r="AZ82" s="249" t="s">
        <v>2</v>
      </c>
      <c r="BA82" s="181"/>
      <c r="BB82" s="162"/>
      <c r="BC82" s="249" t="s">
        <v>2</v>
      </c>
      <c r="BD82" s="182"/>
      <c r="BE82" s="161"/>
      <c r="BF82" s="485" t="s">
        <v>61</v>
      </c>
      <c r="BG82" s="182"/>
      <c r="BH82" s="161"/>
      <c r="BI82" s="485" t="s">
        <v>61</v>
      </c>
      <c r="BJ82" s="180"/>
      <c r="BK82" s="161"/>
      <c r="BL82" s="485" t="s">
        <v>61</v>
      </c>
      <c r="BM82" s="180"/>
      <c r="BN82" s="161"/>
      <c r="BO82" s="244" t="s">
        <v>2</v>
      </c>
      <c r="BP82" s="176"/>
      <c r="BQ82" s="161"/>
      <c r="BR82" s="244" t="s">
        <v>2</v>
      </c>
      <c r="BS82" s="182"/>
      <c r="BT82" s="161"/>
      <c r="BU82" s="244" t="s">
        <v>2</v>
      </c>
      <c r="BV82" s="180"/>
      <c r="BW82" s="162"/>
      <c r="BX82" s="244" t="s">
        <v>2</v>
      </c>
      <c r="BY82" s="176"/>
      <c r="BZ82" s="161"/>
      <c r="CA82" s="244" t="s">
        <v>2</v>
      </c>
      <c r="CB82" s="180"/>
      <c r="CC82" s="162"/>
      <c r="CD82" s="244"/>
      <c r="CE82" s="182"/>
      <c r="CF82" s="410"/>
      <c r="CG82" s="244" t="s">
        <v>2</v>
      </c>
      <c r="CH82" s="182"/>
      <c r="CI82" s="416"/>
      <c r="CJ82" s="244" t="s">
        <v>2</v>
      </c>
      <c r="CK82" s="444"/>
      <c r="CL82" s="162"/>
      <c r="CM82" s="244" t="s">
        <v>2</v>
      </c>
      <c r="CN82" s="608"/>
      <c r="CO82" s="702" t="s">
        <v>111</v>
      </c>
      <c r="CP82" s="182"/>
      <c r="CQ82" s="732" t="s">
        <v>119</v>
      </c>
      <c r="CR82" s="599"/>
      <c r="CS82" s="359"/>
      <c r="CT82" s="613"/>
      <c r="CU82" s="182"/>
      <c r="CV82" s="608"/>
      <c r="CW82" s="642"/>
      <c r="CX82" s="182"/>
      <c r="CY82" s="608"/>
      <c r="CZ82" s="613"/>
      <c r="DA82" s="182"/>
      <c r="DB82" s="608"/>
      <c r="DC82" s="613"/>
      <c r="DD82" s="182"/>
      <c r="DE82" s="608"/>
      <c r="DF82" s="613"/>
      <c r="DG82" s="182"/>
      <c r="DH82" s="608"/>
      <c r="DI82" s="613"/>
      <c r="DJ82" s="182"/>
      <c r="DK82" s="608"/>
      <c r="DL82" s="613"/>
      <c r="DM82" s="182"/>
      <c r="DN82" s="608"/>
      <c r="DO82" s="613"/>
      <c r="DP82" s="182"/>
      <c r="DQ82" s="608"/>
      <c r="DR82" s="613"/>
      <c r="DS82" s="182"/>
      <c r="DT82" s="608"/>
      <c r="DU82" s="613"/>
      <c r="DV82" s="182"/>
      <c r="DW82" s="608"/>
      <c r="DX82" s="613"/>
      <c r="DY82" s="182"/>
      <c r="DZ82" s="608"/>
      <c r="EA82" s="613"/>
      <c r="EB82" s="182"/>
      <c r="EC82" s="608"/>
      <c r="ED82" s="613"/>
      <c r="EE82" s="182"/>
      <c r="EF82" s="608"/>
      <c r="EG82" s="613"/>
      <c r="EH82" s="182"/>
      <c r="EI82" s="608"/>
      <c r="EJ82" s="613"/>
      <c r="EK82" s="182"/>
      <c r="EL82" s="608"/>
      <c r="EM82" s="613"/>
      <c r="EN82" s="182"/>
      <c r="EO82" s="608"/>
      <c r="EP82" s="613"/>
      <c r="EQ82" s="182"/>
      <c r="ER82" s="608"/>
      <c r="ES82" s="613"/>
      <c r="ET82" s="182"/>
      <c r="EU82" s="608"/>
      <c r="EV82" s="613"/>
      <c r="EW82" s="182"/>
      <c r="EX82" s="608"/>
      <c r="EY82" s="613"/>
      <c r="EZ82" s="182"/>
      <c r="FA82" s="608"/>
      <c r="FB82" s="182"/>
      <c r="FC82" s="182"/>
      <c r="FD82" s="182"/>
      <c r="FE82" s="588"/>
      <c r="FF82" s="182"/>
      <c r="FG82" s="181"/>
      <c r="FH82" s="860"/>
      <c r="FI82" s="662">
        <f t="shared" si="32"/>
        <v>37347</v>
      </c>
      <c r="FJ82" s="677"/>
      <c r="FK82" s="677"/>
      <c r="FL82" s="677"/>
      <c r="FM82" s="677"/>
      <c r="FN82" s="677"/>
      <c r="FO82" s="677"/>
      <c r="FP82" s="677"/>
      <c r="FQ82" s="677"/>
      <c r="FR82" s="67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666"/>
      <c r="GD82" s="666"/>
      <c r="GE82" s="666"/>
      <c r="GF82" s="666"/>
      <c r="GG82" s="169"/>
      <c r="GH82" s="686">
        <f t="shared" si="204"/>
        <v>0</v>
      </c>
      <c r="GI82" s="171">
        <f t="shared" si="205"/>
        <v>0</v>
      </c>
      <c r="GJ82" s="171">
        <f t="shared" si="206"/>
        <v>0</v>
      </c>
      <c r="GK82" s="171">
        <f t="shared" si="207"/>
        <v>0</v>
      </c>
      <c r="GL82" s="171">
        <f t="shared" si="208"/>
        <v>0</v>
      </c>
      <c r="GM82" s="171">
        <f t="shared" si="209"/>
        <v>0</v>
      </c>
      <c r="GN82" s="171">
        <f t="shared" si="210"/>
        <v>0</v>
      </c>
      <c r="GO82" s="171">
        <f t="shared" si="211"/>
        <v>0</v>
      </c>
      <c r="GP82" s="171">
        <f t="shared" si="212"/>
        <v>0</v>
      </c>
      <c r="GQ82" s="171">
        <f t="shared" si="213"/>
        <v>0</v>
      </c>
      <c r="GR82" s="171">
        <f t="shared" si="214"/>
        <v>0</v>
      </c>
      <c r="GS82" s="171">
        <f t="shared" si="215"/>
        <v>1899</v>
      </c>
      <c r="GT82" s="171">
        <f t="shared" si="216"/>
        <v>0</v>
      </c>
      <c r="GU82" s="171">
        <f t="shared" si="217"/>
        <v>0</v>
      </c>
      <c r="GV82" s="171">
        <f t="shared" si="218"/>
        <v>0</v>
      </c>
      <c r="GW82" s="171">
        <f t="shared" si="219"/>
        <v>0</v>
      </c>
      <c r="GX82" s="171">
        <f t="shared" si="220"/>
        <v>0</v>
      </c>
      <c r="GY82" s="171">
        <f t="shared" si="221"/>
        <v>108.75</v>
      </c>
      <c r="GZ82" s="171">
        <f t="shared" si="222"/>
        <v>0</v>
      </c>
      <c r="HA82" s="171">
        <f t="shared" si="223"/>
        <v>0</v>
      </c>
      <c r="HB82" s="171">
        <f t="shared" si="224"/>
        <v>13554.72</v>
      </c>
      <c r="HC82" s="171">
        <f t="shared" si="225"/>
        <v>1899.75</v>
      </c>
      <c r="HD82" s="171">
        <f t="shared" si="226"/>
        <v>0</v>
      </c>
      <c r="HE82" s="171">
        <f t="shared" si="227"/>
        <v>0</v>
      </c>
      <c r="HF82" s="171">
        <f t="shared" si="228"/>
        <v>0</v>
      </c>
      <c r="HG82" s="171">
        <f t="shared" si="229"/>
        <v>0</v>
      </c>
      <c r="HH82" s="171">
        <f t="shared" si="230"/>
        <v>0</v>
      </c>
      <c r="HI82" s="778"/>
      <c r="HJ82" s="171">
        <f t="shared" si="231"/>
        <v>606.25</v>
      </c>
      <c r="HK82" s="171"/>
      <c r="HL82" s="172">
        <f t="shared" si="232"/>
        <v>37347</v>
      </c>
      <c r="HM82" s="171">
        <f t="shared" si="101"/>
        <v>17462.22</v>
      </c>
      <c r="HN82" s="686"/>
      <c r="HO82" s="160"/>
      <c r="HP82" s="160"/>
      <c r="HQ82" s="171"/>
      <c r="HR82" s="168"/>
      <c r="HS82" s="168"/>
      <c r="HT82" s="160"/>
      <c r="HU82" s="158"/>
      <c r="HV82" s="158"/>
      <c r="HW82" s="185"/>
      <c r="HX82" s="468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  <c r="IX82" s="156"/>
      <c r="IY82" s="156"/>
      <c r="IZ82" s="156"/>
      <c r="JA82" s="156"/>
      <c r="JB82" s="156"/>
      <c r="JC82" s="156"/>
      <c r="JD82" s="156"/>
      <c r="JE82" s="156"/>
      <c r="JF82" s="156"/>
      <c r="JG82" s="156"/>
      <c r="JH82" s="156"/>
      <c r="JI82" s="156"/>
      <c r="JJ82" s="156"/>
      <c r="JK82" s="156"/>
      <c r="JL82" s="156"/>
      <c r="JM82" s="156"/>
      <c r="JN82" s="156"/>
      <c r="JO82" s="156"/>
      <c r="JP82" s="156"/>
      <c r="JQ82" s="156"/>
      <c r="JR82" s="156"/>
      <c r="JS82" s="156"/>
      <c r="JT82" s="156"/>
      <c r="JU82" s="156"/>
    </row>
    <row r="83" spans="1:281" s="174" customFormat="1" ht="19.5" customHeight="1" x14ac:dyDescent="0.35">
      <c r="A83" s="156"/>
      <c r="B83" s="813"/>
      <c r="C83" s="814"/>
      <c r="D83" s="816"/>
      <c r="E83" s="816"/>
      <c r="F83" s="822">
        <f>SUM(F70:F82)</f>
        <v>5575.01</v>
      </c>
      <c r="G83" s="823"/>
      <c r="H83" s="824">
        <f>F83/D55</f>
        <v>0.22300040000000002</v>
      </c>
      <c r="I83" s="766"/>
      <c r="J83" s="187"/>
      <c r="K83" s="268"/>
      <c r="L83" s="162">
        <f>L81</f>
        <v>0</v>
      </c>
      <c r="M83" s="254">
        <v>18846</v>
      </c>
      <c r="N83" s="175">
        <f>M83*L83</f>
        <v>0</v>
      </c>
      <c r="O83" s="162">
        <f>O81</f>
        <v>0</v>
      </c>
      <c r="P83" s="254">
        <v>1568.7</v>
      </c>
      <c r="Q83" s="176">
        <f>P83*O83</f>
        <v>0</v>
      </c>
      <c r="R83" s="162">
        <f>R81</f>
        <v>0</v>
      </c>
      <c r="S83" s="254">
        <v>20665.8</v>
      </c>
      <c r="T83" s="177">
        <f>S83*R83</f>
        <v>0</v>
      </c>
      <c r="U83" s="164">
        <f>U81</f>
        <v>0</v>
      </c>
      <c r="V83" s="254">
        <v>1715.58</v>
      </c>
      <c r="W83" s="177">
        <f>V83*U83</f>
        <v>0</v>
      </c>
      <c r="X83" s="164">
        <f>X81</f>
        <v>0</v>
      </c>
      <c r="Y83" s="251">
        <v>-595</v>
      </c>
      <c r="Z83" s="178">
        <f>Y83*X83</f>
        <v>0</v>
      </c>
      <c r="AA83" s="165">
        <f>AA81</f>
        <v>0</v>
      </c>
      <c r="AB83" s="251">
        <v>-492.5</v>
      </c>
      <c r="AC83" s="179">
        <f>AB83*AA83</f>
        <v>0</v>
      </c>
      <c r="AD83" s="165">
        <f>AD81</f>
        <v>0</v>
      </c>
      <c r="AE83" s="251">
        <v>-410.5</v>
      </c>
      <c r="AF83" s="179">
        <f>AE83*AD83</f>
        <v>0</v>
      </c>
      <c r="AG83" s="165">
        <f>AG81</f>
        <v>0</v>
      </c>
      <c r="AH83" s="245">
        <v>4049</v>
      </c>
      <c r="AI83" s="178">
        <f>AH83*AG83</f>
        <v>0</v>
      </c>
      <c r="AJ83" s="165">
        <f>AJ81</f>
        <v>0</v>
      </c>
      <c r="AK83" s="245">
        <v>1849</v>
      </c>
      <c r="AL83" s="179">
        <f>AK83*AJ83</f>
        <v>0</v>
      </c>
      <c r="AM83" s="165">
        <f>AM81</f>
        <v>0</v>
      </c>
      <c r="AN83" s="245">
        <v>529</v>
      </c>
      <c r="AO83" s="178">
        <f>AN83*AM83</f>
        <v>0</v>
      </c>
      <c r="AP83" s="165">
        <f>AP81</f>
        <v>0</v>
      </c>
      <c r="AQ83" s="254">
        <v>9399</v>
      </c>
      <c r="AR83" s="179">
        <f>AQ83*AP83</f>
        <v>0</v>
      </c>
      <c r="AS83" s="164">
        <f>AS81</f>
        <v>1</v>
      </c>
      <c r="AT83" s="254">
        <v>624</v>
      </c>
      <c r="AU83" s="180">
        <f>AT83*AS83</f>
        <v>624</v>
      </c>
      <c r="AV83" s="162">
        <f>AV81</f>
        <v>0</v>
      </c>
      <c r="AW83" s="254">
        <v>5087</v>
      </c>
      <c r="AX83" s="176">
        <f>AW83*AV83</f>
        <v>0</v>
      </c>
      <c r="AY83" s="161">
        <f>AY81</f>
        <v>0</v>
      </c>
      <c r="AZ83" s="250">
        <v>9458.48</v>
      </c>
      <c r="BA83" s="181">
        <f>AZ83*AY83</f>
        <v>0</v>
      </c>
      <c r="BB83" s="162">
        <f>BB81</f>
        <v>0</v>
      </c>
      <c r="BC83" s="250">
        <v>902.95</v>
      </c>
      <c r="BD83" s="182">
        <f>BC83*BB83</f>
        <v>0</v>
      </c>
      <c r="BE83" s="161">
        <f>BE81</f>
        <v>0</v>
      </c>
      <c r="BF83" s="251">
        <v>-406.95</v>
      </c>
      <c r="BG83" s="182">
        <f>BF83*BE83</f>
        <v>0</v>
      </c>
      <c r="BH83" s="161">
        <f>BH81</f>
        <v>0</v>
      </c>
      <c r="BI83" s="251">
        <v>-456.98</v>
      </c>
      <c r="BJ83" s="180">
        <f>BI83*BH83</f>
        <v>0</v>
      </c>
      <c r="BK83" s="161">
        <f>BK81</f>
        <v>1</v>
      </c>
      <c r="BL83" s="251">
        <v>-497</v>
      </c>
      <c r="BM83" s="180">
        <f>BL83*BK83</f>
        <v>-497</v>
      </c>
      <c r="BN83" s="161">
        <f>BN81</f>
        <v>0</v>
      </c>
      <c r="BO83" s="261">
        <v>-1121.25</v>
      </c>
      <c r="BP83" s="176">
        <f>BO83*BN83</f>
        <v>0</v>
      </c>
      <c r="BQ83" s="161">
        <f>BQ81</f>
        <v>0</v>
      </c>
      <c r="BR83" s="254">
        <v>10353.959999999999</v>
      </c>
      <c r="BS83" s="182">
        <f>BR83*BQ83</f>
        <v>0</v>
      </c>
      <c r="BT83" s="161">
        <f>BT81</f>
        <v>1</v>
      </c>
      <c r="BU83" s="254">
        <v>4903.9799999999996</v>
      </c>
      <c r="BV83" s="180">
        <f>BU83*BT83</f>
        <v>4903.9799999999996</v>
      </c>
      <c r="BW83" s="162">
        <f>BW81</f>
        <v>1</v>
      </c>
      <c r="BX83" s="254">
        <v>544</v>
      </c>
      <c r="BY83" s="176">
        <f>BX83*BW83</f>
        <v>544</v>
      </c>
      <c r="BZ83" s="161">
        <f>BZ81</f>
        <v>0</v>
      </c>
      <c r="CA83" s="254">
        <v>7209</v>
      </c>
      <c r="CB83" s="180">
        <f>CA83*BZ83</f>
        <v>0</v>
      </c>
      <c r="CC83" s="162">
        <f>CC81</f>
        <v>0</v>
      </c>
      <c r="CD83" s="254"/>
      <c r="CE83" s="182"/>
      <c r="CF83" s="410">
        <f>CF81</f>
        <v>0</v>
      </c>
      <c r="CG83" s="254">
        <v>12330</v>
      </c>
      <c r="CH83" s="182">
        <f>CG83*CF83</f>
        <v>0</v>
      </c>
      <c r="CI83" s="416">
        <f>CI81</f>
        <v>0</v>
      </c>
      <c r="CJ83" s="254">
        <v>5970</v>
      </c>
      <c r="CK83" s="444">
        <f>CJ83*CI83</f>
        <v>0</v>
      </c>
      <c r="CL83" s="162">
        <f>CL81</f>
        <v>0</v>
      </c>
      <c r="CM83" s="254">
        <v>882</v>
      </c>
      <c r="CN83" s="608">
        <f>CM83*CL83</f>
        <v>0</v>
      </c>
      <c r="CO83" s="606">
        <f>N83+Q83+T83+W83+Z83+AC83+AF83+AI83+AL83+AO83+AR83+AU83+AX83+BA83+BD83+BG83+BJ83+BM83+BP83+BS83+BV83+BY83+CB83+CE83+CH83+CK83+CN83</f>
        <v>5574.98</v>
      </c>
      <c r="CP83" s="182"/>
      <c r="CQ83" s="733">
        <f>CO83+CP83</f>
        <v>5574.98</v>
      </c>
      <c r="CR83" s="599"/>
      <c r="CS83" s="359"/>
      <c r="CT83" s="613"/>
      <c r="CU83" s="182"/>
      <c r="CV83" s="608"/>
      <c r="CW83" s="642"/>
      <c r="CX83" s="182"/>
      <c r="CY83" s="608"/>
      <c r="CZ83" s="613"/>
      <c r="DA83" s="182"/>
      <c r="DB83" s="608"/>
      <c r="DC83" s="613"/>
      <c r="DD83" s="182"/>
      <c r="DE83" s="608"/>
      <c r="DF83" s="613"/>
      <c r="DG83" s="182"/>
      <c r="DH83" s="608"/>
      <c r="DI83" s="613"/>
      <c r="DJ83" s="182"/>
      <c r="DK83" s="608"/>
      <c r="DL83" s="613"/>
      <c r="DM83" s="182"/>
      <c r="DN83" s="608"/>
      <c r="DO83" s="613"/>
      <c r="DP83" s="182"/>
      <c r="DQ83" s="608"/>
      <c r="DR83" s="613"/>
      <c r="DS83" s="182"/>
      <c r="DT83" s="608"/>
      <c r="DU83" s="613"/>
      <c r="DV83" s="182"/>
      <c r="DW83" s="608"/>
      <c r="DX83" s="613"/>
      <c r="DY83" s="182"/>
      <c r="DZ83" s="608"/>
      <c r="EA83" s="613"/>
      <c r="EB83" s="182"/>
      <c r="EC83" s="608"/>
      <c r="ED83" s="613"/>
      <c r="EE83" s="182"/>
      <c r="EF83" s="608"/>
      <c r="EG83" s="613"/>
      <c r="EH83" s="182"/>
      <c r="EI83" s="608"/>
      <c r="EJ83" s="613"/>
      <c r="EK83" s="182"/>
      <c r="EL83" s="608"/>
      <c r="EM83" s="613"/>
      <c r="EN83" s="182"/>
      <c r="EO83" s="608"/>
      <c r="EP83" s="613"/>
      <c r="EQ83" s="182"/>
      <c r="ER83" s="608"/>
      <c r="ES83" s="613"/>
      <c r="ET83" s="182"/>
      <c r="EU83" s="608"/>
      <c r="EV83" s="613"/>
      <c r="EW83" s="182"/>
      <c r="EX83" s="608"/>
      <c r="EY83" s="613"/>
      <c r="EZ83" s="182"/>
      <c r="FA83" s="608"/>
      <c r="FB83" s="182"/>
      <c r="FC83" s="182"/>
      <c r="FD83" s="182"/>
      <c r="FE83" s="588"/>
      <c r="FF83" s="182"/>
      <c r="FG83" s="181"/>
      <c r="FH83" s="860"/>
      <c r="FI83" s="662">
        <f t="shared" si="32"/>
        <v>37377</v>
      </c>
      <c r="FJ83" s="677"/>
      <c r="FK83" s="677"/>
      <c r="FL83" s="677"/>
      <c r="FM83" s="677"/>
      <c r="FN83" s="677"/>
      <c r="FO83" s="677"/>
      <c r="FP83" s="677"/>
      <c r="FQ83" s="677"/>
      <c r="FR83" s="67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666"/>
      <c r="GD83" s="666"/>
      <c r="GE83" s="666"/>
      <c r="GF83" s="666"/>
      <c r="GG83" s="169"/>
      <c r="GH83" s="686">
        <f t="shared" si="204"/>
        <v>0</v>
      </c>
      <c r="GI83" s="171">
        <f t="shared" si="205"/>
        <v>0</v>
      </c>
      <c r="GJ83" s="171">
        <f t="shared" si="206"/>
        <v>0</v>
      </c>
      <c r="GK83" s="171">
        <f t="shared" si="207"/>
        <v>0</v>
      </c>
      <c r="GL83" s="171">
        <f t="shared" si="208"/>
        <v>0</v>
      </c>
      <c r="GM83" s="171">
        <f t="shared" si="209"/>
        <v>0</v>
      </c>
      <c r="GN83" s="171">
        <f t="shared" si="210"/>
        <v>0</v>
      </c>
      <c r="GO83" s="171">
        <f t="shared" si="211"/>
        <v>0</v>
      </c>
      <c r="GP83" s="171">
        <f t="shared" si="212"/>
        <v>0</v>
      </c>
      <c r="GQ83" s="171">
        <f t="shared" si="213"/>
        <v>0</v>
      </c>
      <c r="GR83" s="171">
        <f t="shared" si="214"/>
        <v>0</v>
      </c>
      <c r="GS83" s="171">
        <f t="shared" si="215"/>
        <v>2177</v>
      </c>
      <c r="GT83" s="171">
        <f t="shared" si="216"/>
        <v>0</v>
      </c>
      <c r="GU83" s="171">
        <f t="shared" si="217"/>
        <v>0</v>
      </c>
      <c r="GV83" s="171">
        <f t="shared" si="218"/>
        <v>0</v>
      </c>
      <c r="GW83" s="171">
        <f t="shared" si="219"/>
        <v>0</v>
      </c>
      <c r="GX83" s="171">
        <f t="shared" si="220"/>
        <v>0</v>
      </c>
      <c r="GY83" s="171">
        <f t="shared" si="221"/>
        <v>510</v>
      </c>
      <c r="GZ83" s="171">
        <f t="shared" si="222"/>
        <v>0</v>
      </c>
      <c r="HA83" s="171">
        <f t="shared" si="223"/>
        <v>0</v>
      </c>
      <c r="HB83" s="171">
        <f t="shared" si="224"/>
        <v>15223.48</v>
      </c>
      <c r="HC83" s="171">
        <f t="shared" si="225"/>
        <v>2233.5</v>
      </c>
      <c r="HD83" s="171">
        <f t="shared" si="226"/>
        <v>0</v>
      </c>
      <c r="HE83" s="171">
        <f t="shared" si="227"/>
        <v>0</v>
      </c>
      <c r="HF83" s="171">
        <f t="shared" si="228"/>
        <v>0</v>
      </c>
      <c r="HG83" s="171">
        <f t="shared" si="229"/>
        <v>0</v>
      </c>
      <c r="HH83" s="171">
        <f t="shared" si="230"/>
        <v>0</v>
      </c>
      <c r="HI83" s="778"/>
      <c r="HJ83" s="171">
        <f t="shared" si="231"/>
        <v>2681.76</v>
      </c>
      <c r="HK83" s="171"/>
      <c r="HL83" s="172">
        <f t="shared" si="232"/>
        <v>37377</v>
      </c>
      <c r="HM83" s="171">
        <f t="shared" si="101"/>
        <v>20143.980000000003</v>
      </c>
      <c r="HN83" s="686"/>
      <c r="HO83" s="160"/>
      <c r="HP83" s="160"/>
      <c r="HQ83" s="171"/>
      <c r="HR83" s="168"/>
      <c r="HS83" s="168"/>
      <c r="HT83" s="160"/>
      <c r="HU83" s="158"/>
      <c r="HV83" s="158"/>
      <c r="HW83" s="185"/>
      <c r="HX83" s="468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  <c r="IX83" s="156"/>
      <c r="IY83" s="156"/>
      <c r="IZ83" s="156"/>
      <c r="JA83" s="156"/>
      <c r="JB83" s="156"/>
      <c r="JC83" s="156"/>
      <c r="JD83" s="156"/>
      <c r="JE83" s="156"/>
      <c r="JF83" s="156"/>
      <c r="JG83" s="156"/>
      <c r="JH83" s="156"/>
      <c r="JI83" s="156"/>
      <c r="JJ83" s="156"/>
      <c r="JK83" s="156"/>
      <c r="JL83" s="156"/>
      <c r="JM83" s="156"/>
      <c r="JN83" s="156"/>
      <c r="JO83" s="156"/>
      <c r="JP83" s="156"/>
      <c r="JQ83" s="156"/>
      <c r="JR83" s="156"/>
      <c r="JS83" s="156"/>
      <c r="JT83" s="156"/>
      <c r="JU83" s="156"/>
    </row>
    <row r="84" spans="1:281" s="174" customFormat="1" ht="19.5" customHeight="1" x14ac:dyDescent="0.35">
      <c r="A84" s="156"/>
      <c r="B84" s="813"/>
      <c r="C84" s="814"/>
      <c r="D84" s="816"/>
      <c r="E84" s="816"/>
      <c r="F84" s="814"/>
      <c r="G84" s="817"/>
      <c r="H84" s="818"/>
      <c r="I84" s="765"/>
      <c r="J84" s="159"/>
      <c r="K84" s="268"/>
      <c r="L84" s="162"/>
      <c r="M84"/>
      <c r="N84" s="188"/>
      <c r="O84" s="162"/>
      <c r="P84"/>
      <c r="Q84" s="189"/>
      <c r="R84" s="161"/>
      <c r="S84"/>
      <c r="T84" s="190"/>
      <c r="U84" s="164"/>
      <c r="V84"/>
      <c r="W84" s="191"/>
      <c r="X84" s="164"/>
      <c r="Y84"/>
      <c r="Z84" s="192"/>
      <c r="AA84" s="165"/>
      <c r="AB84"/>
      <c r="AC84" s="191"/>
      <c r="AD84" s="164"/>
      <c r="AE84"/>
      <c r="AF84" s="191"/>
      <c r="AG84" s="164"/>
      <c r="AH84" s="438"/>
      <c r="AI84" s="192"/>
      <c r="AJ84" s="165"/>
      <c r="AK84" s="438"/>
      <c r="AL84" s="191"/>
      <c r="AM84" s="164"/>
      <c r="AN84" s="438"/>
      <c r="AO84" s="192"/>
      <c r="AP84" s="165"/>
      <c r="AQ84"/>
      <c r="AR84" s="191"/>
      <c r="AS84" s="164"/>
      <c r="AT84"/>
      <c r="AU84" s="193"/>
      <c r="AV84" s="162"/>
      <c r="AW84"/>
      <c r="AX84" s="189"/>
      <c r="AY84" s="161"/>
      <c r="AZ84"/>
      <c r="BA84" s="193"/>
      <c r="BB84" s="162"/>
      <c r="BC84"/>
      <c r="BD84" s="189"/>
      <c r="BE84" s="161"/>
      <c r="BF84" s="24"/>
      <c r="BG84" s="189"/>
      <c r="BH84" s="161"/>
      <c r="BI84" s="24"/>
      <c r="BJ84" s="193"/>
      <c r="BK84" s="161"/>
      <c r="BL84" s="24"/>
      <c r="BM84" s="193"/>
      <c r="BN84" s="161"/>
      <c r="BO84"/>
      <c r="BP84" s="189"/>
      <c r="BQ84" s="161"/>
      <c r="BR84"/>
      <c r="BS84" s="189"/>
      <c r="BT84" s="161"/>
      <c r="BU84"/>
      <c r="BV84" s="193"/>
      <c r="BW84" s="162"/>
      <c r="BX84"/>
      <c r="BY84" s="189"/>
      <c r="BZ84" s="161"/>
      <c r="CA84"/>
      <c r="CB84" s="193"/>
      <c r="CC84" s="162"/>
      <c r="CD84"/>
      <c r="CE84" s="194"/>
      <c r="CF84" s="411"/>
      <c r="CG84"/>
      <c r="CH84" s="189"/>
      <c r="CI84" s="416"/>
      <c r="CJ84"/>
      <c r="CK84" s="445"/>
      <c r="CL84" s="162"/>
      <c r="CM84"/>
      <c r="CN84" s="609"/>
      <c r="CO84" s="158"/>
      <c r="CP84" s="189"/>
      <c r="CQ84" s="734"/>
      <c r="CR84" s="600"/>
      <c r="CS84" s="359"/>
      <c r="CT84" s="614"/>
      <c r="CU84" s="189"/>
      <c r="CV84" s="609"/>
      <c r="CW84" s="643"/>
      <c r="CX84" s="189"/>
      <c r="CY84" s="609"/>
      <c r="CZ84" s="614"/>
      <c r="DA84" s="189"/>
      <c r="DB84" s="609"/>
      <c r="DC84" s="614"/>
      <c r="DD84" s="189"/>
      <c r="DE84" s="609"/>
      <c r="DF84" s="614"/>
      <c r="DG84" s="189"/>
      <c r="DH84" s="609"/>
      <c r="DI84" s="614"/>
      <c r="DJ84" s="189"/>
      <c r="DK84" s="609"/>
      <c r="DL84" s="614"/>
      <c r="DM84" s="189"/>
      <c r="DN84" s="609"/>
      <c r="DO84" s="614"/>
      <c r="DP84" s="189"/>
      <c r="DQ84" s="609"/>
      <c r="DR84" s="614"/>
      <c r="DS84" s="189"/>
      <c r="DT84" s="609"/>
      <c r="DU84" s="614"/>
      <c r="DV84" s="189"/>
      <c r="DW84" s="609"/>
      <c r="DX84" s="614"/>
      <c r="DY84" s="189"/>
      <c r="DZ84" s="609"/>
      <c r="EA84" s="614"/>
      <c r="EB84" s="189"/>
      <c r="EC84" s="609"/>
      <c r="ED84" s="614"/>
      <c r="EE84" s="189"/>
      <c r="EF84" s="609"/>
      <c r="EG84" s="614"/>
      <c r="EH84" s="189"/>
      <c r="EI84" s="609"/>
      <c r="EJ84" s="614"/>
      <c r="EK84" s="189"/>
      <c r="EL84" s="609"/>
      <c r="EM84" s="614"/>
      <c r="EN84" s="189"/>
      <c r="EO84" s="609"/>
      <c r="EP84" s="614"/>
      <c r="EQ84" s="189"/>
      <c r="ER84" s="609"/>
      <c r="ES84" s="614"/>
      <c r="ET84" s="189"/>
      <c r="EU84" s="609"/>
      <c r="EV84" s="614"/>
      <c r="EW84" s="189"/>
      <c r="EX84" s="609"/>
      <c r="EY84" s="614"/>
      <c r="EZ84" s="189"/>
      <c r="FA84" s="609"/>
      <c r="FB84" s="189"/>
      <c r="FC84" s="189"/>
      <c r="FD84" s="189"/>
      <c r="FE84" s="585"/>
      <c r="FF84" s="189"/>
      <c r="FG84" s="193"/>
      <c r="FH84" s="861"/>
      <c r="FI84" s="662">
        <f t="shared" si="32"/>
        <v>37408</v>
      </c>
      <c r="FJ84" s="677"/>
      <c r="FK84" s="677"/>
      <c r="FL84" s="677"/>
      <c r="FM84" s="677"/>
      <c r="FN84" s="677"/>
      <c r="FO84" s="677"/>
      <c r="FP84" s="677"/>
      <c r="FQ84" s="677"/>
      <c r="FR84" s="67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666"/>
      <c r="GD84" s="666"/>
      <c r="GE84" s="666"/>
      <c r="GF84" s="666"/>
      <c r="GG84" s="169"/>
      <c r="GH84" s="686">
        <f t="shared" si="204"/>
        <v>0</v>
      </c>
      <c r="GI84" s="171">
        <f t="shared" si="205"/>
        <v>0</v>
      </c>
      <c r="GJ84" s="171">
        <f t="shared" si="206"/>
        <v>0</v>
      </c>
      <c r="GK84" s="171">
        <f t="shared" si="207"/>
        <v>0</v>
      </c>
      <c r="GL84" s="171">
        <f t="shared" si="208"/>
        <v>0</v>
      </c>
      <c r="GM84" s="171">
        <f t="shared" si="209"/>
        <v>0</v>
      </c>
      <c r="GN84" s="171">
        <f t="shared" si="210"/>
        <v>0</v>
      </c>
      <c r="GO84" s="171">
        <f t="shared" si="211"/>
        <v>0</v>
      </c>
      <c r="GP84" s="171">
        <f t="shared" si="212"/>
        <v>0</v>
      </c>
      <c r="GQ84" s="171">
        <f t="shared" si="213"/>
        <v>0</v>
      </c>
      <c r="GR84" s="171">
        <f t="shared" si="214"/>
        <v>0</v>
      </c>
      <c r="GS84" s="171">
        <f t="shared" si="215"/>
        <v>2144</v>
      </c>
      <c r="GT84" s="171">
        <f t="shared" si="216"/>
        <v>0</v>
      </c>
      <c r="GU84" s="171">
        <f t="shared" si="217"/>
        <v>0</v>
      </c>
      <c r="GV84" s="171">
        <f t="shared" si="218"/>
        <v>0</v>
      </c>
      <c r="GW84" s="171">
        <f t="shared" si="219"/>
        <v>0</v>
      </c>
      <c r="GX84" s="171">
        <f t="shared" si="220"/>
        <v>0</v>
      </c>
      <c r="GY84" s="171">
        <f t="shared" si="221"/>
        <v>1243.75</v>
      </c>
      <c r="GZ84" s="171">
        <f t="shared" si="222"/>
        <v>0</v>
      </c>
      <c r="HA84" s="171">
        <f t="shared" si="223"/>
        <v>0</v>
      </c>
      <c r="HB84" s="171">
        <f t="shared" si="224"/>
        <v>17135.97</v>
      </c>
      <c r="HC84" s="171">
        <f t="shared" si="225"/>
        <v>2616</v>
      </c>
      <c r="HD84" s="171">
        <f t="shared" si="226"/>
        <v>0</v>
      </c>
      <c r="HE84" s="171">
        <f t="shared" si="227"/>
        <v>0</v>
      </c>
      <c r="HF84" s="171">
        <f t="shared" si="228"/>
        <v>0</v>
      </c>
      <c r="HG84" s="171">
        <f t="shared" si="229"/>
        <v>0</v>
      </c>
      <c r="HH84" s="171">
        <f t="shared" si="230"/>
        <v>0</v>
      </c>
      <c r="HI84" s="778"/>
      <c r="HJ84" s="171">
        <f t="shared" si="231"/>
        <v>2995.74</v>
      </c>
      <c r="HK84" s="171"/>
      <c r="HL84" s="172">
        <f t="shared" si="232"/>
        <v>37408</v>
      </c>
      <c r="HM84" s="171">
        <f t="shared" si="101"/>
        <v>23139.72</v>
      </c>
      <c r="HN84" s="686"/>
      <c r="HO84" s="160"/>
      <c r="HP84" s="160"/>
      <c r="HQ84" s="171"/>
      <c r="HR84" s="168"/>
      <c r="HS84" s="168"/>
      <c r="HT84" s="160"/>
      <c r="HU84" s="158"/>
      <c r="HV84" s="158"/>
      <c r="HW84" s="185"/>
      <c r="HX84" s="468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  <c r="IX84" s="156"/>
      <c r="IY84" s="156"/>
      <c r="IZ84" s="156"/>
      <c r="JA84" s="156"/>
      <c r="JB84" s="156"/>
      <c r="JC84" s="156"/>
      <c r="JD84" s="156"/>
      <c r="JE84" s="156"/>
      <c r="JF84" s="156"/>
      <c r="JG84" s="156"/>
      <c r="JH84" s="156"/>
      <c r="JI84" s="156"/>
      <c r="JJ84" s="156"/>
      <c r="JK84" s="156"/>
      <c r="JL84" s="156"/>
      <c r="JM84" s="156"/>
      <c r="JN84" s="156"/>
      <c r="JO84" s="156"/>
      <c r="JP84" s="156"/>
      <c r="JQ84" s="156"/>
      <c r="JR84" s="156"/>
      <c r="JS84" s="156"/>
      <c r="JT84" s="156"/>
      <c r="JU84" s="156"/>
    </row>
    <row r="85" spans="1:281" s="174" customFormat="1" ht="19.5" customHeight="1" x14ac:dyDescent="0.35">
      <c r="A85" s="156"/>
      <c r="B85" s="813">
        <f>EDATE(B81,1)</f>
        <v>37257</v>
      </c>
      <c r="C85" s="814">
        <f>C70</f>
        <v>25000</v>
      </c>
      <c r="D85" s="816">
        <f>(F83&lt;0)*-F83</f>
        <v>0</v>
      </c>
      <c r="E85" s="816">
        <f>(F83&gt;0)*-F83</f>
        <v>-5575.01</v>
      </c>
      <c r="F85" s="814">
        <f t="shared" ref="F85:F96" si="233">CQ85</f>
        <v>1217</v>
      </c>
      <c r="G85" s="817">
        <f>F85+D55</f>
        <v>26217</v>
      </c>
      <c r="H85" s="818">
        <f>F85/D55</f>
        <v>4.8680000000000001E-2</v>
      </c>
      <c r="I85" s="765">
        <f>F85+I81</f>
        <v>17940.48</v>
      </c>
      <c r="J85" s="159">
        <f t="shared" ref="J85:J96" si="234">HV85</f>
        <v>0</v>
      </c>
      <c r="K85" s="267">
        <v>37257</v>
      </c>
      <c r="L85" s="162">
        <f>L81</f>
        <v>0</v>
      </c>
      <c r="M85" s="259">
        <v>-112</v>
      </c>
      <c r="N85" s="175">
        <f t="shared" ref="N85:N96" si="235">M85*L85</f>
        <v>0</v>
      </c>
      <c r="O85" s="162">
        <f>O81</f>
        <v>0</v>
      </c>
      <c r="P85" s="259">
        <v>-46.3</v>
      </c>
      <c r="Q85" s="176">
        <f t="shared" ref="Q85:Q96" si="236">P85*O85</f>
        <v>0</v>
      </c>
      <c r="R85" s="161">
        <f>R81</f>
        <v>0</v>
      </c>
      <c r="S85" s="259">
        <v>-1708.4</v>
      </c>
      <c r="T85" s="177">
        <f t="shared" ref="T85:T96" si="237">S85*R85</f>
        <v>0</v>
      </c>
      <c r="U85" s="164">
        <f>U81</f>
        <v>0</v>
      </c>
      <c r="V85" s="259">
        <v>-241.04</v>
      </c>
      <c r="W85" s="177">
        <f t="shared" ref="W85:W96" si="238">V85*U85</f>
        <v>0</v>
      </c>
      <c r="X85" s="164">
        <f>X81</f>
        <v>0</v>
      </c>
      <c r="Y85" s="247">
        <v>-263</v>
      </c>
      <c r="Z85" s="178">
        <f t="shared" ref="Z85:Z96" si="239">Y85*X85</f>
        <v>0</v>
      </c>
      <c r="AA85" s="165">
        <f>AA81</f>
        <v>0</v>
      </c>
      <c r="AB85" s="247">
        <v>-170.5</v>
      </c>
      <c r="AC85" s="179">
        <f t="shared" ref="AC85:AC96" si="240">AB85*AA85</f>
        <v>0</v>
      </c>
      <c r="AD85" s="164">
        <f>AD81</f>
        <v>0</v>
      </c>
      <c r="AE85" s="247">
        <v>-96.5</v>
      </c>
      <c r="AF85" s="179">
        <f t="shared" ref="AF85:AF96" si="241">AE85*AD85</f>
        <v>0</v>
      </c>
      <c r="AG85" s="164">
        <f>AG81</f>
        <v>0</v>
      </c>
      <c r="AH85" s="243">
        <v>-589</v>
      </c>
      <c r="AI85" s="178">
        <f t="shared" ref="AI85:AI96" si="242">AH85*AG85</f>
        <v>0</v>
      </c>
      <c r="AJ85" s="165">
        <f>AJ81</f>
        <v>0</v>
      </c>
      <c r="AK85" s="243">
        <v>-314</v>
      </c>
      <c r="AL85" s="179">
        <f t="shared" ref="AL85:AL96" si="243">AK85*AJ85</f>
        <v>0</v>
      </c>
      <c r="AM85" s="164">
        <f>AM81</f>
        <v>0</v>
      </c>
      <c r="AN85" s="243">
        <v>-149</v>
      </c>
      <c r="AO85" s="178">
        <f t="shared" ref="AO85:AO96" si="244">AN85*AM85</f>
        <v>0</v>
      </c>
      <c r="AP85" s="165">
        <f>AP81</f>
        <v>0</v>
      </c>
      <c r="AQ85" s="260">
        <v>702</v>
      </c>
      <c r="AR85" s="179">
        <f t="shared" ref="AR85:AR96" si="245">AQ85*AP85</f>
        <v>0</v>
      </c>
      <c r="AS85" s="164">
        <f>AS81</f>
        <v>1</v>
      </c>
      <c r="AT85" s="260">
        <v>0</v>
      </c>
      <c r="AU85" s="180">
        <f t="shared" ref="AU85:AU96" si="246">AT85*AS85</f>
        <v>0</v>
      </c>
      <c r="AV85" s="162">
        <f>AV81</f>
        <v>0</v>
      </c>
      <c r="AW85" s="259">
        <v>-280</v>
      </c>
      <c r="AX85" s="176">
        <f t="shared" ref="AX85:AX96" si="247">AW85*AV85</f>
        <v>0</v>
      </c>
      <c r="AY85" s="161">
        <f>AY81</f>
        <v>0</v>
      </c>
      <c r="AZ85" s="248">
        <v>1450</v>
      </c>
      <c r="BA85" s="181">
        <f t="shared" ref="BA85:BA96" si="248">AZ85*AY85</f>
        <v>0</v>
      </c>
      <c r="BB85" s="162">
        <f>BB81</f>
        <v>0</v>
      </c>
      <c r="BC85" s="248">
        <v>145</v>
      </c>
      <c r="BD85" s="182">
        <f t="shared" ref="BD85:BD96" si="249">BC85*BB85</f>
        <v>0</v>
      </c>
      <c r="BE85" s="161">
        <f>BE81</f>
        <v>0</v>
      </c>
      <c r="BF85" s="247">
        <v>-778.01</v>
      </c>
      <c r="BG85" s="182">
        <f t="shared" ref="BG85:BG96" si="250">BF85*BE85</f>
        <v>0</v>
      </c>
      <c r="BH85" s="161">
        <f>BH81</f>
        <v>0</v>
      </c>
      <c r="BI85" s="247">
        <v>-428.01</v>
      </c>
      <c r="BJ85" s="180">
        <f t="shared" ref="BJ85:BJ96" si="251">BI85*BH85</f>
        <v>0</v>
      </c>
      <c r="BK85" s="161">
        <f>BK81</f>
        <v>1</v>
      </c>
      <c r="BL85" s="247">
        <v>-148</v>
      </c>
      <c r="BM85" s="180">
        <f t="shared" ref="BM85:BM96" si="252">BL85*BK85</f>
        <v>-148</v>
      </c>
      <c r="BN85" s="161">
        <f>BN81</f>
        <v>0</v>
      </c>
      <c r="BO85" s="259">
        <v>-635.75</v>
      </c>
      <c r="BP85" s="176">
        <f t="shared" ref="BP85:BP96" si="253">BO85*BN85</f>
        <v>0</v>
      </c>
      <c r="BQ85" s="161">
        <f>BQ81</f>
        <v>0</v>
      </c>
      <c r="BR85" s="260">
        <v>2275</v>
      </c>
      <c r="BS85" s="182">
        <f t="shared" ref="BS85:BS96" si="254">BR85*BQ85</f>
        <v>0</v>
      </c>
      <c r="BT85" s="161">
        <f>BT81</f>
        <v>1</v>
      </c>
      <c r="BU85" s="260">
        <v>1137.5</v>
      </c>
      <c r="BV85" s="180">
        <f t="shared" ref="BV85:BV96" si="255">BU85*BT85</f>
        <v>1137.5</v>
      </c>
      <c r="BW85" s="162">
        <f>BW81</f>
        <v>1</v>
      </c>
      <c r="BX85" s="260">
        <v>227.5</v>
      </c>
      <c r="BY85" s="176">
        <f t="shared" ref="BY85:BY96" si="256">BX85*BW85</f>
        <v>227.5</v>
      </c>
      <c r="BZ85" s="161">
        <f>BZ81</f>
        <v>0</v>
      </c>
      <c r="CA85" s="260">
        <v>3400</v>
      </c>
      <c r="CB85" s="180">
        <f t="shared" ref="CB85:CB96" si="257">CA85*BZ85</f>
        <v>0</v>
      </c>
      <c r="CC85" s="162">
        <f>CC81</f>
        <v>0</v>
      </c>
      <c r="CD85" s="259"/>
      <c r="CE85" s="182"/>
      <c r="CF85" s="410">
        <f>CF83</f>
        <v>0</v>
      </c>
      <c r="CG85" s="259">
        <v>-1539</v>
      </c>
      <c r="CH85" s="182">
        <f t="shared" ref="CH85:CH96" si="258">CG85*CF85</f>
        <v>0</v>
      </c>
      <c r="CI85" s="416">
        <f>CI81</f>
        <v>0</v>
      </c>
      <c r="CJ85" s="259">
        <v>-789</v>
      </c>
      <c r="CK85" s="444">
        <f t="shared" ref="CK85:CK96" si="259">CJ85*CI85</f>
        <v>0</v>
      </c>
      <c r="CL85" s="162">
        <f>CL81</f>
        <v>0</v>
      </c>
      <c r="CM85" s="259">
        <v>-189</v>
      </c>
      <c r="CN85" s="608">
        <f t="shared" ref="CN85:CN96" si="260">CM85*CL85</f>
        <v>0</v>
      </c>
      <c r="CO85" s="158">
        <f t="shared" ref="CO85:CO96" si="261">N85+Q85+T85+W85+Z85+AC85+AF85+AI85+AL85+AO85+AR85+AU85+AX85+BA85+BD85+BG85+BJ85+BM85+BP85+BS85+BV85+BY85+CB85+CE85+CH85+CK85+CN85</f>
        <v>1217</v>
      </c>
      <c r="CP85" s="182"/>
      <c r="CQ85" s="731">
        <f t="shared" ref="CQ85:CQ96" si="262">CO85+CP85</f>
        <v>1217</v>
      </c>
      <c r="CR85" s="599"/>
      <c r="CS85" s="359">
        <f>EDATE(CS81,1)</f>
        <v>37257</v>
      </c>
      <c r="CT85" s="613"/>
      <c r="CU85" s="182"/>
      <c r="CV85" s="608"/>
      <c r="CW85" s="642"/>
      <c r="CX85" s="182"/>
      <c r="CY85" s="608"/>
      <c r="CZ85" s="613"/>
      <c r="DA85" s="182"/>
      <c r="DB85" s="608"/>
      <c r="DC85" s="613"/>
      <c r="DD85" s="182"/>
      <c r="DE85" s="608"/>
      <c r="DF85" s="613"/>
      <c r="DG85" s="182"/>
      <c r="DH85" s="608"/>
      <c r="DI85" s="613"/>
      <c r="DJ85" s="182"/>
      <c r="DK85" s="608"/>
      <c r="DL85" s="613"/>
      <c r="DM85" s="182"/>
      <c r="DN85" s="608"/>
      <c r="DO85" s="613"/>
      <c r="DP85" s="182"/>
      <c r="DQ85" s="608"/>
      <c r="DR85" s="613"/>
      <c r="DS85" s="182"/>
      <c r="DT85" s="608"/>
      <c r="DU85" s="613"/>
      <c r="DV85" s="182"/>
      <c r="DW85" s="608"/>
      <c r="DX85" s="613"/>
      <c r="DY85" s="182"/>
      <c r="DZ85" s="608"/>
      <c r="EA85" s="613"/>
      <c r="EB85" s="182"/>
      <c r="EC85" s="608"/>
      <c r="ED85" s="613"/>
      <c r="EE85" s="182"/>
      <c r="EF85" s="608"/>
      <c r="EG85" s="613"/>
      <c r="EH85" s="182"/>
      <c r="EI85" s="608"/>
      <c r="EJ85" s="613"/>
      <c r="EK85" s="182"/>
      <c r="EL85" s="608"/>
      <c r="EM85" s="613"/>
      <c r="EN85" s="182"/>
      <c r="EO85" s="608"/>
      <c r="EP85" s="613"/>
      <c r="EQ85" s="182"/>
      <c r="ER85" s="608"/>
      <c r="ES85" s="613"/>
      <c r="ET85" s="182"/>
      <c r="EU85" s="608"/>
      <c r="EV85" s="613"/>
      <c r="EW85" s="182"/>
      <c r="EX85" s="608"/>
      <c r="EY85" s="613"/>
      <c r="EZ85" s="182"/>
      <c r="FA85" s="608"/>
      <c r="FB85" s="182"/>
      <c r="FC85" s="182"/>
      <c r="FD85" s="182"/>
      <c r="FE85" s="588"/>
      <c r="FF85" s="182"/>
      <c r="FG85" s="181"/>
      <c r="FH85" s="860"/>
      <c r="FI85" s="662">
        <f t="shared" si="32"/>
        <v>37438</v>
      </c>
      <c r="FJ85" s="677"/>
      <c r="FK85" s="677"/>
      <c r="FL85" s="677"/>
      <c r="FM85" s="677"/>
      <c r="FN85" s="677"/>
      <c r="FO85" s="677"/>
      <c r="FP85" s="677"/>
      <c r="FQ85" s="677"/>
      <c r="FR85" s="67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666"/>
      <c r="GD85" s="666"/>
      <c r="GE85" s="666"/>
      <c r="GF85" s="666"/>
      <c r="GG85" s="169"/>
      <c r="GH85" s="686">
        <f t="shared" si="204"/>
        <v>0</v>
      </c>
      <c r="GI85" s="171">
        <f t="shared" si="205"/>
        <v>0</v>
      </c>
      <c r="GJ85" s="171">
        <f t="shared" si="206"/>
        <v>0</v>
      </c>
      <c r="GK85" s="171">
        <f t="shared" si="207"/>
        <v>0</v>
      </c>
      <c r="GL85" s="171">
        <f t="shared" si="208"/>
        <v>0</v>
      </c>
      <c r="GM85" s="171">
        <f t="shared" si="209"/>
        <v>0</v>
      </c>
      <c r="GN85" s="171">
        <f t="shared" si="210"/>
        <v>0</v>
      </c>
      <c r="GO85" s="171">
        <f t="shared" si="211"/>
        <v>0</v>
      </c>
      <c r="GP85" s="171">
        <f t="shared" si="212"/>
        <v>0</v>
      </c>
      <c r="GQ85" s="171">
        <f t="shared" si="213"/>
        <v>0</v>
      </c>
      <c r="GR85" s="171">
        <f t="shared" si="214"/>
        <v>0</v>
      </c>
      <c r="GS85" s="171">
        <f t="shared" si="215"/>
        <v>2315</v>
      </c>
      <c r="GT85" s="171">
        <f t="shared" si="216"/>
        <v>0</v>
      </c>
      <c r="GU85" s="171">
        <f t="shared" si="217"/>
        <v>0</v>
      </c>
      <c r="GV85" s="171">
        <f t="shared" si="218"/>
        <v>0</v>
      </c>
      <c r="GW85" s="171">
        <f t="shared" si="219"/>
        <v>0</v>
      </c>
      <c r="GX85" s="171">
        <f t="shared" si="220"/>
        <v>0</v>
      </c>
      <c r="GY85" s="171">
        <f t="shared" si="221"/>
        <v>1176</v>
      </c>
      <c r="GZ85" s="171">
        <f t="shared" si="222"/>
        <v>0</v>
      </c>
      <c r="HA85" s="171">
        <f t="shared" si="223"/>
        <v>0</v>
      </c>
      <c r="HB85" s="171">
        <f t="shared" si="224"/>
        <v>16703.210000000003</v>
      </c>
      <c r="HC85" s="171">
        <f t="shared" si="225"/>
        <v>2498.25</v>
      </c>
      <c r="HD85" s="171">
        <f t="shared" si="226"/>
        <v>0</v>
      </c>
      <c r="HE85" s="171">
        <f t="shared" si="227"/>
        <v>0</v>
      </c>
      <c r="HF85" s="171">
        <f t="shared" si="228"/>
        <v>0</v>
      </c>
      <c r="HG85" s="171">
        <f t="shared" si="229"/>
        <v>0</v>
      </c>
      <c r="HH85" s="171">
        <f t="shared" si="230"/>
        <v>0</v>
      </c>
      <c r="HI85" s="778"/>
      <c r="HJ85" s="171">
        <f t="shared" si="231"/>
        <v>-447.26</v>
      </c>
      <c r="HK85" s="171"/>
      <c r="HL85" s="172">
        <f t="shared" si="232"/>
        <v>37438</v>
      </c>
      <c r="HM85" s="171">
        <f t="shared" si="101"/>
        <v>22692.460000000003</v>
      </c>
      <c r="HN85" s="700">
        <f t="shared" ref="HN85:HN96" si="263">B85</f>
        <v>37257</v>
      </c>
      <c r="HO85" s="160">
        <f t="shared" ref="HO85:HO96" si="264">HQ85*HR85</f>
        <v>1217</v>
      </c>
      <c r="HP85" s="160">
        <f t="shared" ref="HP85:HP96" si="265">HQ85*HS85</f>
        <v>0</v>
      </c>
      <c r="HQ85" s="171">
        <f t="shared" ref="HQ85:HQ96" si="266">CQ85</f>
        <v>1217</v>
      </c>
      <c r="HR85" s="168">
        <f t="shared" ref="HR85:HR96" si="267">(HQ85&gt;0)*1</f>
        <v>1</v>
      </c>
      <c r="HS85" s="168">
        <f t="shared" ref="HS85:HS96" si="268">(HQ85&lt;0)*1</f>
        <v>0</v>
      </c>
      <c r="HT85" s="160">
        <f>HQ85+HT81</f>
        <v>17940.48</v>
      </c>
      <c r="HU85" s="158">
        <f>MAX(HT55:HT85)</f>
        <v>17940.48</v>
      </c>
      <c r="HV85" s="158">
        <f t="shared" ref="HV85:HV96" si="269">HT85-HU85</f>
        <v>0</v>
      </c>
      <c r="HW85" s="170"/>
      <c r="HX85" s="468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  <c r="IX85" s="156"/>
      <c r="IY85" s="156"/>
      <c r="IZ85" s="156"/>
      <c r="JA85" s="156"/>
      <c r="JB85" s="156"/>
      <c r="JC85" s="156"/>
      <c r="JD85" s="156"/>
      <c r="JE85" s="156"/>
      <c r="JF85" s="156"/>
      <c r="JG85" s="156"/>
      <c r="JH85" s="156"/>
      <c r="JI85" s="156"/>
      <c r="JJ85" s="156"/>
      <c r="JK85" s="156"/>
      <c r="JL85" s="156"/>
      <c r="JM85" s="156"/>
      <c r="JN85" s="156"/>
      <c r="JO85" s="156"/>
      <c r="JP85" s="156"/>
      <c r="JQ85" s="156"/>
      <c r="JR85" s="156"/>
      <c r="JS85" s="156"/>
      <c r="JT85" s="156"/>
      <c r="JU85" s="156"/>
    </row>
    <row r="86" spans="1:281" s="174" customFormat="1" ht="19.5" customHeight="1" x14ac:dyDescent="0.35">
      <c r="A86" s="156"/>
      <c r="B86" s="813">
        <f t="shared" ref="B86:B96" si="270">EDATE(B85,1)</f>
        <v>37288</v>
      </c>
      <c r="C86" s="814">
        <f t="shared" ref="C86:C96" si="271">G85</f>
        <v>26217</v>
      </c>
      <c r="D86" s="816">
        <v>0</v>
      </c>
      <c r="E86" s="816">
        <v>0</v>
      </c>
      <c r="F86" s="814">
        <f t="shared" si="233"/>
        <v>-704.75</v>
      </c>
      <c r="G86" s="817">
        <f t="shared" ref="G86:G96" si="272">F86+G85</f>
        <v>25512.25</v>
      </c>
      <c r="H86" s="818">
        <f t="shared" ref="H86:H96" si="273">F86/G85</f>
        <v>-2.6881412823740323E-2</v>
      </c>
      <c r="I86" s="765">
        <f t="shared" ref="I86:I96" si="274">F86+I85</f>
        <v>17235.73</v>
      </c>
      <c r="J86" s="159">
        <f t="shared" si="234"/>
        <v>-704.75</v>
      </c>
      <c r="K86" s="267">
        <v>37288</v>
      </c>
      <c r="L86" s="162">
        <f t="shared" ref="L86:L96" si="275">L85</f>
        <v>0</v>
      </c>
      <c r="M86" s="260">
        <v>1173.5</v>
      </c>
      <c r="N86" s="175">
        <f t="shared" si="235"/>
        <v>0</v>
      </c>
      <c r="O86" s="162">
        <f t="shared" ref="O86:O96" si="276">O85</f>
        <v>0</v>
      </c>
      <c r="P86" s="260">
        <v>117.35</v>
      </c>
      <c r="Q86" s="176">
        <f t="shared" si="236"/>
        <v>0</v>
      </c>
      <c r="R86" s="161">
        <f t="shared" ref="R86:R96" si="277">R85</f>
        <v>0</v>
      </c>
      <c r="S86" s="260">
        <v>3819</v>
      </c>
      <c r="T86" s="177">
        <f t="shared" si="237"/>
        <v>0</v>
      </c>
      <c r="U86" s="164">
        <f t="shared" ref="U86:U96" si="278">U85</f>
        <v>0</v>
      </c>
      <c r="V86" s="260">
        <v>381.9</v>
      </c>
      <c r="W86" s="177">
        <f t="shared" si="238"/>
        <v>0</v>
      </c>
      <c r="X86" s="164">
        <f t="shared" ref="X86:X96" si="279">X85</f>
        <v>0</v>
      </c>
      <c r="Y86" s="248">
        <v>1425</v>
      </c>
      <c r="Z86" s="178">
        <f t="shared" si="239"/>
        <v>0</v>
      </c>
      <c r="AA86" s="165">
        <f t="shared" ref="AA86:AA96" si="280">AA85</f>
        <v>0</v>
      </c>
      <c r="AB86" s="248">
        <v>712.5</v>
      </c>
      <c r="AC86" s="179">
        <f t="shared" si="240"/>
        <v>0</v>
      </c>
      <c r="AD86" s="164">
        <f t="shared" ref="AD86:AD96" si="281">AD85</f>
        <v>0</v>
      </c>
      <c r="AE86" s="248">
        <v>142.5</v>
      </c>
      <c r="AF86" s="179">
        <f t="shared" si="241"/>
        <v>0</v>
      </c>
      <c r="AG86" s="164">
        <f t="shared" ref="AG86:AG96" si="282">AG85</f>
        <v>0</v>
      </c>
      <c r="AH86" s="243">
        <v>-2378</v>
      </c>
      <c r="AI86" s="178">
        <f t="shared" si="242"/>
        <v>0</v>
      </c>
      <c r="AJ86" s="165">
        <f t="shared" ref="AJ86:AJ96" si="283">AJ85</f>
        <v>0</v>
      </c>
      <c r="AK86" s="243">
        <v>-1228</v>
      </c>
      <c r="AL86" s="179">
        <f t="shared" si="243"/>
        <v>0</v>
      </c>
      <c r="AM86" s="164">
        <f t="shared" ref="AM86:AM96" si="284">AM85</f>
        <v>0</v>
      </c>
      <c r="AN86" s="243">
        <v>-538</v>
      </c>
      <c r="AO86" s="178">
        <f t="shared" si="244"/>
        <v>0</v>
      </c>
      <c r="AP86" s="165">
        <f t="shared" ref="AP86:AP96" si="285">AP85</f>
        <v>0</v>
      </c>
      <c r="AQ86" s="259">
        <v>-1309</v>
      </c>
      <c r="AR86" s="179">
        <f t="shared" si="245"/>
        <v>0</v>
      </c>
      <c r="AS86" s="164">
        <f t="shared" ref="AS86:AS96" si="286">AS85</f>
        <v>1</v>
      </c>
      <c r="AT86" s="259">
        <v>-166</v>
      </c>
      <c r="AU86" s="180">
        <f t="shared" si="246"/>
        <v>-166</v>
      </c>
      <c r="AV86" s="162">
        <f t="shared" ref="AV86:AV96" si="287">AV85</f>
        <v>0</v>
      </c>
      <c r="AW86" s="259">
        <v>-796</v>
      </c>
      <c r="AX86" s="176">
        <f t="shared" si="247"/>
        <v>0</v>
      </c>
      <c r="AY86" s="161">
        <f t="shared" ref="AY86:AY96" si="288">AY85</f>
        <v>0</v>
      </c>
      <c r="AZ86" s="247">
        <v>-162.5</v>
      </c>
      <c r="BA86" s="181">
        <f t="shared" si="248"/>
        <v>0</v>
      </c>
      <c r="BB86" s="162">
        <f t="shared" ref="BB86:BB96" si="289">BB85</f>
        <v>0</v>
      </c>
      <c r="BC86" s="247">
        <v>-16.25</v>
      </c>
      <c r="BD86" s="182">
        <f t="shared" si="249"/>
        <v>0</v>
      </c>
      <c r="BE86" s="161">
        <f t="shared" ref="BE86:BE96" si="290">BE85</f>
        <v>0</v>
      </c>
      <c r="BF86" s="247">
        <v>-1337.5</v>
      </c>
      <c r="BG86" s="182">
        <f t="shared" si="250"/>
        <v>0</v>
      </c>
      <c r="BH86" s="161">
        <f t="shared" ref="BH86:BH96" si="291">BH85</f>
        <v>0</v>
      </c>
      <c r="BI86" s="247">
        <v>-668.75</v>
      </c>
      <c r="BJ86" s="180">
        <f t="shared" si="251"/>
        <v>0</v>
      </c>
      <c r="BK86" s="161">
        <f t="shared" ref="BK86:BK96" si="292">BK85</f>
        <v>1</v>
      </c>
      <c r="BL86" s="247">
        <v>-133.75</v>
      </c>
      <c r="BM86" s="180">
        <f t="shared" si="252"/>
        <v>-133.75</v>
      </c>
      <c r="BN86" s="161">
        <f t="shared" ref="BN86:BN96" si="293">BN85</f>
        <v>0</v>
      </c>
      <c r="BO86" s="259">
        <v>-1889</v>
      </c>
      <c r="BP86" s="176">
        <f t="shared" si="253"/>
        <v>0</v>
      </c>
      <c r="BQ86" s="161">
        <f t="shared" ref="BQ86:BQ96" si="294">BQ85</f>
        <v>0</v>
      </c>
      <c r="BR86" s="259">
        <v>-675</v>
      </c>
      <c r="BS86" s="182">
        <f t="shared" si="254"/>
        <v>0</v>
      </c>
      <c r="BT86" s="161">
        <f t="shared" ref="BT86:BT96" si="295">BT85</f>
        <v>1</v>
      </c>
      <c r="BU86" s="259">
        <v>-337.5</v>
      </c>
      <c r="BV86" s="180">
        <f t="shared" si="255"/>
        <v>-337.5</v>
      </c>
      <c r="BW86" s="162">
        <f t="shared" ref="BW86:BW96" si="296">BW85</f>
        <v>1</v>
      </c>
      <c r="BX86" s="259">
        <v>-67.5</v>
      </c>
      <c r="BY86" s="176">
        <f t="shared" si="256"/>
        <v>-67.5</v>
      </c>
      <c r="BZ86" s="161">
        <f t="shared" ref="BZ86:BZ96" si="297">BZ85</f>
        <v>0</v>
      </c>
      <c r="CA86" s="259">
        <v>-1060</v>
      </c>
      <c r="CB86" s="180">
        <f t="shared" si="257"/>
        <v>0</v>
      </c>
      <c r="CC86" s="162">
        <f t="shared" ref="CC86:CC96" si="298">CC85</f>
        <v>0</v>
      </c>
      <c r="CD86" s="260"/>
      <c r="CE86" s="182"/>
      <c r="CF86" s="410">
        <f t="shared" ref="CF86:CF96" si="299">CF85</f>
        <v>0</v>
      </c>
      <c r="CG86" s="260">
        <v>411</v>
      </c>
      <c r="CH86" s="182">
        <f t="shared" si="258"/>
        <v>0</v>
      </c>
      <c r="CI86" s="416">
        <f t="shared" ref="CI86:CI96" si="300">CI85</f>
        <v>0</v>
      </c>
      <c r="CJ86" s="260">
        <v>186</v>
      </c>
      <c r="CK86" s="444">
        <f t="shared" si="259"/>
        <v>0</v>
      </c>
      <c r="CL86" s="162">
        <f t="shared" ref="CL86:CL96" si="301">CL85</f>
        <v>0</v>
      </c>
      <c r="CM86" s="260">
        <v>6</v>
      </c>
      <c r="CN86" s="608">
        <f t="shared" si="260"/>
        <v>0</v>
      </c>
      <c r="CO86" s="158">
        <f t="shared" si="261"/>
        <v>-704.75</v>
      </c>
      <c r="CP86" s="182"/>
      <c r="CQ86" s="731">
        <f t="shared" si="262"/>
        <v>-704.75</v>
      </c>
      <c r="CR86" s="599"/>
      <c r="CS86" s="359">
        <f t="shared" ref="CS86:CS96" si="302">EDATE(CS85,1)</f>
        <v>37288</v>
      </c>
      <c r="CT86" s="613"/>
      <c r="CU86" s="182"/>
      <c r="CV86" s="608"/>
      <c r="CW86" s="642"/>
      <c r="CX86" s="182"/>
      <c r="CY86" s="608"/>
      <c r="CZ86" s="613"/>
      <c r="DA86" s="182"/>
      <c r="DB86" s="608"/>
      <c r="DC86" s="613"/>
      <c r="DD86" s="182"/>
      <c r="DE86" s="608"/>
      <c r="DF86" s="613"/>
      <c r="DG86" s="182"/>
      <c r="DH86" s="608"/>
      <c r="DI86" s="613"/>
      <c r="DJ86" s="182"/>
      <c r="DK86" s="608"/>
      <c r="DL86" s="613"/>
      <c r="DM86" s="182"/>
      <c r="DN86" s="608"/>
      <c r="DO86" s="613"/>
      <c r="DP86" s="182"/>
      <c r="DQ86" s="608"/>
      <c r="DR86" s="613"/>
      <c r="DS86" s="182"/>
      <c r="DT86" s="608"/>
      <c r="DU86" s="613"/>
      <c r="DV86" s="182"/>
      <c r="DW86" s="608"/>
      <c r="DX86" s="613"/>
      <c r="DY86" s="182"/>
      <c r="DZ86" s="608"/>
      <c r="EA86" s="613"/>
      <c r="EB86" s="182"/>
      <c r="EC86" s="608"/>
      <c r="ED86" s="613"/>
      <c r="EE86" s="182"/>
      <c r="EF86" s="608"/>
      <c r="EG86" s="613"/>
      <c r="EH86" s="182"/>
      <c r="EI86" s="608"/>
      <c r="EJ86" s="613"/>
      <c r="EK86" s="182"/>
      <c r="EL86" s="608"/>
      <c r="EM86" s="613"/>
      <c r="EN86" s="182"/>
      <c r="EO86" s="608"/>
      <c r="EP86" s="613"/>
      <c r="EQ86" s="182"/>
      <c r="ER86" s="608"/>
      <c r="ES86" s="613"/>
      <c r="ET86" s="182"/>
      <c r="EU86" s="608"/>
      <c r="EV86" s="613"/>
      <c r="EW86" s="182"/>
      <c r="EX86" s="608"/>
      <c r="EY86" s="613"/>
      <c r="EZ86" s="182"/>
      <c r="FA86" s="608"/>
      <c r="FB86" s="182"/>
      <c r="FC86" s="182"/>
      <c r="FD86" s="182"/>
      <c r="FE86" s="588"/>
      <c r="FF86" s="182"/>
      <c r="FG86" s="181"/>
      <c r="FH86" s="860"/>
      <c r="FI86" s="662">
        <f t="shared" si="32"/>
        <v>37469</v>
      </c>
      <c r="FJ86" s="677"/>
      <c r="FK86" s="677"/>
      <c r="FL86" s="677"/>
      <c r="FM86" s="677"/>
      <c r="FN86" s="677"/>
      <c r="FO86" s="677"/>
      <c r="FP86" s="677"/>
      <c r="FQ86" s="677"/>
      <c r="FR86" s="67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666"/>
      <c r="GD86" s="666"/>
      <c r="GE86" s="666"/>
      <c r="GF86" s="666"/>
      <c r="GG86" s="169"/>
      <c r="GH86" s="686">
        <f t="shared" si="204"/>
        <v>0</v>
      </c>
      <c r="GI86" s="171">
        <f t="shared" si="205"/>
        <v>0</v>
      </c>
      <c r="GJ86" s="171">
        <f t="shared" si="206"/>
        <v>0</v>
      </c>
      <c r="GK86" s="171">
        <f t="shared" si="207"/>
        <v>0</v>
      </c>
      <c r="GL86" s="171">
        <f t="shared" si="208"/>
        <v>0</v>
      </c>
      <c r="GM86" s="171">
        <f t="shared" si="209"/>
        <v>0</v>
      </c>
      <c r="GN86" s="171">
        <f t="shared" si="210"/>
        <v>0</v>
      </c>
      <c r="GO86" s="171">
        <f t="shared" si="211"/>
        <v>0</v>
      </c>
      <c r="GP86" s="171">
        <f t="shared" si="212"/>
        <v>0</v>
      </c>
      <c r="GQ86" s="171">
        <f t="shared" si="213"/>
        <v>0</v>
      </c>
      <c r="GR86" s="171">
        <f t="shared" si="214"/>
        <v>0</v>
      </c>
      <c r="GS86" s="171">
        <f t="shared" si="215"/>
        <v>2345</v>
      </c>
      <c r="GT86" s="171">
        <f t="shared" si="216"/>
        <v>0</v>
      </c>
      <c r="GU86" s="171">
        <f t="shared" si="217"/>
        <v>0</v>
      </c>
      <c r="GV86" s="171">
        <f t="shared" si="218"/>
        <v>0</v>
      </c>
      <c r="GW86" s="171">
        <f t="shared" si="219"/>
        <v>0</v>
      </c>
      <c r="GX86" s="171">
        <f t="shared" si="220"/>
        <v>0</v>
      </c>
      <c r="GY86" s="171">
        <f t="shared" si="221"/>
        <v>1121</v>
      </c>
      <c r="GZ86" s="171">
        <f t="shared" si="222"/>
        <v>0</v>
      </c>
      <c r="HA86" s="171">
        <f t="shared" si="223"/>
        <v>0</v>
      </c>
      <c r="HB86" s="171">
        <f t="shared" si="224"/>
        <v>13086.190000000002</v>
      </c>
      <c r="HC86" s="171">
        <f t="shared" si="225"/>
        <v>1681.25</v>
      </c>
      <c r="HD86" s="171">
        <f t="shared" si="226"/>
        <v>0</v>
      </c>
      <c r="HE86" s="171">
        <f t="shared" si="227"/>
        <v>0</v>
      </c>
      <c r="HF86" s="171">
        <f t="shared" si="228"/>
        <v>0</v>
      </c>
      <c r="HG86" s="171">
        <f t="shared" si="229"/>
        <v>0</v>
      </c>
      <c r="HH86" s="171">
        <f t="shared" si="230"/>
        <v>0</v>
      </c>
      <c r="HI86" s="778"/>
      <c r="HJ86" s="171">
        <f t="shared" si="231"/>
        <v>-4459.0200000000004</v>
      </c>
      <c r="HK86" s="171"/>
      <c r="HL86" s="172">
        <f t="shared" si="232"/>
        <v>37469</v>
      </c>
      <c r="HM86" s="171">
        <f t="shared" si="101"/>
        <v>18233.440000000002</v>
      </c>
      <c r="HN86" s="700">
        <f t="shared" si="263"/>
        <v>37288</v>
      </c>
      <c r="HO86" s="160">
        <f t="shared" si="264"/>
        <v>0</v>
      </c>
      <c r="HP86" s="160">
        <f t="shared" si="265"/>
        <v>-704.75</v>
      </c>
      <c r="HQ86" s="171">
        <f t="shared" si="266"/>
        <v>-704.75</v>
      </c>
      <c r="HR86" s="168">
        <f t="shared" si="267"/>
        <v>0</v>
      </c>
      <c r="HS86" s="168">
        <f t="shared" si="268"/>
        <v>1</v>
      </c>
      <c r="HT86" s="160">
        <f t="shared" ref="HT86:HT96" si="303">HQ86+HT85</f>
        <v>17235.73</v>
      </c>
      <c r="HU86" s="158">
        <f>MAX(HT55:HT86)</f>
        <v>17940.48</v>
      </c>
      <c r="HV86" s="158">
        <f t="shared" si="269"/>
        <v>-704.75</v>
      </c>
      <c r="HW86" s="170"/>
      <c r="HX86" s="468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  <c r="IX86" s="156"/>
      <c r="IY86" s="156"/>
      <c r="IZ86" s="156"/>
      <c r="JA86" s="156"/>
      <c r="JB86" s="156"/>
      <c r="JC86" s="156"/>
      <c r="JD86" s="156"/>
      <c r="JE86" s="156"/>
      <c r="JF86" s="156"/>
      <c r="JG86" s="156"/>
      <c r="JH86" s="156"/>
      <c r="JI86" s="156"/>
      <c r="JJ86" s="156"/>
      <c r="JK86" s="156"/>
      <c r="JL86" s="156"/>
      <c r="JM86" s="156"/>
      <c r="JN86" s="156"/>
      <c r="JO86" s="156"/>
      <c r="JP86" s="156"/>
      <c r="JQ86" s="156"/>
      <c r="JR86" s="156"/>
      <c r="JS86" s="156"/>
      <c r="JT86" s="156"/>
      <c r="JU86" s="156"/>
    </row>
    <row r="87" spans="1:281" s="174" customFormat="1" ht="19.5" customHeight="1" x14ac:dyDescent="0.35">
      <c r="A87" s="156"/>
      <c r="B87" s="813">
        <f t="shared" si="270"/>
        <v>37316</v>
      </c>
      <c r="C87" s="814">
        <f t="shared" si="271"/>
        <v>25512.25</v>
      </c>
      <c r="D87" s="816">
        <v>0</v>
      </c>
      <c r="E87" s="816">
        <v>0</v>
      </c>
      <c r="F87" s="814">
        <f t="shared" si="233"/>
        <v>-379.76</v>
      </c>
      <c r="G87" s="817">
        <f t="shared" si="272"/>
        <v>25132.49</v>
      </c>
      <c r="H87" s="818">
        <f t="shared" si="273"/>
        <v>-1.4885398191065076E-2</v>
      </c>
      <c r="I87" s="765">
        <f t="shared" si="274"/>
        <v>16855.97</v>
      </c>
      <c r="J87" s="159">
        <f t="shared" si="234"/>
        <v>-1084.5099999999984</v>
      </c>
      <c r="K87" s="267">
        <v>37316</v>
      </c>
      <c r="L87" s="162">
        <f t="shared" si="275"/>
        <v>0</v>
      </c>
      <c r="M87" s="260">
        <v>1994</v>
      </c>
      <c r="N87" s="175">
        <f t="shared" si="235"/>
        <v>0</v>
      </c>
      <c r="O87" s="162">
        <f t="shared" si="276"/>
        <v>0</v>
      </c>
      <c r="P87" s="260">
        <v>164.3</v>
      </c>
      <c r="Q87" s="176">
        <f t="shared" si="236"/>
        <v>0</v>
      </c>
      <c r="R87" s="161">
        <f t="shared" si="277"/>
        <v>0</v>
      </c>
      <c r="S87" s="259">
        <v>-3103.8</v>
      </c>
      <c r="T87" s="177">
        <f t="shared" si="237"/>
        <v>0</v>
      </c>
      <c r="U87" s="164">
        <f t="shared" si="278"/>
        <v>0</v>
      </c>
      <c r="V87" s="259">
        <v>-380.58</v>
      </c>
      <c r="W87" s="177">
        <f t="shared" si="238"/>
        <v>0</v>
      </c>
      <c r="X87" s="164">
        <f t="shared" si="279"/>
        <v>0</v>
      </c>
      <c r="Y87" s="247">
        <v>-988</v>
      </c>
      <c r="Z87" s="178">
        <f t="shared" si="239"/>
        <v>0</v>
      </c>
      <c r="AA87" s="165">
        <f t="shared" si="280"/>
        <v>0</v>
      </c>
      <c r="AB87" s="247">
        <v>-533</v>
      </c>
      <c r="AC87" s="179">
        <f t="shared" si="240"/>
        <v>0</v>
      </c>
      <c r="AD87" s="164">
        <f t="shared" si="281"/>
        <v>0</v>
      </c>
      <c r="AE87" s="247">
        <v>-169</v>
      </c>
      <c r="AF87" s="179">
        <f t="shared" si="241"/>
        <v>0</v>
      </c>
      <c r="AG87" s="164">
        <f t="shared" si="282"/>
        <v>0</v>
      </c>
      <c r="AH87" s="439">
        <v>811</v>
      </c>
      <c r="AI87" s="178">
        <f t="shared" si="242"/>
        <v>0</v>
      </c>
      <c r="AJ87" s="165">
        <f t="shared" si="283"/>
        <v>0</v>
      </c>
      <c r="AK87" s="439">
        <v>386</v>
      </c>
      <c r="AL87" s="179">
        <f t="shared" si="243"/>
        <v>0</v>
      </c>
      <c r="AM87" s="164">
        <f t="shared" si="284"/>
        <v>0</v>
      </c>
      <c r="AN87" s="439">
        <v>131</v>
      </c>
      <c r="AO87" s="178">
        <f t="shared" si="244"/>
        <v>0</v>
      </c>
      <c r="AP87" s="165">
        <f t="shared" si="285"/>
        <v>0</v>
      </c>
      <c r="AQ87" s="260">
        <v>1230</v>
      </c>
      <c r="AR87" s="179">
        <f t="shared" si="245"/>
        <v>0</v>
      </c>
      <c r="AS87" s="164">
        <f t="shared" si="286"/>
        <v>1</v>
      </c>
      <c r="AT87" s="260">
        <v>123</v>
      </c>
      <c r="AU87" s="180">
        <f t="shared" si="246"/>
        <v>123</v>
      </c>
      <c r="AV87" s="162">
        <f t="shared" si="287"/>
        <v>0</v>
      </c>
      <c r="AW87" s="259">
        <v>-689</v>
      </c>
      <c r="AX87" s="176">
        <f t="shared" si="247"/>
        <v>0</v>
      </c>
      <c r="AY87" s="161">
        <f t="shared" si="288"/>
        <v>0</v>
      </c>
      <c r="AZ87" s="247">
        <v>-801.5</v>
      </c>
      <c r="BA87" s="181">
        <f t="shared" si="248"/>
        <v>0</v>
      </c>
      <c r="BB87" s="162">
        <f t="shared" si="289"/>
        <v>0</v>
      </c>
      <c r="BC87" s="247">
        <v>-84.05</v>
      </c>
      <c r="BD87" s="182">
        <f t="shared" si="249"/>
        <v>0</v>
      </c>
      <c r="BE87" s="161">
        <f t="shared" si="290"/>
        <v>0</v>
      </c>
      <c r="BF87" s="247">
        <v>-1265.48</v>
      </c>
      <c r="BG87" s="182">
        <f t="shared" si="250"/>
        <v>0</v>
      </c>
      <c r="BH87" s="161">
        <f t="shared" si="291"/>
        <v>0</v>
      </c>
      <c r="BI87" s="247">
        <v>-671.74</v>
      </c>
      <c r="BJ87" s="180">
        <f t="shared" si="251"/>
        <v>0</v>
      </c>
      <c r="BK87" s="161">
        <f t="shared" si="292"/>
        <v>1</v>
      </c>
      <c r="BL87" s="247">
        <v>-196.75</v>
      </c>
      <c r="BM87" s="180">
        <f t="shared" si="252"/>
        <v>-196.75</v>
      </c>
      <c r="BN87" s="161">
        <f t="shared" si="293"/>
        <v>0</v>
      </c>
      <c r="BO87" s="259">
        <v>-321.75</v>
      </c>
      <c r="BP87" s="176">
        <f t="shared" si="253"/>
        <v>0</v>
      </c>
      <c r="BQ87" s="161">
        <f t="shared" si="294"/>
        <v>0</v>
      </c>
      <c r="BR87" s="259">
        <v>-328.03</v>
      </c>
      <c r="BS87" s="182">
        <f t="shared" si="254"/>
        <v>0</v>
      </c>
      <c r="BT87" s="161">
        <f t="shared" si="295"/>
        <v>1</v>
      </c>
      <c r="BU87" s="259">
        <v>-203.01</v>
      </c>
      <c r="BV87" s="180">
        <f t="shared" si="255"/>
        <v>-203.01</v>
      </c>
      <c r="BW87" s="162">
        <f t="shared" si="296"/>
        <v>1</v>
      </c>
      <c r="BX87" s="259">
        <v>-103</v>
      </c>
      <c r="BY87" s="176">
        <f t="shared" si="256"/>
        <v>-103</v>
      </c>
      <c r="BZ87" s="161">
        <f t="shared" si="297"/>
        <v>0</v>
      </c>
      <c r="CA87" s="259">
        <v>-558</v>
      </c>
      <c r="CB87" s="180">
        <f t="shared" si="257"/>
        <v>0</v>
      </c>
      <c r="CC87" s="162">
        <f t="shared" si="298"/>
        <v>0</v>
      </c>
      <c r="CD87" s="260"/>
      <c r="CE87" s="182"/>
      <c r="CF87" s="410">
        <f t="shared" si="299"/>
        <v>0</v>
      </c>
      <c r="CG87" s="260">
        <v>4600</v>
      </c>
      <c r="CH87" s="182">
        <f t="shared" si="258"/>
        <v>0</v>
      </c>
      <c r="CI87" s="416">
        <f t="shared" si="300"/>
        <v>0</v>
      </c>
      <c r="CJ87" s="260">
        <v>2300</v>
      </c>
      <c r="CK87" s="444">
        <f t="shared" si="259"/>
        <v>0</v>
      </c>
      <c r="CL87" s="162">
        <f t="shared" si="301"/>
        <v>0</v>
      </c>
      <c r="CM87" s="260">
        <v>460</v>
      </c>
      <c r="CN87" s="608">
        <f t="shared" si="260"/>
        <v>0</v>
      </c>
      <c r="CO87" s="158">
        <f t="shared" si="261"/>
        <v>-379.76</v>
      </c>
      <c r="CP87" s="182"/>
      <c r="CQ87" s="731">
        <f t="shared" si="262"/>
        <v>-379.76</v>
      </c>
      <c r="CR87" s="599"/>
      <c r="CS87" s="359">
        <f t="shared" si="302"/>
        <v>37316</v>
      </c>
      <c r="CT87" s="613"/>
      <c r="CU87" s="182"/>
      <c r="CV87" s="608"/>
      <c r="CW87" s="642"/>
      <c r="CX87" s="182"/>
      <c r="CY87" s="608"/>
      <c r="CZ87" s="613"/>
      <c r="DA87" s="182"/>
      <c r="DB87" s="608"/>
      <c r="DC87" s="613"/>
      <c r="DD87" s="182"/>
      <c r="DE87" s="608"/>
      <c r="DF87" s="613"/>
      <c r="DG87" s="182"/>
      <c r="DH87" s="608"/>
      <c r="DI87" s="613"/>
      <c r="DJ87" s="182"/>
      <c r="DK87" s="608"/>
      <c r="DL87" s="613"/>
      <c r="DM87" s="182"/>
      <c r="DN87" s="608"/>
      <c r="DO87" s="613"/>
      <c r="DP87" s="182"/>
      <c r="DQ87" s="608"/>
      <c r="DR87" s="613"/>
      <c r="DS87" s="182"/>
      <c r="DT87" s="608"/>
      <c r="DU87" s="613"/>
      <c r="DV87" s="182"/>
      <c r="DW87" s="608"/>
      <c r="DX87" s="613"/>
      <c r="DY87" s="182"/>
      <c r="DZ87" s="608"/>
      <c r="EA87" s="613"/>
      <c r="EB87" s="182"/>
      <c r="EC87" s="608"/>
      <c r="ED87" s="613"/>
      <c r="EE87" s="182"/>
      <c r="EF87" s="608"/>
      <c r="EG87" s="613"/>
      <c r="EH87" s="182"/>
      <c r="EI87" s="608"/>
      <c r="EJ87" s="613"/>
      <c r="EK87" s="182"/>
      <c r="EL87" s="608"/>
      <c r="EM87" s="613"/>
      <c r="EN87" s="182"/>
      <c r="EO87" s="608"/>
      <c r="EP87" s="613"/>
      <c r="EQ87" s="182"/>
      <c r="ER87" s="608"/>
      <c r="ES87" s="613"/>
      <c r="ET87" s="182"/>
      <c r="EU87" s="608"/>
      <c r="EV87" s="613"/>
      <c r="EW87" s="182"/>
      <c r="EX87" s="608"/>
      <c r="EY87" s="613"/>
      <c r="EZ87" s="182"/>
      <c r="FA87" s="608"/>
      <c r="FB87" s="182"/>
      <c r="FC87" s="182"/>
      <c r="FD87" s="182"/>
      <c r="FE87" s="588"/>
      <c r="FF87" s="182"/>
      <c r="FG87" s="181"/>
      <c r="FH87" s="860"/>
      <c r="FI87" s="662">
        <f t="shared" si="32"/>
        <v>37500</v>
      </c>
      <c r="FJ87" s="677"/>
      <c r="FK87" s="677"/>
      <c r="FL87" s="677"/>
      <c r="FM87" s="677"/>
      <c r="FN87" s="677"/>
      <c r="FO87" s="677"/>
      <c r="FP87" s="677"/>
      <c r="FQ87" s="677"/>
      <c r="FR87" s="67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666"/>
      <c r="GD87" s="666"/>
      <c r="GE87" s="666"/>
      <c r="GF87" s="666"/>
      <c r="GG87" s="169"/>
      <c r="GH87" s="686">
        <f t="shared" si="204"/>
        <v>0</v>
      </c>
      <c r="GI87" s="171">
        <f t="shared" si="205"/>
        <v>0</v>
      </c>
      <c r="GJ87" s="171">
        <f t="shared" si="206"/>
        <v>0</v>
      </c>
      <c r="GK87" s="171">
        <f t="shared" si="207"/>
        <v>0</v>
      </c>
      <c r="GL87" s="171">
        <f t="shared" si="208"/>
        <v>0</v>
      </c>
      <c r="GM87" s="171">
        <f t="shared" si="209"/>
        <v>0</v>
      </c>
      <c r="GN87" s="171">
        <f t="shared" si="210"/>
        <v>0</v>
      </c>
      <c r="GO87" s="171">
        <f t="shared" si="211"/>
        <v>0</v>
      </c>
      <c r="GP87" s="171">
        <f t="shared" si="212"/>
        <v>0</v>
      </c>
      <c r="GQ87" s="171">
        <f t="shared" si="213"/>
        <v>0</v>
      </c>
      <c r="GR87" s="171">
        <f t="shared" si="214"/>
        <v>0</v>
      </c>
      <c r="GS87" s="171">
        <f t="shared" si="215"/>
        <v>2253</v>
      </c>
      <c r="GT87" s="171">
        <f t="shared" si="216"/>
        <v>0</v>
      </c>
      <c r="GU87" s="171">
        <f t="shared" si="217"/>
        <v>0</v>
      </c>
      <c r="GV87" s="171">
        <f t="shared" si="218"/>
        <v>0</v>
      </c>
      <c r="GW87" s="171">
        <f t="shared" si="219"/>
        <v>0</v>
      </c>
      <c r="GX87" s="171">
        <f t="shared" si="220"/>
        <v>0</v>
      </c>
      <c r="GY87" s="171">
        <f t="shared" si="221"/>
        <v>947.75</v>
      </c>
      <c r="GZ87" s="171">
        <f t="shared" si="222"/>
        <v>0</v>
      </c>
      <c r="HA87" s="171">
        <f t="shared" si="223"/>
        <v>0</v>
      </c>
      <c r="HB87" s="171">
        <f t="shared" si="224"/>
        <v>14197.190000000002</v>
      </c>
      <c r="HC87" s="171">
        <f t="shared" si="225"/>
        <v>1872.25</v>
      </c>
      <c r="HD87" s="171">
        <f t="shared" si="226"/>
        <v>0</v>
      </c>
      <c r="HE87" s="171">
        <f t="shared" si="227"/>
        <v>0</v>
      </c>
      <c r="HF87" s="171">
        <f t="shared" si="228"/>
        <v>0</v>
      </c>
      <c r="HG87" s="171">
        <f t="shared" si="229"/>
        <v>0</v>
      </c>
      <c r="HH87" s="171">
        <f t="shared" si="230"/>
        <v>0</v>
      </c>
      <c r="HI87" s="778"/>
      <c r="HJ87" s="171">
        <f t="shared" si="231"/>
        <v>1036.75</v>
      </c>
      <c r="HK87" s="171"/>
      <c r="HL87" s="172">
        <f t="shared" si="232"/>
        <v>37500</v>
      </c>
      <c r="HM87" s="171">
        <f t="shared" si="101"/>
        <v>19270.190000000002</v>
      </c>
      <c r="HN87" s="700">
        <f t="shared" si="263"/>
        <v>37316</v>
      </c>
      <c r="HO87" s="160">
        <f t="shared" si="264"/>
        <v>0</v>
      </c>
      <c r="HP87" s="160">
        <f t="shared" si="265"/>
        <v>-379.76</v>
      </c>
      <c r="HQ87" s="171">
        <f t="shared" si="266"/>
        <v>-379.76</v>
      </c>
      <c r="HR87" s="168">
        <f t="shared" si="267"/>
        <v>0</v>
      </c>
      <c r="HS87" s="168">
        <f t="shared" si="268"/>
        <v>1</v>
      </c>
      <c r="HT87" s="160">
        <f t="shared" si="303"/>
        <v>16855.97</v>
      </c>
      <c r="HU87" s="158">
        <f>MAX(HT55:HT87)</f>
        <v>17940.48</v>
      </c>
      <c r="HV87" s="158">
        <f t="shared" si="269"/>
        <v>-1084.5099999999984</v>
      </c>
      <c r="HW87" s="170"/>
      <c r="HX87" s="468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  <c r="IX87" s="156"/>
      <c r="IY87" s="156"/>
      <c r="IZ87" s="156"/>
      <c r="JA87" s="156"/>
      <c r="JB87" s="156"/>
      <c r="JC87" s="156"/>
      <c r="JD87" s="156"/>
      <c r="JE87" s="156"/>
      <c r="JF87" s="156"/>
      <c r="JG87" s="156"/>
      <c r="JH87" s="156"/>
      <c r="JI87" s="156"/>
      <c r="JJ87" s="156"/>
      <c r="JK87" s="156"/>
      <c r="JL87" s="156"/>
      <c r="JM87" s="156"/>
      <c r="JN87" s="156"/>
      <c r="JO87" s="156"/>
      <c r="JP87" s="156"/>
      <c r="JQ87" s="156"/>
      <c r="JR87" s="156"/>
      <c r="JS87" s="156"/>
      <c r="JT87" s="156"/>
      <c r="JU87" s="156"/>
    </row>
    <row r="88" spans="1:281" s="174" customFormat="1" ht="19.5" customHeight="1" x14ac:dyDescent="0.35">
      <c r="A88" s="156"/>
      <c r="B88" s="813">
        <f t="shared" si="270"/>
        <v>37347</v>
      </c>
      <c r="C88" s="814">
        <f t="shared" si="271"/>
        <v>25132.49</v>
      </c>
      <c r="D88" s="816">
        <v>0</v>
      </c>
      <c r="E88" s="816">
        <v>0</v>
      </c>
      <c r="F88" s="814">
        <f t="shared" si="233"/>
        <v>606.25</v>
      </c>
      <c r="G88" s="817">
        <f t="shared" si="272"/>
        <v>25738.74</v>
      </c>
      <c r="H88" s="818">
        <f t="shared" si="273"/>
        <v>2.4122162189261786E-2</v>
      </c>
      <c r="I88" s="765">
        <f t="shared" si="274"/>
        <v>17462.22</v>
      </c>
      <c r="J88" s="159">
        <f t="shared" si="234"/>
        <v>-478.2599999999984</v>
      </c>
      <c r="K88" s="267">
        <v>37347</v>
      </c>
      <c r="L88" s="162">
        <f t="shared" si="275"/>
        <v>0</v>
      </c>
      <c r="M88" s="260">
        <v>2421.5</v>
      </c>
      <c r="N88" s="175">
        <f t="shared" si="235"/>
        <v>0</v>
      </c>
      <c r="O88" s="162">
        <f t="shared" si="276"/>
        <v>0</v>
      </c>
      <c r="P88" s="260">
        <v>207.05</v>
      </c>
      <c r="Q88" s="176">
        <f t="shared" si="236"/>
        <v>0</v>
      </c>
      <c r="R88" s="161">
        <f t="shared" si="277"/>
        <v>0</v>
      </c>
      <c r="S88" s="260">
        <v>3514.8</v>
      </c>
      <c r="T88" s="177">
        <f t="shared" si="237"/>
        <v>0</v>
      </c>
      <c r="U88" s="164">
        <f t="shared" si="278"/>
        <v>0</v>
      </c>
      <c r="V88" s="260">
        <v>351.48</v>
      </c>
      <c r="W88" s="177">
        <f t="shared" si="238"/>
        <v>0</v>
      </c>
      <c r="X88" s="164">
        <f t="shared" si="279"/>
        <v>0</v>
      </c>
      <c r="Y88" s="248">
        <v>835</v>
      </c>
      <c r="Z88" s="178">
        <f t="shared" si="239"/>
        <v>0</v>
      </c>
      <c r="AA88" s="165">
        <f t="shared" si="280"/>
        <v>0</v>
      </c>
      <c r="AB88" s="248">
        <v>417.5</v>
      </c>
      <c r="AC88" s="179">
        <f t="shared" si="240"/>
        <v>0</v>
      </c>
      <c r="AD88" s="164">
        <f t="shared" si="281"/>
        <v>0</v>
      </c>
      <c r="AE88" s="248">
        <v>83.5</v>
      </c>
      <c r="AF88" s="179">
        <f t="shared" si="241"/>
        <v>0</v>
      </c>
      <c r="AG88" s="164">
        <f t="shared" si="282"/>
        <v>0</v>
      </c>
      <c r="AH88" s="243">
        <v>-650</v>
      </c>
      <c r="AI88" s="178">
        <f t="shared" si="242"/>
        <v>0</v>
      </c>
      <c r="AJ88" s="165">
        <f t="shared" si="283"/>
        <v>0</v>
      </c>
      <c r="AK88" s="243">
        <v>-325</v>
      </c>
      <c r="AL88" s="179">
        <f t="shared" si="243"/>
        <v>0</v>
      </c>
      <c r="AM88" s="164">
        <f t="shared" si="284"/>
        <v>0</v>
      </c>
      <c r="AN88" s="243">
        <v>-130</v>
      </c>
      <c r="AO88" s="178">
        <f t="shared" si="244"/>
        <v>0</v>
      </c>
      <c r="AP88" s="165">
        <f t="shared" si="285"/>
        <v>0</v>
      </c>
      <c r="AQ88" s="260">
        <v>1120</v>
      </c>
      <c r="AR88" s="179">
        <f t="shared" si="245"/>
        <v>0</v>
      </c>
      <c r="AS88" s="164">
        <f t="shared" si="286"/>
        <v>1</v>
      </c>
      <c r="AT88" s="260">
        <v>112</v>
      </c>
      <c r="AU88" s="180">
        <f t="shared" si="246"/>
        <v>112</v>
      </c>
      <c r="AV88" s="162">
        <f t="shared" si="287"/>
        <v>0</v>
      </c>
      <c r="AW88" s="260">
        <v>392</v>
      </c>
      <c r="AX88" s="176">
        <f t="shared" si="247"/>
        <v>0</v>
      </c>
      <c r="AY88" s="161">
        <f t="shared" si="288"/>
        <v>0</v>
      </c>
      <c r="AZ88" s="248">
        <v>2687.5</v>
      </c>
      <c r="BA88" s="181">
        <f t="shared" si="248"/>
        <v>0</v>
      </c>
      <c r="BB88" s="162">
        <f t="shared" si="289"/>
        <v>0</v>
      </c>
      <c r="BC88" s="248">
        <v>268.75</v>
      </c>
      <c r="BD88" s="182">
        <f t="shared" si="249"/>
        <v>0</v>
      </c>
      <c r="BE88" s="161">
        <f t="shared" si="290"/>
        <v>0</v>
      </c>
      <c r="BF88" s="248">
        <v>1348.51</v>
      </c>
      <c r="BG88" s="182">
        <f t="shared" si="250"/>
        <v>0</v>
      </c>
      <c r="BH88" s="161">
        <f t="shared" si="291"/>
        <v>0</v>
      </c>
      <c r="BI88" s="248">
        <v>654.76</v>
      </c>
      <c r="BJ88" s="180">
        <f t="shared" si="251"/>
        <v>0</v>
      </c>
      <c r="BK88" s="161">
        <f t="shared" si="292"/>
        <v>1</v>
      </c>
      <c r="BL88" s="248">
        <v>99.75</v>
      </c>
      <c r="BM88" s="180">
        <f t="shared" si="252"/>
        <v>99.75</v>
      </c>
      <c r="BN88" s="161">
        <f t="shared" si="293"/>
        <v>0</v>
      </c>
      <c r="BO88" s="260">
        <v>1918.75</v>
      </c>
      <c r="BP88" s="176">
        <f t="shared" si="253"/>
        <v>0</v>
      </c>
      <c r="BQ88" s="161">
        <f t="shared" si="294"/>
        <v>0</v>
      </c>
      <c r="BR88" s="260">
        <v>748.5</v>
      </c>
      <c r="BS88" s="182">
        <f t="shared" si="254"/>
        <v>0</v>
      </c>
      <c r="BT88" s="161">
        <f t="shared" si="295"/>
        <v>1</v>
      </c>
      <c r="BU88" s="260">
        <v>354.75</v>
      </c>
      <c r="BV88" s="180">
        <f t="shared" si="255"/>
        <v>354.75</v>
      </c>
      <c r="BW88" s="162">
        <f t="shared" si="296"/>
        <v>1</v>
      </c>
      <c r="BX88" s="260">
        <v>39.75</v>
      </c>
      <c r="BY88" s="176">
        <f t="shared" si="256"/>
        <v>39.75</v>
      </c>
      <c r="BZ88" s="161">
        <f t="shared" si="297"/>
        <v>0</v>
      </c>
      <c r="CA88" s="260">
        <v>1991</v>
      </c>
      <c r="CB88" s="180">
        <f t="shared" si="257"/>
        <v>0</v>
      </c>
      <c r="CC88" s="162">
        <f t="shared" si="298"/>
        <v>0</v>
      </c>
      <c r="CD88" s="260"/>
      <c r="CE88" s="182"/>
      <c r="CF88" s="410">
        <f t="shared" si="299"/>
        <v>0</v>
      </c>
      <c r="CG88" s="259">
        <v>-1828</v>
      </c>
      <c r="CH88" s="182">
        <f t="shared" si="258"/>
        <v>0</v>
      </c>
      <c r="CI88" s="416">
        <f t="shared" si="300"/>
        <v>0</v>
      </c>
      <c r="CJ88" s="259">
        <v>-953</v>
      </c>
      <c r="CK88" s="444">
        <f t="shared" si="259"/>
        <v>0</v>
      </c>
      <c r="CL88" s="162">
        <f t="shared" si="301"/>
        <v>0</v>
      </c>
      <c r="CM88" s="259">
        <v>-253</v>
      </c>
      <c r="CN88" s="608">
        <f t="shared" si="260"/>
        <v>0</v>
      </c>
      <c r="CO88" s="158">
        <f t="shared" si="261"/>
        <v>606.25</v>
      </c>
      <c r="CP88" s="182"/>
      <c r="CQ88" s="731">
        <f t="shared" si="262"/>
        <v>606.25</v>
      </c>
      <c r="CR88" s="599"/>
      <c r="CS88" s="359">
        <f t="shared" si="302"/>
        <v>37347</v>
      </c>
      <c r="CT88" s="613"/>
      <c r="CU88" s="182"/>
      <c r="CV88" s="608"/>
      <c r="CW88" s="642"/>
      <c r="CX88" s="182"/>
      <c r="CY88" s="608"/>
      <c r="CZ88" s="613"/>
      <c r="DA88" s="182"/>
      <c r="DB88" s="608"/>
      <c r="DC88" s="613"/>
      <c r="DD88" s="182"/>
      <c r="DE88" s="608"/>
      <c r="DF88" s="613"/>
      <c r="DG88" s="182"/>
      <c r="DH88" s="608"/>
      <c r="DI88" s="613"/>
      <c r="DJ88" s="182"/>
      <c r="DK88" s="608"/>
      <c r="DL88" s="613"/>
      <c r="DM88" s="182"/>
      <c r="DN88" s="608"/>
      <c r="DO88" s="613"/>
      <c r="DP88" s="182"/>
      <c r="DQ88" s="608"/>
      <c r="DR88" s="613"/>
      <c r="DS88" s="182"/>
      <c r="DT88" s="608"/>
      <c r="DU88" s="613"/>
      <c r="DV88" s="182"/>
      <c r="DW88" s="608"/>
      <c r="DX88" s="613"/>
      <c r="DY88" s="182"/>
      <c r="DZ88" s="608"/>
      <c r="EA88" s="613"/>
      <c r="EB88" s="182"/>
      <c r="EC88" s="608"/>
      <c r="ED88" s="613"/>
      <c r="EE88" s="182"/>
      <c r="EF88" s="608"/>
      <c r="EG88" s="613"/>
      <c r="EH88" s="182"/>
      <c r="EI88" s="608"/>
      <c r="EJ88" s="613"/>
      <c r="EK88" s="182"/>
      <c r="EL88" s="608"/>
      <c r="EM88" s="613"/>
      <c r="EN88" s="182"/>
      <c r="EO88" s="608"/>
      <c r="EP88" s="613"/>
      <c r="EQ88" s="182"/>
      <c r="ER88" s="608"/>
      <c r="ES88" s="613"/>
      <c r="ET88" s="182"/>
      <c r="EU88" s="608"/>
      <c r="EV88" s="613"/>
      <c r="EW88" s="182"/>
      <c r="EX88" s="608"/>
      <c r="EY88" s="613"/>
      <c r="EZ88" s="182"/>
      <c r="FA88" s="608"/>
      <c r="FB88" s="182"/>
      <c r="FC88" s="182"/>
      <c r="FD88" s="182"/>
      <c r="FE88" s="588"/>
      <c r="FF88" s="182"/>
      <c r="FG88" s="181"/>
      <c r="FH88" s="860"/>
      <c r="FI88" s="662">
        <f t="shared" si="32"/>
        <v>37530</v>
      </c>
      <c r="FJ88" s="677"/>
      <c r="FK88" s="677"/>
      <c r="FL88" s="677"/>
      <c r="FM88" s="677"/>
      <c r="FN88" s="677"/>
      <c r="FO88" s="677"/>
      <c r="FP88" s="677"/>
      <c r="FQ88" s="677"/>
      <c r="FR88" s="67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666"/>
      <c r="GD88" s="666"/>
      <c r="GE88" s="666"/>
      <c r="GF88" s="666"/>
      <c r="GG88" s="169"/>
      <c r="GH88" s="686">
        <f t="shared" si="204"/>
        <v>0</v>
      </c>
      <c r="GI88" s="171">
        <f t="shared" si="205"/>
        <v>0</v>
      </c>
      <c r="GJ88" s="171">
        <f t="shared" si="206"/>
        <v>0</v>
      </c>
      <c r="GK88" s="171">
        <f t="shared" si="207"/>
        <v>0</v>
      </c>
      <c r="GL88" s="171">
        <f t="shared" si="208"/>
        <v>0</v>
      </c>
      <c r="GM88" s="171">
        <f t="shared" si="209"/>
        <v>0</v>
      </c>
      <c r="GN88" s="171">
        <f t="shared" si="210"/>
        <v>0</v>
      </c>
      <c r="GO88" s="171">
        <f t="shared" si="211"/>
        <v>0</v>
      </c>
      <c r="GP88" s="171">
        <f t="shared" si="212"/>
        <v>0</v>
      </c>
      <c r="GQ88" s="171">
        <f t="shared" si="213"/>
        <v>0</v>
      </c>
      <c r="GR88" s="171">
        <f t="shared" si="214"/>
        <v>0</v>
      </c>
      <c r="GS88" s="171">
        <f t="shared" si="215"/>
        <v>2196</v>
      </c>
      <c r="GT88" s="171">
        <f t="shared" si="216"/>
        <v>0</v>
      </c>
      <c r="GU88" s="171">
        <f t="shared" si="217"/>
        <v>0</v>
      </c>
      <c r="GV88" s="171">
        <f t="shared" si="218"/>
        <v>0</v>
      </c>
      <c r="GW88" s="171">
        <f t="shared" si="219"/>
        <v>0</v>
      </c>
      <c r="GX88" s="171">
        <f t="shared" si="220"/>
        <v>0</v>
      </c>
      <c r="GY88" s="171">
        <f t="shared" si="221"/>
        <v>868.5</v>
      </c>
      <c r="GZ88" s="171">
        <f t="shared" si="222"/>
        <v>0</v>
      </c>
      <c r="HA88" s="171">
        <f t="shared" si="223"/>
        <v>0</v>
      </c>
      <c r="HB88" s="171">
        <f t="shared" si="224"/>
        <v>14576.940000000002</v>
      </c>
      <c r="HC88" s="171">
        <f t="shared" si="225"/>
        <v>1917</v>
      </c>
      <c r="HD88" s="171">
        <f t="shared" si="226"/>
        <v>0</v>
      </c>
      <c r="HE88" s="171">
        <f t="shared" si="227"/>
        <v>0</v>
      </c>
      <c r="HF88" s="171">
        <f t="shared" si="228"/>
        <v>0</v>
      </c>
      <c r="HG88" s="171">
        <f t="shared" si="229"/>
        <v>0</v>
      </c>
      <c r="HH88" s="171">
        <f t="shared" si="230"/>
        <v>0</v>
      </c>
      <c r="HI88" s="778"/>
      <c r="HJ88" s="171">
        <f t="shared" si="231"/>
        <v>288.25</v>
      </c>
      <c r="HK88" s="171"/>
      <c r="HL88" s="172">
        <f t="shared" si="232"/>
        <v>37530</v>
      </c>
      <c r="HM88" s="171">
        <f t="shared" ref="HM88:HM119" si="304">HM87+HJ88</f>
        <v>19558.440000000002</v>
      </c>
      <c r="HN88" s="700">
        <f t="shared" si="263"/>
        <v>37347</v>
      </c>
      <c r="HO88" s="160">
        <f t="shared" si="264"/>
        <v>606.25</v>
      </c>
      <c r="HP88" s="160">
        <f t="shared" si="265"/>
        <v>0</v>
      </c>
      <c r="HQ88" s="171">
        <f t="shared" si="266"/>
        <v>606.25</v>
      </c>
      <c r="HR88" s="168">
        <f t="shared" si="267"/>
        <v>1</v>
      </c>
      <c r="HS88" s="168">
        <f t="shared" si="268"/>
        <v>0</v>
      </c>
      <c r="HT88" s="160">
        <f t="shared" si="303"/>
        <v>17462.22</v>
      </c>
      <c r="HU88" s="158">
        <f>MAX(HT55:HT88)</f>
        <v>17940.48</v>
      </c>
      <c r="HV88" s="158">
        <f t="shared" si="269"/>
        <v>-478.2599999999984</v>
      </c>
      <c r="HW88" s="170"/>
      <c r="HX88" s="468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  <c r="JF88" s="156"/>
      <c r="JG88" s="156"/>
      <c r="JH88" s="156"/>
      <c r="JI88" s="156"/>
      <c r="JJ88" s="156"/>
      <c r="JK88" s="156"/>
      <c r="JL88" s="156"/>
      <c r="JM88" s="156"/>
      <c r="JN88" s="156"/>
      <c r="JO88" s="156"/>
      <c r="JP88" s="156"/>
      <c r="JQ88" s="156"/>
      <c r="JR88" s="156"/>
      <c r="JS88" s="156"/>
      <c r="JT88" s="156"/>
      <c r="JU88" s="156"/>
    </row>
    <row r="89" spans="1:281" s="174" customFormat="1" ht="19.5" customHeight="1" x14ac:dyDescent="0.35">
      <c r="A89" s="156"/>
      <c r="B89" s="813">
        <f t="shared" si="270"/>
        <v>37377</v>
      </c>
      <c r="C89" s="814">
        <f t="shared" si="271"/>
        <v>25738.74</v>
      </c>
      <c r="D89" s="816">
        <v>0</v>
      </c>
      <c r="E89" s="816">
        <v>0</v>
      </c>
      <c r="F89" s="814">
        <f t="shared" si="233"/>
        <v>2681.76</v>
      </c>
      <c r="G89" s="817">
        <f t="shared" si="272"/>
        <v>28420.5</v>
      </c>
      <c r="H89" s="818">
        <f t="shared" si="273"/>
        <v>0.10419158047363625</v>
      </c>
      <c r="I89" s="765">
        <f t="shared" si="274"/>
        <v>20143.980000000003</v>
      </c>
      <c r="J89" s="159">
        <f t="shared" si="234"/>
        <v>0</v>
      </c>
      <c r="K89" s="267">
        <v>37377</v>
      </c>
      <c r="L89" s="162">
        <f t="shared" si="275"/>
        <v>0</v>
      </c>
      <c r="M89" s="260">
        <v>489</v>
      </c>
      <c r="N89" s="175">
        <f t="shared" si="235"/>
        <v>0</v>
      </c>
      <c r="O89" s="162">
        <f t="shared" si="276"/>
        <v>0</v>
      </c>
      <c r="P89" s="260">
        <v>48.9</v>
      </c>
      <c r="Q89" s="176">
        <f t="shared" si="236"/>
        <v>0</v>
      </c>
      <c r="R89" s="161">
        <f t="shared" si="277"/>
        <v>0</v>
      </c>
      <c r="S89" s="260">
        <v>1374.2</v>
      </c>
      <c r="T89" s="177">
        <f t="shared" si="237"/>
        <v>0</v>
      </c>
      <c r="U89" s="164">
        <f t="shared" si="278"/>
        <v>0</v>
      </c>
      <c r="V89" s="260">
        <v>137.41999999999999</v>
      </c>
      <c r="W89" s="177">
        <f t="shared" si="238"/>
        <v>0</v>
      </c>
      <c r="X89" s="164">
        <f t="shared" si="279"/>
        <v>0</v>
      </c>
      <c r="Y89" s="248">
        <v>1555</v>
      </c>
      <c r="Z89" s="178">
        <f t="shared" si="239"/>
        <v>0</v>
      </c>
      <c r="AA89" s="165">
        <f t="shared" si="280"/>
        <v>0</v>
      </c>
      <c r="AB89" s="248">
        <v>777.5</v>
      </c>
      <c r="AC89" s="179">
        <f t="shared" si="240"/>
        <v>0</v>
      </c>
      <c r="AD89" s="164">
        <f t="shared" si="281"/>
        <v>0</v>
      </c>
      <c r="AE89" s="248">
        <v>155.5</v>
      </c>
      <c r="AF89" s="179">
        <f t="shared" si="241"/>
        <v>0</v>
      </c>
      <c r="AG89" s="164">
        <f t="shared" si="282"/>
        <v>0</v>
      </c>
      <c r="AH89" s="439">
        <v>2500</v>
      </c>
      <c r="AI89" s="178">
        <f t="shared" si="242"/>
        <v>0</v>
      </c>
      <c r="AJ89" s="165">
        <f t="shared" si="283"/>
        <v>0</v>
      </c>
      <c r="AK89" s="439">
        <v>1250</v>
      </c>
      <c r="AL89" s="179">
        <f t="shared" si="243"/>
        <v>0</v>
      </c>
      <c r="AM89" s="164">
        <f t="shared" si="284"/>
        <v>0</v>
      </c>
      <c r="AN89" s="439">
        <v>500</v>
      </c>
      <c r="AO89" s="178">
        <f t="shared" si="244"/>
        <v>0</v>
      </c>
      <c r="AP89" s="165">
        <f t="shared" si="285"/>
        <v>0</v>
      </c>
      <c r="AQ89" s="260">
        <v>2780</v>
      </c>
      <c r="AR89" s="179">
        <f t="shared" si="245"/>
        <v>0</v>
      </c>
      <c r="AS89" s="164">
        <f t="shared" si="286"/>
        <v>1</v>
      </c>
      <c r="AT89" s="260">
        <v>278</v>
      </c>
      <c r="AU89" s="180">
        <f t="shared" si="246"/>
        <v>278</v>
      </c>
      <c r="AV89" s="162">
        <f t="shared" si="287"/>
        <v>0</v>
      </c>
      <c r="AW89" s="260">
        <v>1700</v>
      </c>
      <c r="AX89" s="176">
        <f t="shared" si="247"/>
        <v>0</v>
      </c>
      <c r="AY89" s="161">
        <f t="shared" si="288"/>
        <v>0</v>
      </c>
      <c r="AZ89" s="248">
        <v>3012.5</v>
      </c>
      <c r="BA89" s="181">
        <f t="shared" si="248"/>
        <v>0</v>
      </c>
      <c r="BB89" s="162">
        <f t="shared" si="289"/>
        <v>0</v>
      </c>
      <c r="BC89" s="248">
        <v>301.25</v>
      </c>
      <c r="BD89" s="182">
        <f t="shared" si="249"/>
        <v>0</v>
      </c>
      <c r="BE89" s="161">
        <f t="shared" si="290"/>
        <v>0</v>
      </c>
      <c r="BF89" s="248">
        <v>4012.49</v>
      </c>
      <c r="BG89" s="182">
        <f t="shared" si="250"/>
        <v>0</v>
      </c>
      <c r="BH89" s="161">
        <f t="shared" si="291"/>
        <v>0</v>
      </c>
      <c r="BI89" s="248">
        <v>2006.24</v>
      </c>
      <c r="BJ89" s="180">
        <f t="shared" si="251"/>
        <v>0</v>
      </c>
      <c r="BK89" s="161">
        <f t="shared" si="292"/>
        <v>1</v>
      </c>
      <c r="BL89" s="248">
        <v>401.25</v>
      </c>
      <c r="BM89" s="180">
        <f t="shared" si="252"/>
        <v>401.25</v>
      </c>
      <c r="BN89" s="161">
        <f t="shared" si="293"/>
        <v>0</v>
      </c>
      <c r="BO89" s="260">
        <v>293.75</v>
      </c>
      <c r="BP89" s="176">
        <f t="shared" si="253"/>
        <v>0</v>
      </c>
      <c r="BQ89" s="161">
        <f t="shared" si="294"/>
        <v>0</v>
      </c>
      <c r="BR89" s="260">
        <v>3337.51</v>
      </c>
      <c r="BS89" s="182">
        <f t="shared" si="254"/>
        <v>0</v>
      </c>
      <c r="BT89" s="161">
        <f t="shared" si="295"/>
        <v>1</v>
      </c>
      <c r="BU89" s="260">
        <v>1668.76</v>
      </c>
      <c r="BV89" s="180">
        <f t="shared" si="255"/>
        <v>1668.76</v>
      </c>
      <c r="BW89" s="162">
        <f t="shared" si="296"/>
        <v>1</v>
      </c>
      <c r="BX89" s="260">
        <v>333.75</v>
      </c>
      <c r="BY89" s="176">
        <f t="shared" si="256"/>
        <v>333.75</v>
      </c>
      <c r="BZ89" s="161">
        <f t="shared" si="297"/>
        <v>0</v>
      </c>
      <c r="CA89" s="260">
        <v>3380</v>
      </c>
      <c r="CB89" s="180">
        <f t="shared" si="257"/>
        <v>0</v>
      </c>
      <c r="CC89" s="162">
        <f t="shared" si="298"/>
        <v>0</v>
      </c>
      <c r="CD89" s="260"/>
      <c r="CE89" s="182"/>
      <c r="CF89" s="410">
        <f t="shared" si="299"/>
        <v>0</v>
      </c>
      <c r="CG89" s="260">
        <v>611</v>
      </c>
      <c r="CH89" s="182">
        <f t="shared" si="258"/>
        <v>0</v>
      </c>
      <c r="CI89" s="416">
        <f t="shared" si="300"/>
        <v>0</v>
      </c>
      <c r="CJ89" s="260">
        <v>286</v>
      </c>
      <c r="CK89" s="444">
        <f t="shared" si="259"/>
        <v>0</v>
      </c>
      <c r="CL89" s="162">
        <f t="shared" si="301"/>
        <v>0</v>
      </c>
      <c r="CM89" s="260">
        <v>26</v>
      </c>
      <c r="CN89" s="608">
        <f t="shared" si="260"/>
        <v>0</v>
      </c>
      <c r="CO89" s="158">
        <f t="shared" si="261"/>
        <v>2681.76</v>
      </c>
      <c r="CP89" s="182"/>
      <c r="CQ89" s="731">
        <f t="shared" si="262"/>
        <v>2681.76</v>
      </c>
      <c r="CR89" s="599"/>
      <c r="CS89" s="359">
        <f t="shared" si="302"/>
        <v>37377</v>
      </c>
      <c r="CT89" s="613"/>
      <c r="CU89" s="182"/>
      <c r="CV89" s="608"/>
      <c r="CW89" s="642"/>
      <c r="CX89" s="182"/>
      <c r="CY89" s="608"/>
      <c r="CZ89" s="613"/>
      <c r="DA89" s="182"/>
      <c r="DB89" s="608"/>
      <c r="DC89" s="613"/>
      <c r="DD89" s="182"/>
      <c r="DE89" s="608"/>
      <c r="DF89" s="613"/>
      <c r="DG89" s="182"/>
      <c r="DH89" s="608"/>
      <c r="DI89" s="613"/>
      <c r="DJ89" s="182"/>
      <c r="DK89" s="608"/>
      <c r="DL89" s="613"/>
      <c r="DM89" s="182"/>
      <c r="DN89" s="608"/>
      <c r="DO89" s="613"/>
      <c r="DP89" s="182"/>
      <c r="DQ89" s="608"/>
      <c r="DR89" s="613"/>
      <c r="DS89" s="182"/>
      <c r="DT89" s="608"/>
      <c r="DU89" s="613"/>
      <c r="DV89" s="182"/>
      <c r="DW89" s="608"/>
      <c r="DX89" s="613"/>
      <c r="DY89" s="182"/>
      <c r="DZ89" s="608"/>
      <c r="EA89" s="613"/>
      <c r="EB89" s="182"/>
      <c r="EC89" s="608"/>
      <c r="ED89" s="613"/>
      <c r="EE89" s="182"/>
      <c r="EF89" s="608"/>
      <c r="EG89" s="613"/>
      <c r="EH89" s="182"/>
      <c r="EI89" s="608"/>
      <c r="EJ89" s="613"/>
      <c r="EK89" s="182"/>
      <c r="EL89" s="608"/>
      <c r="EM89" s="613"/>
      <c r="EN89" s="182"/>
      <c r="EO89" s="608"/>
      <c r="EP89" s="613"/>
      <c r="EQ89" s="182"/>
      <c r="ER89" s="608"/>
      <c r="ES89" s="613"/>
      <c r="ET89" s="182"/>
      <c r="EU89" s="608"/>
      <c r="EV89" s="613"/>
      <c r="EW89" s="182"/>
      <c r="EX89" s="608"/>
      <c r="EY89" s="613"/>
      <c r="EZ89" s="182"/>
      <c r="FA89" s="608"/>
      <c r="FB89" s="182"/>
      <c r="FC89" s="182"/>
      <c r="FD89" s="182"/>
      <c r="FE89" s="588"/>
      <c r="FF89" s="182"/>
      <c r="FG89" s="181"/>
      <c r="FH89" s="860"/>
      <c r="FI89" s="662">
        <f t="shared" si="32"/>
        <v>37561</v>
      </c>
      <c r="FJ89" s="677"/>
      <c r="FK89" s="677"/>
      <c r="FL89" s="677"/>
      <c r="FM89" s="677"/>
      <c r="FN89" s="677"/>
      <c r="FO89" s="677"/>
      <c r="FP89" s="677"/>
      <c r="FQ89" s="677"/>
      <c r="FR89" s="67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666"/>
      <c r="GD89" s="666"/>
      <c r="GE89" s="666"/>
      <c r="GF89" s="666"/>
      <c r="GG89" s="169"/>
      <c r="GH89" s="686">
        <f t="shared" si="204"/>
        <v>0</v>
      </c>
      <c r="GI89" s="171">
        <f t="shared" si="205"/>
        <v>0</v>
      </c>
      <c r="GJ89" s="171">
        <f t="shared" si="206"/>
        <v>0</v>
      </c>
      <c r="GK89" s="171">
        <f t="shared" si="207"/>
        <v>0</v>
      </c>
      <c r="GL89" s="171">
        <f t="shared" si="208"/>
        <v>0</v>
      </c>
      <c r="GM89" s="171">
        <f t="shared" si="209"/>
        <v>0</v>
      </c>
      <c r="GN89" s="171">
        <f t="shared" si="210"/>
        <v>0</v>
      </c>
      <c r="GO89" s="171">
        <f t="shared" si="211"/>
        <v>0</v>
      </c>
      <c r="GP89" s="171">
        <f t="shared" si="212"/>
        <v>0</v>
      </c>
      <c r="GQ89" s="171">
        <f t="shared" si="213"/>
        <v>0</v>
      </c>
      <c r="GR89" s="171">
        <f t="shared" si="214"/>
        <v>0</v>
      </c>
      <c r="GS89" s="171">
        <f t="shared" si="215"/>
        <v>2248</v>
      </c>
      <c r="GT89" s="171">
        <f t="shared" si="216"/>
        <v>0</v>
      </c>
      <c r="GU89" s="171">
        <f t="shared" si="217"/>
        <v>0</v>
      </c>
      <c r="GV89" s="171">
        <f t="shared" si="218"/>
        <v>0</v>
      </c>
      <c r="GW89" s="171">
        <f t="shared" si="219"/>
        <v>0</v>
      </c>
      <c r="GX89" s="171">
        <f t="shared" si="220"/>
        <v>0</v>
      </c>
      <c r="GY89" s="171">
        <f t="shared" si="221"/>
        <v>850.75</v>
      </c>
      <c r="GZ89" s="171">
        <f t="shared" si="222"/>
        <v>0</v>
      </c>
      <c r="HA89" s="171">
        <f t="shared" si="223"/>
        <v>0</v>
      </c>
      <c r="HB89" s="171">
        <f t="shared" si="224"/>
        <v>14819.190000000002</v>
      </c>
      <c r="HC89" s="171">
        <f t="shared" si="225"/>
        <v>1934.25</v>
      </c>
      <c r="HD89" s="171">
        <f t="shared" si="226"/>
        <v>0</v>
      </c>
      <c r="HE89" s="171">
        <f t="shared" si="227"/>
        <v>0</v>
      </c>
      <c r="HF89" s="171">
        <f t="shared" si="228"/>
        <v>0</v>
      </c>
      <c r="HG89" s="171">
        <f t="shared" si="229"/>
        <v>0</v>
      </c>
      <c r="HH89" s="171">
        <f t="shared" si="230"/>
        <v>0</v>
      </c>
      <c r="HI89" s="778"/>
      <c r="HJ89" s="171">
        <f t="shared" si="231"/>
        <v>293.75</v>
      </c>
      <c r="HK89" s="171"/>
      <c r="HL89" s="172">
        <f t="shared" si="232"/>
        <v>37561</v>
      </c>
      <c r="HM89" s="171">
        <f t="shared" si="304"/>
        <v>19852.190000000002</v>
      </c>
      <c r="HN89" s="700">
        <f t="shared" si="263"/>
        <v>37377</v>
      </c>
      <c r="HO89" s="160">
        <f t="shared" si="264"/>
        <v>2681.76</v>
      </c>
      <c r="HP89" s="160">
        <f t="shared" si="265"/>
        <v>0</v>
      </c>
      <c r="HQ89" s="171">
        <f t="shared" si="266"/>
        <v>2681.76</v>
      </c>
      <c r="HR89" s="168">
        <f t="shared" si="267"/>
        <v>1</v>
      </c>
      <c r="HS89" s="168">
        <f t="shared" si="268"/>
        <v>0</v>
      </c>
      <c r="HT89" s="160">
        <f t="shared" si="303"/>
        <v>20143.980000000003</v>
      </c>
      <c r="HU89" s="158">
        <f>MAX(HT55:HT89)</f>
        <v>20143.980000000003</v>
      </c>
      <c r="HV89" s="158">
        <f t="shared" si="269"/>
        <v>0</v>
      </c>
      <c r="HW89" s="170"/>
      <c r="HX89" s="468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  <c r="IX89" s="156"/>
      <c r="IY89" s="156"/>
      <c r="IZ89" s="156"/>
      <c r="JA89" s="156"/>
      <c r="JB89" s="156"/>
      <c r="JC89" s="156"/>
      <c r="JD89" s="156"/>
      <c r="JE89" s="156"/>
      <c r="JF89" s="156"/>
      <c r="JG89" s="156"/>
      <c r="JH89" s="156"/>
      <c r="JI89" s="156"/>
      <c r="JJ89" s="156"/>
      <c r="JK89" s="156"/>
      <c r="JL89" s="156"/>
      <c r="JM89" s="156"/>
      <c r="JN89" s="156"/>
      <c r="JO89" s="156"/>
      <c r="JP89" s="156"/>
      <c r="JQ89" s="156"/>
      <c r="JR89" s="156"/>
      <c r="JS89" s="156"/>
      <c r="JT89" s="156"/>
      <c r="JU89" s="156"/>
    </row>
    <row r="90" spans="1:281" s="174" customFormat="1" ht="19.5" customHeight="1" x14ac:dyDescent="0.35">
      <c r="A90" s="156"/>
      <c r="B90" s="813">
        <f t="shared" si="270"/>
        <v>37408</v>
      </c>
      <c r="C90" s="814">
        <f t="shared" si="271"/>
        <v>28420.5</v>
      </c>
      <c r="D90" s="816">
        <v>0</v>
      </c>
      <c r="E90" s="816">
        <v>0</v>
      </c>
      <c r="F90" s="814">
        <f t="shared" si="233"/>
        <v>2995.74</v>
      </c>
      <c r="G90" s="817">
        <f t="shared" si="272"/>
        <v>31416.239999999998</v>
      </c>
      <c r="H90" s="818">
        <f t="shared" si="273"/>
        <v>0.10540771626114952</v>
      </c>
      <c r="I90" s="765">
        <f t="shared" si="274"/>
        <v>23139.72</v>
      </c>
      <c r="J90" s="159">
        <f t="shared" si="234"/>
        <v>0</v>
      </c>
      <c r="K90" s="267">
        <v>37408</v>
      </c>
      <c r="L90" s="162">
        <f t="shared" si="275"/>
        <v>0</v>
      </c>
      <c r="M90" s="260">
        <v>3866</v>
      </c>
      <c r="N90" s="175">
        <f t="shared" si="235"/>
        <v>0</v>
      </c>
      <c r="O90" s="162">
        <f t="shared" si="276"/>
        <v>0</v>
      </c>
      <c r="P90" s="260">
        <v>386.6</v>
      </c>
      <c r="Q90" s="176">
        <f t="shared" si="236"/>
        <v>0</v>
      </c>
      <c r="R90" s="161">
        <f t="shared" si="277"/>
        <v>0</v>
      </c>
      <c r="S90" s="260">
        <v>3139</v>
      </c>
      <c r="T90" s="177">
        <f t="shared" si="237"/>
        <v>0</v>
      </c>
      <c r="U90" s="164">
        <f t="shared" si="278"/>
        <v>0</v>
      </c>
      <c r="V90" s="260">
        <v>313.89999999999998</v>
      </c>
      <c r="W90" s="177">
        <f t="shared" si="238"/>
        <v>0</v>
      </c>
      <c r="X90" s="164">
        <f t="shared" si="279"/>
        <v>0</v>
      </c>
      <c r="Y90" s="247">
        <v>-449</v>
      </c>
      <c r="Z90" s="178">
        <f t="shared" si="239"/>
        <v>0</v>
      </c>
      <c r="AA90" s="165">
        <f t="shared" si="280"/>
        <v>0</v>
      </c>
      <c r="AB90" s="247">
        <v>-244</v>
      </c>
      <c r="AC90" s="179">
        <f t="shared" si="240"/>
        <v>0</v>
      </c>
      <c r="AD90" s="164">
        <f t="shared" si="281"/>
        <v>0</v>
      </c>
      <c r="AE90" s="247">
        <v>-80</v>
      </c>
      <c r="AF90" s="179">
        <f t="shared" si="241"/>
        <v>0</v>
      </c>
      <c r="AG90" s="164">
        <f t="shared" si="282"/>
        <v>0</v>
      </c>
      <c r="AH90" s="243">
        <v>-889</v>
      </c>
      <c r="AI90" s="178">
        <f t="shared" si="242"/>
        <v>0</v>
      </c>
      <c r="AJ90" s="165">
        <f t="shared" si="283"/>
        <v>0</v>
      </c>
      <c r="AK90" s="243">
        <v>-464</v>
      </c>
      <c r="AL90" s="179">
        <f t="shared" si="243"/>
        <v>0</v>
      </c>
      <c r="AM90" s="164">
        <f t="shared" si="284"/>
        <v>0</v>
      </c>
      <c r="AN90" s="243">
        <v>-209</v>
      </c>
      <c r="AO90" s="178">
        <f t="shared" si="244"/>
        <v>0</v>
      </c>
      <c r="AP90" s="165">
        <f t="shared" si="285"/>
        <v>0</v>
      </c>
      <c r="AQ90" s="259">
        <v>-330</v>
      </c>
      <c r="AR90" s="179">
        <f t="shared" si="245"/>
        <v>0</v>
      </c>
      <c r="AS90" s="164">
        <f t="shared" si="286"/>
        <v>1</v>
      </c>
      <c r="AT90" s="259">
        <v>-33</v>
      </c>
      <c r="AU90" s="180">
        <f t="shared" si="246"/>
        <v>-33</v>
      </c>
      <c r="AV90" s="162">
        <f t="shared" si="287"/>
        <v>0</v>
      </c>
      <c r="AW90" s="259">
        <v>-78</v>
      </c>
      <c r="AX90" s="176">
        <f t="shared" si="247"/>
        <v>0</v>
      </c>
      <c r="AY90" s="161">
        <f t="shared" si="288"/>
        <v>0</v>
      </c>
      <c r="AZ90" s="248">
        <v>3550</v>
      </c>
      <c r="BA90" s="181">
        <f t="shared" si="248"/>
        <v>0</v>
      </c>
      <c r="BB90" s="162">
        <f t="shared" si="289"/>
        <v>0</v>
      </c>
      <c r="BC90" s="248">
        <v>355</v>
      </c>
      <c r="BD90" s="182">
        <f t="shared" si="249"/>
        <v>0</v>
      </c>
      <c r="BE90" s="161">
        <f t="shared" si="290"/>
        <v>0</v>
      </c>
      <c r="BF90" s="248">
        <v>7337.5</v>
      </c>
      <c r="BG90" s="182">
        <f t="shared" si="250"/>
        <v>0</v>
      </c>
      <c r="BH90" s="161">
        <f t="shared" si="291"/>
        <v>0</v>
      </c>
      <c r="BI90" s="248">
        <v>3668.75</v>
      </c>
      <c r="BJ90" s="180">
        <f t="shared" si="251"/>
        <v>0</v>
      </c>
      <c r="BK90" s="161">
        <f t="shared" si="292"/>
        <v>1</v>
      </c>
      <c r="BL90" s="248">
        <v>733.75</v>
      </c>
      <c r="BM90" s="180">
        <f t="shared" si="252"/>
        <v>733.75</v>
      </c>
      <c r="BN90" s="161">
        <f t="shared" si="293"/>
        <v>0</v>
      </c>
      <c r="BO90" s="260">
        <v>4200</v>
      </c>
      <c r="BP90" s="176">
        <f t="shared" si="253"/>
        <v>0</v>
      </c>
      <c r="BQ90" s="161">
        <f t="shared" si="294"/>
        <v>0</v>
      </c>
      <c r="BR90" s="260">
        <v>3824.99</v>
      </c>
      <c r="BS90" s="182">
        <f t="shared" si="254"/>
        <v>0</v>
      </c>
      <c r="BT90" s="161">
        <f t="shared" si="295"/>
        <v>1</v>
      </c>
      <c r="BU90" s="260">
        <v>1912.49</v>
      </c>
      <c r="BV90" s="180">
        <f t="shared" si="255"/>
        <v>1912.49</v>
      </c>
      <c r="BW90" s="162">
        <f t="shared" si="296"/>
        <v>1</v>
      </c>
      <c r="BX90" s="260">
        <v>382.5</v>
      </c>
      <c r="BY90" s="176">
        <f t="shared" si="256"/>
        <v>382.5</v>
      </c>
      <c r="BZ90" s="161">
        <f t="shared" si="297"/>
        <v>0</v>
      </c>
      <c r="CA90" s="260">
        <v>5700</v>
      </c>
      <c r="CB90" s="180">
        <f t="shared" si="257"/>
        <v>0</v>
      </c>
      <c r="CC90" s="162">
        <f t="shared" si="298"/>
        <v>0</v>
      </c>
      <c r="CD90" s="260"/>
      <c r="CE90" s="182"/>
      <c r="CF90" s="410">
        <f t="shared" si="299"/>
        <v>0</v>
      </c>
      <c r="CG90" s="260">
        <v>1111</v>
      </c>
      <c r="CH90" s="182">
        <f t="shared" si="258"/>
        <v>0</v>
      </c>
      <c r="CI90" s="416">
        <f t="shared" si="300"/>
        <v>0</v>
      </c>
      <c r="CJ90" s="260">
        <v>536</v>
      </c>
      <c r="CK90" s="444">
        <f t="shared" si="259"/>
        <v>0</v>
      </c>
      <c r="CL90" s="162">
        <f t="shared" si="301"/>
        <v>0</v>
      </c>
      <c r="CM90" s="260">
        <v>76</v>
      </c>
      <c r="CN90" s="608">
        <f t="shared" si="260"/>
        <v>0</v>
      </c>
      <c r="CO90" s="158">
        <f t="shared" si="261"/>
        <v>2995.74</v>
      </c>
      <c r="CP90" s="182"/>
      <c r="CQ90" s="731">
        <f t="shared" si="262"/>
        <v>2995.74</v>
      </c>
      <c r="CR90" s="599"/>
      <c r="CS90" s="359">
        <f t="shared" si="302"/>
        <v>37408</v>
      </c>
      <c r="CT90" s="613"/>
      <c r="CU90" s="182"/>
      <c r="CV90" s="608"/>
      <c r="CW90" s="642"/>
      <c r="CX90" s="182"/>
      <c r="CY90" s="608"/>
      <c r="CZ90" s="613"/>
      <c r="DA90" s="182"/>
      <c r="DB90" s="608"/>
      <c r="DC90" s="613"/>
      <c r="DD90" s="182"/>
      <c r="DE90" s="608"/>
      <c r="DF90" s="613"/>
      <c r="DG90" s="182"/>
      <c r="DH90" s="608"/>
      <c r="DI90" s="613"/>
      <c r="DJ90" s="182"/>
      <c r="DK90" s="608"/>
      <c r="DL90" s="613"/>
      <c r="DM90" s="182"/>
      <c r="DN90" s="608"/>
      <c r="DO90" s="613"/>
      <c r="DP90" s="182"/>
      <c r="DQ90" s="608"/>
      <c r="DR90" s="613"/>
      <c r="DS90" s="182"/>
      <c r="DT90" s="608"/>
      <c r="DU90" s="613"/>
      <c r="DV90" s="182"/>
      <c r="DW90" s="608"/>
      <c r="DX90" s="613"/>
      <c r="DY90" s="182"/>
      <c r="DZ90" s="608"/>
      <c r="EA90" s="613"/>
      <c r="EB90" s="182"/>
      <c r="EC90" s="608"/>
      <c r="ED90" s="613"/>
      <c r="EE90" s="182"/>
      <c r="EF90" s="608"/>
      <c r="EG90" s="613"/>
      <c r="EH90" s="182"/>
      <c r="EI90" s="608"/>
      <c r="EJ90" s="613"/>
      <c r="EK90" s="182"/>
      <c r="EL90" s="608"/>
      <c r="EM90" s="613"/>
      <c r="EN90" s="182"/>
      <c r="EO90" s="608"/>
      <c r="EP90" s="613"/>
      <c r="EQ90" s="182"/>
      <c r="ER90" s="608"/>
      <c r="ES90" s="613"/>
      <c r="ET90" s="182"/>
      <c r="EU90" s="608"/>
      <c r="EV90" s="613"/>
      <c r="EW90" s="182"/>
      <c r="EX90" s="608"/>
      <c r="EY90" s="613"/>
      <c r="EZ90" s="182"/>
      <c r="FA90" s="608"/>
      <c r="FB90" s="182"/>
      <c r="FC90" s="182"/>
      <c r="FD90" s="182"/>
      <c r="FE90" s="588"/>
      <c r="FF90" s="182"/>
      <c r="FG90" s="181"/>
      <c r="FH90" s="860"/>
      <c r="FI90" s="662">
        <f t="shared" si="32"/>
        <v>37591</v>
      </c>
      <c r="FJ90" s="677"/>
      <c r="FK90" s="677"/>
      <c r="FL90" s="677"/>
      <c r="FM90" s="677"/>
      <c r="FN90" s="677"/>
      <c r="FO90" s="677"/>
      <c r="FP90" s="677"/>
      <c r="FQ90" s="677"/>
      <c r="FR90" s="67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666"/>
      <c r="GD90" s="666"/>
      <c r="GE90" s="666"/>
      <c r="GF90" s="666"/>
      <c r="GG90" s="169"/>
      <c r="GH90" s="686">
        <f t="shared" si="204"/>
        <v>0</v>
      </c>
      <c r="GI90" s="171">
        <f t="shared" si="205"/>
        <v>0</v>
      </c>
      <c r="GJ90" s="171">
        <f t="shared" si="206"/>
        <v>0</v>
      </c>
      <c r="GK90" s="171">
        <f t="shared" si="207"/>
        <v>0</v>
      </c>
      <c r="GL90" s="171">
        <f t="shared" si="208"/>
        <v>0</v>
      </c>
      <c r="GM90" s="171">
        <f t="shared" si="209"/>
        <v>0</v>
      </c>
      <c r="GN90" s="171">
        <f t="shared" si="210"/>
        <v>0</v>
      </c>
      <c r="GO90" s="171">
        <f t="shared" si="211"/>
        <v>0</v>
      </c>
      <c r="GP90" s="171">
        <f t="shared" si="212"/>
        <v>0</v>
      </c>
      <c r="GQ90" s="171">
        <f t="shared" si="213"/>
        <v>0</v>
      </c>
      <c r="GR90" s="171">
        <f t="shared" si="214"/>
        <v>0</v>
      </c>
      <c r="GS90" s="171">
        <f t="shared" si="215"/>
        <v>2242</v>
      </c>
      <c r="GT90" s="171">
        <f t="shared" si="216"/>
        <v>0</v>
      </c>
      <c r="GU90" s="171">
        <f t="shared" si="217"/>
        <v>0</v>
      </c>
      <c r="GV90" s="171">
        <f t="shared" si="218"/>
        <v>0</v>
      </c>
      <c r="GW90" s="171">
        <f t="shared" si="219"/>
        <v>0</v>
      </c>
      <c r="GX90" s="171">
        <f t="shared" si="220"/>
        <v>0</v>
      </c>
      <c r="GY90" s="171">
        <f t="shared" si="221"/>
        <v>1341.75</v>
      </c>
      <c r="GZ90" s="171">
        <f t="shared" si="222"/>
        <v>0</v>
      </c>
      <c r="HA90" s="171">
        <f t="shared" si="223"/>
        <v>0</v>
      </c>
      <c r="HB90" s="171">
        <f t="shared" si="224"/>
        <v>16586.430000000004</v>
      </c>
      <c r="HC90" s="171">
        <f t="shared" si="225"/>
        <v>2256.5</v>
      </c>
      <c r="HD90" s="171">
        <f t="shared" si="226"/>
        <v>0</v>
      </c>
      <c r="HE90" s="171">
        <f t="shared" si="227"/>
        <v>0</v>
      </c>
      <c r="HF90" s="171">
        <f t="shared" si="228"/>
        <v>0</v>
      </c>
      <c r="HG90" s="171">
        <f t="shared" si="229"/>
        <v>0</v>
      </c>
      <c r="HH90" s="171">
        <f t="shared" si="230"/>
        <v>0</v>
      </c>
      <c r="HI90" s="778"/>
      <c r="HJ90" s="171">
        <f t="shared" si="231"/>
        <v>2574.4899999999998</v>
      </c>
      <c r="HK90" s="171"/>
      <c r="HL90" s="172">
        <f t="shared" si="232"/>
        <v>37591</v>
      </c>
      <c r="HM90" s="171">
        <f t="shared" si="304"/>
        <v>22426.68</v>
      </c>
      <c r="HN90" s="700">
        <f t="shared" si="263"/>
        <v>37408</v>
      </c>
      <c r="HO90" s="160">
        <f t="shared" si="264"/>
        <v>2995.74</v>
      </c>
      <c r="HP90" s="160">
        <f t="shared" si="265"/>
        <v>0</v>
      </c>
      <c r="HQ90" s="171">
        <f t="shared" si="266"/>
        <v>2995.74</v>
      </c>
      <c r="HR90" s="168">
        <f t="shared" si="267"/>
        <v>1</v>
      </c>
      <c r="HS90" s="168">
        <f t="shared" si="268"/>
        <v>0</v>
      </c>
      <c r="HT90" s="160">
        <f t="shared" si="303"/>
        <v>23139.72</v>
      </c>
      <c r="HU90" s="158">
        <f>MAX(HT55:HT90)</f>
        <v>23139.72</v>
      </c>
      <c r="HV90" s="158">
        <f t="shared" si="269"/>
        <v>0</v>
      </c>
      <c r="HW90" s="170"/>
      <c r="HX90" s="468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  <c r="IX90" s="156"/>
      <c r="IY90" s="156"/>
      <c r="IZ90" s="156"/>
      <c r="JA90" s="156"/>
      <c r="JB90" s="156"/>
      <c r="JC90" s="156"/>
      <c r="JD90" s="156"/>
      <c r="JE90" s="156"/>
      <c r="JF90" s="156"/>
      <c r="JG90" s="156"/>
      <c r="JH90" s="156"/>
      <c r="JI90" s="156"/>
      <c r="JJ90" s="156"/>
      <c r="JK90" s="156"/>
      <c r="JL90" s="156"/>
      <c r="JM90" s="156"/>
      <c r="JN90" s="156"/>
      <c r="JO90" s="156"/>
      <c r="JP90" s="156"/>
      <c r="JQ90" s="156"/>
      <c r="JR90" s="156"/>
      <c r="JS90" s="156"/>
      <c r="JT90" s="156"/>
      <c r="JU90" s="156"/>
    </row>
    <row r="91" spans="1:281" s="174" customFormat="1" ht="19.5" customHeight="1" x14ac:dyDescent="0.35">
      <c r="A91" s="156"/>
      <c r="B91" s="813">
        <f t="shared" si="270"/>
        <v>37438</v>
      </c>
      <c r="C91" s="814">
        <f t="shared" si="271"/>
        <v>31416.239999999998</v>
      </c>
      <c r="D91" s="816">
        <v>0</v>
      </c>
      <c r="E91" s="816">
        <v>0</v>
      </c>
      <c r="F91" s="814">
        <f t="shared" si="233"/>
        <v>-447.26</v>
      </c>
      <c r="G91" s="817">
        <f t="shared" si="272"/>
        <v>30968.98</v>
      </c>
      <c r="H91" s="818">
        <f t="shared" si="273"/>
        <v>-1.4236585918620434E-2</v>
      </c>
      <c r="I91" s="765">
        <f t="shared" si="274"/>
        <v>22692.460000000003</v>
      </c>
      <c r="J91" s="159">
        <f t="shared" si="234"/>
        <v>-447.2599999999984</v>
      </c>
      <c r="K91" s="267">
        <v>37438</v>
      </c>
      <c r="L91" s="162">
        <f t="shared" si="275"/>
        <v>0</v>
      </c>
      <c r="M91" s="260">
        <v>3910</v>
      </c>
      <c r="N91" s="175">
        <f t="shared" si="235"/>
        <v>0</v>
      </c>
      <c r="O91" s="162">
        <f t="shared" si="276"/>
        <v>0</v>
      </c>
      <c r="P91" s="260">
        <v>391</v>
      </c>
      <c r="Q91" s="176">
        <f t="shared" si="236"/>
        <v>0</v>
      </c>
      <c r="R91" s="161">
        <f t="shared" si="277"/>
        <v>0</v>
      </c>
      <c r="S91" s="260">
        <v>1786</v>
      </c>
      <c r="T91" s="177">
        <f t="shared" si="237"/>
        <v>0</v>
      </c>
      <c r="U91" s="164">
        <f t="shared" si="278"/>
        <v>0</v>
      </c>
      <c r="V91" s="260">
        <v>178.6</v>
      </c>
      <c r="W91" s="177">
        <f t="shared" si="238"/>
        <v>0</v>
      </c>
      <c r="X91" s="164">
        <f t="shared" si="279"/>
        <v>0</v>
      </c>
      <c r="Y91" s="248">
        <v>132</v>
      </c>
      <c r="Z91" s="178">
        <f t="shared" si="239"/>
        <v>0</v>
      </c>
      <c r="AA91" s="165">
        <f t="shared" si="280"/>
        <v>0</v>
      </c>
      <c r="AB91" s="248">
        <v>27</v>
      </c>
      <c r="AC91" s="179">
        <f t="shared" si="240"/>
        <v>0</v>
      </c>
      <c r="AD91" s="164">
        <f t="shared" si="281"/>
        <v>0</v>
      </c>
      <c r="AE91" s="247">
        <v>-57</v>
      </c>
      <c r="AF91" s="179">
        <f t="shared" si="241"/>
        <v>0</v>
      </c>
      <c r="AG91" s="164">
        <f t="shared" si="282"/>
        <v>0</v>
      </c>
      <c r="AH91" s="439">
        <v>1022</v>
      </c>
      <c r="AI91" s="178">
        <f t="shared" si="242"/>
        <v>0</v>
      </c>
      <c r="AJ91" s="165">
        <f t="shared" si="283"/>
        <v>0</v>
      </c>
      <c r="AK91" s="439">
        <v>472</v>
      </c>
      <c r="AL91" s="179">
        <f t="shared" si="243"/>
        <v>0</v>
      </c>
      <c r="AM91" s="164">
        <f t="shared" si="284"/>
        <v>0</v>
      </c>
      <c r="AN91" s="439">
        <v>142</v>
      </c>
      <c r="AO91" s="178">
        <f t="shared" si="244"/>
        <v>0</v>
      </c>
      <c r="AP91" s="165">
        <f t="shared" si="285"/>
        <v>0</v>
      </c>
      <c r="AQ91" s="260">
        <v>2061</v>
      </c>
      <c r="AR91" s="179">
        <f t="shared" si="245"/>
        <v>0</v>
      </c>
      <c r="AS91" s="164">
        <f t="shared" si="286"/>
        <v>1</v>
      </c>
      <c r="AT91" s="260">
        <v>171</v>
      </c>
      <c r="AU91" s="180">
        <f t="shared" si="246"/>
        <v>171</v>
      </c>
      <c r="AV91" s="162">
        <f t="shared" si="287"/>
        <v>0</v>
      </c>
      <c r="AW91" s="260">
        <v>941</v>
      </c>
      <c r="AX91" s="176">
        <f t="shared" si="247"/>
        <v>0</v>
      </c>
      <c r="AY91" s="161">
        <f t="shared" si="288"/>
        <v>0</v>
      </c>
      <c r="AZ91" s="248">
        <v>600</v>
      </c>
      <c r="BA91" s="181">
        <f t="shared" si="248"/>
        <v>0</v>
      </c>
      <c r="BB91" s="162">
        <f t="shared" si="289"/>
        <v>0</v>
      </c>
      <c r="BC91" s="248">
        <v>60</v>
      </c>
      <c r="BD91" s="182">
        <f t="shared" si="249"/>
        <v>0</v>
      </c>
      <c r="BE91" s="161">
        <f t="shared" si="290"/>
        <v>0</v>
      </c>
      <c r="BF91" s="247">
        <v>-326.51</v>
      </c>
      <c r="BG91" s="182">
        <f t="shared" si="250"/>
        <v>0</v>
      </c>
      <c r="BH91" s="161">
        <f t="shared" si="291"/>
        <v>0</v>
      </c>
      <c r="BI91" s="247">
        <v>-182.76</v>
      </c>
      <c r="BJ91" s="180">
        <f t="shared" si="251"/>
        <v>0</v>
      </c>
      <c r="BK91" s="161">
        <f t="shared" si="292"/>
        <v>1</v>
      </c>
      <c r="BL91" s="247">
        <v>-67.75</v>
      </c>
      <c r="BM91" s="180">
        <f t="shared" si="252"/>
        <v>-67.75</v>
      </c>
      <c r="BN91" s="161">
        <f t="shared" si="293"/>
        <v>0</v>
      </c>
      <c r="BO91" s="260">
        <v>1875</v>
      </c>
      <c r="BP91" s="176">
        <f t="shared" si="253"/>
        <v>0</v>
      </c>
      <c r="BQ91" s="161">
        <f t="shared" si="294"/>
        <v>0</v>
      </c>
      <c r="BR91" s="259">
        <v>-826.51</v>
      </c>
      <c r="BS91" s="182">
        <f t="shared" si="254"/>
        <v>0</v>
      </c>
      <c r="BT91" s="161">
        <f t="shared" si="295"/>
        <v>1</v>
      </c>
      <c r="BU91" s="259">
        <v>-432.76</v>
      </c>
      <c r="BV91" s="180">
        <f t="shared" si="255"/>
        <v>-432.76</v>
      </c>
      <c r="BW91" s="162">
        <f t="shared" si="296"/>
        <v>1</v>
      </c>
      <c r="BX91" s="259">
        <v>-117.75</v>
      </c>
      <c r="BY91" s="176">
        <f t="shared" si="256"/>
        <v>-117.75</v>
      </c>
      <c r="BZ91" s="161">
        <f t="shared" si="297"/>
        <v>0</v>
      </c>
      <c r="CA91" s="259">
        <v>-119</v>
      </c>
      <c r="CB91" s="180">
        <f t="shared" si="257"/>
        <v>0</v>
      </c>
      <c r="CC91" s="162">
        <f t="shared" si="298"/>
        <v>0</v>
      </c>
      <c r="CD91" s="260"/>
      <c r="CE91" s="182"/>
      <c r="CF91" s="410">
        <f t="shared" si="299"/>
        <v>0</v>
      </c>
      <c r="CG91" s="260">
        <v>150</v>
      </c>
      <c r="CH91" s="182">
        <f t="shared" si="258"/>
        <v>0</v>
      </c>
      <c r="CI91" s="416">
        <f t="shared" si="300"/>
        <v>0</v>
      </c>
      <c r="CJ91" s="260">
        <v>75</v>
      </c>
      <c r="CK91" s="444">
        <f t="shared" si="259"/>
        <v>0</v>
      </c>
      <c r="CL91" s="162">
        <f t="shared" si="301"/>
        <v>0</v>
      </c>
      <c r="CM91" s="260">
        <v>15</v>
      </c>
      <c r="CN91" s="608">
        <f t="shared" si="260"/>
        <v>0</v>
      </c>
      <c r="CO91" s="158">
        <f t="shared" si="261"/>
        <v>-447.26</v>
      </c>
      <c r="CP91" s="182"/>
      <c r="CQ91" s="731">
        <f t="shared" si="262"/>
        <v>-447.26</v>
      </c>
      <c r="CR91" s="599"/>
      <c r="CS91" s="359">
        <f t="shared" si="302"/>
        <v>37438</v>
      </c>
      <c r="CT91" s="613"/>
      <c r="CU91" s="182"/>
      <c r="CV91" s="608"/>
      <c r="CW91" s="642"/>
      <c r="CX91" s="182"/>
      <c r="CY91" s="608"/>
      <c r="CZ91" s="613"/>
      <c r="DA91" s="182"/>
      <c r="DB91" s="608"/>
      <c r="DC91" s="613"/>
      <c r="DD91" s="182"/>
      <c r="DE91" s="608"/>
      <c r="DF91" s="613"/>
      <c r="DG91" s="182"/>
      <c r="DH91" s="608"/>
      <c r="DI91" s="613"/>
      <c r="DJ91" s="182"/>
      <c r="DK91" s="608"/>
      <c r="DL91" s="613"/>
      <c r="DM91" s="182"/>
      <c r="DN91" s="608"/>
      <c r="DO91" s="613"/>
      <c r="DP91" s="182"/>
      <c r="DQ91" s="608"/>
      <c r="DR91" s="613"/>
      <c r="DS91" s="182"/>
      <c r="DT91" s="608"/>
      <c r="DU91" s="613"/>
      <c r="DV91" s="182"/>
      <c r="DW91" s="608"/>
      <c r="DX91" s="613"/>
      <c r="DY91" s="182"/>
      <c r="DZ91" s="608"/>
      <c r="EA91" s="613"/>
      <c r="EB91" s="182"/>
      <c r="EC91" s="608"/>
      <c r="ED91" s="613"/>
      <c r="EE91" s="182"/>
      <c r="EF91" s="608"/>
      <c r="EG91" s="613"/>
      <c r="EH91" s="182"/>
      <c r="EI91" s="608"/>
      <c r="EJ91" s="613"/>
      <c r="EK91" s="182"/>
      <c r="EL91" s="608"/>
      <c r="EM91" s="613"/>
      <c r="EN91" s="182"/>
      <c r="EO91" s="608"/>
      <c r="EP91" s="613"/>
      <c r="EQ91" s="182"/>
      <c r="ER91" s="608"/>
      <c r="ES91" s="613"/>
      <c r="ET91" s="182"/>
      <c r="EU91" s="608"/>
      <c r="EV91" s="613"/>
      <c r="EW91" s="182"/>
      <c r="EX91" s="608"/>
      <c r="EY91" s="613"/>
      <c r="EZ91" s="182"/>
      <c r="FA91" s="608"/>
      <c r="FB91" s="182"/>
      <c r="FC91" s="182"/>
      <c r="FD91" s="182"/>
      <c r="FE91" s="588"/>
      <c r="FF91" s="182"/>
      <c r="FG91" s="181"/>
      <c r="FH91" s="860"/>
      <c r="FI91" s="662">
        <f t="shared" si="32"/>
        <v>37622</v>
      </c>
      <c r="FJ91" s="677"/>
      <c r="FK91" s="677"/>
      <c r="FL91" s="677"/>
      <c r="FM91" s="677"/>
      <c r="FN91" s="677"/>
      <c r="FO91" s="677"/>
      <c r="FP91" s="677"/>
      <c r="FQ91" s="677"/>
      <c r="FR91" s="67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666"/>
      <c r="GD91" s="666"/>
      <c r="GE91" s="666"/>
      <c r="GF91" s="666"/>
      <c r="GG91" s="169"/>
      <c r="GH91" s="686">
        <f t="shared" ref="GH91:GH102" si="305">N100+GH90</f>
        <v>0</v>
      </c>
      <c r="GI91" s="171">
        <f t="shared" ref="GI91:GI102" si="306">Q100+GI90</f>
        <v>0</v>
      </c>
      <c r="GJ91" s="171">
        <f t="shared" ref="GJ91:GJ102" si="307">T100+GJ90</f>
        <v>0</v>
      </c>
      <c r="GK91" s="171">
        <f t="shared" ref="GK91:GK102" si="308">W100+GK90</f>
        <v>0</v>
      </c>
      <c r="GL91" s="171">
        <f t="shared" ref="GL91:GL102" si="309">Z100+GL90</f>
        <v>0</v>
      </c>
      <c r="GM91" s="171">
        <f t="shared" ref="GM91:GM102" si="310">AC100+GM90</f>
        <v>0</v>
      </c>
      <c r="GN91" s="171">
        <f t="shared" ref="GN91:GN102" si="311">AF100+GN90</f>
        <v>0</v>
      </c>
      <c r="GO91" s="171">
        <f t="shared" ref="GO91:GO102" si="312">AI100+GO90</f>
        <v>0</v>
      </c>
      <c r="GP91" s="171">
        <f t="shared" ref="GP91:GP102" si="313">AL100+GP90</f>
        <v>0</v>
      </c>
      <c r="GQ91" s="171">
        <f t="shared" ref="GQ91:GQ102" si="314">AO100+GQ90</f>
        <v>0</v>
      </c>
      <c r="GR91" s="171">
        <f t="shared" ref="GR91:GR102" si="315">AR100+GR90</f>
        <v>0</v>
      </c>
      <c r="GS91" s="171">
        <f t="shared" ref="GS91:GS102" si="316">AU100+GS90</f>
        <v>2528</v>
      </c>
      <c r="GT91" s="171">
        <f t="shared" ref="GT91:GT102" si="317">AX100+GT90</f>
        <v>0</v>
      </c>
      <c r="GU91" s="171">
        <f t="shared" ref="GU91:GU102" si="318">BA100+GU90</f>
        <v>0</v>
      </c>
      <c r="GV91" s="171">
        <f t="shared" ref="GV91:GV102" si="319">BD100+GV90</f>
        <v>0</v>
      </c>
      <c r="GW91" s="171">
        <f t="shared" ref="GW91:GW102" si="320">BG100+GW90</f>
        <v>0</v>
      </c>
      <c r="GX91" s="171">
        <f t="shared" ref="GX91:GX102" si="321">BJ100+GX90</f>
        <v>0</v>
      </c>
      <c r="GY91" s="171">
        <f t="shared" ref="GY91:GY102" si="322">BM100+GY90</f>
        <v>1691.75</v>
      </c>
      <c r="GZ91" s="171">
        <f t="shared" ref="GZ91:GZ102" si="323">BP100+GZ90</f>
        <v>0</v>
      </c>
      <c r="HA91" s="171">
        <f t="shared" ref="HA91:HA102" si="324">BS100+HA90</f>
        <v>0</v>
      </c>
      <c r="HB91" s="171">
        <f t="shared" ref="HB91:HB102" si="325">BV100+HB90</f>
        <v>16042.680000000004</v>
      </c>
      <c r="HC91" s="171">
        <f t="shared" ref="HC91:HC102" si="326">BY100+HC90</f>
        <v>2147.75</v>
      </c>
      <c r="HD91" s="171">
        <f t="shared" ref="HD91:HD102" si="327">CB100+HD90</f>
        <v>0</v>
      </c>
      <c r="HE91" s="171">
        <f t="shared" ref="HE91:HE102" si="328">CE100+HE90</f>
        <v>0</v>
      </c>
      <c r="HF91" s="171">
        <f t="shared" ref="HF91:HF102" si="329">CH100+HF90</f>
        <v>0</v>
      </c>
      <c r="HG91" s="171">
        <f t="shared" ref="HG91:HG102" si="330">CK100+HG90</f>
        <v>0</v>
      </c>
      <c r="HH91" s="171">
        <f t="shared" ref="HH91:HH102" si="331">CN100+HH90</f>
        <v>0</v>
      </c>
      <c r="HI91" s="778"/>
      <c r="HJ91" s="171">
        <f t="shared" ref="HJ91:HJ102" si="332">CO100</f>
        <v>-16.5</v>
      </c>
      <c r="HK91" s="171"/>
      <c r="HL91" s="172">
        <f t="shared" ref="HL91:HL102" si="333">B100</f>
        <v>37622</v>
      </c>
      <c r="HM91" s="171">
        <f t="shared" si="304"/>
        <v>22410.18</v>
      </c>
      <c r="HN91" s="700">
        <f t="shared" si="263"/>
        <v>37438</v>
      </c>
      <c r="HO91" s="160">
        <f t="shared" si="264"/>
        <v>0</v>
      </c>
      <c r="HP91" s="160">
        <f t="shared" si="265"/>
        <v>-447.26</v>
      </c>
      <c r="HQ91" s="171">
        <f t="shared" si="266"/>
        <v>-447.26</v>
      </c>
      <c r="HR91" s="168">
        <f t="shared" si="267"/>
        <v>0</v>
      </c>
      <c r="HS91" s="168">
        <f t="shared" si="268"/>
        <v>1</v>
      </c>
      <c r="HT91" s="160">
        <f t="shared" si="303"/>
        <v>22692.460000000003</v>
      </c>
      <c r="HU91" s="158">
        <f>MAX(HT55:HT91)</f>
        <v>23139.72</v>
      </c>
      <c r="HV91" s="158">
        <f t="shared" si="269"/>
        <v>-447.2599999999984</v>
      </c>
      <c r="HW91" s="170"/>
      <c r="HX91" s="468"/>
      <c r="HY91" s="156"/>
      <c r="HZ91" s="156"/>
      <c r="IA91" s="156"/>
      <c r="IB91" s="156"/>
      <c r="IC91" s="156"/>
      <c r="ID91" s="156"/>
      <c r="IE91" s="156"/>
      <c r="IF91" s="156"/>
      <c r="IG91" s="156"/>
      <c r="IH91" s="156"/>
      <c r="II91" s="156"/>
      <c r="IJ91" s="156"/>
      <c r="IK91" s="156"/>
      <c r="IL91" s="156"/>
      <c r="IM91" s="156"/>
      <c r="IN91" s="156"/>
      <c r="IO91" s="156"/>
      <c r="IP91" s="156"/>
      <c r="IQ91" s="156"/>
      <c r="IR91" s="156"/>
      <c r="IS91" s="156"/>
      <c r="IT91" s="156"/>
      <c r="IU91" s="156"/>
      <c r="IV91" s="156"/>
      <c r="IW91" s="156"/>
      <c r="IX91" s="156"/>
      <c r="IY91" s="156"/>
      <c r="IZ91" s="156"/>
      <c r="JA91" s="156"/>
      <c r="JB91" s="156"/>
      <c r="JC91" s="156"/>
      <c r="JD91" s="156"/>
      <c r="JE91" s="156"/>
      <c r="JF91" s="156"/>
      <c r="JG91" s="156"/>
      <c r="JH91" s="156"/>
      <c r="JI91" s="156"/>
      <c r="JJ91" s="156"/>
      <c r="JK91" s="156"/>
      <c r="JL91" s="156"/>
      <c r="JM91" s="156"/>
      <c r="JN91" s="156"/>
      <c r="JO91" s="156"/>
      <c r="JP91" s="156"/>
      <c r="JQ91" s="156"/>
      <c r="JR91" s="156"/>
      <c r="JS91" s="156"/>
      <c r="JT91" s="156"/>
      <c r="JU91" s="156"/>
    </row>
    <row r="92" spans="1:281" s="174" customFormat="1" ht="19.5" customHeight="1" x14ac:dyDescent="0.35">
      <c r="A92" s="156"/>
      <c r="B92" s="813">
        <f t="shared" si="270"/>
        <v>37469</v>
      </c>
      <c r="C92" s="814">
        <f t="shared" si="271"/>
        <v>30968.98</v>
      </c>
      <c r="D92" s="816">
        <v>0</v>
      </c>
      <c r="E92" s="816">
        <v>0</v>
      </c>
      <c r="F92" s="814">
        <f t="shared" si="233"/>
        <v>-4459.0200000000004</v>
      </c>
      <c r="G92" s="817">
        <f t="shared" si="272"/>
        <v>26509.96</v>
      </c>
      <c r="H92" s="818">
        <f t="shared" si="273"/>
        <v>-0.14398343116240833</v>
      </c>
      <c r="I92" s="765">
        <f t="shared" si="274"/>
        <v>18233.440000000002</v>
      </c>
      <c r="J92" s="159">
        <f t="shared" si="234"/>
        <v>-4906.2799999999988</v>
      </c>
      <c r="K92" s="267">
        <v>37469</v>
      </c>
      <c r="L92" s="162">
        <f t="shared" si="275"/>
        <v>0</v>
      </c>
      <c r="M92" s="259">
        <v>-616.5</v>
      </c>
      <c r="N92" s="175">
        <f t="shared" si="235"/>
        <v>0</v>
      </c>
      <c r="O92" s="162">
        <f t="shared" si="276"/>
        <v>0</v>
      </c>
      <c r="P92" s="259">
        <v>-96.75</v>
      </c>
      <c r="Q92" s="176">
        <f t="shared" si="236"/>
        <v>0</v>
      </c>
      <c r="R92" s="161">
        <f t="shared" si="277"/>
        <v>0</v>
      </c>
      <c r="S92" s="259">
        <v>-1188.4000000000001</v>
      </c>
      <c r="T92" s="177">
        <f t="shared" si="237"/>
        <v>0</v>
      </c>
      <c r="U92" s="164">
        <f t="shared" si="278"/>
        <v>0</v>
      </c>
      <c r="V92" s="259">
        <v>-153.94</v>
      </c>
      <c r="W92" s="177">
        <f t="shared" si="238"/>
        <v>0</v>
      </c>
      <c r="X92" s="164">
        <f t="shared" si="279"/>
        <v>0</v>
      </c>
      <c r="Y92" s="247">
        <v>-739</v>
      </c>
      <c r="Z92" s="178">
        <f t="shared" si="239"/>
        <v>0</v>
      </c>
      <c r="AA92" s="165">
        <f t="shared" si="280"/>
        <v>0</v>
      </c>
      <c r="AB92" s="247">
        <v>-389</v>
      </c>
      <c r="AC92" s="179">
        <f t="shared" si="240"/>
        <v>0</v>
      </c>
      <c r="AD92" s="164">
        <f t="shared" si="281"/>
        <v>0</v>
      </c>
      <c r="AE92" s="247">
        <v>-109</v>
      </c>
      <c r="AF92" s="179">
        <f t="shared" si="241"/>
        <v>0</v>
      </c>
      <c r="AG92" s="164">
        <f t="shared" si="282"/>
        <v>0</v>
      </c>
      <c r="AH92" s="439">
        <v>700</v>
      </c>
      <c r="AI92" s="178">
        <f t="shared" si="242"/>
        <v>0</v>
      </c>
      <c r="AJ92" s="165">
        <f t="shared" si="283"/>
        <v>0</v>
      </c>
      <c r="AK92" s="439">
        <v>350</v>
      </c>
      <c r="AL92" s="179">
        <f t="shared" si="243"/>
        <v>0</v>
      </c>
      <c r="AM92" s="164">
        <f t="shared" si="284"/>
        <v>0</v>
      </c>
      <c r="AN92" s="439">
        <v>140</v>
      </c>
      <c r="AO92" s="178">
        <f t="shared" si="244"/>
        <v>0</v>
      </c>
      <c r="AP92" s="165">
        <f t="shared" si="285"/>
        <v>0</v>
      </c>
      <c r="AQ92" s="260">
        <v>651</v>
      </c>
      <c r="AR92" s="179">
        <f t="shared" si="245"/>
        <v>0</v>
      </c>
      <c r="AS92" s="164">
        <f t="shared" si="286"/>
        <v>1</v>
      </c>
      <c r="AT92" s="260">
        <v>30</v>
      </c>
      <c r="AU92" s="180">
        <f t="shared" si="246"/>
        <v>30</v>
      </c>
      <c r="AV92" s="162">
        <f t="shared" si="287"/>
        <v>0</v>
      </c>
      <c r="AW92" s="259">
        <v>-1219</v>
      </c>
      <c r="AX92" s="176">
        <f t="shared" si="247"/>
        <v>0</v>
      </c>
      <c r="AY92" s="161">
        <f t="shared" si="288"/>
        <v>0</v>
      </c>
      <c r="AZ92" s="248">
        <v>773.53</v>
      </c>
      <c r="BA92" s="181">
        <f t="shared" si="248"/>
        <v>0</v>
      </c>
      <c r="BB92" s="162">
        <f t="shared" si="289"/>
        <v>0</v>
      </c>
      <c r="BC92" s="248">
        <v>73.45</v>
      </c>
      <c r="BD92" s="182">
        <f t="shared" si="249"/>
        <v>0</v>
      </c>
      <c r="BE92" s="161">
        <f t="shared" si="290"/>
        <v>0</v>
      </c>
      <c r="BF92" s="247">
        <v>-549.99</v>
      </c>
      <c r="BG92" s="182">
        <f t="shared" si="250"/>
        <v>0</v>
      </c>
      <c r="BH92" s="161">
        <f t="shared" si="291"/>
        <v>0</v>
      </c>
      <c r="BI92" s="247">
        <v>-274.99</v>
      </c>
      <c r="BJ92" s="180">
        <f t="shared" si="251"/>
        <v>0</v>
      </c>
      <c r="BK92" s="161">
        <f t="shared" si="292"/>
        <v>1</v>
      </c>
      <c r="BL92" s="247">
        <v>-55</v>
      </c>
      <c r="BM92" s="180">
        <f t="shared" si="252"/>
        <v>-55</v>
      </c>
      <c r="BN92" s="161">
        <f t="shared" si="293"/>
        <v>0</v>
      </c>
      <c r="BO92" s="259">
        <v>-1170.25</v>
      </c>
      <c r="BP92" s="176">
        <f t="shared" si="253"/>
        <v>0</v>
      </c>
      <c r="BQ92" s="161">
        <f t="shared" si="294"/>
        <v>0</v>
      </c>
      <c r="BR92" s="259">
        <v>-7117.04</v>
      </c>
      <c r="BS92" s="182">
        <f t="shared" si="254"/>
        <v>0</v>
      </c>
      <c r="BT92" s="161">
        <f t="shared" si="295"/>
        <v>1</v>
      </c>
      <c r="BU92" s="259">
        <v>-3617.02</v>
      </c>
      <c r="BV92" s="180">
        <f t="shared" si="255"/>
        <v>-3617.02</v>
      </c>
      <c r="BW92" s="162">
        <f t="shared" si="296"/>
        <v>1</v>
      </c>
      <c r="BX92" s="259">
        <v>-817</v>
      </c>
      <c r="BY92" s="176">
        <f t="shared" si="256"/>
        <v>-817</v>
      </c>
      <c r="BZ92" s="161">
        <f t="shared" si="297"/>
        <v>0</v>
      </c>
      <c r="CA92" s="259">
        <v>-1029</v>
      </c>
      <c r="CB92" s="180">
        <f t="shared" si="257"/>
        <v>0</v>
      </c>
      <c r="CC92" s="162">
        <f t="shared" si="298"/>
        <v>0</v>
      </c>
      <c r="CD92" s="260"/>
      <c r="CE92" s="182"/>
      <c r="CF92" s="410">
        <f t="shared" si="299"/>
        <v>0</v>
      </c>
      <c r="CG92" s="260">
        <v>1950</v>
      </c>
      <c r="CH92" s="182">
        <f t="shared" si="258"/>
        <v>0</v>
      </c>
      <c r="CI92" s="416">
        <f t="shared" si="300"/>
        <v>0</v>
      </c>
      <c r="CJ92" s="260">
        <v>975</v>
      </c>
      <c r="CK92" s="444">
        <f t="shared" si="259"/>
        <v>0</v>
      </c>
      <c r="CL92" s="162">
        <f t="shared" si="301"/>
        <v>0</v>
      </c>
      <c r="CM92" s="260">
        <v>195</v>
      </c>
      <c r="CN92" s="608">
        <f t="shared" si="260"/>
        <v>0</v>
      </c>
      <c r="CO92" s="158">
        <f t="shared" si="261"/>
        <v>-4459.0200000000004</v>
      </c>
      <c r="CP92" s="182"/>
      <c r="CQ92" s="731">
        <f t="shared" si="262"/>
        <v>-4459.0200000000004</v>
      </c>
      <c r="CR92" s="599"/>
      <c r="CS92" s="359">
        <f t="shared" si="302"/>
        <v>37469</v>
      </c>
      <c r="CT92" s="613"/>
      <c r="CU92" s="182"/>
      <c r="CV92" s="608"/>
      <c r="CW92" s="642"/>
      <c r="CX92" s="182"/>
      <c r="CY92" s="608"/>
      <c r="CZ92" s="613"/>
      <c r="DA92" s="182"/>
      <c r="DB92" s="608"/>
      <c r="DC92" s="613"/>
      <c r="DD92" s="182"/>
      <c r="DE92" s="608"/>
      <c r="DF92" s="613"/>
      <c r="DG92" s="182"/>
      <c r="DH92" s="608"/>
      <c r="DI92" s="613"/>
      <c r="DJ92" s="182"/>
      <c r="DK92" s="608"/>
      <c r="DL92" s="613"/>
      <c r="DM92" s="182"/>
      <c r="DN92" s="608"/>
      <c r="DO92" s="613"/>
      <c r="DP92" s="182"/>
      <c r="DQ92" s="608"/>
      <c r="DR92" s="613"/>
      <c r="DS92" s="182"/>
      <c r="DT92" s="608"/>
      <c r="DU92" s="613"/>
      <c r="DV92" s="182"/>
      <c r="DW92" s="608"/>
      <c r="DX92" s="613"/>
      <c r="DY92" s="182"/>
      <c r="DZ92" s="608"/>
      <c r="EA92" s="613"/>
      <c r="EB92" s="182"/>
      <c r="EC92" s="608"/>
      <c r="ED92" s="613"/>
      <c r="EE92" s="182"/>
      <c r="EF92" s="608"/>
      <c r="EG92" s="613"/>
      <c r="EH92" s="182"/>
      <c r="EI92" s="608"/>
      <c r="EJ92" s="613"/>
      <c r="EK92" s="182"/>
      <c r="EL92" s="608"/>
      <c r="EM92" s="613"/>
      <c r="EN92" s="182"/>
      <c r="EO92" s="608"/>
      <c r="EP92" s="613"/>
      <c r="EQ92" s="182"/>
      <c r="ER92" s="608"/>
      <c r="ES92" s="613"/>
      <c r="ET92" s="182"/>
      <c r="EU92" s="608"/>
      <c r="EV92" s="613"/>
      <c r="EW92" s="182"/>
      <c r="EX92" s="608"/>
      <c r="EY92" s="613"/>
      <c r="EZ92" s="182"/>
      <c r="FA92" s="608"/>
      <c r="FB92" s="182"/>
      <c r="FC92" s="182"/>
      <c r="FD92" s="182"/>
      <c r="FE92" s="588"/>
      <c r="FF92" s="182"/>
      <c r="FG92" s="181"/>
      <c r="FH92" s="860"/>
      <c r="FI92" s="662">
        <f t="shared" si="32"/>
        <v>37653</v>
      </c>
      <c r="FJ92" s="677"/>
      <c r="FK92" s="677"/>
      <c r="FL92" s="677"/>
      <c r="FM92" s="677"/>
      <c r="FN92" s="677"/>
      <c r="FO92" s="677"/>
      <c r="FP92" s="677"/>
      <c r="FQ92" s="677"/>
      <c r="FR92" s="67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666"/>
      <c r="GD92" s="666"/>
      <c r="GE92" s="666"/>
      <c r="GF92" s="666"/>
      <c r="GG92" s="169"/>
      <c r="GH92" s="686">
        <f t="shared" si="305"/>
        <v>0</v>
      </c>
      <c r="GI92" s="171">
        <f t="shared" si="306"/>
        <v>0</v>
      </c>
      <c r="GJ92" s="171">
        <f t="shared" si="307"/>
        <v>0</v>
      </c>
      <c r="GK92" s="171">
        <f t="shared" si="308"/>
        <v>0</v>
      </c>
      <c r="GL92" s="171">
        <f t="shared" si="309"/>
        <v>0</v>
      </c>
      <c r="GM92" s="171">
        <f t="shared" si="310"/>
        <v>0</v>
      </c>
      <c r="GN92" s="171">
        <f t="shared" si="311"/>
        <v>0</v>
      </c>
      <c r="GO92" s="171">
        <f t="shared" si="312"/>
        <v>0</v>
      </c>
      <c r="GP92" s="171">
        <f t="shared" si="313"/>
        <v>0</v>
      </c>
      <c r="GQ92" s="171">
        <f t="shared" si="314"/>
        <v>0</v>
      </c>
      <c r="GR92" s="171">
        <f t="shared" si="315"/>
        <v>0</v>
      </c>
      <c r="GS92" s="171">
        <f t="shared" si="316"/>
        <v>2727</v>
      </c>
      <c r="GT92" s="171">
        <f t="shared" si="317"/>
        <v>0</v>
      </c>
      <c r="GU92" s="171">
        <f t="shared" si="318"/>
        <v>0</v>
      </c>
      <c r="GV92" s="171">
        <f t="shared" si="319"/>
        <v>0</v>
      </c>
      <c r="GW92" s="171">
        <f t="shared" si="320"/>
        <v>0</v>
      </c>
      <c r="GX92" s="171">
        <f t="shared" si="321"/>
        <v>0</v>
      </c>
      <c r="GY92" s="171">
        <f t="shared" si="322"/>
        <v>1730.5</v>
      </c>
      <c r="GZ92" s="171">
        <f t="shared" si="323"/>
        <v>0</v>
      </c>
      <c r="HA92" s="171">
        <f t="shared" si="324"/>
        <v>0</v>
      </c>
      <c r="HB92" s="171">
        <f t="shared" si="325"/>
        <v>15695.920000000004</v>
      </c>
      <c r="HC92" s="171">
        <f t="shared" si="326"/>
        <v>2016</v>
      </c>
      <c r="HD92" s="171">
        <f t="shared" si="327"/>
        <v>0</v>
      </c>
      <c r="HE92" s="171">
        <f t="shared" si="328"/>
        <v>0</v>
      </c>
      <c r="HF92" s="171">
        <f t="shared" si="329"/>
        <v>0</v>
      </c>
      <c r="HG92" s="171">
        <f t="shared" si="330"/>
        <v>0</v>
      </c>
      <c r="HH92" s="171">
        <f t="shared" si="331"/>
        <v>0</v>
      </c>
      <c r="HI92" s="778"/>
      <c r="HJ92" s="171">
        <f t="shared" si="332"/>
        <v>-240.76</v>
      </c>
      <c r="HK92" s="171"/>
      <c r="HL92" s="172">
        <f t="shared" si="333"/>
        <v>37653</v>
      </c>
      <c r="HM92" s="171">
        <f t="shared" si="304"/>
        <v>22169.420000000002</v>
      </c>
      <c r="HN92" s="700">
        <f t="shared" si="263"/>
        <v>37469</v>
      </c>
      <c r="HO92" s="160">
        <f t="shared" si="264"/>
        <v>0</v>
      </c>
      <c r="HP92" s="160">
        <f t="shared" si="265"/>
        <v>-4459.0200000000004</v>
      </c>
      <c r="HQ92" s="171">
        <f t="shared" si="266"/>
        <v>-4459.0200000000004</v>
      </c>
      <c r="HR92" s="168">
        <f t="shared" si="267"/>
        <v>0</v>
      </c>
      <c r="HS92" s="168">
        <f t="shared" si="268"/>
        <v>1</v>
      </c>
      <c r="HT92" s="160">
        <f t="shared" si="303"/>
        <v>18233.440000000002</v>
      </c>
      <c r="HU92" s="158">
        <f>MAX(HT55:HT92)</f>
        <v>23139.72</v>
      </c>
      <c r="HV92" s="158">
        <f t="shared" si="269"/>
        <v>-4906.2799999999988</v>
      </c>
      <c r="HW92" s="170"/>
      <c r="HX92" s="468"/>
      <c r="HY92" s="156"/>
      <c r="HZ92" s="156"/>
      <c r="IA92" s="156"/>
      <c r="IB92" s="156"/>
      <c r="IC92" s="156"/>
      <c r="ID92" s="156"/>
      <c r="IE92" s="156"/>
      <c r="IF92" s="156"/>
      <c r="IG92" s="156"/>
      <c r="IH92" s="156"/>
      <c r="II92" s="156"/>
      <c r="IJ92" s="156"/>
      <c r="IK92" s="156"/>
      <c r="IL92" s="156"/>
      <c r="IM92" s="156"/>
      <c r="IN92" s="156"/>
      <c r="IO92" s="156"/>
      <c r="IP92" s="156"/>
      <c r="IQ92" s="156"/>
      <c r="IR92" s="156"/>
      <c r="IS92" s="156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  <c r="JF92" s="156"/>
      <c r="JG92" s="156"/>
      <c r="JH92" s="156"/>
      <c r="JI92" s="156"/>
      <c r="JJ92" s="156"/>
      <c r="JK92" s="156"/>
      <c r="JL92" s="156"/>
      <c r="JM92" s="156"/>
      <c r="JN92" s="156"/>
      <c r="JO92" s="156"/>
      <c r="JP92" s="156"/>
      <c r="JQ92" s="156"/>
      <c r="JR92" s="156"/>
      <c r="JS92" s="156"/>
      <c r="JT92" s="156"/>
      <c r="JU92" s="156"/>
    </row>
    <row r="93" spans="1:281" s="174" customFormat="1" ht="19.5" customHeight="1" x14ac:dyDescent="0.35">
      <c r="A93" s="156"/>
      <c r="B93" s="813">
        <f t="shared" si="270"/>
        <v>37500</v>
      </c>
      <c r="C93" s="814">
        <f t="shared" si="271"/>
        <v>26509.96</v>
      </c>
      <c r="D93" s="816">
        <v>0</v>
      </c>
      <c r="E93" s="816">
        <v>0</v>
      </c>
      <c r="F93" s="814">
        <f t="shared" si="233"/>
        <v>1036.75</v>
      </c>
      <c r="G93" s="817">
        <f t="shared" si="272"/>
        <v>27546.71</v>
      </c>
      <c r="H93" s="818">
        <f t="shared" si="273"/>
        <v>3.9107942826017088E-2</v>
      </c>
      <c r="I93" s="765">
        <f t="shared" si="274"/>
        <v>19270.190000000002</v>
      </c>
      <c r="J93" s="159">
        <f t="shared" si="234"/>
        <v>-3869.5299999999988</v>
      </c>
      <c r="K93" s="267">
        <v>37500</v>
      </c>
      <c r="L93" s="162">
        <f t="shared" si="275"/>
        <v>0</v>
      </c>
      <c r="M93" s="260">
        <v>1195.5</v>
      </c>
      <c r="N93" s="175">
        <f t="shared" si="235"/>
        <v>0</v>
      </c>
      <c r="O93" s="162">
        <f t="shared" si="276"/>
        <v>0</v>
      </c>
      <c r="P93" s="260">
        <v>84.45</v>
      </c>
      <c r="Q93" s="176">
        <f t="shared" si="236"/>
        <v>0</v>
      </c>
      <c r="R93" s="161">
        <f t="shared" si="277"/>
        <v>0</v>
      </c>
      <c r="S93" s="260">
        <v>2158.1999999999998</v>
      </c>
      <c r="T93" s="177">
        <f t="shared" si="237"/>
        <v>0</v>
      </c>
      <c r="U93" s="164">
        <f t="shared" si="278"/>
        <v>0</v>
      </c>
      <c r="V93" s="260">
        <v>180.72</v>
      </c>
      <c r="W93" s="177">
        <f t="shared" si="238"/>
        <v>0</v>
      </c>
      <c r="X93" s="164">
        <f t="shared" si="279"/>
        <v>0</v>
      </c>
      <c r="Y93" s="248">
        <v>1080</v>
      </c>
      <c r="Z93" s="178">
        <f t="shared" si="239"/>
        <v>0</v>
      </c>
      <c r="AA93" s="165">
        <f t="shared" si="280"/>
        <v>0</v>
      </c>
      <c r="AB93" s="248">
        <v>540</v>
      </c>
      <c r="AC93" s="179">
        <f t="shared" si="240"/>
        <v>0</v>
      </c>
      <c r="AD93" s="164">
        <f t="shared" si="281"/>
        <v>0</v>
      </c>
      <c r="AE93" s="248">
        <v>108</v>
      </c>
      <c r="AF93" s="179">
        <f t="shared" si="241"/>
        <v>0</v>
      </c>
      <c r="AG93" s="164">
        <f t="shared" si="282"/>
        <v>0</v>
      </c>
      <c r="AH93" s="243">
        <v>-1578</v>
      </c>
      <c r="AI93" s="178">
        <f t="shared" si="242"/>
        <v>0</v>
      </c>
      <c r="AJ93" s="165">
        <f t="shared" si="283"/>
        <v>0</v>
      </c>
      <c r="AK93" s="243">
        <v>-828</v>
      </c>
      <c r="AL93" s="179">
        <f t="shared" si="243"/>
        <v>0</v>
      </c>
      <c r="AM93" s="164">
        <f t="shared" si="284"/>
        <v>0</v>
      </c>
      <c r="AN93" s="243">
        <v>-378</v>
      </c>
      <c r="AO93" s="178">
        <f t="shared" si="244"/>
        <v>0</v>
      </c>
      <c r="AP93" s="165">
        <f t="shared" si="285"/>
        <v>0</v>
      </c>
      <c r="AQ93" s="259">
        <v>-569</v>
      </c>
      <c r="AR93" s="179">
        <f t="shared" si="245"/>
        <v>0</v>
      </c>
      <c r="AS93" s="164">
        <f t="shared" si="286"/>
        <v>1</v>
      </c>
      <c r="AT93" s="259">
        <v>-92</v>
      </c>
      <c r="AU93" s="180">
        <f t="shared" si="246"/>
        <v>-92</v>
      </c>
      <c r="AV93" s="162">
        <f t="shared" si="287"/>
        <v>0</v>
      </c>
      <c r="AW93" s="260">
        <v>591</v>
      </c>
      <c r="AX93" s="176">
        <f t="shared" si="247"/>
        <v>0</v>
      </c>
      <c r="AY93" s="161">
        <f t="shared" si="288"/>
        <v>0</v>
      </c>
      <c r="AZ93" s="247">
        <v>-3365.5</v>
      </c>
      <c r="BA93" s="181">
        <f t="shared" si="248"/>
        <v>0</v>
      </c>
      <c r="BB93" s="162">
        <f t="shared" si="289"/>
        <v>0</v>
      </c>
      <c r="BC93" s="247">
        <v>-344.35</v>
      </c>
      <c r="BD93" s="182">
        <f t="shared" si="249"/>
        <v>0</v>
      </c>
      <c r="BE93" s="161">
        <f t="shared" si="290"/>
        <v>0</v>
      </c>
      <c r="BF93" s="247">
        <v>-679.49</v>
      </c>
      <c r="BG93" s="182">
        <f t="shared" si="250"/>
        <v>0</v>
      </c>
      <c r="BH93" s="161">
        <f t="shared" si="291"/>
        <v>0</v>
      </c>
      <c r="BI93" s="247">
        <v>-398.24</v>
      </c>
      <c r="BJ93" s="180">
        <f t="shared" si="251"/>
        <v>0</v>
      </c>
      <c r="BK93" s="161">
        <f t="shared" si="292"/>
        <v>1</v>
      </c>
      <c r="BL93" s="247">
        <v>-173.25</v>
      </c>
      <c r="BM93" s="180">
        <f t="shared" si="252"/>
        <v>-173.25</v>
      </c>
      <c r="BN93" s="161">
        <f t="shared" si="293"/>
        <v>0</v>
      </c>
      <c r="BO93" s="259">
        <v>-314</v>
      </c>
      <c r="BP93" s="176">
        <f t="shared" si="253"/>
        <v>0</v>
      </c>
      <c r="BQ93" s="161">
        <f t="shared" si="294"/>
        <v>0</v>
      </c>
      <c r="BR93" s="260">
        <v>2261</v>
      </c>
      <c r="BS93" s="182">
        <f t="shared" si="254"/>
        <v>0</v>
      </c>
      <c r="BT93" s="161">
        <f t="shared" si="295"/>
        <v>1</v>
      </c>
      <c r="BU93" s="260">
        <v>1111</v>
      </c>
      <c r="BV93" s="180">
        <f t="shared" si="255"/>
        <v>1111</v>
      </c>
      <c r="BW93" s="162">
        <f t="shared" si="296"/>
        <v>1</v>
      </c>
      <c r="BX93" s="260">
        <v>191</v>
      </c>
      <c r="BY93" s="176">
        <f t="shared" si="256"/>
        <v>191</v>
      </c>
      <c r="BZ93" s="161">
        <f t="shared" si="297"/>
        <v>0</v>
      </c>
      <c r="CA93" s="259">
        <v>-1429</v>
      </c>
      <c r="CB93" s="180">
        <f t="shared" si="257"/>
        <v>0</v>
      </c>
      <c r="CC93" s="162">
        <f t="shared" si="298"/>
        <v>0</v>
      </c>
      <c r="CD93" s="260"/>
      <c r="CE93" s="182"/>
      <c r="CF93" s="410">
        <f t="shared" si="299"/>
        <v>0</v>
      </c>
      <c r="CG93" s="260">
        <v>1470</v>
      </c>
      <c r="CH93" s="182">
        <f t="shared" si="258"/>
        <v>0</v>
      </c>
      <c r="CI93" s="416">
        <f t="shared" si="300"/>
        <v>0</v>
      </c>
      <c r="CJ93" s="260">
        <v>735</v>
      </c>
      <c r="CK93" s="444">
        <f t="shared" si="259"/>
        <v>0</v>
      </c>
      <c r="CL93" s="162">
        <f t="shared" si="301"/>
        <v>0</v>
      </c>
      <c r="CM93" s="260">
        <v>147</v>
      </c>
      <c r="CN93" s="608">
        <f t="shared" si="260"/>
        <v>0</v>
      </c>
      <c r="CO93" s="158">
        <f t="shared" si="261"/>
        <v>1036.75</v>
      </c>
      <c r="CP93" s="182"/>
      <c r="CQ93" s="731">
        <f t="shared" si="262"/>
        <v>1036.75</v>
      </c>
      <c r="CR93" s="599"/>
      <c r="CS93" s="359">
        <f t="shared" si="302"/>
        <v>37500</v>
      </c>
      <c r="CT93" s="613"/>
      <c r="CU93" s="182"/>
      <c r="CV93" s="608"/>
      <c r="CW93" s="642"/>
      <c r="CX93" s="182"/>
      <c r="CY93" s="608"/>
      <c r="CZ93" s="613"/>
      <c r="DA93" s="182"/>
      <c r="DB93" s="608"/>
      <c r="DC93" s="613"/>
      <c r="DD93" s="182"/>
      <c r="DE93" s="608"/>
      <c r="DF93" s="613"/>
      <c r="DG93" s="182"/>
      <c r="DH93" s="608"/>
      <c r="DI93" s="613"/>
      <c r="DJ93" s="182"/>
      <c r="DK93" s="608"/>
      <c r="DL93" s="613"/>
      <c r="DM93" s="182"/>
      <c r="DN93" s="608"/>
      <c r="DO93" s="613"/>
      <c r="DP93" s="182"/>
      <c r="DQ93" s="608"/>
      <c r="DR93" s="613"/>
      <c r="DS93" s="182"/>
      <c r="DT93" s="608"/>
      <c r="DU93" s="613"/>
      <c r="DV93" s="182"/>
      <c r="DW93" s="608"/>
      <c r="DX93" s="613"/>
      <c r="DY93" s="182"/>
      <c r="DZ93" s="608"/>
      <c r="EA93" s="613"/>
      <c r="EB93" s="182"/>
      <c r="EC93" s="608"/>
      <c r="ED93" s="613"/>
      <c r="EE93" s="182"/>
      <c r="EF93" s="608"/>
      <c r="EG93" s="613"/>
      <c r="EH93" s="182"/>
      <c r="EI93" s="608"/>
      <c r="EJ93" s="613"/>
      <c r="EK93" s="182"/>
      <c r="EL93" s="608"/>
      <c r="EM93" s="613"/>
      <c r="EN93" s="182"/>
      <c r="EO93" s="608"/>
      <c r="EP93" s="613"/>
      <c r="EQ93" s="182"/>
      <c r="ER93" s="608"/>
      <c r="ES93" s="613"/>
      <c r="ET93" s="182"/>
      <c r="EU93" s="608"/>
      <c r="EV93" s="613"/>
      <c r="EW93" s="182"/>
      <c r="EX93" s="608"/>
      <c r="EY93" s="613"/>
      <c r="EZ93" s="182"/>
      <c r="FA93" s="608"/>
      <c r="FB93" s="182"/>
      <c r="FC93" s="182"/>
      <c r="FD93" s="182"/>
      <c r="FE93" s="588"/>
      <c r="FF93" s="182"/>
      <c r="FG93" s="181"/>
      <c r="FH93" s="860"/>
      <c r="FI93" s="662">
        <f t="shared" si="32"/>
        <v>37681</v>
      </c>
      <c r="FJ93" s="677"/>
      <c r="FK93" s="677"/>
      <c r="FL93" s="677"/>
      <c r="FM93" s="677"/>
      <c r="FN93" s="677"/>
      <c r="FO93" s="677"/>
      <c r="FP93" s="677"/>
      <c r="FQ93" s="677"/>
      <c r="FR93" s="677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666"/>
      <c r="GD93" s="666"/>
      <c r="GE93" s="666"/>
      <c r="GF93" s="666"/>
      <c r="GG93" s="169"/>
      <c r="GH93" s="686">
        <f t="shared" si="305"/>
        <v>0</v>
      </c>
      <c r="GI93" s="171">
        <f t="shared" si="306"/>
        <v>0</v>
      </c>
      <c r="GJ93" s="171">
        <f t="shared" si="307"/>
        <v>0</v>
      </c>
      <c r="GK93" s="171">
        <f t="shared" si="308"/>
        <v>0</v>
      </c>
      <c r="GL93" s="171">
        <f t="shared" si="309"/>
        <v>0</v>
      </c>
      <c r="GM93" s="171">
        <f t="shared" si="310"/>
        <v>0</v>
      </c>
      <c r="GN93" s="171">
        <f t="shared" si="311"/>
        <v>0</v>
      </c>
      <c r="GO93" s="171">
        <f t="shared" si="312"/>
        <v>0</v>
      </c>
      <c r="GP93" s="171">
        <f t="shared" si="313"/>
        <v>0</v>
      </c>
      <c r="GQ93" s="171">
        <f t="shared" si="314"/>
        <v>0</v>
      </c>
      <c r="GR93" s="171">
        <f t="shared" si="315"/>
        <v>0</v>
      </c>
      <c r="GS93" s="171">
        <f t="shared" si="316"/>
        <v>2535</v>
      </c>
      <c r="GT93" s="171">
        <f t="shared" si="317"/>
        <v>0</v>
      </c>
      <c r="GU93" s="171">
        <f t="shared" si="318"/>
        <v>0</v>
      </c>
      <c r="GV93" s="171">
        <f t="shared" si="319"/>
        <v>0</v>
      </c>
      <c r="GW93" s="171">
        <f t="shared" si="320"/>
        <v>0</v>
      </c>
      <c r="GX93" s="171">
        <f t="shared" si="321"/>
        <v>0</v>
      </c>
      <c r="GY93" s="171">
        <f t="shared" si="322"/>
        <v>1377.75</v>
      </c>
      <c r="GZ93" s="171">
        <f t="shared" si="323"/>
        <v>0</v>
      </c>
      <c r="HA93" s="171">
        <f t="shared" si="324"/>
        <v>0</v>
      </c>
      <c r="HB93" s="171">
        <f t="shared" si="325"/>
        <v>15438.180000000004</v>
      </c>
      <c r="HC93" s="171">
        <f t="shared" si="326"/>
        <v>1933.25</v>
      </c>
      <c r="HD93" s="171">
        <f t="shared" si="327"/>
        <v>0</v>
      </c>
      <c r="HE93" s="171">
        <f t="shared" si="328"/>
        <v>0</v>
      </c>
      <c r="HF93" s="171">
        <f t="shared" si="329"/>
        <v>0</v>
      </c>
      <c r="HG93" s="171">
        <f t="shared" si="330"/>
        <v>0</v>
      </c>
      <c r="HH93" s="171">
        <f t="shared" si="331"/>
        <v>0</v>
      </c>
      <c r="HI93" s="778"/>
      <c r="HJ93" s="171">
        <f t="shared" si="332"/>
        <v>-885.24</v>
      </c>
      <c r="HK93" s="171"/>
      <c r="HL93" s="172">
        <f t="shared" si="333"/>
        <v>37681</v>
      </c>
      <c r="HM93" s="171">
        <f t="shared" si="304"/>
        <v>21284.18</v>
      </c>
      <c r="HN93" s="700">
        <f t="shared" si="263"/>
        <v>37500</v>
      </c>
      <c r="HO93" s="160">
        <f t="shared" si="264"/>
        <v>1036.75</v>
      </c>
      <c r="HP93" s="160">
        <f t="shared" si="265"/>
        <v>0</v>
      </c>
      <c r="HQ93" s="171">
        <f t="shared" si="266"/>
        <v>1036.75</v>
      </c>
      <c r="HR93" s="168">
        <f t="shared" si="267"/>
        <v>1</v>
      </c>
      <c r="HS93" s="168">
        <f t="shared" si="268"/>
        <v>0</v>
      </c>
      <c r="HT93" s="160">
        <f t="shared" si="303"/>
        <v>19270.190000000002</v>
      </c>
      <c r="HU93" s="158">
        <f>MAX(HT55:HT93)</f>
        <v>23139.72</v>
      </c>
      <c r="HV93" s="158">
        <f t="shared" si="269"/>
        <v>-3869.5299999999988</v>
      </c>
      <c r="HW93" s="170"/>
      <c r="HX93" s="468"/>
      <c r="HY93" s="156"/>
      <c r="HZ93" s="156"/>
      <c r="IA93" s="156"/>
      <c r="IB93" s="156"/>
      <c r="IC93" s="156"/>
      <c r="ID93" s="156"/>
      <c r="IE93" s="156"/>
      <c r="IF93" s="156"/>
      <c r="IG93" s="156"/>
      <c r="IH93" s="156"/>
      <c r="II93" s="156"/>
      <c r="IJ93" s="156"/>
      <c r="IK93" s="156"/>
      <c r="IL93" s="156"/>
      <c r="IM93" s="156"/>
      <c r="IN93" s="156"/>
      <c r="IO93" s="156"/>
      <c r="IP93" s="156"/>
      <c r="IQ93" s="156"/>
      <c r="IR93" s="156"/>
      <c r="IS93" s="156"/>
      <c r="IT93" s="156"/>
      <c r="IU93" s="156"/>
      <c r="IV93" s="156"/>
      <c r="IW93" s="156"/>
      <c r="IX93" s="156"/>
      <c r="IY93" s="156"/>
      <c r="IZ93" s="156"/>
      <c r="JA93" s="156"/>
      <c r="JB93" s="156"/>
      <c r="JC93" s="156"/>
      <c r="JD93" s="156"/>
      <c r="JE93" s="156"/>
      <c r="JF93" s="156"/>
      <c r="JG93" s="156"/>
      <c r="JH93" s="156"/>
      <c r="JI93" s="156"/>
      <c r="JJ93" s="156"/>
      <c r="JK93" s="156"/>
      <c r="JL93" s="156"/>
      <c r="JM93" s="156"/>
      <c r="JN93" s="156"/>
      <c r="JO93" s="156"/>
      <c r="JP93" s="156"/>
      <c r="JQ93" s="156"/>
      <c r="JR93" s="156"/>
      <c r="JS93" s="156"/>
      <c r="JT93" s="156"/>
      <c r="JU93" s="156"/>
    </row>
    <row r="94" spans="1:281" s="174" customFormat="1" ht="19.5" customHeight="1" x14ac:dyDescent="0.35">
      <c r="A94" s="156"/>
      <c r="B94" s="813">
        <f t="shared" si="270"/>
        <v>37530</v>
      </c>
      <c r="C94" s="814">
        <f t="shared" si="271"/>
        <v>27546.71</v>
      </c>
      <c r="D94" s="816">
        <v>0</v>
      </c>
      <c r="E94" s="816">
        <v>0</v>
      </c>
      <c r="F94" s="814">
        <f t="shared" si="233"/>
        <v>288.25</v>
      </c>
      <c r="G94" s="817">
        <f t="shared" si="272"/>
        <v>27834.959999999999</v>
      </c>
      <c r="H94" s="818">
        <f t="shared" si="273"/>
        <v>1.0464044526551447E-2</v>
      </c>
      <c r="I94" s="765">
        <f t="shared" si="274"/>
        <v>19558.440000000002</v>
      </c>
      <c r="J94" s="159">
        <f t="shared" si="234"/>
        <v>-3581.2799999999988</v>
      </c>
      <c r="K94" s="267">
        <v>37530</v>
      </c>
      <c r="L94" s="162">
        <f t="shared" si="275"/>
        <v>0</v>
      </c>
      <c r="M94" s="259">
        <v>-989</v>
      </c>
      <c r="N94" s="175">
        <f t="shared" si="235"/>
        <v>0</v>
      </c>
      <c r="O94" s="162">
        <f t="shared" si="276"/>
        <v>0</v>
      </c>
      <c r="P94" s="259">
        <v>-134</v>
      </c>
      <c r="Q94" s="176">
        <f t="shared" si="236"/>
        <v>0</v>
      </c>
      <c r="R94" s="161">
        <f t="shared" si="277"/>
        <v>0</v>
      </c>
      <c r="S94" s="259">
        <v>-1614.6</v>
      </c>
      <c r="T94" s="177">
        <f t="shared" si="237"/>
        <v>0</v>
      </c>
      <c r="U94" s="164">
        <f t="shared" si="278"/>
        <v>0</v>
      </c>
      <c r="V94" s="259">
        <v>-196.56</v>
      </c>
      <c r="W94" s="177">
        <f t="shared" si="238"/>
        <v>0</v>
      </c>
      <c r="X94" s="164">
        <f t="shared" si="279"/>
        <v>0</v>
      </c>
      <c r="Y94" s="247">
        <v>-99</v>
      </c>
      <c r="Z94" s="178">
        <f t="shared" si="239"/>
        <v>0</v>
      </c>
      <c r="AA94" s="165">
        <f t="shared" si="280"/>
        <v>0</v>
      </c>
      <c r="AB94" s="247">
        <v>-69</v>
      </c>
      <c r="AC94" s="179">
        <f t="shared" si="240"/>
        <v>0</v>
      </c>
      <c r="AD94" s="164">
        <f t="shared" si="281"/>
        <v>0</v>
      </c>
      <c r="AE94" s="247">
        <v>-45</v>
      </c>
      <c r="AF94" s="179">
        <f t="shared" si="241"/>
        <v>0</v>
      </c>
      <c r="AG94" s="164">
        <f t="shared" si="282"/>
        <v>0</v>
      </c>
      <c r="AH94" s="439">
        <v>111</v>
      </c>
      <c r="AI94" s="178">
        <f t="shared" si="242"/>
        <v>0</v>
      </c>
      <c r="AJ94" s="165">
        <f t="shared" si="283"/>
        <v>0</v>
      </c>
      <c r="AK94" s="439">
        <v>36</v>
      </c>
      <c r="AL94" s="179">
        <f t="shared" si="243"/>
        <v>0</v>
      </c>
      <c r="AM94" s="164">
        <f t="shared" si="284"/>
        <v>0</v>
      </c>
      <c r="AN94" s="243">
        <v>-9</v>
      </c>
      <c r="AO94" s="178">
        <f t="shared" si="244"/>
        <v>0</v>
      </c>
      <c r="AP94" s="165">
        <f t="shared" si="285"/>
        <v>0</v>
      </c>
      <c r="AQ94" s="259">
        <v>-219</v>
      </c>
      <c r="AR94" s="179">
        <f t="shared" si="245"/>
        <v>0</v>
      </c>
      <c r="AS94" s="164">
        <f t="shared" si="286"/>
        <v>1</v>
      </c>
      <c r="AT94" s="259">
        <v>-57</v>
      </c>
      <c r="AU94" s="180">
        <f t="shared" si="246"/>
        <v>-57</v>
      </c>
      <c r="AV94" s="162">
        <f t="shared" si="287"/>
        <v>0</v>
      </c>
      <c r="AW94" s="259">
        <v>-59</v>
      </c>
      <c r="AX94" s="176">
        <f t="shared" si="247"/>
        <v>0</v>
      </c>
      <c r="AY94" s="161">
        <f t="shared" si="288"/>
        <v>0</v>
      </c>
      <c r="AZ94" s="247">
        <v>-691.99</v>
      </c>
      <c r="BA94" s="181">
        <f t="shared" si="248"/>
        <v>0</v>
      </c>
      <c r="BB94" s="162">
        <f t="shared" si="289"/>
        <v>0</v>
      </c>
      <c r="BC94" s="247">
        <v>-80.900000000000006</v>
      </c>
      <c r="BD94" s="182">
        <f t="shared" si="249"/>
        <v>0</v>
      </c>
      <c r="BE94" s="161">
        <f t="shared" si="290"/>
        <v>0</v>
      </c>
      <c r="BF94" s="247">
        <v>-90.54</v>
      </c>
      <c r="BG94" s="182">
        <f t="shared" si="250"/>
        <v>0</v>
      </c>
      <c r="BH94" s="161">
        <f t="shared" si="291"/>
        <v>0</v>
      </c>
      <c r="BI94" s="247">
        <v>-84.27</v>
      </c>
      <c r="BJ94" s="180">
        <f t="shared" si="251"/>
        <v>0</v>
      </c>
      <c r="BK94" s="161">
        <f t="shared" si="292"/>
        <v>1</v>
      </c>
      <c r="BL94" s="247">
        <v>-79.25</v>
      </c>
      <c r="BM94" s="180">
        <f t="shared" si="252"/>
        <v>-79.25</v>
      </c>
      <c r="BN94" s="161">
        <f t="shared" si="293"/>
        <v>0</v>
      </c>
      <c r="BO94" s="259">
        <v>-689</v>
      </c>
      <c r="BP94" s="176">
        <f t="shared" si="253"/>
        <v>0</v>
      </c>
      <c r="BQ94" s="161">
        <f t="shared" si="294"/>
        <v>0</v>
      </c>
      <c r="BR94" s="260">
        <v>798.5</v>
      </c>
      <c r="BS94" s="182">
        <f t="shared" si="254"/>
        <v>0</v>
      </c>
      <c r="BT94" s="161">
        <f t="shared" si="295"/>
        <v>1</v>
      </c>
      <c r="BU94" s="260">
        <v>379.75</v>
      </c>
      <c r="BV94" s="180">
        <f t="shared" si="255"/>
        <v>379.75</v>
      </c>
      <c r="BW94" s="162">
        <f t="shared" si="296"/>
        <v>1</v>
      </c>
      <c r="BX94" s="260">
        <v>44.75</v>
      </c>
      <c r="BY94" s="176">
        <f t="shared" si="256"/>
        <v>44.75</v>
      </c>
      <c r="BZ94" s="161">
        <f t="shared" si="297"/>
        <v>0</v>
      </c>
      <c r="CA94" s="259">
        <v>-267</v>
      </c>
      <c r="CB94" s="180">
        <f t="shared" si="257"/>
        <v>0</v>
      </c>
      <c r="CC94" s="162">
        <f t="shared" si="298"/>
        <v>0</v>
      </c>
      <c r="CD94" s="260"/>
      <c r="CE94" s="182"/>
      <c r="CF94" s="410">
        <f t="shared" si="299"/>
        <v>0</v>
      </c>
      <c r="CG94" s="260">
        <v>941</v>
      </c>
      <c r="CH94" s="182">
        <f t="shared" si="258"/>
        <v>0</v>
      </c>
      <c r="CI94" s="416">
        <f t="shared" si="300"/>
        <v>0</v>
      </c>
      <c r="CJ94" s="260">
        <v>451</v>
      </c>
      <c r="CK94" s="444">
        <f t="shared" si="259"/>
        <v>0</v>
      </c>
      <c r="CL94" s="162">
        <f t="shared" si="301"/>
        <v>0</v>
      </c>
      <c r="CM94" s="260">
        <v>59</v>
      </c>
      <c r="CN94" s="608">
        <f t="shared" si="260"/>
        <v>0</v>
      </c>
      <c r="CO94" s="158">
        <f t="shared" si="261"/>
        <v>288.25</v>
      </c>
      <c r="CP94" s="182"/>
      <c r="CQ94" s="731">
        <f t="shared" si="262"/>
        <v>288.25</v>
      </c>
      <c r="CR94" s="599"/>
      <c r="CS94" s="359">
        <f t="shared" si="302"/>
        <v>37530</v>
      </c>
      <c r="CT94" s="613"/>
      <c r="CU94" s="182"/>
      <c r="CV94" s="608"/>
      <c r="CW94" s="642"/>
      <c r="CX94" s="182"/>
      <c r="CY94" s="608"/>
      <c r="CZ94" s="613"/>
      <c r="DA94" s="182"/>
      <c r="DB94" s="608"/>
      <c r="DC94" s="613"/>
      <c r="DD94" s="182"/>
      <c r="DE94" s="608"/>
      <c r="DF94" s="613"/>
      <c r="DG94" s="182"/>
      <c r="DH94" s="608"/>
      <c r="DI94" s="613"/>
      <c r="DJ94" s="182"/>
      <c r="DK94" s="608"/>
      <c r="DL94" s="613"/>
      <c r="DM94" s="182"/>
      <c r="DN94" s="608"/>
      <c r="DO94" s="613"/>
      <c r="DP94" s="182"/>
      <c r="DQ94" s="608"/>
      <c r="DR94" s="613"/>
      <c r="DS94" s="182"/>
      <c r="DT94" s="608"/>
      <c r="DU94" s="613"/>
      <c r="DV94" s="182"/>
      <c r="DW94" s="608"/>
      <c r="DX94" s="613"/>
      <c r="DY94" s="182"/>
      <c r="DZ94" s="608"/>
      <c r="EA94" s="613"/>
      <c r="EB94" s="182"/>
      <c r="EC94" s="608"/>
      <c r="ED94" s="613"/>
      <c r="EE94" s="182"/>
      <c r="EF94" s="608"/>
      <c r="EG94" s="613"/>
      <c r="EH94" s="182"/>
      <c r="EI94" s="608"/>
      <c r="EJ94" s="613"/>
      <c r="EK94" s="182"/>
      <c r="EL94" s="608"/>
      <c r="EM94" s="613"/>
      <c r="EN94" s="182"/>
      <c r="EO94" s="608"/>
      <c r="EP94" s="613"/>
      <c r="EQ94" s="182"/>
      <c r="ER94" s="608"/>
      <c r="ES94" s="613"/>
      <c r="ET94" s="182"/>
      <c r="EU94" s="608"/>
      <c r="EV94" s="613"/>
      <c r="EW94" s="182"/>
      <c r="EX94" s="608"/>
      <c r="EY94" s="613"/>
      <c r="EZ94" s="182"/>
      <c r="FA94" s="608"/>
      <c r="FB94" s="182"/>
      <c r="FC94" s="182"/>
      <c r="FD94" s="182"/>
      <c r="FE94" s="588"/>
      <c r="FF94" s="182"/>
      <c r="FG94" s="181"/>
      <c r="FH94" s="860"/>
      <c r="FI94" s="662">
        <f t="shared" si="32"/>
        <v>37712</v>
      </c>
      <c r="FJ94" s="677"/>
      <c r="FK94" s="677"/>
      <c r="FL94" s="677"/>
      <c r="FM94" s="677"/>
      <c r="FN94" s="677"/>
      <c r="FO94" s="677"/>
      <c r="FP94" s="677"/>
      <c r="FQ94" s="677"/>
      <c r="FR94" s="677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666"/>
      <c r="GD94" s="666"/>
      <c r="GE94" s="666"/>
      <c r="GF94" s="666"/>
      <c r="GG94" s="169"/>
      <c r="GH94" s="686">
        <f t="shared" si="305"/>
        <v>0</v>
      </c>
      <c r="GI94" s="171">
        <f t="shared" si="306"/>
        <v>0</v>
      </c>
      <c r="GJ94" s="171">
        <f t="shared" si="307"/>
        <v>0</v>
      </c>
      <c r="GK94" s="171">
        <f t="shared" si="308"/>
        <v>0</v>
      </c>
      <c r="GL94" s="171">
        <f t="shared" si="309"/>
        <v>0</v>
      </c>
      <c r="GM94" s="171">
        <f t="shared" si="310"/>
        <v>0</v>
      </c>
      <c r="GN94" s="171">
        <f t="shared" si="311"/>
        <v>0</v>
      </c>
      <c r="GO94" s="171">
        <f t="shared" si="312"/>
        <v>0</v>
      </c>
      <c r="GP94" s="171">
        <f t="shared" si="313"/>
        <v>0</v>
      </c>
      <c r="GQ94" s="171">
        <f t="shared" si="314"/>
        <v>0</v>
      </c>
      <c r="GR94" s="171">
        <f t="shared" si="315"/>
        <v>0</v>
      </c>
      <c r="GS94" s="171">
        <f t="shared" si="316"/>
        <v>2711</v>
      </c>
      <c r="GT94" s="171">
        <f t="shared" si="317"/>
        <v>0</v>
      </c>
      <c r="GU94" s="171">
        <f t="shared" si="318"/>
        <v>0</v>
      </c>
      <c r="GV94" s="171">
        <f t="shared" si="319"/>
        <v>0</v>
      </c>
      <c r="GW94" s="171">
        <f t="shared" si="320"/>
        <v>0</v>
      </c>
      <c r="GX94" s="171">
        <f t="shared" si="321"/>
        <v>0</v>
      </c>
      <c r="GY94" s="171">
        <f t="shared" si="322"/>
        <v>1423.25</v>
      </c>
      <c r="GZ94" s="171">
        <f t="shared" si="323"/>
        <v>0</v>
      </c>
      <c r="HA94" s="171">
        <f t="shared" si="324"/>
        <v>0</v>
      </c>
      <c r="HB94" s="171">
        <f t="shared" si="325"/>
        <v>15788.170000000004</v>
      </c>
      <c r="HC94" s="171">
        <f t="shared" si="326"/>
        <v>2003.25</v>
      </c>
      <c r="HD94" s="171">
        <f t="shared" si="327"/>
        <v>0</v>
      </c>
      <c r="HE94" s="171">
        <f t="shared" si="328"/>
        <v>0</v>
      </c>
      <c r="HF94" s="171">
        <f t="shared" si="329"/>
        <v>0</v>
      </c>
      <c r="HG94" s="171">
        <f t="shared" si="330"/>
        <v>0</v>
      </c>
      <c r="HH94" s="171">
        <f t="shared" si="331"/>
        <v>0</v>
      </c>
      <c r="HI94" s="778"/>
      <c r="HJ94" s="171">
        <f t="shared" si="332"/>
        <v>641.49</v>
      </c>
      <c r="HK94" s="171"/>
      <c r="HL94" s="172">
        <f t="shared" si="333"/>
        <v>37712</v>
      </c>
      <c r="HM94" s="171">
        <f t="shared" si="304"/>
        <v>21925.670000000002</v>
      </c>
      <c r="HN94" s="700">
        <f t="shared" si="263"/>
        <v>37530</v>
      </c>
      <c r="HO94" s="160">
        <f t="shared" si="264"/>
        <v>288.25</v>
      </c>
      <c r="HP94" s="160">
        <f t="shared" si="265"/>
        <v>0</v>
      </c>
      <c r="HQ94" s="171">
        <f t="shared" si="266"/>
        <v>288.25</v>
      </c>
      <c r="HR94" s="168">
        <f t="shared" si="267"/>
        <v>1</v>
      </c>
      <c r="HS94" s="168">
        <f t="shared" si="268"/>
        <v>0</v>
      </c>
      <c r="HT94" s="160">
        <f t="shared" si="303"/>
        <v>19558.440000000002</v>
      </c>
      <c r="HU94" s="158">
        <f>MAX(HT55:HT94)</f>
        <v>23139.72</v>
      </c>
      <c r="HV94" s="158">
        <f t="shared" si="269"/>
        <v>-3581.2799999999988</v>
      </c>
      <c r="HW94" s="170"/>
      <c r="HX94" s="468"/>
      <c r="HY94" s="156"/>
      <c r="HZ94" s="156"/>
      <c r="IA94" s="156"/>
      <c r="IB94" s="156"/>
      <c r="IC94" s="156"/>
      <c r="ID94" s="156"/>
      <c r="IE94" s="156"/>
      <c r="IF94" s="156"/>
      <c r="IG94" s="156"/>
      <c r="IH94" s="156"/>
      <c r="II94" s="156"/>
      <c r="IJ94" s="156"/>
      <c r="IK94" s="156"/>
      <c r="IL94" s="156"/>
      <c r="IM94" s="156"/>
      <c r="IN94" s="156"/>
      <c r="IO94" s="156"/>
      <c r="IP94" s="156"/>
      <c r="IQ94" s="156"/>
      <c r="IR94" s="156"/>
      <c r="IS94" s="156"/>
      <c r="IT94" s="156"/>
      <c r="IU94" s="156"/>
      <c r="IV94" s="156"/>
      <c r="IW94" s="156"/>
      <c r="IX94" s="156"/>
      <c r="IY94" s="156"/>
      <c r="IZ94" s="156"/>
      <c r="JA94" s="156"/>
      <c r="JB94" s="156"/>
      <c r="JC94" s="156"/>
      <c r="JD94" s="156"/>
      <c r="JE94" s="156"/>
      <c r="JF94" s="156"/>
      <c r="JG94" s="156"/>
      <c r="JH94" s="156"/>
      <c r="JI94" s="156"/>
      <c r="JJ94" s="156"/>
      <c r="JK94" s="156"/>
      <c r="JL94" s="156"/>
      <c r="JM94" s="156"/>
      <c r="JN94" s="156"/>
      <c r="JO94" s="156"/>
      <c r="JP94" s="156"/>
      <c r="JQ94" s="156"/>
      <c r="JR94" s="156"/>
      <c r="JS94" s="156"/>
      <c r="JT94" s="156"/>
      <c r="JU94" s="156"/>
    </row>
    <row r="95" spans="1:281" s="174" customFormat="1" ht="19.5" customHeight="1" x14ac:dyDescent="0.35">
      <c r="A95" s="156"/>
      <c r="B95" s="813">
        <f t="shared" si="270"/>
        <v>37561</v>
      </c>
      <c r="C95" s="814">
        <f t="shared" si="271"/>
        <v>27834.959999999999</v>
      </c>
      <c r="D95" s="816">
        <v>0</v>
      </c>
      <c r="E95" s="816">
        <v>0</v>
      </c>
      <c r="F95" s="814">
        <f t="shared" si="233"/>
        <v>293.75</v>
      </c>
      <c r="G95" s="817">
        <f t="shared" si="272"/>
        <v>28128.71</v>
      </c>
      <c r="H95" s="818">
        <f t="shared" si="273"/>
        <v>1.0553275449291107E-2</v>
      </c>
      <c r="I95" s="765">
        <f t="shared" si="274"/>
        <v>19852.190000000002</v>
      </c>
      <c r="J95" s="159">
        <f t="shared" si="234"/>
        <v>-3287.5299999999988</v>
      </c>
      <c r="K95" s="267">
        <v>37561</v>
      </c>
      <c r="L95" s="162">
        <f t="shared" si="275"/>
        <v>0</v>
      </c>
      <c r="M95" s="260">
        <v>2527.5</v>
      </c>
      <c r="N95" s="175">
        <f t="shared" si="235"/>
        <v>0</v>
      </c>
      <c r="O95" s="162">
        <f t="shared" si="276"/>
        <v>0</v>
      </c>
      <c r="P95" s="260">
        <v>252.75</v>
      </c>
      <c r="Q95" s="176">
        <f t="shared" si="236"/>
        <v>0</v>
      </c>
      <c r="R95" s="161">
        <f t="shared" si="277"/>
        <v>0</v>
      </c>
      <c r="S95" s="260">
        <v>2531.1999999999998</v>
      </c>
      <c r="T95" s="177">
        <f t="shared" si="237"/>
        <v>0</v>
      </c>
      <c r="U95" s="164">
        <f t="shared" si="278"/>
        <v>0</v>
      </c>
      <c r="V95" s="260">
        <v>253.12</v>
      </c>
      <c r="W95" s="177">
        <f t="shared" si="238"/>
        <v>0</v>
      </c>
      <c r="X95" s="164">
        <f t="shared" si="279"/>
        <v>0</v>
      </c>
      <c r="Y95" s="247">
        <v>-208</v>
      </c>
      <c r="Z95" s="178">
        <f t="shared" si="239"/>
        <v>0</v>
      </c>
      <c r="AA95" s="165">
        <f t="shared" si="280"/>
        <v>0</v>
      </c>
      <c r="AB95" s="247">
        <v>-143</v>
      </c>
      <c r="AC95" s="179">
        <f t="shared" si="240"/>
        <v>0</v>
      </c>
      <c r="AD95" s="164">
        <f t="shared" si="281"/>
        <v>0</v>
      </c>
      <c r="AE95" s="247">
        <v>-91</v>
      </c>
      <c r="AF95" s="179">
        <f t="shared" si="241"/>
        <v>0</v>
      </c>
      <c r="AG95" s="164">
        <f t="shared" si="282"/>
        <v>0</v>
      </c>
      <c r="AH95" s="439">
        <v>11</v>
      </c>
      <c r="AI95" s="178">
        <f t="shared" si="242"/>
        <v>0</v>
      </c>
      <c r="AJ95" s="165">
        <f t="shared" si="283"/>
        <v>0</v>
      </c>
      <c r="AK95" s="243">
        <v>-14</v>
      </c>
      <c r="AL95" s="179">
        <f t="shared" si="243"/>
        <v>0</v>
      </c>
      <c r="AM95" s="164">
        <f t="shared" si="284"/>
        <v>0</v>
      </c>
      <c r="AN95" s="243">
        <v>-29</v>
      </c>
      <c r="AO95" s="178">
        <f t="shared" si="244"/>
        <v>0</v>
      </c>
      <c r="AP95" s="165">
        <f t="shared" si="285"/>
        <v>0</v>
      </c>
      <c r="AQ95" s="260">
        <v>520</v>
      </c>
      <c r="AR95" s="179">
        <f t="shared" si="245"/>
        <v>0</v>
      </c>
      <c r="AS95" s="164">
        <f t="shared" si="286"/>
        <v>1</v>
      </c>
      <c r="AT95" s="260">
        <v>52</v>
      </c>
      <c r="AU95" s="180">
        <f t="shared" si="246"/>
        <v>52</v>
      </c>
      <c r="AV95" s="162">
        <f t="shared" si="287"/>
        <v>0</v>
      </c>
      <c r="AW95" s="259">
        <v>-260</v>
      </c>
      <c r="AX95" s="176">
        <f t="shared" si="247"/>
        <v>0</v>
      </c>
      <c r="AY95" s="161">
        <f t="shared" si="288"/>
        <v>0</v>
      </c>
      <c r="AZ95" s="248">
        <v>298.49</v>
      </c>
      <c r="BA95" s="181">
        <f t="shared" si="248"/>
        <v>0</v>
      </c>
      <c r="BB95" s="162">
        <f t="shared" si="289"/>
        <v>0</v>
      </c>
      <c r="BC95" s="248">
        <v>25.95</v>
      </c>
      <c r="BD95" s="182">
        <f t="shared" si="249"/>
        <v>0</v>
      </c>
      <c r="BE95" s="161">
        <f t="shared" si="290"/>
        <v>0</v>
      </c>
      <c r="BF95" s="248">
        <v>173.5</v>
      </c>
      <c r="BG95" s="182">
        <f t="shared" si="250"/>
        <v>0</v>
      </c>
      <c r="BH95" s="161">
        <f t="shared" si="291"/>
        <v>0</v>
      </c>
      <c r="BI95" s="248">
        <v>67.25</v>
      </c>
      <c r="BJ95" s="180">
        <f t="shared" si="251"/>
        <v>0</v>
      </c>
      <c r="BK95" s="161">
        <f t="shared" si="292"/>
        <v>1</v>
      </c>
      <c r="BL95" s="247">
        <v>-17.75</v>
      </c>
      <c r="BM95" s="180">
        <f t="shared" si="252"/>
        <v>-17.75</v>
      </c>
      <c r="BN95" s="161">
        <f t="shared" si="293"/>
        <v>0</v>
      </c>
      <c r="BO95" s="260">
        <v>1090.75</v>
      </c>
      <c r="BP95" s="176">
        <f t="shared" si="253"/>
        <v>0</v>
      </c>
      <c r="BQ95" s="161">
        <f t="shared" si="294"/>
        <v>0</v>
      </c>
      <c r="BR95" s="260">
        <v>523.5</v>
      </c>
      <c r="BS95" s="182">
        <f t="shared" si="254"/>
        <v>0</v>
      </c>
      <c r="BT95" s="161">
        <f t="shared" si="295"/>
        <v>1</v>
      </c>
      <c r="BU95" s="260">
        <v>242.25</v>
      </c>
      <c r="BV95" s="180">
        <f t="shared" si="255"/>
        <v>242.25</v>
      </c>
      <c r="BW95" s="162">
        <f t="shared" si="296"/>
        <v>1</v>
      </c>
      <c r="BX95" s="260">
        <v>17.25</v>
      </c>
      <c r="BY95" s="176">
        <f t="shared" si="256"/>
        <v>17.25</v>
      </c>
      <c r="BZ95" s="161">
        <f t="shared" si="297"/>
        <v>0</v>
      </c>
      <c r="CA95" s="259">
        <v>-49</v>
      </c>
      <c r="CB95" s="180">
        <f t="shared" si="257"/>
        <v>0</v>
      </c>
      <c r="CC95" s="162">
        <f t="shared" si="298"/>
        <v>0</v>
      </c>
      <c r="CD95" s="259"/>
      <c r="CE95" s="182"/>
      <c r="CF95" s="410">
        <f t="shared" si="299"/>
        <v>0</v>
      </c>
      <c r="CG95" s="260">
        <v>350</v>
      </c>
      <c r="CH95" s="182">
        <f t="shared" si="258"/>
        <v>0</v>
      </c>
      <c r="CI95" s="416">
        <f t="shared" si="300"/>
        <v>0</v>
      </c>
      <c r="CJ95" s="260">
        <v>175</v>
      </c>
      <c r="CK95" s="444">
        <f t="shared" si="259"/>
        <v>0</v>
      </c>
      <c r="CL95" s="162">
        <f t="shared" si="301"/>
        <v>0</v>
      </c>
      <c r="CM95" s="260">
        <v>35</v>
      </c>
      <c r="CN95" s="608">
        <f t="shared" si="260"/>
        <v>0</v>
      </c>
      <c r="CO95" s="158">
        <f t="shared" si="261"/>
        <v>293.75</v>
      </c>
      <c r="CP95" s="182"/>
      <c r="CQ95" s="731">
        <f t="shared" si="262"/>
        <v>293.75</v>
      </c>
      <c r="CR95" s="599"/>
      <c r="CS95" s="359">
        <f t="shared" si="302"/>
        <v>37561</v>
      </c>
      <c r="CT95" s="613"/>
      <c r="CU95" s="182"/>
      <c r="CV95" s="608"/>
      <c r="CW95" s="642"/>
      <c r="CX95" s="182"/>
      <c r="CY95" s="608"/>
      <c r="CZ95" s="613"/>
      <c r="DA95" s="182"/>
      <c r="DB95" s="608"/>
      <c r="DC95" s="613"/>
      <c r="DD95" s="182"/>
      <c r="DE95" s="608"/>
      <c r="DF95" s="613"/>
      <c r="DG95" s="182"/>
      <c r="DH95" s="608"/>
      <c r="DI95" s="613"/>
      <c r="DJ95" s="182"/>
      <c r="DK95" s="608"/>
      <c r="DL95" s="613"/>
      <c r="DM95" s="182"/>
      <c r="DN95" s="608"/>
      <c r="DO95" s="613"/>
      <c r="DP95" s="182"/>
      <c r="DQ95" s="608"/>
      <c r="DR95" s="613"/>
      <c r="DS95" s="182"/>
      <c r="DT95" s="608"/>
      <c r="DU95" s="613"/>
      <c r="DV95" s="182"/>
      <c r="DW95" s="608"/>
      <c r="DX95" s="613"/>
      <c r="DY95" s="182"/>
      <c r="DZ95" s="608"/>
      <c r="EA95" s="613"/>
      <c r="EB95" s="182"/>
      <c r="EC95" s="608"/>
      <c r="ED95" s="613"/>
      <c r="EE95" s="182"/>
      <c r="EF95" s="608"/>
      <c r="EG95" s="613"/>
      <c r="EH95" s="182"/>
      <c r="EI95" s="608"/>
      <c r="EJ95" s="613"/>
      <c r="EK95" s="182"/>
      <c r="EL95" s="608"/>
      <c r="EM95" s="613"/>
      <c r="EN95" s="182"/>
      <c r="EO95" s="608"/>
      <c r="EP95" s="613"/>
      <c r="EQ95" s="182"/>
      <c r="ER95" s="608"/>
      <c r="ES95" s="613"/>
      <c r="ET95" s="182"/>
      <c r="EU95" s="608"/>
      <c r="EV95" s="613"/>
      <c r="EW95" s="182"/>
      <c r="EX95" s="608"/>
      <c r="EY95" s="613"/>
      <c r="EZ95" s="182"/>
      <c r="FA95" s="608"/>
      <c r="FB95" s="182"/>
      <c r="FC95" s="182"/>
      <c r="FD95" s="182"/>
      <c r="FE95" s="588"/>
      <c r="FF95" s="182"/>
      <c r="FG95" s="181"/>
      <c r="FH95" s="860"/>
      <c r="FI95" s="662">
        <f t="shared" si="32"/>
        <v>37742</v>
      </c>
      <c r="FJ95" s="677"/>
      <c r="FK95" s="677"/>
      <c r="FL95" s="677"/>
      <c r="FM95" s="677"/>
      <c r="FN95" s="677"/>
      <c r="FO95" s="677"/>
      <c r="FP95" s="677"/>
      <c r="FQ95" s="677"/>
      <c r="FR95" s="677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666"/>
      <c r="GD95" s="666"/>
      <c r="GE95" s="666"/>
      <c r="GF95" s="666"/>
      <c r="GG95" s="169"/>
      <c r="GH95" s="686">
        <f t="shared" si="305"/>
        <v>0</v>
      </c>
      <c r="GI95" s="171">
        <f t="shared" si="306"/>
        <v>0</v>
      </c>
      <c r="GJ95" s="171">
        <f t="shared" si="307"/>
        <v>0</v>
      </c>
      <c r="GK95" s="171">
        <f t="shared" si="308"/>
        <v>0</v>
      </c>
      <c r="GL95" s="171">
        <f t="shared" si="309"/>
        <v>0</v>
      </c>
      <c r="GM95" s="171">
        <f t="shared" si="310"/>
        <v>0</v>
      </c>
      <c r="GN95" s="171">
        <f t="shared" si="311"/>
        <v>0</v>
      </c>
      <c r="GO95" s="171">
        <f t="shared" si="312"/>
        <v>0</v>
      </c>
      <c r="GP95" s="171">
        <f t="shared" si="313"/>
        <v>0</v>
      </c>
      <c r="GQ95" s="171">
        <f t="shared" si="314"/>
        <v>0</v>
      </c>
      <c r="GR95" s="171">
        <f t="shared" si="315"/>
        <v>0</v>
      </c>
      <c r="GS95" s="171">
        <f t="shared" si="316"/>
        <v>2994</v>
      </c>
      <c r="GT95" s="171">
        <f t="shared" si="317"/>
        <v>0</v>
      </c>
      <c r="GU95" s="171">
        <f t="shared" si="318"/>
        <v>0</v>
      </c>
      <c r="GV95" s="171">
        <f t="shared" si="319"/>
        <v>0</v>
      </c>
      <c r="GW95" s="171">
        <f t="shared" si="320"/>
        <v>0</v>
      </c>
      <c r="GX95" s="171">
        <f t="shared" si="321"/>
        <v>0</v>
      </c>
      <c r="GY95" s="171">
        <f t="shared" si="322"/>
        <v>2163.25</v>
      </c>
      <c r="GZ95" s="171">
        <f t="shared" si="323"/>
        <v>0</v>
      </c>
      <c r="HA95" s="171">
        <f t="shared" si="324"/>
        <v>0</v>
      </c>
      <c r="HB95" s="171">
        <f t="shared" si="325"/>
        <v>16353.910000000003</v>
      </c>
      <c r="HC95" s="171">
        <f t="shared" si="326"/>
        <v>2054</v>
      </c>
      <c r="HD95" s="171">
        <f t="shared" si="327"/>
        <v>0</v>
      </c>
      <c r="HE95" s="171">
        <f t="shared" si="328"/>
        <v>0</v>
      </c>
      <c r="HF95" s="171">
        <f t="shared" si="329"/>
        <v>0</v>
      </c>
      <c r="HG95" s="171">
        <f t="shared" si="330"/>
        <v>0</v>
      </c>
      <c r="HH95" s="171">
        <f t="shared" si="331"/>
        <v>0</v>
      </c>
      <c r="HI95" s="778"/>
      <c r="HJ95" s="171">
        <f t="shared" si="332"/>
        <v>1639.49</v>
      </c>
      <c r="HK95" s="171"/>
      <c r="HL95" s="172">
        <f t="shared" si="333"/>
        <v>37742</v>
      </c>
      <c r="HM95" s="171">
        <f t="shared" si="304"/>
        <v>23565.160000000003</v>
      </c>
      <c r="HN95" s="700">
        <f t="shared" si="263"/>
        <v>37561</v>
      </c>
      <c r="HO95" s="160">
        <f t="shared" si="264"/>
        <v>293.75</v>
      </c>
      <c r="HP95" s="160">
        <f t="shared" si="265"/>
        <v>0</v>
      </c>
      <c r="HQ95" s="171">
        <f t="shared" si="266"/>
        <v>293.75</v>
      </c>
      <c r="HR95" s="168">
        <f t="shared" si="267"/>
        <v>1</v>
      </c>
      <c r="HS95" s="168">
        <f t="shared" si="268"/>
        <v>0</v>
      </c>
      <c r="HT95" s="160">
        <f t="shared" si="303"/>
        <v>19852.190000000002</v>
      </c>
      <c r="HU95" s="158">
        <f>MAX(HT55:HT95)</f>
        <v>23139.72</v>
      </c>
      <c r="HV95" s="158">
        <f t="shared" si="269"/>
        <v>-3287.5299999999988</v>
      </c>
      <c r="HW95" s="170"/>
      <c r="HX95" s="468"/>
      <c r="HY95" s="156"/>
      <c r="HZ95" s="156"/>
      <c r="IA95" s="156"/>
      <c r="IB95" s="156"/>
      <c r="IC95" s="156"/>
      <c r="ID95" s="156"/>
      <c r="IE95" s="156"/>
      <c r="IF95" s="156"/>
      <c r="IG95" s="156"/>
      <c r="IH95" s="156"/>
      <c r="II95" s="156"/>
      <c r="IJ95" s="156"/>
      <c r="IK95" s="156"/>
      <c r="IL95" s="156"/>
      <c r="IM95" s="156"/>
      <c r="IN95" s="156"/>
      <c r="IO95" s="156"/>
      <c r="IP95" s="156"/>
      <c r="IQ95" s="156"/>
      <c r="IR95" s="156"/>
      <c r="IS95" s="156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  <c r="JF95" s="156"/>
      <c r="JG95" s="156"/>
      <c r="JH95" s="156"/>
      <c r="JI95" s="156"/>
      <c r="JJ95" s="156"/>
      <c r="JK95" s="156"/>
      <c r="JL95" s="156"/>
      <c r="JM95" s="156"/>
      <c r="JN95" s="156"/>
      <c r="JO95" s="156"/>
      <c r="JP95" s="156"/>
      <c r="JQ95" s="156"/>
      <c r="JR95" s="156"/>
      <c r="JS95" s="156"/>
      <c r="JT95" s="156"/>
      <c r="JU95" s="156"/>
    </row>
    <row r="96" spans="1:281" s="174" customFormat="1" ht="19.5" customHeight="1" x14ac:dyDescent="0.35">
      <c r="A96" s="156"/>
      <c r="B96" s="813">
        <f t="shared" si="270"/>
        <v>37591</v>
      </c>
      <c r="C96" s="814">
        <f t="shared" si="271"/>
        <v>28128.71</v>
      </c>
      <c r="D96" s="816">
        <v>0</v>
      </c>
      <c r="E96" s="816">
        <v>0</v>
      </c>
      <c r="F96" s="814">
        <f t="shared" si="233"/>
        <v>2574.4899999999998</v>
      </c>
      <c r="G96" s="817">
        <f t="shared" si="272"/>
        <v>30703.199999999997</v>
      </c>
      <c r="H96" s="818">
        <f t="shared" si="273"/>
        <v>9.152534901173924E-2</v>
      </c>
      <c r="I96" s="765">
        <f t="shared" si="274"/>
        <v>22426.68</v>
      </c>
      <c r="J96" s="159">
        <f t="shared" si="234"/>
        <v>-713.04000000000087</v>
      </c>
      <c r="K96" s="267">
        <v>37591</v>
      </c>
      <c r="L96" s="162">
        <f t="shared" si="275"/>
        <v>0</v>
      </c>
      <c r="M96" s="259">
        <v>-349.5</v>
      </c>
      <c r="N96" s="175">
        <f t="shared" si="235"/>
        <v>0</v>
      </c>
      <c r="O96" s="162">
        <f t="shared" si="276"/>
        <v>0</v>
      </c>
      <c r="P96" s="259">
        <v>-70.05</v>
      </c>
      <c r="Q96" s="176">
        <f t="shared" si="236"/>
        <v>0</v>
      </c>
      <c r="R96" s="161">
        <f t="shared" si="277"/>
        <v>0</v>
      </c>
      <c r="S96" s="259">
        <v>-725.4</v>
      </c>
      <c r="T96" s="177">
        <f t="shared" si="237"/>
        <v>0</v>
      </c>
      <c r="U96" s="164">
        <f t="shared" si="278"/>
        <v>0</v>
      </c>
      <c r="V96" s="259">
        <v>-107.64</v>
      </c>
      <c r="W96" s="177">
        <f t="shared" si="238"/>
        <v>0</v>
      </c>
      <c r="X96" s="164">
        <f t="shared" si="279"/>
        <v>0</v>
      </c>
      <c r="Y96" s="248">
        <v>2391</v>
      </c>
      <c r="Z96" s="178">
        <f t="shared" si="239"/>
        <v>0</v>
      </c>
      <c r="AA96" s="165">
        <f t="shared" si="280"/>
        <v>0</v>
      </c>
      <c r="AB96" s="248">
        <v>1176</v>
      </c>
      <c r="AC96" s="179">
        <f t="shared" si="240"/>
        <v>0</v>
      </c>
      <c r="AD96" s="164">
        <f t="shared" si="281"/>
        <v>0</v>
      </c>
      <c r="AE96" s="248">
        <v>204</v>
      </c>
      <c r="AF96" s="179">
        <f t="shared" si="241"/>
        <v>0</v>
      </c>
      <c r="AG96" s="164">
        <f t="shared" si="282"/>
        <v>0</v>
      </c>
      <c r="AH96" s="439">
        <v>361</v>
      </c>
      <c r="AI96" s="178">
        <f t="shared" si="242"/>
        <v>0</v>
      </c>
      <c r="AJ96" s="165">
        <f t="shared" si="283"/>
        <v>0</v>
      </c>
      <c r="AK96" s="439">
        <v>161</v>
      </c>
      <c r="AL96" s="179">
        <f t="shared" si="243"/>
        <v>0</v>
      </c>
      <c r="AM96" s="164">
        <f t="shared" si="284"/>
        <v>0</v>
      </c>
      <c r="AN96" s="439">
        <v>41</v>
      </c>
      <c r="AO96" s="178">
        <f t="shared" si="244"/>
        <v>0</v>
      </c>
      <c r="AP96" s="165">
        <f t="shared" si="285"/>
        <v>0</v>
      </c>
      <c r="AQ96" s="259">
        <v>-60</v>
      </c>
      <c r="AR96" s="179">
        <f t="shared" si="245"/>
        <v>0</v>
      </c>
      <c r="AS96" s="164">
        <f t="shared" si="286"/>
        <v>1</v>
      </c>
      <c r="AT96" s="259">
        <v>-6</v>
      </c>
      <c r="AU96" s="180">
        <f t="shared" si="246"/>
        <v>-6</v>
      </c>
      <c r="AV96" s="162">
        <f t="shared" si="287"/>
        <v>0</v>
      </c>
      <c r="AW96" s="260">
        <v>141</v>
      </c>
      <c r="AX96" s="176">
        <f t="shared" si="247"/>
        <v>0</v>
      </c>
      <c r="AY96" s="161">
        <f t="shared" si="288"/>
        <v>0</v>
      </c>
      <c r="AZ96" s="248">
        <v>2685.98</v>
      </c>
      <c r="BA96" s="181">
        <f t="shared" si="248"/>
        <v>0</v>
      </c>
      <c r="BB96" s="162">
        <f t="shared" si="289"/>
        <v>0</v>
      </c>
      <c r="BC96" s="248">
        <v>264.7</v>
      </c>
      <c r="BD96" s="182">
        <f t="shared" si="249"/>
        <v>0</v>
      </c>
      <c r="BE96" s="161">
        <f t="shared" si="290"/>
        <v>0</v>
      </c>
      <c r="BF96" s="248">
        <v>5261</v>
      </c>
      <c r="BG96" s="182">
        <f t="shared" si="250"/>
        <v>0</v>
      </c>
      <c r="BH96" s="161">
        <f t="shared" si="291"/>
        <v>0</v>
      </c>
      <c r="BI96" s="248">
        <v>2611</v>
      </c>
      <c r="BJ96" s="180">
        <f t="shared" si="251"/>
        <v>0</v>
      </c>
      <c r="BK96" s="161">
        <f t="shared" si="292"/>
        <v>1</v>
      </c>
      <c r="BL96" s="248">
        <v>491</v>
      </c>
      <c r="BM96" s="180">
        <f t="shared" si="252"/>
        <v>491</v>
      </c>
      <c r="BN96" s="161">
        <f t="shared" si="293"/>
        <v>0</v>
      </c>
      <c r="BO96" s="260">
        <v>336</v>
      </c>
      <c r="BP96" s="176">
        <f t="shared" si="253"/>
        <v>0</v>
      </c>
      <c r="BQ96" s="161">
        <f t="shared" si="294"/>
        <v>0</v>
      </c>
      <c r="BR96" s="260">
        <v>3573.48</v>
      </c>
      <c r="BS96" s="182">
        <f t="shared" si="254"/>
        <v>0</v>
      </c>
      <c r="BT96" s="161">
        <f t="shared" si="295"/>
        <v>1</v>
      </c>
      <c r="BU96" s="260">
        <v>1767.24</v>
      </c>
      <c r="BV96" s="180">
        <f t="shared" si="255"/>
        <v>1767.24</v>
      </c>
      <c r="BW96" s="162">
        <f t="shared" si="296"/>
        <v>1</v>
      </c>
      <c r="BX96" s="260">
        <v>322.25</v>
      </c>
      <c r="BY96" s="176">
        <f t="shared" si="256"/>
        <v>322.25</v>
      </c>
      <c r="BZ96" s="161">
        <f t="shared" si="297"/>
        <v>0</v>
      </c>
      <c r="CA96" s="260">
        <v>3901</v>
      </c>
      <c r="CB96" s="180">
        <f t="shared" si="257"/>
        <v>0</v>
      </c>
      <c r="CC96" s="162">
        <f t="shared" si="298"/>
        <v>0</v>
      </c>
      <c r="CD96" s="260"/>
      <c r="CE96" s="182"/>
      <c r="CF96" s="410">
        <f t="shared" si="299"/>
        <v>0</v>
      </c>
      <c r="CG96" s="260">
        <v>3611</v>
      </c>
      <c r="CH96" s="182">
        <f t="shared" si="258"/>
        <v>0</v>
      </c>
      <c r="CI96" s="416">
        <f t="shared" si="300"/>
        <v>0</v>
      </c>
      <c r="CJ96" s="260">
        <v>1786</v>
      </c>
      <c r="CK96" s="444">
        <f t="shared" si="259"/>
        <v>0</v>
      </c>
      <c r="CL96" s="162">
        <f t="shared" si="301"/>
        <v>0</v>
      </c>
      <c r="CM96" s="260">
        <v>326</v>
      </c>
      <c r="CN96" s="608">
        <f t="shared" si="260"/>
        <v>0</v>
      </c>
      <c r="CO96" s="158">
        <f t="shared" si="261"/>
        <v>2574.4899999999998</v>
      </c>
      <c r="CP96" s="182"/>
      <c r="CQ96" s="731">
        <f t="shared" si="262"/>
        <v>2574.4899999999998</v>
      </c>
      <c r="CR96" s="599"/>
      <c r="CS96" s="359">
        <f t="shared" si="302"/>
        <v>37591</v>
      </c>
      <c r="CT96" s="613"/>
      <c r="CU96" s="182"/>
      <c r="CV96" s="608"/>
      <c r="CW96" s="642"/>
      <c r="CX96" s="182"/>
      <c r="CY96" s="608"/>
      <c r="CZ96" s="613"/>
      <c r="DA96" s="182"/>
      <c r="DB96" s="608"/>
      <c r="DC96" s="613"/>
      <c r="DD96" s="182"/>
      <c r="DE96" s="608"/>
      <c r="DF96" s="613"/>
      <c r="DG96" s="182"/>
      <c r="DH96" s="608"/>
      <c r="DI96" s="613"/>
      <c r="DJ96" s="182"/>
      <c r="DK96" s="608"/>
      <c r="DL96" s="613"/>
      <c r="DM96" s="182"/>
      <c r="DN96" s="608"/>
      <c r="DO96" s="613"/>
      <c r="DP96" s="182"/>
      <c r="DQ96" s="608"/>
      <c r="DR96" s="613"/>
      <c r="DS96" s="182"/>
      <c r="DT96" s="608"/>
      <c r="DU96" s="613"/>
      <c r="DV96" s="182"/>
      <c r="DW96" s="608"/>
      <c r="DX96" s="613"/>
      <c r="DY96" s="182"/>
      <c r="DZ96" s="608"/>
      <c r="EA96" s="613"/>
      <c r="EB96" s="182"/>
      <c r="EC96" s="608"/>
      <c r="ED96" s="613"/>
      <c r="EE96" s="182"/>
      <c r="EF96" s="608"/>
      <c r="EG96" s="613"/>
      <c r="EH96" s="182"/>
      <c r="EI96" s="608"/>
      <c r="EJ96" s="613"/>
      <c r="EK96" s="182"/>
      <c r="EL96" s="608"/>
      <c r="EM96" s="613"/>
      <c r="EN96" s="182"/>
      <c r="EO96" s="608"/>
      <c r="EP96" s="613"/>
      <c r="EQ96" s="182"/>
      <c r="ER96" s="608"/>
      <c r="ES96" s="613"/>
      <c r="ET96" s="182"/>
      <c r="EU96" s="608"/>
      <c r="EV96" s="613"/>
      <c r="EW96" s="182"/>
      <c r="EX96" s="608"/>
      <c r="EY96" s="613"/>
      <c r="EZ96" s="182"/>
      <c r="FA96" s="608"/>
      <c r="FB96" s="182"/>
      <c r="FC96" s="182"/>
      <c r="FD96" s="182"/>
      <c r="FE96" s="588"/>
      <c r="FF96" s="182"/>
      <c r="FG96" s="181"/>
      <c r="FH96" s="860"/>
      <c r="FI96" s="662">
        <f t="shared" si="32"/>
        <v>37773</v>
      </c>
      <c r="FJ96" s="677"/>
      <c r="FK96" s="677"/>
      <c r="FL96" s="677"/>
      <c r="FM96" s="677"/>
      <c r="FN96" s="677"/>
      <c r="FO96" s="677"/>
      <c r="FP96" s="677"/>
      <c r="FQ96" s="677"/>
      <c r="FR96" s="677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666"/>
      <c r="GD96" s="666"/>
      <c r="GE96" s="666"/>
      <c r="GF96" s="666"/>
      <c r="GG96" s="169"/>
      <c r="GH96" s="686">
        <f t="shared" si="305"/>
        <v>0</v>
      </c>
      <c r="GI96" s="171">
        <f t="shared" si="306"/>
        <v>0</v>
      </c>
      <c r="GJ96" s="171">
        <f t="shared" si="307"/>
        <v>0</v>
      </c>
      <c r="GK96" s="171">
        <f t="shared" si="308"/>
        <v>0</v>
      </c>
      <c r="GL96" s="171">
        <f t="shared" si="309"/>
        <v>0</v>
      </c>
      <c r="GM96" s="171">
        <f t="shared" si="310"/>
        <v>0</v>
      </c>
      <c r="GN96" s="171">
        <f t="shared" si="311"/>
        <v>0</v>
      </c>
      <c r="GO96" s="171">
        <f t="shared" si="312"/>
        <v>0</v>
      </c>
      <c r="GP96" s="171">
        <f t="shared" si="313"/>
        <v>0</v>
      </c>
      <c r="GQ96" s="171">
        <f t="shared" si="314"/>
        <v>0</v>
      </c>
      <c r="GR96" s="171">
        <f t="shared" si="315"/>
        <v>0</v>
      </c>
      <c r="GS96" s="171">
        <f t="shared" si="316"/>
        <v>3171</v>
      </c>
      <c r="GT96" s="171">
        <f t="shared" si="317"/>
        <v>0</v>
      </c>
      <c r="GU96" s="171">
        <f t="shared" si="318"/>
        <v>0</v>
      </c>
      <c r="GV96" s="171">
        <f t="shared" si="319"/>
        <v>0</v>
      </c>
      <c r="GW96" s="171">
        <f t="shared" si="320"/>
        <v>0</v>
      </c>
      <c r="GX96" s="171">
        <f t="shared" si="321"/>
        <v>0</v>
      </c>
      <c r="GY96" s="171">
        <f t="shared" si="322"/>
        <v>2018</v>
      </c>
      <c r="GZ96" s="171">
        <f t="shared" si="323"/>
        <v>0</v>
      </c>
      <c r="HA96" s="171">
        <f t="shared" si="324"/>
        <v>0</v>
      </c>
      <c r="HB96" s="171">
        <f t="shared" si="325"/>
        <v>16275.890000000003</v>
      </c>
      <c r="HC96" s="171">
        <f t="shared" si="326"/>
        <v>1976</v>
      </c>
      <c r="HD96" s="171">
        <f t="shared" si="327"/>
        <v>0</v>
      </c>
      <c r="HE96" s="171">
        <f t="shared" si="328"/>
        <v>0</v>
      </c>
      <c r="HF96" s="171">
        <f t="shared" si="329"/>
        <v>0</v>
      </c>
      <c r="HG96" s="171">
        <f t="shared" si="330"/>
        <v>0</v>
      </c>
      <c r="HH96" s="171">
        <f t="shared" si="331"/>
        <v>0</v>
      </c>
      <c r="HI96" s="778"/>
      <c r="HJ96" s="171">
        <f t="shared" si="332"/>
        <v>-124.27</v>
      </c>
      <c r="HK96" s="171"/>
      <c r="HL96" s="172">
        <f t="shared" si="333"/>
        <v>37773</v>
      </c>
      <c r="HM96" s="171">
        <f t="shared" si="304"/>
        <v>23440.890000000003</v>
      </c>
      <c r="HN96" s="700">
        <f t="shared" si="263"/>
        <v>37591</v>
      </c>
      <c r="HO96" s="160">
        <f t="shared" si="264"/>
        <v>2574.4899999999998</v>
      </c>
      <c r="HP96" s="160">
        <f t="shared" si="265"/>
        <v>0</v>
      </c>
      <c r="HQ96" s="171">
        <f t="shared" si="266"/>
        <v>2574.4899999999998</v>
      </c>
      <c r="HR96" s="168">
        <f t="shared" si="267"/>
        <v>1</v>
      </c>
      <c r="HS96" s="168">
        <f t="shared" si="268"/>
        <v>0</v>
      </c>
      <c r="HT96" s="160">
        <f t="shared" si="303"/>
        <v>22426.68</v>
      </c>
      <c r="HU96" s="158">
        <f>MAX(HT55:HT96)</f>
        <v>23139.72</v>
      </c>
      <c r="HV96" s="158">
        <f t="shared" si="269"/>
        <v>-713.04000000000087</v>
      </c>
      <c r="HW96" s="170"/>
      <c r="HX96" s="468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  <c r="IX96" s="156"/>
      <c r="IY96" s="156"/>
      <c r="IZ96" s="156"/>
      <c r="JA96" s="156"/>
      <c r="JB96" s="156"/>
      <c r="JC96" s="156"/>
      <c r="JD96" s="156"/>
      <c r="JE96" s="156"/>
      <c r="JF96" s="156"/>
      <c r="JG96" s="156"/>
      <c r="JH96" s="156"/>
      <c r="JI96" s="156"/>
      <c r="JJ96" s="156"/>
      <c r="JK96" s="156"/>
      <c r="JL96" s="156"/>
      <c r="JM96" s="156"/>
      <c r="JN96" s="156"/>
      <c r="JO96" s="156"/>
      <c r="JP96" s="156"/>
      <c r="JQ96" s="156"/>
      <c r="JR96" s="156"/>
      <c r="JS96" s="156"/>
      <c r="JT96" s="156"/>
      <c r="JU96" s="156"/>
    </row>
    <row r="97" spans="1:281" s="174" customFormat="1" ht="19.5" customHeight="1" x14ac:dyDescent="0.35">
      <c r="A97" s="156"/>
      <c r="B97" s="813"/>
      <c r="C97" s="814"/>
      <c r="D97" s="816"/>
      <c r="E97" s="816"/>
      <c r="F97" s="820" t="s">
        <v>45</v>
      </c>
      <c r="G97" s="817"/>
      <c r="H97" s="821" t="s">
        <v>25</v>
      </c>
      <c r="I97" s="765"/>
      <c r="J97" s="159"/>
      <c r="K97" s="268"/>
      <c r="L97" s="162"/>
      <c r="M97"/>
      <c r="N97" s="175"/>
      <c r="O97" s="162"/>
      <c r="P97"/>
      <c r="Q97" s="176"/>
      <c r="R97" s="161"/>
      <c r="S97" s="244" t="s">
        <v>117</v>
      </c>
      <c r="T97" s="177"/>
      <c r="U97" s="164"/>
      <c r="V97" s="244" t="s">
        <v>117</v>
      </c>
      <c r="W97" s="177"/>
      <c r="X97" s="164"/>
      <c r="Y97" s="249" t="s">
        <v>45</v>
      </c>
      <c r="Z97" s="178"/>
      <c r="AA97" s="165"/>
      <c r="AB97" s="249" t="s">
        <v>45</v>
      </c>
      <c r="AC97" s="179"/>
      <c r="AD97" s="164"/>
      <c r="AE97" s="249" t="s">
        <v>45</v>
      </c>
      <c r="AF97" s="179"/>
      <c r="AG97" s="164"/>
      <c r="AH97" s="333" t="s">
        <v>45</v>
      </c>
      <c r="AI97" s="178"/>
      <c r="AJ97" s="165"/>
      <c r="AK97" s="333" t="s">
        <v>45</v>
      </c>
      <c r="AL97" s="179"/>
      <c r="AM97" s="164"/>
      <c r="AN97" s="333" t="s">
        <v>45</v>
      </c>
      <c r="AO97" s="178"/>
      <c r="AP97" s="165"/>
      <c r="AQ97" s="244" t="s">
        <v>2</v>
      </c>
      <c r="AR97" s="179"/>
      <c r="AS97" s="164"/>
      <c r="AT97" s="244" t="s">
        <v>2</v>
      </c>
      <c r="AU97" s="180"/>
      <c r="AV97" s="162"/>
      <c r="AW97" s="244" t="s">
        <v>2</v>
      </c>
      <c r="AX97" s="176"/>
      <c r="AY97" s="161"/>
      <c r="AZ97" s="249" t="s">
        <v>2</v>
      </c>
      <c r="BA97" s="181"/>
      <c r="BB97" s="162"/>
      <c r="BC97" s="249" t="s">
        <v>2</v>
      </c>
      <c r="BD97" s="182"/>
      <c r="BE97" s="161"/>
      <c r="BF97" s="485" t="s">
        <v>61</v>
      </c>
      <c r="BG97" s="182"/>
      <c r="BH97" s="161"/>
      <c r="BI97" s="485" t="s">
        <v>61</v>
      </c>
      <c r="BJ97" s="180"/>
      <c r="BK97" s="161"/>
      <c r="BL97" s="485" t="s">
        <v>61</v>
      </c>
      <c r="BM97" s="180"/>
      <c r="BN97" s="161"/>
      <c r="BO97" s="244" t="s">
        <v>2</v>
      </c>
      <c r="BP97" s="176"/>
      <c r="BQ97" s="161"/>
      <c r="BR97" s="244" t="s">
        <v>2</v>
      </c>
      <c r="BS97" s="182"/>
      <c r="BT97" s="161"/>
      <c r="BU97" s="244" t="s">
        <v>2</v>
      </c>
      <c r="BV97" s="180"/>
      <c r="BW97" s="162"/>
      <c r="BX97" s="244" t="s">
        <v>2</v>
      </c>
      <c r="BY97" s="176"/>
      <c r="BZ97" s="161"/>
      <c r="CA97" s="244" t="s">
        <v>2</v>
      </c>
      <c r="CB97" s="180"/>
      <c r="CC97" s="162"/>
      <c r="CD97" s="244"/>
      <c r="CE97" s="182"/>
      <c r="CF97" s="410"/>
      <c r="CG97" s="244" t="s">
        <v>2</v>
      </c>
      <c r="CH97" s="182"/>
      <c r="CI97" s="416"/>
      <c r="CJ97" s="244" t="s">
        <v>2</v>
      </c>
      <c r="CK97" s="444"/>
      <c r="CL97" s="162"/>
      <c r="CM97" s="244" t="s">
        <v>2</v>
      </c>
      <c r="CN97" s="608"/>
      <c r="CO97" s="702" t="s">
        <v>111</v>
      </c>
      <c r="CP97" s="182"/>
      <c r="CQ97" s="732" t="s">
        <v>119</v>
      </c>
      <c r="CR97" s="599"/>
      <c r="CS97" s="359"/>
      <c r="CT97" s="613"/>
      <c r="CU97" s="182"/>
      <c r="CV97" s="608"/>
      <c r="CW97" s="642"/>
      <c r="CX97" s="182"/>
      <c r="CY97" s="608"/>
      <c r="CZ97" s="613"/>
      <c r="DA97" s="182"/>
      <c r="DB97" s="608"/>
      <c r="DC97" s="613"/>
      <c r="DD97" s="182"/>
      <c r="DE97" s="608"/>
      <c r="DF97" s="613"/>
      <c r="DG97" s="182"/>
      <c r="DH97" s="608"/>
      <c r="DI97" s="613"/>
      <c r="DJ97" s="182"/>
      <c r="DK97" s="608"/>
      <c r="DL97" s="613"/>
      <c r="DM97" s="182"/>
      <c r="DN97" s="608"/>
      <c r="DO97" s="613"/>
      <c r="DP97" s="182"/>
      <c r="DQ97" s="608"/>
      <c r="DR97" s="613"/>
      <c r="DS97" s="182"/>
      <c r="DT97" s="608"/>
      <c r="DU97" s="613"/>
      <c r="DV97" s="182"/>
      <c r="DW97" s="608"/>
      <c r="DX97" s="613"/>
      <c r="DY97" s="182"/>
      <c r="DZ97" s="608"/>
      <c r="EA97" s="613"/>
      <c r="EB97" s="182"/>
      <c r="EC97" s="608"/>
      <c r="ED97" s="613"/>
      <c r="EE97" s="182"/>
      <c r="EF97" s="608"/>
      <c r="EG97" s="613"/>
      <c r="EH97" s="182"/>
      <c r="EI97" s="608"/>
      <c r="EJ97" s="613"/>
      <c r="EK97" s="182"/>
      <c r="EL97" s="608"/>
      <c r="EM97" s="613"/>
      <c r="EN97" s="182"/>
      <c r="EO97" s="608"/>
      <c r="EP97" s="613"/>
      <c r="EQ97" s="182"/>
      <c r="ER97" s="608"/>
      <c r="ES97" s="613"/>
      <c r="ET97" s="182"/>
      <c r="EU97" s="608"/>
      <c r="EV97" s="613"/>
      <c r="EW97" s="182"/>
      <c r="EX97" s="608"/>
      <c r="EY97" s="613"/>
      <c r="EZ97" s="182"/>
      <c r="FA97" s="608"/>
      <c r="FB97" s="182"/>
      <c r="FC97" s="182"/>
      <c r="FD97" s="182"/>
      <c r="FE97" s="588"/>
      <c r="FF97" s="182"/>
      <c r="FG97" s="181"/>
      <c r="FH97" s="860"/>
      <c r="FI97" s="662">
        <f t="shared" si="32"/>
        <v>37803</v>
      </c>
      <c r="FJ97" s="677"/>
      <c r="FK97" s="677"/>
      <c r="FL97" s="677"/>
      <c r="FM97" s="677"/>
      <c r="FN97" s="677"/>
      <c r="FO97" s="677"/>
      <c r="FP97" s="677"/>
      <c r="FQ97" s="677"/>
      <c r="FR97" s="677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666"/>
      <c r="GD97" s="666"/>
      <c r="GE97" s="666"/>
      <c r="GF97" s="666"/>
      <c r="GG97" s="169"/>
      <c r="GH97" s="686">
        <f t="shared" si="305"/>
        <v>0</v>
      </c>
      <c r="GI97" s="171">
        <f t="shared" si="306"/>
        <v>0</v>
      </c>
      <c r="GJ97" s="171">
        <f t="shared" si="307"/>
        <v>0</v>
      </c>
      <c r="GK97" s="171">
        <f t="shared" si="308"/>
        <v>0</v>
      </c>
      <c r="GL97" s="171">
        <f t="shared" si="309"/>
        <v>0</v>
      </c>
      <c r="GM97" s="171">
        <f t="shared" si="310"/>
        <v>0</v>
      </c>
      <c r="GN97" s="171">
        <f t="shared" si="311"/>
        <v>0</v>
      </c>
      <c r="GO97" s="171">
        <f t="shared" si="312"/>
        <v>0</v>
      </c>
      <c r="GP97" s="171">
        <f t="shared" si="313"/>
        <v>0</v>
      </c>
      <c r="GQ97" s="171">
        <f t="shared" si="314"/>
        <v>0</v>
      </c>
      <c r="GR97" s="171">
        <f t="shared" si="315"/>
        <v>0</v>
      </c>
      <c r="GS97" s="171">
        <f t="shared" si="316"/>
        <v>3067</v>
      </c>
      <c r="GT97" s="171">
        <f t="shared" si="317"/>
        <v>0</v>
      </c>
      <c r="GU97" s="171">
        <f t="shared" si="318"/>
        <v>0</v>
      </c>
      <c r="GV97" s="171">
        <f t="shared" si="319"/>
        <v>0</v>
      </c>
      <c r="GW97" s="171">
        <f t="shared" si="320"/>
        <v>0</v>
      </c>
      <c r="GX97" s="171">
        <f t="shared" si="321"/>
        <v>0</v>
      </c>
      <c r="GY97" s="171">
        <f t="shared" si="322"/>
        <v>1872.5</v>
      </c>
      <c r="GZ97" s="171">
        <f t="shared" si="323"/>
        <v>0</v>
      </c>
      <c r="HA97" s="171">
        <f t="shared" si="324"/>
        <v>0</v>
      </c>
      <c r="HB97" s="171">
        <f t="shared" si="325"/>
        <v>15904.160000000003</v>
      </c>
      <c r="HC97" s="171">
        <f t="shared" si="326"/>
        <v>1839.25</v>
      </c>
      <c r="HD97" s="171">
        <f t="shared" si="327"/>
        <v>0</v>
      </c>
      <c r="HE97" s="171">
        <f t="shared" si="328"/>
        <v>0</v>
      </c>
      <c r="HF97" s="171">
        <f t="shared" si="329"/>
        <v>0</v>
      </c>
      <c r="HG97" s="171">
        <f t="shared" si="330"/>
        <v>0</v>
      </c>
      <c r="HH97" s="171">
        <f t="shared" si="331"/>
        <v>0</v>
      </c>
      <c r="HI97" s="778"/>
      <c r="HJ97" s="171">
        <f t="shared" si="332"/>
        <v>-757.98</v>
      </c>
      <c r="HK97" s="171"/>
      <c r="HL97" s="172">
        <f t="shared" si="333"/>
        <v>37803</v>
      </c>
      <c r="HM97" s="171">
        <f t="shared" si="304"/>
        <v>22682.910000000003</v>
      </c>
      <c r="HN97" s="686"/>
      <c r="HO97" s="160"/>
      <c r="HP97" s="160"/>
      <c r="HQ97" s="171"/>
      <c r="HR97" s="168"/>
      <c r="HS97" s="168"/>
      <c r="HT97" s="160"/>
      <c r="HU97" s="158"/>
      <c r="HV97" s="158"/>
      <c r="HW97" s="185"/>
      <c r="HX97" s="468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  <c r="IX97" s="156"/>
      <c r="IY97" s="156"/>
      <c r="IZ97" s="156"/>
      <c r="JA97" s="156"/>
      <c r="JB97" s="156"/>
      <c r="JC97" s="156"/>
      <c r="JD97" s="156"/>
      <c r="JE97" s="156"/>
      <c r="JF97" s="156"/>
      <c r="JG97" s="156"/>
      <c r="JH97" s="156"/>
      <c r="JI97" s="156"/>
      <c r="JJ97" s="156"/>
      <c r="JK97" s="156"/>
      <c r="JL97" s="156"/>
      <c r="JM97" s="156"/>
      <c r="JN97" s="156"/>
      <c r="JO97" s="156"/>
      <c r="JP97" s="156"/>
      <c r="JQ97" s="156"/>
      <c r="JR97" s="156"/>
      <c r="JS97" s="156"/>
      <c r="JT97" s="156"/>
      <c r="JU97" s="156"/>
    </row>
    <row r="98" spans="1:281" s="174" customFormat="1" ht="19.5" customHeight="1" x14ac:dyDescent="0.35">
      <c r="A98" s="156"/>
      <c r="B98" s="813"/>
      <c r="C98" s="814"/>
      <c r="D98" s="816"/>
      <c r="E98" s="816"/>
      <c r="F98" s="822">
        <f>CQ98</f>
        <v>5703.19</v>
      </c>
      <c r="G98" s="823"/>
      <c r="H98" s="824">
        <f>F98/D55</f>
        <v>0.22812759999999999</v>
      </c>
      <c r="I98" s="766"/>
      <c r="J98" s="187"/>
      <c r="K98" s="268"/>
      <c r="L98" s="162">
        <f>L96</f>
        <v>0</v>
      </c>
      <c r="M98" s="254">
        <v>15510</v>
      </c>
      <c r="N98" s="175">
        <f>M98*L98</f>
        <v>0</v>
      </c>
      <c r="O98" s="161">
        <f>O96</f>
        <v>0</v>
      </c>
      <c r="P98" s="254">
        <v>1305.3</v>
      </c>
      <c r="Q98" s="176">
        <f>P98*O98</f>
        <v>0</v>
      </c>
      <c r="R98" s="161">
        <f>R96</f>
        <v>0</v>
      </c>
      <c r="S98" s="254">
        <v>9981.7999999999993</v>
      </c>
      <c r="T98" s="177">
        <f>S98*R98</f>
        <v>0</v>
      </c>
      <c r="U98" s="164">
        <f>U96</f>
        <v>0</v>
      </c>
      <c r="V98" s="254">
        <v>717.38</v>
      </c>
      <c r="W98" s="177">
        <f>V98*U98</f>
        <v>0</v>
      </c>
      <c r="X98" s="164">
        <f>X96</f>
        <v>0</v>
      </c>
      <c r="Y98" s="250">
        <v>4672</v>
      </c>
      <c r="Z98" s="178">
        <f>Y98*X98</f>
        <v>0</v>
      </c>
      <c r="AA98" s="164">
        <f>AA96</f>
        <v>0</v>
      </c>
      <c r="AB98" s="250">
        <v>2102</v>
      </c>
      <c r="AC98" s="179">
        <f>AB98*AA98</f>
        <v>0</v>
      </c>
      <c r="AD98" s="164">
        <f>AD96</f>
        <v>0</v>
      </c>
      <c r="AE98" s="250">
        <v>46</v>
      </c>
      <c r="AF98" s="179">
        <f>AE98*AD98</f>
        <v>0</v>
      </c>
      <c r="AG98" s="164">
        <f>AG96</f>
        <v>0</v>
      </c>
      <c r="AH98" s="246">
        <v>-568</v>
      </c>
      <c r="AI98" s="178">
        <f>AH98*AG98</f>
        <v>0</v>
      </c>
      <c r="AJ98" s="164">
        <f>AJ96</f>
        <v>0</v>
      </c>
      <c r="AK98" s="246">
        <v>-518</v>
      </c>
      <c r="AL98" s="179">
        <f>AK98*AJ98</f>
        <v>0</v>
      </c>
      <c r="AM98" s="164">
        <f>AM96</f>
        <v>0</v>
      </c>
      <c r="AN98" s="246">
        <v>-488</v>
      </c>
      <c r="AO98" s="178">
        <f>AN98*AM98</f>
        <v>0</v>
      </c>
      <c r="AP98" s="164">
        <f>AP96</f>
        <v>0</v>
      </c>
      <c r="AQ98" s="254">
        <v>6577</v>
      </c>
      <c r="AR98" s="179">
        <f>AQ98*AP98</f>
        <v>0</v>
      </c>
      <c r="AS98" s="164">
        <f>AS96</f>
        <v>1</v>
      </c>
      <c r="AT98" s="254">
        <v>412</v>
      </c>
      <c r="AU98" s="180">
        <f>AT98*AS98</f>
        <v>412</v>
      </c>
      <c r="AV98" s="162">
        <f>AV96</f>
        <v>0</v>
      </c>
      <c r="AW98" s="254">
        <v>384</v>
      </c>
      <c r="AX98" s="176">
        <f>AW98*AV98</f>
        <v>0</v>
      </c>
      <c r="AY98" s="161">
        <f>AY96</f>
        <v>0</v>
      </c>
      <c r="AZ98" s="250">
        <v>10036.5</v>
      </c>
      <c r="BA98" s="181">
        <f>AZ98*AY98</f>
        <v>0</v>
      </c>
      <c r="BB98" s="162">
        <f>BB96</f>
        <v>0</v>
      </c>
      <c r="BC98" s="250">
        <v>968.55</v>
      </c>
      <c r="BD98" s="182">
        <f>BC98*BB98</f>
        <v>0</v>
      </c>
      <c r="BE98" s="161">
        <f>BE96</f>
        <v>0</v>
      </c>
      <c r="BF98" s="250">
        <v>13105.49</v>
      </c>
      <c r="BG98" s="182">
        <f>BF98*BE98</f>
        <v>0</v>
      </c>
      <c r="BH98" s="161">
        <f>BH96</f>
        <v>0</v>
      </c>
      <c r="BI98" s="250">
        <v>6299.24</v>
      </c>
      <c r="BJ98" s="180">
        <f>BI98*BH98</f>
        <v>0</v>
      </c>
      <c r="BK98" s="161">
        <f>BK96</f>
        <v>1</v>
      </c>
      <c r="BL98" s="250">
        <v>854.25</v>
      </c>
      <c r="BM98" s="180">
        <f>BL98*BK98</f>
        <v>854.25</v>
      </c>
      <c r="BN98" s="161">
        <f>BN96</f>
        <v>0</v>
      </c>
      <c r="BO98" s="254">
        <v>4694.5</v>
      </c>
      <c r="BP98" s="176">
        <f>BO98*BN98</f>
        <v>0</v>
      </c>
      <c r="BQ98" s="161">
        <f>BQ96</f>
        <v>0</v>
      </c>
      <c r="BR98" s="254">
        <v>8395.9</v>
      </c>
      <c r="BS98" s="182">
        <f>BR98*BQ98</f>
        <v>0</v>
      </c>
      <c r="BT98" s="161">
        <f>BT96</f>
        <v>1</v>
      </c>
      <c r="BU98" s="254">
        <v>3983.45</v>
      </c>
      <c r="BV98" s="180">
        <f>BU98*BT98</f>
        <v>3983.45</v>
      </c>
      <c r="BW98" s="162">
        <f>BW96</f>
        <v>1</v>
      </c>
      <c r="BX98" s="254">
        <v>453.49</v>
      </c>
      <c r="BY98" s="176">
        <f>BX98*BW98</f>
        <v>453.49</v>
      </c>
      <c r="BZ98" s="161">
        <f>BZ96</f>
        <v>0</v>
      </c>
      <c r="CA98" s="254">
        <v>13861</v>
      </c>
      <c r="CB98" s="180">
        <f>CA98*BZ98</f>
        <v>0</v>
      </c>
      <c r="CC98" s="162">
        <f>CC96</f>
        <v>0</v>
      </c>
      <c r="CD98" s="254"/>
      <c r="CE98" s="182"/>
      <c r="CF98" s="410">
        <f>CF96</f>
        <v>0</v>
      </c>
      <c r="CG98" s="254">
        <v>11838</v>
      </c>
      <c r="CH98" s="182">
        <f>CG98*CF98</f>
        <v>0</v>
      </c>
      <c r="CI98" s="416">
        <f>CI96</f>
        <v>0</v>
      </c>
      <c r="CJ98" s="254">
        <v>5763</v>
      </c>
      <c r="CK98" s="444">
        <f>CJ98*CI98</f>
        <v>0</v>
      </c>
      <c r="CL98" s="162">
        <f>CL96</f>
        <v>0</v>
      </c>
      <c r="CM98" s="254">
        <v>903</v>
      </c>
      <c r="CN98" s="608">
        <f>CM98*CL98</f>
        <v>0</v>
      </c>
      <c r="CO98" s="606">
        <f>N98+Q98+T98+W98+Z98+AC98+AF98+AI98+AL98+AO98+AR98+AU98+AX98+BA98+BD98+BG98+BJ98+BM98+BP98+BS98+BV98+BY98+CB98+CE98+CH98+CK98+CN98</f>
        <v>5703.19</v>
      </c>
      <c r="CP98" s="182"/>
      <c r="CQ98" s="733">
        <f>CO98+CP98</f>
        <v>5703.19</v>
      </c>
      <c r="CR98" s="599"/>
      <c r="CS98" s="359"/>
      <c r="CT98" s="613"/>
      <c r="CU98" s="182"/>
      <c r="CV98" s="608"/>
      <c r="CW98" s="642"/>
      <c r="CX98" s="182"/>
      <c r="CY98" s="608"/>
      <c r="CZ98" s="613"/>
      <c r="DA98" s="182"/>
      <c r="DB98" s="608"/>
      <c r="DC98" s="613"/>
      <c r="DD98" s="182"/>
      <c r="DE98" s="608"/>
      <c r="DF98" s="613"/>
      <c r="DG98" s="182"/>
      <c r="DH98" s="608"/>
      <c r="DI98" s="613"/>
      <c r="DJ98" s="182"/>
      <c r="DK98" s="608"/>
      <c r="DL98" s="613"/>
      <c r="DM98" s="182"/>
      <c r="DN98" s="608"/>
      <c r="DO98" s="613"/>
      <c r="DP98" s="182"/>
      <c r="DQ98" s="608"/>
      <c r="DR98" s="613"/>
      <c r="DS98" s="182"/>
      <c r="DT98" s="608"/>
      <c r="DU98" s="613"/>
      <c r="DV98" s="182"/>
      <c r="DW98" s="608"/>
      <c r="DX98" s="613"/>
      <c r="DY98" s="182"/>
      <c r="DZ98" s="608"/>
      <c r="EA98" s="613"/>
      <c r="EB98" s="182"/>
      <c r="EC98" s="608"/>
      <c r="ED98" s="613"/>
      <c r="EE98" s="182"/>
      <c r="EF98" s="608"/>
      <c r="EG98" s="613"/>
      <c r="EH98" s="182"/>
      <c r="EI98" s="608"/>
      <c r="EJ98" s="613"/>
      <c r="EK98" s="182"/>
      <c r="EL98" s="608"/>
      <c r="EM98" s="613"/>
      <c r="EN98" s="182"/>
      <c r="EO98" s="608"/>
      <c r="EP98" s="613"/>
      <c r="EQ98" s="182"/>
      <c r="ER98" s="608"/>
      <c r="ES98" s="613"/>
      <c r="ET98" s="182"/>
      <c r="EU98" s="608"/>
      <c r="EV98" s="613"/>
      <c r="EW98" s="182"/>
      <c r="EX98" s="608"/>
      <c r="EY98" s="613"/>
      <c r="EZ98" s="182"/>
      <c r="FA98" s="608"/>
      <c r="FB98" s="182"/>
      <c r="FC98" s="182"/>
      <c r="FD98" s="182"/>
      <c r="FE98" s="588"/>
      <c r="FF98" s="182"/>
      <c r="FG98" s="181"/>
      <c r="FH98" s="860"/>
      <c r="FI98" s="662">
        <f t="shared" si="32"/>
        <v>37834</v>
      </c>
      <c r="FJ98" s="677"/>
      <c r="FK98" s="677"/>
      <c r="FL98" s="677"/>
      <c r="FM98" s="677"/>
      <c r="FN98" s="677"/>
      <c r="FO98" s="677"/>
      <c r="FP98" s="677"/>
      <c r="FQ98" s="677"/>
      <c r="FR98" s="677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666"/>
      <c r="GD98" s="666"/>
      <c r="GE98" s="666"/>
      <c r="GF98" s="666"/>
      <c r="GG98" s="169"/>
      <c r="GH98" s="686">
        <f t="shared" si="305"/>
        <v>0</v>
      </c>
      <c r="GI98" s="171">
        <f t="shared" si="306"/>
        <v>0</v>
      </c>
      <c r="GJ98" s="171">
        <f t="shared" si="307"/>
        <v>0</v>
      </c>
      <c r="GK98" s="171">
        <f t="shared" si="308"/>
        <v>0</v>
      </c>
      <c r="GL98" s="171">
        <f t="shared" si="309"/>
        <v>0</v>
      </c>
      <c r="GM98" s="171">
        <f t="shared" si="310"/>
        <v>0</v>
      </c>
      <c r="GN98" s="171">
        <f t="shared" si="311"/>
        <v>0</v>
      </c>
      <c r="GO98" s="171">
        <f t="shared" si="312"/>
        <v>0</v>
      </c>
      <c r="GP98" s="171">
        <f t="shared" si="313"/>
        <v>0</v>
      </c>
      <c r="GQ98" s="171">
        <f t="shared" si="314"/>
        <v>0</v>
      </c>
      <c r="GR98" s="171">
        <f t="shared" si="315"/>
        <v>0</v>
      </c>
      <c r="GS98" s="171">
        <f t="shared" si="316"/>
        <v>2943</v>
      </c>
      <c r="GT98" s="171">
        <f t="shared" si="317"/>
        <v>0</v>
      </c>
      <c r="GU98" s="171">
        <f t="shared" si="318"/>
        <v>0</v>
      </c>
      <c r="GV98" s="171">
        <f t="shared" si="319"/>
        <v>0</v>
      </c>
      <c r="GW98" s="171">
        <f t="shared" si="320"/>
        <v>0</v>
      </c>
      <c r="GX98" s="171">
        <f t="shared" si="321"/>
        <v>0</v>
      </c>
      <c r="GY98" s="171">
        <f t="shared" si="322"/>
        <v>2197.5</v>
      </c>
      <c r="GZ98" s="171">
        <f t="shared" si="323"/>
        <v>0</v>
      </c>
      <c r="HA98" s="171">
        <f t="shared" si="324"/>
        <v>0</v>
      </c>
      <c r="HB98" s="171">
        <f t="shared" si="325"/>
        <v>15683.920000000004</v>
      </c>
      <c r="HC98" s="171">
        <f t="shared" si="326"/>
        <v>1764</v>
      </c>
      <c r="HD98" s="171">
        <f t="shared" si="327"/>
        <v>0</v>
      </c>
      <c r="HE98" s="171">
        <f t="shared" si="328"/>
        <v>0</v>
      </c>
      <c r="HF98" s="171">
        <f t="shared" si="329"/>
        <v>0</v>
      </c>
      <c r="HG98" s="171">
        <f t="shared" si="330"/>
        <v>0</v>
      </c>
      <c r="HH98" s="171">
        <f t="shared" si="331"/>
        <v>0</v>
      </c>
      <c r="HI98" s="778"/>
      <c r="HJ98" s="171">
        <f t="shared" si="332"/>
        <v>-94.490000000000009</v>
      </c>
      <c r="HK98" s="171"/>
      <c r="HL98" s="172">
        <f t="shared" si="333"/>
        <v>37834</v>
      </c>
      <c r="HM98" s="171">
        <f t="shared" si="304"/>
        <v>22588.420000000002</v>
      </c>
      <c r="HN98" s="686"/>
      <c r="HO98" s="160"/>
      <c r="HP98" s="160"/>
      <c r="HQ98" s="171"/>
      <c r="HR98" s="168"/>
      <c r="HS98" s="168"/>
      <c r="HT98" s="160"/>
      <c r="HU98" s="158"/>
      <c r="HV98" s="158"/>
      <c r="HW98" s="185"/>
      <c r="HX98" s="468"/>
      <c r="HY98" s="156"/>
      <c r="HZ98" s="156"/>
      <c r="IA98" s="156"/>
      <c r="IB98" s="156"/>
      <c r="IC98" s="156"/>
      <c r="ID98" s="156"/>
      <c r="IE98" s="156"/>
      <c r="IF98" s="156"/>
      <c r="IG98" s="156"/>
      <c r="IH98" s="156"/>
      <c r="II98" s="156"/>
      <c r="IJ98" s="156"/>
      <c r="IK98" s="156"/>
      <c r="IL98" s="156"/>
      <c r="IM98" s="156"/>
      <c r="IN98" s="156"/>
      <c r="IO98" s="156"/>
      <c r="IP98" s="156"/>
      <c r="IQ98" s="156"/>
      <c r="IR98" s="156"/>
      <c r="IS98" s="156"/>
      <c r="IT98" s="156"/>
      <c r="IU98" s="156"/>
      <c r="IV98" s="156"/>
      <c r="IW98" s="156"/>
      <c r="IX98" s="156"/>
      <c r="IY98" s="156"/>
      <c r="IZ98" s="156"/>
      <c r="JA98" s="156"/>
      <c r="JB98" s="156"/>
      <c r="JC98" s="156"/>
      <c r="JD98" s="156"/>
      <c r="JE98" s="156"/>
      <c r="JF98" s="156"/>
      <c r="JG98" s="156"/>
      <c r="JH98" s="156"/>
      <c r="JI98" s="156"/>
      <c r="JJ98" s="156"/>
      <c r="JK98" s="156"/>
      <c r="JL98" s="156"/>
      <c r="JM98" s="156"/>
      <c r="JN98" s="156"/>
      <c r="JO98" s="156"/>
      <c r="JP98" s="156"/>
      <c r="JQ98" s="156"/>
      <c r="JR98" s="156"/>
      <c r="JS98" s="156"/>
      <c r="JT98" s="156"/>
      <c r="JU98" s="156"/>
    </row>
    <row r="99" spans="1:281" s="174" customFormat="1" ht="19.5" customHeight="1" x14ac:dyDescent="0.35">
      <c r="A99" s="156"/>
      <c r="B99" s="813"/>
      <c r="C99" s="814"/>
      <c r="D99" s="816"/>
      <c r="E99" s="816"/>
      <c r="F99" s="814"/>
      <c r="G99" s="817"/>
      <c r="H99" s="818"/>
      <c r="I99" s="765"/>
      <c r="J99" s="159"/>
      <c r="K99" s="268"/>
      <c r="L99" s="162"/>
      <c r="M99"/>
      <c r="N99" s="188"/>
      <c r="O99" s="162"/>
      <c r="P99"/>
      <c r="Q99" s="189"/>
      <c r="R99" s="161"/>
      <c r="S99"/>
      <c r="T99" s="190"/>
      <c r="U99" s="164"/>
      <c r="V99"/>
      <c r="W99" s="191"/>
      <c r="X99" s="164"/>
      <c r="Y99"/>
      <c r="Z99" s="192"/>
      <c r="AA99" s="165"/>
      <c r="AB99"/>
      <c r="AC99" s="191"/>
      <c r="AD99" s="164"/>
      <c r="AE99"/>
      <c r="AF99" s="191"/>
      <c r="AG99" s="164"/>
      <c r="AH99" s="438"/>
      <c r="AI99" s="192"/>
      <c r="AJ99" s="165"/>
      <c r="AK99" s="438"/>
      <c r="AL99" s="191"/>
      <c r="AM99" s="164"/>
      <c r="AN99" s="438"/>
      <c r="AO99" s="192"/>
      <c r="AP99" s="165"/>
      <c r="AQ99"/>
      <c r="AR99" s="191"/>
      <c r="AS99" s="164"/>
      <c r="AT99"/>
      <c r="AU99" s="193"/>
      <c r="AV99" s="162"/>
      <c r="AW99"/>
      <c r="AX99" s="189"/>
      <c r="AY99" s="161"/>
      <c r="AZ99"/>
      <c r="BA99" s="193"/>
      <c r="BB99" s="162"/>
      <c r="BC99"/>
      <c r="BD99" s="189"/>
      <c r="BE99" s="161"/>
      <c r="BF99" s="24"/>
      <c r="BG99" s="189"/>
      <c r="BH99" s="161"/>
      <c r="BI99" s="24"/>
      <c r="BJ99" s="193"/>
      <c r="BK99" s="161"/>
      <c r="BL99" s="24"/>
      <c r="BM99" s="193"/>
      <c r="BN99" s="161"/>
      <c r="BO99"/>
      <c r="BP99" s="189"/>
      <c r="BQ99" s="161"/>
      <c r="BR99"/>
      <c r="BS99" s="189"/>
      <c r="BT99" s="161"/>
      <c r="BU99"/>
      <c r="BV99" s="193"/>
      <c r="BW99" s="162"/>
      <c r="BX99"/>
      <c r="BY99" s="189"/>
      <c r="BZ99" s="161"/>
      <c r="CA99"/>
      <c r="CB99" s="193"/>
      <c r="CC99" s="162"/>
      <c r="CD99"/>
      <c r="CE99" s="194"/>
      <c r="CF99" s="411"/>
      <c r="CG99"/>
      <c r="CH99" s="189"/>
      <c r="CI99" s="416"/>
      <c r="CJ99"/>
      <c r="CK99" s="445"/>
      <c r="CL99" s="162"/>
      <c r="CM99"/>
      <c r="CN99" s="609"/>
      <c r="CO99" s="158"/>
      <c r="CP99" s="189"/>
      <c r="CQ99" s="734"/>
      <c r="CR99" s="600"/>
      <c r="CS99" s="359"/>
      <c r="CT99" s="614"/>
      <c r="CU99" s="189"/>
      <c r="CV99" s="609"/>
      <c r="CW99" s="643"/>
      <c r="CX99" s="189"/>
      <c r="CY99" s="609"/>
      <c r="CZ99" s="614"/>
      <c r="DA99" s="189"/>
      <c r="DB99" s="609"/>
      <c r="DC99" s="614"/>
      <c r="DD99" s="189"/>
      <c r="DE99" s="609"/>
      <c r="DF99" s="614"/>
      <c r="DG99" s="189"/>
      <c r="DH99" s="609"/>
      <c r="DI99" s="614"/>
      <c r="DJ99" s="189"/>
      <c r="DK99" s="609"/>
      <c r="DL99" s="614"/>
      <c r="DM99" s="189"/>
      <c r="DN99" s="609"/>
      <c r="DO99" s="614"/>
      <c r="DP99" s="189"/>
      <c r="DQ99" s="609"/>
      <c r="DR99" s="614"/>
      <c r="DS99" s="189"/>
      <c r="DT99" s="609"/>
      <c r="DU99" s="614"/>
      <c r="DV99" s="189"/>
      <c r="DW99" s="609"/>
      <c r="DX99" s="614"/>
      <c r="DY99" s="189"/>
      <c r="DZ99" s="609"/>
      <c r="EA99" s="614"/>
      <c r="EB99" s="189"/>
      <c r="EC99" s="609"/>
      <c r="ED99" s="614"/>
      <c r="EE99" s="189"/>
      <c r="EF99" s="609"/>
      <c r="EG99" s="614"/>
      <c r="EH99" s="189"/>
      <c r="EI99" s="609"/>
      <c r="EJ99" s="614"/>
      <c r="EK99" s="189"/>
      <c r="EL99" s="609"/>
      <c r="EM99" s="614"/>
      <c r="EN99" s="189"/>
      <c r="EO99" s="609"/>
      <c r="EP99" s="614"/>
      <c r="EQ99" s="189"/>
      <c r="ER99" s="609"/>
      <c r="ES99" s="614"/>
      <c r="ET99" s="189"/>
      <c r="EU99" s="609"/>
      <c r="EV99" s="614"/>
      <c r="EW99" s="189"/>
      <c r="EX99" s="609"/>
      <c r="EY99" s="614"/>
      <c r="EZ99" s="189"/>
      <c r="FA99" s="609"/>
      <c r="FB99" s="189"/>
      <c r="FC99" s="189"/>
      <c r="FD99" s="189"/>
      <c r="FE99" s="585"/>
      <c r="FF99" s="189"/>
      <c r="FG99" s="193"/>
      <c r="FH99" s="861"/>
      <c r="FI99" s="662">
        <f t="shared" si="32"/>
        <v>37865</v>
      </c>
      <c r="FJ99" s="677"/>
      <c r="FK99" s="677"/>
      <c r="FL99" s="677"/>
      <c r="FM99" s="677"/>
      <c r="FN99" s="677"/>
      <c r="FO99" s="677"/>
      <c r="FP99" s="677"/>
      <c r="FQ99" s="677"/>
      <c r="FR99" s="677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666"/>
      <c r="GD99" s="666"/>
      <c r="GE99" s="666"/>
      <c r="GF99" s="666"/>
      <c r="GG99" s="169"/>
      <c r="GH99" s="686">
        <f t="shared" si="305"/>
        <v>0</v>
      </c>
      <c r="GI99" s="171">
        <f t="shared" si="306"/>
        <v>0</v>
      </c>
      <c r="GJ99" s="171">
        <f t="shared" si="307"/>
        <v>0</v>
      </c>
      <c r="GK99" s="171">
        <f t="shared" si="308"/>
        <v>0</v>
      </c>
      <c r="GL99" s="171">
        <f t="shared" si="309"/>
        <v>0</v>
      </c>
      <c r="GM99" s="171">
        <f t="shared" si="310"/>
        <v>0</v>
      </c>
      <c r="GN99" s="171">
        <f t="shared" si="311"/>
        <v>0</v>
      </c>
      <c r="GO99" s="171">
        <f t="shared" si="312"/>
        <v>0</v>
      </c>
      <c r="GP99" s="171">
        <f t="shared" si="313"/>
        <v>0</v>
      </c>
      <c r="GQ99" s="171">
        <f t="shared" si="314"/>
        <v>0</v>
      </c>
      <c r="GR99" s="171">
        <f t="shared" si="315"/>
        <v>0</v>
      </c>
      <c r="GS99" s="171">
        <f t="shared" si="316"/>
        <v>3000</v>
      </c>
      <c r="GT99" s="171">
        <f t="shared" si="317"/>
        <v>0</v>
      </c>
      <c r="GU99" s="171">
        <f t="shared" si="318"/>
        <v>0</v>
      </c>
      <c r="GV99" s="171">
        <f t="shared" si="319"/>
        <v>0</v>
      </c>
      <c r="GW99" s="171">
        <f t="shared" si="320"/>
        <v>0</v>
      </c>
      <c r="GX99" s="171">
        <f t="shared" si="321"/>
        <v>0</v>
      </c>
      <c r="GY99" s="171">
        <f t="shared" si="322"/>
        <v>2424.75</v>
      </c>
      <c r="GZ99" s="171">
        <f t="shared" si="323"/>
        <v>0</v>
      </c>
      <c r="HA99" s="171">
        <f t="shared" si="324"/>
        <v>0</v>
      </c>
      <c r="HB99" s="171">
        <f t="shared" si="325"/>
        <v>18215.160000000003</v>
      </c>
      <c r="HC99" s="171">
        <f t="shared" si="326"/>
        <v>2270.25</v>
      </c>
      <c r="HD99" s="171">
        <f t="shared" si="327"/>
        <v>0</v>
      </c>
      <c r="HE99" s="171">
        <f t="shared" si="328"/>
        <v>0</v>
      </c>
      <c r="HF99" s="171">
        <f t="shared" si="329"/>
        <v>0</v>
      </c>
      <c r="HG99" s="171">
        <f t="shared" si="330"/>
        <v>0</v>
      </c>
      <c r="HH99" s="171">
        <f t="shared" si="331"/>
        <v>0</v>
      </c>
      <c r="HI99" s="778"/>
      <c r="HJ99" s="171">
        <f t="shared" si="332"/>
        <v>3321.74</v>
      </c>
      <c r="HK99" s="171"/>
      <c r="HL99" s="172">
        <f t="shared" si="333"/>
        <v>37865</v>
      </c>
      <c r="HM99" s="171">
        <f t="shared" si="304"/>
        <v>25910.160000000003</v>
      </c>
      <c r="HN99" s="686"/>
      <c r="HO99" s="160"/>
      <c r="HP99" s="160"/>
      <c r="HQ99" s="171"/>
      <c r="HR99" s="168"/>
      <c r="HS99" s="168"/>
      <c r="HT99" s="160"/>
      <c r="HU99" s="158"/>
      <c r="HV99" s="158"/>
      <c r="HW99" s="170"/>
      <c r="HX99" s="468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  <c r="IX99" s="156"/>
      <c r="IY99" s="156"/>
      <c r="IZ99" s="156"/>
      <c r="JA99" s="156"/>
      <c r="JB99" s="156"/>
      <c r="JC99" s="156"/>
      <c r="JD99" s="156"/>
      <c r="JE99" s="156"/>
      <c r="JF99" s="156"/>
      <c r="JG99" s="156"/>
      <c r="JH99" s="156"/>
      <c r="JI99" s="156"/>
      <c r="JJ99" s="156"/>
      <c r="JK99" s="156"/>
      <c r="JL99" s="156"/>
      <c r="JM99" s="156"/>
      <c r="JN99" s="156"/>
      <c r="JO99" s="156"/>
      <c r="JP99" s="156"/>
      <c r="JQ99" s="156"/>
      <c r="JR99" s="156"/>
      <c r="JS99" s="156"/>
      <c r="JT99" s="156"/>
      <c r="JU99" s="156"/>
    </row>
    <row r="100" spans="1:281" s="174" customFormat="1" ht="19.5" customHeight="1" x14ac:dyDescent="0.35">
      <c r="A100" s="156"/>
      <c r="B100" s="813">
        <f>EDATE(B96,1)</f>
        <v>37622</v>
      </c>
      <c r="C100" s="814">
        <f>C85</f>
        <v>25000</v>
      </c>
      <c r="D100" s="816">
        <f>(F98&lt;0)*-F98</f>
        <v>0</v>
      </c>
      <c r="E100" s="816">
        <f>(F98&gt;0)*-F98</f>
        <v>-5703.19</v>
      </c>
      <c r="F100" s="814">
        <f t="shared" ref="F100:F111" si="334">CQ100</f>
        <v>-16.5</v>
      </c>
      <c r="G100" s="817">
        <f>F100+D55</f>
        <v>24983.5</v>
      </c>
      <c r="H100" s="818">
        <f>F100/D55</f>
        <v>-6.6E-4</v>
      </c>
      <c r="I100" s="765">
        <f>F100+I96</f>
        <v>22410.18</v>
      </c>
      <c r="J100" s="159">
        <f t="shared" ref="J100:J111" si="335">HV100</f>
        <v>-729.54000000000087</v>
      </c>
      <c r="K100" s="267">
        <v>37622</v>
      </c>
      <c r="L100" s="162">
        <f>L96</f>
        <v>0</v>
      </c>
      <c r="M100" s="260">
        <v>447</v>
      </c>
      <c r="N100" s="175">
        <f t="shared" ref="N100:N111" si="336">M100*L100</f>
        <v>0</v>
      </c>
      <c r="O100" s="162">
        <f>O96</f>
        <v>0</v>
      </c>
      <c r="P100" s="259">
        <v>-25.5</v>
      </c>
      <c r="Q100" s="176">
        <f t="shared" ref="Q100:Q111" si="337">P100*O100</f>
        <v>0</v>
      </c>
      <c r="R100" s="161">
        <f>R96</f>
        <v>0</v>
      </c>
      <c r="S100" s="259">
        <v>-2568.6</v>
      </c>
      <c r="T100" s="177">
        <f t="shared" ref="T100:T111" si="338">S100*R100</f>
        <v>0</v>
      </c>
      <c r="U100" s="164">
        <f>U96</f>
        <v>0</v>
      </c>
      <c r="V100" s="259">
        <v>-327.06</v>
      </c>
      <c r="W100" s="177">
        <f t="shared" ref="W100:W111" si="339">V100*U100</f>
        <v>0</v>
      </c>
      <c r="X100" s="164">
        <f>X96</f>
        <v>0</v>
      </c>
      <c r="Y100" s="248">
        <v>2010</v>
      </c>
      <c r="Z100" s="178">
        <f t="shared" ref="Z100:Z111" si="340">Y100*X100</f>
        <v>0</v>
      </c>
      <c r="AA100" s="165">
        <f>AA96</f>
        <v>0</v>
      </c>
      <c r="AB100" s="248">
        <v>1005</v>
      </c>
      <c r="AC100" s="179">
        <f t="shared" ref="AC100:AC111" si="341">AB100*AA100</f>
        <v>0</v>
      </c>
      <c r="AD100" s="164">
        <f>AD96</f>
        <v>0</v>
      </c>
      <c r="AE100" s="248">
        <v>201</v>
      </c>
      <c r="AF100" s="179">
        <f t="shared" ref="AF100:AF111" si="342">AE100*AD100</f>
        <v>0</v>
      </c>
      <c r="AG100" s="164">
        <f>AG96</f>
        <v>0</v>
      </c>
      <c r="AH100" s="439">
        <v>300</v>
      </c>
      <c r="AI100" s="178">
        <f t="shared" ref="AI100:AI111" si="343">AH100*AG100</f>
        <v>0</v>
      </c>
      <c r="AJ100" s="165">
        <f>AJ96</f>
        <v>0</v>
      </c>
      <c r="AK100" s="439">
        <v>150</v>
      </c>
      <c r="AL100" s="179">
        <f t="shared" ref="AL100:AL111" si="344">AK100*AJ100</f>
        <v>0</v>
      </c>
      <c r="AM100" s="164">
        <f>AM96</f>
        <v>0</v>
      </c>
      <c r="AN100" s="439">
        <v>60</v>
      </c>
      <c r="AO100" s="178">
        <f t="shared" ref="AO100:AO111" si="345">AN100*AM100</f>
        <v>0</v>
      </c>
      <c r="AP100" s="165">
        <f>AP96</f>
        <v>0</v>
      </c>
      <c r="AQ100" s="260">
        <v>2860</v>
      </c>
      <c r="AR100" s="179">
        <f t="shared" ref="AR100:AR111" si="346">AQ100*AP100</f>
        <v>0</v>
      </c>
      <c r="AS100" s="164">
        <f>AS96</f>
        <v>1</v>
      </c>
      <c r="AT100" s="260">
        <v>286</v>
      </c>
      <c r="AU100" s="180">
        <f t="shared" ref="AU100:AU111" si="347">AT100*AS100</f>
        <v>286</v>
      </c>
      <c r="AV100" s="162">
        <f>AV96</f>
        <v>0</v>
      </c>
      <c r="AW100" s="260">
        <v>921</v>
      </c>
      <c r="AX100" s="176">
        <f t="shared" ref="AX100:AX111" si="348">AW100*AV100</f>
        <v>0</v>
      </c>
      <c r="AY100" s="161">
        <f>AY96</f>
        <v>0</v>
      </c>
      <c r="AZ100" s="248">
        <v>2000</v>
      </c>
      <c r="BA100" s="181">
        <f t="shared" ref="BA100:BA111" si="349">AZ100*AY100</f>
        <v>0</v>
      </c>
      <c r="BB100" s="162">
        <f>BB96</f>
        <v>0</v>
      </c>
      <c r="BC100" s="248">
        <v>200</v>
      </c>
      <c r="BD100" s="182">
        <f t="shared" ref="BD100:BD111" si="350">BC100*BB100</f>
        <v>0</v>
      </c>
      <c r="BE100" s="161">
        <f>BE96</f>
        <v>0</v>
      </c>
      <c r="BF100" s="248">
        <v>3500</v>
      </c>
      <c r="BG100" s="182">
        <f t="shared" ref="BG100:BG111" si="351">BF100*BE100</f>
        <v>0</v>
      </c>
      <c r="BH100" s="161">
        <f>BH96</f>
        <v>0</v>
      </c>
      <c r="BI100" s="248">
        <v>1750</v>
      </c>
      <c r="BJ100" s="180">
        <f t="shared" ref="BJ100:BJ111" si="352">BI100*BH100</f>
        <v>0</v>
      </c>
      <c r="BK100" s="161">
        <f>BK96</f>
        <v>1</v>
      </c>
      <c r="BL100" s="248">
        <v>350</v>
      </c>
      <c r="BM100" s="180">
        <f t="shared" ref="BM100:BM111" si="353">BL100*BK100</f>
        <v>350</v>
      </c>
      <c r="BN100" s="161">
        <f>BN96</f>
        <v>0</v>
      </c>
      <c r="BO100" s="260">
        <v>2706.25</v>
      </c>
      <c r="BP100" s="176">
        <f t="shared" ref="BP100:BP111" si="354">BO100*BN100</f>
        <v>0</v>
      </c>
      <c r="BQ100" s="161">
        <f>BQ96</f>
        <v>0</v>
      </c>
      <c r="BR100" s="259">
        <v>-1087.5</v>
      </c>
      <c r="BS100" s="182">
        <f t="shared" ref="BS100:BS111" si="355">BR100*BQ100</f>
        <v>0</v>
      </c>
      <c r="BT100" s="161">
        <f>BT96</f>
        <v>1</v>
      </c>
      <c r="BU100" s="259">
        <v>-543.75</v>
      </c>
      <c r="BV100" s="180">
        <f t="shared" ref="BV100:BV111" si="356">BU100*BT100</f>
        <v>-543.75</v>
      </c>
      <c r="BW100" s="162">
        <f>BW96</f>
        <v>1</v>
      </c>
      <c r="BX100" s="259">
        <v>-108.75</v>
      </c>
      <c r="BY100" s="176">
        <f t="shared" ref="BY100:BY111" si="357">BX100*BW100</f>
        <v>-108.75</v>
      </c>
      <c r="BZ100" s="161">
        <f>BZ96</f>
        <v>0</v>
      </c>
      <c r="CA100" s="260">
        <v>1940</v>
      </c>
      <c r="CB100" s="180">
        <f t="shared" ref="CB100:CB111" si="358">CA100*BZ100</f>
        <v>0</v>
      </c>
      <c r="CC100" s="162">
        <f>CC96</f>
        <v>0</v>
      </c>
      <c r="CD100" s="260"/>
      <c r="CE100" s="182"/>
      <c r="CF100" s="410">
        <f>CF98</f>
        <v>0</v>
      </c>
      <c r="CG100" s="260">
        <v>2300</v>
      </c>
      <c r="CH100" s="182">
        <f t="shared" ref="CH100:CH111" si="359">CG100*CF100</f>
        <v>0</v>
      </c>
      <c r="CI100" s="416">
        <f>CI96</f>
        <v>0</v>
      </c>
      <c r="CJ100" s="260">
        <v>1150</v>
      </c>
      <c r="CK100" s="444">
        <f t="shared" ref="CK100:CK111" si="360">CJ100*CI100</f>
        <v>0</v>
      </c>
      <c r="CL100" s="162">
        <f>CL96</f>
        <v>0</v>
      </c>
      <c r="CM100" s="260">
        <v>230</v>
      </c>
      <c r="CN100" s="608">
        <f t="shared" ref="CN100:CN111" si="361">CM100*CL100</f>
        <v>0</v>
      </c>
      <c r="CO100" s="158">
        <f t="shared" ref="CO100:CO111" si="362">N100+Q100+T100+W100+Z100+AC100+AF100+AI100+AL100+AO100+AR100+AU100+AX100+BA100+BD100+BG100+BJ100+BM100+BP100+BS100+BV100+BY100+CB100+CE100+CH100+CK100+CN100</f>
        <v>-16.5</v>
      </c>
      <c r="CP100" s="182"/>
      <c r="CQ100" s="731">
        <f t="shared" ref="CQ100:CQ111" si="363">CO100+CP100</f>
        <v>-16.5</v>
      </c>
      <c r="CR100" s="599"/>
      <c r="CS100" s="359">
        <f>EDATE(CS96,1)</f>
        <v>37622</v>
      </c>
      <c r="CT100" s="613"/>
      <c r="CU100" s="182"/>
      <c r="CV100" s="608"/>
      <c r="CW100" s="642"/>
      <c r="CX100" s="182"/>
      <c r="CY100" s="608"/>
      <c r="CZ100" s="613"/>
      <c r="DA100" s="182"/>
      <c r="DB100" s="608"/>
      <c r="DC100" s="613"/>
      <c r="DD100" s="182"/>
      <c r="DE100" s="608"/>
      <c r="DF100" s="613"/>
      <c r="DG100" s="182"/>
      <c r="DH100" s="608"/>
      <c r="DI100" s="613"/>
      <c r="DJ100" s="182"/>
      <c r="DK100" s="608"/>
      <c r="DL100" s="613"/>
      <c r="DM100" s="182"/>
      <c r="DN100" s="608"/>
      <c r="DO100" s="613"/>
      <c r="DP100" s="182"/>
      <c r="DQ100" s="608"/>
      <c r="DR100" s="613"/>
      <c r="DS100" s="182"/>
      <c r="DT100" s="608"/>
      <c r="DU100" s="613"/>
      <c r="DV100" s="182"/>
      <c r="DW100" s="608"/>
      <c r="DX100" s="613"/>
      <c r="DY100" s="182"/>
      <c r="DZ100" s="608"/>
      <c r="EA100" s="613"/>
      <c r="EB100" s="182"/>
      <c r="EC100" s="608"/>
      <c r="ED100" s="613"/>
      <c r="EE100" s="182"/>
      <c r="EF100" s="608"/>
      <c r="EG100" s="613"/>
      <c r="EH100" s="182"/>
      <c r="EI100" s="608"/>
      <c r="EJ100" s="613"/>
      <c r="EK100" s="182"/>
      <c r="EL100" s="608"/>
      <c r="EM100" s="613"/>
      <c r="EN100" s="182"/>
      <c r="EO100" s="608"/>
      <c r="EP100" s="613"/>
      <c r="EQ100" s="182"/>
      <c r="ER100" s="608"/>
      <c r="ES100" s="613"/>
      <c r="ET100" s="182"/>
      <c r="EU100" s="608"/>
      <c r="EV100" s="613"/>
      <c r="EW100" s="182"/>
      <c r="EX100" s="608"/>
      <c r="EY100" s="613"/>
      <c r="EZ100" s="182"/>
      <c r="FA100" s="608"/>
      <c r="FB100" s="182"/>
      <c r="FC100" s="182"/>
      <c r="FD100" s="182"/>
      <c r="FE100" s="588"/>
      <c r="FF100" s="182"/>
      <c r="FG100" s="181"/>
      <c r="FH100" s="860"/>
      <c r="FI100" s="662">
        <f t="shared" si="32"/>
        <v>37895</v>
      </c>
      <c r="FJ100" s="677"/>
      <c r="FK100" s="677"/>
      <c r="FL100" s="677"/>
      <c r="FM100" s="677"/>
      <c r="FN100" s="677"/>
      <c r="FO100" s="677"/>
      <c r="FP100" s="677"/>
      <c r="FQ100" s="677"/>
      <c r="FR100" s="677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666"/>
      <c r="GD100" s="666"/>
      <c r="GE100" s="666"/>
      <c r="GF100" s="666"/>
      <c r="GG100" s="169"/>
      <c r="GH100" s="686">
        <f t="shared" si="305"/>
        <v>0</v>
      </c>
      <c r="GI100" s="171">
        <f t="shared" si="306"/>
        <v>0</v>
      </c>
      <c r="GJ100" s="171">
        <f t="shared" si="307"/>
        <v>0</v>
      </c>
      <c r="GK100" s="171">
        <f t="shared" si="308"/>
        <v>0</v>
      </c>
      <c r="GL100" s="171">
        <f t="shared" si="309"/>
        <v>0</v>
      </c>
      <c r="GM100" s="171">
        <f t="shared" si="310"/>
        <v>0</v>
      </c>
      <c r="GN100" s="171">
        <f t="shared" si="311"/>
        <v>0</v>
      </c>
      <c r="GO100" s="171">
        <f t="shared" si="312"/>
        <v>0</v>
      </c>
      <c r="GP100" s="171">
        <f t="shared" si="313"/>
        <v>0</v>
      </c>
      <c r="GQ100" s="171">
        <f t="shared" si="314"/>
        <v>0</v>
      </c>
      <c r="GR100" s="171">
        <f t="shared" si="315"/>
        <v>0</v>
      </c>
      <c r="GS100" s="171">
        <f t="shared" si="316"/>
        <v>3276</v>
      </c>
      <c r="GT100" s="171">
        <f t="shared" si="317"/>
        <v>0</v>
      </c>
      <c r="GU100" s="171">
        <f t="shared" si="318"/>
        <v>0</v>
      </c>
      <c r="GV100" s="171">
        <f t="shared" si="319"/>
        <v>0</v>
      </c>
      <c r="GW100" s="171">
        <f t="shared" si="320"/>
        <v>0</v>
      </c>
      <c r="GX100" s="171">
        <f t="shared" si="321"/>
        <v>0</v>
      </c>
      <c r="GY100" s="171">
        <f t="shared" si="322"/>
        <v>2342.25</v>
      </c>
      <c r="GZ100" s="171">
        <f t="shared" si="323"/>
        <v>0</v>
      </c>
      <c r="HA100" s="171">
        <f t="shared" si="324"/>
        <v>0</v>
      </c>
      <c r="HB100" s="171">
        <f t="shared" si="325"/>
        <v>18908.910000000003</v>
      </c>
      <c r="HC100" s="171">
        <f t="shared" si="326"/>
        <v>2409</v>
      </c>
      <c r="HD100" s="171">
        <f t="shared" si="327"/>
        <v>0</v>
      </c>
      <c r="HE100" s="171">
        <f t="shared" si="328"/>
        <v>0</v>
      </c>
      <c r="HF100" s="171">
        <f t="shared" si="329"/>
        <v>0</v>
      </c>
      <c r="HG100" s="171">
        <f t="shared" si="330"/>
        <v>0</v>
      </c>
      <c r="HH100" s="171">
        <f t="shared" si="331"/>
        <v>0</v>
      </c>
      <c r="HI100" s="778"/>
      <c r="HJ100" s="171">
        <f t="shared" si="332"/>
        <v>1026</v>
      </c>
      <c r="HK100" s="171"/>
      <c r="HL100" s="172">
        <f t="shared" si="333"/>
        <v>37895</v>
      </c>
      <c r="HM100" s="171">
        <f t="shared" si="304"/>
        <v>26936.160000000003</v>
      </c>
      <c r="HN100" s="700">
        <f t="shared" ref="HN100:HN111" si="364">B100</f>
        <v>37622</v>
      </c>
      <c r="HO100" s="160">
        <f t="shared" ref="HO100:HO111" si="365">HQ100*HR100</f>
        <v>0</v>
      </c>
      <c r="HP100" s="160">
        <f t="shared" ref="HP100:HP111" si="366">HQ100*HS100</f>
        <v>-16.5</v>
      </c>
      <c r="HQ100" s="171">
        <f t="shared" ref="HQ100:HQ111" si="367">CQ100</f>
        <v>-16.5</v>
      </c>
      <c r="HR100" s="168">
        <f t="shared" ref="HR100:HR111" si="368">(HQ100&gt;0)*1</f>
        <v>0</v>
      </c>
      <c r="HS100" s="168">
        <f t="shared" ref="HS100:HS111" si="369">(HQ100&lt;0)*1</f>
        <v>1</v>
      </c>
      <c r="HT100" s="160">
        <f>HQ100+HT96</f>
        <v>22410.18</v>
      </c>
      <c r="HU100" s="158">
        <f>MAX(HT55:HT100)</f>
        <v>23139.72</v>
      </c>
      <c r="HV100" s="158">
        <f t="shared" ref="HV100:HV111" si="370">HT100-HU100</f>
        <v>-729.54000000000087</v>
      </c>
      <c r="HW100" s="170"/>
      <c r="HX100" s="468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  <c r="IX100" s="156"/>
      <c r="IY100" s="156"/>
      <c r="IZ100" s="156"/>
      <c r="JA100" s="156"/>
      <c r="JB100" s="156"/>
      <c r="JC100" s="156"/>
      <c r="JD100" s="156"/>
      <c r="JE100" s="156"/>
      <c r="JF100" s="156"/>
      <c r="JG100" s="156"/>
      <c r="JH100" s="156"/>
      <c r="JI100" s="156"/>
      <c r="JJ100" s="156"/>
      <c r="JK100" s="156"/>
      <c r="JL100" s="156"/>
      <c r="JM100" s="156"/>
      <c r="JN100" s="156"/>
      <c r="JO100" s="156"/>
      <c r="JP100" s="156"/>
      <c r="JQ100" s="156"/>
      <c r="JR100" s="156"/>
      <c r="JS100" s="156"/>
      <c r="JT100" s="156"/>
      <c r="JU100" s="156"/>
    </row>
    <row r="101" spans="1:281" s="174" customFormat="1" ht="19.5" customHeight="1" x14ac:dyDescent="0.35">
      <c r="A101" s="156"/>
      <c r="B101" s="813">
        <f t="shared" ref="B101:B111" si="371">EDATE(B100,1)</f>
        <v>37653</v>
      </c>
      <c r="C101" s="814">
        <f t="shared" ref="C101:C111" si="372">G100</f>
        <v>24983.5</v>
      </c>
      <c r="D101" s="816">
        <v>0</v>
      </c>
      <c r="E101" s="816">
        <v>0</v>
      </c>
      <c r="F101" s="814">
        <f t="shared" si="334"/>
        <v>-240.76</v>
      </c>
      <c r="G101" s="817">
        <f t="shared" ref="G101:G111" si="373">F101+G100</f>
        <v>24742.74</v>
      </c>
      <c r="H101" s="818">
        <f t="shared" ref="H101:H111" si="374">F101/G100</f>
        <v>-9.6367602617727696E-3</v>
      </c>
      <c r="I101" s="765">
        <f t="shared" ref="I101:I111" si="375">F101+I100</f>
        <v>22169.420000000002</v>
      </c>
      <c r="J101" s="159">
        <f t="shared" si="335"/>
        <v>-970.29999999999927</v>
      </c>
      <c r="K101" s="267">
        <v>37653</v>
      </c>
      <c r="L101" s="162">
        <f t="shared" ref="L101:L111" si="376">L100</f>
        <v>0</v>
      </c>
      <c r="M101" s="260">
        <v>727.5</v>
      </c>
      <c r="N101" s="175">
        <f t="shared" si="336"/>
        <v>0</v>
      </c>
      <c r="O101" s="162">
        <f t="shared" ref="O101:O111" si="377">O100</f>
        <v>0</v>
      </c>
      <c r="P101" s="260">
        <v>72.75</v>
      </c>
      <c r="Q101" s="176">
        <f t="shared" si="337"/>
        <v>0</v>
      </c>
      <c r="R101" s="161">
        <f t="shared" ref="R101:R111" si="378">R100</f>
        <v>0</v>
      </c>
      <c r="S101" s="260">
        <v>24.8</v>
      </c>
      <c r="T101" s="177">
        <f t="shared" si="338"/>
        <v>0</v>
      </c>
      <c r="U101" s="164">
        <f t="shared" ref="U101:U111" si="379">U100</f>
        <v>0</v>
      </c>
      <c r="V101" s="259">
        <v>-32.619999999999997</v>
      </c>
      <c r="W101" s="177">
        <f t="shared" si="339"/>
        <v>0</v>
      </c>
      <c r="X101" s="164">
        <f t="shared" ref="X101:X111" si="380">X100</f>
        <v>0</v>
      </c>
      <c r="Y101" s="247">
        <v>-1299</v>
      </c>
      <c r="Z101" s="178">
        <f t="shared" si="340"/>
        <v>0</v>
      </c>
      <c r="AA101" s="165">
        <f t="shared" ref="AA101:AA111" si="381">AA100</f>
        <v>0</v>
      </c>
      <c r="AB101" s="247">
        <v>-669</v>
      </c>
      <c r="AC101" s="179">
        <f t="shared" si="341"/>
        <v>0</v>
      </c>
      <c r="AD101" s="164">
        <f t="shared" ref="AD101:AD111" si="382">AD100</f>
        <v>0</v>
      </c>
      <c r="AE101" s="247">
        <v>-165</v>
      </c>
      <c r="AF101" s="179">
        <f t="shared" si="342"/>
        <v>0</v>
      </c>
      <c r="AG101" s="164">
        <f t="shared" ref="AG101:AG111" si="383">AG100</f>
        <v>0</v>
      </c>
      <c r="AH101" s="439">
        <v>161</v>
      </c>
      <c r="AI101" s="178">
        <f t="shared" si="343"/>
        <v>0</v>
      </c>
      <c r="AJ101" s="165">
        <f t="shared" ref="AJ101:AJ111" si="384">AJ100</f>
        <v>0</v>
      </c>
      <c r="AK101" s="439">
        <v>61</v>
      </c>
      <c r="AL101" s="179">
        <f t="shared" si="344"/>
        <v>0</v>
      </c>
      <c r="AM101" s="164">
        <f t="shared" ref="AM101:AM111" si="385">AM100</f>
        <v>0</v>
      </c>
      <c r="AN101" s="439">
        <v>1</v>
      </c>
      <c r="AO101" s="178">
        <f t="shared" si="345"/>
        <v>0</v>
      </c>
      <c r="AP101" s="165">
        <f t="shared" ref="AP101:AP111" si="386">AP100</f>
        <v>0</v>
      </c>
      <c r="AQ101" s="260">
        <v>1990</v>
      </c>
      <c r="AR101" s="179">
        <f t="shared" si="346"/>
        <v>0</v>
      </c>
      <c r="AS101" s="164">
        <f t="shared" ref="AS101:AS111" si="387">AS100</f>
        <v>1</v>
      </c>
      <c r="AT101" s="260">
        <v>199</v>
      </c>
      <c r="AU101" s="180">
        <f t="shared" si="347"/>
        <v>199</v>
      </c>
      <c r="AV101" s="162">
        <f t="shared" ref="AV101:AV111" si="388">AV100</f>
        <v>0</v>
      </c>
      <c r="AW101" s="260">
        <v>1650</v>
      </c>
      <c r="AX101" s="176">
        <f t="shared" si="348"/>
        <v>0</v>
      </c>
      <c r="AY101" s="161">
        <f t="shared" ref="AY101:AY111" si="389">AY100</f>
        <v>0</v>
      </c>
      <c r="AZ101" s="247">
        <v>-75</v>
      </c>
      <c r="BA101" s="181">
        <f t="shared" si="349"/>
        <v>0</v>
      </c>
      <c r="BB101" s="162">
        <f t="shared" ref="BB101:BB111" si="390">BB100</f>
        <v>0</v>
      </c>
      <c r="BC101" s="247">
        <v>-7.5</v>
      </c>
      <c r="BD101" s="182">
        <f t="shared" si="350"/>
        <v>0</v>
      </c>
      <c r="BE101" s="161">
        <f t="shared" ref="BE101:BE111" si="391">BE100</f>
        <v>0</v>
      </c>
      <c r="BF101" s="248">
        <v>387.5</v>
      </c>
      <c r="BG101" s="182">
        <f t="shared" si="351"/>
        <v>0</v>
      </c>
      <c r="BH101" s="161">
        <f t="shared" ref="BH101:BH111" si="392">BH100</f>
        <v>0</v>
      </c>
      <c r="BI101" s="248">
        <v>193.75</v>
      </c>
      <c r="BJ101" s="180">
        <f t="shared" si="352"/>
        <v>0</v>
      </c>
      <c r="BK101" s="161">
        <f t="shared" ref="BK101:BK111" si="393">BK100</f>
        <v>1</v>
      </c>
      <c r="BL101" s="248">
        <v>38.75</v>
      </c>
      <c r="BM101" s="180">
        <f t="shared" si="353"/>
        <v>38.75</v>
      </c>
      <c r="BN101" s="161">
        <f t="shared" ref="BN101:BN111" si="394">BN100</f>
        <v>0</v>
      </c>
      <c r="BO101" s="260">
        <v>954.75</v>
      </c>
      <c r="BP101" s="176">
        <f t="shared" si="354"/>
        <v>0</v>
      </c>
      <c r="BQ101" s="161">
        <f t="shared" ref="BQ101:BQ111" si="395">BQ100</f>
        <v>0</v>
      </c>
      <c r="BR101" s="259">
        <v>-615.53</v>
      </c>
      <c r="BS101" s="182">
        <f t="shared" si="355"/>
        <v>0</v>
      </c>
      <c r="BT101" s="161">
        <f t="shared" ref="BT101:BT111" si="396">BT100</f>
        <v>1</v>
      </c>
      <c r="BU101" s="259">
        <v>-346.76</v>
      </c>
      <c r="BV101" s="180">
        <f t="shared" si="356"/>
        <v>-346.76</v>
      </c>
      <c r="BW101" s="162">
        <f t="shared" ref="BW101:BW111" si="397">BW100</f>
        <v>1</v>
      </c>
      <c r="BX101" s="259">
        <v>-131.75</v>
      </c>
      <c r="BY101" s="176">
        <f t="shared" si="357"/>
        <v>-131.75</v>
      </c>
      <c r="BZ101" s="161">
        <f t="shared" ref="BZ101:BZ111" si="398">BZ100</f>
        <v>0</v>
      </c>
      <c r="CA101" s="260">
        <v>200</v>
      </c>
      <c r="CB101" s="180">
        <f t="shared" si="358"/>
        <v>0</v>
      </c>
      <c r="CC101" s="162">
        <f t="shared" ref="CC101:CC111" si="399">CC100</f>
        <v>0</v>
      </c>
      <c r="CD101" s="259"/>
      <c r="CE101" s="182"/>
      <c r="CF101" s="410">
        <f t="shared" ref="CF101:CF111" si="400">CF100</f>
        <v>0</v>
      </c>
      <c r="CG101" s="260">
        <v>3100</v>
      </c>
      <c r="CH101" s="182">
        <f t="shared" si="359"/>
        <v>0</v>
      </c>
      <c r="CI101" s="416">
        <f t="shared" ref="CI101:CI111" si="401">CI100</f>
        <v>0</v>
      </c>
      <c r="CJ101" s="260">
        <v>1550</v>
      </c>
      <c r="CK101" s="444">
        <f t="shared" si="360"/>
        <v>0</v>
      </c>
      <c r="CL101" s="162">
        <f t="shared" ref="CL101:CL111" si="402">CL100</f>
        <v>0</v>
      </c>
      <c r="CM101" s="260">
        <v>310</v>
      </c>
      <c r="CN101" s="608">
        <f t="shared" si="361"/>
        <v>0</v>
      </c>
      <c r="CO101" s="158">
        <f t="shared" si="362"/>
        <v>-240.76</v>
      </c>
      <c r="CP101" s="182"/>
      <c r="CQ101" s="731">
        <f t="shared" si="363"/>
        <v>-240.76</v>
      </c>
      <c r="CR101" s="599"/>
      <c r="CS101" s="359">
        <f t="shared" ref="CS101:CS111" si="403">EDATE(CS100,1)</f>
        <v>37653</v>
      </c>
      <c r="CT101" s="613"/>
      <c r="CU101" s="182"/>
      <c r="CV101" s="608"/>
      <c r="CW101" s="642"/>
      <c r="CX101" s="182"/>
      <c r="CY101" s="608"/>
      <c r="CZ101" s="613"/>
      <c r="DA101" s="182"/>
      <c r="DB101" s="608"/>
      <c r="DC101" s="613"/>
      <c r="DD101" s="182"/>
      <c r="DE101" s="608"/>
      <c r="DF101" s="613"/>
      <c r="DG101" s="182"/>
      <c r="DH101" s="608"/>
      <c r="DI101" s="613"/>
      <c r="DJ101" s="182"/>
      <c r="DK101" s="608"/>
      <c r="DL101" s="613"/>
      <c r="DM101" s="182"/>
      <c r="DN101" s="608"/>
      <c r="DO101" s="613"/>
      <c r="DP101" s="182"/>
      <c r="DQ101" s="608"/>
      <c r="DR101" s="613"/>
      <c r="DS101" s="182"/>
      <c r="DT101" s="608"/>
      <c r="DU101" s="613"/>
      <c r="DV101" s="182"/>
      <c r="DW101" s="608"/>
      <c r="DX101" s="613"/>
      <c r="DY101" s="182"/>
      <c r="DZ101" s="608"/>
      <c r="EA101" s="613"/>
      <c r="EB101" s="182"/>
      <c r="EC101" s="608"/>
      <c r="ED101" s="613"/>
      <c r="EE101" s="182"/>
      <c r="EF101" s="608"/>
      <c r="EG101" s="613"/>
      <c r="EH101" s="182"/>
      <c r="EI101" s="608"/>
      <c r="EJ101" s="613"/>
      <c r="EK101" s="182"/>
      <c r="EL101" s="608"/>
      <c r="EM101" s="613"/>
      <c r="EN101" s="182"/>
      <c r="EO101" s="608"/>
      <c r="EP101" s="613"/>
      <c r="EQ101" s="182"/>
      <c r="ER101" s="608"/>
      <c r="ES101" s="613"/>
      <c r="ET101" s="182"/>
      <c r="EU101" s="608"/>
      <c r="EV101" s="613"/>
      <c r="EW101" s="182"/>
      <c r="EX101" s="608"/>
      <c r="EY101" s="613"/>
      <c r="EZ101" s="182"/>
      <c r="FA101" s="608"/>
      <c r="FB101" s="182"/>
      <c r="FC101" s="182"/>
      <c r="FD101" s="182"/>
      <c r="FE101" s="588"/>
      <c r="FF101" s="182"/>
      <c r="FG101" s="181"/>
      <c r="FH101" s="860"/>
      <c r="FI101" s="662">
        <f t="shared" si="32"/>
        <v>37926</v>
      </c>
      <c r="FJ101" s="677"/>
      <c r="FK101" s="677"/>
      <c r="FL101" s="677"/>
      <c r="FM101" s="677"/>
      <c r="FN101" s="677"/>
      <c r="FO101" s="677"/>
      <c r="FP101" s="677"/>
      <c r="FQ101" s="677"/>
      <c r="FR101" s="677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666"/>
      <c r="GD101" s="666"/>
      <c r="GE101" s="666"/>
      <c r="GF101" s="666"/>
      <c r="GG101" s="169"/>
      <c r="GH101" s="686">
        <f t="shared" si="305"/>
        <v>0</v>
      </c>
      <c r="GI101" s="171">
        <f t="shared" si="306"/>
        <v>0</v>
      </c>
      <c r="GJ101" s="171">
        <f t="shared" si="307"/>
        <v>0</v>
      </c>
      <c r="GK101" s="171">
        <f t="shared" si="308"/>
        <v>0</v>
      </c>
      <c r="GL101" s="171">
        <f t="shared" si="309"/>
        <v>0</v>
      </c>
      <c r="GM101" s="171">
        <f t="shared" si="310"/>
        <v>0</v>
      </c>
      <c r="GN101" s="171">
        <f t="shared" si="311"/>
        <v>0</v>
      </c>
      <c r="GO101" s="171">
        <f t="shared" si="312"/>
        <v>0</v>
      </c>
      <c r="GP101" s="171">
        <f t="shared" si="313"/>
        <v>0</v>
      </c>
      <c r="GQ101" s="171">
        <f t="shared" si="314"/>
        <v>0</v>
      </c>
      <c r="GR101" s="171">
        <f t="shared" si="315"/>
        <v>0</v>
      </c>
      <c r="GS101" s="171">
        <f t="shared" si="316"/>
        <v>3444</v>
      </c>
      <c r="GT101" s="171">
        <f t="shared" si="317"/>
        <v>0</v>
      </c>
      <c r="GU101" s="171">
        <f t="shared" si="318"/>
        <v>0</v>
      </c>
      <c r="GV101" s="171">
        <f t="shared" si="319"/>
        <v>0</v>
      </c>
      <c r="GW101" s="171">
        <f t="shared" si="320"/>
        <v>0</v>
      </c>
      <c r="GX101" s="171">
        <f t="shared" si="321"/>
        <v>0</v>
      </c>
      <c r="GY101" s="171">
        <f t="shared" si="322"/>
        <v>2406.75</v>
      </c>
      <c r="GZ101" s="171">
        <f t="shared" si="323"/>
        <v>0</v>
      </c>
      <c r="HA101" s="171">
        <f t="shared" si="324"/>
        <v>0</v>
      </c>
      <c r="HB101" s="171">
        <f t="shared" si="325"/>
        <v>19588.660000000003</v>
      </c>
      <c r="HC101" s="171">
        <f t="shared" si="326"/>
        <v>2513.75</v>
      </c>
      <c r="HD101" s="171">
        <f t="shared" si="327"/>
        <v>0</v>
      </c>
      <c r="HE101" s="171">
        <f t="shared" si="328"/>
        <v>0</v>
      </c>
      <c r="HF101" s="171">
        <f t="shared" si="329"/>
        <v>0</v>
      </c>
      <c r="HG101" s="171">
        <f t="shared" si="330"/>
        <v>0</v>
      </c>
      <c r="HH101" s="171">
        <f t="shared" si="331"/>
        <v>0</v>
      </c>
      <c r="HI101" s="778"/>
      <c r="HJ101" s="171">
        <f t="shared" si="332"/>
        <v>1017</v>
      </c>
      <c r="HK101" s="171"/>
      <c r="HL101" s="172">
        <f t="shared" si="333"/>
        <v>37926</v>
      </c>
      <c r="HM101" s="171">
        <f t="shared" si="304"/>
        <v>27953.160000000003</v>
      </c>
      <c r="HN101" s="700">
        <f t="shared" si="364"/>
        <v>37653</v>
      </c>
      <c r="HO101" s="160">
        <f t="shared" si="365"/>
        <v>0</v>
      </c>
      <c r="HP101" s="160">
        <f t="shared" si="366"/>
        <v>-240.76</v>
      </c>
      <c r="HQ101" s="171">
        <f t="shared" si="367"/>
        <v>-240.76</v>
      </c>
      <c r="HR101" s="168">
        <f t="shared" si="368"/>
        <v>0</v>
      </c>
      <c r="HS101" s="168">
        <f t="shared" si="369"/>
        <v>1</v>
      </c>
      <c r="HT101" s="160">
        <f t="shared" ref="HT101:HT111" si="404">HQ101+HT100</f>
        <v>22169.420000000002</v>
      </c>
      <c r="HU101" s="158">
        <f>MAX(HT55:HT101)</f>
        <v>23139.72</v>
      </c>
      <c r="HV101" s="158">
        <f t="shared" si="370"/>
        <v>-970.29999999999927</v>
      </c>
      <c r="HW101" s="170"/>
      <c r="HX101" s="468"/>
      <c r="HY101" s="156"/>
      <c r="HZ101" s="156"/>
      <c r="IA101" s="156"/>
      <c r="IB101" s="156"/>
      <c r="IC101" s="156"/>
      <c r="ID101" s="156"/>
      <c r="IE101" s="156"/>
      <c r="IF101" s="156"/>
      <c r="IG101" s="156"/>
      <c r="IH101" s="156"/>
      <c r="II101" s="156"/>
      <c r="IJ101" s="156"/>
      <c r="IK101" s="156"/>
      <c r="IL101" s="156"/>
      <c r="IM101" s="156"/>
      <c r="IN101" s="156"/>
      <c r="IO101" s="156"/>
      <c r="IP101" s="156"/>
      <c r="IQ101" s="156"/>
      <c r="IR101" s="156"/>
      <c r="IS101" s="156"/>
      <c r="IT101" s="156"/>
      <c r="IU101" s="156"/>
      <c r="IV101" s="156"/>
      <c r="IW101" s="156"/>
      <c r="IX101" s="156"/>
      <c r="IY101" s="156"/>
      <c r="IZ101" s="156"/>
      <c r="JA101" s="156"/>
      <c r="JB101" s="156"/>
      <c r="JC101" s="156"/>
      <c r="JD101" s="156"/>
      <c r="JE101" s="156"/>
      <c r="JF101" s="156"/>
      <c r="JG101" s="156"/>
      <c r="JH101" s="156"/>
      <c r="JI101" s="156"/>
      <c r="JJ101" s="156"/>
      <c r="JK101" s="156"/>
      <c r="JL101" s="156"/>
      <c r="JM101" s="156"/>
      <c r="JN101" s="156"/>
      <c r="JO101" s="156"/>
      <c r="JP101" s="156"/>
      <c r="JQ101" s="156"/>
      <c r="JR101" s="156"/>
      <c r="JS101" s="156"/>
      <c r="JT101" s="156"/>
      <c r="JU101" s="156"/>
    </row>
    <row r="102" spans="1:281" s="174" customFormat="1" ht="19.5" customHeight="1" x14ac:dyDescent="0.35">
      <c r="A102" s="156"/>
      <c r="B102" s="813">
        <f t="shared" si="371"/>
        <v>37681</v>
      </c>
      <c r="C102" s="814">
        <f t="shared" si="372"/>
        <v>24742.74</v>
      </c>
      <c r="D102" s="816">
        <v>0</v>
      </c>
      <c r="E102" s="816">
        <v>0</v>
      </c>
      <c r="F102" s="814">
        <f t="shared" si="334"/>
        <v>-885.24</v>
      </c>
      <c r="G102" s="817">
        <f t="shared" si="373"/>
        <v>23857.5</v>
      </c>
      <c r="H102" s="818">
        <f t="shared" si="374"/>
        <v>-3.5777767539084189E-2</v>
      </c>
      <c r="I102" s="765">
        <f t="shared" si="375"/>
        <v>21284.18</v>
      </c>
      <c r="J102" s="159">
        <f t="shared" si="335"/>
        <v>-1855.5400000000009</v>
      </c>
      <c r="K102" s="267">
        <v>37681</v>
      </c>
      <c r="L102" s="162">
        <f t="shared" si="376"/>
        <v>0</v>
      </c>
      <c r="M102" s="259">
        <v>-1851.5</v>
      </c>
      <c r="N102" s="175">
        <f t="shared" si="336"/>
        <v>0</v>
      </c>
      <c r="O102" s="162">
        <f t="shared" si="377"/>
        <v>0</v>
      </c>
      <c r="P102" s="259">
        <v>-220.25</v>
      </c>
      <c r="Q102" s="176">
        <f t="shared" si="337"/>
        <v>0</v>
      </c>
      <c r="R102" s="161">
        <f t="shared" si="378"/>
        <v>0</v>
      </c>
      <c r="S102" s="259">
        <v>-1448.4</v>
      </c>
      <c r="T102" s="177">
        <f t="shared" si="338"/>
        <v>0</v>
      </c>
      <c r="U102" s="164">
        <f t="shared" si="379"/>
        <v>0</v>
      </c>
      <c r="V102" s="259">
        <v>-215.04</v>
      </c>
      <c r="W102" s="177">
        <f t="shared" si="339"/>
        <v>0</v>
      </c>
      <c r="X102" s="164">
        <f t="shared" si="380"/>
        <v>0</v>
      </c>
      <c r="Y102" s="248">
        <v>1260</v>
      </c>
      <c r="Z102" s="178">
        <f t="shared" si="340"/>
        <v>0</v>
      </c>
      <c r="AA102" s="165">
        <f t="shared" si="381"/>
        <v>0</v>
      </c>
      <c r="AB102" s="248">
        <v>630</v>
      </c>
      <c r="AC102" s="179">
        <f t="shared" si="341"/>
        <v>0</v>
      </c>
      <c r="AD102" s="164">
        <f t="shared" si="382"/>
        <v>0</v>
      </c>
      <c r="AE102" s="248">
        <v>126</v>
      </c>
      <c r="AF102" s="179">
        <f t="shared" si="342"/>
        <v>0</v>
      </c>
      <c r="AG102" s="164">
        <f t="shared" si="383"/>
        <v>0</v>
      </c>
      <c r="AH102" s="439">
        <v>700</v>
      </c>
      <c r="AI102" s="178">
        <f t="shared" si="343"/>
        <v>0</v>
      </c>
      <c r="AJ102" s="165">
        <f t="shared" si="384"/>
        <v>0</v>
      </c>
      <c r="AK102" s="439">
        <v>350</v>
      </c>
      <c r="AL102" s="179">
        <f t="shared" si="344"/>
        <v>0</v>
      </c>
      <c r="AM102" s="164">
        <f t="shared" si="385"/>
        <v>0</v>
      </c>
      <c r="AN102" s="439">
        <v>140</v>
      </c>
      <c r="AO102" s="178">
        <f t="shared" si="345"/>
        <v>0</v>
      </c>
      <c r="AP102" s="165">
        <f t="shared" si="386"/>
        <v>0</v>
      </c>
      <c r="AQ102" s="259">
        <v>-1569</v>
      </c>
      <c r="AR102" s="179">
        <f t="shared" si="346"/>
        <v>0</v>
      </c>
      <c r="AS102" s="164">
        <f t="shared" si="387"/>
        <v>1</v>
      </c>
      <c r="AT102" s="259">
        <v>-192</v>
      </c>
      <c r="AU102" s="180">
        <f t="shared" si="347"/>
        <v>-192</v>
      </c>
      <c r="AV102" s="162">
        <f t="shared" si="388"/>
        <v>0</v>
      </c>
      <c r="AW102" s="260">
        <v>560</v>
      </c>
      <c r="AX102" s="176">
        <f t="shared" si="348"/>
        <v>0</v>
      </c>
      <c r="AY102" s="161">
        <f t="shared" si="389"/>
        <v>0</v>
      </c>
      <c r="AZ102" s="247">
        <v>-2501.5</v>
      </c>
      <c r="BA102" s="181">
        <f t="shared" si="349"/>
        <v>0</v>
      </c>
      <c r="BB102" s="162">
        <f t="shared" si="390"/>
        <v>0</v>
      </c>
      <c r="BC102" s="247">
        <v>-254.05</v>
      </c>
      <c r="BD102" s="182">
        <f t="shared" si="350"/>
        <v>0</v>
      </c>
      <c r="BE102" s="161">
        <f t="shared" si="391"/>
        <v>0</v>
      </c>
      <c r="BF102" s="247">
        <v>-3176.5</v>
      </c>
      <c r="BG102" s="182">
        <f t="shared" si="351"/>
        <v>0</v>
      </c>
      <c r="BH102" s="161">
        <f t="shared" si="392"/>
        <v>0</v>
      </c>
      <c r="BI102" s="247">
        <v>-1607.75</v>
      </c>
      <c r="BJ102" s="180">
        <f t="shared" si="352"/>
        <v>0</v>
      </c>
      <c r="BK102" s="161">
        <f t="shared" si="393"/>
        <v>1</v>
      </c>
      <c r="BL102" s="247">
        <v>-352.75</v>
      </c>
      <c r="BM102" s="180">
        <f t="shared" si="353"/>
        <v>-352.75</v>
      </c>
      <c r="BN102" s="161">
        <f t="shared" si="394"/>
        <v>0</v>
      </c>
      <c r="BO102" s="259">
        <v>-728</v>
      </c>
      <c r="BP102" s="176">
        <f t="shared" si="354"/>
        <v>0</v>
      </c>
      <c r="BQ102" s="161">
        <f t="shared" si="395"/>
        <v>0</v>
      </c>
      <c r="BR102" s="259">
        <v>-476.48</v>
      </c>
      <c r="BS102" s="182">
        <f t="shared" si="355"/>
        <v>0</v>
      </c>
      <c r="BT102" s="161">
        <f t="shared" si="396"/>
        <v>1</v>
      </c>
      <c r="BU102" s="259">
        <v>-257.74</v>
      </c>
      <c r="BV102" s="180">
        <f t="shared" si="356"/>
        <v>-257.74</v>
      </c>
      <c r="BW102" s="162">
        <f t="shared" si="397"/>
        <v>1</v>
      </c>
      <c r="BX102" s="259">
        <v>-82.75</v>
      </c>
      <c r="BY102" s="176">
        <f t="shared" si="357"/>
        <v>-82.75</v>
      </c>
      <c r="BZ102" s="161">
        <f t="shared" si="398"/>
        <v>0</v>
      </c>
      <c r="CA102" s="259">
        <v>-1249</v>
      </c>
      <c r="CB102" s="180">
        <f t="shared" si="358"/>
        <v>0</v>
      </c>
      <c r="CC102" s="162">
        <f t="shared" si="399"/>
        <v>0</v>
      </c>
      <c r="CD102" s="260"/>
      <c r="CE102" s="182"/>
      <c r="CF102" s="410">
        <f t="shared" si="400"/>
        <v>0</v>
      </c>
      <c r="CG102" s="260">
        <v>2161</v>
      </c>
      <c r="CH102" s="182">
        <f t="shared" si="359"/>
        <v>0</v>
      </c>
      <c r="CI102" s="416">
        <f t="shared" si="401"/>
        <v>0</v>
      </c>
      <c r="CJ102" s="260">
        <v>1061</v>
      </c>
      <c r="CK102" s="444">
        <f t="shared" si="360"/>
        <v>0</v>
      </c>
      <c r="CL102" s="162">
        <f t="shared" si="402"/>
        <v>0</v>
      </c>
      <c r="CM102" s="260">
        <v>181</v>
      </c>
      <c r="CN102" s="608">
        <f t="shared" si="361"/>
        <v>0</v>
      </c>
      <c r="CO102" s="158">
        <f t="shared" si="362"/>
        <v>-885.24</v>
      </c>
      <c r="CP102" s="182"/>
      <c r="CQ102" s="731">
        <f t="shared" si="363"/>
        <v>-885.24</v>
      </c>
      <c r="CR102" s="599"/>
      <c r="CS102" s="359">
        <f t="shared" si="403"/>
        <v>37681</v>
      </c>
      <c r="CT102" s="613"/>
      <c r="CU102" s="182"/>
      <c r="CV102" s="608"/>
      <c r="CW102" s="642"/>
      <c r="CX102" s="182"/>
      <c r="CY102" s="608"/>
      <c r="CZ102" s="613"/>
      <c r="DA102" s="182"/>
      <c r="DB102" s="608"/>
      <c r="DC102" s="613"/>
      <c r="DD102" s="182"/>
      <c r="DE102" s="608"/>
      <c r="DF102" s="613"/>
      <c r="DG102" s="182"/>
      <c r="DH102" s="608"/>
      <c r="DI102" s="613"/>
      <c r="DJ102" s="182"/>
      <c r="DK102" s="608"/>
      <c r="DL102" s="613"/>
      <c r="DM102" s="182"/>
      <c r="DN102" s="608"/>
      <c r="DO102" s="613"/>
      <c r="DP102" s="182"/>
      <c r="DQ102" s="608"/>
      <c r="DR102" s="613"/>
      <c r="DS102" s="182"/>
      <c r="DT102" s="608"/>
      <c r="DU102" s="613"/>
      <c r="DV102" s="182"/>
      <c r="DW102" s="608"/>
      <c r="DX102" s="613"/>
      <c r="DY102" s="182"/>
      <c r="DZ102" s="608"/>
      <c r="EA102" s="613"/>
      <c r="EB102" s="182"/>
      <c r="EC102" s="608"/>
      <c r="ED102" s="613"/>
      <c r="EE102" s="182"/>
      <c r="EF102" s="608"/>
      <c r="EG102" s="613"/>
      <c r="EH102" s="182"/>
      <c r="EI102" s="608"/>
      <c r="EJ102" s="613"/>
      <c r="EK102" s="182"/>
      <c r="EL102" s="608"/>
      <c r="EM102" s="613"/>
      <c r="EN102" s="182"/>
      <c r="EO102" s="608"/>
      <c r="EP102" s="613"/>
      <c r="EQ102" s="182"/>
      <c r="ER102" s="608"/>
      <c r="ES102" s="613"/>
      <c r="ET102" s="182"/>
      <c r="EU102" s="608"/>
      <c r="EV102" s="613"/>
      <c r="EW102" s="182"/>
      <c r="EX102" s="608"/>
      <c r="EY102" s="613"/>
      <c r="EZ102" s="182"/>
      <c r="FA102" s="608"/>
      <c r="FB102" s="182"/>
      <c r="FC102" s="182"/>
      <c r="FD102" s="182"/>
      <c r="FE102" s="588"/>
      <c r="FF102" s="182"/>
      <c r="FG102" s="181"/>
      <c r="FH102" s="860"/>
      <c r="FI102" s="662">
        <f t="shared" si="32"/>
        <v>37956</v>
      </c>
      <c r="FJ102" s="677"/>
      <c r="FK102" s="677"/>
      <c r="FL102" s="677"/>
      <c r="FM102" s="677"/>
      <c r="FN102" s="677"/>
      <c r="FO102" s="677"/>
      <c r="FP102" s="677"/>
      <c r="FQ102" s="677"/>
      <c r="FR102" s="677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666"/>
      <c r="GD102" s="666"/>
      <c r="GE102" s="666"/>
      <c r="GF102" s="666"/>
      <c r="GG102" s="169"/>
      <c r="GH102" s="686">
        <f t="shared" si="305"/>
        <v>0</v>
      </c>
      <c r="GI102" s="171">
        <f t="shared" si="306"/>
        <v>0</v>
      </c>
      <c r="GJ102" s="171">
        <f t="shared" si="307"/>
        <v>0</v>
      </c>
      <c r="GK102" s="171">
        <f t="shared" si="308"/>
        <v>0</v>
      </c>
      <c r="GL102" s="171">
        <f t="shared" si="309"/>
        <v>0</v>
      </c>
      <c r="GM102" s="171">
        <f t="shared" si="310"/>
        <v>0</v>
      </c>
      <c r="GN102" s="171">
        <f t="shared" si="311"/>
        <v>0</v>
      </c>
      <c r="GO102" s="171">
        <f t="shared" si="312"/>
        <v>0</v>
      </c>
      <c r="GP102" s="171">
        <f t="shared" si="313"/>
        <v>0</v>
      </c>
      <c r="GQ102" s="171">
        <f t="shared" si="314"/>
        <v>0</v>
      </c>
      <c r="GR102" s="171">
        <f t="shared" si="315"/>
        <v>0</v>
      </c>
      <c r="GS102" s="171">
        <f t="shared" si="316"/>
        <v>3703</v>
      </c>
      <c r="GT102" s="171">
        <f t="shared" si="317"/>
        <v>0</v>
      </c>
      <c r="GU102" s="171">
        <f t="shared" si="318"/>
        <v>0</v>
      </c>
      <c r="GV102" s="171">
        <f t="shared" si="319"/>
        <v>0</v>
      </c>
      <c r="GW102" s="171">
        <f t="shared" si="320"/>
        <v>0</v>
      </c>
      <c r="GX102" s="171">
        <f t="shared" si="321"/>
        <v>0</v>
      </c>
      <c r="GY102" s="171">
        <f t="shared" si="322"/>
        <v>3160.5</v>
      </c>
      <c r="GZ102" s="171">
        <f t="shared" si="323"/>
        <v>0</v>
      </c>
      <c r="HA102" s="171">
        <f t="shared" si="324"/>
        <v>0</v>
      </c>
      <c r="HB102" s="171">
        <f t="shared" si="325"/>
        <v>19630.900000000005</v>
      </c>
      <c r="HC102" s="171">
        <f t="shared" si="326"/>
        <v>2491</v>
      </c>
      <c r="HD102" s="171">
        <f t="shared" si="327"/>
        <v>0</v>
      </c>
      <c r="HE102" s="171">
        <f t="shared" si="328"/>
        <v>0</v>
      </c>
      <c r="HF102" s="171">
        <f t="shared" si="329"/>
        <v>0</v>
      </c>
      <c r="HG102" s="171">
        <f t="shared" si="330"/>
        <v>0</v>
      </c>
      <c r="HH102" s="171">
        <f t="shared" si="331"/>
        <v>0</v>
      </c>
      <c r="HI102" s="778"/>
      <c r="HJ102" s="171">
        <f t="shared" si="332"/>
        <v>1032.24</v>
      </c>
      <c r="HK102" s="171"/>
      <c r="HL102" s="172">
        <f t="shared" si="333"/>
        <v>37956</v>
      </c>
      <c r="HM102" s="171">
        <f t="shared" si="304"/>
        <v>28985.400000000005</v>
      </c>
      <c r="HN102" s="700">
        <f t="shared" si="364"/>
        <v>37681</v>
      </c>
      <c r="HO102" s="160">
        <f t="shared" si="365"/>
        <v>0</v>
      </c>
      <c r="HP102" s="160">
        <f t="shared" si="366"/>
        <v>-885.24</v>
      </c>
      <c r="HQ102" s="171">
        <f t="shared" si="367"/>
        <v>-885.24</v>
      </c>
      <c r="HR102" s="168">
        <f t="shared" si="368"/>
        <v>0</v>
      </c>
      <c r="HS102" s="168">
        <f t="shared" si="369"/>
        <v>1</v>
      </c>
      <c r="HT102" s="160">
        <f t="shared" si="404"/>
        <v>21284.18</v>
      </c>
      <c r="HU102" s="158">
        <f>MAX(HT55:HT102)</f>
        <v>23139.72</v>
      </c>
      <c r="HV102" s="158">
        <f t="shared" si="370"/>
        <v>-1855.5400000000009</v>
      </c>
      <c r="HW102" s="170"/>
      <c r="HX102" s="468"/>
      <c r="HY102" s="156"/>
      <c r="HZ102" s="156"/>
      <c r="IA102" s="156"/>
      <c r="IB102" s="156"/>
      <c r="IC102" s="156"/>
      <c r="ID102" s="156"/>
      <c r="IE102" s="156"/>
      <c r="IF102" s="156"/>
      <c r="IG102" s="156"/>
      <c r="IH102" s="156"/>
      <c r="II102" s="156"/>
      <c r="IJ102" s="156"/>
      <c r="IK102" s="156"/>
      <c r="IL102" s="156"/>
      <c r="IM102" s="156"/>
      <c r="IN102" s="156"/>
      <c r="IO102" s="156"/>
      <c r="IP102" s="156"/>
      <c r="IQ102" s="156"/>
      <c r="IR102" s="156"/>
      <c r="IS102" s="156"/>
      <c r="IT102" s="156"/>
      <c r="IU102" s="156"/>
      <c r="IV102" s="156"/>
      <c r="IW102" s="156"/>
      <c r="IX102" s="156"/>
      <c r="IY102" s="156"/>
      <c r="IZ102" s="156"/>
      <c r="JA102" s="156"/>
      <c r="JB102" s="156"/>
      <c r="JC102" s="156"/>
      <c r="JD102" s="156"/>
      <c r="JE102" s="156"/>
      <c r="JF102" s="156"/>
      <c r="JG102" s="156"/>
      <c r="JH102" s="156"/>
      <c r="JI102" s="156"/>
      <c r="JJ102" s="156"/>
      <c r="JK102" s="156"/>
      <c r="JL102" s="156"/>
      <c r="JM102" s="156"/>
      <c r="JN102" s="156"/>
      <c r="JO102" s="156"/>
      <c r="JP102" s="156"/>
      <c r="JQ102" s="156"/>
      <c r="JR102" s="156"/>
      <c r="JS102" s="156"/>
      <c r="JT102" s="156"/>
      <c r="JU102" s="156"/>
    </row>
    <row r="103" spans="1:281" s="174" customFormat="1" ht="19.5" customHeight="1" x14ac:dyDescent="0.35">
      <c r="A103" s="156"/>
      <c r="B103" s="813">
        <f t="shared" si="371"/>
        <v>37712</v>
      </c>
      <c r="C103" s="814">
        <f t="shared" si="372"/>
        <v>23857.5</v>
      </c>
      <c r="D103" s="816">
        <v>0</v>
      </c>
      <c r="E103" s="816">
        <v>0</v>
      </c>
      <c r="F103" s="814">
        <f t="shared" si="334"/>
        <v>641.49</v>
      </c>
      <c r="G103" s="817">
        <f t="shared" si="373"/>
        <v>24498.99</v>
      </c>
      <c r="H103" s="818">
        <f t="shared" si="374"/>
        <v>2.6888399874253378E-2</v>
      </c>
      <c r="I103" s="765">
        <f t="shared" si="375"/>
        <v>21925.670000000002</v>
      </c>
      <c r="J103" s="159">
        <f t="shared" si="335"/>
        <v>-1214.0499999999993</v>
      </c>
      <c r="K103" s="267">
        <v>37712</v>
      </c>
      <c r="L103" s="162">
        <f t="shared" si="376"/>
        <v>0</v>
      </c>
      <c r="M103" s="260">
        <v>3437</v>
      </c>
      <c r="N103" s="175">
        <f t="shared" si="336"/>
        <v>0</v>
      </c>
      <c r="O103" s="162">
        <f t="shared" si="377"/>
        <v>0</v>
      </c>
      <c r="P103" s="260">
        <v>343.7</v>
      </c>
      <c r="Q103" s="176">
        <f t="shared" si="337"/>
        <v>0</v>
      </c>
      <c r="R103" s="161">
        <f t="shared" si="378"/>
        <v>0</v>
      </c>
      <c r="S103" s="260">
        <v>1748</v>
      </c>
      <c r="T103" s="177">
        <f t="shared" si="338"/>
        <v>0</v>
      </c>
      <c r="U103" s="164">
        <f t="shared" si="379"/>
        <v>0</v>
      </c>
      <c r="V103" s="260">
        <v>174.8</v>
      </c>
      <c r="W103" s="177">
        <f t="shared" si="339"/>
        <v>0</v>
      </c>
      <c r="X103" s="164">
        <f t="shared" si="380"/>
        <v>0</v>
      </c>
      <c r="Y103" s="248">
        <v>901</v>
      </c>
      <c r="Z103" s="178">
        <f t="shared" si="340"/>
        <v>0</v>
      </c>
      <c r="AA103" s="165">
        <f t="shared" si="381"/>
        <v>0</v>
      </c>
      <c r="AB103" s="248">
        <v>431</v>
      </c>
      <c r="AC103" s="179">
        <f t="shared" si="341"/>
        <v>0</v>
      </c>
      <c r="AD103" s="164">
        <f t="shared" si="382"/>
        <v>0</v>
      </c>
      <c r="AE103" s="248">
        <v>55</v>
      </c>
      <c r="AF103" s="179">
        <f t="shared" si="342"/>
        <v>0</v>
      </c>
      <c r="AG103" s="164">
        <f t="shared" si="383"/>
        <v>0</v>
      </c>
      <c r="AH103" s="439">
        <v>211</v>
      </c>
      <c r="AI103" s="178">
        <f t="shared" si="343"/>
        <v>0</v>
      </c>
      <c r="AJ103" s="165">
        <f t="shared" si="384"/>
        <v>0</v>
      </c>
      <c r="AK103" s="439">
        <v>86</v>
      </c>
      <c r="AL103" s="179">
        <f t="shared" si="344"/>
        <v>0</v>
      </c>
      <c r="AM103" s="164">
        <f t="shared" si="385"/>
        <v>0</v>
      </c>
      <c r="AN103" s="439">
        <v>11</v>
      </c>
      <c r="AO103" s="178">
        <f t="shared" si="345"/>
        <v>0</v>
      </c>
      <c r="AP103" s="165">
        <f t="shared" si="386"/>
        <v>0</v>
      </c>
      <c r="AQ103" s="260">
        <v>2111</v>
      </c>
      <c r="AR103" s="179">
        <f t="shared" si="346"/>
        <v>0</v>
      </c>
      <c r="AS103" s="164">
        <f t="shared" si="387"/>
        <v>1</v>
      </c>
      <c r="AT103" s="260">
        <v>176</v>
      </c>
      <c r="AU103" s="180">
        <f t="shared" si="347"/>
        <v>176</v>
      </c>
      <c r="AV103" s="162">
        <f t="shared" si="388"/>
        <v>0</v>
      </c>
      <c r="AW103" s="260">
        <v>1840</v>
      </c>
      <c r="AX103" s="176">
        <f t="shared" si="348"/>
        <v>0</v>
      </c>
      <c r="AY103" s="161">
        <f t="shared" si="389"/>
        <v>0</v>
      </c>
      <c r="AZ103" s="248">
        <v>1161</v>
      </c>
      <c r="BA103" s="181">
        <f t="shared" si="349"/>
        <v>0</v>
      </c>
      <c r="BB103" s="162">
        <f t="shared" si="390"/>
        <v>0</v>
      </c>
      <c r="BC103" s="248">
        <v>112.2</v>
      </c>
      <c r="BD103" s="182">
        <f t="shared" si="350"/>
        <v>0</v>
      </c>
      <c r="BE103" s="161">
        <f t="shared" si="391"/>
        <v>0</v>
      </c>
      <c r="BF103" s="248">
        <v>1508</v>
      </c>
      <c r="BG103" s="182">
        <f t="shared" si="351"/>
        <v>0</v>
      </c>
      <c r="BH103" s="161">
        <f t="shared" si="392"/>
        <v>0</v>
      </c>
      <c r="BI103" s="248">
        <v>695.5</v>
      </c>
      <c r="BJ103" s="180">
        <f t="shared" si="352"/>
        <v>0</v>
      </c>
      <c r="BK103" s="161">
        <f t="shared" si="393"/>
        <v>1</v>
      </c>
      <c r="BL103" s="248">
        <v>45.5</v>
      </c>
      <c r="BM103" s="180">
        <f t="shared" si="353"/>
        <v>45.5</v>
      </c>
      <c r="BN103" s="161">
        <f t="shared" si="394"/>
        <v>0</v>
      </c>
      <c r="BO103" s="259">
        <v>-114</v>
      </c>
      <c r="BP103" s="176">
        <f t="shared" si="354"/>
        <v>0</v>
      </c>
      <c r="BQ103" s="161">
        <f t="shared" si="395"/>
        <v>0</v>
      </c>
      <c r="BR103" s="260">
        <v>699.99</v>
      </c>
      <c r="BS103" s="182">
        <f t="shared" si="355"/>
        <v>0</v>
      </c>
      <c r="BT103" s="161">
        <f t="shared" si="396"/>
        <v>1</v>
      </c>
      <c r="BU103" s="260">
        <v>349.99</v>
      </c>
      <c r="BV103" s="180">
        <f t="shared" si="356"/>
        <v>349.99</v>
      </c>
      <c r="BW103" s="162">
        <f t="shared" si="397"/>
        <v>1</v>
      </c>
      <c r="BX103" s="260">
        <v>70</v>
      </c>
      <c r="BY103" s="176">
        <f t="shared" si="357"/>
        <v>70</v>
      </c>
      <c r="BZ103" s="161">
        <f t="shared" si="398"/>
        <v>0</v>
      </c>
      <c r="CA103" s="260">
        <v>3631</v>
      </c>
      <c r="CB103" s="180">
        <f t="shared" si="358"/>
        <v>0</v>
      </c>
      <c r="CC103" s="162">
        <f t="shared" si="399"/>
        <v>0</v>
      </c>
      <c r="CD103" s="260"/>
      <c r="CE103" s="182"/>
      <c r="CF103" s="410">
        <f t="shared" si="400"/>
        <v>0</v>
      </c>
      <c r="CG103" s="260">
        <v>5150</v>
      </c>
      <c r="CH103" s="182">
        <f t="shared" si="359"/>
        <v>0</v>
      </c>
      <c r="CI103" s="416">
        <f t="shared" si="401"/>
        <v>0</v>
      </c>
      <c r="CJ103" s="260">
        <v>2575</v>
      </c>
      <c r="CK103" s="444">
        <f t="shared" si="360"/>
        <v>0</v>
      </c>
      <c r="CL103" s="162">
        <f t="shared" si="402"/>
        <v>0</v>
      </c>
      <c r="CM103" s="260">
        <v>515</v>
      </c>
      <c r="CN103" s="608">
        <f t="shared" si="361"/>
        <v>0</v>
      </c>
      <c r="CO103" s="158">
        <f t="shared" si="362"/>
        <v>641.49</v>
      </c>
      <c r="CP103" s="182"/>
      <c r="CQ103" s="731">
        <f t="shared" si="363"/>
        <v>641.49</v>
      </c>
      <c r="CR103" s="599"/>
      <c r="CS103" s="359">
        <f t="shared" si="403"/>
        <v>37712</v>
      </c>
      <c r="CT103" s="613"/>
      <c r="CU103" s="182"/>
      <c r="CV103" s="608"/>
      <c r="CW103" s="642"/>
      <c r="CX103" s="182"/>
      <c r="CY103" s="608"/>
      <c r="CZ103" s="613"/>
      <c r="DA103" s="182"/>
      <c r="DB103" s="608"/>
      <c r="DC103" s="613"/>
      <c r="DD103" s="182"/>
      <c r="DE103" s="608"/>
      <c r="DF103" s="613"/>
      <c r="DG103" s="182"/>
      <c r="DH103" s="608"/>
      <c r="DI103" s="613"/>
      <c r="DJ103" s="182"/>
      <c r="DK103" s="608"/>
      <c r="DL103" s="613"/>
      <c r="DM103" s="182"/>
      <c r="DN103" s="608"/>
      <c r="DO103" s="613"/>
      <c r="DP103" s="182"/>
      <c r="DQ103" s="608"/>
      <c r="DR103" s="613"/>
      <c r="DS103" s="182"/>
      <c r="DT103" s="608"/>
      <c r="DU103" s="613"/>
      <c r="DV103" s="182"/>
      <c r="DW103" s="608"/>
      <c r="DX103" s="613"/>
      <c r="DY103" s="182"/>
      <c r="DZ103" s="608"/>
      <c r="EA103" s="613"/>
      <c r="EB103" s="182"/>
      <c r="EC103" s="608"/>
      <c r="ED103" s="613"/>
      <c r="EE103" s="182"/>
      <c r="EF103" s="608"/>
      <c r="EG103" s="613"/>
      <c r="EH103" s="182"/>
      <c r="EI103" s="608"/>
      <c r="EJ103" s="613"/>
      <c r="EK103" s="182"/>
      <c r="EL103" s="608"/>
      <c r="EM103" s="613"/>
      <c r="EN103" s="182"/>
      <c r="EO103" s="608"/>
      <c r="EP103" s="613"/>
      <c r="EQ103" s="182"/>
      <c r="ER103" s="608"/>
      <c r="ES103" s="613"/>
      <c r="ET103" s="182"/>
      <c r="EU103" s="608"/>
      <c r="EV103" s="613"/>
      <c r="EW103" s="182"/>
      <c r="EX103" s="608"/>
      <c r="EY103" s="613"/>
      <c r="EZ103" s="182"/>
      <c r="FA103" s="608"/>
      <c r="FB103" s="182"/>
      <c r="FC103" s="182"/>
      <c r="FD103" s="182"/>
      <c r="FE103" s="588"/>
      <c r="FF103" s="182"/>
      <c r="FG103" s="181"/>
      <c r="FH103" s="860"/>
      <c r="FI103" s="662">
        <f t="shared" si="32"/>
        <v>37987</v>
      </c>
      <c r="FJ103" s="677"/>
      <c r="FK103" s="677"/>
      <c r="FL103" s="677"/>
      <c r="FM103" s="677"/>
      <c r="FN103" s="677"/>
      <c r="FO103" s="677"/>
      <c r="FP103" s="677"/>
      <c r="FQ103" s="677"/>
      <c r="FR103" s="677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666"/>
      <c r="GD103" s="666"/>
      <c r="GE103" s="666"/>
      <c r="GF103" s="666"/>
      <c r="GG103" s="169"/>
      <c r="GH103" s="686">
        <f t="shared" ref="GH103:GH114" si="405">N115+GH102</f>
        <v>0</v>
      </c>
      <c r="GI103" s="171">
        <f t="shared" ref="GI103:GI114" si="406">Q115+GI102</f>
        <v>0</v>
      </c>
      <c r="GJ103" s="171">
        <f t="shared" ref="GJ103:GJ114" si="407">T115+GJ102</f>
        <v>0</v>
      </c>
      <c r="GK103" s="171">
        <f t="shared" ref="GK103:GK114" si="408">W115+GK102</f>
        <v>0</v>
      </c>
      <c r="GL103" s="171">
        <f t="shared" ref="GL103:GL114" si="409">Z115+GL102</f>
        <v>0</v>
      </c>
      <c r="GM103" s="171">
        <f t="shared" ref="GM103:GM114" si="410">AC115+GM102</f>
        <v>0</v>
      </c>
      <c r="GN103" s="171">
        <f t="shared" ref="GN103:GN114" si="411">AF115+GN102</f>
        <v>0</v>
      </c>
      <c r="GO103" s="171">
        <f t="shared" ref="GO103:GO114" si="412">AI115+GO102</f>
        <v>0</v>
      </c>
      <c r="GP103" s="171">
        <f t="shared" ref="GP103:GP114" si="413">AL115+GP102</f>
        <v>0</v>
      </c>
      <c r="GQ103" s="171">
        <f t="shared" ref="GQ103:GQ114" si="414">AO115+GQ102</f>
        <v>0</v>
      </c>
      <c r="GR103" s="171">
        <f t="shared" ref="GR103:GR114" si="415">AR115+GR102</f>
        <v>0</v>
      </c>
      <c r="GS103" s="171">
        <f t="shared" ref="GS103:GS114" si="416">AU115+GS102</f>
        <v>3838</v>
      </c>
      <c r="GT103" s="171">
        <f t="shared" ref="GT103:GT114" si="417">AX115+GT102</f>
        <v>0</v>
      </c>
      <c r="GU103" s="171">
        <f t="shared" ref="GU103:GU114" si="418">BA115+GU102</f>
        <v>0</v>
      </c>
      <c r="GV103" s="171">
        <f t="shared" ref="GV103:GV114" si="419">BD115+GV102</f>
        <v>0</v>
      </c>
      <c r="GW103" s="171">
        <f t="shared" ref="GW103:GW114" si="420">BG115+GW102</f>
        <v>0</v>
      </c>
      <c r="GX103" s="171">
        <f t="shared" ref="GX103:GX114" si="421">BJ115+GX102</f>
        <v>0</v>
      </c>
      <c r="GY103" s="171">
        <f t="shared" ref="GY103:GY114" si="422">BM115+GY102</f>
        <v>3086.5</v>
      </c>
      <c r="GZ103" s="171">
        <f t="shared" ref="GZ103:GZ114" si="423">BP115+GZ102</f>
        <v>0</v>
      </c>
      <c r="HA103" s="171">
        <f t="shared" ref="HA103:HA114" si="424">BS115+HA102</f>
        <v>0</v>
      </c>
      <c r="HB103" s="171">
        <f t="shared" ref="HB103:HB114" si="425">BV115+HB102</f>
        <v>20655.900000000005</v>
      </c>
      <c r="HC103" s="171">
        <f t="shared" ref="HC103:HC114" si="426">BY115+HC102</f>
        <v>2696</v>
      </c>
      <c r="HD103" s="171">
        <f t="shared" ref="HD103:HD114" si="427">CB115+HD102</f>
        <v>0</v>
      </c>
      <c r="HE103" s="171">
        <f t="shared" ref="HE103:HE114" si="428">CE115+HE102</f>
        <v>0</v>
      </c>
      <c r="HF103" s="171">
        <f t="shared" ref="HF103:HF114" si="429">CH115+HF102</f>
        <v>0</v>
      </c>
      <c r="HG103" s="171">
        <f t="shared" ref="HG103:HG114" si="430">CK115+HG102</f>
        <v>0</v>
      </c>
      <c r="HH103" s="171">
        <f t="shared" ref="HH103:HH114" si="431">CN115+HH102</f>
        <v>0</v>
      </c>
      <c r="HI103" s="778"/>
      <c r="HJ103" s="171">
        <f t="shared" ref="HJ103:HJ114" si="432">CO115</f>
        <v>1291</v>
      </c>
      <c r="HK103" s="171"/>
      <c r="HL103" s="172">
        <f t="shared" ref="HL103:HL114" si="433">B115</f>
        <v>37987</v>
      </c>
      <c r="HM103" s="171">
        <f t="shared" si="304"/>
        <v>30276.400000000005</v>
      </c>
      <c r="HN103" s="700">
        <f t="shared" si="364"/>
        <v>37712</v>
      </c>
      <c r="HO103" s="160">
        <f t="shared" si="365"/>
        <v>641.49</v>
      </c>
      <c r="HP103" s="160">
        <f t="shared" si="366"/>
        <v>0</v>
      </c>
      <c r="HQ103" s="171">
        <f t="shared" si="367"/>
        <v>641.49</v>
      </c>
      <c r="HR103" s="168">
        <f t="shared" si="368"/>
        <v>1</v>
      </c>
      <c r="HS103" s="168">
        <f t="shared" si="369"/>
        <v>0</v>
      </c>
      <c r="HT103" s="160">
        <f t="shared" si="404"/>
        <v>21925.670000000002</v>
      </c>
      <c r="HU103" s="158">
        <f>MAX(HT55:HT103)</f>
        <v>23139.72</v>
      </c>
      <c r="HV103" s="158">
        <f t="shared" si="370"/>
        <v>-1214.0499999999993</v>
      </c>
      <c r="HW103" s="170"/>
      <c r="HX103" s="468"/>
      <c r="HY103" s="156"/>
      <c r="HZ103" s="156"/>
      <c r="IA103" s="156"/>
      <c r="IB103" s="156"/>
      <c r="IC103" s="156"/>
      <c r="ID103" s="156"/>
      <c r="IE103" s="156"/>
      <c r="IF103" s="156"/>
      <c r="IG103" s="156"/>
      <c r="IH103" s="156"/>
      <c r="II103" s="156"/>
      <c r="IJ103" s="156"/>
      <c r="IK103" s="156"/>
      <c r="IL103" s="156"/>
      <c r="IM103" s="156"/>
      <c r="IN103" s="156"/>
      <c r="IO103" s="156"/>
      <c r="IP103" s="156"/>
      <c r="IQ103" s="156"/>
      <c r="IR103" s="156"/>
      <c r="IS103" s="156"/>
      <c r="IT103" s="156"/>
      <c r="IU103" s="156"/>
      <c r="IV103" s="156"/>
      <c r="IW103" s="156"/>
      <c r="IX103" s="156"/>
      <c r="IY103" s="156"/>
      <c r="IZ103" s="156"/>
      <c r="JA103" s="156"/>
      <c r="JB103" s="156"/>
      <c r="JC103" s="156"/>
      <c r="JD103" s="156"/>
      <c r="JE103" s="156"/>
      <c r="JF103" s="156"/>
      <c r="JG103" s="156"/>
      <c r="JH103" s="156"/>
      <c r="JI103" s="156"/>
      <c r="JJ103" s="156"/>
      <c r="JK103" s="156"/>
      <c r="JL103" s="156"/>
      <c r="JM103" s="156"/>
      <c r="JN103" s="156"/>
      <c r="JO103" s="156"/>
      <c r="JP103" s="156"/>
      <c r="JQ103" s="156"/>
      <c r="JR103" s="156"/>
      <c r="JS103" s="156"/>
      <c r="JT103" s="156"/>
      <c r="JU103" s="156"/>
    </row>
    <row r="104" spans="1:281" s="174" customFormat="1" ht="19.5" customHeight="1" x14ac:dyDescent="0.35">
      <c r="A104" s="156"/>
      <c r="B104" s="813">
        <f t="shared" si="371"/>
        <v>37742</v>
      </c>
      <c r="C104" s="814">
        <f t="shared" si="372"/>
        <v>24498.99</v>
      </c>
      <c r="D104" s="816">
        <v>0</v>
      </c>
      <c r="E104" s="816">
        <v>0</v>
      </c>
      <c r="F104" s="814">
        <f t="shared" si="334"/>
        <v>1639.49</v>
      </c>
      <c r="G104" s="817">
        <f t="shared" si="373"/>
        <v>26138.480000000003</v>
      </c>
      <c r="H104" s="818">
        <f t="shared" si="374"/>
        <v>6.6920717956127987E-2</v>
      </c>
      <c r="I104" s="765">
        <f t="shared" si="375"/>
        <v>23565.160000000003</v>
      </c>
      <c r="J104" s="159">
        <f t="shared" si="335"/>
        <v>0</v>
      </c>
      <c r="K104" s="267">
        <v>37742</v>
      </c>
      <c r="L104" s="162">
        <f t="shared" si="376"/>
        <v>0</v>
      </c>
      <c r="M104" s="260">
        <v>2333.5</v>
      </c>
      <c r="N104" s="175">
        <f t="shared" si="336"/>
        <v>0</v>
      </c>
      <c r="O104" s="162">
        <f t="shared" si="377"/>
        <v>0</v>
      </c>
      <c r="P104" s="260">
        <v>233.35</v>
      </c>
      <c r="Q104" s="176">
        <f t="shared" si="337"/>
        <v>0</v>
      </c>
      <c r="R104" s="161">
        <f t="shared" si="378"/>
        <v>0</v>
      </c>
      <c r="S104" s="260">
        <v>1836.6</v>
      </c>
      <c r="T104" s="177">
        <f t="shared" si="338"/>
        <v>0</v>
      </c>
      <c r="U104" s="164">
        <f t="shared" si="379"/>
        <v>0</v>
      </c>
      <c r="V104" s="260">
        <v>183.66</v>
      </c>
      <c r="W104" s="177">
        <f t="shared" si="339"/>
        <v>0</v>
      </c>
      <c r="X104" s="164">
        <f t="shared" si="380"/>
        <v>0</v>
      </c>
      <c r="Y104" s="248">
        <v>2590</v>
      </c>
      <c r="Z104" s="178">
        <f t="shared" si="340"/>
        <v>0</v>
      </c>
      <c r="AA104" s="165">
        <f t="shared" si="381"/>
        <v>0</v>
      </c>
      <c r="AB104" s="248">
        <v>1295</v>
      </c>
      <c r="AC104" s="179">
        <f t="shared" si="341"/>
        <v>0</v>
      </c>
      <c r="AD104" s="164">
        <f t="shared" si="382"/>
        <v>0</v>
      </c>
      <c r="AE104" s="248">
        <v>259</v>
      </c>
      <c r="AF104" s="179">
        <f t="shared" si="342"/>
        <v>0</v>
      </c>
      <c r="AG104" s="164">
        <f t="shared" si="383"/>
        <v>0</v>
      </c>
      <c r="AH104" s="439">
        <v>761</v>
      </c>
      <c r="AI104" s="178">
        <f t="shared" si="343"/>
        <v>0</v>
      </c>
      <c r="AJ104" s="165">
        <f t="shared" si="384"/>
        <v>0</v>
      </c>
      <c r="AK104" s="439">
        <v>361</v>
      </c>
      <c r="AL104" s="179">
        <f t="shared" si="344"/>
        <v>0</v>
      </c>
      <c r="AM104" s="164">
        <f t="shared" si="385"/>
        <v>0</v>
      </c>
      <c r="AN104" s="439">
        <v>121</v>
      </c>
      <c r="AO104" s="178">
        <f t="shared" si="345"/>
        <v>0</v>
      </c>
      <c r="AP104" s="165">
        <f t="shared" si="386"/>
        <v>0</v>
      </c>
      <c r="AQ104" s="260">
        <v>2830</v>
      </c>
      <c r="AR104" s="179">
        <f t="shared" si="346"/>
        <v>0</v>
      </c>
      <c r="AS104" s="164">
        <f t="shared" si="387"/>
        <v>1</v>
      </c>
      <c r="AT104" s="260">
        <v>283</v>
      </c>
      <c r="AU104" s="180">
        <f t="shared" si="347"/>
        <v>283</v>
      </c>
      <c r="AV104" s="162">
        <f t="shared" si="388"/>
        <v>0</v>
      </c>
      <c r="AW104" s="260">
        <v>3330</v>
      </c>
      <c r="AX104" s="176">
        <f t="shared" si="348"/>
        <v>0</v>
      </c>
      <c r="AY104" s="161">
        <f t="shared" si="389"/>
        <v>0</v>
      </c>
      <c r="AZ104" s="248">
        <v>5187.5</v>
      </c>
      <c r="BA104" s="181">
        <f t="shared" si="349"/>
        <v>0</v>
      </c>
      <c r="BB104" s="162">
        <f t="shared" si="390"/>
        <v>0</v>
      </c>
      <c r="BC104" s="248">
        <v>518.75</v>
      </c>
      <c r="BD104" s="182">
        <f t="shared" si="350"/>
        <v>0</v>
      </c>
      <c r="BE104" s="161">
        <f t="shared" si="391"/>
        <v>0</v>
      </c>
      <c r="BF104" s="248">
        <v>7400</v>
      </c>
      <c r="BG104" s="182">
        <f t="shared" si="351"/>
        <v>0</v>
      </c>
      <c r="BH104" s="161">
        <f t="shared" si="392"/>
        <v>0</v>
      </c>
      <c r="BI104" s="248">
        <v>3700</v>
      </c>
      <c r="BJ104" s="180">
        <f t="shared" si="352"/>
        <v>0</v>
      </c>
      <c r="BK104" s="161">
        <f t="shared" si="393"/>
        <v>1</v>
      </c>
      <c r="BL104" s="248">
        <v>740</v>
      </c>
      <c r="BM104" s="180">
        <f t="shared" si="353"/>
        <v>740</v>
      </c>
      <c r="BN104" s="161">
        <f t="shared" si="394"/>
        <v>0</v>
      </c>
      <c r="BO104" s="260">
        <v>2931.25</v>
      </c>
      <c r="BP104" s="176">
        <f t="shared" si="354"/>
        <v>0</v>
      </c>
      <c r="BQ104" s="161">
        <f t="shared" si="395"/>
        <v>0</v>
      </c>
      <c r="BR104" s="260">
        <v>1209.49</v>
      </c>
      <c r="BS104" s="182">
        <f t="shared" si="355"/>
        <v>0</v>
      </c>
      <c r="BT104" s="161">
        <f t="shared" si="396"/>
        <v>1</v>
      </c>
      <c r="BU104" s="260">
        <v>565.74</v>
      </c>
      <c r="BV104" s="180">
        <f t="shared" si="356"/>
        <v>565.74</v>
      </c>
      <c r="BW104" s="162">
        <f t="shared" si="397"/>
        <v>1</v>
      </c>
      <c r="BX104" s="260">
        <v>50.75</v>
      </c>
      <c r="BY104" s="176">
        <f t="shared" si="357"/>
        <v>50.75</v>
      </c>
      <c r="BZ104" s="161">
        <f t="shared" si="398"/>
        <v>0</v>
      </c>
      <c r="CA104" s="260">
        <v>3920</v>
      </c>
      <c r="CB104" s="180">
        <f t="shared" si="358"/>
        <v>0</v>
      </c>
      <c r="CC104" s="162">
        <f t="shared" si="399"/>
        <v>0</v>
      </c>
      <c r="CD104" s="259"/>
      <c r="CE104" s="182"/>
      <c r="CF104" s="410">
        <f t="shared" si="400"/>
        <v>0</v>
      </c>
      <c r="CG104" s="259">
        <v>-2939</v>
      </c>
      <c r="CH104" s="182">
        <f t="shared" si="359"/>
        <v>0</v>
      </c>
      <c r="CI104" s="416">
        <f t="shared" si="401"/>
        <v>0</v>
      </c>
      <c r="CJ104" s="259">
        <v>-1489</v>
      </c>
      <c r="CK104" s="444">
        <f t="shared" si="360"/>
        <v>0</v>
      </c>
      <c r="CL104" s="162">
        <f t="shared" si="402"/>
        <v>0</v>
      </c>
      <c r="CM104" s="259">
        <v>-329</v>
      </c>
      <c r="CN104" s="608">
        <f t="shared" si="361"/>
        <v>0</v>
      </c>
      <c r="CO104" s="158">
        <f t="shared" si="362"/>
        <v>1639.49</v>
      </c>
      <c r="CP104" s="182"/>
      <c r="CQ104" s="731">
        <f t="shared" si="363"/>
        <v>1639.49</v>
      </c>
      <c r="CR104" s="599"/>
      <c r="CS104" s="359">
        <f t="shared" si="403"/>
        <v>37742</v>
      </c>
      <c r="CT104" s="613"/>
      <c r="CU104" s="182"/>
      <c r="CV104" s="608"/>
      <c r="CW104" s="642"/>
      <c r="CX104" s="182"/>
      <c r="CY104" s="608"/>
      <c r="CZ104" s="613"/>
      <c r="DA104" s="182"/>
      <c r="DB104" s="608"/>
      <c r="DC104" s="613"/>
      <c r="DD104" s="182"/>
      <c r="DE104" s="608"/>
      <c r="DF104" s="613"/>
      <c r="DG104" s="182"/>
      <c r="DH104" s="608"/>
      <c r="DI104" s="613"/>
      <c r="DJ104" s="182"/>
      <c r="DK104" s="608"/>
      <c r="DL104" s="613"/>
      <c r="DM104" s="182"/>
      <c r="DN104" s="608"/>
      <c r="DO104" s="613"/>
      <c r="DP104" s="182"/>
      <c r="DQ104" s="608"/>
      <c r="DR104" s="613"/>
      <c r="DS104" s="182"/>
      <c r="DT104" s="608"/>
      <c r="DU104" s="613"/>
      <c r="DV104" s="182"/>
      <c r="DW104" s="608"/>
      <c r="DX104" s="613"/>
      <c r="DY104" s="182"/>
      <c r="DZ104" s="608"/>
      <c r="EA104" s="613"/>
      <c r="EB104" s="182"/>
      <c r="EC104" s="608"/>
      <c r="ED104" s="613"/>
      <c r="EE104" s="182"/>
      <c r="EF104" s="608"/>
      <c r="EG104" s="613"/>
      <c r="EH104" s="182"/>
      <c r="EI104" s="608"/>
      <c r="EJ104" s="613"/>
      <c r="EK104" s="182"/>
      <c r="EL104" s="608"/>
      <c r="EM104" s="613"/>
      <c r="EN104" s="182"/>
      <c r="EO104" s="608"/>
      <c r="EP104" s="613"/>
      <c r="EQ104" s="182"/>
      <c r="ER104" s="608"/>
      <c r="ES104" s="613"/>
      <c r="ET104" s="182"/>
      <c r="EU104" s="608"/>
      <c r="EV104" s="613"/>
      <c r="EW104" s="182"/>
      <c r="EX104" s="608"/>
      <c r="EY104" s="613"/>
      <c r="EZ104" s="182"/>
      <c r="FA104" s="608"/>
      <c r="FB104" s="182"/>
      <c r="FC104" s="182"/>
      <c r="FD104" s="182"/>
      <c r="FE104" s="588"/>
      <c r="FF104" s="182"/>
      <c r="FG104" s="181"/>
      <c r="FH104" s="860"/>
      <c r="FI104" s="662">
        <f t="shared" si="32"/>
        <v>38018</v>
      </c>
      <c r="FJ104" s="677"/>
      <c r="FK104" s="677"/>
      <c r="FL104" s="677"/>
      <c r="FM104" s="677"/>
      <c r="FN104" s="677"/>
      <c r="FO104" s="677"/>
      <c r="FP104" s="677"/>
      <c r="FQ104" s="677"/>
      <c r="FR104" s="677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666"/>
      <c r="GD104" s="666"/>
      <c r="GE104" s="666"/>
      <c r="GF104" s="666"/>
      <c r="GG104" s="169"/>
      <c r="GH104" s="686">
        <f t="shared" si="405"/>
        <v>0</v>
      </c>
      <c r="GI104" s="171">
        <f t="shared" si="406"/>
        <v>0</v>
      </c>
      <c r="GJ104" s="171">
        <f t="shared" si="407"/>
        <v>0</v>
      </c>
      <c r="GK104" s="171">
        <f t="shared" si="408"/>
        <v>0</v>
      </c>
      <c r="GL104" s="171">
        <f t="shared" si="409"/>
        <v>0</v>
      </c>
      <c r="GM104" s="171">
        <f t="shared" si="410"/>
        <v>0</v>
      </c>
      <c r="GN104" s="171">
        <f t="shared" si="411"/>
        <v>0</v>
      </c>
      <c r="GO104" s="171">
        <f t="shared" si="412"/>
        <v>0</v>
      </c>
      <c r="GP104" s="171">
        <f t="shared" si="413"/>
        <v>0</v>
      </c>
      <c r="GQ104" s="171">
        <f t="shared" si="414"/>
        <v>0</v>
      </c>
      <c r="GR104" s="171">
        <f t="shared" si="415"/>
        <v>0</v>
      </c>
      <c r="GS104" s="171">
        <f t="shared" si="416"/>
        <v>3707</v>
      </c>
      <c r="GT104" s="171">
        <f t="shared" si="417"/>
        <v>0</v>
      </c>
      <c r="GU104" s="171">
        <f t="shared" si="418"/>
        <v>0</v>
      </c>
      <c r="GV104" s="171">
        <f t="shared" si="419"/>
        <v>0</v>
      </c>
      <c r="GW104" s="171">
        <f t="shared" si="420"/>
        <v>0</v>
      </c>
      <c r="GX104" s="171">
        <f t="shared" si="421"/>
        <v>0</v>
      </c>
      <c r="GY104" s="171">
        <f t="shared" si="422"/>
        <v>2472.25</v>
      </c>
      <c r="GZ104" s="171">
        <f t="shared" si="423"/>
        <v>0</v>
      </c>
      <c r="HA104" s="171">
        <f t="shared" si="424"/>
        <v>0</v>
      </c>
      <c r="HB104" s="171">
        <f t="shared" si="425"/>
        <v>21616.900000000005</v>
      </c>
      <c r="HC104" s="171">
        <f t="shared" si="426"/>
        <v>2857</v>
      </c>
      <c r="HD104" s="171">
        <f t="shared" si="427"/>
        <v>0</v>
      </c>
      <c r="HE104" s="171">
        <f t="shared" si="428"/>
        <v>0</v>
      </c>
      <c r="HF104" s="171">
        <f t="shared" si="429"/>
        <v>0</v>
      </c>
      <c r="HG104" s="171">
        <f t="shared" si="430"/>
        <v>0</v>
      </c>
      <c r="HH104" s="171">
        <f t="shared" si="431"/>
        <v>0</v>
      </c>
      <c r="HI104" s="778"/>
      <c r="HJ104" s="171">
        <f t="shared" si="432"/>
        <v>376.75</v>
      </c>
      <c r="HK104" s="171"/>
      <c r="HL104" s="172">
        <f t="shared" si="433"/>
        <v>38018</v>
      </c>
      <c r="HM104" s="171">
        <f t="shared" si="304"/>
        <v>30653.150000000005</v>
      </c>
      <c r="HN104" s="700">
        <f t="shared" si="364"/>
        <v>37742</v>
      </c>
      <c r="HO104" s="160">
        <f t="shared" si="365"/>
        <v>1639.49</v>
      </c>
      <c r="HP104" s="160">
        <f t="shared" si="366"/>
        <v>0</v>
      </c>
      <c r="HQ104" s="171">
        <f t="shared" si="367"/>
        <v>1639.49</v>
      </c>
      <c r="HR104" s="168">
        <f t="shared" si="368"/>
        <v>1</v>
      </c>
      <c r="HS104" s="168">
        <f t="shared" si="369"/>
        <v>0</v>
      </c>
      <c r="HT104" s="160">
        <f t="shared" si="404"/>
        <v>23565.160000000003</v>
      </c>
      <c r="HU104" s="158">
        <f>MAX(HT55:HT104)</f>
        <v>23565.160000000003</v>
      </c>
      <c r="HV104" s="158">
        <f t="shared" si="370"/>
        <v>0</v>
      </c>
      <c r="HW104" s="170"/>
      <c r="HX104" s="468"/>
      <c r="HY104" s="156"/>
      <c r="HZ104" s="156"/>
      <c r="IA104" s="156"/>
      <c r="IB104" s="156"/>
      <c r="IC104" s="156"/>
      <c r="ID104" s="156"/>
      <c r="IE104" s="156"/>
      <c r="IF104" s="156"/>
      <c r="IG104" s="156"/>
      <c r="IH104" s="156"/>
      <c r="II104" s="156"/>
      <c r="IJ104" s="156"/>
      <c r="IK104" s="156"/>
      <c r="IL104" s="156"/>
      <c r="IM104" s="156"/>
      <c r="IN104" s="156"/>
      <c r="IO104" s="156"/>
      <c r="IP104" s="156"/>
      <c r="IQ104" s="156"/>
      <c r="IR104" s="156"/>
      <c r="IS104" s="156"/>
      <c r="IT104" s="156"/>
      <c r="IU104" s="156"/>
      <c r="IV104" s="156"/>
      <c r="IW104" s="156"/>
      <c r="IX104" s="156"/>
      <c r="IY104" s="156"/>
      <c r="IZ104" s="156"/>
      <c r="JA104" s="156"/>
      <c r="JB104" s="156"/>
      <c r="JC104" s="156"/>
      <c r="JD104" s="156"/>
      <c r="JE104" s="156"/>
      <c r="JF104" s="156"/>
      <c r="JG104" s="156"/>
      <c r="JH104" s="156"/>
      <c r="JI104" s="156"/>
      <c r="JJ104" s="156"/>
      <c r="JK104" s="156"/>
      <c r="JL104" s="156"/>
      <c r="JM104" s="156"/>
      <c r="JN104" s="156"/>
      <c r="JO104" s="156"/>
      <c r="JP104" s="156"/>
      <c r="JQ104" s="156"/>
      <c r="JR104" s="156"/>
      <c r="JS104" s="156"/>
      <c r="JT104" s="156"/>
      <c r="JU104" s="156"/>
    </row>
    <row r="105" spans="1:281" s="174" customFormat="1" ht="19.5" customHeight="1" x14ac:dyDescent="0.35">
      <c r="A105" s="156"/>
      <c r="B105" s="813">
        <f t="shared" si="371"/>
        <v>37773</v>
      </c>
      <c r="C105" s="814">
        <f t="shared" si="372"/>
        <v>26138.480000000003</v>
      </c>
      <c r="D105" s="816">
        <v>0</v>
      </c>
      <c r="E105" s="816">
        <v>0</v>
      </c>
      <c r="F105" s="814">
        <f t="shared" si="334"/>
        <v>-124.27</v>
      </c>
      <c r="G105" s="817">
        <f t="shared" si="373"/>
        <v>26014.210000000003</v>
      </c>
      <c r="H105" s="818">
        <f t="shared" si="374"/>
        <v>-4.7542932871383484E-3</v>
      </c>
      <c r="I105" s="765">
        <f t="shared" si="375"/>
        <v>23440.890000000003</v>
      </c>
      <c r="J105" s="159">
        <f t="shared" si="335"/>
        <v>-124.27000000000044</v>
      </c>
      <c r="K105" s="267">
        <v>37773</v>
      </c>
      <c r="L105" s="162">
        <f t="shared" si="376"/>
        <v>0</v>
      </c>
      <c r="M105" s="260">
        <v>545.5</v>
      </c>
      <c r="N105" s="175">
        <f t="shared" si="336"/>
        <v>0</v>
      </c>
      <c r="O105" s="162">
        <f t="shared" si="377"/>
        <v>0</v>
      </c>
      <c r="P105" s="260">
        <v>54.55</v>
      </c>
      <c r="Q105" s="176">
        <f t="shared" si="337"/>
        <v>0</v>
      </c>
      <c r="R105" s="161">
        <f t="shared" si="378"/>
        <v>0</v>
      </c>
      <c r="S105" s="260">
        <v>76</v>
      </c>
      <c r="T105" s="177">
        <f t="shared" si="338"/>
        <v>0</v>
      </c>
      <c r="U105" s="164">
        <f t="shared" si="379"/>
        <v>0</v>
      </c>
      <c r="V105" s="260">
        <v>7.6</v>
      </c>
      <c r="W105" s="177">
        <f t="shared" si="339"/>
        <v>0</v>
      </c>
      <c r="X105" s="164">
        <f t="shared" si="380"/>
        <v>0</v>
      </c>
      <c r="Y105" s="248">
        <v>6</v>
      </c>
      <c r="Z105" s="178">
        <f t="shared" si="340"/>
        <v>0</v>
      </c>
      <c r="AA105" s="165">
        <f t="shared" si="381"/>
        <v>0</v>
      </c>
      <c r="AB105" s="247">
        <v>-16.5</v>
      </c>
      <c r="AC105" s="179">
        <f t="shared" si="341"/>
        <v>0</v>
      </c>
      <c r="AD105" s="164">
        <f t="shared" si="382"/>
        <v>0</v>
      </c>
      <c r="AE105" s="247">
        <v>-34.5</v>
      </c>
      <c r="AF105" s="179">
        <f t="shared" si="342"/>
        <v>0</v>
      </c>
      <c r="AG105" s="164">
        <f t="shared" si="383"/>
        <v>0</v>
      </c>
      <c r="AH105" s="243">
        <v>-150</v>
      </c>
      <c r="AI105" s="178">
        <f t="shared" si="343"/>
        <v>0</v>
      </c>
      <c r="AJ105" s="165">
        <f t="shared" si="384"/>
        <v>0</v>
      </c>
      <c r="AK105" s="243">
        <v>-75</v>
      </c>
      <c r="AL105" s="179">
        <f t="shared" si="344"/>
        <v>0</v>
      </c>
      <c r="AM105" s="164">
        <f t="shared" si="385"/>
        <v>0</v>
      </c>
      <c r="AN105" s="243">
        <v>-30</v>
      </c>
      <c r="AO105" s="178">
        <f t="shared" si="345"/>
        <v>0</v>
      </c>
      <c r="AP105" s="165">
        <f t="shared" si="386"/>
        <v>0</v>
      </c>
      <c r="AQ105" s="260">
        <v>1770</v>
      </c>
      <c r="AR105" s="179">
        <f t="shared" si="346"/>
        <v>0</v>
      </c>
      <c r="AS105" s="164">
        <f t="shared" si="387"/>
        <v>1</v>
      </c>
      <c r="AT105" s="260">
        <v>177</v>
      </c>
      <c r="AU105" s="180">
        <f t="shared" si="347"/>
        <v>177</v>
      </c>
      <c r="AV105" s="162">
        <f t="shared" si="388"/>
        <v>0</v>
      </c>
      <c r="AW105" s="260">
        <v>930</v>
      </c>
      <c r="AX105" s="176">
        <f t="shared" si="348"/>
        <v>0</v>
      </c>
      <c r="AY105" s="161">
        <f t="shared" si="389"/>
        <v>0</v>
      </c>
      <c r="AZ105" s="247">
        <v>-589</v>
      </c>
      <c r="BA105" s="181">
        <f t="shared" si="349"/>
        <v>0</v>
      </c>
      <c r="BB105" s="162">
        <f t="shared" si="390"/>
        <v>0</v>
      </c>
      <c r="BC105" s="247">
        <v>-62.8</v>
      </c>
      <c r="BD105" s="182">
        <f t="shared" si="350"/>
        <v>0</v>
      </c>
      <c r="BE105" s="161">
        <f t="shared" si="391"/>
        <v>0</v>
      </c>
      <c r="BF105" s="247">
        <v>-1101.5</v>
      </c>
      <c r="BG105" s="182">
        <f t="shared" si="351"/>
        <v>0</v>
      </c>
      <c r="BH105" s="161">
        <f t="shared" si="392"/>
        <v>0</v>
      </c>
      <c r="BI105" s="247">
        <v>-570.25</v>
      </c>
      <c r="BJ105" s="180">
        <f t="shared" si="352"/>
        <v>0</v>
      </c>
      <c r="BK105" s="161">
        <f t="shared" si="393"/>
        <v>1</v>
      </c>
      <c r="BL105" s="247">
        <v>-145.25</v>
      </c>
      <c r="BM105" s="180">
        <f t="shared" si="353"/>
        <v>-145.25</v>
      </c>
      <c r="BN105" s="161">
        <f t="shared" si="394"/>
        <v>0</v>
      </c>
      <c r="BO105" s="260">
        <v>1506.25</v>
      </c>
      <c r="BP105" s="176">
        <f t="shared" si="354"/>
        <v>0</v>
      </c>
      <c r="BQ105" s="161">
        <f t="shared" si="395"/>
        <v>0</v>
      </c>
      <c r="BR105" s="259">
        <v>-78.040000000000006</v>
      </c>
      <c r="BS105" s="182">
        <f t="shared" si="355"/>
        <v>0</v>
      </c>
      <c r="BT105" s="161">
        <f t="shared" si="396"/>
        <v>1</v>
      </c>
      <c r="BU105" s="259">
        <v>-78.02</v>
      </c>
      <c r="BV105" s="180">
        <f t="shared" si="356"/>
        <v>-78.02</v>
      </c>
      <c r="BW105" s="162">
        <f t="shared" si="397"/>
        <v>1</v>
      </c>
      <c r="BX105" s="259">
        <v>-78</v>
      </c>
      <c r="BY105" s="176">
        <f t="shared" si="357"/>
        <v>-78</v>
      </c>
      <c r="BZ105" s="161">
        <f t="shared" si="398"/>
        <v>0</v>
      </c>
      <c r="CA105" s="259">
        <v>-199.02</v>
      </c>
      <c r="CB105" s="180">
        <f t="shared" si="358"/>
        <v>0</v>
      </c>
      <c r="CC105" s="162">
        <f t="shared" si="399"/>
        <v>0</v>
      </c>
      <c r="CD105" s="260"/>
      <c r="CE105" s="182"/>
      <c r="CF105" s="410">
        <f t="shared" si="400"/>
        <v>0</v>
      </c>
      <c r="CG105" s="260">
        <v>761</v>
      </c>
      <c r="CH105" s="182">
        <f t="shared" si="359"/>
        <v>0</v>
      </c>
      <c r="CI105" s="416">
        <f t="shared" si="401"/>
        <v>0</v>
      </c>
      <c r="CJ105" s="260">
        <v>361</v>
      </c>
      <c r="CK105" s="444">
        <f t="shared" si="360"/>
        <v>0</v>
      </c>
      <c r="CL105" s="162">
        <f t="shared" si="402"/>
        <v>0</v>
      </c>
      <c r="CM105" s="260">
        <v>41</v>
      </c>
      <c r="CN105" s="608">
        <f t="shared" si="361"/>
        <v>0</v>
      </c>
      <c r="CO105" s="158">
        <f t="shared" si="362"/>
        <v>-124.27</v>
      </c>
      <c r="CP105" s="182"/>
      <c r="CQ105" s="731">
        <f t="shared" si="363"/>
        <v>-124.27</v>
      </c>
      <c r="CR105" s="599"/>
      <c r="CS105" s="359">
        <f t="shared" si="403"/>
        <v>37773</v>
      </c>
      <c r="CT105" s="613"/>
      <c r="CU105" s="182"/>
      <c r="CV105" s="608"/>
      <c r="CW105" s="642"/>
      <c r="CX105" s="182"/>
      <c r="CY105" s="608"/>
      <c r="CZ105" s="613"/>
      <c r="DA105" s="182"/>
      <c r="DB105" s="608"/>
      <c r="DC105" s="613"/>
      <c r="DD105" s="182"/>
      <c r="DE105" s="608"/>
      <c r="DF105" s="613"/>
      <c r="DG105" s="182"/>
      <c r="DH105" s="608"/>
      <c r="DI105" s="613"/>
      <c r="DJ105" s="182"/>
      <c r="DK105" s="608"/>
      <c r="DL105" s="613"/>
      <c r="DM105" s="182"/>
      <c r="DN105" s="608"/>
      <c r="DO105" s="613"/>
      <c r="DP105" s="182"/>
      <c r="DQ105" s="608"/>
      <c r="DR105" s="613"/>
      <c r="DS105" s="182"/>
      <c r="DT105" s="608"/>
      <c r="DU105" s="613"/>
      <c r="DV105" s="182"/>
      <c r="DW105" s="608"/>
      <c r="DX105" s="613"/>
      <c r="DY105" s="182"/>
      <c r="DZ105" s="608"/>
      <c r="EA105" s="613"/>
      <c r="EB105" s="182"/>
      <c r="EC105" s="608"/>
      <c r="ED105" s="613"/>
      <c r="EE105" s="182"/>
      <c r="EF105" s="608"/>
      <c r="EG105" s="613"/>
      <c r="EH105" s="182"/>
      <c r="EI105" s="608"/>
      <c r="EJ105" s="613"/>
      <c r="EK105" s="182"/>
      <c r="EL105" s="608"/>
      <c r="EM105" s="613"/>
      <c r="EN105" s="182"/>
      <c r="EO105" s="608"/>
      <c r="EP105" s="613"/>
      <c r="EQ105" s="182"/>
      <c r="ER105" s="608"/>
      <c r="ES105" s="613"/>
      <c r="ET105" s="182"/>
      <c r="EU105" s="608"/>
      <c r="EV105" s="613"/>
      <c r="EW105" s="182"/>
      <c r="EX105" s="608"/>
      <c r="EY105" s="613"/>
      <c r="EZ105" s="182"/>
      <c r="FA105" s="608"/>
      <c r="FB105" s="182"/>
      <c r="FC105" s="182"/>
      <c r="FD105" s="182"/>
      <c r="FE105" s="588"/>
      <c r="FF105" s="182"/>
      <c r="FG105" s="181"/>
      <c r="FH105" s="860"/>
      <c r="FI105" s="662">
        <f t="shared" si="32"/>
        <v>38047</v>
      </c>
      <c r="FJ105" s="677"/>
      <c r="FK105" s="677"/>
      <c r="FL105" s="677"/>
      <c r="FM105" s="677"/>
      <c r="FN105" s="677"/>
      <c r="FO105" s="677"/>
      <c r="FP105" s="677"/>
      <c r="FQ105" s="677"/>
      <c r="FR105" s="677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666"/>
      <c r="GD105" s="666"/>
      <c r="GE105" s="666"/>
      <c r="GF105" s="666"/>
      <c r="GG105" s="169"/>
      <c r="GH105" s="686">
        <f t="shared" si="405"/>
        <v>0</v>
      </c>
      <c r="GI105" s="171">
        <f t="shared" si="406"/>
        <v>0</v>
      </c>
      <c r="GJ105" s="171">
        <f t="shared" si="407"/>
        <v>0</v>
      </c>
      <c r="GK105" s="171">
        <f t="shared" si="408"/>
        <v>0</v>
      </c>
      <c r="GL105" s="171">
        <f t="shared" si="409"/>
        <v>0</v>
      </c>
      <c r="GM105" s="171">
        <f t="shared" si="410"/>
        <v>0</v>
      </c>
      <c r="GN105" s="171">
        <f t="shared" si="411"/>
        <v>0</v>
      </c>
      <c r="GO105" s="171">
        <f t="shared" si="412"/>
        <v>0</v>
      </c>
      <c r="GP105" s="171">
        <f t="shared" si="413"/>
        <v>0</v>
      </c>
      <c r="GQ105" s="171">
        <f t="shared" si="414"/>
        <v>0</v>
      </c>
      <c r="GR105" s="171">
        <f t="shared" si="415"/>
        <v>0</v>
      </c>
      <c r="GS105" s="171">
        <f t="shared" si="416"/>
        <v>3489</v>
      </c>
      <c r="GT105" s="171">
        <f t="shared" si="417"/>
        <v>0</v>
      </c>
      <c r="GU105" s="171">
        <f t="shared" si="418"/>
        <v>0</v>
      </c>
      <c r="GV105" s="171">
        <f t="shared" si="419"/>
        <v>0</v>
      </c>
      <c r="GW105" s="171">
        <f t="shared" si="420"/>
        <v>0</v>
      </c>
      <c r="GX105" s="171">
        <f t="shared" si="421"/>
        <v>0</v>
      </c>
      <c r="GY105" s="171">
        <f t="shared" si="422"/>
        <v>2701</v>
      </c>
      <c r="GZ105" s="171">
        <f t="shared" si="423"/>
        <v>0</v>
      </c>
      <c r="HA105" s="171">
        <f t="shared" si="424"/>
        <v>0</v>
      </c>
      <c r="HB105" s="171">
        <f t="shared" si="425"/>
        <v>21477.900000000005</v>
      </c>
      <c r="HC105" s="171">
        <f t="shared" si="426"/>
        <v>2798</v>
      </c>
      <c r="HD105" s="171">
        <f t="shared" si="427"/>
        <v>0</v>
      </c>
      <c r="HE105" s="171">
        <f t="shared" si="428"/>
        <v>0</v>
      </c>
      <c r="HF105" s="171">
        <f t="shared" si="429"/>
        <v>0</v>
      </c>
      <c r="HG105" s="171">
        <f t="shared" si="430"/>
        <v>0</v>
      </c>
      <c r="HH105" s="171">
        <f t="shared" si="431"/>
        <v>0</v>
      </c>
      <c r="HI105" s="778"/>
      <c r="HJ105" s="171">
        <f t="shared" si="432"/>
        <v>-187.25</v>
      </c>
      <c r="HK105" s="171"/>
      <c r="HL105" s="172">
        <f t="shared" si="433"/>
        <v>38047</v>
      </c>
      <c r="HM105" s="171">
        <f t="shared" si="304"/>
        <v>30465.900000000005</v>
      </c>
      <c r="HN105" s="700">
        <f t="shared" si="364"/>
        <v>37773</v>
      </c>
      <c r="HO105" s="160">
        <f t="shared" si="365"/>
        <v>0</v>
      </c>
      <c r="HP105" s="160">
        <f t="shared" si="366"/>
        <v>-124.27</v>
      </c>
      <c r="HQ105" s="171">
        <f t="shared" si="367"/>
        <v>-124.27</v>
      </c>
      <c r="HR105" s="168">
        <f t="shared" si="368"/>
        <v>0</v>
      </c>
      <c r="HS105" s="168">
        <f t="shared" si="369"/>
        <v>1</v>
      </c>
      <c r="HT105" s="160">
        <f t="shared" si="404"/>
        <v>23440.890000000003</v>
      </c>
      <c r="HU105" s="158">
        <f>MAX(HT55:HT105)</f>
        <v>23565.160000000003</v>
      </c>
      <c r="HV105" s="158">
        <f t="shared" si="370"/>
        <v>-124.27000000000044</v>
      </c>
      <c r="HW105" s="170"/>
      <c r="HX105" s="468"/>
      <c r="HY105" s="156"/>
      <c r="HZ105" s="156"/>
      <c r="IA105" s="156"/>
      <c r="IB105" s="156"/>
      <c r="IC105" s="156"/>
      <c r="ID105" s="156"/>
      <c r="IE105" s="156"/>
      <c r="IF105" s="156"/>
      <c r="IG105" s="156"/>
      <c r="IH105" s="156"/>
      <c r="II105" s="156"/>
      <c r="IJ105" s="156"/>
      <c r="IK105" s="156"/>
      <c r="IL105" s="156"/>
      <c r="IM105" s="156"/>
      <c r="IN105" s="156"/>
      <c r="IO105" s="156"/>
      <c r="IP105" s="156"/>
      <c r="IQ105" s="156"/>
      <c r="IR105" s="156"/>
      <c r="IS105" s="156"/>
      <c r="IT105" s="156"/>
      <c r="IU105" s="156"/>
      <c r="IV105" s="156"/>
      <c r="IW105" s="156"/>
      <c r="IX105" s="156"/>
      <c r="IY105" s="156"/>
      <c r="IZ105" s="156"/>
      <c r="JA105" s="156"/>
      <c r="JB105" s="156"/>
      <c r="JC105" s="156"/>
      <c r="JD105" s="156"/>
      <c r="JE105" s="156"/>
      <c r="JF105" s="156"/>
      <c r="JG105" s="156"/>
      <c r="JH105" s="156"/>
      <c r="JI105" s="156"/>
      <c r="JJ105" s="156"/>
      <c r="JK105" s="156"/>
      <c r="JL105" s="156"/>
      <c r="JM105" s="156"/>
      <c r="JN105" s="156"/>
      <c r="JO105" s="156"/>
      <c r="JP105" s="156"/>
      <c r="JQ105" s="156"/>
      <c r="JR105" s="156"/>
      <c r="JS105" s="156"/>
      <c r="JT105" s="156"/>
      <c r="JU105" s="156"/>
    </row>
    <row r="106" spans="1:281" s="174" customFormat="1" ht="19.5" customHeight="1" x14ac:dyDescent="0.35">
      <c r="A106" s="156"/>
      <c r="B106" s="813">
        <f t="shared" si="371"/>
        <v>37803</v>
      </c>
      <c r="C106" s="814">
        <f t="shared" si="372"/>
        <v>26014.210000000003</v>
      </c>
      <c r="D106" s="816">
        <v>0</v>
      </c>
      <c r="E106" s="816">
        <v>0</v>
      </c>
      <c r="F106" s="814">
        <f t="shared" si="334"/>
        <v>-757.98</v>
      </c>
      <c r="G106" s="817">
        <f t="shared" si="373"/>
        <v>25256.230000000003</v>
      </c>
      <c r="H106" s="818">
        <f t="shared" si="374"/>
        <v>-2.9137152348658674E-2</v>
      </c>
      <c r="I106" s="765">
        <f t="shared" si="375"/>
        <v>22682.910000000003</v>
      </c>
      <c r="J106" s="159">
        <f t="shared" si="335"/>
        <v>-882.25</v>
      </c>
      <c r="K106" s="267">
        <v>37803</v>
      </c>
      <c r="L106" s="162">
        <f t="shared" si="376"/>
        <v>0</v>
      </c>
      <c r="M106" s="259">
        <v>-399.5</v>
      </c>
      <c r="N106" s="175">
        <f t="shared" si="336"/>
        <v>0</v>
      </c>
      <c r="O106" s="162">
        <f t="shared" si="377"/>
        <v>0</v>
      </c>
      <c r="P106" s="259">
        <v>-75.05</v>
      </c>
      <c r="Q106" s="176">
        <f t="shared" si="337"/>
        <v>0</v>
      </c>
      <c r="R106" s="161">
        <f t="shared" si="378"/>
        <v>0</v>
      </c>
      <c r="S106" s="260">
        <v>1505</v>
      </c>
      <c r="T106" s="177">
        <f t="shared" si="338"/>
        <v>0</v>
      </c>
      <c r="U106" s="164">
        <f t="shared" si="379"/>
        <v>0</v>
      </c>
      <c r="V106" s="260">
        <v>150.5</v>
      </c>
      <c r="W106" s="177">
        <f t="shared" si="339"/>
        <v>0</v>
      </c>
      <c r="X106" s="164">
        <f t="shared" si="380"/>
        <v>0</v>
      </c>
      <c r="Y106" s="247">
        <v>-104</v>
      </c>
      <c r="Z106" s="178">
        <f t="shared" si="340"/>
        <v>0</v>
      </c>
      <c r="AA106" s="165">
        <f t="shared" si="381"/>
        <v>0</v>
      </c>
      <c r="AB106" s="247">
        <v>-71.5</v>
      </c>
      <c r="AC106" s="179">
        <f t="shared" si="341"/>
        <v>0</v>
      </c>
      <c r="AD106" s="164">
        <f t="shared" si="382"/>
        <v>0</v>
      </c>
      <c r="AE106" s="247">
        <v>-45.5</v>
      </c>
      <c r="AF106" s="179">
        <f t="shared" si="342"/>
        <v>0</v>
      </c>
      <c r="AG106" s="164">
        <f t="shared" si="383"/>
        <v>0</v>
      </c>
      <c r="AH106" s="439">
        <v>2111</v>
      </c>
      <c r="AI106" s="178">
        <f t="shared" si="343"/>
        <v>0</v>
      </c>
      <c r="AJ106" s="165">
        <f t="shared" si="384"/>
        <v>0</v>
      </c>
      <c r="AK106" s="439">
        <v>1036</v>
      </c>
      <c r="AL106" s="179">
        <f t="shared" si="344"/>
        <v>0</v>
      </c>
      <c r="AM106" s="164">
        <f t="shared" si="385"/>
        <v>0</v>
      </c>
      <c r="AN106" s="439">
        <v>391</v>
      </c>
      <c r="AO106" s="178">
        <f t="shared" si="345"/>
        <v>0</v>
      </c>
      <c r="AP106" s="165">
        <f t="shared" si="386"/>
        <v>0</v>
      </c>
      <c r="AQ106" s="259">
        <v>-689</v>
      </c>
      <c r="AR106" s="179">
        <f t="shared" si="346"/>
        <v>0</v>
      </c>
      <c r="AS106" s="164">
        <f t="shared" si="387"/>
        <v>1</v>
      </c>
      <c r="AT106" s="259">
        <v>-104</v>
      </c>
      <c r="AU106" s="180">
        <f t="shared" si="347"/>
        <v>-104</v>
      </c>
      <c r="AV106" s="162">
        <f t="shared" si="388"/>
        <v>0</v>
      </c>
      <c r="AW106" s="260">
        <v>1341</v>
      </c>
      <c r="AX106" s="176">
        <f t="shared" si="348"/>
        <v>0</v>
      </c>
      <c r="AY106" s="161">
        <f t="shared" si="389"/>
        <v>0</v>
      </c>
      <c r="AZ106" s="247">
        <v>-1876.5</v>
      </c>
      <c r="BA106" s="181">
        <f t="shared" si="349"/>
        <v>0</v>
      </c>
      <c r="BB106" s="162">
        <f t="shared" si="390"/>
        <v>0</v>
      </c>
      <c r="BC106" s="247">
        <v>-191.55</v>
      </c>
      <c r="BD106" s="182">
        <f t="shared" si="350"/>
        <v>0</v>
      </c>
      <c r="BE106" s="161">
        <f t="shared" si="391"/>
        <v>0</v>
      </c>
      <c r="BF106" s="247">
        <v>-753</v>
      </c>
      <c r="BG106" s="182">
        <f t="shared" si="351"/>
        <v>0</v>
      </c>
      <c r="BH106" s="161">
        <f t="shared" si="392"/>
        <v>0</v>
      </c>
      <c r="BI106" s="247">
        <v>-415.5</v>
      </c>
      <c r="BJ106" s="180">
        <f t="shared" si="352"/>
        <v>0</v>
      </c>
      <c r="BK106" s="161">
        <f t="shared" si="393"/>
        <v>1</v>
      </c>
      <c r="BL106" s="247">
        <v>-145.5</v>
      </c>
      <c r="BM106" s="180">
        <f t="shared" si="353"/>
        <v>-145.5</v>
      </c>
      <c r="BN106" s="161">
        <f t="shared" si="394"/>
        <v>0</v>
      </c>
      <c r="BO106" s="260">
        <v>786</v>
      </c>
      <c r="BP106" s="176">
        <f t="shared" si="354"/>
        <v>0</v>
      </c>
      <c r="BQ106" s="161">
        <f t="shared" si="395"/>
        <v>0</v>
      </c>
      <c r="BR106" s="259">
        <v>-665.46</v>
      </c>
      <c r="BS106" s="182">
        <f t="shared" si="355"/>
        <v>0</v>
      </c>
      <c r="BT106" s="161">
        <f t="shared" si="396"/>
        <v>1</v>
      </c>
      <c r="BU106" s="259">
        <v>-371.73</v>
      </c>
      <c r="BV106" s="180">
        <f t="shared" si="356"/>
        <v>-371.73</v>
      </c>
      <c r="BW106" s="162">
        <f t="shared" si="397"/>
        <v>1</v>
      </c>
      <c r="BX106" s="259">
        <v>-136.75</v>
      </c>
      <c r="BY106" s="176">
        <f t="shared" si="357"/>
        <v>-136.75</v>
      </c>
      <c r="BZ106" s="161">
        <f t="shared" si="398"/>
        <v>0</v>
      </c>
      <c r="CA106" s="260">
        <v>2160.0100000000002</v>
      </c>
      <c r="CB106" s="180">
        <f t="shared" si="358"/>
        <v>0</v>
      </c>
      <c r="CC106" s="162">
        <f t="shared" si="399"/>
        <v>0</v>
      </c>
      <c r="CD106" s="260"/>
      <c r="CE106" s="182"/>
      <c r="CF106" s="410">
        <f t="shared" si="400"/>
        <v>0</v>
      </c>
      <c r="CG106" s="259">
        <v>-828</v>
      </c>
      <c r="CH106" s="182">
        <f t="shared" si="359"/>
        <v>0</v>
      </c>
      <c r="CI106" s="416">
        <f t="shared" si="401"/>
        <v>0</v>
      </c>
      <c r="CJ106" s="259">
        <v>-453</v>
      </c>
      <c r="CK106" s="444">
        <f t="shared" si="360"/>
        <v>0</v>
      </c>
      <c r="CL106" s="162">
        <f t="shared" si="402"/>
        <v>0</v>
      </c>
      <c r="CM106" s="259">
        <v>-153</v>
      </c>
      <c r="CN106" s="608">
        <f t="shared" si="361"/>
        <v>0</v>
      </c>
      <c r="CO106" s="158">
        <f t="shared" si="362"/>
        <v>-757.98</v>
      </c>
      <c r="CP106" s="182"/>
      <c r="CQ106" s="731">
        <f t="shared" si="363"/>
        <v>-757.98</v>
      </c>
      <c r="CR106" s="599"/>
      <c r="CS106" s="359">
        <f t="shared" si="403"/>
        <v>37803</v>
      </c>
      <c r="CT106" s="613"/>
      <c r="CU106" s="182"/>
      <c r="CV106" s="608"/>
      <c r="CW106" s="642"/>
      <c r="CX106" s="182"/>
      <c r="CY106" s="608"/>
      <c r="CZ106" s="613"/>
      <c r="DA106" s="182"/>
      <c r="DB106" s="608"/>
      <c r="DC106" s="613"/>
      <c r="DD106" s="182"/>
      <c r="DE106" s="608"/>
      <c r="DF106" s="613"/>
      <c r="DG106" s="182"/>
      <c r="DH106" s="608"/>
      <c r="DI106" s="613"/>
      <c r="DJ106" s="182"/>
      <c r="DK106" s="608"/>
      <c r="DL106" s="613"/>
      <c r="DM106" s="182"/>
      <c r="DN106" s="608"/>
      <c r="DO106" s="613"/>
      <c r="DP106" s="182"/>
      <c r="DQ106" s="608"/>
      <c r="DR106" s="613"/>
      <c r="DS106" s="182"/>
      <c r="DT106" s="608"/>
      <c r="DU106" s="613"/>
      <c r="DV106" s="182"/>
      <c r="DW106" s="608"/>
      <c r="DX106" s="613"/>
      <c r="DY106" s="182"/>
      <c r="DZ106" s="608"/>
      <c r="EA106" s="613"/>
      <c r="EB106" s="182"/>
      <c r="EC106" s="608"/>
      <c r="ED106" s="613"/>
      <c r="EE106" s="182"/>
      <c r="EF106" s="608"/>
      <c r="EG106" s="613"/>
      <c r="EH106" s="182"/>
      <c r="EI106" s="608"/>
      <c r="EJ106" s="613"/>
      <c r="EK106" s="182"/>
      <c r="EL106" s="608"/>
      <c r="EM106" s="613"/>
      <c r="EN106" s="182"/>
      <c r="EO106" s="608"/>
      <c r="EP106" s="613"/>
      <c r="EQ106" s="182"/>
      <c r="ER106" s="608"/>
      <c r="ES106" s="613"/>
      <c r="ET106" s="182"/>
      <c r="EU106" s="608"/>
      <c r="EV106" s="613"/>
      <c r="EW106" s="182"/>
      <c r="EX106" s="608"/>
      <c r="EY106" s="613"/>
      <c r="EZ106" s="182"/>
      <c r="FA106" s="608"/>
      <c r="FB106" s="182"/>
      <c r="FC106" s="182"/>
      <c r="FD106" s="182"/>
      <c r="FE106" s="588"/>
      <c r="FF106" s="182"/>
      <c r="FG106" s="181"/>
      <c r="FH106" s="860"/>
      <c r="FI106" s="662">
        <f t="shared" si="32"/>
        <v>38078</v>
      </c>
      <c r="FJ106" s="677"/>
      <c r="FK106" s="677"/>
      <c r="FL106" s="677"/>
      <c r="FM106" s="677"/>
      <c r="FN106" s="677"/>
      <c r="FO106" s="677"/>
      <c r="FP106" s="677"/>
      <c r="FQ106" s="677"/>
      <c r="FR106" s="677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666"/>
      <c r="GD106" s="666"/>
      <c r="GE106" s="666"/>
      <c r="GF106" s="666"/>
      <c r="GG106" s="169"/>
      <c r="GH106" s="686">
        <f t="shared" si="405"/>
        <v>0</v>
      </c>
      <c r="GI106" s="171">
        <f t="shared" si="406"/>
        <v>0</v>
      </c>
      <c r="GJ106" s="171">
        <f t="shared" si="407"/>
        <v>0</v>
      </c>
      <c r="GK106" s="171">
        <f t="shared" si="408"/>
        <v>0</v>
      </c>
      <c r="GL106" s="171">
        <f t="shared" si="409"/>
        <v>0</v>
      </c>
      <c r="GM106" s="171">
        <f t="shared" si="410"/>
        <v>0</v>
      </c>
      <c r="GN106" s="171">
        <f t="shared" si="411"/>
        <v>0</v>
      </c>
      <c r="GO106" s="171">
        <f t="shared" si="412"/>
        <v>0</v>
      </c>
      <c r="GP106" s="171">
        <f t="shared" si="413"/>
        <v>0</v>
      </c>
      <c r="GQ106" s="171">
        <f t="shared" si="414"/>
        <v>0</v>
      </c>
      <c r="GR106" s="171">
        <f t="shared" si="415"/>
        <v>0</v>
      </c>
      <c r="GS106" s="171">
        <f t="shared" si="416"/>
        <v>3641</v>
      </c>
      <c r="GT106" s="171">
        <f t="shared" si="417"/>
        <v>0</v>
      </c>
      <c r="GU106" s="171">
        <f t="shared" si="418"/>
        <v>0</v>
      </c>
      <c r="GV106" s="171">
        <f t="shared" si="419"/>
        <v>0</v>
      </c>
      <c r="GW106" s="171">
        <f t="shared" si="420"/>
        <v>0</v>
      </c>
      <c r="GX106" s="171">
        <f t="shared" si="421"/>
        <v>0</v>
      </c>
      <c r="GY106" s="171">
        <f t="shared" si="422"/>
        <v>3108.5</v>
      </c>
      <c r="GZ106" s="171">
        <f t="shared" si="423"/>
        <v>0</v>
      </c>
      <c r="HA106" s="171">
        <f t="shared" si="424"/>
        <v>0</v>
      </c>
      <c r="HB106" s="171">
        <f t="shared" si="425"/>
        <v>19888.900000000005</v>
      </c>
      <c r="HC106" s="171">
        <f t="shared" si="426"/>
        <v>2449</v>
      </c>
      <c r="HD106" s="171">
        <f t="shared" si="427"/>
        <v>0</v>
      </c>
      <c r="HE106" s="171">
        <f t="shared" si="428"/>
        <v>0</v>
      </c>
      <c r="HF106" s="171">
        <f t="shared" si="429"/>
        <v>0</v>
      </c>
      <c r="HG106" s="171">
        <f t="shared" si="430"/>
        <v>0</v>
      </c>
      <c r="HH106" s="171">
        <f t="shared" si="431"/>
        <v>0</v>
      </c>
      <c r="HI106" s="778"/>
      <c r="HJ106" s="171">
        <f t="shared" si="432"/>
        <v>-1378.5</v>
      </c>
      <c r="HK106" s="171"/>
      <c r="HL106" s="172">
        <f t="shared" si="433"/>
        <v>38078</v>
      </c>
      <c r="HM106" s="171">
        <f t="shared" si="304"/>
        <v>29087.400000000005</v>
      </c>
      <c r="HN106" s="700">
        <f t="shared" si="364"/>
        <v>37803</v>
      </c>
      <c r="HO106" s="160">
        <f t="shared" si="365"/>
        <v>0</v>
      </c>
      <c r="HP106" s="160">
        <f t="shared" si="366"/>
        <v>-757.98</v>
      </c>
      <c r="HQ106" s="171">
        <f t="shared" si="367"/>
        <v>-757.98</v>
      </c>
      <c r="HR106" s="168">
        <f t="shared" si="368"/>
        <v>0</v>
      </c>
      <c r="HS106" s="168">
        <f t="shared" si="369"/>
        <v>1</v>
      </c>
      <c r="HT106" s="160">
        <f t="shared" si="404"/>
        <v>22682.910000000003</v>
      </c>
      <c r="HU106" s="158">
        <f>MAX(HT55:HT106)</f>
        <v>23565.160000000003</v>
      </c>
      <c r="HV106" s="158">
        <f t="shared" si="370"/>
        <v>-882.25</v>
      </c>
      <c r="HW106" s="170"/>
      <c r="HX106" s="468"/>
      <c r="HY106" s="156"/>
      <c r="HZ106" s="156"/>
      <c r="IA106" s="156"/>
      <c r="IB106" s="156"/>
      <c r="IC106" s="156"/>
      <c r="ID106" s="156"/>
      <c r="IE106" s="156"/>
      <c r="IF106" s="156"/>
      <c r="IG106" s="156"/>
      <c r="IH106" s="156"/>
      <c r="II106" s="156"/>
      <c r="IJ106" s="156"/>
      <c r="IK106" s="156"/>
      <c r="IL106" s="156"/>
      <c r="IM106" s="156"/>
      <c r="IN106" s="156"/>
      <c r="IO106" s="156"/>
      <c r="IP106" s="156"/>
      <c r="IQ106" s="156"/>
      <c r="IR106" s="156"/>
      <c r="IS106" s="156"/>
      <c r="IT106" s="156"/>
      <c r="IU106" s="156"/>
      <c r="IV106" s="156"/>
      <c r="IW106" s="156"/>
      <c r="IX106" s="156"/>
      <c r="IY106" s="156"/>
      <c r="IZ106" s="156"/>
      <c r="JA106" s="156"/>
      <c r="JB106" s="156"/>
      <c r="JC106" s="156"/>
      <c r="JD106" s="156"/>
      <c r="JE106" s="156"/>
      <c r="JF106" s="156"/>
      <c r="JG106" s="156"/>
      <c r="JH106" s="156"/>
      <c r="JI106" s="156"/>
      <c r="JJ106" s="156"/>
      <c r="JK106" s="156"/>
      <c r="JL106" s="156"/>
      <c r="JM106" s="156"/>
      <c r="JN106" s="156"/>
      <c r="JO106" s="156"/>
      <c r="JP106" s="156"/>
      <c r="JQ106" s="156"/>
      <c r="JR106" s="156"/>
      <c r="JS106" s="156"/>
      <c r="JT106" s="156"/>
      <c r="JU106" s="156"/>
    </row>
    <row r="107" spans="1:281" s="174" customFormat="1" ht="19.5" customHeight="1" x14ac:dyDescent="0.35">
      <c r="A107" s="156"/>
      <c r="B107" s="813">
        <f t="shared" si="371"/>
        <v>37834</v>
      </c>
      <c r="C107" s="814">
        <f t="shared" si="372"/>
        <v>25256.230000000003</v>
      </c>
      <c r="D107" s="816">
        <v>0</v>
      </c>
      <c r="E107" s="816">
        <v>0</v>
      </c>
      <c r="F107" s="814">
        <f t="shared" si="334"/>
        <v>-94.490000000000009</v>
      </c>
      <c r="G107" s="817">
        <f t="shared" si="373"/>
        <v>25161.74</v>
      </c>
      <c r="H107" s="818">
        <f t="shared" si="374"/>
        <v>-3.7412551279426896E-3</v>
      </c>
      <c r="I107" s="765">
        <f t="shared" si="375"/>
        <v>22588.420000000002</v>
      </c>
      <c r="J107" s="159">
        <f t="shared" si="335"/>
        <v>-976.7400000000016</v>
      </c>
      <c r="K107" s="267">
        <v>37834</v>
      </c>
      <c r="L107" s="162">
        <f t="shared" si="376"/>
        <v>0</v>
      </c>
      <c r="M107" s="260">
        <v>810</v>
      </c>
      <c r="N107" s="175">
        <f t="shared" si="336"/>
        <v>0</v>
      </c>
      <c r="O107" s="162">
        <f t="shared" si="377"/>
        <v>0</v>
      </c>
      <c r="P107" s="260">
        <v>45.9</v>
      </c>
      <c r="Q107" s="176">
        <f t="shared" si="337"/>
        <v>0</v>
      </c>
      <c r="R107" s="161">
        <f t="shared" si="378"/>
        <v>0</v>
      </c>
      <c r="S107" s="259">
        <v>-996.4</v>
      </c>
      <c r="T107" s="177">
        <f t="shared" si="338"/>
        <v>0</v>
      </c>
      <c r="U107" s="164">
        <f t="shared" si="379"/>
        <v>0</v>
      </c>
      <c r="V107" s="259">
        <v>-169.84</v>
      </c>
      <c r="W107" s="177">
        <f t="shared" si="339"/>
        <v>0</v>
      </c>
      <c r="X107" s="164">
        <f t="shared" si="380"/>
        <v>0</v>
      </c>
      <c r="Y107" s="248">
        <v>2100</v>
      </c>
      <c r="Z107" s="178">
        <f t="shared" si="340"/>
        <v>0</v>
      </c>
      <c r="AA107" s="165">
        <f t="shared" si="381"/>
        <v>0</v>
      </c>
      <c r="AB107" s="248">
        <v>1050</v>
      </c>
      <c r="AC107" s="179">
        <f t="shared" si="341"/>
        <v>0</v>
      </c>
      <c r="AD107" s="164">
        <f t="shared" si="382"/>
        <v>0</v>
      </c>
      <c r="AE107" s="248">
        <v>210</v>
      </c>
      <c r="AF107" s="179">
        <f t="shared" si="342"/>
        <v>0</v>
      </c>
      <c r="AG107" s="164">
        <f t="shared" si="383"/>
        <v>0</v>
      </c>
      <c r="AH107" s="243">
        <v>-250</v>
      </c>
      <c r="AI107" s="178">
        <f t="shared" si="343"/>
        <v>0</v>
      </c>
      <c r="AJ107" s="165">
        <f t="shared" si="384"/>
        <v>0</v>
      </c>
      <c r="AK107" s="243">
        <v>-125</v>
      </c>
      <c r="AL107" s="179">
        <f t="shared" si="344"/>
        <v>0</v>
      </c>
      <c r="AM107" s="164">
        <f t="shared" si="385"/>
        <v>0</v>
      </c>
      <c r="AN107" s="243">
        <v>-50</v>
      </c>
      <c r="AO107" s="178">
        <f t="shared" si="345"/>
        <v>0</v>
      </c>
      <c r="AP107" s="165">
        <f t="shared" si="386"/>
        <v>0</v>
      </c>
      <c r="AQ107" s="259">
        <v>-538</v>
      </c>
      <c r="AR107" s="179">
        <f t="shared" si="346"/>
        <v>0</v>
      </c>
      <c r="AS107" s="164">
        <f t="shared" si="387"/>
        <v>1</v>
      </c>
      <c r="AT107" s="259">
        <v>-124</v>
      </c>
      <c r="AU107" s="180">
        <f t="shared" si="347"/>
        <v>-124</v>
      </c>
      <c r="AV107" s="162">
        <f t="shared" si="388"/>
        <v>0</v>
      </c>
      <c r="AW107" s="259">
        <v>-2278</v>
      </c>
      <c r="AX107" s="176">
        <f t="shared" si="348"/>
        <v>0</v>
      </c>
      <c r="AY107" s="161">
        <f t="shared" si="389"/>
        <v>0</v>
      </c>
      <c r="AZ107" s="248">
        <v>1820.5</v>
      </c>
      <c r="BA107" s="181">
        <f t="shared" si="349"/>
        <v>0</v>
      </c>
      <c r="BB107" s="162">
        <f t="shared" si="390"/>
        <v>0</v>
      </c>
      <c r="BC107" s="248">
        <v>170.35</v>
      </c>
      <c r="BD107" s="182">
        <f t="shared" si="350"/>
        <v>0</v>
      </c>
      <c r="BE107" s="161">
        <f t="shared" si="391"/>
        <v>0</v>
      </c>
      <c r="BF107" s="248">
        <v>3250</v>
      </c>
      <c r="BG107" s="182">
        <f t="shared" si="351"/>
        <v>0</v>
      </c>
      <c r="BH107" s="161">
        <f t="shared" si="392"/>
        <v>0</v>
      </c>
      <c r="BI107" s="248">
        <v>1625</v>
      </c>
      <c r="BJ107" s="180">
        <f t="shared" si="352"/>
        <v>0</v>
      </c>
      <c r="BK107" s="161">
        <f t="shared" si="393"/>
        <v>1</v>
      </c>
      <c r="BL107" s="248">
        <v>325</v>
      </c>
      <c r="BM107" s="180">
        <f t="shared" si="353"/>
        <v>325</v>
      </c>
      <c r="BN107" s="161">
        <f t="shared" si="394"/>
        <v>0</v>
      </c>
      <c r="BO107" s="260">
        <v>3262.5</v>
      </c>
      <c r="BP107" s="176">
        <f t="shared" si="354"/>
        <v>0</v>
      </c>
      <c r="BQ107" s="161">
        <f t="shared" si="395"/>
        <v>0</v>
      </c>
      <c r="BR107" s="259">
        <v>-401.49</v>
      </c>
      <c r="BS107" s="182">
        <f t="shared" si="355"/>
        <v>0</v>
      </c>
      <c r="BT107" s="161">
        <f t="shared" si="396"/>
        <v>1</v>
      </c>
      <c r="BU107" s="259">
        <v>-220.24</v>
      </c>
      <c r="BV107" s="180">
        <f t="shared" si="356"/>
        <v>-220.24</v>
      </c>
      <c r="BW107" s="162">
        <f t="shared" si="397"/>
        <v>1</v>
      </c>
      <c r="BX107" s="259">
        <v>-75.25</v>
      </c>
      <c r="BY107" s="176">
        <f t="shared" si="357"/>
        <v>-75.25</v>
      </c>
      <c r="BZ107" s="161">
        <f t="shared" si="398"/>
        <v>0</v>
      </c>
      <c r="CA107" s="260">
        <v>1209.99</v>
      </c>
      <c r="CB107" s="180">
        <f t="shared" si="358"/>
        <v>0</v>
      </c>
      <c r="CC107" s="162">
        <f t="shared" si="399"/>
        <v>0</v>
      </c>
      <c r="CD107" s="260"/>
      <c r="CE107" s="182"/>
      <c r="CF107" s="410">
        <f t="shared" si="400"/>
        <v>0</v>
      </c>
      <c r="CG107" s="259">
        <v>-1089</v>
      </c>
      <c r="CH107" s="182">
        <f t="shared" si="359"/>
        <v>0</v>
      </c>
      <c r="CI107" s="416">
        <f t="shared" si="401"/>
        <v>0</v>
      </c>
      <c r="CJ107" s="259">
        <v>-564</v>
      </c>
      <c r="CK107" s="444">
        <f t="shared" si="360"/>
        <v>0</v>
      </c>
      <c r="CL107" s="162">
        <f t="shared" si="402"/>
        <v>0</v>
      </c>
      <c r="CM107" s="259">
        <v>-144</v>
      </c>
      <c r="CN107" s="608">
        <f t="shared" si="361"/>
        <v>0</v>
      </c>
      <c r="CO107" s="158">
        <f t="shared" si="362"/>
        <v>-94.490000000000009</v>
      </c>
      <c r="CP107" s="182"/>
      <c r="CQ107" s="731">
        <f t="shared" si="363"/>
        <v>-94.490000000000009</v>
      </c>
      <c r="CR107" s="599"/>
      <c r="CS107" s="359">
        <f t="shared" si="403"/>
        <v>37834</v>
      </c>
      <c r="CT107" s="613"/>
      <c r="CU107" s="182"/>
      <c r="CV107" s="608"/>
      <c r="CW107" s="642"/>
      <c r="CX107" s="182"/>
      <c r="CY107" s="608"/>
      <c r="CZ107" s="613"/>
      <c r="DA107" s="182"/>
      <c r="DB107" s="608"/>
      <c r="DC107" s="613"/>
      <c r="DD107" s="182"/>
      <c r="DE107" s="608"/>
      <c r="DF107" s="613"/>
      <c r="DG107" s="182"/>
      <c r="DH107" s="608"/>
      <c r="DI107" s="613"/>
      <c r="DJ107" s="182"/>
      <c r="DK107" s="608"/>
      <c r="DL107" s="613"/>
      <c r="DM107" s="182"/>
      <c r="DN107" s="608"/>
      <c r="DO107" s="613"/>
      <c r="DP107" s="182"/>
      <c r="DQ107" s="608"/>
      <c r="DR107" s="613"/>
      <c r="DS107" s="182"/>
      <c r="DT107" s="608"/>
      <c r="DU107" s="613"/>
      <c r="DV107" s="182"/>
      <c r="DW107" s="608"/>
      <c r="DX107" s="613"/>
      <c r="DY107" s="182"/>
      <c r="DZ107" s="608"/>
      <c r="EA107" s="613"/>
      <c r="EB107" s="182"/>
      <c r="EC107" s="608"/>
      <c r="ED107" s="613"/>
      <c r="EE107" s="182"/>
      <c r="EF107" s="608"/>
      <c r="EG107" s="613"/>
      <c r="EH107" s="182"/>
      <c r="EI107" s="608"/>
      <c r="EJ107" s="613"/>
      <c r="EK107" s="182"/>
      <c r="EL107" s="608"/>
      <c r="EM107" s="613"/>
      <c r="EN107" s="182"/>
      <c r="EO107" s="608"/>
      <c r="EP107" s="613"/>
      <c r="EQ107" s="182"/>
      <c r="ER107" s="608"/>
      <c r="ES107" s="613"/>
      <c r="ET107" s="182"/>
      <c r="EU107" s="608"/>
      <c r="EV107" s="613"/>
      <c r="EW107" s="182"/>
      <c r="EX107" s="608"/>
      <c r="EY107" s="613"/>
      <c r="EZ107" s="182"/>
      <c r="FA107" s="608"/>
      <c r="FB107" s="182"/>
      <c r="FC107" s="182"/>
      <c r="FD107" s="182"/>
      <c r="FE107" s="588"/>
      <c r="FF107" s="182"/>
      <c r="FG107" s="181"/>
      <c r="FH107" s="860"/>
      <c r="FI107" s="662">
        <f t="shared" si="32"/>
        <v>38108</v>
      </c>
      <c r="FJ107" s="677"/>
      <c r="FK107" s="677"/>
      <c r="FL107" s="677"/>
      <c r="FM107" s="677"/>
      <c r="FN107" s="677"/>
      <c r="FO107" s="677"/>
      <c r="FP107" s="677"/>
      <c r="FQ107" s="677"/>
      <c r="FR107" s="677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666"/>
      <c r="GD107" s="666"/>
      <c r="GE107" s="666"/>
      <c r="GF107" s="666"/>
      <c r="GG107" s="169"/>
      <c r="GH107" s="686">
        <f t="shared" si="405"/>
        <v>0</v>
      </c>
      <c r="GI107" s="171">
        <f t="shared" si="406"/>
        <v>0</v>
      </c>
      <c r="GJ107" s="171">
        <f t="shared" si="407"/>
        <v>0</v>
      </c>
      <c r="GK107" s="171">
        <f t="shared" si="408"/>
        <v>0</v>
      </c>
      <c r="GL107" s="171">
        <f t="shared" si="409"/>
        <v>0</v>
      </c>
      <c r="GM107" s="171">
        <f t="shared" si="410"/>
        <v>0</v>
      </c>
      <c r="GN107" s="171">
        <f t="shared" si="411"/>
        <v>0</v>
      </c>
      <c r="GO107" s="171">
        <f t="shared" si="412"/>
        <v>0</v>
      </c>
      <c r="GP107" s="171">
        <f t="shared" si="413"/>
        <v>0</v>
      </c>
      <c r="GQ107" s="171">
        <f t="shared" si="414"/>
        <v>0</v>
      </c>
      <c r="GR107" s="171">
        <f t="shared" si="415"/>
        <v>0</v>
      </c>
      <c r="GS107" s="171">
        <f t="shared" si="416"/>
        <v>3721</v>
      </c>
      <c r="GT107" s="171">
        <f t="shared" si="417"/>
        <v>0</v>
      </c>
      <c r="GU107" s="171">
        <f t="shared" si="418"/>
        <v>0</v>
      </c>
      <c r="GV107" s="171">
        <f t="shared" si="419"/>
        <v>0</v>
      </c>
      <c r="GW107" s="171">
        <f t="shared" si="420"/>
        <v>0</v>
      </c>
      <c r="GX107" s="171">
        <f t="shared" si="421"/>
        <v>0</v>
      </c>
      <c r="GY107" s="171">
        <f t="shared" si="422"/>
        <v>2519</v>
      </c>
      <c r="GZ107" s="171">
        <f t="shared" si="423"/>
        <v>0</v>
      </c>
      <c r="HA107" s="171">
        <f t="shared" si="424"/>
        <v>0</v>
      </c>
      <c r="HB107" s="171">
        <f t="shared" si="425"/>
        <v>19782.900000000005</v>
      </c>
      <c r="HC107" s="171">
        <f t="shared" si="426"/>
        <v>2428</v>
      </c>
      <c r="HD107" s="171">
        <f t="shared" si="427"/>
        <v>0</v>
      </c>
      <c r="HE107" s="171">
        <f t="shared" si="428"/>
        <v>0</v>
      </c>
      <c r="HF107" s="171">
        <f t="shared" si="429"/>
        <v>0</v>
      </c>
      <c r="HG107" s="171">
        <f t="shared" si="430"/>
        <v>0</v>
      </c>
      <c r="HH107" s="171">
        <f t="shared" si="431"/>
        <v>0</v>
      </c>
      <c r="HI107" s="778"/>
      <c r="HJ107" s="171">
        <f t="shared" si="432"/>
        <v>-636.5</v>
      </c>
      <c r="HK107" s="171"/>
      <c r="HL107" s="172">
        <f t="shared" si="433"/>
        <v>38108</v>
      </c>
      <c r="HM107" s="171">
        <f t="shared" si="304"/>
        <v>28450.900000000005</v>
      </c>
      <c r="HN107" s="700">
        <f t="shared" si="364"/>
        <v>37834</v>
      </c>
      <c r="HO107" s="160">
        <f t="shared" si="365"/>
        <v>0</v>
      </c>
      <c r="HP107" s="160">
        <f t="shared" si="366"/>
        <v>-94.490000000000009</v>
      </c>
      <c r="HQ107" s="171">
        <f t="shared" si="367"/>
        <v>-94.490000000000009</v>
      </c>
      <c r="HR107" s="168">
        <f t="shared" si="368"/>
        <v>0</v>
      </c>
      <c r="HS107" s="168">
        <f t="shared" si="369"/>
        <v>1</v>
      </c>
      <c r="HT107" s="160">
        <f t="shared" si="404"/>
        <v>22588.420000000002</v>
      </c>
      <c r="HU107" s="158">
        <f>MAX(HT55:HT107)</f>
        <v>23565.160000000003</v>
      </c>
      <c r="HV107" s="158">
        <f t="shared" si="370"/>
        <v>-976.7400000000016</v>
      </c>
      <c r="HW107" s="170"/>
      <c r="HX107" s="468"/>
      <c r="HY107" s="156"/>
      <c r="HZ107" s="156"/>
      <c r="IA107" s="156"/>
      <c r="IB107" s="156"/>
      <c r="IC107" s="156"/>
      <c r="ID107" s="156"/>
      <c r="IE107" s="156"/>
      <c r="IF107" s="156"/>
      <c r="IG107" s="156"/>
      <c r="IH107" s="156"/>
      <c r="II107" s="156"/>
      <c r="IJ107" s="156"/>
      <c r="IK107" s="156"/>
      <c r="IL107" s="156"/>
      <c r="IM107" s="156"/>
      <c r="IN107" s="156"/>
      <c r="IO107" s="156"/>
      <c r="IP107" s="156"/>
      <c r="IQ107" s="156"/>
      <c r="IR107" s="156"/>
      <c r="IS107" s="156"/>
      <c r="IT107" s="156"/>
      <c r="IU107" s="156"/>
      <c r="IV107" s="156"/>
      <c r="IW107" s="156"/>
      <c r="IX107" s="156"/>
      <c r="IY107" s="156"/>
      <c r="IZ107" s="156"/>
      <c r="JA107" s="156"/>
      <c r="JB107" s="156"/>
      <c r="JC107" s="156"/>
      <c r="JD107" s="156"/>
      <c r="JE107" s="156"/>
      <c r="JF107" s="156"/>
      <c r="JG107" s="156"/>
      <c r="JH107" s="156"/>
      <c r="JI107" s="156"/>
      <c r="JJ107" s="156"/>
      <c r="JK107" s="156"/>
      <c r="JL107" s="156"/>
      <c r="JM107" s="156"/>
      <c r="JN107" s="156"/>
      <c r="JO107" s="156"/>
      <c r="JP107" s="156"/>
      <c r="JQ107" s="156"/>
      <c r="JR107" s="156"/>
      <c r="JS107" s="156"/>
      <c r="JT107" s="156"/>
      <c r="JU107" s="156"/>
    </row>
    <row r="108" spans="1:281" s="174" customFormat="1" ht="19.5" customHeight="1" x14ac:dyDescent="0.35">
      <c r="A108" s="156"/>
      <c r="B108" s="813">
        <f t="shared" si="371"/>
        <v>37865</v>
      </c>
      <c r="C108" s="814">
        <f t="shared" si="372"/>
        <v>25161.74</v>
      </c>
      <c r="D108" s="816">
        <v>0</v>
      </c>
      <c r="E108" s="816">
        <v>0</v>
      </c>
      <c r="F108" s="814">
        <f t="shared" si="334"/>
        <v>3321.74</v>
      </c>
      <c r="G108" s="817">
        <f t="shared" si="373"/>
        <v>28483.480000000003</v>
      </c>
      <c r="H108" s="818">
        <f t="shared" si="374"/>
        <v>0.13201551244071355</v>
      </c>
      <c r="I108" s="765">
        <f t="shared" si="375"/>
        <v>25910.160000000003</v>
      </c>
      <c r="J108" s="159">
        <f t="shared" si="335"/>
        <v>0</v>
      </c>
      <c r="K108" s="267">
        <v>37865</v>
      </c>
      <c r="L108" s="162">
        <f t="shared" si="376"/>
        <v>0</v>
      </c>
      <c r="M108" s="260">
        <v>89</v>
      </c>
      <c r="N108" s="175">
        <f t="shared" si="336"/>
        <v>0</v>
      </c>
      <c r="O108" s="162">
        <f t="shared" si="377"/>
        <v>0</v>
      </c>
      <c r="P108" s="259">
        <v>-26.2</v>
      </c>
      <c r="Q108" s="176">
        <f t="shared" si="337"/>
        <v>0</v>
      </c>
      <c r="R108" s="161">
        <f t="shared" si="378"/>
        <v>0</v>
      </c>
      <c r="S108" s="260">
        <v>648.6</v>
      </c>
      <c r="T108" s="177">
        <f t="shared" si="338"/>
        <v>0</v>
      </c>
      <c r="U108" s="164">
        <f t="shared" si="379"/>
        <v>0</v>
      </c>
      <c r="V108" s="260">
        <v>29.76</v>
      </c>
      <c r="W108" s="177">
        <f t="shared" si="339"/>
        <v>0</v>
      </c>
      <c r="X108" s="164">
        <f t="shared" si="380"/>
        <v>0</v>
      </c>
      <c r="Y108" s="248">
        <v>990</v>
      </c>
      <c r="Z108" s="178">
        <f t="shared" si="340"/>
        <v>0</v>
      </c>
      <c r="AA108" s="165">
        <f t="shared" si="381"/>
        <v>0</v>
      </c>
      <c r="AB108" s="248">
        <v>495</v>
      </c>
      <c r="AC108" s="179">
        <f t="shared" si="341"/>
        <v>0</v>
      </c>
      <c r="AD108" s="164">
        <f t="shared" si="382"/>
        <v>0</v>
      </c>
      <c r="AE108" s="248">
        <v>99</v>
      </c>
      <c r="AF108" s="179">
        <f t="shared" si="342"/>
        <v>0</v>
      </c>
      <c r="AG108" s="164">
        <f t="shared" si="383"/>
        <v>0</v>
      </c>
      <c r="AH108" s="439">
        <v>100</v>
      </c>
      <c r="AI108" s="178">
        <f t="shared" si="343"/>
        <v>0</v>
      </c>
      <c r="AJ108" s="165">
        <f t="shared" si="384"/>
        <v>0</v>
      </c>
      <c r="AK108" s="439">
        <v>50</v>
      </c>
      <c r="AL108" s="179">
        <f t="shared" si="344"/>
        <v>0</v>
      </c>
      <c r="AM108" s="164">
        <f t="shared" si="385"/>
        <v>0</v>
      </c>
      <c r="AN108" s="439">
        <v>20</v>
      </c>
      <c r="AO108" s="178">
        <f t="shared" si="345"/>
        <v>0</v>
      </c>
      <c r="AP108" s="165">
        <f t="shared" si="386"/>
        <v>0</v>
      </c>
      <c r="AQ108" s="260">
        <v>921</v>
      </c>
      <c r="AR108" s="179">
        <f t="shared" si="346"/>
        <v>0</v>
      </c>
      <c r="AS108" s="164">
        <f t="shared" si="387"/>
        <v>1</v>
      </c>
      <c r="AT108" s="260">
        <v>57</v>
      </c>
      <c r="AU108" s="180">
        <f t="shared" si="347"/>
        <v>57</v>
      </c>
      <c r="AV108" s="162">
        <f t="shared" si="388"/>
        <v>0</v>
      </c>
      <c r="AW108" s="260">
        <v>1141</v>
      </c>
      <c r="AX108" s="176">
        <f t="shared" si="348"/>
        <v>0</v>
      </c>
      <c r="AY108" s="161">
        <f t="shared" si="389"/>
        <v>0</v>
      </c>
      <c r="AZ108" s="248">
        <v>973.5</v>
      </c>
      <c r="BA108" s="181">
        <f t="shared" si="349"/>
        <v>0</v>
      </c>
      <c r="BB108" s="162">
        <f t="shared" si="390"/>
        <v>0</v>
      </c>
      <c r="BC108" s="248">
        <v>93.45</v>
      </c>
      <c r="BD108" s="182">
        <f t="shared" si="350"/>
        <v>0</v>
      </c>
      <c r="BE108" s="161">
        <f t="shared" si="391"/>
        <v>0</v>
      </c>
      <c r="BF108" s="248">
        <v>2623.5</v>
      </c>
      <c r="BG108" s="182">
        <f t="shared" si="351"/>
        <v>0</v>
      </c>
      <c r="BH108" s="161">
        <f t="shared" si="392"/>
        <v>0</v>
      </c>
      <c r="BI108" s="248">
        <v>1292.25</v>
      </c>
      <c r="BJ108" s="180">
        <f t="shared" si="352"/>
        <v>0</v>
      </c>
      <c r="BK108" s="161">
        <f t="shared" si="393"/>
        <v>1</v>
      </c>
      <c r="BL108" s="248">
        <v>227.25</v>
      </c>
      <c r="BM108" s="180">
        <f t="shared" si="353"/>
        <v>227.25</v>
      </c>
      <c r="BN108" s="161">
        <f t="shared" si="394"/>
        <v>0</v>
      </c>
      <c r="BO108" s="260">
        <v>1173.5</v>
      </c>
      <c r="BP108" s="176">
        <f t="shared" si="354"/>
        <v>0</v>
      </c>
      <c r="BQ108" s="161">
        <f t="shared" si="395"/>
        <v>0</v>
      </c>
      <c r="BR108" s="260">
        <v>5062.49</v>
      </c>
      <c r="BS108" s="182">
        <f t="shared" si="355"/>
        <v>0</v>
      </c>
      <c r="BT108" s="161">
        <f t="shared" si="396"/>
        <v>1</v>
      </c>
      <c r="BU108" s="260">
        <v>2531.2399999999998</v>
      </c>
      <c r="BV108" s="180">
        <f t="shared" si="356"/>
        <v>2531.2399999999998</v>
      </c>
      <c r="BW108" s="162">
        <f t="shared" si="397"/>
        <v>1</v>
      </c>
      <c r="BX108" s="260">
        <v>506.25</v>
      </c>
      <c r="BY108" s="176">
        <f t="shared" si="357"/>
        <v>506.25</v>
      </c>
      <c r="BZ108" s="161">
        <f t="shared" si="398"/>
        <v>0</v>
      </c>
      <c r="CA108" s="260">
        <v>1891</v>
      </c>
      <c r="CB108" s="180">
        <f t="shared" si="358"/>
        <v>0</v>
      </c>
      <c r="CC108" s="162">
        <f t="shared" si="399"/>
        <v>0</v>
      </c>
      <c r="CD108" s="259"/>
      <c r="CE108" s="182"/>
      <c r="CF108" s="410">
        <f t="shared" si="400"/>
        <v>0</v>
      </c>
      <c r="CG108" s="259">
        <v>-2189</v>
      </c>
      <c r="CH108" s="182">
        <f t="shared" si="359"/>
        <v>0</v>
      </c>
      <c r="CI108" s="416">
        <f t="shared" si="401"/>
        <v>0</v>
      </c>
      <c r="CJ108" s="259">
        <v>-1114</v>
      </c>
      <c r="CK108" s="444">
        <f t="shared" si="360"/>
        <v>0</v>
      </c>
      <c r="CL108" s="162">
        <f t="shared" si="402"/>
        <v>0</v>
      </c>
      <c r="CM108" s="259">
        <v>-254</v>
      </c>
      <c r="CN108" s="608">
        <f t="shared" si="361"/>
        <v>0</v>
      </c>
      <c r="CO108" s="158">
        <f t="shared" si="362"/>
        <v>3321.74</v>
      </c>
      <c r="CP108" s="182"/>
      <c r="CQ108" s="731">
        <f t="shared" si="363"/>
        <v>3321.74</v>
      </c>
      <c r="CR108" s="599"/>
      <c r="CS108" s="359">
        <f t="shared" si="403"/>
        <v>37865</v>
      </c>
      <c r="CT108" s="613"/>
      <c r="CU108" s="182"/>
      <c r="CV108" s="608"/>
      <c r="CW108" s="642"/>
      <c r="CX108" s="182"/>
      <c r="CY108" s="608"/>
      <c r="CZ108" s="613"/>
      <c r="DA108" s="182"/>
      <c r="DB108" s="608"/>
      <c r="DC108" s="613"/>
      <c r="DD108" s="182"/>
      <c r="DE108" s="608"/>
      <c r="DF108" s="613"/>
      <c r="DG108" s="182"/>
      <c r="DH108" s="608"/>
      <c r="DI108" s="613"/>
      <c r="DJ108" s="182"/>
      <c r="DK108" s="608"/>
      <c r="DL108" s="613"/>
      <c r="DM108" s="182"/>
      <c r="DN108" s="608"/>
      <c r="DO108" s="613"/>
      <c r="DP108" s="182"/>
      <c r="DQ108" s="608"/>
      <c r="DR108" s="613"/>
      <c r="DS108" s="182"/>
      <c r="DT108" s="608"/>
      <c r="DU108" s="613"/>
      <c r="DV108" s="182"/>
      <c r="DW108" s="608"/>
      <c r="DX108" s="613"/>
      <c r="DY108" s="182"/>
      <c r="DZ108" s="608"/>
      <c r="EA108" s="613"/>
      <c r="EB108" s="182"/>
      <c r="EC108" s="608"/>
      <c r="ED108" s="613"/>
      <c r="EE108" s="182"/>
      <c r="EF108" s="608"/>
      <c r="EG108" s="613"/>
      <c r="EH108" s="182"/>
      <c r="EI108" s="608"/>
      <c r="EJ108" s="613"/>
      <c r="EK108" s="182"/>
      <c r="EL108" s="608"/>
      <c r="EM108" s="613"/>
      <c r="EN108" s="182"/>
      <c r="EO108" s="608"/>
      <c r="EP108" s="613"/>
      <c r="EQ108" s="182"/>
      <c r="ER108" s="608"/>
      <c r="ES108" s="613"/>
      <c r="ET108" s="182"/>
      <c r="EU108" s="608"/>
      <c r="EV108" s="613"/>
      <c r="EW108" s="182"/>
      <c r="EX108" s="608"/>
      <c r="EY108" s="613"/>
      <c r="EZ108" s="182"/>
      <c r="FA108" s="608"/>
      <c r="FB108" s="182"/>
      <c r="FC108" s="182"/>
      <c r="FD108" s="182"/>
      <c r="FE108" s="588"/>
      <c r="FF108" s="182"/>
      <c r="FG108" s="181"/>
      <c r="FH108" s="860"/>
      <c r="FI108" s="662">
        <f t="shared" si="32"/>
        <v>38139</v>
      </c>
      <c r="FJ108" s="677"/>
      <c r="FK108" s="677"/>
      <c r="FL108" s="677"/>
      <c r="FM108" s="677"/>
      <c r="FN108" s="677"/>
      <c r="FO108" s="677"/>
      <c r="FP108" s="677"/>
      <c r="FQ108" s="677"/>
      <c r="FR108" s="677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666"/>
      <c r="GD108" s="666"/>
      <c r="GE108" s="666"/>
      <c r="GF108" s="666"/>
      <c r="GG108" s="169"/>
      <c r="GH108" s="686">
        <f t="shared" si="405"/>
        <v>0</v>
      </c>
      <c r="GI108" s="171">
        <f t="shared" si="406"/>
        <v>0</v>
      </c>
      <c r="GJ108" s="171">
        <f t="shared" si="407"/>
        <v>0</v>
      </c>
      <c r="GK108" s="171">
        <f t="shared" si="408"/>
        <v>0</v>
      </c>
      <c r="GL108" s="171">
        <f t="shared" si="409"/>
        <v>0</v>
      </c>
      <c r="GM108" s="171">
        <f t="shared" si="410"/>
        <v>0</v>
      </c>
      <c r="GN108" s="171">
        <f t="shared" si="411"/>
        <v>0</v>
      </c>
      <c r="GO108" s="171">
        <f t="shared" si="412"/>
        <v>0</v>
      </c>
      <c r="GP108" s="171">
        <f t="shared" si="413"/>
        <v>0</v>
      </c>
      <c r="GQ108" s="171">
        <f t="shared" si="414"/>
        <v>0</v>
      </c>
      <c r="GR108" s="171">
        <f t="shared" si="415"/>
        <v>0</v>
      </c>
      <c r="GS108" s="171">
        <f t="shared" si="416"/>
        <v>3900</v>
      </c>
      <c r="GT108" s="171">
        <f t="shared" si="417"/>
        <v>0</v>
      </c>
      <c r="GU108" s="171">
        <f t="shared" si="418"/>
        <v>0</v>
      </c>
      <c r="GV108" s="171">
        <f t="shared" si="419"/>
        <v>0</v>
      </c>
      <c r="GW108" s="171">
        <f t="shared" si="420"/>
        <v>0</v>
      </c>
      <c r="GX108" s="171">
        <f t="shared" si="421"/>
        <v>0</v>
      </c>
      <c r="GY108" s="171">
        <f t="shared" si="422"/>
        <v>2232.25</v>
      </c>
      <c r="GZ108" s="171">
        <f t="shared" si="423"/>
        <v>0</v>
      </c>
      <c r="HA108" s="171">
        <f t="shared" si="424"/>
        <v>0</v>
      </c>
      <c r="HB108" s="171">
        <f t="shared" si="425"/>
        <v>20493.900000000005</v>
      </c>
      <c r="HC108" s="171">
        <f t="shared" si="426"/>
        <v>2539</v>
      </c>
      <c r="HD108" s="171">
        <f t="shared" si="427"/>
        <v>0</v>
      </c>
      <c r="HE108" s="171">
        <f t="shared" si="428"/>
        <v>0</v>
      </c>
      <c r="HF108" s="171">
        <f t="shared" si="429"/>
        <v>0</v>
      </c>
      <c r="HG108" s="171">
        <f t="shared" si="430"/>
        <v>0</v>
      </c>
      <c r="HH108" s="171">
        <f t="shared" si="431"/>
        <v>0</v>
      </c>
      <c r="HI108" s="778"/>
      <c r="HJ108" s="171">
        <f t="shared" si="432"/>
        <v>714.25</v>
      </c>
      <c r="HK108" s="171"/>
      <c r="HL108" s="172">
        <f t="shared" si="433"/>
        <v>38139</v>
      </c>
      <c r="HM108" s="171">
        <f t="shared" si="304"/>
        <v>29165.150000000005</v>
      </c>
      <c r="HN108" s="700">
        <f t="shared" si="364"/>
        <v>37865</v>
      </c>
      <c r="HO108" s="160">
        <f t="shared" si="365"/>
        <v>3321.74</v>
      </c>
      <c r="HP108" s="160">
        <f t="shared" si="366"/>
        <v>0</v>
      </c>
      <c r="HQ108" s="171">
        <f t="shared" si="367"/>
        <v>3321.74</v>
      </c>
      <c r="HR108" s="168">
        <f t="shared" si="368"/>
        <v>1</v>
      </c>
      <c r="HS108" s="168">
        <f t="shared" si="369"/>
        <v>0</v>
      </c>
      <c r="HT108" s="160">
        <f t="shared" si="404"/>
        <v>25910.160000000003</v>
      </c>
      <c r="HU108" s="158">
        <f>MAX(HT55:HT108)</f>
        <v>25910.160000000003</v>
      </c>
      <c r="HV108" s="158">
        <f t="shared" si="370"/>
        <v>0</v>
      </c>
      <c r="HW108" s="170"/>
      <c r="HX108" s="468"/>
      <c r="HY108" s="156"/>
      <c r="HZ108" s="156"/>
      <c r="IA108" s="156"/>
      <c r="IB108" s="156"/>
      <c r="IC108" s="156"/>
      <c r="ID108" s="156"/>
      <c r="IE108" s="156"/>
      <c r="IF108" s="156"/>
      <c r="IG108" s="156"/>
      <c r="IH108" s="156"/>
      <c r="II108" s="156"/>
      <c r="IJ108" s="156"/>
      <c r="IK108" s="156"/>
      <c r="IL108" s="156"/>
      <c r="IM108" s="156"/>
      <c r="IN108" s="156"/>
      <c r="IO108" s="156"/>
      <c r="IP108" s="156"/>
      <c r="IQ108" s="156"/>
      <c r="IR108" s="156"/>
      <c r="IS108" s="156"/>
      <c r="IT108" s="156"/>
      <c r="IU108" s="156"/>
      <c r="IV108" s="156"/>
      <c r="IW108" s="156"/>
      <c r="IX108" s="156"/>
      <c r="IY108" s="156"/>
      <c r="IZ108" s="156"/>
      <c r="JA108" s="156"/>
      <c r="JB108" s="156"/>
      <c r="JC108" s="156"/>
      <c r="JD108" s="156"/>
      <c r="JE108" s="156"/>
      <c r="JF108" s="156"/>
      <c r="JG108" s="156"/>
      <c r="JH108" s="156"/>
      <c r="JI108" s="156"/>
      <c r="JJ108" s="156"/>
      <c r="JK108" s="156"/>
      <c r="JL108" s="156"/>
      <c r="JM108" s="156"/>
      <c r="JN108" s="156"/>
      <c r="JO108" s="156"/>
      <c r="JP108" s="156"/>
      <c r="JQ108" s="156"/>
      <c r="JR108" s="156"/>
      <c r="JS108" s="156"/>
      <c r="JT108" s="156"/>
      <c r="JU108" s="156"/>
    </row>
    <row r="109" spans="1:281" s="174" customFormat="1" ht="19.5" customHeight="1" x14ac:dyDescent="0.35">
      <c r="A109" s="156"/>
      <c r="B109" s="813">
        <f t="shared" si="371"/>
        <v>37895</v>
      </c>
      <c r="C109" s="814">
        <f t="shared" si="372"/>
        <v>28483.480000000003</v>
      </c>
      <c r="D109" s="816">
        <v>0</v>
      </c>
      <c r="E109" s="816">
        <v>0</v>
      </c>
      <c r="F109" s="814">
        <f t="shared" si="334"/>
        <v>1026</v>
      </c>
      <c r="G109" s="817">
        <f t="shared" si="373"/>
        <v>29509.480000000003</v>
      </c>
      <c r="H109" s="818">
        <f t="shared" si="374"/>
        <v>3.6020879471188205E-2</v>
      </c>
      <c r="I109" s="765">
        <f t="shared" si="375"/>
        <v>26936.160000000003</v>
      </c>
      <c r="J109" s="159">
        <f t="shared" si="335"/>
        <v>0</v>
      </c>
      <c r="K109" s="267">
        <v>37895</v>
      </c>
      <c r="L109" s="162">
        <f t="shared" si="376"/>
        <v>0</v>
      </c>
      <c r="M109" s="260">
        <v>271</v>
      </c>
      <c r="N109" s="175">
        <f t="shared" si="336"/>
        <v>0</v>
      </c>
      <c r="O109" s="162">
        <f t="shared" si="377"/>
        <v>0</v>
      </c>
      <c r="P109" s="259">
        <v>-8</v>
      </c>
      <c r="Q109" s="176">
        <f t="shared" si="337"/>
        <v>0</v>
      </c>
      <c r="R109" s="161">
        <f t="shared" si="378"/>
        <v>0</v>
      </c>
      <c r="S109" s="259">
        <v>-650</v>
      </c>
      <c r="T109" s="177">
        <f t="shared" si="338"/>
        <v>0</v>
      </c>
      <c r="U109" s="164">
        <f t="shared" si="379"/>
        <v>0</v>
      </c>
      <c r="V109" s="259">
        <v>-100.1</v>
      </c>
      <c r="W109" s="177">
        <f t="shared" si="339"/>
        <v>0</v>
      </c>
      <c r="X109" s="164">
        <f t="shared" si="380"/>
        <v>0</v>
      </c>
      <c r="Y109" s="247">
        <v>-1288</v>
      </c>
      <c r="Z109" s="178">
        <f t="shared" si="340"/>
        <v>0</v>
      </c>
      <c r="AA109" s="165">
        <f t="shared" si="381"/>
        <v>0</v>
      </c>
      <c r="AB109" s="247">
        <v>-683</v>
      </c>
      <c r="AC109" s="179">
        <f t="shared" si="341"/>
        <v>0</v>
      </c>
      <c r="AD109" s="164">
        <f t="shared" si="382"/>
        <v>0</v>
      </c>
      <c r="AE109" s="247">
        <v>-199</v>
      </c>
      <c r="AF109" s="179">
        <f t="shared" si="342"/>
        <v>0</v>
      </c>
      <c r="AG109" s="164">
        <f t="shared" si="383"/>
        <v>0</v>
      </c>
      <c r="AH109" s="243">
        <v>-428</v>
      </c>
      <c r="AI109" s="178">
        <f t="shared" si="343"/>
        <v>0</v>
      </c>
      <c r="AJ109" s="165">
        <f t="shared" si="384"/>
        <v>0</v>
      </c>
      <c r="AK109" s="243">
        <v>-253</v>
      </c>
      <c r="AL109" s="179">
        <f t="shared" si="344"/>
        <v>0</v>
      </c>
      <c r="AM109" s="164">
        <f t="shared" si="385"/>
        <v>0</v>
      </c>
      <c r="AN109" s="243">
        <v>-148</v>
      </c>
      <c r="AO109" s="178">
        <f t="shared" si="345"/>
        <v>0</v>
      </c>
      <c r="AP109" s="165">
        <f t="shared" si="386"/>
        <v>0</v>
      </c>
      <c r="AQ109" s="260">
        <v>2760</v>
      </c>
      <c r="AR109" s="179">
        <f t="shared" si="346"/>
        <v>0</v>
      </c>
      <c r="AS109" s="164">
        <f t="shared" si="387"/>
        <v>1</v>
      </c>
      <c r="AT109" s="260">
        <v>276</v>
      </c>
      <c r="AU109" s="180">
        <f t="shared" si="347"/>
        <v>276</v>
      </c>
      <c r="AV109" s="162">
        <f t="shared" si="388"/>
        <v>0</v>
      </c>
      <c r="AW109" s="260">
        <v>1770</v>
      </c>
      <c r="AX109" s="176">
        <f t="shared" si="348"/>
        <v>0</v>
      </c>
      <c r="AY109" s="161">
        <f t="shared" si="389"/>
        <v>0</v>
      </c>
      <c r="AZ109" s="247">
        <v>-262.5</v>
      </c>
      <c r="BA109" s="181">
        <f t="shared" si="349"/>
        <v>0</v>
      </c>
      <c r="BB109" s="162">
        <f t="shared" si="390"/>
        <v>0</v>
      </c>
      <c r="BC109" s="247">
        <v>-26.25</v>
      </c>
      <c r="BD109" s="182">
        <f t="shared" si="350"/>
        <v>0</v>
      </c>
      <c r="BE109" s="161">
        <f t="shared" si="391"/>
        <v>0</v>
      </c>
      <c r="BF109" s="247">
        <v>-825</v>
      </c>
      <c r="BG109" s="182">
        <f t="shared" si="351"/>
        <v>0</v>
      </c>
      <c r="BH109" s="161">
        <f t="shared" si="392"/>
        <v>0</v>
      </c>
      <c r="BI109" s="247">
        <v>-412.5</v>
      </c>
      <c r="BJ109" s="180">
        <f t="shared" si="352"/>
        <v>0</v>
      </c>
      <c r="BK109" s="161">
        <f t="shared" si="393"/>
        <v>1</v>
      </c>
      <c r="BL109" s="247">
        <v>-82.5</v>
      </c>
      <c r="BM109" s="180">
        <f t="shared" si="353"/>
        <v>-82.5</v>
      </c>
      <c r="BN109" s="161">
        <f t="shared" si="394"/>
        <v>0</v>
      </c>
      <c r="BO109" s="260">
        <v>2725</v>
      </c>
      <c r="BP109" s="176">
        <f t="shared" si="354"/>
        <v>0</v>
      </c>
      <c r="BQ109" s="161">
        <f t="shared" si="395"/>
        <v>0</v>
      </c>
      <c r="BR109" s="260">
        <v>1387.5</v>
      </c>
      <c r="BS109" s="182">
        <f t="shared" si="355"/>
        <v>0</v>
      </c>
      <c r="BT109" s="161">
        <f t="shared" si="396"/>
        <v>1</v>
      </c>
      <c r="BU109" s="260">
        <v>693.75</v>
      </c>
      <c r="BV109" s="180">
        <f t="shared" si="356"/>
        <v>693.75</v>
      </c>
      <c r="BW109" s="162">
        <f t="shared" si="397"/>
        <v>1</v>
      </c>
      <c r="BX109" s="260">
        <v>138.75</v>
      </c>
      <c r="BY109" s="176">
        <f t="shared" si="357"/>
        <v>138.75</v>
      </c>
      <c r="BZ109" s="161">
        <f t="shared" si="398"/>
        <v>0</v>
      </c>
      <c r="CA109" s="260">
        <v>120</v>
      </c>
      <c r="CB109" s="180">
        <f t="shared" si="358"/>
        <v>0</v>
      </c>
      <c r="CC109" s="162">
        <f t="shared" si="399"/>
        <v>0</v>
      </c>
      <c r="CD109" s="260"/>
      <c r="CE109" s="182"/>
      <c r="CF109" s="410">
        <f t="shared" si="400"/>
        <v>0</v>
      </c>
      <c r="CG109" s="260">
        <v>1302</v>
      </c>
      <c r="CH109" s="182">
        <f t="shared" si="359"/>
        <v>0</v>
      </c>
      <c r="CI109" s="416">
        <f t="shared" si="401"/>
        <v>0</v>
      </c>
      <c r="CJ109" s="260">
        <v>612</v>
      </c>
      <c r="CK109" s="444">
        <f t="shared" si="360"/>
        <v>0</v>
      </c>
      <c r="CL109" s="162">
        <f t="shared" si="402"/>
        <v>0</v>
      </c>
      <c r="CM109" s="260">
        <v>60</v>
      </c>
      <c r="CN109" s="608">
        <f t="shared" si="361"/>
        <v>0</v>
      </c>
      <c r="CO109" s="158">
        <f t="shared" si="362"/>
        <v>1026</v>
      </c>
      <c r="CP109" s="182"/>
      <c r="CQ109" s="731">
        <f t="shared" si="363"/>
        <v>1026</v>
      </c>
      <c r="CR109" s="599"/>
      <c r="CS109" s="359">
        <f t="shared" si="403"/>
        <v>37895</v>
      </c>
      <c r="CT109" s="613"/>
      <c r="CU109" s="182"/>
      <c r="CV109" s="608"/>
      <c r="CW109" s="642"/>
      <c r="CX109" s="182"/>
      <c r="CY109" s="608"/>
      <c r="CZ109" s="613"/>
      <c r="DA109" s="182"/>
      <c r="DB109" s="608"/>
      <c r="DC109" s="613"/>
      <c r="DD109" s="182"/>
      <c r="DE109" s="608"/>
      <c r="DF109" s="613"/>
      <c r="DG109" s="182"/>
      <c r="DH109" s="608"/>
      <c r="DI109" s="613"/>
      <c r="DJ109" s="182"/>
      <c r="DK109" s="608"/>
      <c r="DL109" s="613"/>
      <c r="DM109" s="182"/>
      <c r="DN109" s="608"/>
      <c r="DO109" s="613"/>
      <c r="DP109" s="182"/>
      <c r="DQ109" s="608"/>
      <c r="DR109" s="613"/>
      <c r="DS109" s="182"/>
      <c r="DT109" s="608"/>
      <c r="DU109" s="613"/>
      <c r="DV109" s="182"/>
      <c r="DW109" s="608"/>
      <c r="DX109" s="613"/>
      <c r="DY109" s="182"/>
      <c r="DZ109" s="608"/>
      <c r="EA109" s="613"/>
      <c r="EB109" s="182"/>
      <c r="EC109" s="608"/>
      <c r="ED109" s="613"/>
      <c r="EE109" s="182"/>
      <c r="EF109" s="608"/>
      <c r="EG109" s="613"/>
      <c r="EH109" s="182"/>
      <c r="EI109" s="608"/>
      <c r="EJ109" s="613"/>
      <c r="EK109" s="182"/>
      <c r="EL109" s="608"/>
      <c r="EM109" s="613"/>
      <c r="EN109" s="182"/>
      <c r="EO109" s="608"/>
      <c r="EP109" s="613"/>
      <c r="EQ109" s="182"/>
      <c r="ER109" s="608"/>
      <c r="ES109" s="613"/>
      <c r="ET109" s="182"/>
      <c r="EU109" s="608"/>
      <c r="EV109" s="613"/>
      <c r="EW109" s="182"/>
      <c r="EX109" s="608"/>
      <c r="EY109" s="613"/>
      <c r="EZ109" s="182"/>
      <c r="FA109" s="608"/>
      <c r="FB109" s="182"/>
      <c r="FC109" s="182"/>
      <c r="FD109" s="182"/>
      <c r="FE109" s="588"/>
      <c r="FF109" s="182"/>
      <c r="FG109" s="181"/>
      <c r="FH109" s="860"/>
      <c r="FI109" s="662">
        <f t="shared" si="32"/>
        <v>38169</v>
      </c>
      <c r="FJ109" s="677"/>
      <c r="FK109" s="677"/>
      <c r="FL109" s="677"/>
      <c r="FM109" s="677"/>
      <c r="FN109" s="677"/>
      <c r="FO109" s="677"/>
      <c r="FP109" s="677"/>
      <c r="FQ109" s="677"/>
      <c r="FR109" s="677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666"/>
      <c r="GD109" s="666"/>
      <c r="GE109" s="666"/>
      <c r="GF109" s="666"/>
      <c r="GG109" s="169"/>
      <c r="GH109" s="686">
        <f t="shared" si="405"/>
        <v>0</v>
      </c>
      <c r="GI109" s="171">
        <f t="shared" si="406"/>
        <v>0</v>
      </c>
      <c r="GJ109" s="171">
        <f t="shared" si="407"/>
        <v>0</v>
      </c>
      <c r="GK109" s="171">
        <f t="shared" si="408"/>
        <v>0</v>
      </c>
      <c r="GL109" s="171">
        <f t="shared" si="409"/>
        <v>0</v>
      </c>
      <c r="GM109" s="171">
        <f t="shared" si="410"/>
        <v>0</v>
      </c>
      <c r="GN109" s="171">
        <f t="shared" si="411"/>
        <v>0</v>
      </c>
      <c r="GO109" s="171">
        <f t="shared" si="412"/>
        <v>0</v>
      </c>
      <c r="GP109" s="171">
        <f t="shared" si="413"/>
        <v>0</v>
      </c>
      <c r="GQ109" s="171">
        <f t="shared" si="414"/>
        <v>0</v>
      </c>
      <c r="GR109" s="171">
        <f t="shared" si="415"/>
        <v>0</v>
      </c>
      <c r="GS109" s="171">
        <f t="shared" si="416"/>
        <v>4040</v>
      </c>
      <c r="GT109" s="171">
        <f t="shared" si="417"/>
        <v>0</v>
      </c>
      <c r="GU109" s="171">
        <f t="shared" si="418"/>
        <v>0</v>
      </c>
      <c r="GV109" s="171">
        <f t="shared" si="419"/>
        <v>0</v>
      </c>
      <c r="GW109" s="171">
        <f t="shared" si="420"/>
        <v>0</v>
      </c>
      <c r="GX109" s="171">
        <f t="shared" si="421"/>
        <v>0</v>
      </c>
      <c r="GY109" s="171">
        <f t="shared" si="422"/>
        <v>2554.5</v>
      </c>
      <c r="GZ109" s="171">
        <f t="shared" si="423"/>
        <v>0</v>
      </c>
      <c r="HA109" s="171">
        <f t="shared" si="424"/>
        <v>0</v>
      </c>
      <c r="HB109" s="171">
        <f t="shared" si="425"/>
        <v>20548.900000000005</v>
      </c>
      <c r="HC109" s="171">
        <f t="shared" si="426"/>
        <v>2519</v>
      </c>
      <c r="HD109" s="171">
        <f t="shared" si="427"/>
        <v>0</v>
      </c>
      <c r="HE109" s="171">
        <f t="shared" si="428"/>
        <v>0</v>
      </c>
      <c r="HF109" s="171">
        <f t="shared" si="429"/>
        <v>0</v>
      </c>
      <c r="HG109" s="171">
        <f t="shared" si="430"/>
        <v>0</v>
      </c>
      <c r="HH109" s="171">
        <f t="shared" si="431"/>
        <v>0</v>
      </c>
      <c r="HI109" s="778"/>
      <c r="HJ109" s="171">
        <f t="shared" si="432"/>
        <v>497.25</v>
      </c>
      <c r="HK109" s="171"/>
      <c r="HL109" s="172">
        <f t="shared" si="433"/>
        <v>38169</v>
      </c>
      <c r="HM109" s="171">
        <f t="shared" si="304"/>
        <v>29662.400000000005</v>
      </c>
      <c r="HN109" s="700">
        <f t="shared" si="364"/>
        <v>37895</v>
      </c>
      <c r="HO109" s="160">
        <f t="shared" si="365"/>
        <v>1026</v>
      </c>
      <c r="HP109" s="160">
        <f t="shared" si="366"/>
        <v>0</v>
      </c>
      <c r="HQ109" s="171">
        <f t="shared" si="367"/>
        <v>1026</v>
      </c>
      <c r="HR109" s="168">
        <f t="shared" si="368"/>
        <v>1</v>
      </c>
      <c r="HS109" s="168">
        <f t="shared" si="369"/>
        <v>0</v>
      </c>
      <c r="HT109" s="160">
        <f t="shared" si="404"/>
        <v>26936.160000000003</v>
      </c>
      <c r="HU109" s="158">
        <f>MAX(HT55:HT109)</f>
        <v>26936.160000000003</v>
      </c>
      <c r="HV109" s="158">
        <f t="shared" si="370"/>
        <v>0</v>
      </c>
      <c r="HW109" s="170"/>
      <c r="HX109" s="468"/>
      <c r="HY109" s="156"/>
      <c r="HZ109" s="156"/>
      <c r="IA109" s="156"/>
      <c r="IB109" s="156"/>
      <c r="IC109" s="156"/>
      <c r="ID109" s="156"/>
      <c r="IE109" s="156"/>
      <c r="IF109" s="156"/>
      <c r="IG109" s="156"/>
      <c r="IH109" s="156"/>
      <c r="II109" s="156"/>
      <c r="IJ109" s="156"/>
      <c r="IK109" s="156"/>
      <c r="IL109" s="156"/>
      <c r="IM109" s="156"/>
      <c r="IN109" s="156"/>
      <c r="IO109" s="156"/>
      <c r="IP109" s="156"/>
      <c r="IQ109" s="156"/>
      <c r="IR109" s="156"/>
      <c r="IS109" s="156"/>
      <c r="IT109" s="156"/>
      <c r="IU109" s="156"/>
      <c r="IV109" s="156"/>
      <c r="IW109" s="156"/>
      <c r="IX109" s="156"/>
      <c r="IY109" s="156"/>
      <c r="IZ109" s="156"/>
      <c r="JA109" s="156"/>
      <c r="JB109" s="156"/>
      <c r="JC109" s="156"/>
      <c r="JD109" s="156"/>
      <c r="JE109" s="156"/>
      <c r="JF109" s="156"/>
      <c r="JG109" s="156"/>
      <c r="JH109" s="156"/>
      <c r="JI109" s="156"/>
      <c r="JJ109" s="156"/>
      <c r="JK109" s="156"/>
      <c r="JL109" s="156"/>
      <c r="JM109" s="156"/>
      <c r="JN109" s="156"/>
      <c r="JO109" s="156"/>
      <c r="JP109" s="156"/>
      <c r="JQ109" s="156"/>
      <c r="JR109" s="156"/>
      <c r="JS109" s="156"/>
      <c r="JT109" s="156"/>
      <c r="JU109" s="156"/>
    </row>
    <row r="110" spans="1:281" s="174" customFormat="1" ht="19.5" customHeight="1" x14ac:dyDescent="0.35">
      <c r="A110" s="156"/>
      <c r="B110" s="813">
        <f t="shared" si="371"/>
        <v>37926</v>
      </c>
      <c r="C110" s="814">
        <f t="shared" si="372"/>
        <v>29509.480000000003</v>
      </c>
      <c r="D110" s="816">
        <v>0</v>
      </c>
      <c r="E110" s="816">
        <v>0</v>
      </c>
      <c r="F110" s="814">
        <f t="shared" si="334"/>
        <v>1017</v>
      </c>
      <c r="G110" s="817">
        <f t="shared" si="373"/>
        <v>30526.480000000003</v>
      </c>
      <c r="H110" s="818">
        <f t="shared" si="374"/>
        <v>3.4463501220624693E-2</v>
      </c>
      <c r="I110" s="765">
        <f t="shared" si="375"/>
        <v>27953.160000000003</v>
      </c>
      <c r="J110" s="159">
        <f t="shared" si="335"/>
        <v>0</v>
      </c>
      <c r="K110" s="267">
        <v>37926</v>
      </c>
      <c r="L110" s="162">
        <f t="shared" si="376"/>
        <v>0</v>
      </c>
      <c r="M110" s="259">
        <v>-1496.5</v>
      </c>
      <c r="N110" s="175">
        <f t="shared" si="336"/>
        <v>0</v>
      </c>
      <c r="O110" s="162">
        <f t="shared" si="377"/>
        <v>0</v>
      </c>
      <c r="P110" s="259">
        <v>-219.85</v>
      </c>
      <c r="Q110" s="176">
        <f t="shared" si="337"/>
        <v>0</v>
      </c>
      <c r="R110" s="161">
        <f t="shared" si="378"/>
        <v>0</v>
      </c>
      <c r="S110" s="259">
        <v>-975.2</v>
      </c>
      <c r="T110" s="177">
        <f t="shared" si="338"/>
        <v>0</v>
      </c>
      <c r="U110" s="164">
        <f t="shared" si="379"/>
        <v>0</v>
      </c>
      <c r="V110" s="259">
        <v>-167.72</v>
      </c>
      <c r="W110" s="177">
        <f t="shared" si="339"/>
        <v>0</v>
      </c>
      <c r="X110" s="164">
        <f t="shared" si="380"/>
        <v>0</v>
      </c>
      <c r="Y110" s="248">
        <v>1390</v>
      </c>
      <c r="Z110" s="178">
        <f t="shared" si="340"/>
        <v>0</v>
      </c>
      <c r="AA110" s="165">
        <f t="shared" si="381"/>
        <v>0</v>
      </c>
      <c r="AB110" s="248">
        <v>695</v>
      </c>
      <c r="AC110" s="179">
        <f t="shared" si="341"/>
        <v>0</v>
      </c>
      <c r="AD110" s="164">
        <f t="shared" si="382"/>
        <v>0</v>
      </c>
      <c r="AE110" s="248">
        <v>139</v>
      </c>
      <c r="AF110" s="179">
        <f t="shared" si="342"/>
        <v>0</v>
      </c>
      <c r="AG110" s="164">
        <f t="shared" si="383"/>
        <v>0</v>
      </c>
      <c r="AH110" s="439">
        <v>522</v>
      </c>
      <c r="AI110" s="178">
        <f t="shared" si="343"/>
        <v>0</v>
      </c>
      <c r="AJ110" s="165">
        <f t="shared" si="384"/>
        <v>0</v>
      </c>
      <c r="AK110" s="439">
        <v>222</v>
      </c>
      <c r="AL110" s="179">
        <f t="shared" si="344"/>
        <v>0</v>
      </c>
      <c r="AM110" s="164">
        <f t="shared" si="385"/>
        <v>0</v>
      </c>
      <c r="AN110" s="439">
        <v>42</v>
      </c>
      <c r="AO110" s="178">
        <f t="shared" si="345"/>
        <v>0</v>
      </c>
      <c r="AP110" s="165">
        <f t="shared" si="386"/>
        <v>0</v>
      </c>
      <c r="AQ110" s="260">
        <v>1680</v>
      </c>
      <c r="AR110" s="179">
        <f t="shared" si="346"/>
        <v>0</v>
      </c>
      <c r="AS110" s="164">
        <f t="shared" si="387"/>
        <v>1</v>
      </c>
      <c r="AT110" s="260">
        <v>168</v>
      </c>
      <c r="AU110" s="180">
        <f t="shared" si="347"/>
        <v>168</v>
      </c>
      <c r="AV110" s="162">
        <f t="shared" si="388"/>
        <v>0</v>
      </c>
      <c r="AW110" s="259">
        <v>-1098</v>
      </c>
      <c r="AX110" s="176">
        <f t="shared" si="348"/>
        <v>0</v>
      </c>
      <c r="AY110" s="161">
        <f t="shared" si="389"/>
        <v>0</v>
      </c>
      <c r="AZ110" s="247">
        <v>-65.47</v>
      </c>
      <c r="BA110" s="181">
        <f t="shared" si="349"/>
        <v>0</v>
      </c>
      <c r="BB110" s="162">
        <f t="shared" si="390"/>
        <v>0</v>
      </c>
      <c r="BC110" s="247">
        <v>-14.35</v>
      </c>
      <c r="BD110" s="182">
        <f t="shared" si="350"/>
        <v>0</v>
      </c>
      <c r="BE110" s="161">
        <f t="shared" si="391"/>
        <v>0</v>
      </c>
      <c r="BF110" s="248">
        <v>1347</v>
      </c>
      <c r="BG110" s="182">
        <f t="shared" si="351"/>
        <v>0</v>
      </c>
      <c r="BH110" s="161">
        <f t="shared" si="392"/>
        <v>0</v>
      </c>
      <c r="BI110" s="248">
        <v>634.5</v>
      </c>
      <c r="BJ110" s="180">
        <f t="shared" si="352"/>
        <v>0</v>
      </c>
      <c r="BK110" s="161">
        <f t="shared" si="393"/>
        <v>1</v>
      </c>
      <c r="BL110" s="248">
        <v>64.5</v>
      </c>
      <c r="BM110" s="180">
        <f t="shared" si="353"/>
        <v>64.5</v>
      </c>
      <c r="BN110" s="161">
        <f t="shared" si="394"/>
        <v>0</v>
      </c>
      <c r="BO110" s="259">
        <v>-2159.25</v>
      </c>
      <c r="BP110" s="176">
        <f t="shared" si="354"/>
        <v>0</v>
      </c>
      <c r="BQ110" s="161">
        <f t="shared" si="395"/>
        <v>0</v>
      </c>
      <c r="BR110" s="260">
        <v>1398.5</v>
      </c>
      <c r="BS110" s="182">
        <f t="shared" si="355"/>
        <v>0</v>
      </c>
      <c r="BT110" s="161">
        <f t="shared" si="396"/>
        <v>1</v>
      </c>
      <c r="BU110" s="260">
        <v>679.75</v>
      </c>
      <c r="BV110" s="180">
        <f t="shared" si="356"/>
        <v>679.75</v>
      </c>
      <c r="BW110" s="162">
        <f t="shared" si="397"/>
        <v>1</v>
      </c>
      <c r="BX110" s="260">
        <v>104.75</v>
      </c>
      <c r="BY110" s="176">
        <f t="shared" si="357"/>
        <v>104.75</v>
      </c>
      <c r="BZ110" s="161">
        <f t="shared" si="398"/>
        <v>0</v>
      </c>
      <c r="CA110" s="259">
        <v>-278</v>
      </c>
      <c r="CB110" s="180">
        <f t="shared" si="358"/>
        <v>0</v>
      </c>
      <c r="CC110" s="162">
        <f t="shared" si="399"/>
        <v>0</v>
      </c>
      <c r="CD110" s="260"/>
      <c r="CE110" s="182"/>
      <c r="CF110" s="410">
        <f t="shared" si="400"/>
        <v>0</v>
      </c>
      <c r="CG110" s="259">
        <v>-2339</v>
      </c>
      <c r="CH110" s="182">
        <f t="shared" si="359"/>
        <v>0</v>
      </c>
      <c r="CI110" s="416">
        <f t="shared" si="401"/>
        <v>0</v>
      </c>
      <c r="CJ110" s="259">
        <v>-1189</v>
      </c>
      <c r="CK110" s="444">
        <f t="shared" si="360"/>
        <v>0</v>
      </c>
      <c r="CL110" s="162">
        <f t="shared" si="402"/>
        <v>0</v>
      </c>
      <c r="CM110" s="259">
        <v>-269</v>
      </c>
      <c r="CN110" s="608">
        <f t="shared" si="361"/>
        <v>0</v>
      </c>
      <c r="CO110" s="158">
        <f t="shared" si="362"/>
        <v>1017</v>
      </c>
      <c r="CP110" s="182"/>
      <c r="CQ110" s="731">
        <f t="shared" si="363"/>
        <v>1017</v>
      </c>
      <c r="CR110" s="599"/>
      <c r="CS110" s="359">
        <f t="shared" si="403"/>
        <v>37926</v>
      </c>
      <c r="CT110" s="613"/>
      <c r="CU110" s="182"/>
      <c r="CV110" s="608"/>
      <c r="CW110" s="642"/>
      <c r="CX110" s="182"/>
      <c r="CY110" s="608"/>
      <c r="CZ110" s="613"/>
      <c r="DA110" s="182"/>
      <c r="DB110" s="608"/>
      <c r="DC110" s="613"/>
      <c r="DD110" s="182"/>
      <c r="DE110" s="608"/>
      <c r="DF110" s="613"/>
      <c r="DG110" s="182"/>
      <c r="DH110" s="608"/>
      <c r="DI110" s="613"/>
      <c r="DJ110" s="182"/>
      <c r="DK110" s="608"/>
      <c r="DL110" s="613"/>
      <c r="DM110" s="182"/>
      <c r="DN110" s="608"/>
      <c r="DO110" s="613"/>
      <c r="DP110" s="182"/>
      <c r="DQ110" s="608"/>
      <c r="DR110" s="613"/>
      <c r="DS110" s="182"/>
      <c r="DT110" s="608"/>
      <c r="DU110" s="613"/>
      <c r="DV110" s="182"/>
      <c r="DW110" s="608"/>
      <c r="DX110" s="613"/>
      <c r="DY110" s="182"/>
      <c r="DZ110" s="608"/>
      <c r="EA110" s="613"/>
      <c r="EB110" s="182"/>
      <c r="EC110" s="608"/>
      <c r="ED110" s="613"/>
      <c r="EE110" s="182"/>
      <c r="EF110" s="608"/>
      <c r="EG110" s="613"/>
      <c r="EH110" s="182"/>
      <c r="EI110" s="608"/>
      <c r="EJ110" s="613"/>
      <c r="EK110" s="182"/>
      <c r="EL110" s="608"/>
      <c r="EM110" s="613"/>
      <c r="EN110" s="182"/>
      <c r="EO110" s="608"/>
      <c r="EP110" s="613"/>
      <c r="EQ110" s="182"/>
      <c r="ER110" s="608"/>
      <c r="ES110" s="613"/>
      <c r="ET110" s="182"/>
      <c r="EU110" s="608"/>
      <c r="EV110" s="613"/>
      <c r="EW110" s="182"/>
      <c r="EX110" s="608"/>
      <c r="EY110" s="613"/>
      <c r="EZ110" s="182"/>
      <c r="FA110" s="608"/>
      <c r="FB110" s="182"/>
      <c r="FC110" s="182"/>
      <c r="FD110" s="182"/>
      <c r="FE110" s="588"/>
      <c r="FF110" s="182"/>
      <c r="FG110" s="181"/>
      <c r="FH110" s="860"/>
      <c r="FI110" s="662">
        <f t="shared" si="32"/>
        <v>38200</v>
      </c>
      <c r="FJ110" s="677"/>
      <c r="FK110" s="677"/>
      <c r="FL110" s="677"/>
      <c r="FM110" s="677"/>
      <c r="FN110" s="677"/>
      <c r="FO110" s="677"/>
      <c r="FP110" s="677"/>
      <c r="FQ110" s="677"/>
      <c r="FR110" s="677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666"/>
      <c r="GD110" s="666"/>
      <c r="GE110" s="666"/>
      <c r="GF110" s="666"/>
      <c r="GG110" s="169"/>
      <c r="GH110" s="686">
        <f t="shared" si="405"/>
        <v>0</v>
      </c>
      <c r="GI110" s="171">
        <f t="shared" si="406"/>
        <v>0</v>
      </c>
      <c r="GJ110" s="171">
        <f t="shared" si="407"/>
        <v>0</v>
      </c>
      <c r="GK110" s="171">
        <f t="shared" si="408"/>
        <v>0</v>
      </c>
      <c r="GL110" s="171">
        <f t="shared" si="409"/>
        <v>0</v>
      </c>
      <c r="GM110" s="171">
        <f t="shared" si="410"/>
        <v>0</v>
      </c>
      <c r="GN110" s="171">
        <f t="shared" si="411"/>
        <v>0</v>
      </c>
      <c r="GO110" s="171">
        <f t="shared" si="412"/>
        <v>0</v>
      </c>
      <c r="GP110" s="171">
        <f t="shared" si="413"/>
        <v>0</v>
      </c>
      <c r="GQ110" s="171">
        <f t="shared" si="414"/>
        <v>0</v>
      </c>
      <c r="GR110" s="171">
        <f t="shared" si="415"/>
        <v>0</v>
      </c>
      <c r="GS110" s="171">
        <f t="shared" si="416"/>
        <v>3784</v>
      </c>
      <c r="GT110" s="171">
        <f t="shared" si="417"/>
        <v>0</v>
      </c>
      <c r="GU110" s="171">
        <f t="shared" si="418"/>
        <v>0</v>
      </c>
      <c r="GV110" s="171">
        <f t="shared" si="419"/>
        <v>0</v>
      </c>
      <c r="GW110" s="171">
        <f t="shared" si="420"/>
        <v>0</v>
      </c>
      <c r="GX110" s="171">
        <f t="shared" si="421"/>
        <v>0</v>
      </c>
      <c r="GY110" s="171">
        <f t="shared" si="422"/>
        <v>1980.25</v>
      </c>
      <c r="GZ110" s="171">
        <f t="shared" si="423"/>
        <v>0</v>
      </c>
      <c r="HA110" s="171">
        <f t="shared" si="424"/>
        <v>0</v>
      </c>
      <c r="HB110" s="171">
        <f t="shared" si="425"/>
        <v>20296.900000000005</v>
      </c>
      <c r="HC110" s="171">
        <f t="shared" si="426"/>
        <v>2437</v>
      </c>
      <c r="HD110" s="171">
        <f t="shared" si="427"/>
        <v>0</v>
      </c>
      <c r="HE110" s="171">
        <f t="shared" si="428"/>
        <v>0</v>
      </c>
      <c r="HF110" s="171">
        <f t="shared" si="429"/>
        <v>0</v>
      </c>
      <c r="HG110" s="171">
        <f t="shared" si="430"/>
        <v>0</v>
      </c>
      <c r="HH110" s="171">
        <f t="shared" si="431"/>
        <v>0</v>
      </c>
      <c r="HI110" s="778"/>
      <c r="HJ110" s="171">
        <f t="shared" si="432"/>
        <v>-1164.25</v>
      </c>
      <c r="HK110" s="171"/>
      <c r="HL110" s="172">
        <f t="shared" si="433"/>
        <v>38200</v>
      </c>
      <c r="HM110" s="171">
        <f t="shared" si="304"/>
        <v>28498.150000000005</v>
      </c>
      <c r="HN110" s="700">
        <f t="shared" si="364"/>
        <v>37926</v>
      </c>
      <c r="HO110" s="160">
        <f t="shared" si="365"/>
        <v>1017</v>
      </c>
      <c r="HP110" s="160">
        <f t="shared" si="366"/>
        <v>0</v>
      </c>
      <c r="HQ110" s="171">
        <f t="shared" si="367"/>
        <v>1017</v>
      </c>
      <c r="HR110" s="168">
        <f t="shared" si="368"/>
        <v>1</v>
      </c>
      <c r="HS110" s="168">
        <f t="shared" si="369"/>
        <v>0</v>
      </c>
      <c r="HT110" s="160">
        <f t="shared" si="404"/>
        <v>27953.160000000003</v>
      </c>
      <c r="HU110" s="158">
        <f>MAX(HT55:HT110)</f>
        <v>27953.160000000003</v>
      </c>
      <c r="HV110" s="158">
        <f t="shared" si="370"/>
        <v>0</v>
      </c>
      <c r="HW110" s="170"/>
      <c r="HX110" s="468"/>
      <c r="HY110" s="156"/>
      <c r="HZ110" s="156"/>
      <c r="IA110" s="156"/>
      <c r="IB110" s="156"/>
      <c r="IC110" s="156"/>
      <c r="ID110" s="156"/>
      <c r="IE110" s="156"/>
      <c r="IF110" s="156"/>
      <c r="IG110" s="156"/>
      <c r="IH110" s="156"/>
      <c r="II110" s="156"/>
      <c r="IJ110" s="156"/>
      <c r="IK110" s="156"/>
      <c r="IL110" s="156"/>
      <c r="IM110" s="156"/>
      <c r="IN110" s="156"/>
      <c r="IO110" s="156"/>
      <c r="IP110" s="156"/>
      <c r="IQ110" s="156"/>
      <c r="IR110" s="156"/>
      <c r="IS110" s="156"/>
      <c r="IT110" s="156"/>
      <c r="IU110" s="156"/>
      <c r="IV110" s="156"/>
      <c r="IW110" s="156"/>
      <c r="IX110" s="156"/>
      <c r="IY110" s="156"/>
      <c r="IZ110" s="156"/>
      <c r="JA110" s="156"/>
      <c r="JB110" s="156"/>
      <c r="JC110" s="156"/>
      <c r="JD110" s="156"/>
      <c r="JE110" s="156"/>
      <c r="JF110" s="156"/>
      <c r="JG110" s="156"/>
      <c r="JH110" s="156"/>
      <c r="JI110" s="156"/>
      <c r="JJ110" s="156"/>
      <c r="JK110" s="156"/>
      <c r="JL110" s="156"/>
      <c r="JM110" s="156"/>
      <c r="JN110" s="156"/>
      <c r="JO110" s="156"/>
      <c r="JP110" s="156"/>
      <c r="JQ110" s="156"/>
      <c r="JR110" s="156"/>
      <c r="JS110" s="156"/>
      <c r="JT110" s="156"/>
      <c r="JU110" s="156"/>
    </row>
    <row r="111" spans="1:281" s="174" customFormat="1" ht="19.5" customHeight="1" x14ac:dyDescent="0.35">
      <c r="A111" s="156"/>
      <c r="B111" s="813">
        <f t="shared" si="371"/>
        <v>37956</v>
      </c>
      <c r="C111" s="814">
        <f t="shared" si="372"/>
        <v>30526.480000000003</v>
      </c>
      <c r="D111" s="816">
        <v>0</v>
      </c>
      <c r="E111" s="816">
        <v>0</v>
      </c>
      <c r="F111" s="814">
        <f t="shared" si="334"/>
        <v>1032.24</v>
      </c>
      <c r="G111" s="817">
        <f t="shared" si="373"/>
        <v>31558.720000000005</v>
      </c>
      <c r="H111" s="818">
        <f t="shared" si="374"/>
        <v>3.3814576721587289E-2</v>
      </c>
      <c r="I111" s="765">
        <f t="shared" si="375"/>
        <v>28985.400000000005</v>
      </c>
      <c r="J111" s="159">
        <f t="shared" si="335"/>
        <v>0</v>
      </c>
      <c r="K111" s="267">
        <v>37956</v>
      </c>
      <c r="L111" s="162">
        <f t="shared" si="376"/>
        <v>0</v>
      </c>
      <c r="M111" s="260">
        <v>2686</v>
      </c>
      <c r="N111" s="175">
        <f t="shared" si="336"/>
        <v>0</v>
      </c>
      <c r="O111" s="162">
        <f t="shared" si="377"/>
        <v>0</v>
      </c>
      <c r="P111" s="260">
        <v>268.60000000000002</v>
      </c>
      <c r="Q111" s="176">
        <f t="shared" si="337"/>
        <v>0</v>
      </c>
      <c r="R111" s="161">
        <f t="shared" si="378"/>
        <v>0</v>
      </c>
      <c r="S111" s="259">
        <v>-584.20000000000005</v>
      </c>
      <c r="T111" s="177">
        <f t="shared" si="338"/>
        <v>0</v>
      </c>
      <c r="U111" s="164">
        <f t="shared" si="379"/>
        <v>0</v>
      </c>
      <c r="V111" s="259">
        <v>-128.62</v>
      </c>
      <c r="W111" s="177">
        <f t="shared" si="339"/>
        <v>0</v>
      </c>
      <c r="X111" s="164">
        <f t="shared" si="380"/>
        <v>0</v>
      </c>
      <c r="Y111" s="248">
        <v>1750</v>
      </c>
      <c r="Z111" s="178">
        <f t="shared" si="340"/>
        <v>0</v>
      </c>
      <c r="AA111" s="165">
        <f t="shared" si="381"/>
        <v>0</v>
      </c>
      <c r="AB111" s="248">
        <v>875</v>
      </c>
      <c r="AC111" s="179">
        <f t="shared" si="341"/>
        <v>0</v>
      </c>
      <c r="AD111" s="164">
        <f t="shared" si="382"/>
        <v>0</v>
      </c>
      <c r="AE111" s="248">
        <v>175</v>
      </c>
      <c r="AF111" s="179">
        <f t="shared" si="342"/>
        <v>0</v>
      </c>
      <c r="AG111" s="164">
        <f t="shared" si="383"/>
        <v>0</v>
      </c>
      <c r="AH111" s="439">
        <v>2950</v>
      </c>
      <c r="AI111" s="178">
        <f t="shared" si="343"/>
        <v>0</v>
      </c>
      <c r="AJ111" s="165">
        <f t="shared" si="384"/>
        <v>0</v>
      </c>
      <c r="AK111" s="439">
        <v>1475</v>
      </c>
      <c r="AL111" s="179">
        <f t="shared" si="344"/>
        <v>0</v>
      </c>
      <c r="AM111" s="164">
        <f t="shared" si="385"/>
        <v>0</v>
      </c>
      <c r="AN111" s="439">
        <v>590</v>
      </c>
      <c r="AO111" s="178">
        <f t="shared" si="345"/>
        <v>0</v>
      </c>
      <c r="AP111" s="165">
        <f t="shared" si="386"/>
        <v>0</v>
      </c>
      <c r="AQ111" s="260">
        <v>2590</v>
      </c>
      <c r="AR111" s="179">
        <f t="shared" si="346"/>
        <v>0</v>
      </c>
      <c r="AS111" s="164">
        <f t="shared" si="387"/>
        <v>1</v>
      </c>
      <c r="AT111" s="260">
        <v>259</v>
      </c>
      <c r="AU111" s="180">
        <f t="shared" si="347"/>
        <v>259</v>
      </c>
      <c r="AV111" s="162">
        <f t="shared" si="388"/>
        <v>0</v>
      </c>
      <c r="AW111" s="259">
        <v>-958</v>
      </c>
      <c r="AX111" s="176">
        <f t="shared" si="348"/>
        <v>0</v>
      </c>
      <c r="AY111" s="161">
        <f t="shared" si="389"/>
        <v>0</v>
      </c>
      <c r="AZ111" s="248">
        <v>3962.5</v>
      </c>
      <c r="BA111" s="181">
        <f t="shared" si="349"/>
        <v>0</v>
      </c>
      <c r="BB111" s="162">
        <f t="shared" si="390"/>
        <v>0</v>
      </c>
      <c r="BC111" s="248">
        <v>396.25</v>
      </c>
      <c r="BD111" s="182">
        <f t="shared" si="350"/>
        <v>0</v>
      </c>
      <c r="BE111" s="161">
        <f t="shared" si="391"/>
        <v>0</v>
      </c>
      <c r="BF111" s="248">
        <v>7537.5</v>
      </c>
      <c r="BG111" s="182">
        <f t="shared" si="351"/>
        <v>0</v>
      </c>
      <c r="BH111" s="161">
        <f t="shared" si="392"/>
        <v>0</v>
      </c>
      <c r="BI111" s="248">
        <v>3768.75</v>
      </c>
      <c r="BJ111" s="180">
        <f t="shared" si="352"/>
        <v>0</v>
      </c>
      <c r="BK111" s="161">
        <f t="shared" si="393"/>
        <v>1</v>
      </c>
      <c r="BL111" s="248">
        <v>753.75</v>
      </c>
      <c r="BM111" s="180">
        <f t="shared" si="353"/>
        <v>753.75</v>
      </c>
      <c r="BN111" s="161">
        <f t="shared" si="394"/>
        <v>0</v>
      </c>
      <c r="BO111" s="260">
        <v>4706.25</v>
      </c>
      <c r="BP111" s="176">
        <f t="shared" si="354"/>
        <v>0</v>
      </c>
      <c r="BQ111" s="161">
        <f t="shared" si="395"/>
        <v>0</v>
      </c>
      <c r="BR111" s="260">
        <v>123.48</v>
      </c>
      <c r="BS111" s="182">
        <f t="shared" si="355"/>
        <v>0</v>
      </c>
      <c r="BT111" s="161">
        <f t="shared" si="396"/>
        <v>1</v>
      </c>
      <c r="BU111" s="260">
        <v>42.24</v>
      </c>
      <c r="BV111" s="180">
        <f t="shared" si="356"/>
        <v>42.24</v>
      </c>
      <c r="BW111" s="162">
        <f t="shared" si="397"/>
        <v>1</v>
      </c>
      <c r="BX111" s="259">
        <v>-22.75</v>
      </c>
      <c r="BY111" s="176">
        <f t="shared" si="357"/>
        <v>-22.75</v>
      </c>
      <c r="BZ111" s="161">
        <f t="shared" si="398"/>
        <v>0</v>
      </c>
      <c r="CA111" s="260">
        <v>3310</v>
      </c>
      <c r="CB111" s="180">
        <f t="shared" si="358"/>
        <v>0</v>
      </c>
      <c r="CC111" s="162">
        <f t="shared" si="399"/>
        <v>0</v>
      </c>
      <c r="CD111" s="260"/>
      <c r="CE111" s="182"/>
      <c r="CF111" s="410">
        <f t="shared" si="400"/>
        <v>0</v>
      </c>
      <c r="CG111" s="259">
        <v>-358</v>
      </c>
      <c r="CH111" s="182">
        <f t="shared" si="359"/>
        <v>0</v>
      </c>
      <c r="CI111" s="416">
        <f t="shared" si="401"/>
        <v>0</v>
      </c>
      <c r="CJ111" s="259">
        <v>-218</v>
      </c>
      <c r="CK111" s="444">
        <f t="shared" si="360"/>
        <v>0</v>
      </c>
      <c r="CL111" s="162">
        <f t="shared" si="402"/>
        <v>0</v>
      </c>
      <c r="CM111" s="259">
        <v>-106</v>
      </c>
      <c r="CN111" s="608">
        <f t="shared" si="361"/>
        <v>0</v>
      </c>
      <c r="CO111" s="158">
        <f t="shared" si="362"/>
        <v>1032.24</v>
      </c>
      <c r="CP111" s="182"/>
      <c r="CQ111" s="731">
        <f t="shared" si="363"/>
        <v>1032.24</v>
      </c>
      <c r="CR111" s="599"/>
      <c r="CS111" s="359">
        <f t="shared" si="403"/>
        <v>37956</v>
      </c>
      <c r="CT111" s="613"/>
      <c r="CU111" s="182"/>
      <c r="CV111" s="608"/>
      <c r="CW111" s="642"/>
      <c r="CX111" s="182"/>
      <c r="CY111" s="608"/>
      <c r="CZ111" s="613"/>
      <c r="DA111" s="182"/>
      <c r="DB111" s="608"/>
      <c r="DC111" s="613"/>
      <c r="DD111" s="182"/>
      <c r="DE111" s="608"/>
      <c r="DF111" s="613"/>
      <c r="DG111" s="182"/>
      <c r="DH111" s="608"/>
      <c r="DI111" s="613"/>
      <c r="DJ111" s="182"/>
      <c r="DK111" s="608"/>
      <c r="DL111" s="613"/>
      <c r="DM111" s="182"/>
      <c r="DN111" s="608"/>
      <c r="DO111" s="613"/>
      <c r="DP111" s="182"/>
      <c r="DQ111" s="608"/>
      <c r="DR111" s="613"/>
      <c r="DS111" s="182"/>
      <c r="DT111" s="608"/>
      <c r="DU111" s="613"/>
      <c r="DV111" s="182"/>
      <c r="DW111" s="608"/>
      <c r="DX111" s="613"/>
      <c r="DY111" s="182"/>
      <c r="DZ111" s="608"/>
      <c r="EA111" s="613"/>
      <c r="EB111" s="182"/>
      <c r="EC111" s="608"/>
      <c r="ED111" s="613"/>
      <c r="EE111" s="182"/>
      <c r="EF111" s="608"/>
      <c r="EG111" s="613"/>
      <c r="EH111" s="182"/>
      <c r="EI111" s="608"/>
      <c r="EJ111" s="613"/>
      <c r="EK111" s="182"/>
      <c r="EL111" s="608"/>
      <c r="EM111" s="613"/>
      <c r="EN111" s="182"/>
      <c r="EO111" s="608"/>
      <c r="EP111" s="613"/>
      <c r="EQ111" s="182"/>
      <c r="ER111" s="608"/>
      <c r="ES111" s="613"/>
      <c r="ET111" s="182"/>
      <c r="EU111" s="608"/>
      <c r="EV111" s="613"/>
      <c r="EW111" s="182"/>
      <c r="EX111" s="608"/>
      <c r="EY111" s="613"/>
      <c r="EZ111" s="182"/>
      <c r="FA111" s="608"/>
      <c r="FB111" s="182"/>
      <c r="FC111" s="182"/>
      <c r="FD111" s="182"/>
      <c r="FE111" s="588"/>
      <c r="FF111" s="182"/>
      <c r="FG111" s="181"/>
      <c r="FH111" s="860"/>
      <c r="FI111" s="662">
        <f t="shared" si="32"/>
        <v>38231</v>
      </c>
      <c r="FJ111" s="677"/>
      <c r="FK111" s="677"/>
      <c r="FL111" s="677"/>
      <c r="FM111" s="677"/>
      <c r="FN111" s="677"/>
      <c r="FO111" s="677"/>
      <c r="FP111" s="677"/>
      <c r="FQ111" s="677"/>
      <c r="FR111" s="677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666"/>
      <c r="GD111" s="666"/>
      <c r="GE111" s="666"/>
      <c r="GF111" s="666"/>
      <c r="GG111" s="169"/>
      <c r="GH111" s="686">
        <f t="shared" si="405"/>
        <v>0</v>
      </c>
      <c r="GI111" s="171">
        <f t="shared" si="406"/>
        <v>0</v>
      </c>
      <c r="GJ111" s="171">
        <f t="shared" si="407"/>
        <v>0</v>
      </c>
      <c r="GK111" s="171">
        <f t="shared" si="408"/>
        <v>0</v>
      </c>
      <c r="GL111" s="171">
        <f t="shared" si="409"/>
        <v>0</v>
      </c>
      <c r="GM111" s="171">
        <f t="shared" si="410"/>
        <v>0</v>
      </c>
      <c r="GN111" s="171">
        <f t="shared" si="411"/>
        <v>0</v>
      </c>
      <c r="GO111" s="171">
        <f t="shared" si="412"/>
        <v>0</v>
      </c>
      <c r="GP111" s="171">
        <f t="shared" si="413"/>
        <v>0</v>
      </c>
      <c r="GQ111" s="171">
        <f t="shared" si="414"/>
        <v>0</v>
      </c>
      <c r="GR111" s="171">
        <f t="shared" si="415"/>
        <v>0</v>
      </c>
      <c r="GS111" s="171">
        <f t="shared" si="416"/>
        <v>4012</v>
      </c>
      <c r="GT111" s="171">
        <f t="shared" si="417"/>
        <v>0</v>
      </c>
      <c r="GU111" s="171">
        <f t="shared" si="418"/>
        <v>0</v>
      </c>
      <c r="GV111" s="171">
        <f t="shared" si="419"/>
        <v>0</v>
      </c>
      <c r="GW111" s="171">
        <f t="shared" si="420"/>
        <v>0</v>
      </c>
      <c r="GX111" s="171">
        <f t="shared" si="421"/>
        <v>0</v>
      </c>
      <c r="GY111" s="171">
        <f t="shared" si="422"/>
        <v>2021.25</v>
      </c>
      <c r="GZ111" s="171">
        <f t="shared" si="423"/>
        <v>0</v>
      </c>
      <c r="HA111" s="171">
        <f t="shared" si="424"/>
        <v>0</v>
      </c>
      <c r="HB111" s="171">
        <f t="shared" si="425"/>
        <v>20051.900000000005</v>
      </c>
      <c r="HC111" s="171">
        <f t="shared" si="426"/>
        <v>2357</v>
      </c>
      <c r="HD111" s="171">
        <f t="shared" si="427"/>
        <v>0</v>
      </c>
      <c r="HE111" s="171">
        <f t="shared" si="428"/>
        <v>0</v>
      </c>
      <c r="HF111" s="171">
        <f t="shared" si="429"/>
        <v>0</v>
      </c>
      <c r="HG111" s="171">
        <f t="shared" si="430"/>
        <v>0</v>
      </c>
      <c r="HH111" s="171">
        <f t="shared" si="431"/>
        <v>0</v>
      </c>
      <c r="HI111" s="778"/>
      <c r="HJ111" s="171">
        <f t="shared" si="432"/>
        <v>-56</v>
      </c>
      <c r="HK111" s="171"/>
      <c r="HL111" s="172">
        <f t="shared" si="433"/>
        <v>38231</v>
      </c>
      <c r="HM111" s="171">
        <f t="shared" si="304"/>
        <v>28442.150000000005</v>
      </c>
      <c r="HN111" s="700">
        <f t="shared" si="364"/>
        <v>37956</v>
      </c>
      <c r="HO111" s="160">
        <f t="shared" si="365"/>
        <v>1032.24</v>
      </c>
      <c r="HP111" s="160">
        <f t="shared" si="366"/>
        <v>0</v>
      </c>
      <c r="HQ111" s="171">
        <f t="shared" si="367"/>
        <v>1032.24</v>
      </c>
      <c r="HR111" s="168">
        <f t="shared" si="368"/>
        <v>1</v>
      </c>
      <c r="HS111" s="168">
        <f t="shared" si="369"/>
        <v>0</v>
      </c>
      <c r="HT111" s="160">
        <f t="shared" si="404"/>
        <v>28985.400000000005</v>
      </c>
      <c r="HU111" s="158">
        <f>MAX(HT55:HT111)</f>
        <v>28985.400000000005</v>
      </c>
      <c r="HV111" s="158">
        <f t="shared" si="370"/>
        <v>0</v>
      </c>
      <c r="HW111" s="170"/>
      <c r="HX111" s="468"/>
      <c r="HY111" s="156"/>
      <c r="HZ111" s="156"/>
      <c r="IA111" s="156"/>
      <c r="IB111" s="156"/>
      <c r="IC111" s="156"/>
      <c r="ID111" s="156"/>
      <c r="IE111" s="156"/>
      <c r="IF111" s="156"/>
      <c r="IG111" s="156"/>
      <c r="IH111" s="156"/>
      <c r="II111" s="156"/>
      <c r="IJ111" s="156"/>
      <c r="IK111" s="156"/>
      <c r="IL111" s="156"/>
      <c r="IM111" s="156"/>
      <c r="IN111" s="156"/>
      <c r="IO111" s="156"/>
      <c r="IP111" s="156"/>
      <c r="IQ111" s="156"/>
      <c r="IR111" s="156"/>
      <c r="IS111" s="156"/>
      <c r="IT111" s="156"/>
      <c r="IU111" s="156"/>
      <c r="IV111" s="156"/>
      <c r="IW111" s="156"/>
      <c r="IX111" s="156"/>
      <c r="IY111" s="156"/>
      <c r="IZ111" s="156"/>
      <c r="JA111" s="156"/>
      <c r="JB111" s="156"/>
      <c r="JC111" s="156"/>
      <c r="JD111" s="156"/>
      <c r="JE111" s="156"/>
      <c r="JF111" s="156"/>
      <c r="JG111" s="156"/>
      <c r="JH111" s="156"/>
      <c r="JI111" s="156"/>
      <c r="JJ111" s="156"/>
      <c r="JK111" s="156"/>
      <c r="JL111" s="156"/>
      <c r="JM111" s="156"/>
      <c r="JN111" s="156"/>
      <c r="JO111" s="156"/>
      <c r="JP111" s="156"/>
      <c r="JQ111" s="156"/>
      <c r="JR111" s="156"/>
      <c r="JS111" s="156"/>
      <c r="JT111" s="156"/>
      <c r="JU111" s="156"/>
    </row>
    <row r="112" spans="1:281" s="174" customFormat="1" ht="19.5" customHeight="1" x14ac:dyDescent="0.35">
      <c r="A112" s="156"/>
      <c r="B112" s="813"/>
      <c r="C112" s="814"/>
      <c r="D112" s="816"/>
      <c r="E112" s="816"/>
      <c r="F112" s="820" t="s">
        <v>45</v>
      </c>
      <c r="G112" s="817"/>
      <c r="H112" s="821" t="s">
        <v>25</v>
      </c>
      <c r="I112" s="765"/>
      <c r="J112" s="159"/>
      <c r="K112" s="268"/>
      <c r="L112" s="162"/>
      <c r="M112"/>
      <c r="N112" s="175"/>
      <c r="O112" s="162"/>
      <c r="P112"/>
      <c r="Q112" s="176"/>
      <c r="R112" s="161"/>
      <c r="S112" s="244" t="s">
        <v>117</v>
      </c>
      <c r="T112" s="177"/>
      <c r="U112" s="164"/>
      <c r="V112" s="244" t="s">
        <v>117</v>
      </c>
      <c r="W112" s="177"/>
      <c r="X112" s="164"/>
      <c r="Y112" s="249" t="s">
        <v>45</v>
      </c>
      <c r="Z112" s="178"/>
      <c r="AA112" s="165"/>
      <c r="AB112" s="249" t="s">
        <v>45</v>
      </c>
      <c r="AC112" s="179"/>
      <c r="AD112" s="164"/>
      <c r="AE112" s="249" t="s">
        <v>45</v>
      </c>
      <c r="AF112" s="179"/>
      <c r="AG112" s="164"/>
      <c r="AH112" s="333" t="s">
        <v>45</v>
      </c>
      <c r="AI112" s="178"/>
      <c r="AJ112" s="165"/>
      <c r="AK112" s="333" t="s">
        <v>45</v>
      </c>
      <c r="AL112" s="179"/>
      <c r="AM112" s="164"/>
      <c r="AN112" s="333" t="s">
        <v>45</v>
      </c>
      <c r="AO112" s="178"/>
      <c r="AP112" s="165"/>
      <c r="AQ112" s="244" t="s">
        <v>2</v>
      </c>
      <c r="AR112" s="179"/>
      <c r="AS112" s="164"/>
      <c r="AT112" s="244" t="s">
        <v>2</v>
      </c>
      <c r="AU112" s="180"/>
      <c r="AV112" s="162"/>
      <c r="AW112" s="244" t="s">
        <v>2</v>
      </c>
      <c r="AX112" s="176"/>
      <c r="AY112" s="161"/>
      <c r="AZ112" s="249" t="s">
        <v>2</v>
      </c>
      <c r="BA112" s="181"/>
      <c r="BB112" s="162"/>
      <c r="BC112" s="249" t="s">
        <v>2</v>
      </c>
      <c r="BD112" s="182"/>
      <c r="BE112" s="161"/>
      <c r="BF112" s="485" t="s">
        <v>61</v>
      </c>
      <c r="BG112" s="182"/>
      <c r="BH112" s="161"/>
      <c r="BI112" s="485" t="s">
        <v>61</v>
      </c>
      <c r="BJ112" s="180"/>
      <c r="BK112" s="161"/>
      <c r="BL112" s="485" t="s">
        <v>61</v>
      </c>
      <c r="BM112" s="180"/>
      <c r="BN112" s="161"/>
      <c r="BO112" s="244" t="s">
        <v>2</v>
      </c>
      <c r="BP112" s="176"/>
      <c r="BQ112" s="161"/>
      <c r="BR112" s="244" t="s">
        <v>2</v>
      </c>
      <c r="BS112" s="182"/>
      <c r="BT112" s="161"/>
      <c r="BU112" s="244" t="s">
        <v>2</v>
      </c>
      <c r="BV112" s="180"/>
      <c r="BW112" s="162"/>
      <c r="BX112" s="244" t="s">
        <v>2</v>
      </c>
      <c r="BY112" s="176"/>
      <c r="BZ112" s="161"/>
      <c r="CA112" s="244" t="s">
        <v>2</v>
      </c>
      <c r="CB112" s="180"/>
      <c r="CC112" s="162"/>
      <c r="CD112" s="244"/>
      <c r="CE112" s="182"/>
      <c r="CF112" s="410"/>
      <c r="CG112" s="244" t="s">
        <v>2</v>
      </c>
      <c r="CH112" s="182"/>
      <c r="CI112" s="416"/>
      <c r="CJ112" s="244" t="s">
        <v>2</v>
      </c>
      <c r="CK112" s="444"/>
      <c r="CL112" s="162"/>
      <c r="CM112" s="244" t="s">
        <v>2</v>
      </c>
      <c r="CN112" s="608"/>
      <c r="CO112" s="702" t="s">
        <v>111</v>
      </c>
      <c r="CP112" s="182"/>
      <c r="CQ112" s="732" t="s">
        <v>119</v>
      </c>
      <c r="CR112" s="599"/>
      <c r="CS112" s="359"/>
      <c r="CT112" s="613"/>
      <c r="CU112" s="182"/>
      <c r="CV112" s="608"/>
      <c r="CW112" s="642"/>
      <c r="CX112" s="182"/>
      <c r="CY112" s="608"/>
      <c r="CZ112" s="613"/>
      <c r="DA112" s="182"/>
      <c r="DB112" s="608"/>
      <c r="DC112" s="613"/>
      <c r="DD112" s="182"/>
      <c r="DE112" s="608"/>
      <c r="DF112" s="613"/>
      <c r="DG112" s="182"/>
      <c r="DH112" s="608"/>
      <c r="DI112" s="613"/>
      <c r="DJ112" s="182"/>
      <c r="DK112" s="608"/>
      <c r="DL112" s="613"/>
      <c r="DM112" s="182"/>
      <c r="DN112" s="608"/>
      <c r="DO112" s="613"/>
      <c r="DP112" s="182"/>
      <c r="DQ112" s="608"/>
      <c r="DR112" s="613"/>
      <c r="DS112" s="182"/>
      <c r="DT112" s="608"/>
      <c r="DU112" s="613"/>
      <c r="DV112" s="182"/>
      <c r="DW112" s="608"/>
      <c r="DX112" s="613"/>
      <c r="DY112" s="182"/>
      <c r="DZ112" s="608"/>
      <c r="EA112" s="613"/>
      <c r="EB112" s="182"/>
      <c r="EC112" s="608"/>
      <c r="ED112" s="613"/>
      <c r="EE112" s="182"/>
      <c r="EF112" s="608"/>
      <c r="EG112" s="613"/>
      <c r="EH112" s="182"/>
      <c r="EI112" s="608"/>
      <c r="EJ112" s="613"/>
      <c r="EK112" s="182"/>
      <c r="EL112" s="608"/>
      <c r="EM112" s="613"/>
      <c r="EN112" s="182"/>
      <c r="EO112" s="608"/>
      <c r="EP112" s="613"/>
      <c r="EQ112" s="182"/>
      <c r="ER112" s="608"/>
      <c r="ES112" s="613"/>
      <c r="ET112" s="182"/>
      <c r="EU112" s="608"/>
      <c r="EV112" s="613"/>
      <c r="EW112" s="182"/>
      <c r="EX112" s="608"/>
      <c r="EY112" s="613"/>
      <c r="EZ112" s="182"/>
      <c r="FA112" s="608"/>
      <c r="FB112" s="182"/>
      <c r="FC112" s="182"/>
      <c r="FD112" s="182"/>
      <c r="FE112" s="588"/>
      <c r="FF112" s="182"/>
      <c r="FG112" s="181"/>
      <c r="FH112" s="860"/>
      <c r="FI112" s="662">
        <f t="shared" si="32"/>
        <v>38261</v>
      </c>
      <c r="FJ112" s="677"/>
      <c r="FK112" s="677"/>
      <c r="FL112" s="677"/>
      <c r="FM112" s="677"/>
      <c r="FN112" s="677"/>
      <c r="FO112" s="677"/>
      <c r="FP112" s="677"/>
      <c r="FQ112" s="677"/>
      <c r="FR112" s="677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666"/>
      <c r="GD112" s="666"/>
      <c r="GE112" s="666"/>
      <c r="GF112" s="666"/>
      <c r="GG112" s="169"/>
      <c r="GH112" s="686">
        <f t="shared" si="405"/>
        <v>0</v>
      </c>
      <c r="GI112" s="171">
        <f t="shared" si="406"/>
        <v>0</v>
      </c>
      <c r="GJ112" s="171">
        <f t="shared" si="407"/>
        <v>0</v>
      </c>
      <c r="GK112" s="171">
        <f t="shared" si="408"/>
        <v>0</v>
      </c>
      <c r="GL112" s="171">
        <f t="shared" si="409"/>
        <v>0</v>
      </c>
      <c r="GM112" s="171">
        <f t="shared" si="410"/>
        <v>0</v>
      </c>
      <c r="GN112" s="171">
        <f t="shared" si="411"/>
        <v>0</v>
      </c>
      <c r="GO112" s="171">
        <f t="shared" si="412"/>
        <v>0</v>
      </c>
      <c r="GP112" s="171">
        <f t="shared" si="413"/>
        <v>0</v>
      </c>
      <c r="GQ112" s="171">
        <f t="shared" si="414"/>
        <v>0</v>
      </c>
      <c r="GR112" s="171">
        <f t="shared" si="415"/>
        <v>0</v>
      </c>
      <c r="GS112" s="171">
        <f t="shared" si="416"/>
        <v>4223</v>
      </c>
      <c r="GT112" s="171">
        <f t="shared" si="417"/>
        <v>0</v>
      </c>
      <c r="GU112" s="171">
        <f t="shared" si="418"/>
        <v>0</v>
      </c>
      <c r="GV112" s="171">
        <f t="shared" si="419"/>
        <v>0</v>
      </c>
      <c r="GW112" s="171">
        <f t="shared" si="420"/>
        <v>0</v>
      </c>
      <c r="GX112" s="171">
        <f t="shared" si="421"/>
        <v>0</v>
      </c>
      <c r="GY112" s="171">
        <f t="shared" si="422"/>
        <v>2466.25</v>
      </c>
      <c r="GZ112" s="171">
        <f t="shared" si="423"/>
        <v>0</v>
      </c>
      <c r="HA112" s="171">
        <f t="shared" si="424"/>
        <v>0</v>
      </c>
      <c r="HB112" s="171">
        <f t="shared" si="425"/>
        <v>22006.900000000005</v>
      </c>
      <c r="HC112" s="171">
        <f t="shared" si="426"/>
        <v>2717</v>
      </c>
      <c r="HD112" s="171">
        <f t="shared" si="427"/>
        <v>0</v>
      </c>
      <c r="HE112" s="171">
        <f t="shared" si="428"/>
        <v>0</v>
      </c>
      <c r="HF112" s="171">
        <f t="shared" si="429"/>
        <v>0</v>
      </c>
      <c r="HG112" s="171">
        <f t="shared" si="430"/>
        <v>0</v>
      </c>
      <c r="HH112" s="171">
        <f t="shared" si="431"/>
        <v>0</v>
      </c>
      <c r="HI112" s="778"/>
      <c r="HJ112" s="171">
        <f t="shared" si="432"/>
        <v>2971</v>
      </c>
      <c r="HK112" s="171"/>
      <c r="HL112" s="172">
        <f t="shared" si="433"/>
        <v>38261</v>
      </c>
      <c r="HM112" s="171">
        <f t="shared" si="304"/>
        <v>31413.150000000005</v>
      </c>
      <c r="HN112" s="686"/>
      <c r="HO112" s="160"/>
      <c r="HP112" s="160"/>
      <c r="HQ112" s="171"/>
      <c r="HR112" s="168"/>
      <c r="HS112" s="168"/>
      <c r="HT112" s="160"/>
      <c r="HU112" s="158"/>
      <c r="HV112" s="158"/>
      <c r="HW112" s="185"/>
      <c r="HX112" s="468"/>
      <c r="HY112" s="156"/>
      <c r="HZ112" s="156"/>
      <c r="IA112" s="156"/>
      <c r="IB112" s="156"/>
      <c r="IC112" s="156"/>
      <c r="ID112" s="156"/>
      <c r="IE112" s="156"/>
      <c r="IF112" s="156"/>
      <c r="IG112" s="156"/>
      <c r="IH112" s="156"/>
      <c r="II112" s="156"/>
      <c r="IJ112" s="156"/>
      <c r="IK112" s="156"/>
      <c r="IL112" s="156"/>
      <c r="IM112" s="156"/>
      <c r="IN112" s="156"/>
      <c r="IO112" s="156"/>
      <c r="IP112" s="156"/>
      <c r="IQ112" s="156"/>
      <c r="IR112" s="156"/>
      <c r="IS112" s="156"/>
      <c r="IT112" s="156"/>
      <c r="IU112" s="156"/>
      <c r="IV112" s="156"/>
      <c r="IW112" s="156"/>
      <c r="IX112" s="156"/>
      <c r="IY112" s="156"/>
      <c r="IZ112" s="156"/>
      <c r="JA112" s="156"/>
      <c r="JB112" s="156"/>
      <c r="JC112" s="156"/>
      <c r="JD112" s="156"/>
      <c r="JE112" s="156"/>
      <c r="JF112" s="156"/>
      <c r="JG112" s="156"/>
      <c r="JH112" s="156"/>
      <c r="JI112" s="156"/>
      <c r="JJ112" s="156"/>
      <c r="JK112" s="156"/>
      <c r="JL112" s="156"/>
      <c r="JM112" s="156"/>
      <c r="JN112" s="156"/>
      <c r="JO112" s="156"/>
      <c r="JP112" s="156"/>
      <c r="JQ112" s="156"/>
      <c r="JR112" s="156"/>
      <c r="JS112" s="156"/>
      <c r="JT112" s="156"/>
      <c r="JU112" s="156"/>
    </row>
    <row r="113" spans="1:281" s="174" customFormat="1" ht="19.5" customHeight="1" x14ac:dyDescent="0.35">
      <c r="A113" s="156"/>
      <c r="B113" s="813"/>
      <c r="C113" s="814"/>
      <c r="D113" s="816"/>
      <c r="E113" s="816"/>
      <c r="F113" s="822">
        <f>CQ113</f>
        <v>6558.73</v>
      </c>
      <c r="G113" s="823"/>
      <c r="H113" s="824">
        <f>F113/D55</f>
        <v>0.2623492</v>
      </c>
      <c r="I113" s="766"/>
      <c r="J113" s="187"/>
      <c r="K113" s="268"/>
      <c r="L113" s="162">
        <f>L110</f>
        <v>0</v>
      </c>
      <c r="M113" s="254">
        <v>7599</v>
      </c>
      <c r="N113" s="175">
        <f>M113*L113</f>
        <v>0</v>
      </c>
      <c r="O113" s="162">
        <f>O110</f>
        <v>0</v>
      </c>
      <c r="P113" s="254">
        <v>444</v>
      </c>
      <c r="Q113" s="176">
        <f>P113*O113</f>
        <v>0</v>
      </c>
      <c r="R113" s="161">
        <f>R110</f>
        <v>0</v>
      </c>
      <c r="S113" s="261">
        <v>-1383.8</v>
      </c>
      <c r="T113" s="177">
        <f>S113*R113</f>
        <v>0</v>
      </c>
      <c r="U113" s="164">
        <f>U110</f>
        <v>0</v>
      </c>
      <c r="V113" s="261">
        <v>-594.67999999999995</v>
      </c>
      <c r="W113" s="177">
        <f>V113*U113</f>
        <v>0</v>
      </c>
      <c r="X113" s="164">
        <f>X110</f>
        <v>0</v>
      </c>
      <c r="Y113" s="250">
        <v>10306</v>
      </c>
      <c r="Z113" s="178">
        <f>Y113*X113</f>
        <v>0</v>
      </c>
      <c r="AA113" s="165">
        <f>AA110</f>
        <v>0</v>
      </c>
      <c r="AB113" s="250">
        <v>5036</v>
      </c>
      <c r="AC113" s="179">
        <f>AB113*AA113</f>
        <v>0</v>
      </c>
      <c r="AD113" s="164">
        <f>AD110</f>
        <v>0</v>
      </c>
      <c r="AE113" s="250">
        <v>820</v>
      </c>
      <c r="AF113" s="179">
        <f>AE113*AD113</f>
        <v>0</v>
      </c>
      <c r="AG113" s="164">
        <f>AG110</f>
        <v>0</v>
      </c>
      <c r="AH113" s="245">
        <v>6988</v>
      </c>
      <c r="AI113" s="178">
        <f>AH113*AG113</f>
        <v>0</v>
      </c>
      <c r="AJ113" s="165">
        <f>AJ110</f>
        <v>0</v>
      </c>
      <c r="AK113" s="245">
        <v>3338</v>
      </c>
      <c r="AL113" s="179">
        <f>AK113*AJ113</f>
        <v>0</v>
      </c>
      <c r="AM113" s="164">
        <f>AM110</f>
        <v>0</v>
      </c>
      <c r="AN113" s="245">
        <v>1148</v>
      </c>
      <c r="AO113" s="178">
        <f>AN113*AM113</f>
        <v>0</v>
      </c>
      <c r="AP113" s="165">
        <f>AP110</f>
        <v>0</v>
      </c>
      <c r="AQ113" s="254">
        <v>16716</v>
      </c>
      <c r="AR113" s="179">
        <f>AQ113*AP113</f>
        <v>0</v>
      </c>
      <c r="AS113" s="164">
        <f>AS110</f>
        <v>1</v>
      </c>
      <c r="AT113" s="254">
        <v>1461</v>
      </c>
      <c r="AU113" s="180">
        <f>AT113*AS113</f>
        <v>1461</v>
      </c>
      <c r="AV113" s="162">
        <f>AV110</f>
        <v>0</v>
      </c>
      <c r="AW113" s="254">
        <v>9149</v>
      </c>
      <c r="AX113" s="176">
        <f>AW113*AV113</f>
        <v>0</v>
      </c>
      <c r="AY113" s="161">
        <f>AY110</f>
        <v>0</v>
      </c>
      <c r="AZ113" s="250">
        <v>9735.0300000000007</v>
      </c>
      <c r="BA113" s="181">
        <f>AZ113*AY113</f>
        <v>0</v>
      </c>
      <c r="BB113" s="162">
        <f>BB110</f>
        <v>0</v>
      </c>
      <c r="BC113" s="250">
        <v>934.5</v>
      </c>
      <c r="BD113" s="182">
        <f>BC113*BB113</f>
        <v>0</v>
      </c>
      <c r="BE113" s="161">
        <f>BE110</f>
        <v>0</v>
      </c>
      <c r="BF113" s="250">
        <v>21697.5</v>
      </c>
      <c r="BG113" s="182">
        <f>BF113*BE113</f>
        <v>0</v>
      </c>
      <c r="BH113" s="161">
        <f>BH110</f>
        <v>0</v>
      </c>
      <c r="BI113" s="250">
        <v>10653.75</v>
      </c>
      <c r="BJ113" s="180">
        <f>BI113*BH113</f>
        <v>0</v>
      </c>
      <c r="BK113" s="161">
        <f>BK110</f>
        <v>1</v>
      </c>
      <c r="BL113" s="250">
        <v>1818.75</v>
      </c>
      <c r="BM113" s="180">
        <f>BL113*BK113</f>
        <v>1818.75</v>
      </c>
      <c r="BN113" s="161">
        <f>BN110</f>
        <v>0</v>
      </c>
      <c r="BO113" s="254">
        <v>17750.5</v>
      </c>
      <c r="BP113" s="176">
        <f>BO113*BN113</f>
        <v>0</v>
      </c>
      <c r="BQ113" s="161">
        <f>BQ110</f>
        <v>0</v>
      </c>
      <c r="BR113" s="254">
        <v>6556.95</v>
      </c>
      <c r="BS113" s="182">
        <f>BR113*BQ113</f>
        <v>0</v>
      </c>
      <c r="BT113" s="161">
        <f>BT110</f>
        <v>1</v>
      </c>
      <c r="BU113" s="254">
        <v>3044.48</v>
      </c>
      <c r="BV113" s="180">
        <f>BU113*BT113</f>
        <v>3044.48</v>
      </c>
      <c r="BW113" s="162">
        <f>BW110</f>
        <v>1</v>
      </c>
      <c r="BX113" s="254">
        <v>234.5</v>
      </c>
      <c r="BY113" s="176">
        <f>BX113*BW113</f>
        <v>234.5</v>
      </c>
      <c r="BZ113" s="161">
        <f>BZ110</f>
        <v>0</v>
      </c>
      <c r="CA113" s="254">
        <v>16655.98</v>
      </c>
      <c r="CB113" s="180">
        <f>CA113*BZ113</f>
        <v>0</v>
      </c>
      <c r="CC113" s="162">
        <f>CC110</f>
        <v>0</v>
      </c>
      <c r="CD113" s="254"/>
      <c r="CE113" s="182"/>
      <c r="CF113" s="410">
        <f>CF111</f>
        <v>0</v>
      </c>
      <c r="CG113" s="254">
        <v>5032</v>
      </c>
      <c r="CH113" s="182">
        <f>CG113*CF113</f>
        <v>0</v>
      </c>
      <c r="CI113" s="416">
        <f>CI110</f>
        <v>0</v>
      </c>
      <c r="CJ113" s="254">
        <v>2282</v>
      </c>
      <c r="CK113" s="444">
        <f>CJ113*CI113</f>
        <v>0</v>
      </c>
      <c r="CL113" s="162">
        <f>CL110</f>
        <v>0</v>
      </c>
      <c r="CM113" s="254">
        <v>82</v>
      </c>
      <c r="CN113" s="608">
        <f>CM113*CL113</f>
        <v>0</v>
      </c>
      <c r="CO113" s="606">
        <f>N113+Q113+T113+W113+Z113+AC113+AF113+AI113+AL113+AO113+AR113+AU113+AX113+BA113+BD113+BG113+BJ113+BM113+BP113+BS113+BV113+BY113+CB113+CE113+CH113+CK113+CN113</f>
        <v>6558.73</v>
      </c>
      <c r="CP113" s="182"/>
      <c r="CQ113" s="733">
        <f>CO113+CP113</f>
        <v>6558.73</v>
      </c>
      <c r="CR113" s="599"/>
      <c r="CS113" s="359"/>
      <c r="CT113" s="613"/>
      <c r="CU113" s="182"/>
      <c r="CV113" s="608"/>
      <c r="CW113" s="642"/>
      <c r="CX113" s="182"/>
      <c r="CY113" s="608"/>
      <c r="CZ113" s="613"/>
      <c r="DA113" s="182"/>
      <c r="DB113" s="608"/>
      <c r="DC113" s="613"/>
      <c r="DD113" s="182"/>
      <c r="DE113" s="608"/>
      <c r="DF113" s="613"/>
      <c r="DG113" s="182"/>
      <c r="DH113" s="608"/>
      <c r="DI113" s="613"/>
      <c r="DJ113" s="182"/>
      <c r="DK113" s="608"/>
      <c r="DL113" s="613"/>
      <c r="DM113" s="182"/>
      <c r="DN113" s="608"/>
      <c r="DO113" s="613"/>
      <c r="DP113" s="182"/>
      <c r="DQ113" s="608"/>
      <c r="DR113" s="613"/>
      <c r="DS113" s="182"/>
      <c r="DT113" s="608"/>
      <c r="DU113" s="613"/>
      <c r="DV113" s="182"/>
      <c r="DW113" s="608"/>
      <c r="DX113" s="613"/>
      <c r="DY113" s="182"/>
      <c r="DZ113" s="608"/>
      <c r="EA113" s="613"/>
      <c r="EB113" s="182"/>
      <c r="EC113" s="608"/>
      <c r="ED113" s="613"/>
      <c r="EE113" s="182"/>
      <c r="EF113" s="608"/>
      <c r="EG113" s="613"/>
      <c r="EH113" s="182"/>
      <c r="EI113" s="608"/>
      <c r="EJ113" s="613"/>
      <c r="EK113" s="182"/>
      <c r="EL113" s="608"/>
      <c r="EM113" s="613"/>
      <c r="EN113" s="182"/>
      <c r="EO113" s="608"/>
      <c r="EP113" s="613"/>
      <c r="EQ113" s="182"/>
      <c r="ER113" s="608"/>
      <c r="ES113" s="613"/>
      <c r="ET113" s="182"/>
      <c r="EU113" s="608"/>
      <c r="EV113" s="613"/>
      <c r="EW113" s="182"/>
      <c r="EX113" s="608"/>
      <c r="EY113" s="613"/>
      <c r="EZ113" s="182"/>
      <c r="FA113" s="608"/>
      <c r="FB113" s="182"/>
      <c r="FC113" s="182"/>
      <c r="FD113" s="182"/>
      <c r="FE113" s="588"/>
      <c r="FF113" s="182"/>
      <c r="FG113" s="181"/>
      <c r="FH113" s="860"/>
      <c r="FI113" s="662">
        <f t="shared" si="32"/>
        <v>38292</v>
      </c>
      <c r="FJ113" s="677"/>
      <c r="FK113" s="677"/>
      <c r="FL113" s="677"/>
      <c r="FM113" s="677"/>
      <c r="FN113" s="677"/>
      <c r="FO113" s="677"/>
      <c r="FP113" s="677"/>
      <c r="FQ113" s="677"/>
      <c r="FR113" s="677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666"/>
      <c r="GD113" s="666"/>
      <c r="GE113" s="666"/>
      <c r="GF113" s="666"/>
      <c r="GG113" s="169"/>
      <c r="GH113" s="686">
        <f t="shared" si="405"/>
        <v>0</v>
      </c>
      <c r="GI113" s="171">
        <f t="shared" si="406"/>
        <v>0</v>
      </c>
      <c r="GJ113" s="171">
        <f t="shared" si="407"/>
        <v>0</v>
      </c>
      <c r="GK113" s="171">
        <f t="shared" si="408"/>
        <v>0</v>
      </c>
      <c r="GL113" s="171">
        <f t="shared" si="409"/>
        <v>0</v>
      </c>
      <c r="GM113" s="171">
        <f t="shared" si="410"/>
        <v>0</v>
      </c>
      <c r="GN113" s="171">
        <f t="shared" si="411"/>
        <v>0</v>
      </c>
      <c r="GO113" s="171">
        <f t="shared" si="412"/>
        <v>0</v>
      </c>
      <c r="GP113" s="171">
        <f t="shared" si="413"/>
        <v>0</v>
      </c>
      <c r="GQ113" s="171">
        <f t="shared" si="414"/>
        <v>0</v>
      </c>
      <c r="GR113" s="171">
        <f t="shared" si="415"/>
        <v>0</v>
      </c>
      <c r="GS113" s="171">
        <f t="shared" si="416"/>
        <v>4469</v>
      </c>
      <c r="GT113" s="171">
        <f t="shared" si="417"/>
        <v>0</v>
      </c>
      <c r="GU113" s="171">
        <f t="shared" si="418"/>
        <v>0</v>
      </c>
      <c r="GV113" s="171">
        <f t="shared" si="419"/>
        <v>0</v>
      </c>
      <c r="GW113" s="171">
        <f t="shared" si="420"/>
        <v>0</v>
      </c>
      <c r="GX113" s="171">
        <f t="shared" si="421"/>
        <v>0</v>
      </c>
      <c r="GY113" s="171">
        <f t="shared" si="422"/>
        <v>3088.75</v>
      </c>
      <c r="GZ113" s="171">
        <f t="shared" si="423"/>
        <v>0</v>
      </c>
      <c r="HA113" s="171">
        <f t="shared" si="424"/>
        <v>0</v>
      </c>
      <c r="HB113" s="171">
        <f t="shared" si="425"/>
        <v>23687.900000000005</v>
      </c>
      <c r="HC113" s="171">
        <f t="shared" si="426"/>
        <v>3053</v>
      </c>
      <c r="HD113" s="171">
        <f t="shared" si="427"/>
        <v>0</v>
      </c>
      <c r="HE113" s="171">
        <f t="shared" si="428"/>
        <v>0</v>
      </c>
      <c r="HF113" s="171">
        <f t="shared" si="429"/>
        <v>0</v>
      </c>
      <c r="HG113" s="171">
        <f t="shared" si="430"/>
        <v>0</v>
      </c>
      <c r="HH113" s="171">
        <f t="shared" si="431"/>
        <v>0</v>
      </c>
      <c r="HI113" s="778"/>
      <c r="HJ113" s="171">
        <f t="shared" si="432"/>
        <v>2885.5</v>
      </c>
      <c r="HK113" s="171"/>
      <c r="HL113" s="172">
        <f t="shared" si="433"/>
        <v>38292</v>
      </c>
      <c r="HM113" s="171">
        <f t="shared" si="304"/>
        <v>34298.650000000009</v>
      </c>
      <c r="HN113" s="686"/>
      <c r="HO113" s="160"/>
      <c r="HP113" s="160"/>
      <c r="HQ113" s="171"/>
      <c r="HR113" s="168"/>
      <c r="HS113" s="168"/>
      <c r="HT113" s="160"/>
      <c r="HU113" s="158"/>
      <c r="HV113" s="158"/>
      <c r="HW113" s="185"/>
      <c r="HX113" s="468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  <c r="IX113" s="156"/>
      <c r="IY113" s="156"/>
      <c r="IZ113" s="156"/>
      <c r="JA113" s="156"/>
      <c r="JB113" s="156"/>
      <c r="JC113" s="156"/>
      <c r="JD113" s="156"/>
      <c r="JE113" s="156"/>
      <c r="JF113" s="156"/>
      <c r="JG113" s="156"/>
      <c r="JH113" s="156"/>
      <c r="JI113" s="156"/>
      <c r="JJ113" s="156"/>
      <c r="JK113" s="156"/>
      <c r="JL113" s="156"/>
      <c r="JM113" s="156"/>
      <c r="JN113" s="156"/>
      <c r="JO113" s="156"/>
      <c r="JP113" s="156"/>
      <c r="JQ113" s="156"/>
      <c r="JR113" s="156"/>
      <c r="JS113" s="156"/>
      <c r="JT113" s="156"/>
      <c r="JU113" s="156"/>
    </row>
    <row r="114" spans="1:281" s="174" customFormat="1" ht="19.5" customHeight="1" x14ac:dyDescent="0.35">
      <c r="A114" s="156"/>
      <c r="B114" s="813"/>
      <c r="C114" s="814"/>
      <c r="D114" s="816"/>
      <c r="E114" s="816"/>
      <c r="F114" s="814"/>
      <c r="G114" s="817"/>
      <c r="H114" s="818"/>
      <c r="I114" s="765"/>
      <c r="J114" s="159"/>
      <c r="K114" s="268"/>
      <c r="L114" s="162"/>
      <c r="M114"/>
      <c r="N114" s="188"/>
      <c r="O114" s="162"/>
      <c r="P114"/>
      <c r="Q114" s="189"/>
      <c r="R114" s="161"/>
      <c r="S114"/>
      <c r="T114" s="190"/>
      <c r="U114" s="164"/>
      <c r="V114"/>
      <c r="W114" s="191"/>
      <c r="X114" s="164"/>
      <c r="Y114"/>
      <c r="Z114" s="192"/>
      <c r="AA114" s="165"/>
      <c r="AB114"/>
      <c r="AC114" s="191"/>
      <c r="AD114" s="164"/>
      <c r="AE114"/>
      <c r="AF114" s="191"/>
      <c r="AG114" s="164"/>
      <c r="AH114" s="438"/>
      <c r="AI114" s="192"/>
      <c r="AJ114" s="165"/>
      <c r="AK114" s="438"/>
      <c r="AL114" s="191"/>
      <c r="AM114" s="164"/>
      <c r="AN114" s="438"/>
      <c r="AO114" s="192"/>
      <c r="AP114" s="165"/>
      <c r="AQ114"/>
      <c r="AR114" s="191"/>
      <c r="AS114" s="164"/>
      <c r="AT114"/>
      <c r="AU114" s="193"/>
      <c r="AV114" s="162"/>
      <c r="AW114"/>
      <c r="AX114" s="189"/>
      <c r="AY114" s="161"/>
      <c r="AZ114"/>
      <c r="BA114" s="193"/>
      <c r="BB114" s="162"/>
      <c r="BC114"/>
      <c r="BD114" s="189"/>
      <c r="BE114" s="161"/>
      <c r="BF114" s="24"/>
      <c r="BG114" s="189"/>
      <c r="BH114" s="161"/>
      <c r="BI114" s="24"/>
      <c r="BJ114" s="193"/>
      <c r="BK114" s="161"/>
      <c r="BL114" s="24"/>
      <c r="BM114" s="193"/>
      <c r="BN114" s="161"/>
      <c r="BO114"/>
      <c r="BP114" s="189"/>
      <c r="BQ114" s="161"/>
      <c r="BR114"/>
      <c r="BS114" s="189"/>
      <c r="BT114" s="161"/>
      <c r="BU114"/>
      <c r="BV114" s="193"/>
      <c r="BW114" s="162"/>
      <c r="BX114"/>
      <c r="BY114" s="189"/>
      <c r="BZ114" s="161"/>
      <c r="CA114"/>
      <c r="CB114" s="193"/>
      <c r="CC114" s="162"/>
      <c r="CD114"/>
      <c r="CE114" s="194"/>
      <c r="CF114" s="411"/>
      <c r="CG114"/>
      <c r="CH114" s="189"/>
      <c r="CI114" s="416"/>
      <c r="CJ114"/>
      <c r="CK114" s="445"/>
      <c r="CL114" s="162"/>
      <c r="CM114"/>
      <c r="CN114" s="609"/>
      <c r="CO114" s="158"/>
      <c r="CP114" s="189"/>
      <c r="CQ114" s="734"/>
      <c r="CR114" s="600"/>
      <c r="CS114" s="359"/>
      <c r="CT114" s="614"/>
      <c r="CU114" s="189"/>
      <c r="CV114" s="609"/>
      <c r="CW114" s="643"/>
      <c r="CX114" s="189"/>
      <c r="CY114" s="609"/>
      <c r="CZ114" s="614"/>
      <c r="DA114" s="189"/>
      <c r="DB114" s="609"/>
      <c r="DC114" s="614"/>
      <c r="DD114" s="189"/>
      <c r="DE114" s="609"/>
      <c r="DF114" s="614"/>
      <c r="DG114" s="189"/>
      <c r="DH114" s="609"/>
      <c r="DI114" s="614"/>
      <c r="DJ114" s="189"/>
      <c r="DK114" s="609"/>
      <c r="DL114" s="614"/>
      <c r="DM114" s="189"/>
      <c r="DN114" s="609"/>
      <c r="DO114" s="614"/>
      <c r="DP114" s="189"/>
      <c r="DQ114" s="609"/>
      <c r="DR114" s="614"/>
      <c r="DS114" s="189"/>
      <c r="DT114" s="609"/>
      <c r="DU114" s="614"/>
      <c r="DV114" s="189"/>
      <c r="DW114" s="609"/>
      <c r="DX114" s="614"/>
      <c r="DY114" s="189"/>
      <c r="DZ114" s="609"/>
      <c r="EA114" s="614"/>
      <c r="EB114" s="189"/>
      <c r="EC114" s="609"/>
      <c r="ED114" s="614"/>
      <c r="EE114" s="189"/>
      <c r="EF114" s="609"/>
      <c r="EG114" s="614"/>
      <c r="EH114" s="189"/>
      <c r="EI114" s="609"/>
      <c r="EJ114" s="614"/>
      <c r="EK114" s="189"/>
      <c r="EL114" s="609"/>
      <c r="EM114" s="614"/>
      <c r="EN114" s="189"/>
      <c r="EO114" s="609"/>
      <c r="EP114" s="614"/>
      <c r="EQ114" s="189"/>
      <c r="ER114" s="609"/>
      <c r="ES114" s="614"/>
      <c r="ET114" s="189"/>
      <c r="EU114" s="609"/>
      <c r="EV114" s="614"/>
      <c r="EW114" s="189"/>
      <c r="EX114" s="609"/>
      <c r="EY114" s="614"/>
      <c r="EZ114" s="189"/>
      <c r="FA114" s="609"/>
      <c r="FB114" s="189"/>
      <c r="FC114" s="189"/>
      <c r="FD114" s="189"/>
      <c r="FE114" s="585"/>
      <c r="FF114" s="189"/>
      <c r="FG114" s="193"/>
      <c r="FH114" s="861"/>
      <c r="FI114" s="662">
        <f t="shared" si="32"/>
        <v>38322</v>
      </c>
      <c r="FJ114" s="677"/>
      <c r="FK114" s="677"/>
      <c r="FL114" s="677"/>
      <c r="FM114" s="677"/>
      <c r="FN114" s="677"/>
      <c r="FO114" s="677"/>
      <c r="FP114" s="677"/>
      <c r="FQ114" s="677"/>
      <c r="FR114" s="677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666"/>
      <c r="GD114" s="666"/>
      <c r="GE114" s="666"/>
      <c r="GF114" s="666"/>
      <c r="GG114" s="169"/>
      <c r="GH114" s="686">
        <f t="shared" si="405"/>
        <v>0</v>
      </c>
      <c r="GI114" s="171">
        <f t="shared" si="406"/>
        <v>0</v>
      </c>
      <c r="GJ114" s="171">
        <f t="shared" si="407"/>
        <v>0</v>
      </c>
      <c r="GK114" s="171">
        <f t="shared" si="408"/>
        <v>0</v>
      </c>
      <c r="GL114" s="171">
        <f t="shared" si="409"/>
        <v>0</v>
      </c>
      <c r="GM114" s="171">
        <f t="shared" si="410"/>
        <v>0</v>
      </c>
      <c r="GN114" s="171">
        <f t="shared" si="411"/>
        <v>0</v>
      </c>
      <c r="GO114" s="171">
        <f t="shared" si="412"/>
        <v>0</v>
      </c>
      <c r="GP114" s="171">
        <f t="shared" si="413"/>
        <v>0</v>
      </c>
      <c r="GQ114" s="171">
        <f t="shared" si="414"/>
        <v>0</v>
      </c>
      <c r="GR114" s="171">
        <f t="shared" si="415"/>
        <v>0</v>
      </c>
      <c r="GS114" s="171">
        <f t="shared" si="416"/>
        <v>4017</v>
      </c>
      <c r="GT114" s="171">
        <f t="shared" si="417"/>
        <v>0</v>
      </c>
      <c r="GU114" s="171">
        <f t="shared" si="418"/>
        <v>0</v>
      </c>
      <c r="GV114" s="171">
        <f t="shared" si="419"/>
        <v>0</v>
      </c>
      <c r="GW114" s="171">
        <f t="shared" si="420"/>
        <v>0</v>
      </c>
      <c r="GX114" s="171">
        <f t="shared" si="421"/>
        <v>0</v>
      </c>
      <c r="GY114" s="171">
        <f t="shared" si="422"/>
        <v>3411.25</v>
      </c>
      <c r="GZ114" s="171">
        <f t="shared" si="423"/>
        <v>0</v>
      </c>
      <c r="HA114" s="171">
        <f t="shared" si="424"/>
        <v>0</v>
      </c>
      <c r="HB114" s="171">
        <f t="shared" si="425"/>
        <v>22821.900000000005</v>
      </c>
      <c r="HC114" s="171">
        <f t="shared" si="426"/>
        <v>2817</v>
      </c>
      <c r="HD114" s="171">
        <f t="shared" si="427"/>
        <v>0</v>
      </c>
      <c r="HE114" s="171">
        <f t="shared" si="428"/>
        <v>0</v>
      </c>
      <c r="HF114" s="171">
        <f t="shared" si="429"/>
        <v>0</v>
      </c>
      <c r="HG114" s="171">
        <f t="shared" si="430"/>
        <v>0</v>
      </c>
      <c r="HH114" s="171">
        <f t="shared" si="431"/>
        <v>0</v>
      </c>
      <c r="HI114" s="778"/>
      <c r="HJ114" s="171">
        <f t="shared" si="432"/>
        <v>-1231.5</v>
      </c>
      <c r="HK114" s="171"/>
      <c r="HL114" s="172">
        <f t="shared" si="433"/>
        <v>38322</v>
      </c>
      <c r="HM114" s="171">
        <f t="shared" si="304"/>
        <v>33067.150000000009</v>
      </c>
      <c r="HN114" s="686"/>
      <c r="HO114" s="160"/>
      <c r="HP114" s="160"/>
      <c r="HQ114" s="171"/>
      <c r="HR114" s="168"/>
      <c r="HS114" s="168"/>
      <c r="HT114" s="160"/>
      <c r="HU114" s="158"/>
      <c r="HV114" s="158"/>
      <c r="HW114" s="170"/>
      <c r="HX114" s="468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  <c r="IX114" s="156"/>
      <c r="IY114" s="156"/>
      <c r="IZ114" s="156"/>
      <c r="JA114" s="156"/>
      <c r="JB114" s="156"/>
      <c r="JC114" s="156"/>
      <c r="JD114" s="156"/>
      <c r="JE114" s="156"/>
      <c r="JF114" s="156"/>
      <c r="JG114" s="156"/>
      <c r="JH114" s="156"/>
      <c r="JI114" s="156"/>
      <c r="JJ114" s="156"/>
      <c r="JK114" s="156"/>
      <c r="JL114" s="156"/>
      <c r="JM114" s="156"/>
      <c r="JN114" s="156"/>
      <c r="JO114" s="156"/>
      <c r="JP114" s="156"/>
      <c r="JQ114" s="156"/>
      <c r="JR114" s="156"/>
      <c r="JS114" s="156"/>
      <c r="JT114" s="156"/>
      <c r="JU114" s="156"/>
    </row>
    <row r="115" spans="1:281" s="174" customFormat="1" ht="19.5" customHeight="1" x14ac:dyDescent="0.35">
      <c r="A115" s="156"/>
      <c r="B115" s="813">
        <f>EDATE(B111,1)</f>
        <v>37987</v>
      </c>
      <c r="C115" s="814">
        <f>C100</f>
        <v>25000</v>
      </c>
      <c r="D115" s="816">
        <f>(F113&lt;0)*-F113</f>
        <v>0</v>
      </c>
      <c r="E115" s="816">
        <f>(F113&gt;0)*-F113</f>
        <v>-6558.73</v>
      </c>
      <c r="F115" s="814">
        <f t="shared" ref="F115:F126" si="434">CQ115</f>
        <v>1291</v>
      </c>
      <c r="G115" s="817">
        <f>F115+D55</f>
        <v>26291</v>
      </c>
      <c r="H115" s="818">
        <f>F115/D55</f>
        <v>5.1639999999999998E-2</v>
      </c>
      <c r="I115" s="765">
        <f>F115+I111</f>
        <v>30276.400000000005</v>
      </c>
      <c r="J115" s="159">
        <f t="shared" ref="J115:J126" si="435">HV115</f>
        <v>0</v>
      </c>
      <c r="K115" s="267">
        <v>37987</v>
      </c>
      <c r="L115" s="162">
        <f>L111</f>
        <v>0</v>
      </c>
      <c r="M115" s="262">
        <v>961</v>
      </c>
      <c r="N115" s="175">
        <f t="shared" ref="N115:N126" si="436">M115*L115</f>
        <v>0</v>
      </c>
      <c r="O115" s="162">
        <f>O111</f>
        <v>0</v>
      </c>
      <c r="P115" s="262">
        <v>96</v>
      </c>
      <c r="Q115" s="176">
        <f t="shared" ref="Q115:Q126" si="437">P115*O115</f>
        <v>0</v>
      </c>
      <c r="R115" s="161">
        <f>R111</f>
        <v>0</v>
      </c>
      <c r="S115" s="262">
        <v>503</v>
      </c>
      <c r="T115" s="177">
        <f t="shared" ref="T115:T126" si="438">S115*R115</f>
        <v>0</v>
      </c>
      <c r="U115" s="164">
        <f>U111</f>
        <v>0</v>
      </c>
      <c r="V115" s="262">
        <v>50</v>
      </c>
      <c r="W115" s="177">
        <f t="shared" ref="W115:W126" si="439">V115*U115</f>
        <v>0</v>
      </c>
      <c r="X115" s="164">
        <f>X111</f>
        <v>0</v>
      </c>
      <c r="Y115" s="252">
        <v>-499</v>
      </c>
      <c r="Z115" s="178">
        <f t="shared" ref="Z115:Z126" si="440">Y115*X115</f>
        <v>0</v>
      </c>
      <c r="AA115" s="165">
        <f>AA111</f>
        <v>0</v>
      </c>
      <c r="AB115" s="252">
        <v>-269</v>
      </c>
      <c r="AC115" s="179">
        <f t="shared" ref="AC115:AC126" si="441">AB115*AA115</f>
        <v>0</v>
      </c>
      <c r="AD115" s="164">
        <f>AD111</f>
        <v>0</v>
      </c>
      <c r="AE115" s="252">
        <v>-85</v>
      </c>
      <c r="AF115" s="179">
        <f t="shared" ref="AF115:AF126" si="442">AE115*AD115</f>
        <v>0</v>
      </c>
      <c r="AG115" s="164">
        <f>AG111</f>
        <v>0</v>
      </c>
      <c r="AH115" s="439">
        <v>1450</v>
      </c>
      <c r="AI115" s="178">
        <f t="shared" ref="AI115:AI126" si="443">AH115*AG115</f>
        <v>0</v>
      </c>
      <c r="AJ115" s="165">
        <f>AJ111</f>
        <v>0</v>
      </c>
      <c r="AK115" s="439">
        <v>725</v>
      </c>
      <c r="AL115" s="179">
        <f t="shared" ref="AL115:AL126" si="444">AK115*AJ115</f>
        <v>0</v>
      </c>
      <c r="AM115" s="164">
        <f>AM111</f>
        <v>0</v>
      </c>
      <c r="AN115" s="439">
        <v>290</v>
      </c>
      <c r="AO115" s="178">
        <f t="shared" ref="AO115:AO126" si="445">AN115*AM115</f>
        <v>0</v>
      </c>
      <c r="AP115" s="165">
        <f>AP111</f>
        <v>0</v>
      </c>
      <c r="AQ115" s="262">
        <v>1350</v>
      </c>
      <c r="AR115" s="179">
        <f t="shared" ref="AR115:AR126" si="446">AQ115*AP115</f>
        <v>0</v>
      </c>
      <c r="AS115" s="164">
        <f>AS111</f>
        <v>1</v>
      </c>
      <c r="AT115" s="262">
        <v>135</v>
      </c>
      <c r="AU115" s="180">
        <f t="shared" ref="AU115:AU126" si="447">AT115*AS115</f>
        <v>135</v>
      </c>
      <c r="AV115" s="162">
        <f>AV111</f>
        <v>0</v>
      </c>
      <c r="AW115" s="262">
        <v>1481</v>
      </c>
      <c r="AX115" s="176">
        <f t="shared" ref="AX115:AX126" si="448">AW115*AV115</f>
        <v>0</v>
      </c>
      <c r="AY115" s="161">
        <f>AY111</f>
        <v>0</v>
      </c>
      <c r="AZ115" s="253">
        <v>1674</v>
      </c>
      <c r="BA115" s="181">
        <f t="shared" ref="BA115:BA126" si="449">AZ115*AY115</f>
        <v>0</v>
      </c>
      <c r="BB115" s="162">
        <f>BB111</f>
        <v>0</v>
      </c>
      <c r="BC115" s="253">
        <v>163</v>
      </c>
      <c r="BD115" s="182">
        <f t="shared" ref="BD115:BD126" si="450">BC115*BB115</f>
        <v>0</v>
      </c>
      <c r="BE115" s="161">
        <f>BE111</f>
        <v>0</v>
      </c>
      <c r="BF115" s="247">
        <v>-389</v>
      </c>
      <c r="BG115" s="182">
        <f t="shared" ref="BG115:BG126" si="451">BF115*BE115</f>
        <v>0</v>
      </c>
      <c r="BH115" s="161">
        <f>BH111</f>
        <v>0</v>
      </c>
      <c r="BI115" s="247">
        <v>-214</v>
      </c>
      <c r="BJ115" s="180">
        <f t="shared" ref="BJ115:BJ126" si="452">BI115*BH115</f>
        <v>0</v>
      </c>
      <c r="BK115" s="161">
        <f>BK111</f>
        <v>1</v>
      </c>
      <c r="BL115" s="247">
        <v>-74</v>
      </c>
      <c r="BM115" s="180">
        <f t="shared" ref="BM115:BM126" si="453">BL115*BK115</f>
        <v>-74</v>
      </c>
      <c r="BN115" s="161">
        <f>BN111</f>
        <v>0</v>
      </c>
      <c r="BO115" s="262">
        <v>2950</v>
      </c>
      <c r="BP115" s="176">
        <f t="shared" ref="BP115:BP126" si="454">BO115*BN115</f>
        <v>0</v>
      </c>
      <c r="BQ115" s="161">
        <f>BQ111</f>
        <v>0</v>
      </c>
      <c r="BR115" s="262">
        <v>2050</v>
      </c>
      <c r="BS115" s="182">
        <f t="shared" ref="BS115:BS126" si="455">BR115*BQ115</f>
        <v>0</v>
      </c>
      <c r="BT115" s="161">
        <f>BT111</f>
        <v>1</v>
      </c>
      <c r="BU115" s="262">
        <v>1025</v>
      </c>
      <c r="BV115" s="180">
        <f t="shared" ref="BV115:BV126" si="456">BU115*BT115</f>
        <v>1025</v>
      </c>
      <c r="BW115" s="162">
        <f>BW111</f>
        <v>1</v>
      </c>
      <c r="BX115" s="262">
        <v>205</v>
      </c>
      <c r="BY115" s="176">
        <f t="shared" ref="BY115:BY126" si="457">BX115*BW115</f>
        <v>205</v>
      </c>
      <c r="BZ115" s="161">
        <f>BZ111</f>
        <v>0</v>
      </c>
      <c r="CA115" s="262">
        <v>141</v>
      </c>
      <c r="CB115" s="180">
        <f t="shared" ref="CB115:CB126" si="458">CA115*BZ115</f>
        <v>0</v>
      </c>
      <c r="CC115" s="162">
        <f>CC111</f>
        <v>0</v>
      </c>
      <c r="CD115" s="263"/>
      <c r="CE115" s="182"/>
      <c r="CF115" s="410">
        <f>CF113</f>
        <v>0</v>
      </c>
      <c r="CG115" s="262">
        <v>600</v>
      </c>
      <c r="CH115" s="182">
        <f t="shared" ref="CH115:CH126" si="459">CG115*CF115</f>
        <v>0</v>
      </c>
      <c r="CI115" s="416">
        <f>CI111</f>
        <v>0</v>
      </c>
      <c r="CJ115" s="262">
        <v>300</v>
      </c>
      <c r="CK115" s="444">
        <f t="shared" ref="CK115:CK126" si="460">CJ115*CI115</f>
        <v>0</v>
      </c>
      <c r="CL115" s="162">
        <f>CL111</f>
        <v>0</v>
      </c>
      <c r="CM115" s="262">
        <v>60</v>
      </c>
      <c r="CN115" s="608">
        <f t="shared" ref="CN115:CN126" si="461">CM115*CL115</f>
        <v>0</v>
      </c>
      <c r="CO115" s="158">
        <f t="shared" ref="CO115:CO126" si="462">N115+Q115+T115+W115+Z115+AC115+AF115+AI115+AL115+AO115+AR115+AU115+AX115+BA115+BD115+BG115+BJ115+BM115+BP115+BS115+BV115+BY115+CB115+CE115+CH115+CK115+CN115</f>
        <v>1291</v>
      </c>
      <c r="CP115" s="182"/>
      <c r="CQ115" s="731">
        <f t="shared" ref="CQ115:CQ126" si="463">CO115+CP115</f>
        <v>1291</v>
      </c>
      <c r="CR115" s="599"/>
      <c r="CS115" s="359">
        <f>EDATE(CS111,1)</f>
        <v>37987</v>
      </c>
      <c r="CT115" s="613"/>
      <c r="CU115" s="182"/>
      <c r="CV115" s="608"/>
      <c r="CW115" s="642"/>
      <c r="CX115" s="182"/>
      <c r="CY115" s="608"/>
      <c r="CZ115" s="613"/>
      <c r="DA115" s="182"/>
      <c r="DB115" s="608"/>
      <c r="DC115" s="613"/>
      <c r="DD115" s="182"/>
      <c r="DE115" s="608"/>
      <c r="DF115" s="613"/>
      <c r="DG115" s="182"/>
      <c r="DH115" s="608"/>
      <c r="DI115" s="613"/>
      <c r="DJ115" s="182"/>
      <c r="DK115" s="608"/>
      <c r="DL115" s="613"/>
      <c r="DM115" s="182"/>
      <c r="DN115" s="608"/>
      <c r="DO115" s="613"/>
      <c r="DP115" s="182"/>
      <c r="DQ115" s="608"/>
      <c r="DR115" s="613"/>
      <c r="DS115" s="182"/>
      <c r="DT115" s="608"/>
      <c r="DU115" s="613"/>
      <c r="DV115" s="182"/>
      <c r="DW115" s="608"/>
      <c r="DX115" s="613"/>
      <c r="DY115" s="182"/>
      <c r="DZ115" s="608"/>
      <c r="EA115" s="613"/>
      <c r="EB115" s="182"/>
      <c r="EC115" s="608"/>
      <c r="ED115" s="613"/>
      <c r="EE115" s="182"/>
      <c r="EF115" s="608"/>
      <c r="EG115" s="613"/>
      <c r="EH115" s="182"/>
      <c r="EI115" s="608"/>
      <c r="EJ115" s="613"/>
      <c r="EK115" s="182"/>
      <c r="EL115" s="608"/>
      <c r="EM115" s="613"/>
      <c r="EN115" s="182"/>
      <c r="EO115" s="608"/>
      <c r="EP115" s="613"/>
      <c r="EQ115" s="182"/>
      <c r="ER115" s="608"/>
      <c r="ES115" s="613"/>
      <c r="ET115" s="182"/>
      <c r="EU115" s="608"/>
      <c r="EV115" s="613"/>
      <c r="EW115" s="182"/>
      <c r="EX115" s="608"/>
      <c r="EY115" s="613"/>
      <c r="EZ115" s="182"/>
      <c r="FA115" s="608"/>
      <c r="FB115" s="182"/>
      <c r="FC115" s="182"/>
      <c r="FD115" s="182"/>
      <c r="FE115" s="588"/>
      <c r="FF115" s="182"/>
      <c r="FG115" s="181"/>
      <c r="FH115" s="860"/>
      <c r="FI115" s="662">
        <f t="shared" si="32"/>
        <v>38353</v>
      </c>
      <c r="FJ115" s="677"/>
      <c r="FK115" s="677"/>
      <c r="FL115" s="677"/>
      <c r="FM115" s="677"/>
      <c r="FN115" s="677"/>
      <c r="FO115" s="677"/>
      <c r="FP115" s="677"/>
      <c r="FQ115" s="677"/>
      <c r="FR115" s="677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666"/>
      <c r="GD115" s="666"/>
      <c r="GE115" s="666"/>
      <c r="GF115" s="666"/>
      <c r="GG115" s="169"/>
      <c r="GH115" s="686">
        <f t="shared" ref="GH115:GH126" si="464">N130+GH114</f>
        <v>0</v>
      </c>
      <c r="GI115" s="171">
        <f t="shared" ref="GI115:GI126" si="465">Q130+GI114</f>
        <v>0</v>
      </c>
      <c r="GJ115" s="171">
        <f t="shared" ref="GJ115:GJ126" si="466">T130+GJ114</f>
        <v>0</v>
      </c>
      <c r="GK115" s="171">
        <f t="shared" ref="GK115:GK126" si="467">W130+GK114</f>
        <v>0</v>
      </c>
      <c r="GL115" s="171">
        <f t="shared" ref="GL115:GL126" si="468">Z130+GL114</f>
        <v>0</v>
      </c>
      <c r="GM115" s="171">
        <f t="shared" ref="GM115:GM126" si="469">AC130+GM114</f>
        <v>0</v>
      </c>
      <c r="GN115" s="171">
        <f t="shared" ref="GN115:GN126" si="470">AF130+GN114</f>
        <v>0</v>
      </c>
      <c r="GO115" s="171">
        <f t="shared" ref="GO115:GO126" si="471">AI130+GO114</f>
        <v>0</v>
      </c>
      <c r="GP115" s="171">
        <f t="shared" ref="GP115:GP126" si="472">AL130+GP114</f>
        <v>0</v>
      </c>
      <c r="GQ115" s="171">
        <f t="shared" ref="GQ115:GQ126" si="473">AO130+GQ114</f>
        <v>0</v>
      </c>
      <c r="GR115" s="171">
        <f t="shared" ref="GR115:GR126" si="474">AR130+GR114</f>
        <v>0</v>
      </c>
      <c r="GS115" s="171">
        <f t="shared" ref="GS115:GS126" si="475">AU130+GS114</f>
        <v>3918</v>
      </c>
      <c r="GT115" s="171">
        <f t="shared" ref="GT115:GT126" si="476">AX130+GT114</f>
        <v>0</v>
      </c>
      <c r="GU115" s="171">
        <f t="shared" ref="GU115:GU126" si="477">BA130+GU114</f>
        <v>0</v>
      </c>
      <c r="GV115" s="171">
        <f t="shared" ref="GV115:GV126" si="478">BD130+GV114</f>
        <v>0</v>
      </c>
      <c r="GW115" s="171">
        <f t="shared" ref="GW115:GW126" si="479">BG130+GW114</f>
        <v>0</v>
      </c>
      <c r="GX115" s="171">
        <f t="shared" ref="GX115:GX126" si="480">BJ130+GX114</f>
        <v>0</v>
      </c>
      <c r="GY115" s="171">
        <f t="shared" ref="GY115:GY126" si="481">BM130+GY114</f>
        <v>3322.25</v>
      </c>
      <c r="GZ115" s="171">
        <f t="shared" ref="GZ115:GZ126" si="482">BP130+GZ114</f>
        <v>0</v>
      </c>
      <c r="HA115" s="171">
        <f t="shared" ref="HA115:HA126" si="483">BS130+HA114</f>
        <v>0</v>
      </c>
      <c r="HB115" s="171">
        <f t="shared" ref="HB115:HB126" si="484">BV130+HB114</f>
        <v>21375.170000000006</v>
      </c>
      <c r="HC115" s="171">
        <f t="shared" ref="HC115:HC126" si="485">BY130+HC114</f>
        <v>2465.25</v>
      </c>
      <c r="HD115" s="171">
        <f t="shared" ref="HD115:HD126" si="486">CB130+HD114</f>
        <v>0</v>
      </c>
      <c r="HE115" s="171">
        <f t="shared" ref="HE115:HE126" si="487">CE130+HE114</f>
        <v>0</v>
      </c>
      <c r="HF115" s="171">
        <f t="shared" ref="HF115:HF126" si="488">CH130+HF114</f>
        <v>0</v>
      </c>
      <c r="HG115" s="171">
        <f t="shared" ref="HG115:HG126" si="489">CK130+HG114</f>
        <v>0</v>
      </c>
      <c r="HH115" s="171">
        <f t="shared" ref="HH115:HH126" si="490">CN130+HH114</f>
        <v>0</v>
      </c>
      <c r="HI115" s="778"/>
      <c r="HJ115" s="171">
        <f t="shared" ref="HJ115:HJ126" si="491">CO130</f>
        <v>-1986.48</v>
      </c>
      <c r="HK115" s="171"/>
      <c r="HL115" s="172">
        <f t="shared" ref="HL115:HL126" si="492">B130</f>
        <v>38353</v>
      </c>
      <c r="HM115" s="171">
        <f t="shared" si="304"/>
        <v>31080.670000000009</v>
      </c>
      <c r="HN115" s="700">
        <f t="shared" ref="HN115:HN126" si="493">B115</f>
        <v>37987</v>
      </c>
      <c r="HO115" s="160">
        <f t="shared" ref="HO115:HO126" si="494">HQ115*HR115</f>
        <v>1291</v>
      </c>
      <c r="HP115" s="160">
        <f t="shared" ref="HP115:HP126" si="495">HQ115*HS115</f>
        <v>0</v>
      </c>
      <c r="HQ115" s="171">
        <f t="shared" ref="HQ115:HQ126" si="496">CQ115</f>
        <v>1291</v>
      </c>
      <c r="HR115" s="168">
        <f t="shared" ref="HR115:HR126" si="497">(HQ115&gt;0)*1</f>
        <v>1</v>
      </c>
      <c r="HS115" s="168">
        <f t="shared" ref="HS115:HS126" si="498">(HQ115&lt;0)*1</f>
        <v>0</v>
      </c>
      <c r="HT115" s="160">
        <f>HQ115+HT111</f>
        <v>30276.400000000005</v>
      </c>
      <c r="HU115" s="158">
        <f>MAX(HT55:HT115)</f>
        <v>30276.400000000005</v>
      </c>
      <c r="HV115" s="158">
        <f t="shared" ref="HV115:HV126" si="499">HT115-HU115</f>
        <v>0</v>
      </c>
      <c r="HW115" s="170"/>
      <c r="HX115" s="468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  <c r="IX115" s="156"/>
      <c r="IY115" s="156"/>
      <c r="IZ115" s="156"/>
      <c r="JA115" s="156"/>
      <c r="JB115" s="156"/>
      <c r="JC115" s="156"/>
      <c r="JD115" s="156"/>
      <c r="JE115" s="156"/>
      <c r="JF115" s="156"/>
      <c r="JG115" s="156"/>
      <c r="JH115" s="156"/>
      <c r="JI115" s="156"/>
      <c r="JJ115" s="156"/>
      <c r="JK115" s="156"/>
      <c r="JL115" s="156"/>
      <c r="JM115" s="156"/>
      <c r="JN115" s="156"/>
      <c r="JO115" s="156"/>
      <c r="JP115" s="156"/>
      <c r="JQ115" s="156"/>
      <c r="JR115" s="156"/>
      <c r="JS115" s="156"/>
      <c r="JT115" s="156"/>
      <c r="JU115" s="156"/>
    </row>
    <row r="116" spans="1:281" s="174" customFormat="1" ht="19.5" customHeight="1" x14ac:dyDescent="0.35">
      <c r="A116" s="156"/>
      <c r="B116" s="813">
        <f t="shared" ref="B116:B126" si="500">EDATE(B115,1)</f>
        <v>38018</v>
      </c>
      <c r="C116" s="814">
        <f t="shared" ref="C116:C126" si="501">G115</f>
        <v>26291</v>
      </c>
      <c r="D116" s="816">
        <v>0</v>
      </c>
      <c r="E116" s="816">
        <v>0</v>
      </c>
      <c r="F116" s="814">
        <f t="shared" si="434"/>
        <v>376.75</v>
      </c>
      <c r="G116" s="817">
        <f t="shared" ref="G116:G126" si="502">F116+G115</f>
        <v>26667.75</v>
      </c>
      <c r="H116" s="818">
        <f t="shared" ref="H116:H126" si="503">F116/G115</f>
        <v>1.4329998858925108E-2</v>
      </c>
      <c r="I116" s="765">
        <f t="shared" ref="I116:I126" si="504">F116+I115</f>
        <v>30653.150000000005</v>
      </c>
      <c r="J116" s="159">
        <f t="shared" si="435"/>
        <v>0</v>
      </c>
      <c r="K116" s="267">
        <v>38018</v>
      </c>
      <c r="L116" s="162">
        <f t="shared" ref="L116:L126" si="505">L115</f>
        <v>0</v>
      </c>
      <c r="M116" s="262">
        <v>691</v>
      </c>
      <c r="N116" s="175">
        <f t="shared" si="436"/>
        <v>0</v>
      </c>
      <c r="O116" s="162">
        <f t="shared" ref="O116:O126" si="506">O115</f>
        <v>0</v>
      </c>
      <c r="P116" s="262">
        <v>69</v>
      </c>
      <c r="Q116" s="176">
        <f t="shared" si="437"/>
        <v>0</v>
      </c>
      <c r="R116" s="161">
        <f t="shared" ref="R116:R126" si="507">R115</f>
        <v>0</v>
      </c>
      <c r="S116" s="262">
        <v>205</v>
      </c>
      <c r="T116" s="177">
        <f t="shared" si="438"/>
        <v>0</v>
      </c>
      <c r="U116" s="164">
        <f t="shared" ref="U116:U126" si="508">U115</f>
        <v>0</v>
      </c>
      <c r="V116" s="263">
        <v>-15</v>
      </c>
      <c r="W116" s="177">
        <f t="shared" si="439"/>
        <v>0</v>
      </c>
      <c r="X116" s="164">
        <f t="shared" ref="X116:X126" si="509">X115</f>
        <v>0</v>
      </c>
      <c r="Y116" s="252">
        <v>-1948</v>
      </c>
      <c r="Z116" s="178">
        <f t="shared" si="440"/>
        <v>0</v>
      </c>
      <c r="AA116" s="165">
        <f t="shared" ref="AA116:AA126" si="510">AA115</f>
        <v>0</v>
      </c>
      <c r="AB116" s="252">
        <v>-1013</v>
      </c>
      <c r="AC116" s="179">
        <f t="shared" si="441"/>
        <v>0</v>
      </c>
      <c r="AD116" s="164">
        <f t="shared" ref="AD116:AD126" si="511">AD115</f>
        <v>0</v>
      </c>
      <c r="AE116" s="252">
        <v>-265</v>
      </c>
      <c r="AF116" s="179">
        <f t="shared" si="442"/>
        <v>0</v>
      </c>
      <c r="AG116" s="164">
        <f t="shared" ref="AG116:AG126" si="512">AG115</f>
        <v>0</v>
      </c>
      <c r="AH116" s="243">
        <v>-428</v>
      </c>
      <c r="AI116" s="178">
        <f t="shared" si="443"/>
        <v>0</v>
      </c>
      <c r="AJ116" s="165">
        <f t="shared" ref="AJ116:AJ126" si="513">AJ115</f>
        <v>0</v>
      </c>
      <c r="AK116" s="243">
        <v>-253</v>
      </c>
      <c r="AL116" s="179">
        <f t="shared" si="444"/>
        <v>0</v>
      </c>
      <c r="AM116" s="164">
        <f t="shared" ref="AM116:AM126" si="514">AM115</f>
        <v>0</v>
      </c>
      <c r="AN116" s="243">
        <v>-148</v>
      </c>
      <c r="AO116" s="178">
        <f t="shared" si="445"/>
        <v>0</v>
      </c>
      <c r="AP116" s="165">
        <f t="shared" ref="AP116:AP126" si="515">AP115</f>
        <v>0</v>
      </c>
      <c r="AQ116" s="263">
        <v>-608</v>
      </c>
      <c r="AR116" s="179">
        <f t="shared" si="446"/>
        <v>0</v>
      </c>
      <c r="AS116" s="164">
        <f t="shared" ref="AS116:AS126" si="516">AS115</f>
        <v>1</v>
      </c>
      <c r="AT116" s="263">
        <v>-131</v>
      </c>
      <c r="AU116" s="180">
        <f t="shared" si="447"/>
        <v>-131</v>
      </c>
      <c r="AV116" s="162">
        <f t="shared" ref="AV116:AV126" si="517">AV115</f>
        <v>0</v>
      </c>
      <c r="AW116" s="262">
        <v>740</v>
      </c>
      <c r="AX116" s="176">
        <f t="shared" si="448"/>
        <v>0</v>
      </c>
      <c r="AY116" s="161">
        <f t="shared" ref="AY116:AY126" si="518">AY115</f>
        <v>0</v>
      </c>
      <c r="AZ116" s="252">
        <v>-4141</v>
      </c>
      <c r="BA116" s="181">
        <f t="shared" si="449"/>
        <v>0</v>
      </c>
      <c r="BB116" s="162">
        <f t="shared" ref="BB116:BB126" si="519">BB115</f>
        <v>0</v>
      </c>
      <c r="BC116" s="252">
        <v>-422</v>
      </c>
      <c r="BD116" s="182">
        <f t="shared" si="450"/>
        <v>0</v>
      </c>
      <c r="BE116" s="161">
        <f t="shared" ref="BE116:BE126" si="520">BE115</f>
        <v>0</v>
      </c>
      <c r="BF116" s="247">
        <v>-5440.5</v>
      </c>
      <c r="BG116" s="182">
        <f t="shared" si="451"/>
        <v>0</v>
      </c>
      <c r="BH116" s="161">
        <f t="shared" ref="BH116:BH126" si="521">BH115</f>
        <v>0</v>
      </c>
      <c r="BI116" s="247">
        <v>-2759.25</v>
      </c>
      <c r="BJ116" s="180">
        <f t="shared" si="452"/>
        <v>0</v>
      </c>
      <c r="BK116" s="161">
        <f t="shared" ref="BK116:BK126" si="522">BK115</f>
        <v>1</v>
      </c>
      <c r="BL116" s="247">
        <v>-614.25</v>
      </c>
      <c r="BM116" s="180">
        <f t="shared" si="453"/>
        <v>-614.25</v>
      </c>
      <c r="BN116" s="161">
        <f t="shared" ref="BN116:BN126" si="523">BN115</f>
        <v>0</v>
      </c>
      <c r="BO116" s="262">
        <v>3213</v>
      </c>
      <c r="BP116" s="176">
        <f t="shared" si="454"/>
        <v>0</v>
      </c>
      <c r="BQ116" s="161">
        <f t="shared" ref="BQ116:BQ126" si="524">BQ115</f>
        <v>0</v>
      </c>
      <c r="BR116" s="262">
        <v>1961</v>
      </c>
      <c r="BS116" s="182">
        <f t="shared" si="455"/>
        <v>0</v>
      </c>
      <c r="BT116" s="161">
        <f t="shared" ref="BT116:BT126" si="525">BT115</f>
        <v>1</v>
      </c>
      <c r="BU116" s="262">
        <v>961</v>
      </c>
      <c r="BV116" s="180">
        <f t="shared" si="456"/>
        <v>961</v>
      </c>
      <c r="BW116" s="162">
        <f t="shared" ref="BW116:BW126" si="526">BW115</f>
        <v>1</v>
      </c>
      <c r="BX116" s="262">
        <v>161</v>
      </c>
      <c r="BY116" s="176">
        <f t="shared" si="457"/>
        <v>161</v>
      </c>
      <c r="BZ116" s="161">
        <f t="shared" ref="BZ116:BZ126" si="527">BZ115</f>
        <v>0</v>
      </c>
      <c r="CA116" s="262">
        <v>1552</v>
      </c>
      <c r="CB116" s="180">
        <f t="shared" si="458"/>
        <v>0</v>
      </c>
      <c r="CC116" s="162">
        <f t="shared" ref="CC116:CC126" si="528">CC115</f>
        <v>0</v>
      </c>
      <c r="CD116" s="263"/>
      <c r="CE116" s="182"/>
      <c r="CF116" s="410">
        <f t="shared" ref="CF116:CF126" si="529">CF115</f>
        <v>0</v>
      </c>
      <c r="CG116" s="262">
        <v>1352</v>
      </c>
      <c r="CH116" s="182">
        <f t="shared" si="459"/>
        <v>0</v>
      </c>
      <c r="CI116" s="416">
        <f t="shared" ref="CI116:CI126" si="530">CI115</f>
        <v>0</v>
      </c>
      <c r="CJ116" s="262">
        <v>637</v>
      </c>
      <c r="CK116" s="444">
        <f t="shared" si="460"/>
        <v>0</v>
      </c>
      <c r="CL116" s="162">
        <f t="shared" ref="CL116:CL126" si="531">CL115</f>
        <v>0</v>
      </c>
      <c r="CM116" s="262">
        <v>65</v>
      </c>
      <c r="CN116" s="608">
        <f t="shared" si="461"/>
        <v>0</v>
      </c>
      <c r="CO116" s="158">
        <f t="shared" si="462"/>
        <v>376.75</v>
      </c>
      <c r="CP116" s="182"/>
      <c r="CQ116" s="731">
        <f t="shared" si="463"/>
        <v>376.75</v>
      </c>
      <c r="CR116" s="599"/>
      <c r="CS116" s="359">
        <f t="shared" ref="CS116:CS126" si="532">EDATE(CS115,1)</f>
        <v>38018</v>
      </c>
      <c r="CT116" s="613"/>
      <c r="CU116" s="182"/>
      <c r="CV116" s="608"/>
      <c r="CW116" s="642"/>
      <c r="CX116" s="182"/>
      <c r="CY116" s="608"/>
      <c r="CZ116" s="613"/>
      <c r="DA116" s="182"/>
      <c r="DB116" s="608"/>
      <c r="DC116" s="613"/>
      <c r="DD116" s="182"/>
      <c r="DE116" s="608"/>
      <c r="DF116" s="613"/>
      <c r="DG116" s="182"/>
      <c r="DH116" s="608"/>
      <c r="DI116" s="613"/>
      <c r="DJ116" s="182"/>
      <c r="DK116" s="608"/>
      <c r="DL116" s="613"/>
      <c r="DM116" s="182"/>
      <c r="DN116" s="608"/>
      <c r="DO116" s="613"/>
      <c r="DP116" s="182"/>
      <c r="DQ116" s="608"/>
      <c r="DR116" s="613"/>
      <c r="DS116" s="182"/>
      <c r="DT116" s="608"/>
      <c r="DU116" s="613"/>
      <c r="DV116" s="182"/>
      <c r="DW116" s="608"/>
      <c r="DX116" s="613"/>
      <c r="DY116" s="182"/>
      <c r="DZ116" s="608"/>
      <c r="EA116" s="613"/>
      <c r="EB116" s="182"/>
      <c r="EC116" s="608"/>
      <c r="ED116" s="613"/>
      <c r="EE116" s="182"/>
      <c r="EF116" s="608"/>
      <c r="EG116" s="613"/>
      <c r="EH116" s="182"/>
      <c r="EI116" s="608"/>
      <c r="EJ116" s="613"/>
      <c r="EK116" s="182"/>
      <c r="EL116" s="608"/>
      <c r="EM116" s="613"/>
      <c r="EN116" s="182"/>
      <c r="EO116" s="608"/>
      <c r="EP116" s="613"/>
      <c r="EQ116" s="182"/>
      <c r="ER116" s="608"/>
      <c r="ES116" s="613"/>
      <c r="ET116" s="182"/>
      <c r="EU116" s="608"/>
      <c r="EV116" s="613"/>
      <c r="EW116" s="182"/>
      <c r="EX116" s="608"/>
      <c r="EY116" s="613"/>
      <c r="EZ116" s="182"/>
      <c r="FA116" s="608"/>
      <c r="FB116" s="182"/>
      <c r="FC116" s="182"/>
      <c r="FD116" s="182"/>
      <c r="FE116" s="588"/>
      <c r="FF116" s="182"/>
      <c r="FG116" s="181"/>
      <c r="FH116" s="860"/>
      <c r="FI116" s="662">
        <f t="shared" si="32"/>
        <v>38384</v>
      </c>
      <c r="FJ116" s="677"/>
      <c r="FK116" s="677"/>
      <c r="FL116" s="677"/>
      <c r="FM116" s="677"/>
      <c r="FN116" s="677"/>
      <c r="FO116" s="677"/>
      <c r="FP116" s="677"/>
      <c r="FQ116" s="677"/>
      <c r="FR116" s="677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666"/>
      <c r="GD116" s="666"/>
      <c r="GE116" s="666"/>
      <c r="GF116" s="666"/>
      <c r="GG116" s="169"/>
      <c r="GH116" s="686">
        <f t="shared" si="464"/>
        <v>0</v>
      </c>
      <c r="GI116" s="171">
        <f t="shared" si="465"/>
        <v>0</v>
      </c>
      <c r="GJ116" s="171">
        <f t="shared" si="466"/>
        <v>0</v>
      </c>
      <c r="GK116" s="171">
        <f t="shared" si="467"/>
        <v>0</v>
      </c>
      <c r="GL116" s="171">
        <f t="shared" si="468"/>
        <v>0</v>
      </c>
      <c r="GM116" s="171">
        <f t="shared" si="469"/>
        <v>0</v>
      </c>
      <c r="GN116" s="171">
        <f t="shared" si="470"/>
        <v>0</v>
      </c>
      <c r="GO116" s="171">
        <f t="shared" si="471"/>
        <v>0</v>
      </c>
      <c r="GP116" s="171">
        <f t="shared" si="472"/>
        <v>0</v>
      </c>
      <c r="GQ116" s="171">
        <f t="shared" si="473"/>
        <v>0</v>
      </c>
      <c r="GR116" s="171">
        <f t="shared" si="474"/>
        <v>0</v>
      </c>
      <c r="GS116" s="171">
        <f t="shared" si="475"/>
        <v>4096</v>
      </c>
      <c r="GT116" s="171">
        <f t="shared" si="476"/>
        <v>0</v>
      </c>
      <c r="GU116" s="171">
        <f t="shared" si="477"/>
        <v>0</v>
      </c>
      <c r="GV116" s="171">
        <f t="shared" si="478"/>
        <v>0</v>
      </c>
      <c r="GW116" s="171">
        <f t="shared" si="479"/>
        <v>0</v>
      </c>
      <c r="GX116" s="171">
        <f t="shared" si="480"/>
        <v>0</v>
      </c>
      <c r="GY116" s="171">
        <f t="shared" si="481"/>
        <v>3460.75</v>
      </c>
      <c r="GZ116" s="171">
        <f t="shared" si="482"/>
        <v>0</v>
      </c>
      <c r="HA116" s="171">
        <f t="shared" si="483"/>
        <v>0</v>
      </c>
      <c r="HB116" s="171">
        <f t="shared" si="484"/>
        <v>21836.160000000007</v>
      </c>
      <c r="HC116" s="171">
        <f t="shared" si="485"/>
        <v>2526.25</v>
      </c>
      <c r="HD116" s="171">
        <f t="shared" si="486"/>
        <v>0</v>
      </c>
      <c r="HE116" s="171">
        <f t="shared" si="487"/>
        <v>0</v>
      </c>
      <c r="HF116" s="171">
        <f t="shared" si="488"/>
        <v>0</v>
      </c>
      <c r="HG116" s="171">
        <f t="shared" si="489"/>
        <v>0</v>
      </c>
      <c r="HH116" s="171">
        <f t="shared" si="490"/>
        <v>0</v>
      </c>
      <c r="HI116" s="778"/>
      <c r="HJ116" s="171">
        <f t="shared" si="491"/>
        <v>838.49</v>
      </c>
      <c r="HK116" s="171"/>
      <c r="HL116" s="172">
        <f t="shared" si="492"/>
        <v>38384</v>
      </c>
      <c r="HM116" s="171">
        <f t="shared" si="304"/>
        <v>31919.160000000011</v>
      </c>
      <c r="HN116" s="700">
        <f t="shared" si="493"/>
        <v>38018</v>
      </c>
      <c r="HO116" s="160">
        <f t="shared" si="494"/>
        <v>376.75</v>
      </c>
      <c r="HP116" s="160">
        <f t="shared" si="495"/>
        <v>0</v>
      </c>
      <c r="HQ116" s="171">
        <f t="shared" si="496"/>
        <v>376.75</v>
      </c>
      <c r="HR116" s="168">
        <f t="shared" si="497"/>
        <v>1</v>
      </c>
      <c r="HS116" s="168">
        <f t="shared" si="498"/>
        <v>0</v>
      </c>
      <c r="HT116" s="160">
        <f t="shared" ref="HT116:HT126" si="533">HQ116+HT115</f>
        <v>30653.150000000005</v>
      </c>
      <c r="HU116" s="158">
        <f>MAX(HT55:HT116)</f>
        <v>30653.150000000005</v>
      </c>
      <c r="HV116" s="158">
        <f t="shared" si="499"/>
        <v>0</v>
      </c>
      <c r="HW116" s="170"/>
      <c r="HX116" s="468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  <c r="IX116" s="156"/>
      <c r="IY116" s="156"/>
      <c r="IZ116" s="156"/>
      <c r="JA116" s="156"/>
      <c r="JB116" s="156"/>
      <c r="JC116" s="156"/>
      <c r="JD116" s="156"/>
      <c r="JE116" s="156"/>
      <c r="JF116" s="156"/>
      <c r="JG116" s="156"/>
      <c r="JH116" s="156"/>
      <c r="JI116" s="156"/>
      <c r="JJ116" s="156"/>
      <c r="JK116" s="156"/>
      <c r="JL116" s="156"/>
      <c r="JM116" s="156"/>
      <c r="JN116" s="156"/>
      <c r="JO116" s="156"/>
      <c r="JP116" s="156"/>
      <c r="JQ116" s="156"/>
      <c r="JR116" s="156"/>
      <c r="JS116" s="156"/>
      <c r="JT116" s="156"/>
      <c r="JU116" s="156"/>
    </row>
    <row r="117" spans="1:281" s="174" customFormat="1" ht="19.5" customHeight="1" x14ac:dyDescent="0.35">
      <c r="A117" s="156"/>
      <c r="B117" s="813">
        <f t="shared" si="500"/>
        <v>38047</v>
      </c>
      <c r="C117" s="814">
        <f t="shared" si="501"/>
        <v>26667.75</v>
      </c>
      <c r="D117" s="816">
        <v>0</v>
      </c>
      <c r="E117" s="816">
        <v>0</v>
      </c>
      <c r="F117" s="814">
        <f t="shared" si="434"/>
        <v>-187.25</v>
      </c>
      <c r="G117" s="817">
        <f t="shared" si="502"/>
        <v>26480.5</v>
      </c>
      <c r="H117" s="818">
        <f t="shared" si="503"/>
        <v>-7.0215897479164908E-3</v>
      </c>
      <c r="I117" s="765">
        <f t="shared" si="504"/>
        <v>30465.900000000005</v>
      </c>
      <c r="J117" s="159">
        <f t="shared" si="435"/>
        <v>-187.25</v>
      </c>
      <c r="K117" s="267">
        <v>38047</v>
      </c>
      <c r="L117" s="162">
        <f t="shared" si="505"/>
        <v>0</v>
      </c>
      <c r="M117" s="262">
        <v>462</v>
      </c>
      <c r="N117" s="175">
        <f t="shared" si="436"/>
        <v>0</v>
      </c>
      <c r="O117" s="162">
        <f t="shared" si="506"/>
        <v>0</v>
      </c>
      <c r="P117" s="262">
        <v>11</v>
      </c>
      <c r="Q117" s="176">
        <f t="shared" si="437"/>
        <v>0</v>
      </c>
      <c r="R117" s="161">
        <f t="shared" si="507"/>
        <v>0</v>
      </c>
      <c r="S117" s="262">
        <v>639</v>
      </c>
      <c r="T117" s="177">
        <f t="shared" si="438"/>
        <v>0</v>
      </c>
      <c r="U117" s="164">
        <f t="shared" si="508"/>
        <v>0</v>
      </c>
      <c r="V117" s="262">
        <v>64</v>
      </c>
      <c r="W117" s="177">
        <f t="shared" si="439"/>
        <v>0</v>
      </c>
      <c r="X117" s="164">
        <f t="shared" si="509"/>
        <v>0</v>
      </c>
      <c r="Y117" s="253">
        <v>1728</v>
      </c>
      <c r="Z117" s="178">
        <f t="shared" si="440"/>
        <v>0</v>
      </c>
      <c r="AA117" s="165">
        <f t="shared" si="510"/>
        <v>0</v>
      </c>
      <c r="AB117" s="253">
        <v>845</v>
      </c>
      <c r="AC117" s="179">
        <f t="shared" si="441"/>
        <v>0</v>
      </c>
      <c r="AD117" s="164">
        <f t="shared" si="511"/>
        <v>0</v>
      </c>
      <c r="AE117" s="253">
        <v>138</v>
      </c>
      <c r="AF117" s="179">
        <f t="shared" si="442"/>
        <v>0</v>
      </c>
      <c r="AG117" s="164">
        <f t="shared" si="512"/>
        <v>0</v>
      </c>
      <c r="AH117" s="439">
        <v>6125</v>
      </c>
      <c r="AI117" s="178">
        <f t="shared" si="443"/>
        <v>0</v>
      </c>
      <c r="AJ117" s="165">
        <f t="shared" si="513"/>
        <v>0</v>
      </c>
      <c r="AK117" s="439">
        <v>3062.5</v>
      </c>
      <c r="AL117" s="179">
        <f t="shared" si="444"/>
        <v>0</v>
      </c>
      <c r="AM117" s="164">
        <f t="shared" si="514"/>
        <v>0</v>
      </c>
      <c r="AN117" s="439">
        <v>1225</v>
      </c>
      <c r="AO117" s="178">
        <f t="shared" si="445"/>
        <v>0</v>
      </c>
      <c r="AP117" s="165">
        <f t="shared" si="515"/>
        <v>0</v>
      </c>
      <c r="AQ117" s="263">
        <v>-1829</v>
      </c>
      <c r="AR117" s="179">
        <f t="shared" si="446"/>
        <v>0</v>
      </c>
      <c r="AS117" s="164">
        <f t="shared" si="516"/>
        <v>1</v>
      </c>
      <c r="AT117" s="263">
        <v>-218</v>
      </c>
      <c r="AU117" s="180">
        <f t="shared" si="447"/>
        <v>-218</v>
      </c>
      <c r="AV117" s="162">
        <f t="shared" si="517"/>
        <v>0</v>
      </c>
      <c r="AW117" s="263">
        <v>-317</v>
      </c>
      <c r="AX117" s="176">
        <f t="shared" si="448"/>
        <v>0</v>
      </c>
      <c r="AY117" s="161">
        <f t="shared" si="518"/>
        <v>0</v>
      </c>
      <c r="AZ117" s="252">
        <v>-1478</v>
      </c>
      <c r="BA117" s="181">
        <f t="shared" si="449"/>
        <v>0</v>
      </c>
      <c r="BB117" s="162">
        <f t="shared" si="519"/>
        <v>0</v>
      </c>
      <c r="BC117" s="252">
        <v>-156</v>
      </c>
      <c r="BD117" s="182">
        <f t="shared" si="450"/>
        <v>0</v>
      </c>
      <c r="BE117" s="161">
        <f t="shared" si="520"/>
        <v>0</v>
      </c>
      <c r="BF117" s="248">
        <v>2287.5</v>
      </c>
      <c r="BG117" s="182">
        <f t="shared" si="451"/>
        <v>0</v>
      </c>
      <c r="BH117" s="161">
        <f t="shared" si="521"/>
        <v>0</v>
      </c>
      <c r="BI117" s="248">
        <v>1143.75</v>
      </c>
      <c r="BJ117" s="180">
        <f t="shared" si="452"/>
        <v>0</v>
      </c>
      <c r="BK117" s="161">
        <f t="shared" si="522"/>
        <v>1</v>
      </c>
      <c r="BL117" s="248">
        <v>228.75</v>
      </c>
      <c r="BM117" s="180">
        <f t="shared" si="453"/>
        <v>228.75</v>
      </c>
      <c r="BN117" s="161">
        <f t="shared" si="523"/>
        <v>0</v>
      </c>
      <c r="BO117" s="263">
        <v>-670</v>
      </c>
      <c r="BP117" s="176">
        <f t="shared" si="454"/>
        <v>0</v>
      </c>
      <c r="BQ117" s="161">
        <f t="shared" si="524"/>
        <v>0</v>
      </c>
      <c r="BR117" s="263">
        <v>-239</v>
      </c>
      <c r="BS117" s="182">
        <f t="shared" si="455"/>
        <v>0</v>
      </c>
      <c r="BT117" s="161">
        <f t="shared" si="525"/>
        <v>1</v>
      </c>
      <c r="BU117" s="263">
        <v>-139</v>
      </c>
      <c r="BV117" s="180">
        <f t="shared" si="456"/>
        <v>-139</v>
      </c>
      <c r="BW117" s="162">
        <f t="shared" si="526"/>
        <v>1</v>
      </c>
      <c r="BX117" s="263">
        <v>-59</v>
      </c>
      <c r="BY117" s="176">
        <f t="shared" si="457"/>
        <v>-59</v>
      </c>
      <c r="BZ117" s="161">
        <f t="shared" si="527"/>
        <v>0</v>
      </c>
      <c r="CA117" s="262">
        <v>300</v>
      </c>
      <c r="CB117" s="180">
        <f t="shared" si="458"/>
        <v>0</v>
      </c>
      <c r="CC117" s="162">
        <f t="shared" si="528"/>
        <v>0</v>
      </c>
      <c r="CD117" s="263"/>
      <c r="CE117" s="182"/>
      <c r="CF117" s="410">
        <f t="shared" si="529"/>
        <v>0</v>
      </c>
      <c r="CG117" s="263">
        <v>-1099</v>
      </c>
      <c r="CH117" s="182">
        <f t="shared" si="459"/>
        <v>0</v>
      </c>
      <c r="CI117" s="416">
        <f t="shared" si="530"/>
        <v>0</v>
      </c>
      <c r="CJ117" s="263">
        <v>-569</v>
      </c>
      <c r="CK117" s="444">
        <f t="shared" si="460"/>
        <v>0</v>
      </c>
      <c r="CL117" s="162">
        <f t="shared" si="531"/>
        <v>0</v>
      </c>
      <c r="CM117" s="263">
        <v>-145</v>
      </c>
      <c r="CN117" s="608">
        <f t="shared" si="461"/>
        <v>0</v>
      </c>
      <c r="CO117" s="158">
        <f t="shared" si="462"/>
        <v>-187.25</v>
      </c>
      <c r="CP117" s="182"/>
      <c r="CQ117" s="731">
        <f t="shared" si="463"/>
        <v>-187.25</v>
      </c>
      <c r="CR117" s="599"/>
      <c r="CS117" s="359">
        <f t="shared" si="532"/>
        <v>38047</v>
      </c>
      <c r="CT117" s="613"/>
      <c r="CU117" s="182"/>
      <c r="CV117" s="608"/>
      <c r="CW117" s="642"/>
      <c r="CX117" s="182"/>
      <c r="CY117" s="608"/>
      <c r="CZ117" s="613"/>
      <c r="DA117" s="182"/>
      <c r="DB117" s="608"/>
      <c r="DC117" s="613"/>
      <c r="DD117" s="182"/>
      <c r="DE117" s="608"/>
      <c r="DF117" s="613"/>
      <c r="DG117" s="182"/>
      <c r="DH117" s="608"/>
      <c r="DI117" s="613"/>
      <c r="DJ117" s="182"/>
      <c r="DK117" s="608"/>
      <c r="DL117" s="613"/>
      <c r="DM117" s="182"/>
      <c r="DN117" s="608"/>
      <c r="DO117" s="613"/>
      <c r="DP117" s="182"/>
      <c r="DQ117" s="608"/>
      <c r="DR117" s="613"/>
      <c r="DS117" s="182"/>
      <c r="DT117" s="608"/>
      <c r="DU117" s="613"/>
      <c r="DV117" s="182"/>
      <c r="DW117" s="608"/>
      <c r="DX117" s="613"/>
      <c r="DY117" s="182"/>
      <c r="DZ117" s="608"/>
      <c r="EA117" s="613"/>
      <c r="EB117" s="182"/>
      <c r="EC117" s="608"/>
      <c r="ED117" s="613"/>
      <c r="EE117" s="182"/>
      <c r="EF117" s="608"/>
      <c r="EG117" s="613"/>
      <c r="EH117" s="182"/>
      <c r="EI117" s="608"/>
      <c r="EJ117" s="613"/>
      <c r="EK117" s="182"/>
      <c r="EL117" s="608"/>
      <c r="EM117" s="613"/>
      <c r="EN117" s="182"/>
      <c r="EO117" s="608"/>
      <c r="EP117" s="613"/>
      <c r="EQ117" s="182"/>
      <c r="ER117" s="608"/>
      <c r="ES117" s="613"/>
      <c r="ET117" s="182"/>
      <c r="EU117" s="608"/>
      <c r="EV117" s="613"/>
      <c r="EW117" s="182"/>
      <c r="EX117" s="608"/>
      <c r="EY117" s="613"/>
      <c r="EZ117" s="182"/>
      <c r="FA117" s="608"/>
      <c r="FB117" s="182"/>
      <c r="FC117" s="182"/>
      <c r="FD117" s="182"/>
      <c r="FE117" s="588"/>
      <c r="FF117" s="182"/>
      <c r="FG117" s="181"/>
      <c r="FH117" s="860"/>
      <c r="FI117" s="662">
        <f t="shared" si="32"/>
        <v>38412</v>
      </c>
      <c r="FJ117" s="677"/>
      <c r="FK117" s="677"/>
      <c r="FL117" s="677"/>
      <c r="FM117" s="677"/>
      <c r="FN117" s="677"/>
      <c r="FO117" s="677"/>
      <c r="FP117" s="677"/>
      <c r="FQ117" s="677"/>
      <c r="FR117" s="677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666"/>
      <c r="GD117" s="666"/>
      <c r="GE117" s="666"/>
      <c r="GF117" s="666"/>
      <c r="GG117" s="169"/>
      <c r="GH117" s="686">
        <f t="shared" si="464"/>
        <v>0</v>
      </c>
      <c r="GI117" s="171">
        <f t="shared" si="465"/>
        <v>0</v>
      </c>
      <c r="GJ117" s="171">
        <f t="shared" si="466"/>
        <v>0</v>
      </c>
      <c r="GK117" s="171">
        <f t="shared" si="467"/>
        <v>0</v>
      </c>
      <c r="GL117" s="171">
        <f t="shared" si="468"/>
        <v>0</v>
      </c>
      <c r="GM117" s="171">
        <f t="shared" si="469"/>
        <v>0</v>
      </c>
      <c r="GN117" s="171">
        <f t="shared" si="470"/>
        <v>0</v>
      </c>
      <c r="GO117" s="171">
        <f t="shared" si="471"/>
        <v>0</v>
      </c>
      <c r="GP117" s="171">
        <f t="shared" si="472"/>
        <v>0</v>
      </c>
      <c r="GQ117" s="171">
        <f t="shared" si="473"/>
        <v>0</v>
      </c>
      <c r="GR117" s="171">
        <f t="shared" si="474"/>
        <v>0</v>
      </c>
      <c r="GS117" s="171">
        <f t="shared" si="475"/>
        <v>4147</v>
      </c>
      <c r="GT117" s="171">
        <f t="shared" si="476"/>
        <v>0</v>
      </c>
      <c r="GU117" s="171">
        <f t="shared" si="477"/>
        <v>0</v>
      </c>
      <c r="GV117" s="171">
        <f t="shared" si="478"/>
        <v>0</v>
      </c>
      <c r="GW117" s="171">
        <f t="shared" si="479"/>
        <v>0</v>
      </c>
      <c r="GX117" s="171">
        <f t="shared" si="480"/>
        <v>0</v>
      </c>
      <c r="GY117" s="171">
        <f t="shared" si="481"/>
        <v>3455.5</v>
      </c>
      <c r="GZ117" s="171">
        <f t="shared" si="482"/>
        <v>0</v>
      </c>
      <c r="HA117" s="171">
        <f t="shared" si="483"/>
        <v>0</v>
      </c>
      <c r="HB117" s="171">
        <f t="shared" si="484"/>
        <v>22770.670000000006</v>
      </c>
      <c r="HC117" s="171">
        <f t="shared" si="485"/>
        <v>2650.75</v>
      </c>
      <c r="HD117" s="171">
        <f t="shared" si="486"/>
        <v>0</v>
      </c>
      <c r="HE117" s="171">
        <f t="shared" si="487"/>
        <v>0</v>
      </c>
      <c r="HF117" s="171">
        <f t="shared" si="488"/>
        <v>0</v>
      </c>
      <c r="HG117" s="171">
        <f t="shared" si="489"/>
        <v>0</v>
      </c>
      <c r="HH117" s="171">
        <f t="shared" si="490"/>
        <v>0</v>
      </c>
      <c r="HI117" s="778"/>
      <c r="HJ117" s="171">
        <f t="shared" si="491"/>
        <v>1104.76</v>
      </c>
      <c r="HK117" s="171"/>
      <c r="HL117" s="172">
        <f t="shared" si="492"/>
        <v>38412</v>
      </c>
      <c r="HM117" s="171">
        <f t="shared" si="304"/>
        <v>33023.920000000013</v>
      </c>
      <c r="HN117" s="700">
        <f t="shared" si="493"/>
        <v>38047</v>
      </c>
      <c r="HO117" s="160">
        <f t="shared" si="494"/>
        <v>0</v>
      </c>
      <c r="HP117" s="160">
        <f t="shared" si="495"/>
        <v>-187.25</v>
      </c>
      <c r="HQ117" s="171">
        <f t="shared" si="496"/>
        <v>-187.25</v>
      </c>
      <c r="HR117" s="168">
        <f t="shared" si="497"/>
        <v>0</v>
      </c>
      <c r="HS117" s="168">
        <f t="shared" si="498"/>
        <v>1</v>
      </c>
      <c r="HT117" s="160">
        <f t="shared" si="533"/>
        <v>30465.900000000005</v>
      </c>
      <c r="HU117" s="158">
        <f>MAX(HT55:HT117)</f>
        <v>30653.150000000005</v>
      </c>
      <c r="HV117" s="158">
        <f t="shared" si="499"/>
        <v>-187.25</v>
      </c>
      <c r="HW117" s="170"/>
      <c r="HX117" s="468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  <c r="IX117" s="156"/>
      <c r="IY117" s="156"/>
      <c r="IZ117" s="156"/>
      <c r="JA117" s="156"/>
      <c r="JB117" s="156"/>
      <c r="JC117" s="156"/>
      <c r="JD117" s="156"/>
      <c r="JE117" s="156"/>
      <c r="JF117" s="156"/>
      <c r="JG117" s="156"/>
      <c r="JH117" s="156"/>
      <c r="JI117" s="156"/>
      <c r="JJ117" s="156"/>
      <c r="JK117" s="156"/>
      <c r="JL117" s="156"/>
      <c r="JM117" s="156"/>
      <c r="JN117" s="156"/>
      <c r="JO117" s="156"/>
      <c r="JP117" s="156"/>
      <c r="JQ117" s="156"/>
      <c r="JR117" s="156"/>
      <c r="JS117" s="156"/>
      <c r="JT117" s="156"/>
      <c r="JU117" s="156"/>
    </row>
    <row r="118" spans="1:281" s="174" customFormat="1" ht="19.5" customHeight="1" x14ac:dyDescent="0.35">
      <c r="A118" s="156"/>
      <c r="B118" s="813">
        <f t="shared" si="500"/>
        <v>38078</v>
      </c>
      <c r="C118" s="814">
        <f t="shared" si="501"/>
        <v>26480.5</v>
      </c>
      <c r="D118" s="816">
        <v>0</v>
      </c>
      <c r="E118" s="816">
        <v>0</v>
      </c>
      <c r="F118" s="814">
        <f t="shared" si="434"/>
        <v>-1378.5</v>
      </c>
      <c r="G118" s="817">
        <f t="shared" si="502"/>
        <v>25102</v>
      </c>
      <c r="H118" s="818">
        <f t="shared" si="503"/>
        <v>-5.2057174147013843E-2</v>
      </c>
      <c r="I118" s="765">
        <f t="shared" si="504"/>
        <v>29087.400000000005</v>
      </c>
      <c r="J118" s="159">
        <f t="shared" si="435"/>
        <v>-1565.75</v>
      </c>
      <c r="K118" s="267">
        <v>38078</v>
      </c>
      <c r="L118" s="162">
        <f t="shared" si="505"/>
        <v>0</v>
      </c>
      <c r="M118" s="263">
        <v>-109</v>
      </c>
      <c r="N118" s="175">
        <f t="shared" si="436"/>
        <v>0</v>
      </c>
      <c r="O118" s="162">
        <f t="shared" si="506"/>
        <v>0</v>
      </c>
      <c r="P118" s="263">
        <v>-81</v>
      </c>
      <c r="Q118" s="176">
        <f t="shared" si="437"/>
        <v>0</v>
      </c>
      <c r="R118" s="161">
        <f t="shared" si="507"/>
        <v>0</v>
      </c>
      <c r="S118" s="263">
        <v>-211</v>
      </c>
      <c r="T118" s="177">
        <f t="shared" si="438"/>
        <v>0</v>
      </c>
      <c r="U118" s="164">
        <f t="shared" si="508"/>
        <v>0</v>
      </c>
      <c r="V118" s="263">
        <v>-91</v>
      </c>
      <c r="W118" s="177">
        <f t="shared" si="439"/>
        <v>0</v>
      </c>
      <c r="X118" s="164">
        <f t="shared" si="509"/>
        <v>0</v>
      </c>
      <c r="Y118" s="253">
        <v>30</v>
      </c>
      <c r="Z118" s="178">
        <f t="shared" si="440"/>
        <v>0</v>
      </c>
      <c r="AA118" s="165">
        <f t="shared" si="510"/>
        <v>0</v>
      </c>
      <c r="AB118" s="252">
        <v>-5</v>
      </c>
      <c r="AC118" s="179">
        <f t="shared" si="441"/>
        <v>0</v>
      </c>
      <c r="AD118" s="164">
        <f t="shared" si="511"/>
        <v>0</v>
      </c>
      <c r="AE118" s="252">
        <v>-32</v>
      </c>
      <c r="AF118" s="179">
        <f t="shared" si="442"/>
        <v>0</v>
      </c>
      <c r="AG118" s="164">
        <f t="shared" si="512"/>
        <v>0</v>
      </c>
      <c r="AH118" s="439">
        <v>46</v>
      </c>
      <c r="AI118" s="178">
        <f t="shared" si="443"/>
        <v>0</v>
      </c>
      <c r="AJ118" s="165">
        <f t="shared" si="513"/>
        <v>0</v>
      </c>
      <c r="AK118" s="439">
        <v>3.5</v>
      </c>
      <c r="AL118" s="179">
        <f t="shared" si="444"/>
        <v>0</v>
      </c>
      <c r="AM118" s="164">
        <f t="shared" si="514"/>
        <v>0</v>
      </c>
      <c r="AN118" s="243">
        <v>-22</v>
      </c>
      <c r="AO118" s="178">
        <f t="shared" si="445"/>
        <v>0</v>
      </c>
      <c r="AP118" s="165">
        <f t="shared" si="515"/>
        <v>0</v>
      </c>
      <c r="AQ118" s="262">
        <v>2222</v>
      </c>
      <c r="AR118" s="179">
        <f t="shared" si="446"/>
        <v>0</v>
      </c>
      <c r="AS118" s="164">
        <f t="shared" si="516"/>
        <v>1</v>
      </c>
      <c r="AT118" s="262">
        <v>152</v>
      </c>
      <c r="AU118" s="180">
        <f t="shared" si="447"/>
        <v>152</v>
      </c>
      <c r="AV118" s="162">
        <f t="shared" si="517"/>
        <v>0</v>
      </c>
      <c r="AW118" s="262">
        <v>691</v>
      </c>
      <c r="AX118" s="176">
        <f t="shared" si="448"/>
        <v>0</v>
      </c>
      <c r="AY118" s="161">
        <f t="shared" si="518"/>
        <v>0</v>
      </c>
      <c r="AZ118" s="253">
        <v>863</v>
      </c>
      <c r="BA118" s="181">
        <f t="shared" si="449"/>
        <v>0</v>
      </c>
      <c r="BB118" s="162">
        <f t="shared" si="519"/>
        <v>0</v>
      </c>
      <c r="BC118" s="253">
        <v>86</v>
      </c>
      <c r="BD118" s="182">
        <f t="shared" si="450"/>
        <v>0</v>
      </c>
      <c r="BE118" s="161">
        <f t="shared" si="520"/>
        <v>0</v>
      </c>
      <c r="BF118" s="248">
        <v>4075</v>
      </c>
      <c r="BG118" s="182">
        <f t="shared" si="451"/>
        <v>0</v>
      </c>
      <c r="BH118" s="161">
        <f t="shared" si="521"/>
        <v>0</v>
      </c>
      <c r="BI118" s="248">
        <v>2037.5</v>
      </c>
      <c r="BJ118" s="180">
        <f t="shared" si="452"/>
        <v>0</v>
      </c>
      <c r="BK118" s="161">
        <f t="shared" si="522"/>
        <v>1</v>
      </c>
      <c r="BL118" s="248">
        <v>407.5</v>
      </c>
      <c r="BM118" s="180">
        <f t="shared" si="453"/>
        <v>407.5</v>
      </c>
      <c r="BN118" s="161">
        <f t="shared" si="523"/>
        <v>0</v>
      </c>
      <c r="BO118" s="262">
        <v>3978</v>
      </c>
      <c r="BP118" s="176">
        <f t="shared" si="454"/>
        <v>0</v>
      </c>
      <c r="BQ118" s="161">
        <f t="shared" si="524"/>
        <v>0</v>
      </c>
      <c r="BR118" s="263">
        <v>-3139</v>
      </c>
      <c r="BS118" s="182">
        <f t="shared" si="455"/>
        <v>0</v>
      </c>
      <c r="BT118" s="161">
        <f t="shared" si="525"/>
        <v>1</v>
      </c>
      <c r="BU118" s="263">
        <v>-1589</v>
      </c>
      <c r="BV118" s="180">
        <f t="shared" si="456"/>
        <v>-1589</v>
      </c>
      <c r="BW118" s="162">
        <f t="shared" si="526"/>
        <v>1</v>
      </c>
      <c r="BX118" s="263">
        <v>-349</v>
      </c>
      <c r="BY118" s="176">
        <f t="shared" si="457"/>
        <v>-349</v>
      </c>
      <c r="BZ118" s="161">
        <f t="shared" si="527"/>
        <v>0</v>
      </c>
      <c r="CA118" s="262">
        <v>2870</v>
      </c>
      <c r="CB118" s="180">
        <f t="shared" si="458"/>
        <v>0</v>
      </c>
      <c r="CC118" s="162">
        <f t="shared" si="528"/>
        <v>0</v>
      </c>
      <c r="CD118" s="262"/>
      <c r="CE118" s="182"/>
      <c r="CF118" s="410">
        <f t="shared" si="529"/>
        <v>0</v>
      </c>
      <c r="CG118" s="263">
        <v>-2539</v>
      </c>
      <c r="CH118" s="182">
        <f t="shared" si="459"/>
        <v>0</v>
      </c>
      <c r="CI118" s="416">
        <f t="shared" si="530"/>
        <v>0</v>
      </c>
      <c r="CJ118" s="263">
        <v>-1289</v>
      </c>
      <c r="CK118" s="444">
        <f t="shared" si="460"/>
        <v>0</v>
      </c>
      <c r="CL118" s="162">
        <f t="shared" si="531"/>
        <v>0</v>
      </c>
      <c r="CM118" s="263">
        <v>-289</v>
      </c>
      <c r="CN118" s="608">
        <f t="shared" si="461"/>
        <v>0</v>
      </c>
      <c r="CO118" s="158">
        <f t="shared" si="462"/>
        <v>-1378.5</v>
      </c>
      <c r="CP118" s="182"/>
      <c r="CQ118" s="731">
        <f t="shared" si="463"/>
        <v>-1378.5</v>
      </c>
      <c r="CR118" s="599"/>
      <c r="CS118" s="359">
        <f t="shared" si="532"/>
        <v>38078</v>
      </c>
      <c r="CT118" s="613"/>
      <c r="CU118" s="182"/>
      <c r="CV118" s="608"/>
      <c r="CW118" s="642"/>
      <c r="CX118" s="182"/>
      <c r="CY118" s="608"/>
      <c r="CZ118" s="613"/>
      <c r="DA118" s="182"/>
      <c r="DB118" s="608"/>
      <c r="DC118" s="613"/>
      <c r="DD118" s="182"/>
      <c r="DE118" s="608"/>
      <c r="DF118" s="613"/>
      <c r="DG118" s="182"/>
      <c r="DH118" s="608"/>
      <c r="DI118" s="613"/>
      <c r="DJ118" s="182"/>
      <c r="DK118" s="608"/>
      <c r="DL118" s="613"/>
      <c r="DM118" s="182"/>
      <c r="DN118" s="608"/>
      <c r="DO118" s="613"/>
      <c r="DP118" s="182"/>
      <c r="DQ118" s="608"/>
      <c r="DR118" s="613"/>
      <c r="DS118" s="182"/>
      <c r="DT118" s="608"/>
      <c r="DU118" s="613"/>
      <c r="DV118" s="182"/>
      <c r="DW118" s="608"/>
      <c r="DX118" s="613"/>
      <c r="DY118" s="182"/>
      <c r="DZ118" s="608"/>
      <c r="EA118" s="613"/>
      <c r="EB118" s="182"/>
      <c r="EC118" s="608"/>
      <c r="ED118" s="613"/>
      <c r="EE118" s="182"/>
      <c r="EF118" s="608"/>
      <c r="EG118" s="613"/>
      <c r="EH118" s="182"/>
      <c r="EI118" s="608"/>
      <c r="EJ118" s="613"/>
      <c r="EK118" s="182"/>
      <c r="EL118" s="608"/>
      <c r="EM118" s="613"/>
      <c r="EN118" s="182"/>
      <c r="EO118" s="608"/>
      <c r="EP118" s="613"/>
      <c r="EQ118" s="182"/>
      <c r="ER118" s="608"/>
      <c r="ES118" s="613"/>
      <c r="ET118" s="182"/>
      <c r="EU118" s="608"/>
      <c r="EV118" s="613"/>
      <c r="EW118" s="182"/>
      <c r="EX118" s="608"/>
      <c r="EY118" s="613"/>
      <c r="EZ118" s="182"/>
      <c r="FA118" s="608"/>
      <c r="FB118" s="182"/>
      <c r="FC118" s="182"/>
      <c r="FD118" s="182"/>
      <c r="FE118" s="588"/>
      <c r="FF118" s="182"/>
      <c r="FG118" s="181"/>
      <c r="FH118" s="860"/>
      <c r="FI118" s="662">
        <f t="shared" si="32"/>
        <v>38443</v>
      </c>
      <c r="FJ118" s="677"/>
      <c r="FK118" s="677"/>
      <c r="FL118" s="677"/>
      <c r="FM118" s="677"/>
      <c r="FN118" s="677"/>
      <c r="FO118" s="677"/>
      <c r="FP118" s="677"/>
      <c r="FQ118" s="677"/>
      <c r="FR118" s="677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666"/>
      <c r="GD118" s="666"/>
      <c r="GE118" s="666"/>
      <c r="GF118" s="666"/>
      <c r="GG118" s="169"/>
      <c r="GH118" s="686">
        <f t="shared" si="464"/>
        <v>0</v>
      </c>
      <c r="GI118" s="171">
        <f t="shared" si="465"/>
        <v>0</v>
      </c>
      <c r="GJ118" s="171">
        <f t="shared" si="466"/>
        <v>0</v>
      </c>
      <c r="GK118" s="171">
        <f t="shared" si="467"/>
        <v>0</v>
      </c>
      <c r="GL118" s="171">
        <f t="shared" si="468"/>
        <v>0</v>
      </c>
      <c r="GM118" s="171">
        <f t="shared" si="469"/>
        <v>0</v>
      </c>
      <c r="GN118" s="171">
        <f t="shared" si="470"/>
        <v>0</v>
      </c>
      <c r="GO118" s="171">
        <f t="shared" si="471"/>
        <v>0</v>
      </c>
      <c r="GP118" s="171">
        <f t="shared" si="472"/>
        <v>0</v>
      </c>
      <c r="GQ118" s="171">
        <f t="shared" si="473"/>
        <v>0</v>
      </c>
      <c r="GR118" s="171">
        <f t="shared" si="474"/>
        <v>0</v>
      </c>
      <c r="GS118" s="171">
        <f t="shared" si="475"/>
        <v>4122</v>
      </c>
      <c r="GT118" s="171">
        <f t="shared" si="476"/>
        <v>0</v>
      </c>
      <c r="GU118" s="171">
        <f t="shared" si="477"/>
        <v>0</v>
      </c>
      <c r="GV118" s="171">
        <f t="shared" si="478"/>
        <v>0</v>
      </c>
      <c r="GW118" s="171">
        <f t="shared" si="479"/>
        <v>0</v>
      </c>
      <c r="GX118" s="171">
        <f t="shared" si="480"/>
        <v>0</v>
      </c>
      <c r="GY118" s="171">
        <f t="shared" si="481"/>
        <v>3125</v>
      </c>
      <c r="GZ118" s="171">
        <f t="shared" si="482"/>
        <v>0</v>
      </c>
      <c r="HA118" s="171">
        <f t="shared" si="483"/>
        <v>0</v>
      </c>
      <c r="HB118" s="171">
        <f t="shared" si="484"/>
        <v>23656.680000000004</v>
      </c>
      <c r="HC118" s="171">
        <f t="shared" si="485"/>
        <v>2796.75</v>
      </c>
      <c r="HD118" s="171">
        <f t="shared" si="486"/>
        <v>0</v>
      </c>
      <c r="HE118" s="171">
        <f t="shared" si="487"/>
        <v>0</v>
      </c>
      <c r="HF118" s="171">
        <f t="shared" si="488"/>
        <v>0</v>
      </c>
      <c r="HG118" s="171">
        <f t="shared" si="489"/>
        <v>0</v>
      </c>
      <c r="HH118" s="171">
        <f t="shared" si="490"/>
        <v>0</v>
      </c>
      <c r="HI118" s="778"/>
      <c r="HJ118" s="171">
        <f t="shared" si="491"/>
        <v>676.51</v>
      </c>
      <c r="HK118" s="171"/>
      <c r="HL118" s="172">
        <f t="shared" si="492"/>
        <v>38443</v>
      </c>
      <c r="HM118" s="171">
        <f t="shared" si="304"/>
        <v>33700.430000000015</v>
      </c>
      <c r="HN118" s="700">
        <f t="shared" si="493"/>
        <v>38078</v>
      </c>
      <c r="HO118" s="160">
        <f t="shared" si="494"/>
        <v>0</v>
      </c>
      <c r="HP118" s="160">
        <f t="shared" si="495"/>
        <v>-1378.5</v>
      </c>
      <c r="HQ118" s="171">
        <f t="shared" si="496"/>
        <v>-1378.5</v>
      </c>
      <c r="HR118" s="168">
        <f t="shared" si="497"/>
        <v>0</v>
      </c>
      <c r="HS118" s="168">
        <f t="shared" si="498"/>
        <v>1</v>
      </c>
      <c r="HT118" s="160">
        <f t="shared" si="533"/>
        <v>29087.400000000005</v>
      </c>
      <c r="HU118" s="158">
        <f>MAX(HT55:HT118)</f>
        <v>30653.150000000005</v>
      </c>
      <c r="HV118" s="158">
        <f t="shared" si="499"/>
        <v>-1565.75</v>
      </c>
      <c r="HW118" s="170"/>
      <c r="HX118" s="468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  <c r="IX118" s="156"/>
      <c r="IY118" s="156"/>
      <c r="IZ118" s="156"/>
      <c r="JA118" s="156"/>
      <c r="JB118" s="156"/>
      <c r="JC118" s="156"/>
      <c r="JD118" s="156"/>
      <c r="JE118" s="156"/>
      <c r="JF118" s="156"/>
      <c r="JG118" s="156"/>
      <c r="JH118" s="156"/>
      <c r="JI118" s="156"/>
      <c r="JJ118" s="156"/>
      <c r="JK118" s="156"/>
      <c r="JL118" s="156"/>
      <c r="JM118" s="156"/>
      <c r="JN118" s="156"/>
      <c r="JO118" s="156"/>
      <c r="JP118" s="156"/>
      <c r="JQ118" s="156"/>
      <c r="JR118" s="156"/>
      <c r="JS118" s="156"/>
      <c r="JT118" s="156"/>
      <c r="JU118" s="156"/>
    </row>
    <row r="119" spans="1:281" s="174" customFormat="1" ht="19.5" customHeight="1" x14ac:dyDescent="0.35">
      <c r="A119" s="156"/>
      <c r="B119" s="813">
        <f t="shared" si="500"/>
        <v>38108</v>
      </c>
      <c r="C119" s="814">
        <f t="shared" si="501"/>
        <v>25102</v>
      </c>
      <c r="D119" s="816">
        <v>0</v>
      </c>
      <c r="E119" s="816">
        <v>0</v>
      </c>
      <c r="F119" s="814">
        <f t="shared" si="434"/>
        <v>-636.5</v>
      </c>
      <c r="G119" s="817">
        <f t="shared" si="502"/>
        <v>24465.5</v>
      </c>
      <c r="H119" s="818">
        <f t="shared" si="503"/>
        <v>-2.5356545295195602E-2</v>
      </c>
      <c r="I119" s="765">
        <f t="shared" si="504"/>
        <v>28450.900000000005</v>
      </c>
      <c r="J119" s="159">
        <f t="shared" si="435"/>
        <v>-2202.25</v>
      </c>
      <c r="K119" s="267">
        <v>38108</v>
      </c>
      <c r="L119" s="162">
        <f t="shared" si="505"/>
        <v>0</v>
      </c>
      <c r="M119" s="263">
        <v>-768</v>
      </c>
      <c r="N119" s="175">
        <f t="shared" si="436"/>
        <v>0</v>
      </c>
      <c r="O119" s="162">
        <f t="shared" si="506"/>
        <v>0</v>
      </c>
      <c r="P119" s="263">
        <v>-112</v>
      </c>
      <c r="Q119" s="176">
        <f t="shared" si="437"/>
        <v>0</v>
      </c>
      <c r="R119" s="161">
        <f t="shared" si="507"/>
        <v>0</v>
      </c>
      <c r="S119" s="263">
        <v>-842</v>
      </c>
      <c r="T119" s="177">
        <f t="shared" si="438"/>
        <v>0</v>
      </c>
      <c r="U119" s="164">
        <f t="shared" si="508"/>
        <v>0</v>
      </c>
      <c r="V119" s="263">
        <v>-119</v>
      </c>
      <c r="W119" s="177">
        <f t="shared" si="439"/>
        <v>0</v>
      </c>
      <c r="X119" s="164">
        <f t="shared" si="509"/>
        <v>0</v>
      </c>
      <c r="Y119" s="256">
        <v>499</v>
      </c>
      <c r="Z119" s="178">
        <f t="shared" si="440"/>
        <v>0</v>
      </c>
      <c r="AA119" s="165">
        <f t="shared" si="510"/>
        <v>0</v>
      </c>
      <c r="AB119" s="256">
        <v>230</v>
      </c>
      <c r="AC119" s="179">
        <f t="shared" si="441"/>
        <v>0</v>
      </c>
      <c r="AD119" s="164">
        <f t="shared" si="511"/>
        <v>0</v>
      </c>
      <c r="AE119" s="256">
        <v>15</v>
      </c>
      <c r="AF119" s="179">
        <f t="shared" si="442"/>
        <v>0</v>
      </c>
      <c r="AG119" s="164">
        <f t="shared" si="512"/>
        <v>0</v>
      </c>
      <c r="AH119" s="243">
        <v>-385</v>
      </c>
      <c r="AI119" s="178">
        <f t="shared" si="443"/>
        <v>0</v>
      </c>
      <c r="AJ119" s="165">
        <f t="shared" si="513"/>
        <v>0</v>
      </c>
      <c r="AK119" s="243">
        <v>-192.5</v>
      </c>
      <c r="AL119" s="179">
        <f t="shared" si="444"/>
        <v>0</v>
      </c>
      <c r="AM119" s="164">
        <f t="shared" si="514"/>
        <v>0</v>
      </c>
      <c r="AN119" s="243">
        <v>-77</v>
      </c>
      <c r="AO119" s="178">
        <f t="shared" si="445"/>
        <v>0</v>
      </c>
      <c r="AP119" s="165">
        <f t="shared" si="515"/>
        <v>0</v>
      </c>
      <c r="AQ119" s="262">
        <v>800</v>
      </c>
      <c r="AR119" s="179">
        <f t="shared" si="446"/>
        <v>0</v>
      </c>
      <c r="AS119" s="164">
        <f t="shared" si="516"/>
        <v>1</v>
      </c>
      <c r="AT119" s="262">
        <v>80</v>
      </c>
      <c r="AU119" s="180">
        <f t="shared" si="447"/>
        <v>80</v>
      </c>
      <c r="AV119" s="162">
        <f t="shared" si="517"/>
        <v>0</v>
      </c>
      <c r="AW119" s="262">
        <v>291</v>
      </c>
      <c r="AX119" s="176">
        <f t="shared" si="448"/>
        <v>0</v>
      </c>
      <c r="AY119" s="161">
        <f t="shared" si="518"/>
        <v>0</v>
      </c>
      <c r="AZ119" s="252">
        <v>-2742</v>
      </c>
      <c r="BA119" s="181">
        <f t="shared" si="449"/>
        <v>0</v>
      </c>
      <c r="BB119" s="162">
        <f t="shared" si="519"/>
        <v>0</v>
      </c>
      <c r="BC119" s="252">
        <v>-286</v>
      </c>
      <c r="BD119" s="182">
        <f t="shared" si="450"/>
        <v>0</v>
      </c>
      <c r="BE119" s="161">
        <f t="shared" si="520"/>
        <v>0</v>
      </c>
      <c r="BF119" s="247">
        <v>-4842</v>
      </c>
      <c r="BG119" s="182">
        <f t="shared" si="451"/>
        <v>0</v>
      </c>
      <c r="BH119" s="161">
        <f t="shared" si="521"/>
        <v>0</v>
      </c>
      <c r="BI119" s="247">
        <v>-2479.5</v>
      </c>
      <c r="BJ119" s="180">
        <f t="shared" si="452"/>
        <v>0</v>
      </c>
      <c r="BK119" s="161">
        <f t="shared" si="522"/>
        <v>1</v>
      </c>
      <c r="BL119" s="247">
        <v>-589.5</v>
      </c>
      <c r="BM119" s="180">
        <f t="shared" si="453"/>
        <v>-589.5</v>
      </c>
      <c r="BN119" s="161">
        <f t="shared" si="523"/>
        <v>0</v>
      </c>
      <c r="BO119" s="262">
        <v>136</v>
      </c>
      <c r="BP119" s="176">
        <f t="shared" si="454"/>
        <v>0</v>
      </c>
      <c r="BQ119" s="161">
        <f t="shared" si="524"/>
        <v>0</v>
      </c>
      <c r="BR119" s="263">
        <v>-213</v>
      </c>
      <c r="BS119" s="182">
        <f t="shared" si="455"/>
        <v>0</v>
      </c>
      <c r="BT119" s="161">
        <f t="shared" si="525"/>
        <v>1</v>
      </c>
      <c r="BU119" s="263">
        <v>-106</v>
      </c>
      <c r="BV119" s="180">
        <f t="shared" si="456"/>
        <v>-106</v>
      </c>
      <c r="BW119" s="162">
        <f t="shared" si="526"/>
        <v>1</v>
      </c>
      <c r="BX119" s="263">
        <v>-21</v>
      </c>
      <c r="BY119" s="176">
        <f t="shared" si="457"/>
        <v>-21</v>
      </c>
      <c r="BZ119" s="161">
        <f t="shared" si="527"/>
        <v>0</v>
      </c>
      <c r="CA119" s="262">
        <v>1491</v>
      </c>
      <c r="CB119" s="180">
        <f t="shared" si="458"/>
        <v>0</v>
      </c>
      <c r="CC119" s="162">
        <f t="shared" si="528"/>
        <v>0</v>
      </c>
      <c r="CD119" s="262"/>
      <c r="CE119" s="182"/>
      <c r="CF119" s="410">
        <f t="shared" si="529"/>
        <v>0</v>
      </c>
      <c r="CG119" s="262">
        <v>2520</v>
      </c>
      <c r="CH119" s="182">
        <f t="shared" si="459"/>
        <v>0</v>
      </c>
      <c r="CI119" s="416">
        <f t="shared" si="530"/>
        <v>0</v>
      </c>
      <c r="CJ119" s="262">
        <v>1260</v>
      </c>
      <c r="CK119" s="444">
        <f t="shared" si="460"/>
        <v>0</v>
      </c>
      <c r="CL119" s="162">
        <f t="shared" si="531"/>
        <v>0</v>
      </c>
      <c r="CM119" s="262">
        <v>252</v>
      </c>
      <c r="CN119" s="608">
        <f t="shared" si="461"/>
        <v>0</v>
      </c>
      <c r="CO119" s="158">
        <f t="shared" si="462"/>
        <v>-636.5</v>
      </c>
      <c r="CP119" s="182"/>
      <c r="CQ119" s="731">
        <f t="shared" si="463"/>
        <v>-636.5</v>
      </c>
      <c r="CR119" s="599"/>
      <c r="CS119" s="359">
        <f t="shared" si="532"/>
        <v>38108</v>
      </c>
      <c r="CT119" s="613"/>
      <c r="CU119" s="182"/>
      <c r="CV119" s="608"/>
      <c r="CW119" s="642"/>
      <c r="CX119" s="182"/>
      <c r="CY119" s="608"/>
      <c r="CZ119" s="613"/>
      <c r="DA119" s="182"/>
      <c r="DB119" s="608"/>
      <c r="DC119" s="613"/>
      <c r="DD119" s="182"/>
      <c r="DE119" s="608"/>
      <c r="DF119" s="613"/>
      <c r="DG119" s="182"/>
      <c r="DH119" s="608"/>
      <c r="DI119" s="613"/>
      <c r="DJ119" s="182"/>
      <c r="DK119" s="608"/>
      <c r="DL119" s="613"/>
      <c r="DM119" s="182"/>
      <c r="DN119" s="608"/>
      <c r="DO119" s="613"/>
      <c r="DP119" s="182"/>
      <c r="DQ119" s="608"/>
      <c r="DR119" s="613"/>
      <c r="DS119" s="182"/>
      <c r="DT119" s="608"/>
      <c r="DU119" s="613"/>
      <c r="DV119" s="182"/>
      <c r="DW119" s="608"/>
      <c r="DX119" s="613"/>
      <c r="DY119" s="182"/>
      <c r="DZ119" s="608"/>
      <c r="EA119" s="613"/>
      <c r="EB119" s="182"/>
      <c r="EC119" s="608"/>
      <c r="ED119" s="613"/>
      <c r="EE119" s="182"/>
      <c r="EF119" s="608"/>
      <c r="EG119" s="613"/>
      <c r="EH119" s="182"/>
      <c r="EI119" s="608"/>
      <c r="EJ119" s="613"/>
      <c r="EK119" s="182"/>
      <c r="EL119" s="608"/>
      <c r="EM119" s="613"/>
      <c r="EN119" s="182"/>
      <c r="EO119" s="608"/>
      <c r="EP119" s="613"/>
      <c r="EQ119" s="182"/>
      <c r="ER119" s="608"/>
      <c r="ES119" s="613"/>
      <c r="ET119" s="182"/>
      <c r="EU119" s="608"/>
      <c r="EV119" s="613"/>
      <c r="EW119" s="182"/>
      <c r="EX119" s="608"/>
      <c r="EY119" s="613"/>
      <c r="EZ119" s="182"/>
      <c r="FA119" s="608"/>
      <c r="FB119" s="182"/>
      <c r="FC119" s="182"/>
      <c r="FD119" s="182"/>
      <c r="FE119" s="588"/>
      <c r="FF119" s="182"/>
      <c r="FG119" s="181"/>
      <c r="FH119" s="860"/>
      <c r="FI119" s="662">
        <f t="shared" ref="FI119:FI182" si="534">HL119</f>
        <v>38473</v>
      </c>
      <c r="FJ119" s="677"/>
      <c r="FK119" s="677"/>
      <c r="FL119" s="677"/>
      <c r="FM119" s="677"/>
      <c r="FN119" s="677"/>
      <c r="FO119" s="677"/>
      <c r="FP119" s="677"/>
      <c r="FQ119" s="677"/>
      <c r="FR119" s="677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666"/>
      <c r="GD119" s="666"/>
      <c r="GE119" s="666"/>
      <c r="GF119" s="666"/>
      <c r="GG119" s="169"/>
      <c r="GH119" s="686">
        <f t="shared" si="464"/>
        <v>0</v>
      </c>
      <c r="GI119" s="171">
        <f t="shared" si="465"/>
        <v>0</v>
      </c>
      <c r="GJ119" s="171">
        <f t="shared" si="466"/>
        <v>0</v>
      </c>
      <c r="GK119" s="171">
        <f t="shared" si="467"/>
        <v>0</v>
      </c>
      <c r="GL119" s="171">
        <f t="shared" si="468"/>
        <v>0</v>
      </c>
      <c r="GM119" s="171">
        <f t="shared" si="469"/>
        <v>0</v>
      </c>
      <c r="GN119" s="171">
        <f t="shared" si="470"/>
        <v>0</v>
      </c>
      <c r="GO119" s="171">
        <f t="shared" si="471"/>
        <v>0</v>
      </c>
      <c r="GP119" s="171">
        <f t="shared" si="472"/>
        <v>0</v>
      </c>
      <c r="GQ119" s="171">
        <f t="shared" si="473"/>
        <v>0</v>
      </c>
      <c r="GR119" s="171">
        <f t="shared" si="474"/>
        <v>0</v>
      </c>
      <c r="GS119" s="171">
        <f t="shared" si="475"/>
        <v>4212</v>
      </c>
      <c r="GT119" s="171">
        <f t="shared" si="476"/>
        <v>0</v>
      </c>
      <c r="GU119" s="171">
        <f t="shared" si="477"/>
        <v>0</v>
      </c>
      <c r="GV119" s="171">
        <f t="shared" si="478"/>
        <v>0</v>
      </c>
      <c r="GW119" s="171">
        <f t="shared" si="479"/>
        <v>0</v>
      </c>
      <c r="GX119" s="171">
        <f t="shared" si="480"/>
        <v>0</v>
      </c>
      <c r="GY119" s="171">
        <f t="shared" si="481"/>
        <v>3822.5</v>
      </c>
      <c r="GZ119" s="171">
        <f t="shared" si="482"/>
        <v>0</v>
      </c>
      <c r="HA119" s="171">
        <f t="shared" si="483"/>
        <v>0</v>
      </c>
      <c r="HB119" s="171">
        <f t="shared" si="484"/>
        <v>23573.920000000006</v>
      </c>
      <c r="HC119" s="171">
        <f t="shared" si="485"/>
        <v>2749</v>
      </c>
      <c r="HD119" s="171">
        <f t="shared" si="486"/>
        <v>0</v>
      </c>
      <c r="HE119" s="171">
        <f t="shared" si="487"/>
        <v>0</v>
      </c>
      <c r="HF119" s="171">
        <f t="shared" si="488"/>
        <v>0</v>
      </c>
      <c r="HG119" s="171">
        <f t="shared" si="489"/>
        <v>0</v>
      </c>
      <c r="HH119" s="171">
        <f t="shared" si="490"/>
        <v>0</v>
      </c>
      <c r="HI119" s="778"/>
      <c r="HJ119" s="171">
        <f t="shared" si="491"/>
        <v>656.99</v>
      </c>
      <c r="HK119" s="171"/>
      <c r="HL119" s="172">
        <f t="shared" si="492"/>
        <v>38473</v>
      </c>
      <c r="HM119" s="171">
        <f t="shared" si="304"/>
        <v>34357.420000000013</v>
      </c>
      <c r="HN119" s="700">
        <f t="shared" si="493"/>
        <v>38108</v>
      </c>
      <c r="HO119" s="160">
        <f t="shared" si="494"/>
        <v>0</v>
      </c>
      <c r="HP119" s="160">
        <f t="shared" si="495"/>
        <v>-636.5</v>
      </c>
      <c r="HQ119" s="171">
        <f t="shared" si="496"/>
        <v>-636.5</v>
      </c>
      <c r="HR119" s="168">
        <f t="shared" si="497"/>
        <v>0</v>
      </c>
      <c r="HS119" s="168">
        <f t="shared" si="498"/>
        <v>1</v>
      </c>
      <c r="HT119" s="160">
        <f t="shared" si="533"/>
        <v>28450.900000000005</v>
      </c>
      <c r="HU119" s="158">
        <f>MAX(HT55:HT119)</f>
        <v>30653.150000000005</v>
      </c>
      <c r="HV119" s="158">
        <f t="shared" si="499"/>
        <v>-2202.25</v>
      </c>
      <c r="HW119" s="170"/>
      <c r="HX119" s="468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  <c r="IX119" s="156"/>
      <c r="IY119" s="156"/>
      <c r="IZ119" s="156"/>
      <c r="JA119" s="156"/>
      <c r="JB119" s="156"/>
      <c r="JC119" s="156"/>
      <c r="JD119" s="156"/>
      <c r="JE119" s="156"/>
      <c r="JF119" s="156"/>
      <c r="JG119" s="156"/>
      <c r="JH119" s="156"/>
      <c r="JI119" s="156"/>
      <c r="JJ119" s="156"/>
      <c r="JK119" s="156"/>
      <c r="JL119" s="156"/>
      <c r="JM119" s="156"/>
      <c r="JN119" s="156"/>
      <c r="JO119" s="156"/>
      <c r="JP119" s="156"/>
      <c r="JQ119" s="156"/>
      <c r="JR119" s="156"/>
      <c r="JS119" s="156"/>
      <c r="JT119" s="156"/>
      <c r="JU119" s="156"/>
    </row>
    <row r="120" spans="1:281" s="174" customFormat="1" ht="19.5" customHeight="1" x14ac:dyDescent="0.35">
      <c r="A120" s="156"/>
      <c r="B120" s="813">
        <f t="shared" si="500"/>
        <v>38139</v>
      </c>
      <c r="C120" s="814">
        <f t="shared" si="501"/>
        <v>24465.5</v>
      </c>
      <c r="D120" s="816">
        <v>0</v>
      </c>
      <c r="E120" s="816">
        <v>0</v>
      </c>
      <c r="F120" s="814">
        <f t="shared" si="434"/>
        <v>714.25</v>
      </c>
      <c r="G120" s="817">
        <f t="shared" si="502"/>
        <v>25179.75</v>
      </c>
      <c r="H120" s="818">
        <f t="shared" si="503"/>
        <v>2.919417138419407E-2</v>
      </c>
      <c r="I120" s="765">
        <f t="shared" si="504"/>
        <v>29165.150000000005</v>
      </c>
      <c r="J120" s="159">
        <f t="shared" si="435"/>
        <v>-1488</v>
      </c>
      <c r="K120" s="267">
        <v>38139</v>
      </c>
      <c r="L120" s="162">
        <f t="shared" si="505"/>
        <v>0</v>
      </c>
      <c r="M120" s="262">
        <v>1008</v>
      </c>
      <c r="N120" s="175">
        <f t="shared" si="436"/>
        <v>0</v>
      </c>
      <c r="O120" s="162">
        <f t="shared" si="506"/>
        <v>0</v>
      </c>
      <c r="P120" s="262">
        <v>101</v>
      </c>
      <c r="Q120" s="176">
        <f t="shared" si="437"/>
        <v>0</v>
      </c>
      <c r="R120" s="161">
        <f t="shared" si="507"/>
        <v>0</v>
      </c>
      <c r="S120" s="262">
        <v>1008</v>
      </c>
      <c r="T120" s="177">
        <f t="shared" si="438"/>
        <v>0</v>
      </c>
      <c r="U120" s="164">
        <f t="shared" si="508"/>
        <v>0</v>
      </c>
      <c r="V120" s="262">
        <v>101</v>
      </c>
      <c r="W120" s="177">
        <f t="shared" si="439"/>
        <v>0</v>
      </c>
      <c r="X120" s="164">
        <f t="shared" si="509"/>
        <v>0</v>
      </c>
      <c r="Y120" s="257">
        <v>-1034</v>
      </c>
      <c r="Z120" s="178">
        <f t="shared" si="440"/>
        <v>0</v>
      </c>
      <c r="AA120" s="165">
        <f t="shared" si="510"/>
        <v>0</v>
      </c>
      <c r="AB120" s="257">
        <v>-556</v>
      </c>
      <c r="AC120" s="179">
        <f t="shared" si="441"/>
        <v>0</v>
      </c>
      <c r="AD120" s="164">
        <f t="shared" si="511"/>
        <v>0</v>
      </c>
      <c r="AE120" s="257">
        <v>-174</v>
      </c>
      <c r="AF120" s="179">
        <f t="shared" si="442"/>
        <v>0</v>
      </c>
      <c r="AG120" s="164">
        <f t="shared" si="512"/>
        <v>0</v>
      </c>
      <c r="AH120" s="243">
        <v>-5282</v>
      </c>
      <c r="AI120" s="178">
        <f t="shared" si="443"/>
        <v>0</v>
      </c>
      <c r="AJ120" s="165">
        <f t="shared" si="513"/>
        <v>0</v>
      </c>
      <c r="AK120" s="243">
        <v>-2699.5</v>
      </c>
      <c r="AL120" s="179">
        <f t="shared" si="444"/>
        <v>0</v>
      </c>
      <c r="AM120" s="164">
        <f t="shared" si="514"/>
        <v>0</v>
      </c>
      <c r="AN120" s="243">
        <v>-1150</v>
      </c>
      <c r="AO120" s="178">
        <f t="shared" si="445"/>
        <v>0</v>
      </c>
      <c r="AP120" s="165">
        <f t="shared" si="515"/>
        <v>0</v>
      </c>
      <c r="AQ120" s="262">
        <v>1790</v>
      </c>
      <c r="AR120" s="179">
        <f t="shared" si="446"/>
        <v>0</v>
      </c>
      <c r="AS120" s="164">
        <f t="shared" si="516"/>
        <v>1</v>
      </c>
      <c r="AT120" s="262">
        <v>179</v>
      </c>
      <c r="AU120" s="180">
        <f t="shared" si="447"/>
        <v>179</v>
      </c>
      <c r="AV120" s="162">
        <f t="shared" si="517"/>
        <v>0</v>
      </c>
      <c r="AW120" s="262">
        <v>402</v>
      </c>
      <c r="AX120" s="176">
        <f t="shared" si="448"/>
        <v>0</v>
      </c>
      <c r="AY120" s="161">
        <f t="shared" si="518"/>
        <v>0</v>
      </c>
      <c r="AZ120" s="252">
        <v>-1813</v>
      </c>
      <c r="BA120" s="181">
        <f t="shared" si="449"/>
        <v>0</v>
      </c>
      <c r="BB120" s="162">
        <f t="shared" si="519"/>
        <v>0</v>
      </c>
      <c r="BC120" s="252">
        <v>-181</v>
      </c>
      <c r="BD120" s="182">
        <f t="shared" si="450"/>
        <v>0</v>
      </c>
      <c r="BE120" s="161">
        <f t="shared" si="520"/>
        <v>0</v>
      </c>
      <c r="BF120" s="247">
        <v>-2165.5</v>
      </c>
      <c r="BG120" s="182">
        <f t="shared" si="451"/>
        <v>0</v>
      </c>
      <c r="BH120" s="161">
        <f t="shared" si="521"/>
        <v>0</v>
      </c>
      <c r="BI120" s="247">
        <v>-1121.75</v>
      </c>
      <c r="BJ120" s="180">
        <f t="shared" si="452"/>
        <v>0</v>
      </c>
      <c r="BK120" s="161">
        <f t="shared" si="522"/>
        <v>1</v>
      </c>
      <c r="BL120" s="247">
        <v>-286.75</v>
      </c>
      <c r="BM120" s="180">
        <f t="shared" si="453"/>
        <v>-286.75</v>
      </c>
      <c r="BN120" s="161">
        <f t="shared" si="523"/>
        <v>0</v>
      </c>
      <c r="BO120" s="262">
        <v>719</v>
      </c>
      <c r="BP120" s="176">
        <f t="shared" si="454"/>
        <v>0</v>
      </c>
      <c r="BQ120" s="161">
        <f t="shared" si="524"/>
        <v>0</v>
      </c>
      <c r="BR120" s="262">
        <v>1461</v>
      </c>
      <c r="BS120" s="182">
        <f t="shared" si="455"/>
        <v>0</v>
      </c>
      <c r="BT120" s="161">
        <f t="shared" si="525"/>
        <v>1</v>
      </c>
      <c r="BU120" s="262">
        <v>711</v>
      </c>
      <c r="BV120" s="180">
        <f t="shared" si="456"/>
        <v>711</v>
      </c>
      <c r="BW120" s="162">
        <f t="shared" si="526"/>
        <v>1</v>
      </c>
      <c r="BX120" s="262">
        <v>111</v>
      </c>
      <c r="BY120" s="176">
        <f t="shared" si="457"/>
        <v>111</v>
      </c>
      <c r="BZ120" s="161">
        <f t="shared" si="527"/>
        <v>0</v>
      </c>
      <c r="CA120" s="262">
        <v>150</v>
      </c>
      <c r="CB120" s="180">
        <f t="shared" si="458"/>
        <v>0</v>
      </c>
      <c r="CC120" s="162">
        <f t="shared" si="528"/>
        <v>0</v>
      </c>
      <c r="CD120" s="262"/>
      <c r="CE120" s="182"/>
      <c r="CF120" s="410">
        <f t="shared" si="529"/>
        <v>0</v>
      </c>
      <c r="CG120" s="262">
        <v>211</v>
      </c>
      <c r="CH120" s="182">
        <f t="shared" si="459"/>
        <v>0</v>
      </c>
      <c r="CI120" s="416">
        <f t="shared" si="530"/>
        <v>0</v>
      </c>
      <c r="CJ120" s="262">
        <v>86</v>
      </c>
      <c r="CK120" s="444">
        <f t="shared" si="460"/>
        <v>0</v>
      </c>
      <c r="CL120" s="162">
        <f t="shared" si="531"/>
        <v>0</v>
      </c>
      <c r="CM120" s="263">
        <v>-14</v>
      </c>
      <c r="CN120" s="608">
        <f t="shared" si="461"/>
        <v>0</v>
      </c>
      <c r="CO120" s="158">
        <f t="shared" si="462"/>
        <v>714.25</v>
      </c>
      <c r="CP120" s="182"/>
      <c r="CQ120" s="731">
        <f t="shared" si="463"/>
        <v>714.25</v>
      </c>
      <c r="CR120" s="599"/>
      <c r="CS120" s="359">
        <f t="shared" si="532"/>
        <v>38139</v>
      </c>
      <c r="CT120" s="613"/>
      <c r="CU120" s="182"/>
      <c r="CV120" s="608"/>
      <c r="CW120" s="642"/>
      <c r="CX120" s="182"/>
      <c r="CY120" s="608"/>
      <c r="CZ120" s="613"/>
      <c r="DA120" s="182"/>
      <c r="DB120" s="608"/>
      <c r="DC120" s="613"/>
      <c r="DD120" s="182"/>
      <c r="DE120" s="608"/>
      <c r="DF120" s="613"/>
      <c r="DG120" s="182"/>
      <c r="DH120" s="608"/>
      <c r="DI120" s="613"/>
      <c r="DJ120" s="182"/>
      <c r="DK120" s="608"/>
      <c r="DL120" s="613"/>
      <c r="DM120" s="182"/>
      <c r="DN120" s="608"/>
      <c r="DO120" s="613"/>
      <c r="DP120" s="182"/>
      <c r="DQ120" s="608"/>
      <c r="DR120" s="613"/>
      <c r="DS120" s="182"/>
      <c r="DT120" s="608"/>
      <c r="DU120" s="613"/>
      <c r="DV120" s="182"/>
      <c r="DW120" s="608"/>
      <c r="DX120" s="613"/>
      <c r="DY120" s="182"/>
      <c r="DZ120" s="608"/>
      <c r="EA120" s="613"/>
      <c r="EB120" s="182"/>
      <c r="EC120" s="608"/>
      <c r="ED120" s="613"/>
      <c r="EE120" s="182"/>
      <c r="EF120" s="608"/>
      <c r="EG120" s="613"/>
      <c r="EH120" s="182"/>
      <c r="EI120" s="608"/>
      <c r="EJ120" s="613"/>
      <c r="EK120" s="182"/>
      <c r="EL120" s="608"/>
      <c r="EM120" s="613"/>
      <c r="EN120" s="182"/>
      <c r="EO120" s="608"/>
      <c r="EP120" s="613"/>
      <c r="EQ120" s="182"/>
      <c r="ER120" s="608"/>
      <c r="ES120" s="613"/>
      <c r="ET120" s="182"/>
      <c r="EU120" s="608"/>
      <c r="EV120" s="613"/>
      <c r="EW120" s="182"/>
      <c r="EX120" s="608"/>
      <c r="EY120" s="613"/>
      <c r="EZ120" s="182"/>
      <c r="FA120" s="608"/>
      <c r="FB120" s="182"/>
      <c r="FC120" s="182"/>
      <c r="FD120" s="182"/>
      <c r="FE120" s="588"/>
      <c r="FF120" s="182"/>
      <c r="FG120" s="181"/>
      <c r="FH120" s="860"/>
      <c r="FI120" s="662">
        <f t="shared" si="534"/>
        <v>38504</v>
      </c>
      <c r="FJ120" s="677"/>
      <c r="FK120" s="677"/>
      <c r="FL120" s="677"/>
      <c r="FM120" s="677"/>
      <c r="FN120" s="677"/>
      <c r="FO120" s="677"/>
      <c r="FP120" s="677"/>
      <c r="FQ120" s="677"/>
      <c r="FR120" s="677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666"/>
      <c r="GD120" s="666"/>
      <c r="GE120" s="666"/>
      <c r="GF120" s="666"/>
      <c r="GG120" s="169"/>
      <c r="GH120" s="686">
        <f t="shared" si="464"/>
        <v>0</v>
      </c>
      <c r="GI120" s="171">
        <f t="shared" si="465"/>
        <v>0</v>
      </c>
      <c r="GJ120" s="171">
        <f t="shared" si="466"/>
        <v>0</v>
      </c>
      <c r="GK120" s="171">
        <f t="shared" si="467"/>
        <v>0</v>
      </c>
      <c r="GL120" s="171">
        <f t="shared" si="468"/>
        <v>0</v>
      </c>
      <c r="GM120" s="171">
        <f t="shared" si="469"/>
        <v>0</v>
      </c>
      <c r="GN120" s="171">
        <f t="shared" si="470"/>
        <v>0</v>
      </c>
      <c r="GO120" s="171">
        <f t="shared" si="471"/>
        <v>0</v>
      </c>
      <c r="GP120" s="171">
        <f t="shared" si="472"/>
        <v>0</v>
      </c>
      <c r="GQ120" s="171">
        <f t="shared" si="473"/>
        <v>0</v>
      </c>
      <c r="GR120" s="171">
        <f t="shared" si="474"/>
        <v>0</v>
      </c>
      <c r="GS120" s="171">
        <f t="shared" si="475"/>
        <v>4051</v>
      </c>
      <c r="GT120" s="171">
        <f t="shared" si="476"/>
        <v>0</v>
      </c>
      <c r="GU120" s="171">
        <f t="shared" si="477"/>
        <v>0</v>
      </c>
      <c r="GV120" s="171">
        <f t="shared" si="478"/>
        <v>0</v>
      </c>
      <c r="GW120" s="171">
        <f t="shared" si="479"/>
        <v>0</v>
      </c>
      <c r="GX120" s="171">
        <f t="shared" si="480"/>
        <v>0</v>
      </c>
      <c r="GY120" s="171">
        <f t="shared" si="481"/>
        <v>4073.75</v>
      </c>
      <c r="GZ120" s="171">
        <f t="shared" si="482"/>
        <v>0</v>
      </c>
      <c r="HA120" s="171">
        <f t="shared" si="483"/>
        <v>0</v>
      </c>
      <c r="HB120" s="171">
        <f t="shared" si="484"/>
        <v>24792.670000000006</v>
      </c>
      <c r="HC120" s="171">
        <f t="shared" si="485"/>
        <v>2992.75</v>
      </c>
      <c r="HD120" s="171">
        <f t="shared" si="486"/>
        <v>0</v>
      </c>
      <c r="HE120" s="171">
        <f t="shared" si="487"/>
        <v>0</v>
      </c>
      <c r="HF120" s="171">
        <f t="shared" si="488"/>
        <v>0</v>
      </c>
      <c r="HG120" s="171">
        <f t="shared" si="489"/>
        <v>0</v>
      </c>
      <c r="HH120" s="171">
        <f t="shared" si="490"/>
        <v>0</v>
      </c>
      <c r="HI120" s="778"/>
      <c r="HJ120" s="171">
        <f t="shared" si="491"/>
        <v>1552.75</v>
      </c>
      <c r="HK120" s="171"/>
      <c r="HL120" s="172">
        <f t="shared" si="492"/>
        <v>38504</v>
      </c>
      <c r="HM120" s="171">
        <f t="shared" ref="HM120:HM151" si="535">HM119+HJ120</f>
        <v>35910.170000000013</v>
      </c>
      <c r="HN120" s="700">
        <f t="shared" si="493"/>
        <v>38139</v>
      </c>
      <c r="HO120" s="160">
        <f t="shared" si="494"/>
        <v>714.25</v>
      </c>
      <c r="HP120" s="160">
        <f t="shared" si="495"/>
        <v>0</v>
      </c>
      <c r="HQ120" s="171">
        <f t="shared" si="496"/>
        <v>714.25</v>
      </c>
      <c r="HR120" s="168">
        <f t="shared" si="497"/>
        <v>1</v>
      </c>
      <c r="HS120" s="168">
        <f t="shared" si="498"/>
        <v>0</v>
      </c>
      <c r="HT120" s="160">
        <f t="shared" si="533"/>
        <v>29165.150000000005</v>
      </c>
      <c r="HU120" s="158">
        <f>MAX(HT55:HT120)</f>
        <v>30653.150000000005</v>
      </c>
      <c r="HV120" s="158">
        <f t="shared" si="499"/>
        <v>-1488</v>
      </c>
      <c r="HW120" s="170"/>
      <c r="HX120" s="468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  <c r="IX120" s="156"/>
      <c r="IY120" s="156"/>
      <c r="IZ120" s="156"/>
      <c r="JA120" s="156"/>
      <c r="JB120" s="156"/>
      <c r="JC120" s="156"/>
      <c r="JD120" s="156"/>
      <c r="JE120" s="156"/>
      <c r="JF120" s="156"/>
      <c r="JG120" s="156"/>
      <c r="JH120" s="156"/>
      <c r="JI120" s="156"/>
      <c r="JJ120" s="156"/>
      <c r="JK120" s="156"/>
      <c r="JL120" s="156"/>
      <c r="JM120" s="156"/>
      <c r="JN120" s="156"/>
      <c r="JO120" s="156"/>
      <c r="JP120" s="156"/>
      <c r="JQ120" s="156"/>
      <c r="JR120" s="156"/>
      <c r="JS120" s="156"/>
      <c r="JT120" s="156"/>
      <c r="JU120" s="156"/>
    </row>
    <row r="121" spans="1:281" s="174" customFormat="1" ht="19.5" customHeight="1" x14ac:dyDescent="0.35">
      <c r="A121" s="156"/>
      <c r="B121" s="813">
        <f t="shared" si="500"/>
        <v>38169</v>
      </c>
      <c r="C121" s="814">
        <f t="shared" si="501"/>
        <v>25179.75</v>
      </c>
      <c r="D121" s="816">
        <v>0</v>
      </c>
      <c r="E121" s="816">
        <v>0</v>
      </c>
      <c r="F121" s="814">
        <f t="shared" si="434"/>
        <v>497.25</v>
      </c>
      <c r="G121" s="817">
        <f t="shared" si="502"/>
        <v>25677</v>
      </c>
      <c r="H121" s="818">
        <f t="shared" si="503"/>
        <v>1.9748011795192564E-2</v>
      </c>
      <c r="I121" s="765">
        <f t="shared" si="504"/>
        <v>29662.400000000005</v>
      </c>
      <c r="J121" s="159">
        <f t="shared" si="435"/>
        <v>-990.75</v>
      </c>
      <c r="K121" s="267">
        <v>38169</v>
      </c>
      <c r="L121" s="162">
        <f t="shared" si="505"/>
        <v>0</v>
      </c>
      <c r="M121" s="262">
        <v>371</v>
      </c>
      <c r="N121" s="175">
        <f t="shared" si="436"/>
        <v>0</v>
      </c>
      <c r="O121" s="162">
        <f t="shared" si="506"/>
        <v>0</v>
      </c>
      <c r="P121" s="262">
        <v>2</v>
      </c>
      <c r="Q121" s="176">
        <f t="shared" si="437"/>
        <v>0</v>
      </c>
      <c r="R121" s="161">
        <f t="shared" si="507"/>
        <v>0</v>
      </c>
      <c r="S121" s="263">
        <v>-280</v>
      </c>
      <c r="T121" s="177">
        <f t="shared" si="438"/>
        <v>0</v>
      </c>
      <c r="U121" s="164">
        <f t="shared" si="508"/>
        <v>0</v>
      </c>
      <c r="V121" s="263">
        <v>-63</v>
      </c>
      <c r="W121" s="177">
        <f t="shared" si="439"/>
        <v>0</v>
      </c>
      <c r="X121" s="164">
        <f t="shared" si="509"/>
        <v>0</v>
      </c>
      <c r="Y121" s="253">
        <v>859</v>
      </c>
      <c r="Z121" s="178">
        <f t="shared" si="440"/>
        <v>0</v>
      </c>
      <c r="AA121" s="165">
        <f t="shared" si="510"/>
        <v>0</v>
      </c>
      <c r="AB121" s="253">
        <v>410</v>
      </c>
      <c r="AC121" s="179">
        <f t="shared" si="441"/>
        <v>0</v>
      </c>
      <c r="AD121" s="164">
        <f t="shared" si="511"/>
        <v>0</v>
      </c>
      <c r="AE121" s="253">
        <v>51</v>
      </c>
      <c r="AF121" s="179">
        <f t="shared" si="442"/>
        <v>0</v>
      </c>
      <c r="AG121" s="164">
        <f t="shared" si="512"/>
        <v>0</v>
      </c>
      <c r="AH121" s="439">
        <v>3845</v>
      </c>
      <c r="AI121" s="178">
        <f t="shared" si="443"/>
        <v>0</v>
      </c>
      <c r="AJ121" s="165">
        <f t="shared" si="513"/>
        <v>0</v>
      </c>
      <c r="AK121" s="439">
        <v>1922.5</v>
      </c>
      <c r="AL121" s="179">
        <f t="shared" si="444"/>
        <v>0</v>
      </c>
      <c r="AM121" s="164">
        <f t="shared" si="514"/>
        <v>0</v>
      </c>
      <c r="AN121" s="439">
        <v>769</v>
      </c>
      <c r="AO121" s="178">
        <f t="shared" si="445"/>
        <v>0</v>
      </c>
      <c r="AP121" s="165">
        <f t="shared" si="515"/>
        <v>0</v>
      </c>
      <c r="AQ121" s="262">
        <v>2102</v>
      </c>
      <c r="AR121" s="179">
        <f t="shared" si="446"/>
        <v>0</v>
      </c>
      <c r="AS121" s="164">
        <f t="shared" si="516"/>
        <v>1</v>
      </c>
      <c r="AT121" s="262">
        <v>140</v>
      </c>
      <c r="AU121" s="180">
        <f t="shared" si="447"/>
        <v>140</v>
      </c>
      <c r="AV121" s="162">
        <f t="shared" si="517"/>
        <v>0</v>
      </c>
      <c r="AW121" s="262">
        <v>220</v>
      </c>
      <c r="AX121" s="176">
        <f t="shared" si="448"/>
        <v>0</v>
      </c>
      <c r="AY121" s="161">
        <f t="shared" si="518"/>
        <v>0</v>
      </c>
      <c r="AZ121" s="253">
        <v>3886</v>
      </c>
      <c r="BA121" s="181">
        <f t="shared" si="449"/>
        <v>0</v>
      </c>
      <c r="BB121" s="162">
        <f t="shared" si="519"/>
        <v>0</v>
      </c>
      <c r="BC121" s="253">
        <v>385</v>
      </c>
      <c r="BD121" s="182">
        <f t="shared" si="450"/>
        <v>0</v>
      </c>
      <c r="BE121" s="161">
        <f t="shared" si="520"/>
        <v>0</v>
      </c>
      <c r="BF121" s="248">
        <v>3573.5</v>
      </c>
      <c r="BG121" s="182">
        <f t="shared" si="451"/>
        <v>0</v>
      </c>
      <c r="BH121" s="161">
        <f t="shared" si="521"/>
        <v>0</v>
      </c>
      <c r="BI121" s="248">
        <v>1767.25</v>
      </c>
      <c r="BJ121" s="180">
        <f t="shared" si="452"/>
        <v>0</v>
      </c>
      <c r="BK121" s="161">
        <f t="shared" si="522"/>
        <v>1</v>
      </c>
      <c r="BL121" s="248">
        <v>322.25</v>
      </c>
      <c r="BM121" s="180">
        <f t="shared" si="453"/>
        <v>322.25</v>
      </c>
      <c r="BN121" s="161">
        <f t="shared" si="523"/>
        <v>0</v>
      </c>
      <c r="BO121" s="263">
        <v>-1523</v>
      </c>
      <c r="BP121" s="176">
        <f t="shared" si="454"/>
        <v>0</v>
      </c>
      <c r="BQ121" s="161">
        <f t="shared" si="524"/>
        <v>0</v>
      </c>
      <c r="BR121" s="262">
        <v>149</v>
      </c>
      <c r="BS121" s="182">
        <f t="shared" si="455"/>
        <v>0</v>
      </c>
      <c r="BT121" s="161">
        <f t="shared" si="525"/>
        <v>1</v>
      </c>
      <c r="BU121" s="262">
        <v>55</v>
      </c>
      <c r="BV121" s="180">
        <f t="shared" si="456"/>
        <v>55</v>
      </c>
      <c r="BW121" s="162">
        <f t="shared" si="526"/>
        <v>1</v>
      </c>
      <c r="BX121" s="263">
        <v>-20</v>
      </c>
      <c r="BY121" s="176">
        <f t="shared" si="457"/>
        <v>-20</v>
      </c>
      <c r="BZ121" s="161">
        <f t="shared" si="527"/>
        <v>0</v>
      </c>
      <c r="CA121" s="262">
        <v>1821</v>
      </c>
      <c r="CB121" s="180">
        <f t="shared" si="458"/>
        <v>0</v>
      </c>
      <c r="CC121" s="162">
        <f t="shared" si="528"/>
        <v>0</v>
      </c>
      <c r="CD121" s="263"/>
      <c r="CE121" s="182"/>
      <c r="CF121" s="410">
        <f t="shared" si="529"/>
        <v>0</v>
      </c>
      <c r="CG121" s="262">
        <v>2651</v>
      </c>
      <c r="CH121" s="182">
        <f t="shared" si="459"/>
        <v>0</v>
      </c>
      <c r="CI121" s="416">
        <f t="shared" si="530"/>
        <v>0</v>
      </c>
      <c r="CJ121" s="262">
        <v>1306</v>
      </c>
      <c r="CK121" s="444">
        <f t="shared" si="460"/>
        <v>0</v>
      </c>
      <c r="CL121" s="162">
        <f t="shared" si="531"/>
        <v>0</v>
      </c>
      <c r="CM121" s="262">
        <v>230</v>
      </c>
      <c r="CN121" s="608">
        <f t="shared" si="461"/>
        <v>0</v>
      </c>
      <c r="CO121" s="158">
        <f t="shared" si="462"/>
        <v>497.25</v>
      </c>
      <c r="CP121" s="182"/>
      <c r="CQ121" s="731">
        <f t="shared" si="463"/>
        <v>497.25</v>
      </c>
      <c r="CR121" s="599"/>
      <c r="CS121" s="359">
        <f t="shared" si="532"/>
        <v>38169</v>
      </c>
      <c r="CT121" s="613"/>
      <c r="CU121" s="182"/>
      <c r="CV121" s="608"/>
      <c r="CW121" s="642"/>
      <c r="CX121" s="182"/>
      <c r="CY121" s="608"/>
      <c r="CZ121" s="613"/>
      <c r="DA121" s="182"/>
      <c r="DB121" s="608"/>
      <c r="DC121" s="613"/>
      <c r="DD121" s="182"/>
      <c r="DE121" s="608"/>
      <c r="DF121" s="613"/>
      <c r="DG121" s="182"/>
      <c r="DH121" s="608"/>
      <c r="DI121" s="613"/>
      <c r="DJ121" s="182"/>
      <c r="DK121" s="608"/>
      <c r="DL121" s="613"/>
      <c r="DM121" s="182"/>
      <c r="DN121" s="608"/>
      <c r="DO121" s="613"/>
      <c r="DP121" s="182"/>
      <c r="DQ121" s="608"/>
      <c r="DR121" s="613"/>
      <c r="DS121" s="182"/>
      <c r="DT121" s="608"/>
      <c r="DU121" s="613"/>
      <c r="DV121" s="182"/>
      <c r="DW121" s="608"/>
      <c r="DX121" s="613"/>
      <c r="DY121" s="182"/>
      <c r="DZ121" s="608"/>
      <c r="EA121" s="613"/>
      <c r="EB121" s="182"/>
      <c r="EC121" s="608"/>
      <c r="ED121" s="613"/>
      <c r="EE121" s="182"/>
      <c r="EF121" s="608"/>
      <c r="EG121" s="613"/>
      <c r="EH121" s="182"/>
      <c r="EI121" s="608"/>
      <c r="EJ121" s="613"/>
      <c r="EK121" s="182"/>
      <c r="EL121" s="608"/>
      <c r="EM121" s="613"/>
      <c r="EN121" s="182"/>
      <c r="EO121" s="608"/>
      <c r="EP121" s="613"/>
      <c r="EQ121" s="182"/>
      <c r="ER121" s="608"/>
      <c r="ES121" s="613"/>
      <c r="ET121" s="182"/>
      <c r="EU121" s="608"/>
      <c r="EV121" s="613"/>
      <c r="EW121" s="182"/>
      <c r="EX121" s="608"/>
      <c r="EY121" s="613"/>
      <c r="EZ121" s="182"/>
      <c r="FA121" s="608"/>
      <c r="FB121" s="182"/>
      <c r="FC121" s="182"/>
      <c r="FD121" s="182"/>
      <c r="FE121" s="588"/>
      <c r="FF121" s="182"/>
      <c r="FG121" s="181"/>
      <c r="FH121" s="860"/>
      <c r="FI121" s="662">
        <f t="shared" si="534"/>
        <v>38534</v>
      </c>
      <c r="FJ121" s="677"/>
      <c r="FK121" s="677"/>
      <c r="FL121" s="677"/>
      <c r="FM121" s="677"/>
      <c r="FN121" s="677"/>
      <c r="FO121" s="677"/>
      <c r="FP121" s="677"/>
      <c r="FQ121" s="677"/>
      <c r="FR121" s="677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666"/>
      <c r="GD121" s="666"/>
      <c r="GE121" s="666"/>
      <c r="GF121" s="666"/>
      <c r="GG121" s="169"/>
      <c r="GH121" s="686">
        <f t="shared" si="464"/>
        <v>0</v>
      </c>
      <c r="GI121" s="171">
        <f t="shared" si="465"/>
        <v>0</v>
      </c>
      <c r="GJ121" s="171">
        <f t="shared" si="466"/>
        <v>0</v>
      </c>
      <c r="GK121" s="171">
        <f t="shared" si="467"/>
        <v>0</v>
      </c>
      <c r="GL121" s="171">
        <f t="shared" si="468"/>
        <v>0</v>
      </c>
      <c r="GM121" s="171">
        <f t="shared" si="469"/>
        <v>0</v>
      </c>
      <c r="GN121" s="171">
        <f t="shared" si="470"/>
        <v>0</v>
      </c>
      <c r="GO121" s="171">
        <f t="shared" si="471"/>
        <v>0</v>
      </c>
      <c r="GP121" s="171">
        <f t="shared" si="472"/>
        <v>0</v>
      </c>
      <c r="GQ121" s="171">
        <f t="shared" si="473"/>
        <v>0</v>
      </c>
      <c r="GR121" s="171">
        <f t="shared" si="474"/>
        <v>0</v>
      </c>
      <c r="GS121" s="171">
        <f t="shared" si="475"/>
        <v>3885</v>
      </c>
      <c r="GT121" s="171">
        <f t="shared" si="476"/>
        <v>0</v>
      </c>
      <c r="GU121" s="171">
        <f t="shared" si="477"/>
        <v>0</v>
      </c>
      <c r="GV121" s="171">
        <f t="shared" si="478"/>
        <v>0</v>
      </c>
      <c r="GW121" s="171">
        <f t="shared" si="479"/>
        <v>0</v>
      </c>
      <c r="GX121" s="171">
        <f t="shared" si="480"/>
        <v>0</v>
      </c>
      <c r="GY121" s="171">
        <f t="shared" si="481"/>
        <v>3991</v>
      </c>
      <c r="GZ121" s="171">
        <f t="shared" si="482"/>
        <v>0</v>
      </c>
      <c r="HA121" s="171">
        <f t="shared" si="483"/>
        <v>0</v>
      </c>
      <c r="HB121" s="171">
        <f t="shared" si="484"/>
        <v>25592.680000000004</v>
      </c>
      <c r="HC121" s="171">
        <f t="shared" si="485"/>
        <v>3152.75</v>
      </c>
      <c r="HD121" s="171">
        <f t="shared" si="486"/>
        <v>0</v>
      </c>
      <c r="HE121" s="171">
        <f t="shared" si="487"/>
        <v>0</v>
      </c>
      <c r="HF121" s="171">
        <f t="shared" si="488"/>
        <v>0</v>
      </c>
      <c r="HG121" s="171">
        <f t="shared" si="489"/>
        <v>0</v>
      </c>
      <c r="HH121" s="171">
        <f t="shared" si="490"/>
        <v>0</v>
      </c>
      <c r="HI121" s="778"/>
      <c r="HJ121" s="171">
        <f t="shared" si="491"/>
        <v>711.26</v>
      </c>
      <c r="HK121" s="171"/>
      <c r="HL121" s="172">
        <f t="shared" si="492"/>
        <v>38534</v>
      </c>
      <c r="HM121" s="171">
        <f t="shared" si="535"/>
        <v>36621.430000000015</v>
      </c>
      <c r="HN121" s="700">
        <f t="shared" si="493"/>
        <v>38169</v>
      </c>
      <c r="HO121" s="160">
        <f t="shared" si="494"/>
        <v>497.25</v>
      </c>
      <c r="HP121" s="160">
        <f t="shared" si="495"/>
        <v>0</v>
      </c>
      <c r="HQ121" s="171">
        <f t="shared" si="496"/>
        <v>497.25</v>
      </c>
      <c r="HR121" s="168">
        <f t="shared" si="497"/>
        <v>1</v>
      </c>
      <c r="HS121" s="168">
        <f t="shared" si="498"/>
        <v>0</v>
      </c>
      <c r="HT121" s="160">
        <f t="shared" si="533"/>
        <v>29662.400000000005</v>
      </c>
      <c r="HU121" s="158">
        <f>MAX(HT55:HT121)</f>
        <v>30653.150000000005</v>
      </c>
      <c r="HV121" s="158">
        <f t="shared" si="499"/>
        <v>-990.75</v>
      </c>
      <c r="HW121" s="170"/>
      <c r="HX121" s="468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  <c r="IX121" s="156"/>
      <c r="IY121" s="156"/>
      <c r="IZ121" s="156"/>
      <c r="JA121" s="156"/>
      <c r="JB121" s="156"/>
      <c r="JC121" s="156"/>
      <c r="JD121" s="156"/>
      <c r="JE121" s="156"/>
      <c r="JF121" s="156"/>
      <c r="JG121" s="156"/>
      <c r="JH121" s="156"/>
      <c r="JI121" s="156"/>
      <c r="JJ121" s="156"/>
      <c r="JK121" s="156"/>
      <c r="JL121" s="156"/>
      <c r="JM121" s="156"/>
      <c r="JN121" s="156"/>
      <c r="JO121" s="156"/>
      <c r="JP121" s="156"/>
      <c r="JQ121" s="156"/>
      <c r="JR121" s="156"/>
      <c r="JS121" s="156"/>
      <c r="JT121" s="156"/>
      <c r="JU121" s="156"/>
    </row>
    <row r="122" spans="1:281" s="174" customFormat="1" ht="19.5" customHeight="1" x14ac:dyDescent="0.35">
      <c r="A122" s="156"/>
      <c r="B122" s="813">
        <f t="shared" si="500"/>
        <v>38200</v>
      </c>
      <c r="C122" s="814">
        <f t="shared" si="501"/>
        <v>25677</v>
      </c>
      <c r="D122" s="816">
        <v>0</v>
      </c>
      <c r="E122" s="816">
        <v>0</v>
      </c>
      <c r="F122" s="814">
        <f t="shared" si="434"/>
        <v>-1164.25</v>
      </c>
      <c r="G122" s="817">
        <f t="shared" si="502"/>
        <v>24512.75</v>
      </c>
      <c r="H122" s="818">
        <f t="shared" si="503"/>
        <v>-4.5342134984616582E-2</v>
      </c>
      <c r="I122" s="765">
        <f t="shared" si="504"/>
        <v>28498.150000000005</v>
      </c>
      <c r="J122" s="159">
        <f t="shared" si="435"/>
        <v>-2155</v>
      </c>
      <c r="K122" s="267">
        <v>38200</v>
      </c>
      <c r="L122" s="162">
        <f t="shared" si="505"/>
        <v>0</v>
      </c>
      <c r="M122" s="262">
        <v>691</v>
      </c>
      <c r="N122" s="175">
        <f t="shared" si="436"/>
        <v>0</v>
      </c>
      <c r="O122" s="162">
        <f t="shared" si="506"/>
        <v>0</v>
      </c>
      <c r="P122" s="262">
        <v>34</v>
      </c>
      <c r="Q122" s="176">
        <f t="shared" si="437"/>
        <v>0</v>
      </c>
      <c r="R122" s="161">
        <f t="shared" si="507"/>
        <v>0</v>
      </c>
      <c r="S122" s="263">
        <v>-224</v>
      </c>
      <c r="T122" s="177">
        <f t="shared" si="438"/>
        <v>0</v>
      </c>
      <c r="U122" s="164">
        <f t="shared" si="508"/>
        <v>0</v>
      </c>
      <c r="V122" s="263">
        <v>-58</v>
      </c>
      <c r="W122" s="177">
        <f t="shared" si="439"/>
        <v>0</v>
      </c>
      <c r="X122" s="164">
        <f t="shared" si="509"/>
        <v>0</v>
      </c>
      <c r="Y122" s="253">
        <v>69</v>
      </c>
      <c r="Z122" s="178">
        <f t="shared" si="440"/>
        <v>0</v>
      </c>
      <c r="AA122" s="165">
        <f t="shared" si="510"/>
        <v>0</v>
      </c>
      <c r="AB122" s="253">
        <v>15</v>
      </c>
      <c r="AC122" s="179">
        <f t="shared" si="441"/>
        <v>0</v>
      </c>
      <c r="AD122" s="164">
        <f t="shared" si="511"/>
        <v>0</v>
      </c>
      <c r="AE122" s="252">
        <v>-28</v>
      </c>
      <c r="AF122" s="179">
        <f t="shared" si="442"/>
        <v>0</v>
      </c>
      <c r="AG122" s="164">
        <f t="shared" si="512"/>
        <v>0</v>
      </c>
      <c r="AH122" s="439">
        <v>1090</v>
      </c>
      <c r="AI122" s="178">
        <f t="shared" si="443"/>
        <v>0</v>
      </c>
      <c r="AJ122" s="165">
        <f t="shared" si="513"/>
        <v>0</v>
      </c>
      <c r="AK122" s="439">
        <v>545</v>
      </c>
      <c r="AL122" s="179">
        <f t="shared" si="444"/>
        <v>0</v>
      </c>
      <c r="AM122" s="164">
        <f t="shared" si="514"/>
        <v>0</v>
      </c>
      <c r="AN122" s="439">
        <v>218</v>
      </c>
      <c r="AO122" s="178">
        <f t="shared" si="445"/>
        <v>0</v>
      </c>
      <c r="AP122" s="165">
        <f t="shared" si="515"/>
        <v>0</v>
      </c>
      <c r="AQ122" s="263">
        <v>-1858</v>
      </c>
      <c r="AR122" s="179">
        <f t="shared" si="446"/>
        <v>0</v>
      </c>
      <c r="AS122" s="164">
        <f t="shared" si="516"/>
        <v>1</v>
      </c>
      <c r="AT122" s="263">
        <v>-256</v>
      </c>
      <c r="AU122" s="180">
        <f t="shared" si="447"/>
        <v>-256</v>
      </c>
      <c r="AV122" s="162">
        <f t="shared" si="517"/>
        <v>0</v>
      </c>
      <c r="AW122" s="262">
        <v>1090</v>
      </c>
      <c r="AX122" s="176">
        <f t="shared" si="448"/>
        <v>0</v>
      </c>
      <c r="AY122" s="161">
        <f t="shared" si="518"/>
        <v>0</v>
      </c>
      <c r="AZ122" s="252">
        <v>-5253</v>
      </c>
      <c r="BA122" s="181">
        <f t="shared" si="449"/>
        <v>0</v>
      </c>
      <c r="BB122" s="162">
        <f t="shared" si="519"/>
        <v>0</v>
      </c>
      <c r="BC122" s="252">
        <v>-533</v>
      </c>
      <c r="BD122" s="182">
        <f t="shared" si="450"/>
        <v>0</v>
      </c>
      <c r="BE122" s="161">
        <f t="shared" si="520"/>
        <v>0</v>
      </c>
      <c r="BF122" s="247">
        <v>-5040.5</v>
      </c>
      <c r="BG122" s="182">
        <f t="shared" si="451"/>
        <v>0</v>
      </c>
      <c r="BH122" s="161">
        <f t="shared" si="521"/>
        <v>0</v>
      </c>
      <c r="BI122" s="247">
        <v>-2559.25</v>
      </c>
      <c r="BJ122" s="180">
        <f t="shared" si="452"/>
        <v>0</v>
      </c>
      <c r="BK122" s="161">
        <f t="shared" si="522"/>
        <v>1</v>
      </c>
      <c r="BL122" s="247">
        <v>-574.25</v>
      </c>
      <c r="BM122" s="180">
        <f t="shared" si="453"/>
        <v>-574.25</v>
      </c>
      <c r="BN122" s="161">
        <f t="shared" si="523"/>
        <v>0</v>
      </c>
      <c r="BO122" s="262">
        <v>2075</v>
      </c>
      <c r="BP122" s="176">
        <f t="shared" si="454"/>
        <v>0</v>
      </c>
      <c r="BQ122" s="161">
        <f t="shared" si="524"/>
        <v>0</v>
      </c>
      <c r="BR122" s="263">
        <v>-464</v>
      </c>
      <c r="BS122" s="182">
        <f t="shared" si="455"/>
        <v>0</v>
      </c>
      <c r="BT122" s="161">
        <f t="shared" si="525"/>
        <v>1</v>
      </c>
      <c r="BU122" s="263">
        <v>-252</v>
      </c>
      <c r="BV122" s="180">
        <f t="shared" si="456"/>
        <v>-252</v>
      </c>
      <c r="BW122" s="162">
        <f t="shared" si="526"/>
        <v>1</v>
      </c>
      <c r="BX122" s="263">
        <v>-82</v>
      </c>
      <c r="BY122" s="176">
        <f t="shared" si="457"/>
        <v>-82</v>
      </c>
      <c r="BZ122" s="161">
        <f t="shared" si="527"/>
        <v>0</v>
      </c>
      <c r="CA122" s="263">
        <v>-1518</v>
      </c>
      <c r="CB122" s="180">
        <f t="shared" si="458"/>
        <v>0</v>
      </c>
      <c r="CC122" s="162">
        <f t="shared" si="528"/>
        <v>0</v>
      </c>
      <c r="CD122" s="262"/>
      <c r="CE122" s="182"/>
      <c r="CF122" s="410">
        <f t="shared" si="529"/>
        <v>0</v>
      </c>
      <c r="CG122" s="262">
        <v>401</v>
      </c>
      <c r="CH122" s="182">
        <f t="shared" si="459"/>
        <v>0</v>
      </c>
      <c r="CI122" s="416">
        <f t="shared" si="530"/>
        <v>0</v>
      </c>
      <c r="CJ122" s="262">
        <v>181</v>
      </c>
      <c r="CK122" s="444">
        <f t="shared" si="460"/>
        <v>0</v>
      </c>
      <c r="CL122" s="162">
        <f t="shared" si="531"/>
        <v>0</v>
      </c>
      <c r="CM122" s="262">
        <v>5</v>
      </c>
      <c r="CN122" s="608">
        <f t="shared" si="461"/>
        <v>0</v>
      </c>
      <c r="CO122" s="158">
        <f t="shared" si="462"/>
        <v>-1164.25</v>
      </c>
      <c r="CP122" s="182"/>
      <c r="CQ122" s="731">
        <f t="shared" si="463"/>
        <v>-1164.25</v>
      </c>
      <c r="CR122" s="599"/>
      <c r="CS122" s="359">
        <f t="shared" si="532"/>
        <v>38200</v>
      </c>
      <c r="CT122" s="613"/>
      <c r="CU122" s="182"/>
      <c r="CV122" s="608"/>
      <c r="CW122" s="642"/>
      <c r="CX122" s="182"/>
      <c r="CY122" s="608"/>
      <c r="CZ122" s="613"/>
      <c r="DA122" s="182"/>
      <c r="DB122" s="608"/>
      <c r="DC122" s="613"/>
      <c r="DD122" s="182"/>
      <c r="DE122" s="608"/>
      <c r="DF122" s="613"/>
      <c r="DG122" s="182"/>
      <c r="DH122" s="608"/>
      <c r="DI122" s="613"/>
      <c r="DJ122" s="182"/>
      <c r="DK122" s="608"/>
      <c r="DL122" s="613"/>
      <c r="DM122" s="182"/>
      <c r="DN122" s="608"/>
      <c r="DO122" s="613"/>
      <c r="DP122" s="182"/>
      <c r="DQ122" s="608"/>
      <c r="DR122" s="613"/>
      <c r="DS122" s="182"/>
      <c r="DT122" s="608"/>
      <c r="DU122" s="613"/>
      <c r="DV122" s="182"/>
      <c r="DW122" s="608"/>
      <c r="DX122" s="613"/>
      <c r="DY122" s="182"/>
      <c r="DZ122" s="608"/>
      <c r="EA122" s="613"/>
      <c r="EB122" s="182"/>
      <c r="EC122" s="608"/>
      <c r="ED122" s="613"/>
      <c r="EE122" s="182"/>
      <c r="EF122" s="608"/>
      <c r="EG122" s="613"/>
      <c r="EH122" s="182"/>
      <c r="EI122" s="608"/>
      <c r="EJ122" s="613"/>
      <c r="EK122" s="182"/>
      <c r="EL122" s="608"/>
      <c r="EM122" s="613"/>
      <c r="EN122" s="182"/>
      <c r="EO122" s="608"/>
      <c r="EP122" s="613"/>
      <c r="EQ122" s="182"/>
      <c r="ER122" s="608"/>
      <c r="ES122" s="613"/>
      <c r="ET122" s="182"/>
      <c r="EU122" s="608"/>
      <c r="EV122" s="613"/>
      <c r="EW122" s="182"/>
      <c r="EX122" s="608"/>
      <c r="EY122" s="613"/>
      <c r="EZ122" s="182"/>
      <c r="FA122" s="608"/>
      <c r="FB122" s="182"/>
      <c r="FC122" s="182"/>
      <c r="FD122" s="182"/>
      <c r="FE122" s="588"/>
      <c r="FF122" s="182"/>
      <c r="FG122" s="181"/>
      <c r="FH122" s="860"/>
      <c r="FI122" s="662">
        <f t="shared" si="534"/>
        <v>38565</v>
      </c>
      <c r="FJ122" s="677"/>
      <c r="FK122" s="677"/>
      <c r="FL122" s="677"/>
      <c r="FM122" s="677"/>
      <c r="FN122" s="677"/>
      <c r="FO122" s="677"/>
      <c r="FP122" s="677"/>
      <c r="FQ122" s="677"/>
      <c r="FR122" s="677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666"/>
      <c r="GD122" s="666"/>
      <c r="GE122" s="666"/>
      <c r="GF122" s="666"/>
      <c r="GG122" s="169"/>
      <c r="GH122" s="686">
        <f t="shared" si="464"/>
        <v>0</v>
      </c>
      <c r="GI122" s="171">
        <f t="shared" si="465"/>
        <v>0</v>
      </c>
      <c r="GJ122" s="171">
        <f t="shared" si="466"/>
        <v>0</v>
      </c>
      <c r="GK122" s="171">
        <f t="shared" si="467"/>
        <v>0</v>
      </c>
      <c r="GL122" s="171">
        <f t="shared" si="468"/>
        <v>0</v>
      </c>
      <c r="GM122" s="171">
        <f t="shared" si="469"/>
        <v>0</v>
      </c>
      <c r="GN122" s="171">
        <f t="shared" si="470"/>
        <v>0</v>
      </c>
      <c r="GO122" s="171">
        <f t="shared" si="471"/>
        <v>0</v>
      </c>
      <c r="GP122" s="171">
        <f t="shared" si="472"/>
        <v>0</v>
      </c>
      <c r="GQ122" s="171">
        <f t="shared" si="473"/>
        <v>0</v>
      </c>
      <c r="GR122" s="171">
        <f t="shared" si="474"/>
        <v>0</v>
      </c>
      <c r="GS122" s="171">
        <f t="shared" si="475"/>
        <v>3779</v>
      </c>
      <c r="GT122" s="171">
        <f t="shared" si="476"/>
        <v>0</v>
      </c>
      <c r="GU122" s="171">
        <f t="shared" si="477"/>
        <v>0</v>
      </c>
      <c r="GV122" s="171">
        <f t="shared" si="478"/>
        <v>0</v>
      </c>
      <c r="GW122" s="171">
        <f t="shared" si="479"/>
        <v>0</v>
      </c>
      <c r="GX122" s="171">
        <f t="shared" si="480"/>
        <v>0</v>
      </c>
      <c r="GY122" s="171">
        <f t="shared" si="481"/>
        <v>4251</v>
      </c>
      <c r="GZ122" s="171">
        <f t="shared" si="482"/>
        <v>0</v>
      </c>
      <c r="HA122" s="171">
        <f t="shared" si="483"/>
        <v>0</v>
      </c>
      <c r="HB122" s="171">
        <f t="shared" si="484"/>
        <v>25947.420000000006</v>
      </c>
      <c r="HC122" s="171">
        <f t="shared" si="485"/>
        <v>3192.5</v>
      </c>
      <c r="HD122" s="171">
        <f t="shared" si="486"/>
        <v>0</v>
      </c>
      <c r="HE122" s="171">
        <f t="shared" si="487"/>
        <v>0</v>
      </c>
      <c r="HF122" s="171">
        <f t="shared" si="488"/>
        <v>0</v>
      </c>
      <c r="HG122" s="171">
        <f t="shared" si="489"/>
        <v>0</v>
      </c>
      <c r="HH122" s="171">
        <f t="shared" si="490"/>
        <v>0</v>
      </c>
      <c r="HI122" s="778"/>
      <c r="HJ122" s="171">
        <f t="shared" si="491"/>
        <v>548.49</v>
      </c>
      <c r="HK122" s="171"/>
      <c r="HL122" s="172">
        <f t="shared" si="492"/>
        <v>38565</v>
      </c>
      <c r="HM122" s="171">
        <f t="shared" si="535"/>
        <v>37169.920000000013</v>
      </c>
      <c r="HN122" s="700">
        <f t="shared" si="493"/>
        <v>38200</v>
      </c>
      <c r="HO122" s="160">
        <f t="shared" si="494"/>
        <v>0</v>
      </c>
      <c r="HP122" s="160">
        <f t="shared" si="495"/>
        <v>-1164.25</v>
      </c>
      <c r="HQ122" s="171">
        <f t="shared" si="496"/>
        <v>-1164.25</v>
      </c>
      <c r="HR122" s="168">
        <f t="shared" si="497"/>
        <v>0</v>
      </c>
      <c r="HS122" s="168">
        <f t="shared" si="498"/>
        <v>1</v>
      </c>
      <c r="HT122" s="160">
        <f t="shared" si="533"/>
        <v>28498.150000000005</v>
      </c>
      <c r="HU122" s="158">
        <f>MAX(HT55:HT122)</f>
        <v>30653.150000000005</v>
      </c>
      <c r="HV122" s="158">
        <f t="shared" si="499"/>
        <v>-2155</v>
      </c>
      <c r="HW122" s="170"/>
      <c r="HX122" s="468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  <c r="IX122" s="156"/>
      <c r="IY122" s="156"/>
      <c r="IZ122" s="156"/>
      <c r="JA122" s="156"/>
      <c r="JB122" s="156"/>
      <c r="JC122" s="156"/>
      <c r="JD122" s="156"/>
      <c r="JE122" s="156"/>
      <c r="JF122" s="156"/>
      <c r="JG122" s="156"/>
      <c r="JH122" s="156"/>
      <c r="JI122" s="156"/>
      <c r="JJ122" s="156"/>
      <c r="JK122" s="156"/>
      <c r="JL122" s="156"/>
      <c r="JM122" s="156"/>
      <c r="JN122" s="156"/>
      <c r="JO122" s="156"/>
      <c r="JP122" s="156"/>
      <c r="JQ122" s="156"/>
      <c r="JR122" s="156"/>
      <c r="JS122" s="156"/>
      <c r="JT122" s="156"/>
      <c r="JU122" s="156"/>
    </row>
    <row r="123" spans="1:281" s="174" customFormat="1" ht="19.5" customHeight="1" x14ac:dyDescent="0.35">
      <c r="A123" s="156"/>
      <c r="B123" s="813">
        <f t="shared" si="500"/>
        <v>38231</v>
      </c>
      <c r="C123" s="814">
        <f t="shared" si="501"/>
        <v>24512.75</v>
      </c>
      <c r="D123" s="816">
        <v>0</v>
      </c>
      <c r="E123" s="816">
        <v>0</v>
      </c>
      <c r="F123" s="814">
        <f t="shared" si="434"/>
        <v>-56</v>
      </c>
      <c r="G123" s="817">
        <f t="shared" si="502"/>
        <v>24456.75</v>
      </c>
      <c r="H123" s="818">
        <f t="shared" si="503"/>
        <v>-2.2845254000469144E-3</v>
      </c>
      <c r="I123" s="765">
        <f t="shared" si="504"/>
        <v>28442.150000000005</v>
      </c>
      <c r="J123" s="159">
        <f t="shared" si="435"/>
        <v>-2211</v>
      </c>
      <c r="K123" s="267">
        <v>38231</v>
      </c>
      <c r="L123" s="162">
        <f t="shared" si="505"/>
        <v>0</v>
      </c>
      <c r="M123" s="262">
        <v>517</v>
      </c>
      <c r="N123" s="175">
        <f t="shared" si="436"/>
        <v>0</v>
      </c>
      <c r="O123" s="162">
        <f t="shared" si="506"/>
        <v>0</v>
      </c>
      <c r="P123" s="262">
        <v>52</v>
      </c>
      <c r="Q123" s="176">
        <f t="shared" si="437"/>
        <v>0</v>
      </c>
      <c r="R123" s="161">
        <f t="shared" si="507"/>
        <v>0</v>
      </c>
      <c r="S123" s="262">
        <v>881</v>
      </c>
      <c r="T123" s="177">
        <f t="shared" si="438"/>
        <v>0</v>
      </c>
      <c r="U123" s="164">
        <f t="shared" si="508"/>
        <v>0</v>
      </c>
      <c r="V123" s="262">
        <v>88</v>
      </c>
      <c r="W123" s="177">
        <f t="shared" si="439"/>
        <v>0</v>
      </c>
      <c r="X123" s="164">
        <f t="shared" si="509"/>
        <v>0</v>
      </c>
      <c r="Y123" s="252">
        <v>-790</v>
      </c>
      <c r="Z123" s="178">
        <f t="shared" si="440"/>
        <v>0</v>
      </c>
      <c r="AA123" s="165">
        <f t="shared" si="510"/>
        <v>0</v>
      </c>
      <c r="AB123" s="252">
        <v>-434</v>
      </c>
      <c r="AC123" s="179">
        <f t="shared" si="441"/>
        <v>0</v>
      </c>
      <c r="AD123" s="164">
        <f t="shared" si="511"/>
        <v>0</v>
      </c>
      <c r="AE123" s="252">
        <v>-149</v>
      </c>
      <c r="AF123" s="179">
        <f t="shared" si="442"/>
        <v>0</v>
      </c>
      <c r="AG123" s="164">
        <f t="shared" si="512"/>
        <v>0</v>
      </c>
      <c r="AH123" s="439">
        <v>107</v>
      </c>
      <c r="AI123" s="178">
        <f t="shared" si="443"/>
        <v>0</v>
      </c>
      <c r="AJ123" s="165">
        <f t="shared" si="513"/>
        <v>0</v>
      </c>
      <c r="AK123" s="439">
        <v>14.5</v>
      </c>
      <c r="AL123" s="179">
        <f t="shared" si="444"/>
        <v>0</v>
      </c>
      <c r="AM123" s="164">
        <f t="shared" si="514"/>
        <v>0</v>
      </c>
      <c r="AN123" s="243">
        <v>-41</v>
      </c>
      <c r="AO123" s="178">
        <f t="shared" si="445"/>
        <v>0</v>
      </c>
      <c r="AP123" s="165">
        <f t="shared" si="515"/>
        <v>0</v>
      </c>
      <c r="AQ123" s="262">
        <v>2631</v>
      </c>
      <c r="AR123" s="179">
        <f t="shared" si="446"/>
        <v>0</v>
      </c>
      <c r="AS123" s="164">
        <f t="shared" si="516"/>
        <v>1</v>
      </c>
      <c r="AT123" s="262">
        <v>228</v>
      </c>
      <c r="AU123" s="180">
        <f t="shared" si="447"/>
        <v>228</v>
      </c>
      <c r="AV123" s="162">
        <f t="shared" si="517"/>
        <v>0</v>
      </c>
      <c r="AW123" s="262">
        <v>3050</v>
      </c>
      <c r="AX123" s="176">
        <f t="shared" si="448"/>
        <v>0</v>
      </c>
      <c r="AY123" s="161">
        <f t="shared" si="518"/>
        <v>0</v>
      </c>
      <c r="AZ123" s="252">
        <v>-2655</v>
      </c>
      <c r="BA123" s="181">
        <f t="shared" si="449"/>
        <v>0</v>
      </c>
      <c r="BB123" s="162">
        <f t="shared" si="519"/>
        <v>0</v>
      </c>
      <c r="BC123" s="252">
        <v>-277</v>
      </c>
      <c r="BD123" s="182">
        <f t="shared" si="450"/>
        <v>0</v>
      </c>
      <c r="BE123" s="161">
        <f t="shared" si="520"/>
        <v>0</v>
      </c>
      <c r="BF123" s="248">
        <v>761</v>
      </c>
      <c r="BG123" s="182">
        <f t="shared" si="451"/>
        <v>0</v>
      </c>
      <c r="BH123" s="161">
        <f t="shared" si="521"/>
        <v>0</v>
      </c>
      <c r="BI123" s="248">
        <v>361</v>
      </c>
      <c r="BJ123" s="180">
        <f t="shared" si="452"/>
        <v>0</v>
      </c>
      <c r="BK123" s="161">
        <f t="shared" si="522"/>
        <v>1</v>
      </c>
      <c r="BL123" s="248">
        <v>41</v>
      </c>
      <c r="BM123" s="180">
        <f t="shared" si="453"/>
        <v>41</v>
      </c>
      <c r="BN123" s="161">
        <f t="shared" si="523"/>
        <v>0</v>
      </c>
      <c r="BO123" s="263">
        <v>-389</v>
      </c>
      <c r="BP123" s="176">
        <f t="shared" si="454"/>
        <v>0</v>
      </c>
      <c r="BQ123" s="161">
        <f t="shared" si="524"/>
        <v>0</v>
      </c>
      <c r="BR123" s="263">
        <v>-452</v>
      </c>
      <c r="BS123" s="182">
        <f t="shared" si="455"/>
        <v>0</v>
      </c>
      <c r="BT123" s="161">
        <f t="shared" si="525"/>
        <v>1</v>
      </c>
      <c r="BU123" s="263">
        <v>-245</v>
      </c>
      <c r="BV123" s="180">
        <f t="shared" si="456"/>
        <v>-245</v>
      </c>
      <c r="BW123" s="162">
        <f t="shared" si="526"/>
        <v>1</v>
      </c>
      <c r="BX123" s="263">
        <v>-80</v>
      </c>
      <c r="BY123" s="176">
        <f t="shared" si="457"/>
        <v>-80</v>
      </c>
      <c r="BZ123" s="161">
        <f t="shared" si="527"/>
        <v>0</v>
      </c>
      <c r="CA123" s="262">
        <v>1321</v>
      </c>
      <c r="CB123" s="180">
        <f t="shared" si="458"/>
        <v>0</v>
      </c>
      <c r="CC123" s="162">
        <f t="shared" si="528"/>
        <v>0</v>
      </c>
      <c r="CD123" s="263"/>
      <c r="CE123" s="182"/>
      <c r="CF123" s="410">
        <f t="shared" si="529"/>
        <v>0</v>
      </c>
      <c r="CG123" s="262">
        <v>531</v>
      </c>
      <c r="CH123" s="182">
        <f t="shared" si="459"/>
        <v>0</v>
      </c>
      <c r="CI123" s="416">
        <f t="shared" si="530"/>
        <v>0</v>
      </c>
      <c r="CJ123" s="262">
        <v>246</v>
      </c>
      <c r="CK123" s="444">
        <f t="shared" si="460"/>
        <v>0</v>
      </c>
      <c r="CL123" s="162">
        <f t="shared" si="531"/>
        <v>0</v>
      </c>
      <c r="CM123" s="262">
        <v>18</v>
      </c>
      <c r="CN123" s="608">
        <f t="shared" si="461"/>
        <v>0</v>
      </c>
      <c r="CO123" s="158">
        <f t="shared" si="462"/>
        <v>-56</v>
      </c>
      <c r="CP123" s="182"/>
      <c r="CQ123" s="731">
        <f t="shared" si="463"/>
        <v>-56</v>
      </c>
      <c r="CR123" s="599"/>
      <c r="CS123" s="359">
        <f t="shared" si="532"/>
        <v>38231</v>
      </c>
      <c r="CT123" s="613"/>
      <c r="CU123" s="182"/>
      <c r="CV123" s="608"/>
      <c r="CW123" s="642"/>
      <c r="CX123" s="182"/>
      <c r="CY123" s="608"/>
      <c r="CZ123" s="613"/>
      <c r="DA123" s="182"/>
      <c r="DB123" s="608"/>
      <c r="DC123" s="613"/>
      <c r="DD123" s="182"/>
      <c r="DE123" s="608"/>
      <c r="DF123" s="613"/>
      <c r="DG123" s="182"/>
      <c r="DH123" s="608"/>
      <c r="DI123" s="613"/>
      <c r="DJ123" s="182"/>
      <c r="DK123" s="608"/>
      <c r="DL123" s="613"/>
      <c r="DM123" s="182"/>
      <c r="DN123" s="608"/>
      <c r="DO123" s="613"/>
      <c r="DP123" s="182"/>
      <c r="DQ123" s="608"/>
      <c r="DR123" s="613"/>
      <c r="DS123" s="182"/>
      <c r="DT123" s="608"/>
      <c r="DU123" s="613"/>
      <c r="DV123" s="182"/>
      <c r="DW123" s="608"/>
      <c r="DX123" s="613"/>
      <c r="DY123" s="182"/>
      <c r="DZ123" s="608"/>
      <c r="EA123" s="613"/>
      <c r="EB123" s="182"/>
      <c r="EC123" s="608"/>
      <c r="ED123" s="613"/>
      <c r="EE123" s="182"/>
      <c r="EF123" s="608"/>
      <c r="EG123" s="613"/>
      <c r="EH123" s="182"/>
      <c r="EI123" s="608"/>
      <c r="EJ123" s="613"/>
      <c r="EK123" s="182"/>
      <c r="EL123" s="608"/>
      <c r="EM123" s="613"/>
      <c r="EN123" s="182"/>
      <c r="EO123" s="608"/>
      <c r="EP123" s="613"/>
      <c r="EQ123" s="182"/>
      <c r="ER123" s="608"/>
      <c r="ES123" s="613"/>
      <c r="ET123" s="182"/>
      <c r="EU123" s="608"/>
      <c r="EV123" s="613"/>
      <c r="EW123" s="182"/>
      <c r="EX123" s="608"/>
      <c r="EY123" s="613"/>
      <c r="EZ123" s="182"/>
      <c r="FA123" s="608"/>
      <c r="FB123" s="182"/>
      <c r="FC123" s="182"/>
      <c r="FD123" s="182"/>
      <c r="FE123" s="588"/>
      <c r="FF123" s="182"/>
      <c r="FG123" s="181"/>
      <c r="FH123" s="860"/>
      <c r="FI123" s="662">
        <f t="shared" si="534"/>
        <v>38596</v>
      </c>
      <c r="FJ123" s="677"/>
      <c r="FK123" s="677"/>
      <c r="FL123" s="677"/>
      <c r="FM123" s="677"/>
      <c r="FN123" s="677"/>
      <c r="FO123" s="677"/>
      <c r="FP123" s="677"/>
      <c r="FQ123" s="677"/>
      <c r="FR123" s="677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666"/>
      <c r="GD123" s="666"/>
      <c r="GE123" s="666"/>
      <c r="GF123" s="666"/>
      <c r="GG123" s="169"/>
      <c r="GH123" s="686">
        <f t="shared" si="464"/>
        <v>0</v>
      </c>
      <c r="GI123" s="171">
        <f t="shared" si="465"/>
        <v>0</v>
      </c>
      <c r="GJ123" s="171">
        <f t="shared" si="466"/>
        <v>0</v>
      </c>
      <c r="GK123" s="171">
        <f t="shared" si="467"/>
        <v>0</v>
      </c>
      <c r="GL123" s="171">
        <f t="shared" si="468"/>
        <v>0</v>
      </c>
      <c r="GM123" s="171">
        <f t="shared" si="469"/>
        <v>0</v>
      </c>
      <c r="GN123" s="171">
        <f t="shared" si="470"/>
        <v>0</v>
      </c>
      <c r="GO123" s="171">
        <f t="shared" si="471"/>
        <v>0</v>
      </c>
      <c r="GP123" s="171">
        <f t="shared" si="472"/>
        <v>0</v>
      </c>
      <c r="GQ123" s="171">
        <f t="shared" si="473"/>
        <v>0</v>
      </c>
      <c r="GR123" s="171">
        <f t="shared" si="474"/>
        <v>0</v>
      </c>
      <c r="GS123" s="171">
        <f t="shared" si="475"/>
        <v>3457</v>
      </c>
      <c r="GT123" s="171">
        <f t="shared" si="476"/>
        <v>0</v>
      </c>
      <c r="GU123" s="171">
        <f t="shared" si="477"/>
        <v>0</v>
      </c>
      <c r="GV123" s="171">
        <f t="shared" si="478"/>
        <v>0</v>
      </c>
      <c r="GW123" s="171">
        <f t="shared" si="479"/>
        <v>0</v>
      </c>
      <c r="GX123" s="171">
        <f t="shared" si="480"/>
        <v>0</v>
      </c>
      <c r="GY123" s="171">
        <f t="shared" si="481"/>
        <v>4472</v>
      </c>
      <c r="GZ123" s="171">
        <f t="shared" si="482"/>
        <v>0</v>
      </c>
      <c r="HA123" s="171">
        <f t="shared" si="483"/>
        <v>0</v>
      </c>
      <c r="HB123" s="171">
        <f t="shared" si="484"/>
        <v>27339.670000000006</v>
      </c>
      <c r="HC123" s="171">
        <f t="shared" si="485"/>
        <v>3439.75</v>
      </c>
      <c r="HD123" s="171">
        <f t="shared" si="486"/>
        <v>0</v>
      </c>
      <c r="HE123" s="171">
        <f t="shared" si="487"/>
        <v>0</v>
      </c>
      <c r="HF123" s="171">
        <f t="shared" si="488"/>
        <v>0</v>
      </c>
      <c r="HG123" s="171">
        <f t="shared" si="489"/>
        <v>0</v>
      </c>
      <c r="HH123" s="171">
        <f t="shared" si="490"/>
        <v>0</v>
      </c>
      <c r="HI123" s="778"/>
      <c r="HJ123" s="171">
        <f t="shared" si="491"/>
        <v>1538.5</v>
      </c>
      <c r="HK123" s="171"/>
      <c r="HL123" s="172">
        <f t="shared" si="492"/>
        <v>38596</v>
      </c>
      <c r="HM123" s="171">
        <f t="shared" si="535"/>
        <v>38708.420000000013</v>
      </c>
      <c r="HN123" s="700">
        <f t="shared" si="493"/>
        <v>38231</v>
      </c>
      <c r="HO123" s="160">
        <f t="shared" si="494"/>
        <v>0</v>
      </c>
      <c r="HP123" s="160">
        <f t="shared" si="495"/>
        <v>-56</v>
      </c>
      <c r="HQ123" s="171">
        <f t="shared" si="496"/>
        <v>-56</v>
      </c>
      <c r="HR123" s="168">
        <f t="shared" si="497"/>
        <v>0</v>
      </c>
      <c r="HS123" s="168">
        <f t="shared" si="498"/>
        <v>1</v>
      </c>
      <c r="HT123" s="160">
        <f t="shared" si="533"/>
        <v>28442.150000000005</v>
      </c>
      <c r="HU123" s="158">
        <f>MAX(HT55:HT123)</f>
        <v>30653.150000000005</v>
      </c>
      <c r="HV123" s="158">
        <f t="shared" si="499"/>
        <v>-2211</v>
      </c>
      <c r="HW123" s="170"/>
      <c r="HX123" s="468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  <c r="IX123" s="156"/>
      <c r="IY123" s="156"/>
      <c r="IZ123" s="156"/>
      <c r="JA123" s="156"/>
      <c r="JB123" s="156"/>
      <c r="JC123" s="156"/>
      <c r="JD123" s="156"/>
      <c r="JE123" s="156"/>
      <c r="JF123" s="156"/>
      <c r="JG123" s="156"/>
      <c r="JH123" s="156"/>
      <c r="JI123" s="156"/>
      <c r="JJ123" s="156"/>
      <c r="JK123" s="156"/>
      <c r="JL123" s="156"/>
      <c r="JM123" s="156"/>
      <c r="JN123" s="156"/>
      <c r="JO123" s="156"/>
      <c r="JP123" s="156"/>
      <c r="JQ123" s="156"/>
      <c r="JR123" s="156"/>
      <c r="JS123" s="156"/>
      <c r="JT123" s="156"/>
      <c r="JU123" s="156"/>
    </row>
    <row r="124" spans="1:281" s="174" customFormat="1" ht="19.5" customHeight="1" x14ac:dyDescent="0.35">
      <c r="A124" s="156"/>
      <c r="B124" s="813">
        <f t="shared" si="500"/>
        <v>38261</v>
      </c>
      <c r="C124" s="814">
        <f t="shared" si="501"/>
        <v>24456.75</v>
      </c>
      <c r="D124" s="816">
        <v>0</v>
      </c>
      <c r="E124" s="816">
        <v>0</v>
      </c>
      <c r="F124" s="814">
        <f t="shared" si="434"/>
        <v>2971</v>
      </c>
      <c r="G124" s="817">
        <f t="shared" si="502"/>
        <v>27427.75</v>
      </c>
      <c r="H124" s="818">
        <f t="shared" si="503"/>
        <v>0.12147975507784149</v>
      </c>
      <c r="I124" s="765">
        <f t="shared" si="504"/>
        <v>31413.150000000005</v>
      </c>
      <c r="J124" s="159">
        <f t="shared" si="435"/>
        <v>0</v>
      </c>
      <c r="K124" s="267">
        <v>38261</v>
      </c>
      <c r="L124" s="162">
        <f t="shared" si="505"/>
        <v>0</v>
      </c>
      <c r="M124" s="263">
        <v>-676</v>
      </c>
      <c r="N124" s="175">
        <f t="shared" si="436"/>
        <v>0</v>
      </c>
      <c r="O124" s="162">
        <f t="shared" si="506"/>
        <v>0</v>
      </c>
      <c r="P124" s="263">
        <v>-138</v>
      </c>
      <c r="Q124" s="176">
        <f t="shared" si="437"/>
        <v>0</v>
      </c>
      <c r="R124" s="161">
        <f t="shared" si="507"/>
        <v>0</v>
      </c>
      <c r="S124" s="262">
        <v>1480</v>
      </c>
      <c r="T124" s="177">
        <f t="shared" si="438"/>
        <v>0</v>
      </c>
      <c r="U124" s="164">
        <f t="shared" si="508"/>
        <v>0</v>
      </c>
      <c r="V124" s="262">
        <v>148</v>
      </c>
      <c r="W124" s="177">
        <f t="shared" si="439"/>
        <v>0</v>
      </c>
      <c r="X124" s="164">
        <f t="shared" si="509"/>
        <v>0</v>
      </c>
      <c r="Y124" s="253">
        <v>1007</v>
      </c>
      <c r="Z124" s="178">
        <f t="shared" si="440"/>
        <v>0</v>
      </c>
      <c r="AA124" s="165">
        <f t="shared" si="510"/>
        <v>0</v>
      </c>
      <c r="AB124" s="253">
        <v>504</v>
      </c>
      <c r="AC124" s="179">
        <f t="shared" si="441"/>
        <v>0</v>
      </c>
      <c r="AD124" s="164">
        <f t="shared" si="511"/>
        <v>0</v>
      </c>
      <c r="AE124" s="253">
        <v>101</v>
      </c>
      <c r="AF124" s="179">
        <f t="shared" si="442"/>
        <v>0</v>
      </c>
      <c r="AG124" s="164">
        <f t="shared" si="512"/>
        <v>0</v>
      </c>
      <c r="AH124" s="439">
        <v>1975</v>
      </c>
      <c r="AI124" s="178">
        <f t="shared" si="443"/>
        <v>0</v>
      </c>
      <c r="AJ124" s="165">
        <f t="shared" si="513"/>
        <v>0</v>
      </c>
      <c r="AK124" s="439">
        <v>987.5</v>
      </c>
      <c r="AL124" s="179">
        <f t="shared" si="444"/>
        <v>0</v>
      </c>
      <c r="AM124" s="164">
        <f t="shared" si="514"/>
        <v>0</v>
      </c>
      <c r="AN124" s="439">
        <v>395</v>
      </c>
      <c r="AO124" s="178">
        <f t="shared" si="445"/>
        <v>0</v>
      </c>
      <c r="AP124" s="165">
        <f t="shared" si="515"/>
        <v>0</v>
      </c>
      <c r="AQ124" s="262">
        <v>2110</v>
      </c>
      <c r="AR124" s="179">
        <f t="shared" si="446"/>
        <v>0</v>
      </c>
      <c r="AS124" s="164">
        <f t="shared" si="516"/>
        <v>1</v>
      </c>
      <c r="AT124" s="262">
        <v>211</v>
      </c>
      <c r="AU124" s="180">
        <f t="shared" si="447"/>
        <v>211</v>
      </c>
      <c r="AV124" s="162">
        <f t="shared" si="517"/>
        <v>0</v>
      </c>
      <c r="AW124" s="262">
        <v>2770</v>
      </c>
      <c r="AX124" s="176">
        <f t="shared" si="448"/>
        <v>0</v>
      </c>
      <c r="AY124" s="161">
        <f t="shared" si="518"/>
        <v>0</v>
      </c>
      <c r="AZ124" s="253">
        <v>4825</v>
      </c>
      <c r="BA124" s="181">
        <f t="shared" si="449"/>
        <v>0</v>
      </c>
      <c r="BB124" s="162">
        <f t="shared" si="519"/>
        <v>0</v>
      </c>
      <c r="BC124" s="253">
        <v>483</v>
      </c>
      <c r="BD124" s="182">
        <f t="shared" si="450"/>
        <v>0</v>
      </c>
      <c r="BE124" s="161">
        <f t="shared" si="520"/>
        <v>0</v>
      </c>
      <c r="BF124" s="248">
        <v>4450</v>
      </c>
      <c r="BG124" s="182">
        <f t="shared" si="451"/>
        <v>0</v>
      </c>
      <c r="BH124" s="161">
        <f t="shared" si="521"/>
        <v>0</v>
      </c>
      <c r="BI124" s="248">
        <v>2225</v>
      </c>
      <c r="BJ124" s="180">
        <f t="shared" si="452"/>
        <v>0</v>
      </c>
      <c r="BK124" s="161">
        <f t="shared" si="522"/>
        <v>1</v>
      </c>
      <c r="BL124" s="248">
        <v>445</v>
      </c>
      <c r="BM124" s="180">
        <f t="shared" si="453"/>
        <v>445</v>
      </c>
      <c r="BN124" s="161">
        <f t="shared" si="523"/>
        <v>0</v>
      </c>
      <c r="BO124" s="263">
        <v>-1541</v>
      </c>
      <c r="BP124" s="176">
        <f t="shared" si="454"/>
        <v>0</v>
      </c>
      <c r="BQ124" s="161">
        <f t="shared" si="524"/>
        <v>0</v>
      </c>
      <c r="BR124" s="262">
        <v>3949</v>
      </c>
      <c r="BS124" s="182">
        <f t="shared" si="455"/>
        <v>0</v>
      </c>
      <c r="BT124" s="161">
        <f t="shared" si="525"/>
        <v>1</v>
      </c>
      <c r="BU124" s="262">
        <v>1955</v>
      </c>
      <c r="BV124" s="180">
        <f t="shared" si="456"/>
        <v>1955</v>
      </c>
      <c r="BW124" s="162">
        <f t="shared" si="526"/>
        <v>1</v>
      </c>
      <c r="BX124" s="262">
        <v>360</v>
      </c>
      <c r="BY124" s="176">
        <f t="shared" si="457"/>
        <v>360</v>
      </c>
      <c r="BZ124" s="161">
        <f t="shared" si="527"/>
        <v>0</v>
      </c>
      <c r="CA124" s="262">
        <v>2450</v>
      </c>
      <c r="CB124" s="180">
        <f t="shared" si="458"/>
        <v>0</v>
      </c>
      <c r="CC124" s="162">
        <f t="shared" si="528"/>
        <v>0</v>
      </c>
      <c r="CD124" s="262"/>
      <c r="CE124" s="182"/>
      <c r="CF124" s="410">
        <f t="shared" si="529"/>
        <v>0</v>
      </c>
      <c r="CG124" s="262">
        <v>2120</v>
      </c>
      <c r="CH124" s="182">
        <f t="shared" si="459"/>
        <v>0</v>
      </c>
      <c r="CI124" s="416">
        <f t="shared" si="530"/>
        <v>0</v>
      </c>
      <c r="CJ124" s="262">
        <v>1060</v>
      </c>
      <c r="CK124" s="444">
        <f t="shared" si="460"/>
        <v>0</v>
      </c>
      <c r="CL124" s="162">
        <f t="shared" si="531"/>
        <v>0</v>
      </c>
      <c r="CM124" s="262">
        <v>212</v>
      </c>
      <c r="CN124" s="608">
        <f t="shared" si="461"/>
        <v>0</v>
      </c>
      <c r="CO124" s="158">
        <f t="shared" si="462"/>
        <v>2971</v>
      </c>
      <c r="CP124" s="182"/>
      <c r="CQ124" s="731">
        <f t="shared" si="463"/>
        <v>2971</v>
      </c>
      <c r="CR124" s="599"/>
      <c r="CS124" s="359">
        <f t="shared" si="532"/>
        <v>38261</v>
      </c>
      <c r="CT124" s="613"/>
      <c r="CU124" s="182"/>
      <c r="CV124" s="608"/>
      <c r="CW124" s="642"/>
      <c r="CX124" s="182"/>
      <c r="CY124" s="608"/>
      <c r="CZ124" s="613"/>
      <c r="DA124" s="182"/>
      <c r="DB124" s="608"/>
      <c r="DC124" s="613"/>
      <c r="DD124" s="182"/>
      <c r="DE124" s="608"/>
      <c r="DF124" s="613"/>
      <c r="DG124" s="182"/>
      <c r="DH124" s="608"/>
      <c r="DI124" s="613"/>
      <c r="DJ124" s="182"/>
      <c r="DK124" s="608"/>
      <c r="DL124" s="613"/>
      <c r="DM124" s="182"/>
      <c r="DN124" s="608"/>
      <c r="DO124" s="613"/>
      <c r="DP124" s="182"/>
      <c r="DQ124" s="608"/>
      <c r="DR124" s="613"/>
      <c r="DS124" s="182"/>
      <c r="DT124" s="608"/>
      <c r="DU124" s="613"/>
      <c r="DV124" s="182"/>
      <c r="DW124" s="608"/>
      <c r="DX124" s="613"/>
      <c r="DY124" s="182"/>
      <c r="DZ124" s="608"/>
      <c r="EA124" s="613"/>
      <c r="EB124" s="182"/>
      <c r="EC124" s="608"/>
      <c r="ED124" s="613"/>
      <c r="EE124" s="182"/>
      <c r="EF124" s="608"/>
      <c r="EG124" s="613"/>
      <c r="EH124" s="182"/>
      <c r="EI124" s="608"/>
      <c r="EJ124" s="613"/>
      <c r="EK124" s="182"/>
      <c r="EL124" s="608"/>
      <c r="EM124" s="613"/>
      <c r="EN124" s="182"/>
      <c r="EO124" s="608"/>
      <c r="EP124" s="613"/>
      <c r="EQ124" s="182"/>
      <c r="ER124" s="608"/>
      <c r="ES124" s="613"/>
      <c r="ET124" s="182"/>
      <c r="EU124" s="608"/>
      <c r="EV124" s="613"/>
      <c r="EW124" s="182"/>
      <c r="EX124" s="608"/>
      <c r="EY124" s="613"/>
      <c r="EZ124" s="182"/>
      <c r="FA124" s="608"/>
      <c r="FB124" s="182"/>
      <c r="FC124" s="182"/>
      <c r="FD124" s="182"/>
      <c r="FE124" s="588"/>
      <c r="FF124" s="182"/>
      <c r="FG124" s="181"/>
      <c r="FH124" s="860"/>
      <c r="FI124" s="662">
        <f t="shared" si="534"/>
        <v>38626</v>
      </c>
      <c r="FJ124" s="677"/>
      <c r="FK124" s="677"/>
      <c r="FL124" s="677"/>
      <c r="FM124" s="677"/>
      <c r="FN124" s="677"/>
      <c r="FO124" s="677"/>
      <c r="FP124" s="677"/>
      <c r="FQ124" s="677"/>
      <c r="FR124" s="677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666"/>
      <c r="GD124" s="666"/>
      <c r="GE124" s="666"/>
      <c r="GF124" s="666"/>
      <c r="GG124" s="169"/>
      <c r="GH124" s="686">
        <f t="shared" si="464"/>
        <v>0</v>
      </c>
      <c r="GI124" s="171">
        <f t="shared" si="465"/>
        <v>0</v>
      </c>
      <c r="GJ124" s="171">
        <f t="shared" si="466"/>
        <v>0</v>
      </c>
      <c r="GK124" s="171">
        <f t="shared" si="467"/>
        <v>0</v>
      </c>
      <c r="GL124" s="171">
        <f t="shared" si="468"/>
        <v>0</v>
      </c>
      <c r="GM124" s="171">
        <f t="shared" si="469"/>
        <v>0</v>
      </c>
      <c r="GN124" s="171">
        <f t="shared" si="470"/>
        <v>0</v>
      </c>
      <c r="GO124" s="171">
        <f t="shared" si="471"/>
        <v>0</v>
      </c>
      <c r="GP124" s="171">
        <f t="shared" si="472"/>
        <v>0</v>
      </c>
      <c r="GQ124" s="171">
        <f t="shared" si="473"/>
        <v>0</v>
      </c>
      <c r="GR124" s="171">
        <f t="shared" si="474"/>
        <v>0</v>
      </c>
      <c r="GS124" s="171">
        <f t="shared" si="475"/>
        <v>3600</v>
      </c>
      <c r="GT124" s="171">
        <f t="shared" si="476"/>
        <v>0</v>
      </c>
      <c r="GU124" s="171">
        <f t="shared" si="477"/>
        <v>0</v>
      </c>
      <c r="GV124" s="171">
        <f t="shared" si="478"/>
        <v>0</v>
      </c>
      <c r="GW124" s="171">
        <f t="shared" si="479"/>
        <v>0</v>
      </c>
      <c r="GX124" s="171">
        <f t="shared" si="480"/>
        <v>0</v>
      </c>
      <c r="GY124" s="171">
        <f t="shared" si="481"/>
        <v>4497</v>
      </c>
      <c r="GZ124" s="171">
        <f t="shared" si="482"/>
        <v>0</v>
      </c>
      <c r="HA124" s="171">
        <f t="shared" si="483"/>
        <v>0</v>
      </c>
      <c r="HB124" s="171">
        <f t="shared" si="484"/>
        <v>28620.920000000006</v>
      </c>
      <c r="HC124" s="171">
        <f t="shared" si="485"/>
        <v>3696</v>
      </c>
      <c r="HD124" s="171">
        <f t="shared" si="486"/>
        <v>0</v>
      </c>
      <c r="HE124" s="171">
        <f t="shared" si="487"/>
        <v>0</v>
      </c>
      <c r="HF124" s="171">
        <f t="shared" si="488"/>
        <v>0</v>
      </c>
      <c r="HG124" s="171">
        <f t="shared" si="489"/>
        <v>0</v>
      </c>
      <c r="HH124" s="171">
        <f t="shared" si="490"/>
        <v>0</v>
      </c>
      <c r="HI124" s="778"/>
      <c r="HJ124" s="171">
        <f t="shared" si="491"/>
        <v>1705.5</v>
      </c>
      <c r="HK124" s="171"/>
      <c r="HL124" s="172">
        <f t="shared" si="492"/>
        <v>38626</v>
      </c>
      <c r="HM124" s="171">
        <f t="shared" si="535"/>
        <v>40413.920000000013</v>
      </c>
      <c r="HN124" s="700">
        <f t="shared" si="493"/>
        <v>38261</v>
      </c>
      <c r="HO124" s="160">
        <f t="shared" si="494"/>
        <v>2971</v>
      </c>
      <c r="HP124" s="160">
        <f t="shared" si="495"/>
        <v>0</v>
      </c>
      <c r="HQ124" s="171">
        <f t="shared" si="496"/>
        <v>2971</v>
      </c>
      <c r="HR124" s="168">
        <f t="shared" si="497"/>
        <v>1</v>
      </c>
      <c r="HS124" s="168">
        <f t="shared" si="498"/>
        <v>0</v>
      </c>
      <c r="HT124" s="160">
        <f t="shared" si="533"/>
        <v>31413.150000000005</v>
      </c>
      <c r="HU124" s="158">
        <f>MAX(HT55:HT124)</f>
        <v>31413.150000000005</v>
      </c>
      <c r="HV124" s="158">
        <f t="shared" si="499"/>
        <v>0</v>
      </c>
      <c r="HW124" s="170"/>
      <c r="HX124" s="468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  <c r="IX124" s="156"/>
      <c r="IY124" s="156"/>
      <c r="IZ124" s="156"/>
      <c r="JA124" s="156"/>
      <c r="JB124" s="156"/>
      <c r="JC124" s="156"/>
      <c r="JD124" s="156"/>
      <c r="JE124" s="156"/>
      <c r="JF124" s="156"/>
      <c r="JG124" s="156"/>
      <c r="JH124" s="156"/>
      <c r="JI124" s="156"/>
      <c r="JJ124" s="156"/>
      <c r="JK124" s="156"/>
      <c r="JL124" s="156"/>
      <c r="JM124" s="156"/>
      <c r="JN124" s="156"/>
      <c r="JO124" s="156"/>
      <c r="JP124" s="156"/>
      <c r="JQ124" s="156"/>
      <c r="JR124" s="156"/>
      <c r="JS124" s="156"/>
      <c r="JT124" s="156"/>
      <c r="JU124" s="156"/>
    </row>
    <row r="125" spans="1:281" s="174" customFormat="1" ht="19.5" customHeight="1" x14ac:dyDescent="0.35">
      <c r="A125" s="156"/>
      <c r="B125" s="813">
        <f t="shared" si="500"/>
        <v>38292</v>
      </c>
      <c r="C125" s="814">
        <f t="shared" si="501"/>
        <v>27427.75</v>
      </c>
      <c r="D125" s="816">
        <v>0</v>
      </c>
      <c r="E125" s="816">
        <v>0</v>
      </c>
      <c r="F125" s="814">
        <f t="shared" si="434"/>
        <v>2885.5</v>
      </c>
      <c r="G125" s="817">
        <f t="shared" si="502"/>
        <v>30313.25</v>
      </c>
      <c r="H125" s="818">
        <f t="shared" si="503"/>
        <v>0.10520367146411937</v>
      </c>
      <c r="I125" s="765">
        <f t="shared" si="504"/>
        <v>34298.650000000009</v>
      </c>
      <c r="J125" s="159">
        <f t="shared" si="435"/>
        <v>0</v>
      </c>
      <c r="K125" s="267">
        <v>38292</v>
      </c>
      <c r="L125" s="162">
        <f t="shared" si="505"/>
        <v>0</v>
      </c>
      <c r="M125" s="262">
        <v>2181</v>
      </c>
      <c r="N125" s="175">
        <f t="shared" si="436"/>
        <v>0</v>
      </c>
      <c r="O125" s="162">
        <f t="shared" si="506"/>
        <v>0</v>
      </c>
      <c r="P125" s="262">
        <v>218</v>
      </c>
      <c r="Q125" s="176">
        <f t="shared" si="437"/>
        <v>0</v>
      </c>
      <c r="R125" s="161">
        <f t="shared" si="507"/>
        <v>0</v>
      </c>
      <c r="S125" s="262">
        <v>1696</v>
      </c>
      <c r="T125" s="177">
        <f t="shared" si="438"/>
        <v>0</v>
      </c>
      <c r="U125" s="164">
        <f t="shared" si="508"/>
        <v>0</v>
      </c>
      <c r="V125" s="262">
        <v>170</v>
      </c>
      <c r="W125" s="177">
        <f t="shared" si="439"/>
        <v>0</v>
      </c>
      <c r="X125" s="164">
        <f t="shared" si="509"/>
        <v>0</v>
      </c>
      <c r="Y125" s="253">
        <v>2237</v>
      </c>
      <c r="Z125" s="178">
        <f t="shared" si="440"/>
        <v>0</v>
      </c>
      <c r="AA125" s="165">
        <f t="shared" si="510"/>
        <v>0</v>
      </c>
      <c r="AB125" s="253">
        <v>1119</v>
      </c>
      <c r="AC125" s="179">
        <f t="shared" si="441"/>
        <v>0</v>
      </c>
      <c r="AD125" s="164">
        <f t="shared" si="511"/>
        <v>0</v>
      </c>
      <c r="AE125" s="253">
        <v>224</v>
      </c>
      <c r="AF125" s="179">
        <f t="shared" si="442"/>
        <v>0</v>
      </c>
      <c r="AG125" s="164">
        <f t="shared" si="512"/>
        <v>0</v>
      </c>
      <c r="AH125" s="439">
        <v>2120</v>
      </c>
      <c r="AI125" s="178">
        <f t="shared" si="443"/>
        <v>0</v>
      </c>
      <c r="AJ125" s="165">
        <f t="shared" si="513"/>
        <v>0</v>
      </c>
      <c r="AK125" s="439">
        <v>1060</v>
      </c>
      <c r="AL125" s="179">
        <f t="shared" si="444"/>
        <v>0</v>
      </c>
      <c r="AM125" s="164">
        <f t="shared" si="514"/>
        <v>0</v>
      </c>
      <c r="AN125" s="439">
        <v>424</v>
      </c>
      <c r="AO125" s="178">
        <f t="shared" si="445"/>
        <v>0</v>
      </c>
      <c r="AP125" s="165">
        <f t="shared" si="515"/>
        <v>0</v>
      </c>
      <c r="AQ125" s="262">
        <v>2460</v>
      </c>
      <c r="AR125" s="179">
        <f t="shared" si="446"/>
        <v>0</v>
      </c>
      <c r="AS125" s="164">
        <f t="shared" si="516"/>
        <v>1</v>
      </c>
      <c r="AT125" s="262">
        <v>246</v>
      </c>
      <c r="AU125" s="180">
        <f t="shared" si="447"/>
        <v>246</v>
      </c>
      <c r="AV125" s="162">
        <f t="shared" si="517"/>
        <v>0</v>
      </c>
      <c r="AW125" s="262">
        <v>2080</v>
      </c>
      <c r="AX125" s="176">
        <f t="shared" si="448"/>
        <v>0</v>
      </c>
      <c r="AY125" s="161">
        <f t="shared" si="518"/>
        <v>0</v>
      </c>
      <c r="AZ125" s="253">
        <v>5425</v>
      </c>
      <c r="BA125" s="181">
        <f t="shared" si="449"/>
        <v>0</v>
      </c>
      <c r="BB125" s="162">
        <f t="shared" si="519"/>
        <v>0</v>
      </c>
      <c r="BC125" s="253">
        <v>543</v>
      </c>
      <c r="BD125" s="182">
        <f t="shared" si="450"/>
        <v>0</v>
      </c>
      <c r="BE125" s="161">
        <f t="shared" si="520"/>
        <v>0</v>
      </c>
      <c r="BF125" s="248">
        <v>6225</v>
      </c>
      <c r="BG125" s="182">
        <f t="shared" si="451"/>
        <v>0</v>
      </c>
      <c r="BH125" s="161">
        <f t="shared" si="521"/>
        <v>0</v>
      </c>
      <c r="BI125" s="248">
        <v>3112.5</v>
      </c>
      <c r="BJ125" s="180">
        <f t="shared" si="452"/>
        <v>0</v>
      </c>
      <c r="BK125" s="161">
        <f t="shared" si="522"/>
        <v>1</v>
      </c>
      <c r="BL125" s="248">
        <v>622.5</v>
      </c>
      <c r="BM125" s="180">
        <f t="shared" si="453"/>
        <v>622.5</v>
      </c>
      <c r="BN125" s="161">
        <f t="shared" si="523"/>
        <v>0</v>
      </c>
      <c r="BO125" s="262">
        <v>4263</v>
      </c>
      <c r="BP125" s="176">
        <f t="shared" si="454"/>
        <v>0</v>
      </c>
      <c r="BQ125" s="161">
        <f t="shared" si="524"/>
        <v>0</v>
      </c>
      <c r="BR125" s="262">
        <v>3362</v>
      </c>
      <c r="BS125" s="182">
        <f t="shared" si="455"/>
        <v>0</v>
      </c>
      <c r="BT125" s="161">
        <f t="shared" si="525"/>
        <v>1</v>
      </c>
      <c r="BU125" s="262">
        <v>1681</v>
      </c>
      <c r="BV125" s="180">
        <f t="shared" si="456"/>
        <v>1681</v>
      </c>
      <c r="BW125" s="162">
        <f t="shared" si="526"/>
        <v>1</v>
      </c>
      <c r="BX125" s="262">
        <v>336</v>
      </c>
      <c r="BY125" s="176">
        <f t="shared" si="457"/>
        <v>336</v>
      </c>
      <c r="BZ125" s="161">
        <f t="shared" si="527"/>
        <v>0</v>
      </c>
      <c r="CA125" s="262">
        <v>3090</v>
      </c>
      <c r="CB125" s="180">
        <f t="shared" si="458"/>
        <v>0</v>
      </c>
      <c r="CC125" s="162">
        <f t="shared" si="528"/>
        <v>0</v>
      </c>
      <c r="CD125" s="262"/>
      <c r="CE125" s="182"/>
      <c r="CF125" s="410">
        <f t="shared" si="529"/>
        <v>0</v>
      </c>
      <c r="CG125" s="263">
        <v>-669</v>
      </c>
      <c r="CH125" s="182">
        <f t="shared" si="459"/>
        <v>0</v>
      </c>
      <c r="CI125" s="416">
        <f t="shared" si="530"/>
        <v>0</v>
      </c>
      <c r="CJ125" s="263">
        <v>-354</v>
      </c>
      <c r="CK125" s="444">
        <f t="shared" si="460"/>
        <v>0</v>
      </c>
      <c r="CL125" s="162">
        <f t="shared" si="531"/>
        <v>0</v>
      </c>
      <c r="CM125" s="263">
        <v>-102</v>
      </c>
      <c r="CN125" s="608">
        <f t="shared" si="461"/>
        <v>0</v>
      </c>
      <c r="CO125" s="158">
        <f t="shared" si="462"/>
        <v>2885.5</v>
      </c>
      <c r="CP125" s="182"/>
      <c r="CQ125" s="731">
        <f t="shared" si="463"/>
        <v>2885.5</v>
      </c>
      <c r="CR125" s="599"/>
      <c r="CS125" s="359">
        <f t="shared" si="532"/>
        <v>38292</v>
      </c>
      <c r="CT125" s="613"/>
      <c r="CU125" s="182"/>
      <c r="CV125" s="608"/>
      <c r="CW125" s="642"/>
      <c r="CX125" s="182"/>
      <c r="CY125" s="608"/>
      <c r="CZ125" s="613"/>
      <c r="DA125" s="182"/>
      <c r="DB125" s="608"/>
      <c r="DC125" s="613"/>
      <c r="DD125" s="182"/>
      <c r="DE125" s="608"/>
      <c r="DF125" s="613"/>
      <c r="DG125" s="182"/>
      <c r="DH125" s="608"/>
      <c r="DI125" s="613"/>
      <c r="DJ125" s="182"/>
      <c r="DK125" s="608"/>
      <c r="DL125" s="613"/>
      <c r="DM125" s="182"/>
      <c r="DN125" s="608"/>
      <c r="DO125" s="613"/>
      <c r="DP125" s="182"/>
      <c r="DQ125" s="608"/>
      <c r="DR125" s="613"/>
      <c r="DS125" s="182"/>
      <c r="DT125" s="608"/>
      <c r="DU125" s="613"/>
      <c r="DV125" s="182"/>
      <c r="DW125" s="608"/>
      <c r="DX125" s="613"/>
      <c r="DY125" s="182"/>
      <c r="DZ125" s="608"/>
      <c r="EA125" s="613"/>
      <c r="EB125" s="182"/>
      <c r="EC125" s="608"/>
      <c r="ED125" s="613"/>
      <c r="EE125" s="182"/>
      <c r="EF125" s="608"/>
      <c r="EG125" s="613"/>
      <c r="EH125" s="182"/>
      <c r="EI125" s="608"/>
      <c r="EJ125" s="613"/>
      <c r="EK125" s="182"/>
      <c r="EL125" s="608"/>
      <c r="EM125" s="613"/>
      <c r="EN125" s="182"/>
      <c r="EO125" s="608"/>
      <c r="EP125" s="613"/>
      <c r="EQ125" s="182"/>
      <c r="ER125" s="608"/>
      <c r="ES125" s="613"/>
      <c r="ET125" s="182"/>
      <c r="EU125" s="608"/>
      <c r="EV125" s="613"/>
      <c r="EW125" s="182"/>
      <c r="EX125" s="608"/>
      <c r="EY125" s="613"/>
      <c r="EZ125" s="182"/>
      <c r="FA125" s="608"/>
      <c r="FB125" s="182"/>
      <c r="FC125" s="182"/>
      <c r="FD125" s="182"/>
      <c r="FE125" s="588"/>
      <c r="FF125" s="182"/>
      <c r="FG125" s="181"/>
      <c r="FH125" s="860"/>
      <c r="FI125" s="662">
        <f t="shared" si="534"/>
        <v>38657</v>
      </c>
      <c r="FJ125" s="677"/>
      <c r="FK125" s="677"/>
      <c r="FL125" s="677"/>
      <c r="FM125" s="677"/>
      <c r="FN125" s="677"/>
      <c r="FO125" s="677"/>
      <c r="FP125" s="677"/>
      <c r="FQ125" s="677"/>
      <c r="FR125" s="677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666"/>
      <c r="GD125" s="666"/>
      <c r="GE125" s="666"/>
      <c r="GF125" s="666"/>
      <c r="GG125" s="169"/>
      <c r="GH125" s="686">
        <f t="shared" si="464"/>
        <v>0</v>
      </c>
      <c r="GI125" s="171">
        <f t="shared" si="465"/>
        <v>0</v>
      </c>
      <c r="GJ125" s="171">
        <f t="shared" si="466"/>
        <v>0</v>
      </c>
      <c r="GK125" s="171">
        <f t="shared" si="467"/>
        <v>0</v>
      </c>
      <c r="GL125" s="171">
        <f t="shared" si="468"/>
        <v>0</v>
      </c>
      <c r="GM125" s="171">
        <f t="shared" si="469"/>
        <v>0</v>
      </c>
      <c r="GN125" s="171">
        <f t="shared" si="470"/>
        <v>0</v>
      </c>
      <c r="GO125" s="171">
        <f t="shared" si="471"/>
        <v>0</v>
      </c>
      <c r="GP125" s="171">
        <f t="shared" si="472"/>
        <v>0</v>
      </c>
      <c r="GQ125" s="171">
        <f t="shared" si="473"/>
        <v>0</v>
      </c>
      <c r="GR125" s="171">
        <f t="shared" si="474"/>
        <v>0</v>
      </c>
      <c r="GS125" s="171">
        <f t="shared" si="475"/>
        <v>3687</v>
      </c>
      <c r="GT125" s="171">
        <f t="shared" si="476"/>
        <v>0</v>
      </c>
      <c r="GU125" s="171">
        <f t="shared" si="477"/>
        <v>0</v>
      </c>
      <c r="GV125" s="171">
        <f t="shared" si="478"/>
        <v>0</v>
      </c>
      <c r="GW125" s="171">
        <f t="shared" si="479"/>
        <v>0</v>
      </c>
      <c r="GX125" s="171">
        <f t="shared" si="480"/>
        <v>0</v>
      </c>
      <c r="GY125" s="171">
        <f t="shared" si="481"/>
        <v>4749.5</v>
      </c>
      <c r="GZ125" s="171">
        <f t="shared" si="482"/>
        <v>0</v>
      </c>
      <c r="HA125" s="171">
        <f t="shared" si="483"/>
        <v>0</v>
      </c>
      <c r="HB125" s="171">
        <f t="shared" si="484"/>
        <v>30183.920000000006</v>
      </c>
      <c r="HC125" s="171">
        <f t="shared" si="485"/>
        <v>4009</v>
      </c>
      <c r="HD125" s="171">
        <f t="shared" si="486"/>
        <v>0</v>
      </c>
      <c r="HE125" s="171">
        <f t="shared" si="487"/>
        <v>0</v>
      </c>
      <c r="HF125" s="171">
        <f t="shared" si="488"/>
        <v>0</v>
      </c>
      <c r="HG125" s="171">
        <f t="shared" si="489"/>
        <v>0</v>
      </c>
      <c r="HH125" s="171">
        <f t="shared" si="490"/>
        <v>0</v>
      </c>
      <c r="HI125" s="778"/>
      <c r="HJ125" s="171">
        <f t="shared" si="491"/>
        <v>2215.5</v>
      </c>
      <c r="HK125" s="171"/>
      <c r="HL125" s="172">
        <f t="shared" si="492"/>
        <v>38657</v>
      </c>
      <c r="HM125" s="171">
        <f t="shared" si="535"/>
        <v>42629.420000000013</v>
      </c>
      <c r="HN125" s="700">
        <f t="shared" si="493"/>
        <v>38292</v>
      </c>
      <c r="HO125" s="160">
        <f t="shared" si="494"/>
        <v>2885.5</v>
      </c>
      <c r="HP125" s="160">
        <f t="shared" si="495"/>
        <v>0</v>
      </c>
      <c r="HQ125" s="171">
        <f t="shared" si="496"/>
        <v>2885.5</v>
      </c>
      <c r="HR125" s="168">
        <f t="shared" si="497"/>
        <v>1</v>
      </c>
      <c r="HS125" s="168">
        <f t="shared" si="498"/>
        <v>0</v>
      </c>
      <c r="HT125" s="160">
        <f t="shared" si="533"/>
        <v>34298.650000000009</v>
      </c>
      <c r="HU125" s="158">
        <f>MAX(HT55:HT125)</f>
        <v>34298.650000000009</v>
      </c>
      <c r="HV125" s="158">
        <f t="shared" si="499"/>
        <v>0</v>
      </c>
      <c r="HW125" s="170"/>
      <c r="HX125" s="468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  <c r="IX125" s="156"/>
      <c r="IY125" s="156"/>
      <c r="IZ125" s="156"/>
      <c r="JA125" s="156"/>
      <c r="JB125" s="156"/>
      <c r="JC125" s="156"/>
      <c r="JD125" s="156"/>
      <c r="JE125" s="156"/>
      <c r="JF125" s="156"/>
      <c r="JG125" s="156"/>
      <c r="JH125" s="156"/>
      <c r="JI125" s="156"/>
      <c r="JJ125" s="156"/>
      <c r="JK125" s="156"/>
      <c r="JL125" s="156"/>
      <c r="JM125" s="156"/>
      <c r="JN125" s="156"/>
      <c r="JO125" s="156"/>
      <c r="JP125" s="156"/>
      <c r="JQ125" s="156"/>
      <c r="JR125" s="156"/>
      <c r="JS125" s="156"/>
      <c r="JT125" s="156"/>
      <c r="JU125" s="156"/>
    </row>
    <row r="126" spans="1:281" s="174" customFormat="1" ht="19.5" customHeight="1" x14ac:dyDescent="0.35">
      <c r="A126" s="156"/>
      <c r="B126" s="813">
        <f t="shared" si="500"/>
        <v>38322</v>
      </c>
      <c r="C126" s="814">
        <f t="shared" si="501"/>
        <v>30313.25</v>
      </c>
      <c r="D126" s="816">
        <v>0</v>
      </c>
      <c r="E126" s="816">
        <v>0</v>
      </c>
      <c r="F126" s="814">
        <f t="shared" si="434"/>
        <v>-1231.5</v>
      </c>
      <c r="G126" s="817">
        <f t="shared" si="502"/>
        <v>29081.75</v>
      </c>
      <c r="H126" s="818">
        <f t="shared" si="503"/>
        <v>-4.0625798949304348E-2</v>
      </c>
      <c r="I126" s="765">
        <f t="shared" si="504"/>
        <v>33067.150000000009</v>
      </c>
      <c r="J126" s="159">
        <f t="shared" si="435"/>
        <v>-1231.5</v>
      </c>
      <c r="K126" s="267">
        <v>38322</v>
      </c>
      <c r="L126" s="162">
        <f t="shared" si="505"/>
        <v>0</v>
      </c>
      <c r="M126" s="262">
        <v>1905</v>
      </c>
      <c r="N126" s="175">
        <f t="shared" si="436"/>
        <v>0</v>
      </c>
      <c r="O126" s="162">
        <f t="shared" si="506"/>
        <v>0</v>
      </c>
      <c r="P126" s="262">
        <v>191</v>
      </c>
      <c r="Q126" s="176">
        <f t="shared" si="437"/>
        <v>0</v>
      </c>
      <c r="R126" s="161">
        <f t="shared" si="507"/>
        <v>0</v>
      </c>
      <c r="S126" s="262">
        <v>992</v>
      </c>
      <c r="T126" s="177">
        <f t="shared" si="438"/>
        <v>0</v>
      </c>
      <c r="U126" s="164">
        <f t="shared" si="508"/>
        <v>0</v>
      </c>
      <c r="V126" s="262">
        <v>99</v>
      </c>
      <c r="W126" s="177">
        <f t="shared" si="439"/>
        <v>0</v>
      </c>
      <c r="X126" s="164">
        <f t="shared" si="509"/>
        <v>0</v>
      </c>
      <c r="Y126" s="252">
        <v>-1418</v>
      </c>
      <c r="Z126" s="178">
        <f t="shared" si="440"/>
        <v>0</v>
      </c>
      <c r="AA126" s="165">
        <f t="shared" si="510"/>
        <v>0</v>
      </c>
      <c r="AB126" s="252">
        <v>-729</v>
      </c>
      <c r="AC126" s="179">
        <f t="shared" si="441"/>
        <v>0</v>
      </c>
      <c r="AD126" s="164">
        <f t="shared" si="511"/>
        <v>0</v>
      </c>
      <c r="AE126" s="252">
        <v>-177</v>
      </c>
      <c r="AF126" s="179">
        <f t="shared" si="442"/>
        <v>0</v>
      </c>
      <c r="AG126" s="164">
        <f t="shared" si="512"/>
        <v>0</v>
      </c>
      <c r="AH126" s="243">
        <v>-1878</v>
      </c>
      <c r="AI126" s="178">
        <f t="shared" si="443"/>
        <v>0</v>
      </c>
      <c r="AJ126" s="165">
        <f t="shared" si="513"/>
        <v>0</v>
      </c>
      <c r="AK126" s="243">
        <v>-958.5</v>
      </c>
      <c r="AL126" s="179">
        <f t="shared" si="444"/>
        <v>0</v>
      </c>
      <c r="AM126" s="164">
        <f t="shared" si="514"/>
        <v>0</v>
      </c>
      <c r="AN126" s="243">
        <v>-406.8</v>
      </c>
      <c r="AO126" s="178">
        <f t="shared" si="445"/>
        <v>0</v>
      </c>
      <c r="AP126" s="165">
        <f t="shared" si="515"/>
        <v>0</v>
      </c>
      <c r="AQ126" s="263">
        <v>-3818</v>
      </c>
      <c r="AR126" s="179">
        <f t="shared" si="446"/>
        <v>0</v>
      </c>
      <c r="AS126" s="164">
        <f t="shared" si="516"/>
        <v>1</v>
      </c>
      <c r="AT126" s="263">
        <v>-452</v>
      </c>
      <c r="AU126" s="180">
        <f t="shared" si="447"/>
        <v>-452</v>
      </c>
      <c r="AV126" s="162">
        <f t="shared" si="517"/>
        <v>0</v>
      </c>
      <c r="AW126" s="263">
        <v>-3278</v>
      </c>
      <c r="AX126" s="176">
        <f t="shared" si="448"/>
        <v>0</v>
      </c>
      <c r="AY126" s="161">
        <f t="shared" si="518"/>
        <v>0</v>
      </c>
      <c r="AZ126" s="253">
        <v>1000</v>
      </c>
      <c r="BA126" s="181">
        <f t="shared" si="449"/>
        <v>0</v>
      </c>
      <c r="BB126" s="162">
        <f t="shared" si="519"/>
        <v>0</v>
      </c>
      <c r="BC126" s="253">
        <v>100</v>
      </c>
      <c r="BD126" s="182">
        <f t="shared" si="450"/>
        <v>0</v>
      </c>
      <c r="BE126" s="161">
        <f t="shared" si="520"/>
        <v>0</v>
      </c>
      <c r="BF126" s="248">
        <v>3225</v>
      </c>
      <c r="BG126" s="182">
        <f t="shared" si="451"/>
        <v>0</v>
      </c>
      <c r="BH126" s="161">
        <f t="shared" si="521"/>
        <v>0</v>
      </c>
      <c r="BI126" s="248">
        <v>1612.5</v>
      </c>
      <c r="BJ126" s="180">
        <f t="shared" si="452"/>
        <v>0</v>
      </c>
      <c r="BK126" s="161">
        <f t="shared" si="522"/>
        <v>1</v>
      </c>
      <c r="BL126" s="248">
        <v>322.5</v>
      </c>
      <c r="BM126" s="180">
        <f t="shared" si="453"/>
        <v>322.5</v>
      </c>
      <c r="BN126" s="161">
        <f t="shared" si="523"/>
        <v>0</v>
      </c>
      <c r="BO126" s="262">
        <v>1125</v>
      </c>
      <c r="BP126" s="176">
        <f t="shared" si="454"/>
        <v>0</v>
      </c>
      <c r="BQ126" s="161">
        <f t="shared" si="524"/>
        <v>0</v>
      </c>
      <c r="BR126" s="263">
        <v>-1653</v>
      </c>
      <c r="BS126" s="182">
        <f t="shared" si="455"/>
        <v>0</v>
      </c>
      <c r="BT126" s="161">
        <f t="shared" si="525"/>
        <v>1</v>
      </c>
      <c r="BU126" s="263">
        <v>-866</v>
      </c>
      <c r="BV126" s="180">
        <f t="shared" si="456"/>
        <v>-866</v>
      </c>
      <c r="BW126" s="162">
        <f t="shared" si="526"/>
        <v>1</v>
      </c>
      <c r="BX126" s="263">
        <v>-236</v>
      </c>
      <c r="BY126" s="176">
        <f t="shared" si="457"/>
        <v>-236</v>
      </c>
      <c r="BZ126" s="161">
        <f t="shared" si="527"/>
        <v>0</v>
      </c>
      <c r="CA126" s="262">
        <v>970</v>
      </c>
      <c r="CB126" s="180">
        <f t="shared" si="458"/>
        <v>0</v>
      </c>
      <c r="CC126" s="162">
        <f t="shared" si="528"/>
        <v>0</v>
      </c>
      <c r="CD126" s="263"/>
      <c r="CE126" s="182"/>
      <c r="CF126" s="410">
        <f t="shared" si="529"/>
        <v>0</v>
      </c>
      <c r="CG126" s="262">
        <v>5680</v>
      </c>
      <c r="CH126" s="182">
        <f t="shared" si="459"/>
        <v>0</v>
      </c>
      <c r="CI126" s="416">
        <f t="shared" si="530"/>
        <v>0</v>
      </c>
      <c r="CJ126" s="262">
        <v>2840</v>
      </c>
      <c r="CK126" s="444">
        <f t="shared" si="460"/>
        <v>0</v>
      </c>
      <c r="CL126" s="162">
        <f t="shared" si="531"/>
        <v>0</v>
      </c>
      <c r="CM126" s="262">
        <v>568</v>
      </c>
      <c r="CN126" s="608">
        <f t="shared" si="461"/>
        <v>0</v>
      </c>
      <c r="CO126" s="158">
        <f t="shared" si="462"/>
        <v>-1231.5</v>
      </c>
      <c r="CP126" s="182"/>
      <c r="CQ126" s="731">
        <f t="shared" si="463"/>
        <v>-1231.5</v>
      </c>
      <c r="CR126" s="599"/>
      <c r="CS126" s="359">
        <f t="shared" si="532"/>
        <v>38322</v>
      </c>
      <c r="CT126" s="613"/>
      <c r="CU126" s="182"/>
      <c r="CV126" s="608"/>
      <c r="CW126" s="642"/>
      <c r="CX126" s="182"/>
      <c r="CY126" s="608"/>
      <c r="CZ126" s="613"/>
      <c r="DA126" s="182"/>
      <c r="DB126" s="608"/>
      <c r="DC126" s="613"/>
      <c r="DD126" s="182"/>
      <c r="DE126" s="608"/>
      <c r="DF126" s="613"/>
      <c r="DG126" s="182"/>
      <c r="DH126" s="608"/>
      <c r="DI126" s="613"/>
      <c r="DJ126" s="182"/>
      <c r="DK126" s="608"/>
      <c r="DL126" s="613"/>
      <c r="DM126" s="182"/>
      <c r="DN126" s="608"/>
      <c r="DO126" s="613"/>
      <c r="DP126" s="182"/>
      <c r="DQ126" s="608"/>
      <c r="DR126" s="613"/>
      <c r="DS126" s="182"/>
      <c r="DT126" s="608"/>
      <c r="DU126" s="613"/>
      <c r="DV126" s="182"/>
      <c r="DW126" s="608"/>
      <c r="DX126" s="613"/>
      <c r="DY126" s="182"/>
      <c r="DZ126" s="608"/>
      <c r="EA126" s="613"/>
      <c r="EB126" s="182"/>
      <c r="EC126" s="608"/>
      <c r="ED126" s="613"/>
      <c r="EE126" s="182"/>
      <c r="EF126" s="608"/>
      <c r="EG126" s="613"/>
      <c r="EH126" s="182"/>
      <c r="EI126" s="608"/>
      <c r="EJ126" s="613"/>
      <c r="EK126" s="182"/>
      <c r="EL126" s="608"/>
      <c r="EM126" s="613"/>
      <c r="EN126" s="182"/>
      <c r="EO126" s="608"/>
      <c r="EP126" s="613"/>
      <c r="EQ126" s="182"/>
      <c r="ER126" s="608"/>
      <c r="ES126" s="613"/>
      <c r="ET126" s="182"/>
      <c r="EU126" s="608"/>
      <c r="EV126" s="613"/>
      <c r="EW126" s="182"/>
      <c r="EX126" s="608"/>
      <c r="EY126" s="613"/>
      <c r="EZ126" s="182"/>
      <c r="FA126" s="608"/>
      <c r="FB126" s="182"/>
      <c r="FC126" s="182"/>
      <c r="FD126" s="182"/>
      <c r="FE126" s="588"/>
      <c r="FF126" s="182"/>
      <c r="FG126" s="181"/>
      <c r="FH126" s="860"/>
      <c r="FI126" s="662">
        <f t="shared" si="534"/>
        <v>38687</v>
      </c>
      <c r="FJ126" s="677"/>
      <c r="FK126" s="677"/>
      <c r="FL126" s="677"/>
      <c r="FM126" s="677"/>
      <c r="FN126" s="677"/>
      <c r="FO126" s="677"/>
      <c r="FP126" s="677"/>
      <c r="FQ126" s="677"/>
      <c r="FR126" s="677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666"/>
      <c r="GD126" s="666"/>
      <c r="GE126" s="666"/>
      <c r="GF126" s="666"/>
      <c r="GG126" s="169"/>
      <c r="GH126" s="686">
        <f t="shared" si="464"/>
        <v>0</v>
      </c>
      <c r="GI126" s="171">
        <f t="shared" si="465"/>
        <v>0</v>
      </c>
      <c r="GJ126" s="171">
        <f t="shared" si="466"/>
        <v>0</v>
      </c>
      <c r="GK126" s="171">
        <f t="shared" si="467"/>
        <v>0</v>
      </c>
      <c r="GL126" s="171">
        <f t="shared" si="468"/>
        <v>0</v>
      </c>
      <c r="GM126" s="171">
        <f t="shared" si="469"/>
        <v>0</v>
      </c>
      <c r="GN126" s="171">
        <f t="shared" si="470"/>
        <v>0</v>
      </c>
      <c r="GO126" s="171">
        <f t="shared" si="471"/>
        <v>0</v>
      </c>
      <c r="GP126" s="171">
        <f t="shared" si="472"/>
        <v>0</v>
      </c>
      <c r="GQ126" s="171">
        <f t="shared" si="473"/>
        <v>0</v>
      </c>
      <c r="GR126" s="171">
        <f t="shared" si="474"/>
        <v>0</v>
      </c>
      <c r="GS126" s="171">
        <f t="shared" si="475"/>
        <v>3638</v>
      </c>
      <c r="GT126" s="171">
        <f t="shared" si="476"/>
        <v>0</v>
      </c>
      <c r="GU126" s="171">
        <f t="shared" si="477"/>
        <v>0</v>
      </c>
      <c r="GV126" s="171">
        <f t="shared" si="478"/>
        <v>0</v>
      </c>
      <c r="GW126" s="171">
        <f t="shared" si="479"/>
        <v>0</v>
      </c>
      <c r="GX126" s="171">
        <f t="shared" si="480"/>
        <v>0</v>
      </c>
      <c r="GY126" s="171">
        <f t="shared" si="481"/>
        <v>4677.75</v>
      </c>
      <c r="GZ126" s="171">
        <f t="shared" si="482"/>
        <v>0</v>
      </c>
      <c r="HA126" s="171">
        <f t="shared" si="483"/>
        <v>0</v>
      </c>
      <c r="HB126" s="171">
        <f t="shared" si="484"/>
        <v>28719.920000000006</v>
      </c>
      <c r="HC126" s="171">
        <f t="shared" si="485"/>
        <v>3685</v>
      </c>
      <c r="HD126" s="171">
        <f t="shared" si="486"/>
        <v>0</v>
      </c>
      <c r="HE126" s="171">
        <f t="shared" si="487"/>
        <v>0</v>
      </c>
      <c r="HF126" s="171">
        <f t="shared" si="488"/>
        <v>0</v>
      </c>
      <c r="HG126" s="171">
        <f t="shared" si="489"/>
        <v>0</v>
      </c>
      <c r="HH126" s="171">
        <f t="shared" si="490"/>
        <v>0</v>
      </c>
      <c r="HI126" s="778"/>
      <c r="HJ126" s="171">
        <f t="shared" si="491"/>
        <v>-1908.75</v>
      </c>
      <c r="HK126" s="171"/>
      <c r="HL126" s="172">
        <f t="shared" si="492"/>
        <v>38687</v>
      </c>
      <c r="HM126" s="171">
        <f t="shared" si="535"/>
        <v>40720.670000000013</v>
      </c>
      <c r="HN126" s="700">
        <f t="shared" si="493"/>
        <v>38322</v>
      </c>
      <c r="HO126" s="160">
        <f t="shared" si="494"/>
        <v>0</v>
      </c>
      <c r="HP126" s="160">
        <f t="shared" si="495"/>
        <v>-1231.5</v>
      </c>
      <c r="HQ126" s="171">
        <f t="shared" si="496"/>
        <v>-1231.5</v>
      </c>
      <c r="HR126" s="168">
        <f t="shared" si="497"/>
        <v>0</v>
      </c>
      <c r="HS126" s="168">
        <f t="shared" si="498"/>
        <v>1</v>
      </c>
      <c r="HT126" s="160">
        <f t="shared" si="533"/>
        <v>33067.150000000009</v>
      </c>
      <c r="HU126" s="158">
        <f>MAX(HT55:HT126)</f>
        <v>34298.650000000009</v>
      </c>
      <c r="HV126" s="158">
        <f t="shared" si="499"/>
        <v>-1231.5</v>
      </c>
      <c r="HW126" s="170"/>
      <c r="HX126" s="468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  <c r="IX126" s="156"/>
      <c r="IY126" s="156"/>
      <c r="IZ126" s="156"/>
      <c r="JA126" s="156"/>
      <c r="JB126" s="156"/>
      <c r="JC126" s="156"/>
      <c r="JD126" s="156"/>
      <c r="JE126" s="156"/>
      <c r="JF126" s="156"/>
      <c r="JG126" s="156"/>
      <c r="JH126" s="156"/>
      <c r="JI126" s="156"/>
      <c r="JJ126" s="156"/>
      <c r="JK126" s="156"/>
      <c r="JL126" s="156"/>
      <c r="JM126" s="156"/>
      <c r="JN126" s="156"/>
      <c r="JO126" s="156"/>
      <c r="JP126" s="156"/>
      <c r="JQ126" s="156"/>
      <c r="JR126" s="156"/>
      <c r="JS126" s="156"/>
      <c r="JT126" s="156"/>
      <c r="JU126" s="156"/>
    </row>
    <row r="127" spans="1:281" s="174" customFormat="1" ht="19.5" customHeight="1" x14ac:dyDescent="0.35">
      <c r="A127" s="156"/>
      <c r="B127" s="813"/>
      <c r="C127" s="814"/>
      <c r="D127" s="816"/>
      <c r="E127" s="816"/>
      <c r="F127" s="820" t="s">
        <v>45</v>
      </c>
      <c r="G127" s="817"/>
      <c r="H127" s="821" t="s">
        <v>25</v>
      </c>
      <c r="I127" s="765"/>
      <c r="J127" s="159"/>
      <c r="K127" s="268"/>
      <c r="L127" s="162"/>
      <c r="M127"/>
      <c r="N127" s="175"/>
      <c r="O127" s="162"/>
      <c r="P127"/>
      <c r="Q127" s="176"/>
      <c r="R127" s="161"/>
      <c r="S127" s="244" t="s">
        <v>117</v>
      </c>
      <c r="T127" s="177"/>
      <c r="U127" s="164"/>
      <c r="V127" s="244" t="s">
        <v>117</v>
      </c>
      <c r="W127" s="177"/>
      <c r="X127" s="164"/>
      <c r="Y127" s="249" t="s">
        <v>45</v>
      </c>
      <c r="Z127" s="178"/>
      <c r="AA127" s="165"/>
      <c r="AB127" s="249" t="s">
        <v>45</v>
      </c>
      <c r="AC127" s="179"/>
      <c r="AD127" s="164"/>
      <c r="AE127" s="249" t="s">
        <v>45</v>
      </c>
      <c r="AF127" s="179"/>
      <c r="AG127" s="164"/>
      <c r="AH127" s="333" t="s">
        <v>45</v>
      </c>
      <c r="AI127" s="178"/>
      <c r="AJ127" s="165"/>
      <c r="AK127" s="333" t="s">
        <v>45</v>
      </c>
      <c r="AL127" s="179"/>
      <c r="AM127" s="164"/>
      <c r="AN127" s="333" t="s">
        <v>45</v>
      </c>
      <c r="AO127" s="178"/>
      <c r="AP127" s="165"/>
      <c r="AQ127" s="244" t="s">
        <v>2</v>
      </c>
      <c r="AR127" s="179"/>
      <c r="AS127" s="164"/>
      <c r="AT127" s="244" t="s">
        <v>2</v>
      </c>
      <c r="AU127" s="180"/>
      <c r="AV127" s="162"/>
      <c r="AW127" s="244" t="s">
        <v>2</v>
      </c>
      <c r="AX127" s="176"/>
      <c r="AY127" s="161"/>
      <c r="AZ127" s="249" t="s">
        <v>2</v>
      </c>
      <c r="BA127" s="181"/>
      <c r="BB127" s="162"/>
      <c r="BC127" s="249" t="s">
        <v>2</v>
      </c>
      <c r="BD127" s="182"/>
      <c r="BE127" s="161"/>
      <c r="BF127" s="485" t="s">
        <v>61</v>
      </c>
      <c r="BG127" s="182"/>
      <c r="BH127" s="161"/>
      <c r="BI127" s="485" t="s">
        <v>61</v>
      </c>
      <c r="BJ127" s="180"/>
      <c r="BK127" s="161"/>
      <c r="BL127" s="485" t="s">
        <v>61</v>
      </c>
      <c r="BM127" s="180"/>
      <c r="BN127" s="161"/>
      <c r="BO127" s="244" t="s">
        <v>2</v>
      </c>
      <c r="BP127" s="176"/>
      <c r="BQ127" s="161"/>
      <c r="BR127" s="244" t="s">
        <v>2</v>
      </c>
      <c r="BS127" s="182"/>
      <c r="BT127" s="161"/>
      <c r="BU127" s="244" t="s">
        <v>2</v>
      </c>
      <c r="BV127" s="180"/>
      <c r="BW127" s="162"/>
      <c r="BX127" s="244" t="s">
        <v>2</v>
      </c>
      <c r="BY127" s="176"/>
      <c r="BZ127" s="161"/>
      <c r="CA127" s="244" t="s">
        <v>2</v>
      </c>
      <c r="CB127" s="180"/>
      <c r="CC127" s="162"/>
      <c r="CD127" s="244"/>
      <c r="CE127" s="182"/>
      <c r="CF127" s="410"/>
      <c r="CG127" s="244" t="s">
        <v>2</v>
      </c>
      <c r="CH127" s="182"/>
      <c r="CI127" s="416"/>
      <c r="CJ127" s="244" t="s">
        <v>2</v>
      </c>
      <c r="CK127" s="444"/>
      <c r="CL127" s="162"/>
      <c r="CM127" s="244" t="s">
        <v>2</v>
      </c>
      <c r="CN127" s="608"/>
      <c r="CO127" s="702" t="s">
        <v>111</v>
      </c>
      <c r="CP127" s="182"/>
      <c r="CQ127" s="732" t="s">
        <v>119</v>
      </c>
      <c r="CR127" s="599"/>
      <c r="CS127" s="359"/>
      <c r="CT127" s="613"/>
      <c r="CU127" s="182"/>
      <c r="CV127" s="608"/>
      <c r="CW127" s="642"/>
      <c r="CX127" s="182"/>
      <c r="CY127" s="608"/>
      <c r="CZ127" s="613"/>
      <c r="DA127" s="182"/>
      <c r="DB127" s="608"/>
      <c r="DC127" s="613"/>
      <c r="DD127" s="182"/>
      <c r="DE127" s="608"/>
      <c r="DF127" s="613"/>
      <c r="DG127" s="182"/>
      <c r="DH127" s="608"/>
      <c r="DI127" s="613"/>
      <c r="DJ127" s="182"/>
      <c r="DK127" s="608"/>
      <c r="DL127" s="613"/>
      <c r="DM127" s="182"/>
      <c r="DN127" s="608"/>
      <c r="DO127" s="613"/>
      <c r="DP127" s="182"/>
      <c r="DQ127" s="608"/>
      <c r="DR127" s="613"/>
      <c r="DS127" s="182"/>
      <c r="DT127" s="608"/>
      <c r="DU127" s="613"/>
      <c r="DV127" s="182"/>
      <c r="DW127" s="608"/>
      <c r="DX127" s="613"/>
      <c r="DY127" s="182"/>
      <c r="DZ127" s="608"/>
      <c r="EA127" s="613"/>
      <c r="EB127" s="182"/>
      <c r="EC127" s="608"/>
      <c r="ED127" s="613"/>
      <c r="EE127" s="182"/>
      <c r="EF127" s="608"/>
      <c r="EG127" s="613"/>
      <c r="EH127" s="182"/>
      <c r="EI127" s="608"/>
      <c r="EJ127" s="613"/>
      <c r="EK127" s="182"/>
      <c r="EL127" s="608"/>
      <c r="EM127" s="613"/>
      <c r="EN127" s="182"/>
      <c r="EO127" s="608"/>
      <c r="EP127" s="613"/>
      <c r="EQ127" s="182"/>
      <c r="ER127" s="608"/>
      <c r="ES127" s="613"/>
      <c r="ET127" s="182"/>
      <c r="EU127" s="608"/>
      <c r="EV127" s="613"/>
      <c r="EW127" s="182"/>
      <c r="EX127" s="608"/>
      <c r="EY127" s="613"/>
      <c r="EZ127" s="182"/>
      <c r="FA127" s="608"/>
      <c r="FB127" s="182"/>
      <c r="FC127" s="182"/>
      <c r="FD127" s="182"/>
      <c r="FE127" s="588"/>
      <c r="FF127" s="182"/>
      <c r="FG127" s="181"/>
      <c r="FH127" s="860"/>
      <c r="FI127" s="662">
        <f t="shared" si="534"/>
        <v>38718</v>
      </c>
      <c r="FJ127" s="677"/>
      <c r="FK127" s="677"/>
      <c r="FL127" s="677"/>
      <c r="FM127" s="677"/>
      <c r="FN127" s="677"/>
      <c r="FO127" s="677"/>
      <c r="FP127" s="677"/>
      <c r="FQ127" s="677"/>
      <c r="FR127" s="677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666"/>
      <c r="GD127" s="666"/>
      <c r="GE127" s="666"/>
      <c r="GF127" s="666"/>
      <c r="GG127" s="169"/>
      <c r="GH127" s="686">
        <f t="shared" ref="GH127:GH138" si="536">N145+GH126</f>
        <v>0</v>
      </c>
      <c r="GI127" s="171">
        <f t="shared" ref="GI127:GI138" si="537">Q145+GI126</f>
        <v>0</v>
      </c>
      <c r="GJ127" s="171">
        <f t="shared" ref="GJ127:GJ138" si="538">T145+GJ126</f>
        <v>0</v>
      </c>
      <c r="GK127" s="171">
        <f t="shared" ref="GK127:GK138" si="539">W145+GK126</f>
        <v>0</v>
      </c>
      <c r="GL127" s="171">
        <f t="shared" ref="GL127:GL138" si="540">Z145+GL126</f>
        <v>0</v>
      </c>
      <c r="GM127" s="171">
        <f t="shared" ref="GM127:GM138" si="541">AC145+GM126</f>
        <v>0</v>
      </c>
      <c r="GN127" s="171">
        <f t="shared" ref="GN127:GN138" si="542">AF145+GN126</f>
        <v>0</v>
      </c>
      <c r="GO127" s="171">
        <f t="shared" ref="GO127:GO138" si="543">AI145+GO126</f>
        <v>0</v>
      </c>
      <c r="GP127" s="171">
        <f t="shared" ref="GP127:GP138" si="544">AL145+GP126</f>
        <v>0</v>
      </c>
      <c r="GQ127" s="171">
        <f t="shared" ref="GQ127:GQ138" si="545">AO145+GQ126</f>
        <v>0</v>
      </c>
      <c r="GR127" s="171">
        <f t="shared" ref="GR127:GR138" si="546">AR145+GR126</f>
        <v>0</v>
      </c>
      <c r="GS127" s="171">
        <f t="shared" ref="GS127:GS138" si="547">AU145+GS126</f>
        <v>3552</v>
      </c>
      <c r="GT127" s="171">
        <f t="shared" ref="GT127:GT138" si="548">AX145+GT126</f>
        <v>0</v>
      </c>
      <c r="GU127" s="171">
        <f t="shared" ref="GU127:GU138" si="549">BA145+GU126</f>
        <v>0</v>
      </c>
      <c r="GV127" s="171">
        <f t="shared" ref="GV127:GV138" si="550">BD145+GV126</f>
        <v>0</v>
      </c>
      <c r="GW127" s="171">
        <f t="shared" ref="GW127:GW138" si="551">BG145+GW126</f>
        <v>0</v>
      </c>
      <c r="GX127" s="171">
        <f t="shared" ref="GX127:GX138" si="552">BJ145+GX126</f>
        <v>0</v>
      </c>
      <c r="GY127" s="171">
        <f t="shared" ref="GY127:GY138" si="553">BM145+GY126</f>
        <v>4894.75</v>
      </c>
      <c r="GZ127" s="171">
        <f t="shared" ref="GZ127:GZ138" si="554">BP145+GZ126</f>
        <v>0</v>
      </c>
      <c r="HA127" s="171">
        <f t="shared" ref="HA127:HA138" si="555">BS145+HA126</f>
        <v>0</v>
      </c>
      <c r="HB127" s="171">
        <f t="shared" ref="HB127:HB138" si="556">BV145+HB126</f>
        <v>29943.420000000006</v>
      </c>
      <c r="HC127" s="171">
        <f t="shared" ref="HC127:HC138" si="557">BY145+HC126</f>
        <v>3898.5</v>
      </c>
      <c r="HD127" s="171">
        <f t="shared" ref="HD127:HD138" si="558">CB145+HD126</f>
        <v>0</v>
      </c>
      <c r="HE127" s="171">
        <f t="shared" ref="HE127:HE138" si="559">CE145+HE126</f>
        <v>0</v>
      </c>
      <c r="HF127" s="171">
        <f t="shared" ref="HF127:HF138" si="560">CH145+HF126</f>
        <v>0</v>
      </c>
      <c r="HG127" s="171">
        <f t="shared" ref="HG127:HG138" si="561">CK145+HG126</f>
        <v>0</v>
      </c>
      <c r="HH127" s="171">
        <f t="shared" ref="HH127:HH138" si="562">CN145+HH126</f>
        <v>0</v>
      </c>
      <c r="HI127" s="778"/>
      <c r="HJ127" s="171">
        <f t="shared" ref="HJ127:HJ138" si="563">CO145</f>
        <v>1568</v>
      </c>
      <c r="HK127" s="171"/>
      <c r="HL127" s="172">
        <f t="shared" ref="HL127:HL138" si="564">B145</f>
        <v>38718</v>
      </c>
      <c r="HM127" s="171">
        <f t="shared" si="535"/>
        <v>42288.670000000013</v>
      </c>
      <c r="HN127" s="686"/>
      <c r="HO127" s="160"/>
      <c r="HP127" s="160"/>
      <c r="HQ127" s="171"/>
      <c r="HR127" s="168"/>
      <c r="HS127" s="168"/>
      <c r="HT127" s="160"/>
      <c r="HU127" s="158"/>
      <c r="HV127" s="158"/>
      <c r="HW127" s="185"/>
      <c r="HX127" s="468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  <c r="IX127" s="156"/>
      <c r="IY127" s="156"/>
      <c r="IZ127" s="156"/>
      <c r="JA127" s="156"/>
      <c r="JB127" s="156"/>
      <c r="JC127" s="156"/>
      <c r="JD127" s="156"/>
      <c r="JE127" s="156"/>
      <c r="JF127" s="156"/>
      <c r="JG127" s="156"/>
      <c r="JH127" s="156"/>
      <c r="JI127" s="156"/>
      <c r="JJ127" s="156"/>
      <c r="JK127" s="156"/>
      <c r="JL127" s="156"/>
      <c r="JM127" s="156"/>
      <c r="JN127" s="156"/>
      <c r="JO127" s="156"/>
      <c r="JP127" s="156"/>
      <c r="JQ127" s="156"/>
      <c r="JR127" s="156"/>
      <c r="JS127" s="156"/>
      <c r="JT127" s="156"/>
      <c r="JU127" s="156"/>
    </row>
    <row r="128" spans="1:281" s="174" customFormat="1" ht="19.5" customHeight="1" x14ac:dyDescent="0.35">
      <c r="A128" s="156"/>
      <c r="B128" s="813"/>
      <c r="C128" s="814"/>
      <c r="D128" s="816"/>
      <c r="E128" s="816"/>
      <c r="F128" s="822">
        <f>CQ128</f>
        <v>4082.26</v>
      </c>
      <c r="G128" s="823"/>
      <c r="H128" s="824">
        <f>F128/D55</f>
        <v>0.1632904</v>
      </c>
      <c r="I128" s="766"/>
      <c r="J128" s="187"/>
      <c r="K128" s="268"/>
      <c r="L128" s="162">
        <f>L125</f>
        <v>0</v>
      </c>
      <c r="M128" s="254">
        <v>7233</v>
      </c>
      <c r="N128" s="175">
        <f>M128*L128</f>
        <v>0</v>
      </c>
      <c r="O128" s="162">
        <f>O125</f>
        <v>0</v>
      </c>
      <c r="P128" s="254">
        <v>442.5</v>
      </c>
      <c r="Q128" s="176">
        <f>P128*O128</f>
        <v>0</v>
      </c>
      <c r="R128" s="161">
        <f>R125</f>
        <v>0</v>
      </c>
      <c r="S128" s="254">
        <v>5847.2</v>
      </c>
      <c r="T128" s="177">
        <f>S128*R128</f>
        <v>0</v>
      </c>
      <c r="U128" s="164">
        <f>U125</f>
        <v>0</v>
      </c>
      <c r="V128" s="254">
        <v>374.12</v>
      </c>
      <c r="W128" s="177">
        <f>V128*U128</f>
        <v>0</v>
      </c>
      <c r="X128" s="164">
        <f>X125</f>
        <v>0</v>
      </c>
      <c r="Y128" s="250">
        <v>740</v>
      </c>
      <c r="Z128" s="178">
        <f>Y128*X128</f>
        <v>0</v>
      </c>
      <c r="AA128" s="165">
        <f>AA125</f>
        <v>0</v>
      </c>
      <c r="AB128" s="250">
        <v>116.5</v>
      </c>
      <c r="AC128" s="179">
        <f>AB128*AA128</f>
        <v>0</v>
      </c>
      <c r="AD128" s="164">
        <f>AD125</f>
        <v>0</v>
      </c>
      <c r="AE128" s="251">
        <v>-382.3</v>
      </c>
      <c r="AF128" s="179">
        <f>AE128*AD128</f>
        <v>0</v>
      </c>
      <c r="AG128" s="164">
        <f>AG125</f>
        <v>0</v>
      </c>
      <c r="AH128" s="245">
        <v>8785</v>
      </c>
      <c r="AI128" s="178">
        <f>AH128*AG128</f>
        <v>0</v>
      </c>
      <c r="AJ128" s="165">
        <f>AJ125</f>
        <v>0</v>
      </c>
      <c r="AK128" s="245">
        <v>4217</v>
      </c>
      <c r="AL128" s="179">
        <f>AK128*AJ128</f>
        <v>0</v>
      </c>
      <c r="AM128" s="164">
        <f>AM125</f>
        <v>0</v>
      </c>
      <c r="AN128" s="245">
        <v>1476.2</v>
      </c>
      <c r="AO128" s="178">
        <f>AN128*AM128</f>
        <v>0</v>
      </c>
      <c r="AP128" s="165">
        <f>AP125</f>
        <v>0</v>
      </c>
      <c r="AQ128" s="254">
        <v>7352</v>
      </c>
      <c r="AR128" s="179">
        <f>AQ128*AP128</f>
        <v>0</v>
      </c>
      <c r="AS128" s="164">
        <f>AS125</f>
        <v>1</v>
      </c>
      <c r="AT128" s="254">
        <v>314</v>
      </c>
      <c r="AU128" s="180">
        <f>AT128*AS128</f>
        <v>314</v>
      </c>
      <c r="AV128" s="162">
        <f>AV125</f>
        <v>0</v>
      </c>
      <c r="AW128" s="254">
        <v>9220</v>
      </c>
      <c r="AX128" s="176">
        <f>AW128*AV128</f>
        <v>0</v>
      </c>
      <c r="AY128" s="161">
        <f>AY125</f>
        <v>0</v>
      </c>
      <c r="AZ128" s="251">
        <v>-408.49</v>
      </c>
      <c r="BA128" s="181">
        <f>AZ128*AY128</f>
        <v>0</v>
      </c>
      <c r="BB128" s="162">
        <f>BB125</f>
        <v>0</v>
      </c>
      <c r="BC128" s="251">
        <v>-95.45</v>
      </c>
      <c r="BD128" s="182">
        <f>BC128*BB128</f>
        <v>0</v>
      </c>
      <c r="BE128" s="161">
        <f>BE125</f>
        <v>0</v>
      </c>
      <c r="BF128" s="250">
        <v>6719.5</v>
      </c>
      <c r="BG128" s="182">
        <f>BF128*BE128</f>
        <v>0</v>
      </c>
      <c r="BH128" s="161">
        <f>BH125</f>
        <v>0</v>
      </c>
      <c r="BI128" s="250">
        <v>3125.75</v>
      </c>
      <c r="BJ128" s="180">
        <f>BI128*BH128</f>
        <v>0</v>
      </c>
      <c r="BK128" s="161">
        <f>BK125</f>
        <v>1</v>
      </c>
      <c r="BL128" s="250">
        <v>250.75</v>
      </c>
      <c r="BM128" s="180">
        <f>BL128*BK128</f>
        <v>250.75</v>
      </c>
      <c r="BN128" s="161">
        <f>BN125</f>
        <v>0</v>
      </c>
      <c r="BO128" s="254">
        <v>14335</v>
      </c>
      <c r="BP128" s="176">
        <f>BO128*BN128</f>
        <v>0</v>
      </c>
      <c r="BQ128" s="161">
        <f>BQ125</f>
        <v>0</v>
      </c>
      <c r="BR128" s="254">
        <v>6772.53</v>
      </c>
      <c r="BS128" s="182">
        <f>BR128*BQ128</f>
        <v>0</v>
      </c>
      <c r="BT128" s="161">
        <f>BT125</f>
        <v>1</v>
      </c>
      <c r="BU128" s="254">
        <v>3191.26</v>
      </c>
      <c r="BV128" s="180">
        <f>BU128*BT128</f>
        <v>3191.26</v>
      </c>
      <c r="BW128" s="162">
        <f>BW125</f>
        <v>1</v>
      </c>
      <c r="BX128" s="254">
        <v>326.25</v>
      </c>
      <c r="BY128" s="176">
        <f>BX128*BW128</f>
        <v>326.25</v>
      </c>
      <c r="BZ128" s="161">
        <f>BZ125</f>
        <v>0</v>
      </c>
      <c r="CA128" s="254">
        <v>14638</v>
      </c>
      <c r="CB128" s="180">
        <f>CA128*BZ128</f>
        <v>0</v>
      </c>
      <c r="CC128" s="162">
        <f>CC125</f>
        <v>0</v>
      </c>
      <c r="CD128" s="254"/>
      <c r="CE128" s="182"/>
      <c r="CF128" s="410">
        <f>CF126</f>
        <v>0</v>
      </c>
      <c r="CG128" s="254">
        <v>11759</v>
      </c>
      <c r="CH128" s="182">
        <f>CG128*CF128</f>
        <v>0</v>
      </c>
      <c r="CI128" s="416">
        <f>CI125</f>
        <v>0</v>
      </c>
      <c r="CJ128" s="254">
        <v>5704</v>
      </c>
      <c r="CK128" s="444">
        <f>CJ128*CI128</f>
        <v>0</v>
      </c>
      <c r="CL128" s="162">
        <f>CL125</f>
        <v>0</v>
      </c>
      <c r="CM128" s="254">
        <v>860</v>
      </c>
      <c r="CN128" s="608">
        <f>CM128*CL128</f>
        <v>0</v>
      </c>
      <c r="CO128" s="606">
        <f>N128+Q128+T128+W128+Z128+AC128+AF128+AI128+AL128+AO128+AR128+AU128+AX128+BA128+BD128+BG128+BJ128+BM128+BP128+BS128+BV128+BY128+CB128+CE128+CH128+CK128+CN128</f>
        <v>4082.26</v>
      </c>
      <c r="CP128" s="182"/>
      <c r="CQ128" s="733">
        <f>CO128+CP128</f>
        <v>4082.26</v>
      </c>
      <c r="CR128" s="599"/>
      <c r="CS128" s="359"/>
      <c r="CT128" s="613"/>
      <c r="CU128" s="182"/>
      <c r="CV128" s="608"/>
      <c r="CW128" s="642"/>
      <c r="CX128" s="182"/>
      <c r="CY128" s="608"/>
      <c r="CZ128" s="613"/>
      <c r="DA128" s="182"/>
      <c r="DB128" s="608"/>
      <c r="DC128" s="613"/>
      <c r="DD128" s="182"/>
      <c r="DE128" s="608"/>
      <c r="DF128" s="613"/>
      <c r="DG128" s="182"/>
      <c r="DH128" s="608"/>
      <c r="DI128" s="613"/>
      <c r="DJ128" s="182"/>
      <c r="DK128" s="608"/>
      <c r="DL128" s="613"/>
      <c r="DM128" s="182"/>
      <c r="DN128" s="608"/>
      <c r="DO128" s="613"/>
      <c r="DP128" s="182"/>
      <c r="DQ128" s="608"/>
      <c r="DR128" s="613"/>
      <c r="DS128" s="182"/>
      <c r="DT128" s="608"/>
      <c r="DU128" s="613"/>
      <c r="DV128" s="182"/>
      <c r="DW128" s="608"/>
      <c r="DX128" s="613"/>
      <c r="DY128" s="182"/>
      <c r="DZ128" s="608"/>
      <c r="EA128" s="613"/>
      <c r="EB128" s="182"/>
      <c r="EC128" s="608"/>
      <c r="ED128" s="613"/>
      <c r="EE128" s="182"/>
      <c r="EF128" s="608"/>
      <c r="EG128" s="613"/>
      <c r="EH128" s="182"/>
      <c r="EI128" s="608"/>
      <c r="EJ128" s="613"/>
      <c r="EK128" s="182"/>
      <c r="EL128" s="608"/>
      <c r="EM128" s="613"/>
      <c r="EN128" s="182"/>
      <c r="EO128" s="608"/>
      <c r="EP128" s="613"/>
      <c r="EQ128" s="182"/>
      <c r="ER128" s="608"/>
      <c r="ES128" s="613"/>
      <c r="ET128" s="182"/>
      <c r="EU128" s="608"/>
      <c r="EV128" s="613"/>
      <c r="EW128" s="182"/>
      <c r="EX128" s="608"/>
      <c r="EY128" s="613"/>
      <c r="EZ128" s="182"/>
      <c r="FA128" s="608"/>
      <c r="FB128" s="182"/>
      <c r="FC128" s="182"/>
      <c r="FD128" s="182"/>
      <c r="FE128" s="588"/>
      <c r="FF128" s="182"/>
      <c r="FG128" s="181"/>
      <c r="FH128" s="860"/>
      <c r="FI128" s="662">
        <f t="shared" si="534"/>
        <v>38749</v>
      </c>
      <c r="FJ128" s="677"/>
      <c r="FK128" s="677"/>
      <c r="FL128" s="677"/>
      <c r="FM128" s="677"/>
      <c r="FN128" s="677"/>
      <c r="FO128" s="677"/>
      <c r="FP128" s="677"/>
      <c r="FQ128" s="677"/>
      <c r="FR128" s="677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666"/>
      <c r="GD128" s="666"/>
      <c r="GE128" s="666"/>
      <c r="GF128" s="666"/>
      <c r="GG128" s="169"/>
      <c r="GH128" s="686">
        <f t="shared" si="536"/>
        <v>0</v>
      </c>
      <c r="GI128" s="171">
        <f t="shared" si="537"/>
        <v>0</v>
      </c>
      <c r="GJ128" s="171">
        <f t="shared" si="538"/>
        <v>0</v>
      </c>
      <c r="GK128" s="171">
        <f t="shared" si="539"/>
        <v>0</v>
      </c>
      <c r="GL128" s="171">
        <f t="shared" si="540"/>
        <v>0</v>
      </c>
      <c r="GM128" s="171">
        <f t="shared" si="541"/>
        <v>0</v>
      </c>
      <c r="GN128" s="171">
        <f t="shared" si="542"/>
        <v>0</v>
      </c>
      <c r="GO128" s="171">
        <f t="shared" si="543"/>
        <v>0</v>
      </c>
      <c r="GP128" s="171">
        <f t="shared" si="544"/>
        <v>0</v>
      </c>
      <c r="GQ128" s="171">
        <f t="shared" si="545"/>
        <v>0</v>
      </c>
      <c r="GR128" s="171">
        <f t="shared" si="546"/>
        <v>0</v>
      </c>
      <c r="GS128" s="171">
        <f t="shared" si="547"/>
        <v>3354</v>
      </c>
      <c r="GT128" s="171">
        <f t="shared" si="548"/>
        <v>0</v>
      </c>
      <c r="GU128" s="171">
        <f t="shared" si="549"/>
        <v>0</v>
      </c>
      <c r="GV128" s="171">
        <f t="shared" si="550"/>
        <v>0</v>
      </c>
      <c r="GW128" s="171">
        <f t="shared" si="551"/>
        <v>0</v>
      </c>
      <c r="GX128" s="171">
        <f t="shared" si="552"/>
        <v>0</v>
      </c>
      <c r="GY128" s="171">
        <f t="shared" si="553"/>
        <v>5176</v>
      </c>
      <c r="GZ128" s="171">
        <f t="shared" si="554"/>
        <v>0</v>
      </c>
      <c r="HA128" s="171">
        <f t="shared" si="555"/>
        <v>0</v>
      </c>
      <c r="HB128" s="171">
        <f t="shared" si="556"/>
        <v>30198.160000000007</v>
      </c>
      <c r="HC128" s="171">
        <f t="shared" si="557"/>
        <v>3918.25</v>
      </c>
      <c r="HD128" s="171">
        <f t="shared" si="558"/>
        <v>0</v>
      </c>
      <c r="HE128" s="171">
        <f t="shared" si="559"/>
        <v>0</v>
      </c>
      <c r="HF128" s="171">
        <f t="shared" si="560"/>
        <v>0</v>
      </c>
      <c r="HG128" s="171">
        <f t="shared" si="561"/>
        <v>0</v>
      </c>
      <c r="HH128" s="171">
        <f t="shared" si="562"/>
        <v>0</v>
      </c>
      <c r="HI128" s="778"/>
      <c r="HJ128" s="171">
        <f t="shared" si="563"/>
        <v>357.74</v>
      </c>
      <c r="HK128" s="171"/>
      <c r="HL128" s="172">
        <f t="shared" si="564"/>
        <v>38749</v>
      </c>
      <c r="HM128" s="171">
        <f t="shared" si="535"/>
        <v>42646.410000000011</v>
      </c>
      <c r="HN128" s="686"/>
      <c r="HO128" s="160"/>
      <c r="HP128" s="160"/>
      <c r="HQ128" s="171"/>
      <c r="HR128" s="168"/>
      <c r="HS128" s="168"/>
      <c r="HT128" s="160"/>
      <c r="HU128" s="158"/>
      <c r="HV128" s="158"/>
      <c r="HW128" s="185"/>
      <c r="HX128" s="468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  <c r="IX128" s="156"/>
      <c r="IY128" s="156"/>
      <c r="IZ128" s="156"/>
      <c r="JA128" s="156"/>
      <c r="JB128" s="156"/>
      <c r="JC128" s="156"/>
      <c r="JD128" s="156"/>
      <c r="JE128" s="156"/>
      <c r="JF128" s="156"/>
      <c r="JG128" s="156"/>
      <c r="JH128" s="156"/>
      <c r="JI128" s="156"/>
      <c r="JJ128" s="156"/>
      <c r="JK128" s="156"/>
      <c r="JL128" s="156"/>
      <c r="JM128" s="156"/>
      <c r="JN128" s="156"/>
      <c r="JO128" s="156"/>
      <c r="JP128" s="156"/>
      <c r="JQ128" s="156"/>
      <c r="JR128" s="156"/>
      <c r="JS128" s="156"/>
      <c r="JT128" s="156"/>
      <c r="JU128" s="156"/>
    </row>
    <row r="129" spans="1:281" s="174" customFormat="1" ht="19.5" customHeight="1" x14ac:dyDescent="0.35">
      <c r="A129" s="156"/>
      <c r="B129" s="813"/>
      <c r="C129" s="814"/>
      <c r="D129" s="816"/>
      <c r="E129" s="816"/>
      <c r="F129" s="814"/>
      <c r="G129" s="817"/>
      <c r="H129" s="818"/>
      <c r="I129" s="765"/>
      <c r="J129" s="159"/>
      <c r="K129" s="268"/>
      <c r="L129" s="162"/>
      <c r="M129"/>
      <c r="N129" s="188"/>
      <c r="O129" s="162"/>
      <c r="P129"/>
      <c r="Q129" s="189"/>
      <c r="R129" s="161"/>
      <c r="S129"/>
      <c r="T129" s="190"/>
      <c r="U129" s="164"/>
      <c r="V129"/>
      <c r="W129" s="191"/>
      <c r="X129" s="164"/>
      <c r="Y129"/>
      <c r="Z129" s="192"/>
      <c r="AA129" s="165"/>
      <c r="AB129"/>
      <c r="AC129" s="191"/>
      <c r="AD129" s="164"/>
      <c r="AE129"/>
      <c r="AF129" s="191"/>
      <c r="AG129" s="164"/>
      <c r="AH129" s="438"/>
      <c r="AI129" s="192"/>
      <c r="AJ129" s="165"/>
      <c r="AK129" s="438"/>
      <c r="AL129" s="191"/>
      <c r="AM129" s="164"/>
      <c r="AN129" s="438"/>
      <c r="AO129" s="192"/>
      <c r="AP129" s="165"/>
      <c r="AQ129"/>
      <c r="AR129" s="191"/>
      <c r="AS129" s="164"/>
      <c r="AT129"/>
      <c r="AU129" s="193"/>
      <c r="AV129" s="162"/>
      <c r="AW129"/>
      <c r="AX129" s="189"/>
      <c r="AY129" s="161"/>
      <c r="AZ129"/>
      <c r="BA129" s="193"/>
      <c r="BB129" s="162"/>
      <c r="BC129"/>
      <c r="BD129" s="189"/>
      <c r="BE129" s="161"/>
      <c r="BF129" s="24"/>
      <c r="BG129" s="189"/>
      <c r="BH129" s="161"/>
      <c r="BI129" s="24"/>
      <c r="BJ129" s="193"/>
      <c r="BK129" s="161"/>
      <c r="BL129" s="24"/>
      <c r="BM129" s="193"/>
      <c r="BN129" s="161"/>
      <c r="BO129"/>
      <c r="BP129" s="189"/>
      <c r="BQ129" s="161"/>
      <c r="BR129"/>
      <c r="BS129" s="189"/>
      <c r="BT129" s="161"/>
      <c r="BU129"/>
      <c r="BV129" s="193"/>
      <c r="BW129" s="162"/>
      <c r="BX129"/>
      <c r="BY129" s="189"/>
      <c r="BZ129" s="161"/>
      <c r="CA129"/>
      <c r="CB129" s="193"/>
      <c r="CC129" s="162"/>
      <c r="CD129"/>
      <c r="CE129" s="194"/>
      <c r="CF129" s="411"/>
      <c r="CG129"/>
      <c r="CH129" s="189"/>
      <c r="CI129" s="416"/>
      <c r="CJ129"/>
      <c r="CK129" s="445"/>
      <c r="CL129" s="162"/>
      <c r="CM129"/>
      <c r="CN129" s="609"/>
      <c r="CO129" s="158"/>
      <c r="CP129" s="189"/>
      <c r="CQ129" s="734"/>
      <c r="CR129" s="600"/>
      <c r="CS129" s="359"/>
      <c r="CT129" s="614"/>
      <c r="CU129" s="189"/>
      <c r="CV129" s="609"/>
      <c r="CW129" s="643"/>
      <c r="CX129" s="189"/>
      <c r="CY129" s="609"/>
      <c r="CZ129" s="614"/>
      <c r="DA129" s="189"/>
      <c r="DB129" s="609"/>
      <c r="DC129" s="614"/>
      <c r="DD129" s="189"/>
      <c r="DE129" s="609"/>
      <c r="DF129" s="614"/>
      <c r="DG129" s="189"/>
      <c r="DH129" s="609"/>
      <c r="DI129" s="614"/>
      <c r="DJ129" s="189"/>
      <c r="DK129" s="609"/>
      <c r="DL129" s="614"/>
      <c r="DM129" s="189"/>
      <c r="DN129" s="609"/>
      <c r="DO129" s="614"/>
      <c r="DP129" s="189"/>
      <c r="DQ129" s="609"/>
      <c r="DR129" s="614"/>
      <c r="DS129" s="189"/>
      <c r="DT129" s="609"/>
      <c r="DU129" s="614"/>
      <c r="DV129" s="189"/>
      <c r="DW129" s="609"/>
      <c r="DX129" s="614"/>
      <c r="DY129" s="189"/>
      <c r="DZ129" s="609"/>
      <c r="EA129" s="614"/>
      <c r="EB129" s="189"/>
      <c r="EC129" s="609"/>
      <c r="ED129" s="614"/>
      <c r="EE129" s="189"/>
      <c r="EF129" s="609"/>
      <c r="EG129" s="614"/>
      <c r="EH129" s="189"/>
      <c r="EI129" s="609"/>
      <c r="EJ129" s="614"/>
      <c r="EK129" s="189"/>
      <c r="EL129" s="609"/>
      <c r="EM129" s="614"/>
      <c r="EN129" s="189"/>
      <c r="EO129" s="609"/>
      <c r="EP129" s="614"/>
      <c r="EQ129" s="189"/>
      <c r="ER129" s="609"/>
      <c r="ES129" s="614"/>
      <c r="ET129" s="189"/>
      <c r="EU129" s="609"/>
      <c r="EV129" s="614"/>
      <c r="EW129" s="189"/>
      <c r="EX129" s="609"/>
      <c r="EY129" s="614"/>
      <c r="EZ129" s="189"/>
      <c r="FA129" s="609"/>
      <c r="FB129" s="189"/>
      <c r="FC129" s="189"/>
      <c r="FD129" s="189"/>
      <c r="FE129" s="585"/>
      <c r="FF129" s="189"/>
      <c r="FG129" s="193"/>
      <c r="FH129" s="861"/>
      <c r="FI129" s="662">
        <f t="shared" si="534"/>
        <v>38777</v>
      </c>
      <c r="FJ129" s="677"/>
      <c r="FK129" s="677"/>
      <c r="FL129" s="677"/>
      <c r="FM129" s="677"/>
      <c r="FN129" s="677"/>
      <c r="FO129" s="677"/>
      <c r="FP129" s="677"/>
      <c r="FQ129" s="677"/>
      <c r="FR129" s="677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666"/>
      <c r="GD129" s="666"/>
      <c r="GE129" s="666"/>
      <c r="GF129" s="666"/>
      <c r="GG129" s="169"/>
      <c r="GH129" s="686">
        <f t="shared" si="536"/>
        <v>0</v>
      </c>
      <c r="GI129" s="171">
        <f t="shared" si="537"/>
        <v>0</v>
      </c>
      <c r="GJ129" s="171">
        <f t="shared" si="538"/>
        <v>0</v>
      </c>
      <c r="GK129" s="171">
        <f t="shared" si="539"/>
        <v>0</v>
      </c>
      <c r="GL129" s="171">
        <f t="shared" si="540"/>
        <v>0</v>
      </c>
      <c r="GM129" s="171">
        <f t="shared" si="541"/>
        <v>0</v>
      </c>
      <c r="GN129" s="171">
        <f t="shared" si="542"/>
        <v>0</v>
      </c>
      <c r="GO129" s="171">
        <f t="shared" si="543"/>
        <v>0</v>
      </c>
      <c r="GP129" s="171">
        <f t="shared" si="544"/>
        <v>0</v>
      </c>
      <c r="GQ129" s="171">
        <f t="shared" si="545"/>
        <v>0</v>
      </c>
      <c r="GR129" s="171">
        <f t="shared" si="546"/>
        <v>0</v>
      </c>
      <c r="GS129" s="171">
        <f t="shared" si="547"/>
        <v>3616</v>
      </c>
      <c r="GT129" s="171">
        <f t="shared" si="548"/>
        <v>0</v>
      </c>
      <c r="GU129" s="171">
        <f t="shared" si="549"/>
        <v>0</v>
      </c>
      <c r="GV129" s="171">
        <f t="shared" si="550"/>
        <v>0</v>
      </c>
      <c r="GW129" s="171">
        <f t="shared" si="551"/>
        <v>0</v>
      </c>
      <c r="GX129" s="171">
        <f t="shared" si="552"/>
        <v>0</v>
      </c>
      <c r="GY129" s="171">
        <f t="shared" si="553"/>
        <v>5139.5</v>
      </c>
      <c r="GZ129" s="171">
        <f t="shared" si="554"/>
        <v>0</v>
      </c>
      <c r="HA129" s="171">
        <f t="shared" si="555"/>
        <v>0</v>
      </c>
      <c r="HB129" s="171">
        <f t="shared" si="556"/>
        <v>27981.170000000006</v>
      </c>
      <c r="HC129" s="171">
        <f t="shared" si="557"/>
        <v>3381.25</v>
      </c>
      <c r="HD129" s="171">
        <f t="shared" si="558"/>
        <v>0</v>
      </c>
      <c r="HE129" s="171">
        <f t="shared" si="559"/>
        <v>0</v>
      </c>
      <c r="HF129" s="171">
        <f t="shared" si="560"/>
        <v>0</v>
      </c>
      <c r="HG129" s="171">
        <f t="shared" si="561"/>
        <v>0</v>
      </c>
      <c r="HH129" s="171">
        <f t="shared" si="562"/>
        <v>0</v>
      </c>
      <c r="HI129" s="778"/>
      <c r="HJ129" s="171">
        <f t="shared" si="563"/>
        <v>-2528.4899999999998</v>
      </c>
      <c r="HK129" s="171"/>
      <c r="HL129" s="172">
        <f t="shared" si="564"/>
        <v>38777</v>
      </c>
      <c r="HM129" s="171">
        <f t="shared" si="535"/>
        <v>40117.920000000013</v>
      </c>
      <c r="HN129" s="686"/>
      <c r="HO129" s="160"/>
      <c r="HP129" s="160"/>
      <c r="HQ129" s="171"/>
      <c r="HR129" s="168"/>
      <c r="HS129" s="168"/>
      <c r="HT129" s="160"/>
      <c r="HU129" s="158"/>
      <c r="HV129" s="158"/>
      <c r="HW129" s="170"/>
      <c r="HX129" s="468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  <c r="IX129" s="156"/>
      <c r="IY129" s="156"/>
      <c r="IZ129" s="156"/>
      <c r="JA129" s="156"/>
      <c r="JB129" s="156"/>
      <c r="JC129" s="156"/>
      <c r="JD129" s="156"/>
      <c r="JE129" s="156"/>
      <c r="JF129" s="156"/>
      <c r="JG129" s="156"/>
      <c r="JH129" s="156"/>
      <c r="JI129" s="156"/>
      <c r="JJ129" s="156"/>
      <c r="JK129" s="156"/>
      <c r="JL129" s="156"/>
      <c r="JM129" s="156"/>
      <c r="JN129" s="156"/>
      <c r="JO129" s="156"/>
      <c r="JP129" s="156"/>
      <c r="JQ129" s="156"/>
      <c r="JR129" s="156"/>
      <c r="JS129" s="156"/>
      <c r="JT129" s="156"/>
      <c r="JU129" s="156"/>
    </row>
    <row r="130" spans="1:281" s="174" customFormat="1" ht="19.5" customHeight="1" x14ac:dyDescent="0.35">
      <c r="A130" s="156"/>
      <c r="B130" s="813">
        <f>EDATE(B126,1)</f>
        <v>38353</v>
      </c>
      <c r="C130" s="814">
        <f>C115</f>
        <v>25000</v>
      </c>
      <c r="D130" s="816">
        <f>(F128&lt;0)*-F128</f>
        <v>0</v>
      </c>
      <c r="E130" s="816">
        <f>(F128&gt;0)*-F128</f>
        <v>-4082.26</v>
      </c>
      <c r="F130" s="814">
        <f t="shared" ref="F130:F141" si="565">CQ130</f>
        <v>-1986.48</v>
      </c>
      <c r="G130" s="817">
        <f>F130+D55</f>
        <v>23013.52</v>
      </c>
      <c r="H130" s="818">
        <f>F130/D55</f>
        <v>-7.9459200000000008E-2</v>
      </c>
      <c r="I130" s="765">
        <f>F130+I126</f>
        <v>31080.670000000009</v>
      </c>
      <c r="J130" s="159">
        <f t="shared" ref="J130:J141" si="566">HV130</f>
        <v>-3217.9799999999996</v>
      </c>
      <c r="K130" s="267">
        <v>38353</v>
      </c>
      <c r="L130" s="162">
        <f>L126</f>
        <v>0</v>
      </c>
      <c r="M130" s="259">
        <v>-909.5</v>
      </c>
      <c r="N130" s="175">
        <f t="shared" ref="N130:N141" si="567">M130*L130</f>
        <v>0</v>
      </c>
      <c r="O130" s="162">
        <f>O126</f>
        <v>0</v>
      </c>
      <c r="P130" s="259">
        <v>-126.05</v>
      </c>
      <c r="Q130" s="176">
        <f t="shared" ref="Q130:Q141" si="568">P130*O130</f>
        <v>0</v>
      </c>
      <c r="R130" s="161">
        <f>R126</f>
        <v>0</v>
      </c>
      <c r="S130" s="260">
        <v>19.2</v>
      </c>
      <c r="T130" s="177">
        <f t="shared" ref="T130:T141" si="569">S130*R130</f>
        <v>0</v>
      </c>
      <c r="U130" s="164">
        <f>U126</f>
        <v>0</v>
      </c>
      <c r="V130" s="259">
        <v>-33.18</v>
      </c>
      <c r="W130" s="177">
        <f t="shared" ref="W130:W141" si="570">V130*U130</f>
        <v>0</v>
      </c>
      <c r="X130" s="164">
        <f>X126</f>
        <v>0</v>
      </c>
      <c r="Y130" s="248">
        <v>1606</v>
      </c>
      <c r="Z130" s="178">
        <f t="shared" ref="Z130:Z141" si="571">Y130*X130</f>
        <v>0</v>
      </c>
      <c r="AA130" s="165">
        <f>AA126</f>
        <v>0</v>
      </c>
      <c r="AB130" s="248">
        <v>803</v>
      </c>
      <c r="AC130" s="179">
        <f t="shared" ref="AC130:AC141" si="572">AB130*AA130</f>
        <v>0</v>
      </c>
      <c r="AD130" s="164">
        <f>AD126</f>
        <v>0</v>
      </c>
      <c r="AE130" s="248">
        <v>160.6</v>
      </c>
      <c r="AF130" s="179">
        <f t="shared" ref="AF130:AF141" si="573">AE130*AD130</f>
        <v>0</v>
      </c>
      <c r="AG130" s="164">
        <f>AG126</f>
        <v>0</v>
      </c>
      <c r="AH130" s="439">
        <v>20</v>
      </c>
      <c r="AI130" s="178">
        <f t="shared" ref="AI130:AI141" si="574">AH130*AG130</f>
        <v>0</v>
      </c>
      <c r="AJ130" s="165">
        <f>AJ126</f>
        <v>0</v>
      </c>
      <c r="AK130" s="243">
        <v>-9.5</v>
      </c>
      <c r="AL130" s="179">
        <f t="shared" ref="AL130:AL141" si="575">AK130*AJ130</f>
        <v>0</v>
      </c>
      <c r="AM130" s="164">
        <f>AM126</f>
        <v>0</v>
      </c>
      <c r="AN130" s="243">
        <v>-27.2</v>
      </c>
      <c r="AO130" s="178">
        <f t="shared" ref="AO130:AO141" si="576">AN130*AM130</f>
        <v>0</v>
      </c>
      <c r="AP130" s="165">
        <f>AP126</f>
        <v>0</v>
      </c>
      <c r="AQ130" s="259">
        <v>-288</v>
      </c>
      <c r="AR130" s="179">
        <f t="shared" ref="AR130:AR141" si="577">AQ130*AP130</f>
        <v>0</v>
      </c>
      <c r="AS130" s="164">
        <f>AS126</f>
        <v>1</v>
      </c>
      <c r="AT130" s="259">
        <v>-99</v>
      </c>
      <c r="AU130" s="180">
        <f t="shared" ref="AU130:AU141" si="578">AT130*AS130</f>
        <v>-99</v>
      </c>
      <c r="AV130" s="162">
        <f>AV126</f>
        <v>0</v>
      </c>
      <c r="AW130" s="259">
        <v>-4147</v>
      </c>
      <c r="AX130" s="176">
        <f t="shared" ref="AX130:AX141" si="579">AW130*AV130</f>
        <v>0</v>
      </c>
      <c r="AY130" s="161">
        <f>AY126</f>
        <v>0</v>
      </c>
      <c r="AZ130" s="247">
        <v>-2176.4899999999998</v>
      </c>
      <c r="BA130" s="181">
        <f t="shared" ref="BA130:BA141" si="580">AZ130*AY130</f>
        <v>0</v>
      </c>
      <c r="BB130" s="162">
        <f>BB126</f>
        <v>0</v>
      </c>
      <c r="BC130" s="247">
        <v>-221.55</v>
      </c>
      <c r="BD130" s="182">
        <f t="shared" ref="BD130:BD141" si="581">BC130*BB130</f>
        <v>0</v>
      </c>
      <c r="BE130" s="161">
        <f>BE126</f>
        <v>0</v>
      </c>
      <c r="BF130" s="247">
        <v>-539</v>
      </c>
      <c r="BG130" s="182">
        <f t="shared" ref="BG130:BG141" si="582">BF130*BE130</f>
        <v>0</v>
      </c>
      <c r="BH130" s="161">
        <f>BH126</f>
        <v>0</v>
      </c>
      <c r="BI130" s="247">
        <v>-289</v>
      </c>
      <c r="BJ130" s="180">
        <f t="shared" ref="BJ130:BJ141" si="583">BI130*BH130</f>
        <v>0</v>
      </c>
      <c r="BK130" s="161">
        <f>BK126</f>
        <v>1</v>
      </c>
      <c r="BL130" s="247">
        <v>-89</v>
      </c>
      <c r="BM130" s="180">
        <f t="shared" ref="BM130:BM141" si="584">BL130*BK130</f>
        <v>-89</v>
      </c>
      <c r="BN130" s="161">
        <f>BN126</f>
        <v>0</v>
      </c>
      <c r="BO130" s="260">
        <v>1592.25</v>
      </c>
      <c r="BP130" s="176">
        <f t="shared" ref="BP130:BP141" si="585">BO130*BN130</f>
        <v>0</v>
      </c>
      <c r="BQ130" s="161">
        <f>BQ126</f>
        <v>0</v>
      </c>
      <c r="BR130" s="259">
        <v>-2815.46</v>
      </c>
      <c r="BS130" s="182">
        <f t="shared" ref="BS130:BS141" si="586">BR130*BQ130</f>
        <v>0</v>
      </c>
      <c r="BT130" s="161">
        <f>BT126</f>
        <v>1</v>
      </c>
      <c r="BU130" s="259">
        <v>-1446.73</v>
      </c>
      <c r="BV130" s="180">
        <f t="shared" ref="BV130:BV141" si="587">BU130*BT130</f>
        <v>-1446.73</v>
      </c>
      <c r="BW130" s="162">
        <f>BW126</f>
        <v>1</v>
      </c>
      <c r="BX130" s="259">
        <v>-351.75</v>
      </c>
      <c r="BY130" s="176">
        <f t="shared" ref="BY130:BY141" si="588">BX130*BW130</f>
        <v>-351.75</v>
      </c>
      <c r="BZ130" s="161">
        <f>BZ126</f>
        <v>0</v>
      </c>
      <c r="CA130" s="259">
        <v>-669</v>
      </c>
      <c r="CB130" s="180">
        <f t="shared" ref="CB130:CB141" si="589">CA130*BZ130</f>
        <v>0</v>
      </c>
      <c r="CC130" s="162">
        <f>CC126</f>
        <v>0</v>
      </c>
      <c r="CD130" s="260"/>
      <c r="CE130" s="182"/>
      <c r="CF130" s="410">
        <f>CF128</f>
        <v>0</v>
      </c>
      <c r="CG130" s="260">
        <v>751</v>
      </c>
      <c r="CH130" s="182">
        <f t="shared" ref="CH130:CH141" si="590">CG130*CF130</f>
        <v>0</v>
      </c>
      <c r="CI130" s="416">
        <f>CI126</f>
        <v>0</v>
      </c>
      <c r="CJ130" s="260">
        <v>356</v>
      </c>
      <c r="CK130" s="444">
        <f t="shared" ref="CK130:CK141" si="591">CJ130*CI130</f>
        <v>0</v>
      </c>
      <c r="CL130" s="162">
        <f>CL126</f>
        <v>0</v>
      </c>
      <c r="CM130" s="260">
        <v>40</v>
      </c>
      <c r="CN130" s="608">
        <f t="shared" ref="CN130:CN141" si="592">CM130*CL130</f>
        <v>0</v>
      </c>
      <c r="CO130" s="158">
        <f t="shared" ref="CO130:CO141" si="593">N130+Q130+T130+W130+Z130+AC130+AF130+AI130+AL130+AO130+AR130+AU130+AX130+BA130+BD130+BG130+BJ130+BM130+BP130+BS130+BV130+BY130+CB130+CE130+CH130+CK130+CN130</f>
        <v>-1986.48</v>
      </c>
      <c r="CP130" s="182"/>
      <c r="CQ130" s="731">
        <f t="shared" ref="CQ130:CQ141" si="594">CO130+CP130</f>
        <v>-1986.48</v>
      </c>
      <c r="CR130" s="599"/>
      <c r="CS130" s="359">
        <f>EDATE(CS126,1)</f>
        <v>38353</v>
      </c>
      <c r="CT130" s="613"/>
      <c r="CU130" s="182"/>
      <c r="CV130" s="608"/>
      <c r="CW130" s="642"/>
      <c r="CX130" s="182"/>
      <c r="CY130" s="608"/>
      <c r="CZ130" s="613"/>
      <c r="DA130" s="182"/>
      <c r="DB130" s="608"/>
      <c r="DC130" s="613"/>
      <c r="DD130" s="182"/>
      <c r="DE130" s="608"/>
      <c r="DF130" s="613"/>
      <c r="DG130" s="182"/>
      <c r="DH130" s="608"/>
      <c r="DI130" s="613"/>
      <c r="DJ130" s="182"/>
      <c r="DK130" s="608"/>
      <c r="DL130" s="613"/>
      <c r="DM130" s="182"/>
      <c r="DN130" s="608"/>
      <c r="DO130" s="613"/>
      <c r="DP130" s="182"/>
      <c r="DQ130" s="608"/>
      <c r="DR130" s="613"/>
      <c r="DS130" s="182"/>
      <c r="DT130" s="608"/>
      <c r="DU130" s="613"/>
      <c r="DV130" s="182"/>
      <c r="DW130" s="608"/>
      <c r="DX130" s="613"/>
      <c r="DY130" s="182"/>
      <c r="DZ130" s="608"/>
      <c r="EA130" s="613"/>
      <c r="EB130" s="182"/>
      <c r="EC130" s="608"/>
      <c r="ED130" s="613"/>
      <c r="EE130" s="182"/>
      <c r="EF130" s="608"/>
      <c r="EG130" s="613"/>
      <c r="EH130" s="182"/>
      <c r="EI130" s="608"/>
      <c r="EJ130" s="613"/>
      <c r="EK130" s="182"/>
      <c r="EL130" s="608"/>
      <c r="EM130" s="613"/>
      <c r="EN130" s="182"/>
      <c r="EO130" s="608"/>
      <c r="EP130" s="613"/>
      <c r="EQ130" s="182"/>
      <c r="ER130" s="608"/>
      <c r="ES130" s="613"/>
      <c r="ET130" s="182"/>
      <c r="EU130" s="608"/>
      <c r="EV130" s="613"/>
      <c r="EW130" s="182"/>
      <c r="EX130" s="608"/>
      <c r="EY130" s="613"/>
      <c r="EZ130" s="182"/>
      <c r="FA130" s="608"/>
      <c r="FB130" s="182"/>
      <c r="FC130" s="182"/>
      <c r="FD130" s="182"/>
      <c r="FE130" s="588"/>
      <c r="FF130" s="182"/>
      <c r="FG130" s="181"/>
      <c r="FH130" s="860"/>
      <c r="FI130" s="662">
        <f t="shared" si="534"/>
        <v>38808</v>
      </c>
      <c r="FJ130" s="677"/>
      <c r="FK130" s="677"/>
      <c r="FL130" s="677"/>
      <c r="FM130" s="677"/>
      <c r="FN130" s="677"/>
      <c r="FO130" s="677"/>
      <c r="FP130" s="677"/>
      <c r="FQ130" s="677"/>
      <c r="FR130" s="677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666"/>
      <c r="GD130" s="666"/>
      <c r="GE130" s="666"/>
      <c r="GF130" s="666"/>
      <c r="GG130" s="169"/>
      <c r="GH130" s="686">
        <f t="shared" si="536"/>
        <v>0</v>
      </c>
      <c r="GI130" s="171">
        <f t="shared" si="537"/>
        <v>0</v>
      </c>
      <c r="GJ130" s="171">
        <f t="shared" si="538"/>
        <v>0</v>
      </c>
      <c r="GK130" s="171">
        <f t="shared" si="539"/>
        <v>0</v>
      </c>
      <c r="GL130" s="171">
        <f t="shared" si="540"/>
        <v>0</v>
      </c>
      <c r="GM130" s="171">
        <f t="shared" si="541"/>
        <v>0</v>
      </c>
      <c r="GN130" s="171">
        <f t="shared" si="542"/>
        <v>0</v>
      </c>
      <c r="GO130" s="171">
        <f t="shared" si="543"/>
        <v>0</v>
      </c>
      <c r="GP130" s="171">
        <f t="shared" si="544"/>
        <v>0</v>
      </c>
      <c r="GQ130" s="171">
        <f t="shared" si="545"/>
        <v>0</v>
      </c>
      <c r="GR130" s="171">
        <f t="shared" si="546"/>
        <v>0</v>
      </c>
      <c r="GS130" s="171">
        <f t="shared" si="547"/>
        <v>3766</v>
      </c>
      <c r="GT130" s="171">
        <f t="shared" si="548"/>
        <v>0</v>
      </c>
      <c r="GU130" s="171">
        <f t="shared" si="549"/>
        <v>0</v>
      </c>
      <c r="GV130" s="171">
        <f t="shared" si="550"/>
        <v>0</v>
      </c>
      <c r="GW130" s="171">
        <f t="shared" si="551"/>
        <v>0</v>
      </c>
      <c r="GX130" s="171">
        <f t="shared" si="552"/>
        <v>0</v>
      </c>
      <c r="GY130" s="171">
        <f t="shared" si="553"/>
        <v>5750.75</v>
      </c>
      <c r="GZ130" s="171">
        <f t="shared" si="554"/>
        <v>0</v>
      </c>
      <c r="HA130" s="171">
        <f t="shared" si="555"/>
        <v>0</v>
      </c>
      <c r="HB130" s="171">
        <f t="shared" si="556"/>
        <v>29642.170000000006</v>
      </c>
      <c r="HC130" s="171">
        <f t="shared" si="557"/>
        <v>3682.25</v>
      </c>
      <c r="HD130" s="171">
        <f t="shared" si="558"/>
        <v>0</v>
      </c>
      <c r="HE130" s="171">
        <f t="shared" si="559"/>
        <v>0</v>
      </c>
      <c r="HF130" s="171">
        <f t="shared" si="560"/>
        <v>0</v>
      </c>
      <c r="HG130" s="171">
        <f t="shared" si="561"/>
        <v>0</v>
      </c>
      <c r="HH130" s="171">
        <f t="shared" si="562"/>
        <v>0</v>
      </c>
      <c r="HI130" s="778"/>
      <c r="HJ130" s="171">
        <f t="shared" si="563"/>
        <v>2723.25</v>
      </c>
      <c r="HK130" s="171"/>
      <c r="HL130" s="172">
        <f t="shared" si="564"/>
        <v>38808</v>
      </c>
      <c r="HM130" s="171">
        <f t="shared" si="535"/>
        <v>42841.170000000013</v>
      </c>
      <c r="HN130" s="700">
        <f t="shared" ref="HN130:HN141" si="595">B130</f>
        <v>38353</v>
      </c>
      <c r="HO130" s="160">
        <f t="shared" ref="HO130:HO141" si="596">HQ130*HR130</f>
        <v>0</v>
      </c>
      <c r="HP130" s="160">
        <f t="shared" ref="HP130:HP141" si="597">HQ130*HS130</f>
        <v>-1986.48</v>
      </c>
      <c r="HQ130" s="171">
        <f t="shared" ref="HQ130:HQ141" si="598">CQ130</f>
        <v>-1986.48</v>
      </c>
      <c r="HR130" s="168">
        <f t="shared" ref="HR130:HR141" si="599">(HQ130&gt;0)*1</f>
        <v>0</v>
      </c>
      <c r="HS130" s="168">
        <f t="shared" ref="HS130:HS141" si="600">(HQ130&lt;0)*1</f>
        <v>1</v>
      </c>
      <c r="HT130" s="160">
        <f>HQ130+HT126</f>
        <v>31080.670000000009</v>
      </c>
      <c r="HU130" s="158">
        <f>MAX(HT55:HT130)</f>
        <v>34298.650000000009</v>
      </c>
      <c r="HV130" s="158">
        <f t="shared" ref="HV130:HV141" si="601">HT130-HU130</f>
        <v>-3217.9799999999996</v>
      </c>
      <c r="HW130" s="170"/>
      <c r="HX130" s="468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  <c r="IX130" s="156"/>
      <c r="IY130" s="156"/>
      <c r="IZ130" s="156"/>
      <c r="JA130" s="156"/>
      <c r="JB130" s="156"/>
      <c r="JC130" s="156"/>
      <c r="JD130" s="156"/>
      <c r="JE130" s="156"/>
      <c r="JF130" s="156"/>
      <c r="JG130" s="156"/>
      <c r="JH130" s="156"/>
      <c r="JI130" s="156"/>
      <c r="JJ130" s="156"/>
      <c r="JK130" s="156"/>
      <c r="JL130" s="156"/>
      <c r="JM130" s="156"/>
      <c r="JN130" s="156"/>
      <c r="JO130" s="156"/>
      <c r="JP130" s="156"/>
      <c r="JQ130" s="156"/>
      <c r="JR130" s="156"/>
      <c r="JS130" s="156"/>
      <c r="JT130" s="156"/>
      <c r="JU130" s="156"/>
    </row>
    <row r="131" spans="1:281" s="174" customFormat="1" ht="19.5" customHeight="1" x14ac:dyDescent="0.35">
      <c r="A131" s="156"/>
      <c r="B131" s="813">
        <f t="shared" ref="B131:B141" si="602">EDATE(B130,1)</f>
        <v>38384</v>
      </c>
      <c r="C131" s="814">
        <f t="shared" ref="C131:C141" si="603">G130</f>
        <v>23013.52</v>
      </c>
      <c r="D131" s="816">
        <v>0</v>
      </c>
      <c r="E131" s="816">
        <v>0</v>
      </c>
      <c r="F131" s="814">
        <f t="shared" si="565"/>
        <v>838.49</v>
      </c>
      <c r="G131" s="817">
        <f t="shared" ref="G131:G141" si="604">F131+G130</f>
        <v>23852.010000000002</v>
      </c>
      <c r="H131" s="818">
        <f t="shared" ref="H131:H141" si="605">F131/G130</f>
        <v>3.6434669707198206E-2</v>
      </c>
      <c r="I131" s="765">
        <f t="shared" ref="I131:I141" si="606">F131+I130</f>
        <v>31919.160000000011</v>
      </c>
      <c r="J131" s="159">
        <f t="shared" si="566"/>
        <v>-2379.489999999998</v>
      </c>
      <c r="K131" s="267">
        <v>38384</v>
      </c>
      <c r="L131" s="162">
        <f t="shared" ref="L131:L141" si="607">L130</f>
        <v>0</v>
      </c>
      <c r="M131" s="260">
        <v>215.5</v>
      </c>
      <c r="N131" s="175">
        <f t="shared" si="567"/>
        <v>0</v>
      </c>
      <c r="O131" s="162">
        <f t="shared" ref="O131:O141" si="608">O130</f>
        <v>0</v>
      </c>
      <c r="P131" s="259">
        <v>-13.55</v>
      </c>
      <c r="Q131" s="176">
        <f t="shared" si="568"/>
        <v>0</v>
      </c>
      <c r="R131" s="161">
        <f t="shared" ref="R131:R141" si="609">R130</f>
        <v>0</v>
      </c>
      <c r="S131" s="260">
        <v>244.4</v>
      </c>
      <c r="T131" s="177">
        <f t="shared" si="569"/>
        <v>0</v>
      </c>
      <c r="U131" s="164">
        <f t="shared" ref="U131:U141" si="610">U130</f>
        <v>0</v>
      </c>
      <c r="V131" s="259">
        <v>-10.66</v>
      </c>
      <c r="W131" s="177">
        <f t="shared" si="570"/>
        <v>0</v>
      </c>
      <c r="X131" s="164">
        <f t="shared" ref="X131:X141" si="611">X130</f>
        <v>0</v>
      </c>
      <c r="Y131" s="248">
        <v>604</v>
      </c>
      <c r="Z131" s="178">
        <f t="shared" si="571"/>
        <v>0</v>
      </c>
      <c r="AA131" s="165">
        <f t="shared" ref="AA131:AA141" si="612">AA130</f>
        <v>0</v>
      </c>
      <c r="AB131" s="248">
        <v>282.5</v>
      </c>
      <c r="AC131" s="179">
        <f t="shared" si="572"/>
        <v>0</v>
      </c>
      <c r="AD131" s="164">
        <f t="shared" ref="AD131:AD141" si="613">AD130</f>
        <v>0</v>
      </c>
      <c r="AE131" s="248">
        <v>25.3</v>
      </c>
      <c r="AF131" s="179">
        <f t="shared" si="573"/>
        <v>0</v>
      </c>
      <c r="AG131" s="164">
        <f t="shared" ref="AG131:AG141" si="614">AG130</f>
        <v>0</v>
      </c>
      <c r="AH131" s="243">
        <v>-259</v>
      </c>
      <c r="AI131" s="178">
        <f t="shared" si="574"/>
        <v>0</v>
      </c>
      <c r="AJ131" s="165">
        <f t="shared" ref="AJ131:AJ141" si="615">AJ130</f>
        <v>0</v>
      </c>
      <c r="AK131" s="243">
        <v>-168.5</v>
      </c>
      <c r="AL131" s="179">
        <f t="shared" si="575"/>
        <v>0</v>
      </c>
      <c r="AM131" s="164">
        <f t="shared" ref="AM131:AM141" si="616">AM130</f>
        <v>0</v>
      </c>
      <c r="AN131" s="243">
        <v>-114.2</v>
      </c>
      <c r="AO131" s="178">
        <f t="shared" si="576"/>
        <v>0</v>
      </c>
      <c r="AP131" s="165">
        <f t="shared" ref="AP131:AP141" si="617">AP130</f>
        <v>0</v>
      </c>
      <c r="AQ131" s="260">
        <v>1780</v>
      </c>
      <c r="AR131" s="179">
        <f t="shared" si="577"/>
        <v>0</v>
      </c>
      <c r="AS131" s="164">
        <f t="shared" ref="AS131:AS141" si="618">AS130</f>
        <v>1</v>
      </c>
      <c r="AT131" s="260">
        <v>178</v>
      </c>
      <c r="AU131" s="180">
        <f t="shared" si="578"/>
        <v>178</v>
      </c>
      <c r="AV131" s="162">
        <f t="shared" ref="AV131:AV141" si="619">AV130</f>
        <v>0</v>
      </c>
      <c r="AW131" s="259">
        <v>-1069</v>
      </c>
      <c r="AX131" s="176">
        <f t="shared" si="579"/>
        <v>0</v>
      </c>
      <c r="AY131" s="161">
        <f t="shared" ref="AY131:AY141" si="620">AY130</f>
        <v>0</v>
      </c>
      <c r="AZ131" s="248">
        <v>1361</v>
      </c>
      <c r="BA131" s="181">
        <f t="shared" si="580"/>
        <v>0</v>
      </c>
      <c r="BB131" s="162">
        <f t="shared" ref="BB131:BB141" si="621">BB130</f>
        <v>0</v>
      </c>
      <c r="BC131" s="248">
        <v>132.19999999999999</v>
      </c>
      <c r="BD131" s="182">
        <f t="shared" si="581"/>
        <v>0</v>
      </c>
      <c r="BE131" s="161">
        <f t="shared" ref="BE131:BE141" si="622">BE130</f>
        <v>0</v>
      </c>
      <c r="BF131" s="248">
        <v>1736</v>
      </c>
      <c r="BG131" s="182">
        <f t="shared" si="582"/>
        <v>0</v>
      </c>
      <c r="BH131" s="161">
        <f t="shared" ref="BH131:BH141" si="623">BH130</f>
        <v>0</v>
      </c>
      <c r="BI131" s="248">
        <v>848.5</v>
      </c>
      <c r="BJ131" s="180">
        <f t="shared" si="583"/>
        <v>0</v>
      </c>
      <c r="BK131" s="161">
        <f t="shared" ref="BK131:BK141" si="624">BK130</f>
        <v>1</v>
      </c>
      <c r="BL131" s="248">
        <v>138.5</v>
      </c>
      <c r="BM131" s="180">
        <f t="shared" si="584"/>
        <v>138.5</v>
      </c>
      <c r="BN131" s="161">
        <f t="shared" ref="BN131:BN141" si="625">BN130</f>
        <v>0</v>
      </c>
      <c r="BO131" s="260">
        <v>1673.5</v>
      </c>
      <c r="BP131" s="176">
        <f t="shared" si="585"/>
        <v>0</v>
      </c>
      <c r="BQ131" s="161">
        <f t="shared" ref="BQ131:BQ141" si="626">BQ130</f>
        <v>0</v>
      </c>
      <c r="BR131" s="260">
        <v>960.99</v>
      </c>
      <c r="BS131" s="182">
        <f t="shared" si="586"/>
        <v>0</v>
      </c>
      <c r="BT131" s="161">
        <f t="shared" ref="BT131:BT141" si="627">BT130</f>
        <v>1</v>
      </c>
      <c r="BU131" s="260">
        <v>460.99</v>
      </c>
      <c r="BV131" s="180">
        <f t="shared" si="587"/>
        <v>460.99</v>
      </c>
      <c r="BW131" s="162">
        <f t="shared" ref="BW131:BW141" si="628">BW130</f>
        <v>1</v>
      </c>
      <c r="BX131" s="260">
        <v>61</v>
      </c>
      <c r="BY131" s="176">
        <f t="shared" si="588"/>
        <v>61</v>
      </c>
      <c r="BZ131" s="161">
        <f t="shared" ref="BZ131:BZ141" si="629">BZ130</f>
        <v>0</v>
      </c>
      <c r="CA131" s="260">
        <v>791</v>
      </c>
      <c r="CB131" s="180">
        <f t="shared" si="589"/>
        <v>0</v>
      </c>
      <c r="CC131" s="162">
        <f t="shared" ref="CC131:CC141" si="630">CC130</f>
        <v>0</v>
      </c>
      <c r="CD131" s="260"/>
      <c r="CE131" s="182"/>
      <c r="CF131" s="410">
        <f t="shared" ref="CF131:CF141" si="631">CF130</f>
        <v>0</v>
      </c>
      <c r="CG131" s="259">
        <v>-488</v>
      </c>
      <c r="CH131" s="182">
        <f t="shared" si="590"/>
        <v>0</v>
      </c>
      <c r="CI131" s="416">
        <f t="shared" ref="CI131:CI141" si="632">CI130</f>
        <v>0</v>
      </c>
      <c r="CJ131" s="259">
        <v>-283</v>
      </c>
      <c r="CK131" s="444">
        <f t="shared" si="591"/>
        <v>0</v>
      </c>
      <c r="CL131" s="162">
        <f t="shared" ref="CL131:CL141" si="633">CL130</f>
        <v>0</v>
      </c>
      <c r="CM131" s="259">
        <v>-119</v>
      </c>
      <c r="CN131" s="608">
        <f t="shared" si="592"/>
        <v>0</v>
      </c>
      <c r="CO131" s="158">
        <f t="shared" si="593"/>
        <v>838.49</v>
      </c>
      <c r="CP131" s="182"/>
      <c r="CQ131" s="731">
        <f t="shared" si="594"/>
        <v>838.49</v>
      </c>
      <c r="CR131" s="599"/>
      <c r="CS131" s="359">
        <f t="shared" ref="CS131:CS141" si="634">EDATE(CS130,1)</f>
        <v>38384</v>
      </c>
      <c r="CT131" s="613"/>
      <c r="CU131" s="182"/>
      <c r="CV131" s="608"/>
      <c r="CW131" s="642"/>
      <c r="CX131" s="182"/>
      <c r="CY131" s="608"/>
      <c r="CZ131" s="613"/>
      <c r="DA131" s="182"/>
      <c r="DB131" s="608"/>
      <c r="DC131" s="613"/>
      <c r="DD131" s="182"/>
      <c r="DE131" s="608"/>
      <c r="DF131" s="613"/>
      <c r="DG131" s="182"/>
      <c r="DH131" s="608"/>
      <c r="DI131" s="613"/>
      <c r="DJ131" s="182"/>
      <c r="DK131" s="608"/>
      <c r="DL131" s="613"/>
      <c r="DM131" s="182"/>
      <c r="DN131" s="608"/>
      <c r="DO131" s="613"/>
      <c r="DP131" s="182"/>
      <c r="DQ131" s="608"/>
      <c r="DR131" s="613"/>
      <c r="DS131" s="182"/>
      <c r="DT131" s="608"/>
      <c r="DU131" s="613"/>
      <c r="DV131" s="182"/>
      <c r="DW131" s="608"/>
      <c r="DX131" s="613"/>
      <c r="DY131" s="182"/>
      <c r="DZ131" s="608"/>
      <c r="EA131" s="613"/>
      <c r="EB131" s="182"/>
      <c r="EC131" s="608"/>
      <c r="ED131" s="613"/>
      <c r="EE131" s="182"/>
      <c r="EF131" s="608"/>
      <c r="EG131" s="613"/>
      <c r="EH131" s="182"/>
      <c r="EI131" s="608"/>
      <c r="EJ131" s="613"/>
      <c r="EK131" s="182"/>
      <c r="EL131" s="608"/>
      <c r="EM131" s="613"/>
      <c r="EN131" s="182"/>
      <c r="EO131" s="608"/>
      <c r="EP131" s="613"/>
      <c r="EQ131" s="182"/>
      <c r="ER131" s="608"/>
      <c r="ES131" s="613"/>
      <c r="ET131" s="182"/>
      <c r="EU131" s="608"/>
      <c r="EV131" s="613"/>
      <c r="EW131" s="182"/>
      <c r="EX131" s="608"/>
      <c r="EY131" s="613"/>
      <c r="EZ131" s="182"/>
      <c r="FA131" s="608"/>
      <c r="FB131" s="182"/>
      <c r="FC131" s="182"/>
      <c r="FD131" s="182"/>
      <c r="FE131" s="588"/>
      <c r="FF131" s="182"/>
      <c r="FG131" s="181"/>
      <c r="FH131" s="860"/>
      <c r="FI131" s="662">
        <f t="shared" si="534"/>
        <v>38838</v>
      </c>
      <c r="FJ131" s="677"/>
      <c r="FK131" s="677"/>
      <c r="FL131" s="677"/>
      <c r="FM131" s="677"/>
      <c r="FN131" s="677"/>
      <c r="FO131" s="677"/>
      <c r="FP131" s="677"/>
      <c r="FQ131" s="677"/>
      <c r="FR131" s="677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666"/>
      <c r="GD131" s="666"/>
      <c r="GE131" s="666"/>
      <c r="GF131" s="666"/>
      <c r="GG131" s="169"/>
      <c r="GH131" s="686">
        <f t="shared" si="536"/>
        <v>0</v>
      </c>
      <c r="GI131" s="171">
        <f t="shared" si="537"/>
        <v>0</v>
      </c>
      <c r="GJ131" s="171">
        <f t="shared" si="538"/>
        <v>0</v>
      </c>
      <c r="GK131" s="171">
        <f t="shared" si="539"/>
        <v>0</v>
      </c>
      <c r="GL131" s="171">
        <f t="shared" si="540"/>
        <v>0</v>
      </c>
      <c r="GM131" s="171">
        <f t="shared" si="541"/>
        <v>0</v>
      </c>
      <c r="GN131" s="171">
        <f t="shared" si="542"/>
        <v>0</v>
      </c>
      <c r="GO131" s="171">
        <f t="shared" si="543"/>
        <v>0</v>
      </c>
      <c r="GP131" s="171">
        <f t="shared" si="544"/>
        <v>0</v>
      </c>
      <c r="GQ131" s="171">
        <f t="shared" si="545"/>
        <v>0</v>
      </c>
      <c r="GR131" s="171">
        <f t="shared" si="546"/>
        <v>0</v>
      </c>
      <c r="GS131" s="171">
        <f t="shared" si="547"/>
        <v>3843</v>
      </c>
      <c r="GT131" s="171">
        <f t="shared" si="548"/>
        <v>0</v>
      </c>
      <c r="GU131" s="171">
        <f t="shared" si="549"/>
        <v>0</v>
      </c>
      <c r="GV131" s="171">
        <f t="shared" si="550"/>
        <v>0</v>
      </c>
      <c r="GW131" s="171">
        <f t="shared" si="551"/>
        <v>0</v>
      </c>
      <c r="GX131" s="171">
        <f t="shared" si="552"/>
        <v>0</v>
      </c>
      <c r="GY131" s="171">
        <f t="shared" si="553"/>
        <v>6042</v>
      </c>
      <c r="GZ131" s="171">
        <f t="shared" si="554"/>
        <v>0</v>
      </c>
      <c r="HA131" s="171">
        <f t="shared" si="555"/>
        <v>0</v>
      </c>
      <c r="HB131" s="171">
        <f t="shared" si="556"/>
        <v>30392.180000000004</v>
      </c>
      <c r="HC131" s="171">
        <f t="shared" si="557"/>
        <v>3832.25</v>
      </c>
      <c r="HD131" s="171">
        <f t="shared" si="558"/>
        <v>0</v>
      </c>
      <c r="HE131" s="171">
        <f t="shared" si="559"/>
        <v>0</v>
      </c>
      <c r="HF131" s="171">
        <f t="shared" si="560"/>
        <v>0</v>
      </c>
      <c r="HG131" s="171">
        <f t="shared" si="561"/>
        <v>0</v>
      </c>
      <c r="HH131" s="171">
        <f t="shared" si="562"/>
        <v>0</v>
      </c>
      <c r="HI131" s="778"/>
      <c r="HJ131" s="171">
        <f t="shared" si="563"/>
        <v>1268.26</v>
      </c>
      <c r="HK131" s="171"/>
      <c r="HL131" s="172">
        <f t="shared" si="564"/>
        <v>38838</v>
      </c>
      <c r="HM131" s="171">
        <f t="shared" si="535"/>
        <v>44109.430000000015</v>
      </c>
      <c r="HN131" s="700">
        <f t="shared" si="595"/>
        <v>38384</v>
      </c>
      <c r="HO131" s="160">
        <f t="shared" si="596"/>
        <v>838.49</v>
      </c>
      <c r="HP131" s="160">
        <f t="shared" si="597"/>
        <v>0</v>
      </c>
      <c r="HQ131" s="171">
        <f t="shared" si="598"/>
        <v>838.49</v>
      </c>
      <c r="HR131" s="168">
        <f t="shared" si="599"/>
        <v>1</v>
      </c>
      <c r="HS131" s="168">
        <f t="shared" si="600"/>
        <v>0</v>
      </c>
      <c r="HT131" s="160">
        <f t="shared" ref="HT131:HT141" si="635">HQ131+HT130</f>
        <v>31919.160000000011</v>
      </c>
      <c r="HU131" s="158">
        <f>MAX(HT55:HT131)</f>
        <v>34298.650000000009</v>
      </c>
      <c r="HV131" s="158">
        <f t="shared" si="601"/>
        <v>-2379.489999999998</v>
      </c>
      <c r="HW131" s="170"/>
      <c r="HX131" s="468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  <c r="IX131" s="156"/>
      <c r="IY131" s="156"/>
      <c r="IZ131" s="156"/>
      <c r="JA131" s="156"/>
      <c r="JB131" s="156"/>
      <c r="JC131" s="156"/>
      <c r="JD131" s="156"/>
      <c r="JE131" s="156"/>
      <c r="JF131" s="156"/>
      <c r="JG131" s="156"/>
      <c r="JH131" s="156"/>
      <c r="JI131" s="156"/>
      <c r="JJ131" s="156"/>
      <c r="JK131" s="156"/>
      <c r="JL131" s="156"/>
      <c r="JM131" s="156"/>
      <c r="JN131" s="156"/>
      <c r="JO131" s="156"/>
      <c r="JP131" s="156"/>
      <c r="JQ131" s="156"/>
      <c r="JR131" s="156"/>
      <c r="JS131" s="156"/>
      <c r="JT131" s="156"/>
      <c r="JU131" s="156"/>
    </row>
    <row r="132" spans="1:281" s="174" customFormat="1" ht="19.5" customHeight="1" x14ac:dyDescent="0.35">
      <c r="A132" s="156"/>
      <c r="B132" s="813">
        <f t="shared" si="602"/>
        <v>38412</v>
      </c>
      <c r="C132" s="814">
        <f t="shared" si="603"/>
        <v>23852.010000000002</v>
      </c>
      <c r="D132" s="816">
        <v>0</v>
      </c>
      <c r="E132" s="816">
        <v>0</v>
      </c>
      <c r="F132" s="814">
        <f t="shared" si="565"/>
        <v>1104.76</v>
      </c>
      <c r="G132" s="817">
        <f t="shared" si="604"/>
        <v>24956.77</v>
      </c>
      <c r="H132" s="818">
        <f t="shared" si="605"/>
        <v>4.6317270536109949E-2</v>
      </c>
      <c r="I132" s="765">
        <f t="shared" si="606"/>
        <v>33023.920000000013</v>
      </c>
      <c r="J132" s="159">
        <f t="shared" si="566"/>
        <v>-1274.7299999999959</v>
      </c>
      <c r="K132" s="267">
        <v>38412</v>
      </c>
      <c r="L132" s="162">
        <f t="shared" si="607"/>
        <v>0</v>
      </c>
      <c r="M132" s="260">
        <v>526.5</v>
      </c>
      <c r="N132" s="175">
        <f t="shared" si="567"/>
        <v>0</v>
      </c>
      <c r="O132" s="162">
        <f t="shared" si="608"/>
        <v>0</v>
      </c>
      <c r="P132" s="260">
        <v>17.55</v>
      </c>
      <c r="Q132" s="176">
        <f t="shared" si="568"/>
        <v>0</v>
      </c>
      <c r="R132" s="161">
        <f t="shared" si="609"/>
        <v>0</v>
      </c>
      <c r="S132" s="260">
        <v>172.4</v>
      </c>
      <c r="T132" s="177">
        <f t="shared" si="569"/>
        <v>0</v>
      </c>
      <c r="U132" s="164">
        <f t="shared" si="610"/>
        <v>0</v>
      </c>
      <c r="V132" s="259">
        <v>-17.86</v>
      </c>
      <c r="W132" s="177">
        <f t="shared" si="570"/>
        <v>0</v>
      </c>
      <c r="X132" s="164">
        <f t="shared" si="611"/>
        <v>0</v>
      </c>
      <c r="Y132" s="247">
        <v>-185</v>
      </c>
      <c r="Z132" s="178">
        <f t="shared" si="571"/>
        <v>0</v>
      </c>
      <c r="AA132" s="165">
        <f t="shared" si="612"/>
        <v>0</v>
      </c>
      <c r="AB132" s="247">
        <v>-112</v>
      </c>
      <c r="AC132" s="179">
        <f t="shared" si="572"/>
        <v>0</v>
      </c>
      <c r="AD132" s="164">
        <f t="shared" si="613"/>
        <v>0</v>
      </c>
      <c r="AE132" s="247">
        <v>-53.6</v>
      </c>
      <c r="AF132" s="179">
        <f t="shared" si="573"/>
        <v>0</v>
      </c>
      <c r="AG132" s="164">
        <f t="shared" si="614"/>
        <v>0</v>
      </c>
      <c r="AH132" s="243">
        <v>-1484.5</v>
      </c>
      <c r="AI132" s="178">
        <f t="shared" si="574"/>
        <v>0</v>
      </c>
      <c r="AJ132" s="165">
        <f t="shared" si="615"/>
        <v>0</v>
      </c>
      <c r="AK132" s="243">
        <v>-761.75</v>
      </c>
      <c r="AL132" s="179">
        <f t="shared" si="575"/>
        <v>0</v>
      </c>
      <c r="AM132" s="164">
        <f t="shared" si="616"/>
        <v>0</v>
      </c>
      <c r="AN132" s="243">
        <v>-328.1</v>
      </c>
      <c r="AO132" s="178">
        <f t="shared" si="576"/>
        <v>0</v>
      </c>
      <c r="AP132" s="165">
        <f t="shared" si="617"/>
        <v>0</v>
      </c>
      <c r="AQ132" s="260">
        <v>861</v>
      </c>
      <c r="AR132" s="179">
        <f t="shared" si="577"/>
        <v>0</v>
      </c>
      <c r="AS132" s="164">
        <f t="shared" si="618"/>
        <v>1</v>
      </c>
      <c r="AT132" s="260">
        <v>51</v>
      </c>
      <c r="AU132" s="180">
        <f t="shared" si="578"/>
        <v>51</v>
      </c>
      <c r="AV132" s="162">
        <f t="shared" si="619"/>
        <v>0</v>
      </c>
      <c r="AW132" s="260">
        <v>152</v>
      </c>
      <c r="AX132" s="176">
        <f t="shared" si="579"/>
        <v>0</v>
      </c>
      <c r="AY132" s="161">
        <f t="shared" si="620"/>
        <v>0</v>
      </c>
      <c r="AZ132" s="247">
        <v>-838.98</v>
      </c>
      <c r="BA132" s="181">
        <f t="shared" si="580"/>
        <v>0</v>
      </c>
      <c r="BB132" s="162">
        <f t="shared" si="621"/>
        <v>0</v>
      </c>
      <c r="BC132" s="247">
        <v>-87.8</v>
      </c>
      <c r="BD132" s="182">
        <f t="shared" si="581"/>
        <v>0</v>
      </c>
      <c r="BE132" s="161">
        <f t="shared" si="622"/>
        <v>0</v>
      </c>
      <c r="BF132" s="248">
        <v>298.5</v>
      </c>
      <c r="BG132" s="182">
        <f t="shared" si="582"/>
        <v>0</v>
      </c>
      <c r="BH132" s="161">
        <f t="shared" si="623"/>
        <v>0</v>
      </c>
      <c r="BI132" s="248">
        <v>129.75</v>
      </c>
      <c r="BJ132" s="180">
        <f t="shared" si="583"/>
        <v>0</v>
      </c>
      <c r="BK132" s="161">
        <f t="shared" si="624"/>
        <v>1</v>
      </c>
      <c r="BL132" s="247">
        <v>-5.25</v>
      </c>
      <c r="BM132" s="180">
        <f t="shared" si="584"/>
        <v>-5.25</v>
      </c>
      <c r="BN132" s="161">
        <f t="shared" si="625"/>
        <v>0</v>
      </c>
      <c r="BO132" s="260">
        <v>454.75</v>
      </c>
      <c r="BP132" s="176">
        <f t="shared" si="585"/>
        <v>0</v>
      </c>
      <c r="BQ132" s="161">
        <f t="shared" si="626"/>
        <v>0</v>
      </c>
      <c r="BR132" s="260">
        <v>1947.03</v>
      </c>
      <c r="BS132" s="182">
        <f t="shared" si="586"/>
        <v>0</v>
      </c>
      <c r="BT132" s="161">
        <f t="shared" si="627"/>
        <v>1</v>
      </c>
      <c r="BU132" s="260">
        <v>934.51</v>
      </c>
      <c r="BV132" s="180">
        <f t="shared" si="587"/>
        <v>934.51</v>
      </c>
      <c r="BW132" s="162">
        <f t="shared" si="628"/>
        <v>1</v>
      </c>
      <c r="BX132" s="260">
        <v>124.5</v>
      </c>
      <c r="BY132" s="176">
        <f t="shared" si="588"/>
        <v>124.5</v>
      </c>
      <c r="BZ132" s="161">
        <f t="shared" si="629"/>
        <v>0</v>
      </c>
      <c r="CA132" s="260">
        <v>771</v>
      </c>
      <c r="CB132" s="180">
        <f t="shared" si="589"/>
        <v>0</v>
      </c>
      <c r="CC132" s="162">
        <f t="shared" si="630"/>
        <v>0</v>
      </c>
      <c r="CD132" s="259"/>
      <c r="CE132" s="182"/>
      <c r="CF132" s="410">
        <f t="shared" si="631"/>
        <v>0</v>
      </c>
      <c r="CG132" s="260">
        <v>3650</v>
      </c>
      <c r="CH132" s="182">
        <f t="shared" si="590"/>
        <v>0</v>
      </c>
      <c r="CI132" s="416">
        <f t="shared" si="632"/>
        <v>0</v>
      </c>
      <c r="CJ132" s="260">
        <v>1825</v>
      </c>
      <c r="CK132" s="444">
        <f t="shared" si="591"/>
        <v>0</v>
      </c>
      <c r="CL132" s="162">
        <f t="shared" si="633"/>
        <v>0</v>
      </c>
      <c r="CM132" s="260">
        <v>365</v>
      </c>
      <c r="CN132" s="608">
        <f t="shared" si="592"/>
        <v>0</v>
      </c>
      <c r="CO132" s="158">
        <f t="shared" si="593"/>
        <v>1104.76</v>
      </c>
      <c r="CP132" s="182"/>
      <c r="CQ132" s="731">
        <f t="shared" si="594"/>
        <v>1104.76</v>
      </c>
      <c r="CR132" s="599"/>
      <c r="CS132" s="359">
        <f t="shared" si="634"/>
        <v>38412</v>
      </c>
      <c r="CT132" s="613"/>
      <c r="CU132" s="182"/>
      <c r="CV132" s="608"/>
      <c r="CW132" s="642"/>
      <c r="CX132" s="182"/>
      <c r="CY132" s="608"/>
      <c r="CZ132" s="613"/>
      <c r="DA132" s="182"/>
      <c r="DB132" s="608"/>
      <c r="DC132" s="613"/>
      <c r="DD132" s="182"/>
      <c r="DE132" s="608"/>
      <c r="DF132" s="613"/>
      <c r="DG132" s="182"/>
      <c r="DH132" s="608"/>
      <c r="DI132" s="613"/>
      <c r="DJ132" s="182"/>
      <c r="DK132" s="608"/>
      <c r="DL132" s="613"/>
      <c r="DM132" s="182"/>
      <c r="DN132" s="608"/>
      <c r="DO132" s="613"/>
      <c r="DP132" s="182"/>
      <c r="DQ132" s="608"/>
      <c r="DR132" s="613"/>
      <c r="DS132" s="182"/>
      <c r="DT132" s="608"/>
      <c r="DU132" s="613"/>
      <c r="DV132" s="182"/>
      <c r="DW132" s="608"/>
      <c r="DX132" s="613"/>
      <c r="DY132" s="182"/>
      <c r="DZ132" s="608"/>
      <c r="EA132" s="613"/>
      <c r="EB132" s="182"/>
      <c r="EC132" s="608"/>
      <c r="ED132" s="613"/>
      <c r="EE132" s="182"/>
      <c r="EF132" s="608"/>
      <c r="EG132" s="613"/>
      <c r="EH132" s="182"/>
      <c r="EI132" s="608"/>
      <c r="EJ132" s="613"/>
      <c r="EK132" s="182"/>
      <c r="EL132" s="608"/>
      <c r="EM132" s="613"/>
      <c r="EN132" s="182"/>
      <c r="EO132" s="608"/>
      <c r="EP132" s="613"/>
      <c r="EQ132" s="182"/>
      <c r="ER132" s="608"/>
      <c r="ES132" s="613"/>
      <c r="ET132" s="182"/>
      <c r="EU132" s="608"/>
      <c r="EV132" s="613"/>
      <c r="EW132" s="182"/>
      <c r="EX132" s="608"/>
      <c r="EY132" s="613"/>
      <c r="EZ132" s="182"/>
      <c r="FA132" s="608"/>
      <c r="FB132" s="182"/>
      <c r="FC132" s="182"/>
      <c r="FD132" s="182"/>
      <c r="FE132" s="588"/>
      <c r="FF132" s="182"/>
      <c r="FG132" s="181"/>
      <c r="FH132" s="860"/>
      <c r="FI132" s="662">
        <f t="shared" si="534"/>
        <v>38869</v>
      </c>
      <c r="FJ132" s="677"/>
      <c r="FK132" s="677"/>
      <c r="FL132" s="677"/>
      <c r="FM132" s="677"/>
      <c r="FN132" s="677"/>
      <c r="FO132" s="677"/>
      <c r="FP132" s="677"/>
      <c r="FQ132" s="677"/>
      <c r="FR132" s="677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666"/>
      <c r="GD132" s="666"/>
      <c r="GE132" s="666"/>
      <c r="GF132" s="666"/>
      <c r="GG132" s="169"/>
      <c r="GH132" s="686">
        <f t="shared" si="536"/>
        <v>0</v>
      </c>
      <c r="GI132" s="171">
        <f t="shared" si="537"/>
        <v>0</v>
      </c>
      <c r="GJ132" s="171">
        <f t="shared" si="538"/>
        <v>0</v>
      </c>
      <c r="GK132" s="171">
        <f t="shared" si="539"/>
        <v>0</v>
      </c>
      <c r="GL132" s="171">
        <f t="shared" si="540"/>
        <v>0</v>
      </c>
      <c r="GM132" s="171">
        <f t="shared" si="541"/>
        <v>0</v>
      </c>
      <c r="GN132" s="171">
        <f t="shared" si="542"/>
        <v>0</v>
      </c>
      <c r="GO132" s="171">
        <f t="shared" si="543"/>
        <v>0</v>
      </c>
      <c r="GP132" s="171">
        <f t="shared" si="544"/>
        <v>0</v>
      </c>
      <c r="GQ132" s="171">
        <f t="shared" si="545"/>
        <v>0</v>
      </c>
      <c r="GR132" s="171">
        <f t="shared" si="546"/>
        <v>0</v>
      </c>
      <c r="GS132" s="171">
        <f t="shared" si="547"/>
        <v>3948</v>
      </c>
      <c r="GT132" s="171">
        <f t="shared" si="548"/>
        <v>0</v>
      </c>
      <c r="GU132" s="171">
        <f t="shared" si="549"/>
        <v>0</v>
      </c>
      <c r="GV132" s="171">
        <f t="shared" si="550"/>
        <v>0</v>
      </c>
      <c r="GW132" s="171">
        <f t="shared" si="551"/>
        <v>0</v>
      </c>
      <c r="GX132" s="171">
        <f t="shared" si="552"/>
        <v>0</v>
      </c>
      <c r="GY132" s="171">
        <f t="shared" si="553"/>
        <v>5576.75</v>
      </c>
      <c r="GZ132" s="171">
        <f t="shared" si="554"/>
        <v>0</v>
      </c>
      <c r="HA132" s="171">
        <f t="shared" si="555"/>
        <v>0</v>
      </c>
      <c r="HB132" s="171">
        <f t="shared" si="556"/>
        <v>31603.170000000006</v>
      </c>
      <c r="HC132" s="171">
        <f t="shared" si="557"/>
        <v>4043.25</v>
      </c>
      <c r="HD132" s="171">
        <f t="shared" si="558"/>
        <v>0</v>
      </c>
      <c r="HE132" s="171">
        <f t="shared" si="559"/>
        <v>0</v>
      </c>
      <c r="HF132" s="171">
        <f t="shared" si="560"/>
        <v>0</v>
      </c>
      <c r="HG132" s="171">
        <f t="shared" si="561"/>
        <v>0</v>
      </c>
      <c r="HH132" s="171">
        <f t="shared" si="562"/>
        <v>0</v>
      </c>
      <c r="HI132" s="778"/>
      <c r="HJ132" s="171">
        <f t="shared" si="563"/>
        <v>1061.74</v>
      </c>
      <c r="HK132" s="171"/>
      <c r="HL132" s="172">
        <f t="shared" si="564"/>
        <v>38869</v>
      </c>
      <c r="HM132" s="171">
        <f t="shared" si="535"/>
        <v>45171.170000000013</v>
      </c>
      <c r="HN132" s="700">
        <f t="shared" si="595"/>
        <v>38412</v>
      </c>
      <c r="HO132" s="160">
        <f t="shared" si="596"/>
        <v>1104.76</v>
      </c>
      <c r="HP132" s="160">
        <f t="shared" si="597"/>
        <v>0</v>
      </c>
      <c r="HQ132" s="171">
        <f t="shared" si="598"/>
        <v>1104.76</v>
      </c>
      <c r="HR132" s="168">
        <f t="shared" si="599"/>
        <v>1</v>
      </c>
      <c r="HS132" s="168">
        <f t="shared" si="600"/>
        <v>0</v>
      </c>
      <c r="HT132" s="160">
        <f t="shared" si="635"/>
        <v>33023.920000000013</v>
      </c>
      <c r="HU132" s="158">
        <f>MAX(HT55:HT132)</f>
        <v>34298.650000000009</v>
      </c>
      <c r="HV132" s="158">
        <f t="shared" si="601"/>
        <v>-1274.7299999999959</v>
      </c>
      <c r="HW132" s="170"/>
      <c r="HX132" s="468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  <c r="IX132" s="156"/>
      <c r="IY132" s="156"/>
      <c r="IZ132" s="156"/>
      <c r="JA132" s="156"/>
      <c r="JB132" s="156"/>
      <c r="JC132" s="156"/>
      <c r="JD132" s="156"/>
      <c r="JE132" s="156"/>
      <c r="JF132" s="156"/>
      <c r="JG132" s="156"/>
      <c r="JH132" s="156"/>
      <c r="JI132" s="156"/>
      <c r="JJ132" s="156"/>
      <c r="JK132" s="156"/>
      <c r="JL132" s="156"/>
      <c r="JM132" s="156"/>
      <c r="JN132" s="156"/>
      <c r="JO132" s="156"/>
      <c r="JP132" s="156"/>
      <c r="JQ132" s="156"/>
      <c r="JR132" s="156"/>
      <c r="JS132" s="156"/>
      <c r="JT132" s="156"/>
      <c r="JU132" s="156"/>
    </row>
    <row r="133" spans="1:281" s="174" customFormat="1" ht="19.5" customHeight="1" x14ac:dyDescent="0.35">
      <c r="A133" s="156"/>
      <c r="B133" s="813">
        <f t="shared" si="602"/>
        <v>38443</v>
      </c>
      <c r="C133" s="814">
        <f t="shared" si="603"/>
        <v>24956.77</v>
      </c>
      <c r="D133" s="816">
        <v>0</v>
      </c>
      <c r="E133" s="816">
        <v>0</v>
      </c>
      <c r="F133" s="814">
        <f t="shared" si="565"/>
        <v>676.51</v>
      </c>
      <c r="G133" s="817">
        <f t="shared" si="604"/>
        <v>25633.279999999999</v>
      </c>
      <c r="H133" s="818">
        <f t="shared" si="605"/>
        <v>2.7107273898024462E-2</v>
      </c>
      <c r="I133" s="765">
        <f t="shared" si="606"/>
        <v>33700.430000000015</v>
      </c>
      <c r="J133" s="159">
        <f t="shared" si="566"/>
        <v>-598.21999999999389</v>
      </c>
      <c r="K133" s="267">
        <v>38443</v>
      </c>
      <c r="L133" s="162">
        <f t="shared" si="607"/>
        <v>0</v>
      </c>
      <c r="M133" s="260">
        <v>1187</v>
      </c>
      <c r="N133" s="175">
        <f t="shared" si="567"/>
        <v>0</v>
      </c>
      <c r="O133" s="162">
        <f t="shared" si="608"/>
        <v>0</v>
      </c>
      <c r="P133" s="260">
        <v>118.7</v>
      </c>
      <c r="Q133" s="176">
        <f t="shared" si="568"/>
        <v>0</v>
      </c>
      <c r="R133" s="161">
        <f t="shared" si="609"/>
        <v>0</v>
      </c>
      <c r="S133" s="260">
        <v>1234.8</v>
      </c>
      <c r="T133" s="177">
        <f t="shared" si="569"/>
        <v>0</v>
      </c>
      <c r="U133" s="164">
        <f t="shared" si="610"/>
        <v>0</v>
      </c>
      <c r="V133" s="260">
        <v>123.48</v>
      </c>
      <c r="W133" s="177">
        <f t="shared" si="570"/>
        <v>0</v>
      </c>
      <c r="X133" s="164">
        <f t="shared" si="611"/>
        <v>0</v>
      </c>
      <c r="Y133" s="247">
        <v>-465</v>
      </c>
      <c r="Z133" s="178">
        <f t="shared" si="571"/>
        <v>0</v>
      </c>
      <c r="AA133" s="165">
        <f t="shared" si="612"/>
        <v>0</v>
      </c>
      <c r="AB133" s="247">
        <v>-252</v>
      </c>
      <c r="AC133" s="179">
        <f t="shared" si="572"/>
        <v>0</v>
      </c>
      <c r="AD133" s="164">
        <f t="shared" si="613"/>
        <v>0</v>
      </c>
      <c r="AE133" s="247">
        <v>-81.599999999999994</v>
      </c>
      <c r="AF133" s="179">
        <f t="shared" si="573"/>
        <v>0</v>
      </c>
      <c r="AG133" s="164">
        <f t="shared" si="614"/>
        <v>0</v>
      </c>
      <c r="AH133" s="243">
        <v>-1002</v>
      </c>
      <c r="AI133" s="178">
        <f t="shared" si="574"/>
        <v>0</v>
      </c>
      <c r="AJ133" s="165">
        <f t="shared" si="615"/>
        <v>0</v>
      </c>
      <c r="AK133" s="243">
        <v>-540</v>
      </c>
      <c r="AL133" s="179">
        <f t="shared" si="575"/>
        <v>0</v>
      </c>
      <c r="AM133" s="164">
        <f t="shared" si="616"/>
        <v>0</v>
      </c>
      <c r="AN133" s="243">
        <v>-262.8</v>
      </c>
      <c r="AO133" s="178">
        <f t="shared" si="576"/>
        <v>0</v>
      </c>
      <c r="AP133" s="165">
        <f t="shared" si="617"/>
        <v>0</v>
      </c>
      <c r="AQ133" s="260">
        <v>101</v>
      </c>
      <c r="AR133" s="179">
        <f t="shared" si="577"/>
        <v>0</v>
      </c>
      <c r="AS133" s="164">
        <f t="shared" si="618"/>
        <v>1</v>
      </c>
      <c r="AT133" s="259">
        <v>-25</v>
      </c>
      <c r="AU133" s="180">
        <f t="shared" si="578"/>
        <v>-25</v>
      </c>
      <c r="AV133" s="162">
        <f t="shared" si="619"/>
        <v>0</v>
      </c>
      <c r="AW133" s="260">
        <v>1791</v>
      </c>
      <c r="AX133" s="176">
        <f t="shared" si="579"/>
        <v>0</v>
      </c>
      <c r="AY133" s="161">
        <f t="shared" si="620"/>
        <v>0</v>
      </c>
      <c r="AZ133" s="247">
        <v>-3326.5</v>
      </c>
      <c r="BA133" s="181">
        <f t="shared" si="580"/>
        <v>0</v>
      </c>
      <c r="BB133" s="162">
        <f t="shared" si="621"/>
        <v>0</v>
      </c>
      <c r="BC133" s="247">
        <v>-336.55</v>
      </c>
      <c r="BD133" s="182">
        <f t="shared" si="581"/>
        <v>0</v>
      </c>
      <c r="BE133" s="161">
        <f t="shared" si="622"/>
        <v>0</v>
      </c>
      <c r="BF133" s="247">
        <v>-2603</v>
      </c>
      <c r="BG133" s="182">
        <f t="shared" si="582"/>
        <v>0</v>
      </c>
      <c r="BH133" s="161">
        <f t="shared" si="623"/>
        <v>0</v>
      </c>
      <c r="BI133" s="247">
        <v>-1340.5</v>
      </c>
      <c r="BJ133" s="180">
        <f t="shared" si="583"/>
        <v>0</v>
      </c>
      <c r="BK133" s="161">
        <f t="shared" si="624"/>
        <v>1</v>
      </c>
      <c r="BL133" s="247">
        <v>-330.5</v>
      </c>
      <c r="BM133" s="180">
        <f t="shared" si="584"/>
        <v>-330.5</v>
      </c>
      <c r="BN133" s="161">
        <f t="shared" si="625"/>
        <v>0</v>
      </c>
      <c r="BO133" s="259">
        <v>-76.5</v>
      </c>
      <c r="BP133" s="176">
        <f t="shared" si="585"/>
        <v>0</v>
      </c>
      <c r="BQ133" s="161">
        <f t="shared" si="626"/>
        <v>0</v>
      </c>
      <c r="BR133" s="260">
        <v>1811.01</v>
      </c>
      <c r="BS133" s="182">
        <f t="shared" si="586"/>
        <v>0</v>
      </c>
      <c r="BT133" s="161">
        <f t="shared" si="627"/>
        <v>1</v>
      </c>
      <c r="BU133" s="260">
        <v>886.01</v>
      </c>
      <c r="BV133" s="180">
        <f t="shared" si="587"/>
        <v>886.01</v>
      </c>
      <c r="BW133" s="162">
        <f t="shared" si="628"/>
        <v>1</v>
      </c>
      <c r="BX133" s="260">
        <v>146</v>
      </c>
      <c r="BY133" s="176">
        <f t="shared" si="588"/>
        <v>146</v>
      </c>
      <c r="BZ133" s="161">
        <f t="shared" si="629"/>
        <v>0</v>
      </c>
      <c r="CA133" s="259">
        <v>-548</v>
      </c>
      <c r="CB133" s="180">
        <f t="shared" si="589"/>
        <v>0</v>
      </c>
      <c r="CC133" s="162">
        <f t="shared" si="630"/>
        <v>0</v>
      </c>
      <c r="CD133" s="260"/>
      <c r="CE133" s="182"/>
      <c r="CF133" s="410">
        <f t="shared" si="631"/>
        <v>0</v>
      </c>
      <c r="CG133" s="260">
        <v>2261</v>
      </c>
      <c r="CH133" s="182">
        <f t="shared" si="590"/>
        <v>0</v>
      </c>
      <c r="CI133" s="416">
        <f t="shared" si="632"/>
        <v>0</v>
      </c>
      <c r="CJ133" s="260">
        <v>1111</v>
      </c>
      <c r="CK133" s="444">
        <f t="shared" si="591"/>
        <v>0</v>
      </c>
      <c r="CL133" s="162">
        <f t="shared" si="633"/>
        <v>0</v>
      </c>
      <c r="CM133" s="260">
        <v>191</v>
      </c>
      <c r="CN133" s="608">
        <f t="shared" si="592"/>
        <v>0</v>
      </c>
      <c r="CO133" s="158">
        <f t="shared" si="593"/>
        <v>676.51</v>
      </c>
      <c r="CP133" s="182"/>
      <c r="CQ133" s="731">
        <f t="shared" si="594"/>
        <v>676.51</v>
      </c>
      <c r="CR133" s="599"/>
      <c r="CS133" s="359">
        <f t="shared" si="634"/>
        <v>38443</v>
      </c>
      <c r="CT133" s="613"/>
      <c r="CU133" s="182"/>
      <c r="CV133" s="608"/>
      <c r="CW133" s="642"/>
      <c r="CX133" s="182"/>
      <c r="CY133" s="608"/>
      <c r="CZ133" s="613"/>
      <c r="DA133" s="182"/>
      <c r="DB133" s="608"/>
      <c r="DC133" s="613"/>
      <c r="DD133" s="182"/>
      <c r="DE133" s="608"/>
      <c r="DF133" s="613"/>
      <c r="DG133" s="182"/>
      <c r="DH133" s="608"/>
      <c r="DI133" s="613"/>
      <c r="DJ133" s="182"/>
      <c r="DK133" s="608"/>
      <c r="DL133" s="613"/>
      <c r="DM133" s="182"/>
      <c r="DN133" s="608"/>
      <c r="DO133" s="613"/>
      <c r="DP133" s="182"/>
      <c r="DQ133" s="608"/>
      <c r="DR133" s="613"/>
      <c r="DS133" s="182"/>
      <c r="DT133" s="608"/>
      <c r="DU133" s="613"/>
      <c r="DV133" s="182"/>
      <c r="DW133" s="608"/>
      <c r="DX133" s="613"/>
      <c r="DY133" s="182"/>
      <c r="DZ133" s="608"/>
      <c r="EA133" s="613"/>
      <c r="EB133" s="182"/>
      <c r="EC133" s="608"/>
      <c r="ED133" s="613"/>
      <c r="EE133" s="182"/>
      <c r="EF133" s="608"/>
      <c r="EG133" s="613"/>
      <c r="EH133" s="182"/>
      <c r="EI133" s="608"/>
      <c r="EJ133" s="613"/>
      <c r="EK133" s="182"/>
      <c r="EL133" s="608"/>
      <c r="EM133" s="613"/>
      <c r="EN133" s="182"/>
      <c r="EO133" s="608"/>
      <c r="EP133" s="613"/>
      <c r="EQ133" s="182"/>
      <c r="ER133" s="608"/>
      <c r="ES133" s="613"/>
      <c r="ET133" s="182"/>
      <c r="EU133" s="608"/>
      <c r="EV133" s="613"/>
      <c r="EW133" s="182"/>
      <c r="EX133" s="608"/>
      <c r="EY133" s="613"/>
      <c r="EZ133" s="182"/>
      <c r="FA133" s="608"/>
      <c r="FB133" s="182"/>
      <c r="FC133" s="182"/>
      <c r="FD133" s="182"/>
      <c r="FE133" s="588"/>
      <c r="FF133" s="182"/>
      <c r="FG133" s="181"/>
      <c r="FH133" s="860"/>
      <c r="FI133" s="662">
        <f t="shared" si="534"/>
        <v>38899</v>
      </c>
      <c r="FJ133" s="677"/>
      <c r="FK133" s="677"/>
      <c r="FL133" s="677"/>
      <c r="FM133" s="677"/>
      <c r="FN133" s="677"/>
      <c r="FO133" s="677"/>
      <c r="FP133" s="677"/>
      <c r="FQ133" s="677"/>
      <c r="FR133" s="677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666"/>
      <c r="GD133" s="666"/>
      <c r="GE133" s="666"/>
      <c r="GF133" s="666"/>
      <c r="GG133" s="169"/>
      <c r="GH133" s="686">
        <f t="shared" si="536"/>
        <v>0</v>
      </c>
      <c r="GI133" s="171">
        <f t="shared" si="537"/>
        <v>0</v>
      </c>
      <c r="GJ133" s="171">
        <f t="shared" si="538"/>
        <v>0</v>
      </c>
      <c r="GK133" s="171">
        <f t="shared" si="539"/>
        <v>0</v>
      </c>
      <c r="GL133" s="171">
        <f t="shared" si="540"/>
        <v>0</v>
      </c>
      <c r="GM133" s="171">
        <f t="shared" si="541"/>
        <v>0</v>
      </c>
      <c r="GN133" s="171">
        <f t="shared" si="542"/>
        <v>0</v>
      </c>
      <c r="GO133" s="171">
        <f t="shared" si="543"/>
        <v>0</v>
      </c>
      <c r="GP133" s="171">
        <f t="shared" si="544"/>
        <v>0</v>
      </c>
      <c r="GQ133" s="171">
        <f t="shared" si="545"/>
        <v>0</v>
      </c>
      <c r="GR133" s="171">
        <f t="shared" si="546"/>
        <v>0</v>
      </c>
      <c r="GS133" s="171">
        <f t="shared" si="547"/>
        <v>4079</v>
      </c>
      <c r="GT133" s="171">
        <f t="shared" si="548"/>
        <v>0</v>
      </c>
      <c r="GU133" s="171">
        <f t="shared" si="549"/>
        <v>0</v>
      </c>
      <c r="GV133" s="171">
        <f t="shared" si="550"/>
        <v>0</v>
      </c>
      <c r="GW133" s="171">
        <f t="shared" si="551"/>
        <v>0</v>
      </c>
      <c r="GX133" s="171">
        <f t="shared" si="552"/>
        <v>0</v>
      </c>
      <c r="GY133" s="171">
        <f t="shared" si="553"/>
        <v>5163.5</v>
      </c>
      <c r="GZ133" s="171">
        <f t="shared" si="554"/>
        <v>0</v>
      </c>
      <c r="HA133" s="171">
        <f t="shared" si="555"/>
        <v>0</v>
      </c>
      <c r="HB133" s="171">
        <f t="shared" si="556"/>
        <v>31732.930000000004</v>
      </c>
      <c r="HC133" s="171">
        <f t="shared" si="557"/>
        <v>4038</v>
      </c>
      <c r="HD133" s="171">
        <f t="shared" si="558"/>
        <v>0</v>
      </c>
      <c r="HE133" s="171">
        <f t="shared" si="559"/>
        <v>0</v>
      </c>
      <c r="HF133" s="171">
        <f t="shared" si="560"/>
        <v>0</v>
      </c>
      <c r="HG133" s="171">
        <f t="shared" si="561"/>
        <v>0</v>
      </c>
      <c r="HH133" s="171">
        <f t="shared" si="562"/>
        <v>0</v>
      </c>
      <c r="HI133" s="778"/>
      <c r="HJ133" s="171">
        <f t="shared" si="563"/>
        <v>-157.74</v>
      </c>
      <c r="HK133" s="171"/>
      <c r="HL133" s="172">
        <f t="shared" si="564"/>
        <v>38899</v>
      </c>
      <c r="HM133" s="171">
        <f t="shared" si="535"/>
        <v>45013.430000000015</v>
      </c>
      <c r="HN133" s="700">
        <f t="shared" si="595"/>
        <v>38443</v>
      </c>
      <c r="HO133" s="160">
        <f t="shared" si="596"/>
        <v>676.51</v>
      </c>
      <c r="HP133" s="160">
        <f t="shared" si="597"/>
        <v>0</v>
      </c>
      <c r="HQ133" s="171">
        <f t="shared" si="598"/>
        <v>676.51</v>
      </c>
      <c r="HR133" s="168">
        <f t="shared" si="599"/>
        <v>1</v>
      </c>
      <c r="HS133" s="168">
        <f t="shared" si="600"/>
        <v>0</v>
      </c>
      <c r="HT133" s="160">
        <f t="shared" si="635"/>
        <v>33700.430000000015</v>
      </c>
      <c r="HU133" s="158">
        <f>MAX(HT55:HT133)</f>
        <v>34298.650000000009</v>
      </c>
      <c r="HV133" s="158">
        <f t="shared" si="601"/>
        <v>-598.21999999999389</v>
      </c>
      <c r="HW133" s="170"/>
      <c r="HX133" s="468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  <c r="IX133" s="156"/>
      <c r="IY133" s="156"/>
      <c r="IZ133" s="156"/>
      <c r="JA133" s="156"/>
      <c r="JB133" s="156"/>
      <c r="JC133" s="156"/>
      <c r="JD133" s="156"/>
      <c r="JE133" s="156"/>
      <c r="JF133" s="156"/>
      <c r="JG133" s="156"/>
      <c r="JH133" s="156"/>
      <c r="JI133" s="156"/>
      <c r="JJ133" s="156"/>
      <c r="JK133" s="156"/>
      <c r="JL133" s="156"/>
      <c r="JM133" s="156"/>
      <c r="JN133" s="156"/>
      <c r="JO133" s="156"/>
      <c r="JP133" s="156"/>
      <c r="JQ133" s="156"/>
      <c r="JR133" s="156"/>
      <c r="JS133" s="156"/>
      <c r="JT133" s="156"/>
      <c r="JU133" s="156"/>
    </row>
    <row r="134" spans="1:281" s="174" customFormat="1" ht="19.5" customHeight="1" x14ac:dyDescent="0.35">
      <c r="A134" s="156"/>
      <c r="B134" s="813">
        <f t="shared" si="602"/>
        <v>38473</v>
      </c>
      <c r="C134" s="814">
        <f t="shared" si="603"/>
        <v>25633.279999999999</v>
      </c>
      <c r="D134" s="816">
        <v>0</v>
      </c>
      <c r="E134" s="816">
        <v>0</v>
      </c>
      <c r="F134" s="814">
        <f t="shared" si="565"/>
        <v>656.99</v>
      </c>
      <c r="G134" s="817">
        <f t="shared" si="604"/>
        <v>26290.27</v>
      </c>
      <c r="H134" s="818">
        <f t="shared" si="605"/>
        <v>2.5630352416858085E-2</v>
      </c>
      <c r="I134" s="765">
        <f t="shared" si="606"/>
        <v>34357.420000000013</v>
      </c>
      <c r="J134" s="159">
        <f t="shared" si="566"/>
        <v>0</v>
      </c>
      <c r="K134" s="267">
        <v>38473</v>
      </c>
      <c r="L134" s="162">
        <f t="shared" si="607"/>
        <v>0</v>
      </c>
      <c r="M134" s="259">
        <v>-595.5</v>
      </c>
      <c r="N134" s="175">
        <f t="shared" si="567"/>
        <v>0</v>
      </c>
      <c r="O134" s="162">
        <f t="shared" si="608"/>
        <v>0</v>
      </c>
      <c r="P134" s="259">
        <v>-164.85</v>
      </c>
      <c r="Q134" s="176">
        <f t="shared" si="568"/>
        <v>0</v>
      </c>
      <c r="R134" s="161">
        <f t="shared" si="609"/>
        <v>0</v>
      </c>
      <c r="S134" s="260">
        <v>1215</v>
      </c>
      <c r="T134" s="177">
        <f t="shared" si="569"/>
        <v>0</v>
      </c>
      <c r="U134" s="164">
        <f t="shared" si="610"/>
        <v>0</v>
      </c>
      <c r="V134" s="260">
        <v>86.4</v>
      </c>
      <c r="W134" s="177">
        <f t="shared" si="570"/>
        <v>0</v>
      </c>
      <c r="X134" s="164">
        <f t="shared" si="611"/>
        <v>0</v>
      </c>
      <c r="Y134" s="248">
        <v>723</v>
      </c>
      <c r="Z134" s="178">
        <f t="shared" si="571"/>
        <v>0</v>
      </c>
      <c r="AA134" s="165">
        <f t="shared" si="612"/>
        <v>0</v>
      </c>
      <c r="AB134" s="248">
        <v>342</v>
      </c>
      <c r="AC134" s="179">
        <f t="shared" si="572"/>
        <v>0</v>
      </c>
      <c r="AD134" s="164">
        <f t="shared" si="613"/>
        <v>0</v>
      </c>
      <c r="AE134" s="248">
        <v>37.200000000000003</v>
      </c>
      <c r="AF134" s="179">
        <f t="shared" si="573"/>
        <v>0</v>
      </c>
      <c r="AG134" s="164">
        <f t="shared" si="614"/>
        <v>0</v>
      </c>
      <c r="AH134" s="439">
        <v>154.5</v>
      </c>
      <c r="AI134" s="178">
        <f t="shared" si="574"/>
        <v>0</v>
      </c>
      <c r="AJ134" s="165">
        <f t="shared" si="615"/>
        <v>0</v>
      </c>
      <c r="AK134" s="439">
        <v>57.75</v>
      </c>
      <c r="AL134" s="179">
        <f t="shared" si="575"/>
        <v>0</v>
      </c>
      <c r="AM134" s="164">
        <f t="shared" si="616"/>
        <v>0</v>
      </c>
      <c r="AN134" s="243">
        <v>-0.3</v>
      </c>
      <c r="AO134" s="178">
        <f t="shared" si="576"/>
        <v>0</v>
      </c>
      <c r="AP134" s="165">
        <f t="shared" si="617"/>
        <v>0</v>
      </c>
      <c r="AQ134" s="260">
        <v>1251</v>
      </c>
      <c r="AR134" s="179">
        <f t="shared" si="577"/>
        <v>0</v>
      </c>
      <c r="AS134" s="164">
        <f t="shared" si="618"/>
        <v>1</v>
      </c>
      <c r="AT134" s="260">
        <v>90</v>
      </c>
      <c r="AU134" s="180">
        <f t="shared" si="578"/>
        <v>90</v>
      </c>
      <c r="AV134" s="162">
        <f t="shared" si="619"/>
        <v>0</v>
      </c>
      <c r="AW134" s="259">
        <v>-350</v>
      </c>
      <c r="AX134" s="176">
        <f t="shared" si="579"/>
        <v>0</v>
      </c>
      <c r="AY134" s="161">
        <f t="shared" si="620"/>
        <v>0</v>
      </c>
      <c r="AZ134" s="248">
        <v>2686.01</v>
      </c>
      <c r="BA134" s="181">
        <f t="shared" si="580"/>
        <v>0</v>
      </c>
      <c r="BB134" s="162">
        <f t="shared" si="621"/>
        <v>0</v>
      </c>
      <c r="BC134" s="248">
        <v>264.7</v>
      </c>
      <c r="BD134" s="182">
        <f t="shared" si="581"/>
        <v>0</v>
      </c>
      <c r="BE134" s="161">
        <f t="shared" si="622"/>
        <v>0</v>
      </c>
      <c r="BF134" s="248">
        <v>6975</v>
      </c>
      <c r="BG134" s="182">
        <f t="shared" si="582"/>
        <v>0</v>
      </c>
      <c r="BH134" s="161">
        <f t="shared" si="623"/>
        <v>0</v>
      </c>
      <c r="BI134" s="248">
        <v>3487.5</v>
      </c>
      <c r="BJ134" s="180">
        <f t="shared" si="583"/>
        <v>0</v>
      </c>
      <c r="BK134" s="161">
        <f t="shared" si="624"/>
        <v>1</v>
      </c>
      <c r="BL134" s="248">
        <v>697.5</v>
      </c>
      <c r="BM134" s="180">
        <f t="shared" si="584"/>
        <v>697.5</v>
      </c>
      <c r="BN134" s="161">
        <f t="shared" si="625"/>
        <v>0</v>
      </c>
      <c r="BO134" s="260">
        <v>3342.25</v>
      </c>
      <c r="BP134" s="176">
        <f t="shared" si="585"/>
        <v>0</v>
      </c>
      <c r="BQ134" s="161">
        <f t="shared" si="626"/>
        <v>0</v>
      </c>
      <c r="BR134" s="259">
        <v>-126.53</v>
      </c>
      <c r="BS134" s="182">
        <f t="shared" si="586"/>
        <v>0</v>
      </c>
      <c r="BT134" s="161">
        <f t="shared" si="627"/>
        <v>1</v>
      </c>
      <c r="BU134" s="259">
        <v>-82.76</v>
      </c>
      <c r="BV134" s="180">
        <f t="shared" si="587"/>
        <v>-82.76</v>
      </c>
      <c r="BW134" s="162">
        <f t="shared" si="628"/>
        <v>1</v>
      </c>
      <c r="BX134" s="259">
        <v>-47.75</v>
      </c>
      <c r="BY134" s="176">
        <f t="shared" si="588"/>
        <v>-47.75</v>
      </c>
      <c r="BZ134" s="161">
        <f t="shared" si="629"/>
        <v>0</v>
      </c>
      <c r="CA134" s="260">
        <v>3330</v>
      </c>
      <c r="CB134" s="180">
        <f t="shared" si="589"/>
        <v>0</v>
      </c>
      <c r="CC134" s="162">
        <f t="shared" si="630"/>
        <v>0</v>
      </c>
      <c r="CD134" s="260"/>
      <c r="CE134" s="182"/>
      <c r="CF134" s="410">
        <f t="shared" si="631"/>
        <v>0</v>
      </c>
      <c r="CG134" s="259">
        <v>-2250</v>
      </c>
      <c r="CH134" s="182">
        <f t="shared" si="590"/>
        <v>0</v>
      </c>
      <c r="CI134" s="416">
        <f t="shared" si="632"/>
        <v>0</v>
      </c>
      <c r="CJ134" s="259">
        <v>-1125</v>
      </c>
      <c r="CK134" s="444">
        <f t="shared" si="591"/>
        <v>0</v>
      </c>
      <c r="CL134" s="162">
        <f t="shared" si="633"/>
        <v>0</v>
      </c>
      <c r="CM134" s="259">
        <v>-225</v>
      </c>
      <c r="CN134" s="608">
        <f t="shared" si="592"/>
        <v>0</v>
      </c>
      <c r="CO134" s="158">
        <f t="shared" si="593"/>
        <v>656.99</v>
      </c>
      <c r="CP134" s="182"/>
      <c r="CQ134" s="731">
        <f t="shared" si="594"/>
        <v>656.99</v>
      </c>
      <c r="CR134" s="599"/>
      <c r="CS134" s="359">
        <f t="shared" si="634"/>
        <v>38473</v>
      </c>
      <c r="CT134" s="613"/>
      <c r="CU134" s="182"/>
      <c r="CV134" s="608"/>
      <c r="CW134" s="642"/>
      <c r="CX134" s="182"/>
      <c r="CY134" s="608"/>
      <c r="CZ134" s="613"/>
      <c r="DA134" s="182"/>
      <c r="DB134" s="608"/>
      <c r="DC134" s="613"/>
      <c r="DD134" s="182"/>
      <c r="DE134" s="608"/>
      <c r="DF134" s="613"/>
      <c r="DG134" s="182"/>
      <c r="DH134" s="608"/>
      <c r="DI134" s="613"/>
      <c r="DJ134" s="182"/>
      <c r="DK134" s="608"/>
      <c r="DL134" s="613"/>
      <c r="DM134" s="182"/>
      <c r="DN134" s="608"/>
      <c r="DO134" s="613"/>
      <c r="DP134" s="182"/>
      <c r="DQ134" s="608"/>
      <c r="DR134" s="613"/>
      <c r="DS134" s="182"/>
      <c r="DT134" s="608"/>
      <c r="DU134" s="613"/>
      <c r="DV134" s="182"/>
      <c r="DW134" s="608"/>
      <c r="DX134" s="613"/>
      <c r="DY134" s="182"/>
      <c r="DZ134" s="608"/>
      <c r="EA134" s="613"/>
      <c r="EB134" s="182"/>
      <c r="EC134" s="608"/>
      <c r="ED134" s="613"/>
      <c r="EE134" s="182"/>
      <c r="EF134" s="608"/>
      <c r="EG134" s="613"/>
      <c r="EH134" s="182"/>
      <c r="EI134" s="608"/>
      <c r="EJ134" s="613"/>
      <c r="EK134" s="182"/>
      <c r="EL134" s="608"/>
      <c r="EM134" s="613"/>
      <c r="EN134" s="182"/>
      <c r="EO134" s="608"/>
      <c r="EP134" s="613"/>
      <c r="EQ134" s="182"/>
      <c r="ER134" s="608"/>
      <c r="ES134" s="613"/>
      <c r="ET134" s="182"/>
      <c r="EU134" s="608"/>
      <c r="EV134" s="613"/>
      <c r="EW134" s="182"/>
      <c r="EX134" s="608"/>
      <c r="EY134" s="613"/>
      <c r="EZ134" s="182"/>
      <c r="FA134" s="608"/>
      <c r="FB134" s="182"/>
      <c r="FC134" s="182"/>
      <c r="FD134" s="182"/>
      <c r="FE134" s="588"/>
      <c r="FF134" s="182"/>
      <c r="FG134" s="181"/>
      <c r="FH134" s="860"/>
      <c r="FI134" s="662">
        <f t="shared" si="534"/>
        <v>38930</v>
      </c>
      <c r="FJ134" s="677"/>
      <c r="FK134" s="677"/>
      <c r="FL134" s="677"/>
      <c r="FM134" s="677"/>
      <c r="FN134" s="677"/>
      <c r="FO134" s="677"/>
      <c r="FP134" s="677"/>
      <c r="FQ134" s="677"/>
      <c r="FR134" s="677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666"/>
      <c r="GD134" s="666"/>
      <c r="GE134" s="666"/>
      <c r="GF134" s="666"/>
      <c r="GG134" s="169"/>
      <c r="GH134" s="686">
        <f t="shared" si="536"/>
        <v>0</v>
      </c>
      <c r="GI134" s="171">
        <f t="shared" si="537"/>
        <v>0</v>
      </c>
      <c r="GJ134" s="171">
        <f t="shared" si="538"/>
        <v>0</v>
      </c>
      <c r="GK134" s="171">
        <f t="shared" si="539"/>
        <v>0</v>
      </c>
      <c r="GL134" s="171">
        <f t="shared" si="540"/>
        <v>0</v>
      </c>
      <c r="GM134" s="171">
        <f t="shared" si="541"/>
        <v>0</v>
      </c>
      <c r="GN134" s="171">
        <f t="shared" si="542"/>
        <v>0</v>
      </c>
      <c r="GO134" s="171">
        <f t="shared" si="543"/>
        <v>0</v>
      </c>
      <c r="GP134" s="171">
        <f t="shared" si="544"/>
        <v>0</v>
      </c>
      <c r="GQ134" s="171">
        <f t="shared" si="545"/>
        <v>0</v>
      </c>
      <c r="GR134" s="171">
        <f t="shared" si="546"/>
        <v>0</v>
      </c>
      <c r="GS134" s="171">
        <f t="shared" si="547"/>
        <v>4056</v>
      </c>
      <c r="GT134" s="171">
        <f t="shared" si="548"/>
        <v>0</v>
      </c>
      <c r="GU134" s="171">
        <f t="shared" si="549"/>
        <v>0</v>
      </c>
      <c r="GV134" s="171">
        <f t="shared" si="550"/>
        <v>0</v>
      </c>
      <c r="GW134" s="171">
        <f t="shared" si="551"/>
        <v>0</v>
      </c>
      <c r="GX134" s="171">
        <f t="shared" si="552"/>
        <v>0</v>
      </c>
      <c r="GY134" s="171">
        <f t="shared" si="553"/>
        <v>5218.5</v>
      </c>
      <c r="GZ134" s="171">
        <f t="shared" si="554"/>
        <v>0</v>
      </c>
      <c r="HA134" s="171">
        <f t="shared" si="555"/>
        <v>0</v>
      </c>
      <c r="HB134" s="171">
        <f t="shared" si="556"/>
        <v>31312.680000000004</v>
      </c>
      <c r="HC134" s="171">
        <f t="shared" si="557"/>
        <v>3922.75</v>
      </c>
      <c r="HD134" s="171">
        <f t="shared" si="558"/>
        <v>0</v>
      </c>
      <c r="HE134" s="171">
        <f t="shared" si="559"/>
        <v>0</v>
      </c>
      <c r="HF134" s="171">
        <f t="shared" si="560"/>
        <v>0</v>
      </c>
      <c r="HG134" s="171">
        <f t="shared" si="561"/>
        <v>0</v>
      </c>
      <c r="HH134" s="171">
        <f t="shared" si="562"/>
        <v>0</v>
      </c>
      <c r="HI134" s="778"/>
      <c r="HJ134" s="171">
        <f t="shared" si="563"/>
        <v>-503.5</v>
      </c>
      <c r="HK134" s="171"/>
      <c r="HL134" s="172">
        <f t="shared" si="564"/>
        <v>38930</v>
      </c>
      <c r="HM134" s="171">
        <f t="shared" si="535"/>
        <v>44509.930000000015</v>
      </c>
      <c r="HN134" s="700">
        <f t="shared" si="595"/>
        <v>38473</v>
      </c>
      <c r="HO134" s="160">
        <f t="shared" si="596"/>
        <v>656.99</v>
      </c>
      <c r="HP134" s="160">
        <f t="shared" si="597"/>
        <v>0</v>
      </c>
      <c r="HQ134" s="171">
        <f t="shared" si="598"/>
        <v>656.99</v>
      </c>
      <c r="HR134" s="168">
        <f t="shared" si="599"/>
        <v>1</v>
      </c>
      <c r="HS134" s="168">
        <f t="shared" si="600"/>
        <v>0</v>
      </c>
      <c r="HT134" s="160">
        <f t="shared" si="635"/>
        <v>34357.420000000013</v>
      </c>
      <c r="HU134" s="158">
        <f>MAX(HT55:HT134)</f>
        <v>34357.420000000013</v>
      </c>
      <c r="HV134" s="158">
        <f t="shared" si="601"/>
        <v>0</v>
      </c>
      <c r="HW134" s="170"/>
      <c r="HX134" s="468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  <c r="IX134" s="156"/>
      <c r="IY134" s="156"/>
      <c r="IZ134" s="156"/>
      <c r="JA134" s="156"/>
      <c r="JB134" s="156"/>
      <c r="JC134" s="156"/>
      <c r="JD134" s="156"/>
      <c r="JE134" s="156"/>
      <c r="JF134" s="156"/>
      <c r="JG134" s="156"/>
      <c r="JH134" s="156"/>
      <c r="JI134" s="156"/>
      <c r="JJ134" s="156"/>
      <c r="JK134" s="156"/>
      <c r="JL134" s="156"/>
      <c r="JM134" s="156"/>
      <c r="JN134" s="156"/>
      <c r="JO134" s="156"/>
      <c r="JP134" s="156"/>
      <c r="JQ134" s="156"/>
      <c r="JR134" s="156"/>
      <c r="JS134" s="156"/>
      <c r="JT134" s="156"/>
      <c r="JU134" s="156"/>
    </row>
    <row r="135" spans="1:281" s="174" customFormat="1" ht="19.5" customHeight="1" x14ac:dyDescent="0.35">
      <c r="A135" s="156"/>
      <c r="B135" s="813">
        <f t="shared" si="602"/>
        <v>38504</v>
      </c>
      <c r="C135" s="814">
        <f t="shared" si="603"/>
        <v>26290.27</v>
      </c>
      <c r="D135" s="816">
        <v>0</v>
      </c>
      <c r="E135" s="816">
        <v>0</v>
      </c>
      <c r="F135" s="814">
        <f t="shared" si="565"/>
        <v>1552.75</v>
      </c>
      <c r="G135" s="817">
        <f t="shared" si="604"/>
        <v>27843.02</v>
      </c>
      <c r="H135" s="818">
        <f t="shared" si="605"/>
        <v>5.9061774565266921E-2</v>
      </c>
      <c r="I135" s="765">
        <f t="shared" si="606"/>
        <v>35910.170000000013</v>
      </c>
      <c r="J135" s="159">
        <f t="shared" si="566"/>
        <v>0</v>
      </c>
      <c r="K135" s="267">
        <v>38504</v>
      </c>
      <c r="L135" s="162">
        <f t="shared" si="607"/>
        <v>0</v>
      </c>
      <c r="M135" s="260">
        <v>804.5</v>
      </c>
      <c r="N135" s="175">
        <f t="shared" si="567"/>
        <v>0</v>
      </c>
      <c r="O135" s="162">
        <f t="shared" si="608"/>
        <v>0</v>
      </c>
      <c r="P135" s="260">
        <v>45.35</v>
      </c>
      <c r="Q135" s="176">
        <f t="shared" si="568"/>
        <v>0</v>
      </c>
      <c r="R135" s="161">
        <f t="shared" si="609"/>
        <v>0</v>
      </c>
      <c r="S135" s="259">
        <v>-124</v>
      </c>
      <c r="T135" s="177">
        <f t="shared" si="569"/>
        <v>0</v>
      </c>
      <c r="U135" s="164">
        <f t="shared" si="610"/>
        <v>0</v>
      </c>
      <c r="V135" s="259">
        <v>-47.5</v>
      </c>
      <c r="W135" s="177">
        <f t="shared" si="570"/>
        <v>0</v>
      </c>
      <c r="X135" s="164">
        <f t="shared" si="611"/>
        <v>0</v>
      </c>
      <c r="Y135" s="248">
        <v>498</v>
      </c>
      <c r="Z135" s="178">
        <f t="shared" si="571"/>
        <v>0</v>
      </c>
      <c r="AA135" s="165">
        <f t="shared" si="612"/>
        <v>0</v>
      </c>
      <c r="AB135" s="248">
        <v>229.5</v>
      </c>
      <c r="AC135" s="179">
        <f t="shared" si="572"/>
        <v>0</v>
      </c>
      <c r="AD135" s="164">
        <f t="shared" si="613"/>
        <v>0</v>
      </c>
      <c r="AE135" s="248">
        <v>14.7</v>
      </c>
      <c r="AF135" s="179">
        <f t="shared" si="573"/>
        <v>0</v>
      </c>
      <c r="AG135" s="164">
        <f t="shared" si="614"/>
        <v>0</v>
      </c>
      <c r="AH135" s="243">
        <v>-232</v>
      </c>
      <c r="AI135" s="178">
        <f t="shared" si="574"/>
        <v>0</v>
      </c>
      <c r="AJ135" s="165">
        <f t="shared" si="615"/>
        <v>0</v>
      </c>
      <c r="AK135" s="243">
        <v>-135.5</v>
      </c>
      <c r="AL135" s="179">
        <f t="shared" si="575"/>
        <v>0</v>
      </c>
      <c r="AM135" s="164">
        <f t="shared" si="616"/>
        <v>0</v>
      </c>
      <c r="AN135" s="243">
        <v>-77.599999999999994</v>
      </c>
      <c r="AO135" s="178">
        <f t="shared" si="576"/>
        <v>0</v>
      </c>
      <c r="AP135" s="165">
        <f t="shared" si="617"/>
        <v>0</v>
      </c>
      <c r="AQ135" s="259">
        <v>-908</v>
      </c>
      <c r="AR135" s="179">
        <f t="shared" si="577"/>
        <v>0</v>
      </c>
      <c r="AS135" s="164">
        <f t="shared" si="618"/>
        <v>1</v>
      </c>
      <c r="AT135" s="259">
        <v>-161</v>
      </c>
      <c r="AU135" s="180">
        <f t="shared" si="578"/>
        <v>-161</v>
      </c>
      <c r="AV135" s="162">
        <f t="shared" si="619"/>
        <v>0</v>
      </c>
      <c r="AW135" s="260">
        <v>881</v>
      </c>
      <c r="AX135" s="176">
        <f t="shared" si="579"/>
        <v>0</v>
      </c>
      <c r="AY135" s="161">
        <f t="shared" si="620"/>
        <v>0</v>
      </c>
      <c r="AZ135" s="248">
        <v>3950.01</v>
      </c>
      <c r="BA135" s="181">
        <f t="shared" si="580"/>
        <v>0</v>
      </c>
      <c r="BB135" s="162">
        <f t="shared" si="621"/>
        <v>0</v>
      </c>
      <c r="BC135" s="248">
        <v>395</v>
      </c>
      <c r="BD135" s="182">
        <f t="shared" si="581"/>
        <v>0</v>
      </c>
      <c r="BE135" s="161">
        <f t="shared" si="622"/>
        <v>0</v>
      </c>
      <c r="BF135" s="248">
        <v>2512.5</v>
      </c>
      <c r="BG135" s="182">
        <f t="shared" si="582"/>
        <v>0</v>
      </c>
      <c r="BH135" s="161">
        <f t="shared" si="623"/>
        <v>0</v>
      </c>
      <c r="BI135" s="248">
        <v>1256.25</v>
      </c>
      <c r="BJ135" s="180">
        <f t="shared" si="583"/>
        <v>0</v>
      </c>
      <c r="BK135" s="161">
        <f t="shared" si="624"/>
        <v>1</v>
      </c>
      <c r="BL135" s="248">
        <v>251.25</v>
      </c>
      <c r="BM135" s="180">
        <f t="shared" si="584"/>
        <v>251.25</v>
      </c>
      <c r="BN135" s="161">
        <f t="shared" si="625"/>
        <v>0</v>
      </c>
      <c r="BO135" s="260">
        <v>281.25</v>
      </c>
      <c r="BP135" s="176">
        <f t="shared" si="585"/>
        <v>0</v>
      </c>
      <c r="BQ135" s="161">
        <f t="shared" si="626"/>
        <v>0</v>
      </c>
      <c r="BR135" s="260">
        <v>2437.5</v>
      </c>
      <c r="BS135" s="182">
        <f t="shared" si="586"/>
        <v>0</v>
      </c>
      <c r="BT135" s="161">
        <f t="shared" si="627"/>
        <v>1</v>
      </c>
      <c r="BU135" s="260">
        <v>1218.75</v>
      </c>
      <c r="BV135" s="180">
        <f t="shared" si="587"/>
        <v>1218.75</v>
      </c>
      <c r="BW135" s="162">
        <f t="shared" si="628"/>
        <v>1</v>
      </c>
      <c r="BX135" s="260">
        <v>243.75</v>
      </c>
      <c r="BY135" s="176">
        <f t="shared" si="588"/>
        <v>243.75</v>
      </c>
      <c r="BZ135" s="161">
        <f t="shared" si="629"/>
        <v>0</v>
      </c>
      <c r="CA135" s="260">
        <v>1350</v>
      </c>
      <c r="CB135" s="180">
        <f t="shared" si="589"/>
        <v>0</v>
      </c>
      <c r="CC135" s="162">
        <f t="shared" si="630"/>
        <v>0</v>
      </c>
      <c r="CD135" s="260"/>
      <c r="CE135" s="182"/>
      <c r="CF135" s="410">
        <f t="shared" si="631"/>
        <v>0</v>
      </c>
      <c r="CG135" s="260">
        <v>4481</v>
      </c>
      <c r="CH135" s="182">
        <f t="shared" si="590"/>
        <v>0</v>
      </c>
      <c r="CI135" s="416">
        <f t="shared" si="632"/>
        <v>0</v>
      </c>
      <c r="CJ135" s="260">
        <v>2221</v>
      </c>
      <c r="CK135" s="444">
        <f t="shared" si="591"/>
        <v>0</v>
      </c>
      <c r="CL135" s="162">
        <f t="shared" si="633"/>
        <v>0</v>
      </c>
      <c r="CM135" s="260">
        <v>413</v>
      </c>
      <c r="CN135" s="608">
        <f t="shared" si="592"/>
        <v>0</v>
      </c>
      <c r="CO135" s="158">
        <f t="shared" si="593"/>
        <v>1552.75</v>
      </c>
      <c r="CP135" s="182"/>
      <c r="CQ135" s="731">
        <f t="shared" si="594"/>
        <v>1552.75</v>
      </c>
      <c r="CR135" s="599"/>
      <c r="CS135" s="359">
        <f t="shared" si="634"/>
        <v>38504</v>
      </c>
      <c r="CT135" s="613"/>
      <c r="CU135" s="182"/>
      <c r="CV135" s="608"/>
      <c r="CW135" s="642"/>
      <c r="CX135" s="182"/>
      <c r="CY135" s="608"/>
      <c r="CZ135" s="613"/>
      <c r="DA135" s="182"/>
      <c r="DB135" s="608"/>
      <c r="DC135" s="613"/>
      <c r="DD135" s="182"/>
      <c r="DE135" s="608"/>
      <c r="DF135" s="613"/>
      <c r="DG135" s="182"/>
      <c r="DH135" s="608"/>
      <c r="DI135" s="613"/>
      <c r="DJ135" s="182"/>
      <c r="DK135" s="608"/>
      <c r="DL135" s="613"/>
      <c r="DM135" s="182"/>
      <c r="DN135" s="608"/>
      <c r="DO135" s="613"/>
      <c r="DP135" s="182"/>
      <c r="DQ135" s="608"/>
      <c r="DR135" s="613"/>
      <c r="DS135" s="182"/>
      <c r="DT135" s="608"/>
      <c r="DU135" s="613"/>
      <c r="DV135" s="182"/>
      <c r="DW135" s="608"/>
      <c r="DX135" s="613"/>
      <c r="DY135" s="182"/>
      <c r="DZ135" s="608"/>
      <c r="EA135" s="613"/>
      <c r="EB135" s="182"/>
      <c r="EC135" s="608"/>
      <c r="ED135" s="613"/>
      <c r="EE135" s="182"/>
      <c r="EF135" s="608"/>
      <c r="EG135" s="613"/>
      <c r="EH135" s="182"/>
      <c r="EI135" s="608"/>
      <c r="EJ135" s="613"/>
      <c r="EK135" s="182"/>
      <c r="EL135" s="608"/>
      <c r="EM135" s="613"/>
      <c r="EN135" s="182"/>
      <c r="EO135" s="608"/>
      <c r="EP135" s="613"/>
      <c r="EQ135" s="182"/>
      <c r="ER135" s="608"/>
      <c r="ES135" s="613"/>
      <c r="ET135" s="182"/>
      <c r="EU135" s="608"/>
      <c r="EV135" s="613"/>
      <c r="EW135" s="182"/>
      <c r="EX135" s="608"/>
      <c r="EY135" s="613"/>
      <c r="EZ135" s="182"/>
      <c r="FA135" s="608"/>
      <c r="FB135" s="182"/>
      <c r="FC135" s="182"/>
      <c r="FD135" s="182"/>
      <c r="FE135" s="588"/>
      <c r="FF135" s="182"/>
      <c r="FG135" s="181"/>
      <c r="FH135" s="860"/>
      <c r="FI135" s="662">
        <f t="shared" si="534"/>
        <v>38961</v>
      </c>
      <c r="FJ135" s="677"/>
      <c r="FK135" s="677"/>
      <c r="FL135" s="677"/>
      <c r="FM135" s="677"/>
      <c r="FN135" s="677"/>
      <c r="FO135" s="677"/>
      <c r="FP135" s="677"/>
      <c r="FQ135" s="677"/>
      <c r="FR135" s="677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666"/>
      <c r="GD135" s="666"/>
      <c r="GE135" s="666"/>
      <c r="GF135" s="666"/>
      <c r="GG135" s="169"/>
      <c r="GH135" s="686">
        <f t="shared" si="536"/>
        <v>0</v>
      </c>
      <c r="GI135" s="171">
        <f t="shared" si="537"/>
        <v>0</v>
      </c>
      <c r="GJ135" s="171">
        <f t="shared" si="538"/>
        <v>0</v>
      </c>
      <c r="GK135" s="171">
        <f t="shared" si="539"/>
        <v>0</v>
      </c>
      <c r="GL135" s="171">
        <f t="shared" si="540"/>
        <v>0</v>
      </c>
      <c r="GM135" s="171">
        <f t="shared" si="541"/>
        <v>0</v>
      </c>
      <c r="GN135" s="171">
        <f t="shared" si="542"/>
        <v>0</v>
      </c>
      <c r="GO135" s="171">
        <f t="shared" si="543"/>
        <v>0</v>
      </c>
      <c r="GP135" s="171">
        <f t="shared" si="544"/>
        <v>0</v>
      </c>
      <c r="GQ135" s="171">
        <f t="shared" si="545"/>
        <v>0</v>
      </c>
      <c r="GR135" s="171">
        <f t="shared" si="546"/>
        <v>0</v>
      </c>
      <c r="GS135" s="171">
        <f t="shared" si="547"/>
        <v>4097</v>
      </c>
      <c r="GT135" s="171">
        <f t="shared" si="548"/>
        <v>0</v>
      </c>
      <c r="GU135" s="171">
        <f t="shared" si="549"/>
        <v>0</v>
      </c>
      <c r="GV135" s="171">
        <f t="shared" si="550"/>
        <v>0</v>
      </c>
      <c r="GW135" s="171">
        <f t="shared" si="551"/>
        <v>0</v>
      </c>
      <c r="GX135" s="171">
        <f t="shared" si="552"/>
        <v>0</v>
      </c>
      <c r="GY135" s="171">
        <f t="shared" si="553"/>
        <v>5137</v>
      </c>
      <c r="GZ135" s="171">
        <f t="shared" si="554"/>
        <v>0</v>
      </c>
      <c r="HA135" s="171">
        <f t="shared" si="555"/>
        <v>0</v>
      </c>
      <c r="HB135" s="171">
        <f t="shared" si="556"/>
        <v>31656.440000000002</v>
      </c>
      <c r="HC135" s="171">
        <f t="shared" si="557"/>
        <v>3991.5</v>
      </c>
      <c r="HD135" s="171">
        <f t="shared" si="558"/>
        <v>0</v>
      </c>
      <c r="HE135" s="171">
        <f t="shared" si="559"/>
        <v>0</v>
      </c>
      <c r="HF135" s="171">
        <f t="shared" si="560"/>
        <v>0</v>
      </c>
      <c r="HG135" s="171">
        <f t="shared" si="561"/>
        <v>0</v>
      </c>
      <c r="HH135" s="171">
        <f t="shared" si="562"/>
        <v>0</v>
      </c>
      <c r="HI135" s="778"/>
      <c r="HJ135" s="171">
        <f t="shared" si="563"/>
        <v>372.01</v>
      </c>
      <c r="HK135" s="171"/>
      <c r="HL135" s="172">
        <f t="shared" si="564"/>
        <v>38961</v>
      </c>
      <c r="HM135" s="171">
        <f t="shared" si="535"/>
        <v>44881.940000000017</v>
      </c>
      <c r="HN135" s="700">
        <f t="shared" si="595"/>
        <v>38504</v>
      </c>
      <c r="HO135" s="160">
        <f t="shared" si="596"/>
        <v>1552.75</v>
      </c>
      <c r="HP135" s="160">
        <f t="shared" si="597"/>
        <v>0</v>
      </c>
      <c r="HQ135" s="171">
        <f t="shared" si="598"/>
        <v>1552.75</v>
      </c>
      <c r="HR135" s="168">
        <f t="shared" si="599"/>
        <v>1</v>
      </c>
      <c r="HS135" s="168">
        <f t="shared" si="600"/>
        <v>0</v>
      </c>
      <c r="HT135" s="160">
        <f t="shared" si="635"/>
        <v>35910.170000000013</v>
      </c>
      <c r="HU135" s="158">
        <f>MAX(HT55:HT135)</f>
        <v>35910.170000000013</v>
      </c>
      <c r="HV135" s="158">
        <f t="shared" si="601"/>
        <v>0</v>
      </c>
      <c r="HW135" s="170"/>
      <c r="HX135" s="468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  <c r="IX135" s="156"/>
      <c r="IY135" s="156"/>
      <c r="IZ135" s="156"/>
      <c r="JA135" s="156"/>
      <c r="JB135" s="156"/>
      <c r="JC135" s="156"/>
      <c r="JD135" s="156"/>
      <c r="JE135" s="156"/>
      <c r="JF135" s="156"/>
      <c r="JG135" s="156"/>
      <c r="JH135" s="156"/>
      <c r="JI135" s="156"/>
      <c r="JJ135" s="156"/>
      <c r="JK135" s="156"/>
      <c r="JL135" s="156"/>
      <c r="JM135" s="156"/>
      <c r="JN135" s="156"/>
      <c r="JO135" s="156"/>
      <c r="JP135" s="156"/>
      <c r="JQ135" s="156"/>
      <c r="JR135" s="156"/>
      <c r="JS135" s="156"/>
      <c r="JT135" s="156"/>
      <c r="JU135" s="156"/>
    </row>
    <row r="136" spans="1:281" s="174" customFormat="1" ht="19.5" customHeight="1" x14ac:dyDescent="0.35">
      <c r="A136" s="156"/>
      <c r="B136" s="813">
        <f t="shared" si="602"/>
        <v>38534</v>
      </c>
      <c r="C136" s="814">
        <f t="shared" si="603"/>
        <v>27843.02</v>
      </c>
      <c r="D136" s="816">
        <v>0</v>
      </c>
      <c r="E136" s="816">
        <v>0</v>
      </c>
      <c r="F136" s="814">
        <f t="shared" si="565"/>
        <v>711.26</v>
      </c>
      <c r="G136" s="817">
        <f t="shared" si="604"/>
        <v>28554.28</v>
      </c>
      <c r="H136" s="818">
        <f t="shared" si="605"/>
        <v>2.5545361099478432E-2</v>
      </c>
      <c r="I136" s="765">
        <f t="shared" si="606"/>
        <v>36621.430000000015</v>
      </c>
      <c r="J136" s="159">
        <f t="shared" si="566"/>
        <v>0</v>
      </c>
      <c r="K136" s="267">
        <v>38534</v>
      </c>
      <c r="L136" s="162">
        <f t="shared" si="607"/>
        <v>0</v>
      </c>
      <c r="M136" s="260">
        <v>50.5</v>
      </c>
      <c r="N136" s="175">
        <f t="shared" si="567"/>
        <v>0</v>
      </c>
      <c r="O136" s="162">
        <f t="shared" si="608"/>
        <v>0</v>
      </c>
      <c r="P136" s="259">
        <v>-30.05</v>
      </c>
      <c r="Q136" s="176">
        <f t="shared" si="568"/>
        <v>0</v>
      </c>
      <c r="R136" s="161">
        <f t="shared" si="609"/>
        <v>0</v>
      </c>
      <c r="S136" s="260">
        <v>603.4</v>
      </c>
      <c r="T136" s="177">
        <f t="shared" si="569"/>
        <v>0</v>
      </c>
      <c r="U136" s="164">
        <f t="shared" si="610"/>
        <v>0</v>
      </c>
      <c r="V136" s="260">
        <v>25.24</v>
      </c>
      <c r="W136" s="177">
        <f t="shared" si="570"/>
        <v>0</v>
      </c>
      <c r="X136" s="164">
        <f t="shared" si="611"/>
        <v>0</v>
      </c>
      <c r="Y136" s="247">
        <v>-568</v>
      </c>
      <c r="Z136" s="178">
        <f t="shared" si="571"/>
        <v>0</v>
      </c>
      <c r="AA136" s="165">
        <f t="shared" si="612"/>
        <v>0</v>
      </c>
      <c r="AB136" s="247">
        <v>-323</v>
      </c>
      <c r="AC136" s="179">
        <f t="shared" si="572"/>
        <v>0</v>
      </c>
      <c r="AD136" s="164">
        <f t="shared" si="613"/>
        <v>0</v>
      </c>
      <c r="AE136" s="247">
        <v>-127</v>
      </c>
      <c r="AF136" s="179">
        <f t="shared" si="573"/>
        <v>0</v>
      </c>
      <c r="AG136" s="164">
        <f t="shared" si="614"/>
        <v>0</v>
      </c>
      <c r="AH136" s="243">
        <v>-434</v>
      </c>
      <c r="AI136" s="178">
        <f t="shared" si="574"/>
        <v>0</v>
      </c>
      <c r="AJ136" s="165">
        <f t="shared" si="615"/>
        <v>0</v>
      </c>
      <c r="AK136" s="243">
        <v>-236.5</v>
      </c>
      <c r="AL136" s="179">
        <f t="shared" si="575"/>
        <v>0</v>
      </c>
      <c r="AM136" s="164">
        <f t="shared" si="616"/>
        <v>0</v>
      </c>
      <c r="AN136" s="243">
        <v>-118</v>
      </c>
      <c r="AO136" s="178">
        <f t="shared" si="576"/>
        <v>0</v>
      </c>
      <c r="AP136" s="165">
        <f t="shared" si="617"/>
        <v>0</v>
      </c>
      <c r="AQ136" s="259">
        <v>-1309</v>
      </c>
      <c r="AR136" s="179">
        <f t="shared" si="577"/>
        <v>0</v>
      </c>
      <c r="AS136" s="164">
        <f t="shared" si="618"/>
        <v>1</v>
      </c>
      <c r="AT136" s="259">
        <v>-166</v>
      </c>
      <c r="AU136" s="180">
        <f t="shared" si="578"/>
        <v>-166</v>
      </c>
      <c r="AV136" s="162">
        <f t="shared" si="619"/>
        <v>0</v>
      </c>
      <c r="AW136" s="259">
        <v>-1479</v>
      </c>
      <c r="AX136" s="176">
        <f t="shared" si="579"/>
        <v>0</v>
      </c>
      <c r="AY136" s="161">
        <f t="shared" si="620"/>
        <v>0</v>
      </c>
      <c r="AZ136" s="248">
        <v>362.49</v>
      </c>
      <c r="BA136" s="181">
        <f t="shared" si="580"/>
        <v>0</v>
      </c>
      <c r="BB136" s="162">
        <f t="shared" si="621"/>
        <v>0</v>
      </c>
      <c r="BC136" s="248">
        <v>36.25</v>
      </c>
      <c r="BD136" s="182">
        <f t="shared" si="581"/>
        <v>0</v>
      </c>
      <c r="BE136" s="161">
        <f t="shared" si="622"/>
        <v>0</v>
      </c>
      <c r="BF136" s="247">
        <v>-476.5</v>
      </c>
      <c r="BG136" s="182">
        <f t="shared" si="582"/>
        <v>0</v>
      </c>
      <c r="BH136" s="161">
        <f t="shared" si="623"/>
        <v>0</v>
      </c>
      <c r="BI136" s="247">
        <v>-257.75</v>
      </c>
      <c r="BJ136" s="180">
        <f t="shared" si="583"/>
        <v>0</v>
      </c>
      <c r="BK136" s="161">
        <f t="shared" si="624"/>
        <v>1</v>
      </c>
      <c r="BL136" s="247">
        <v>-82.75</v>
      </c>
      <c r="BM136" s="180">
        <f t="shared" si="584"/>
        <v>-82.75</v>
      </c>
      <c r="BN136" s="161">
        <f t="shared" si="625"/>
        <v>0</v>
      </c>
      <c r="BO136" s="260">
        <v>4375</v>
      </c>
      <c r="BP136" s="176">
        <f t="shared" si="585"/>
        <v>0</v>
      </c>
      <c r="BQ136" s="161">
        <f t="shared" si="626"/>
        <v>0</v>
      </c>
      <c r="BR136" s="260">
        <v>1600.01</v>
      </c>
      <c r="BS136" s="182">
        <f t="shared" si="586"/>
        <v>0</v>
      </c>
      <c r="BT136" s="161">
        <f t="shared" si="627"/>
        <v>1</v>
      </c>
      <c r="BU136" s="260">
        <v>800.01</v>
      </c>
      <c r="BV136" s="180">
        <f t="shared" si="587"/>
        <v>800.01</v>
      </c>
      <c r="BW136" s="162">
        <f t="shared" si="628"/>
        <v>1</v>
      </c>
      <c r="BX136" s="260">
        <v>160</v>
      </c>
      <c r="BY136" s="176">
        <f t="shared" si="588"/>
        <v>160</v>
      </c>
      <c r="BZ136" s="161">
        <f t="shared" si="629"/>
        <v>0</v>
      </c>
      <c r="CA136" s="260">
        <v>240</v>
      </c>
      <c r="CB136" s="180">
        <f t="shared" si="589"/>
        <v>0</v>
      </c>
      <c r="CC136" s="162">
        <f t="shared" si="630"/>
        <v>0</v>
      </c>
      <c r="CD136" s="259"/>
      <c r="CE136" s="182"/>
      <c r="CF136" s="410">
        <f t="shared" si="631"/>
        <v>0</v>
      </c>
      <c r="CG136" s="260">
        <v>5432</v>
      </c>
      <c r="CH136" s="182">
        <f t="shared" si="590"/>
        <v>0</v>
      </c>
      <c r="CI136" s="416">
        <f t="shared" si="632"/>
        <v>0</v>
      </c>
      <c r="CJ136" s="260">
        <v>2677</v>
      </c>
      <c r="CK136" s="444">
        <f t="shared" si="591"/>
        <v>0</v>
      </c>
      <c r="CL136" s="162">
        <f t="shared" si="633"/>
        <v>0</v>
      </c>
      <c r="CM136" s="260">
        <v>473</v>
      </c>
      <c r="CN136" s="608">
        <f t="shared" si="592"/>
        <v>0</v>
      </c>
      <c r="CO136" s="158">
        <f t="shared" si="593"/>
        <v>711.26</v>
      </c>
      <c r="CP136" s="182"/>
      <c r="CQ136" s="731">
        <f t="shared" si="594"/>
        <v>711.26</v>
      </c>
      <c r="CR136" s="599"/>
      <c r="CS136" s="359">
        <f t="shared" si="634"/>
        <v>38534</v>
      </c>
      <c r="CT136" s="613"/>
      <c r="CU136" s="182"/>
      <c r="CV136" s="608"/>
      <c r="CW136" s="642"/>
      <c r="CX136" s="182"/>
      <c r="CY136" s="608"/>
      <c r="CZ136" s="613"/>
      <c r="DA136" s="182"/>
      <c r="DB136" s="608"/>
      <c r="DC136" s="613"/>
      <c r="DD136" s="182"/>
      <c r="DE136" s="608"/>
      <c r="DF136" s="613"/>
      <c r="DG136" s="182"/>
      <c r="DH136" s="608"/>
      <c r="DI136" s="613"/>
      <c r="DJ136" s="182"/>
      <c r="DK136" s="608"/>
      <c r="DL136" s="613"/>
      <c r="DM136" s="182"/>
      <c r="DN136" s="608"/>
      <c r="DO136" s="613"/>
      <c r="DP136" s="182"/>
      <c r="DQ136" s="608"/>
      <c r="DR136" s="613"/>
      <c r="DS136" s="182"/>
      <c r="DT136" s="608"/>
      <c r="DU136" s="613"/>
      <c r="DV136" s="182"/>
      <c r="DW136" s="608"/>
      <c r="DX136" s="613"/>
      <c r="DY136" s="182"/>
      <c r="DZ136" s="608"/>
      <c r="EA136" s="613"/>
      <c r="EB136" s="182"/>
      <c r="EC136" s="608"/>
      <c r="ED136" s="613"/>
      <c r="EE136" s="182"/>
      <c r="EF136" s="608"/>
      <c r="EG136" s="613"/>
      <c r="EH136" s="182"/>
      <c r="EI136" s="608"/>
      <c r="EJ136" s="613"/>
      <c r="EK136" s="182"/>
      <c r="EL136" s="608"/>
      <c r="EM136" s="613"/>
      <c r="EN136" s="182"/>
      <c r="EO136" s="608"/>
      <c r="EP136" s="613"/>
      <c r="EQ136" s="182"/>
      <c r="ER136" s="608"/>
      <c r="ES136" s="613"/>
      <c r="ET136" s="182"/>
      <c r="EU136" s="608"/>
      <c r="EV136" s="613"/>
      <c r="EW136" s="182"/>
      <c r="EX136" s="608"/>
      <c r="EY136" s="613"/>
      <c r="EZ136" s="182"/>
      <c r="FA136" s="608"/>
      <c r="FB136" s="182"/>
      <c r="FC136" s="182"/>
      <c r="FD136" s="182"/>
      <c r="FE136" s="588"/>
      <c r="FF136" s="182"/>
      <c r="FG136" s="181"/>
      <c r="FH136" s="860"/>
      <c r="FI136" s="662">
        <f t="shared" si="534"/>
        <v>38991</v>
      </c>
      <c r="FJ136" s="677"/>
      <c r="FK136" s="677"/>
      <c r="FL136" s="677"/>
      <c r="FM136" s="677"/>
      <c r="FN136" s="677"/>
      <c r="FO136" s="677"/>
      <c r="FP136" s="677"/>
      <c r="FQ136" s="677"/>
      <c r="FR136" s="677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666"/>
      <c r="GD136" s="666"/>
      <c r="GE136" s="666"/>
      <c r="GF136" s="666"/>
      <c r="GG136" s="169"/>
      <c r="GH136" s="686">
        <f t="shared" si="536"/>
        <v>0</v>
      </c>
      <c r="GI136" s="171">
        <f t="shared" si="537"/>
        <v>0</v>
      </c>
      <c r="GJ136" s="171">
        <f t="shared" si="538"/>
        <v>0</v>
      </c>
      <c r="GK136" s="171">
        <f t="shared" si="539"/>
        <v>0</v>
      </c>
      <c r="GL136" s="171">
        <f t="shared" si="540"/>
        <v>0</v>
      </c>
      <c r="GM136" s="171">
        <f t="shared" si="541"/>
        <v>0</v>
      </c>
      <c r="GN136" s="171">
        <f t="shared" si="542"/>
        <v>0</v>
      </c>
      <c r="GO136" s="171">
        <f t="shared" si="543"/>
        <v>0</v>
      </c>
      <c r="GP136" s="171">
        <f t="shared" si="544"/>
        <v>0</v>
      </c>
      <c r="GQ136" s="171">
        <f t="shared" si="545"/>
        <v>0</v>
      </c>
      <c r="GR136" s="171">
        <f t="shared" si="546"/>
        <v>0</v>
      </c>
      <c r="GS136" s="171">
        <f t="shared" si="547"/>
        <v>4171</v>
      </c>
      <c r="GT136" s="171">
        <f t="shared" si="548"/>
        <v>0</v>
      </c>
      <c r="GU136" s="171">
        <f t="shared" si="549"/>
        <v>0</v>
      </c>
      <c r="GV136" s="171">
        <f t="shared" si="550"/>
        <v>0</v>
      </c>
      <c r="GW136" s="171">
        <f t="shared" si="551"/>
        <v>0</v>
      </c>
      <c r="GX136" s="171">
        <f t="shared" si="552"/>
        <v>0</v>
      </c>
      <c r="GY136" s="171">
        <f t="shared" si="553"/>
        <v>5184.25</v>
      </c>
      <c r="GZ136" s="171">
        <f t="shared" si="554"/>
        <v>0</v>
      </c>
      <c r="HA136" s="171">
        <f t="shared" si="555"/>
        <v>0</v>
      </c>
      <c r="HB136" s="171">
        <f t="shared" si="556"/>
        <v>31717.440000000002</v>
      </c>
      <c r="HC136" s="171">
        <f t="shared" si="557"/>
        <v>3972.5</v>
      </c>
      <c r="HD136" s="171">
        <f t="shared" si="558"/>
        <v>0</v>
      </c>
      <c r="HE136" s="171">
        <f t="shared" si="559"/>
        <v>0</v>
      </c>
      <c r="HF136" s="171">
        <f t="shared" si="560"/>
        <v>0</v>
      </c>
      <c r="HG136" s="171">
        <f t="shared" si="561"/>
        <v>0</v>
      </c>
      <c r="HH136" s="171">
        <f t="shared" si="562"/>
        <v>0</v>
      </c>
      <c r="HI136" s="778"/>
      <c r="HJ136" s="171">
        <f t="shared" si="563"/>
        <v>163.25</v>
      </c>
      <c r="HK136" s="171"/>
      <c r="HL136" s="172">
        <f t="shared" si="564"/>
        <v>38991</v>
      </c>
      <c r="HM136" s="171">
        <f t="shared" si="535"/>
        <v>45045.190000000017</v>
      </c>
      <c r="HN136" s="700">
        <f t="shared" si="595"/>
        <v>38534</v>
      </c>
      <c r="HO136" s="160">
        <f t="shared" si="596"/>
        <v>711.26</v>
      </c>
      <c r="HP136" s="160">
        <f t="shared" si="597"/>
        <v>0</v>
      </c>
      <c r="HQ136" s="171">
        <f t="shared" si="598"/>
        <v>711.26</v>
      </c>
      <c r="HR136" s="168">
        <f t="shared" si="599"/>
        <v>1</v>
      </c>
      <c r="HS136" s="168">
        <f t="shared" si="600"/>
        <v>0</v>
      </c>
      <c r="HT136" s="160">
        <f t="shared" si="635"/>
        <v>36621.430000000015</v>
      </c>
      <c r="HU136" s="158">
        <f>MAX(HT55:HT136)</f>
        <v>36621.430000000015</v>
      </c>
      <c r="HV136" s="158">
        <f t="shared" si="601"/>
        <v>0</v>
      </c>
      <c r="HW136" s="170"/>
      <c r="HX136" s="468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  <c r="IX136" s="156"/>
      <c r="IY136" s="156"/>
      <c r="IZ136" s="156"/>
      <c r="JA136" s="156"/>
      <c r="JB136" s="156"/>
      <c r="JC136" s="156"/>
      <c r="JD136" s="156"/>
      <c r="JE136" s="156"/>
      <c r="JF136" s="156"/>
      <c r="JG136" s="156"/>
      <c r="JH136" s="156"/>
      <c r="JI136" s="156"/>
      <c r="JJ136" s="156"/>
      <c r="JK136" s="156"/>
      <c r="JL136" s="156"/>
      <c r="JM136" s="156"/>
      <c r="JN136" s="156"/>
      <c r="JO136" s="156"/>
      <c r="JP136" s="156"/>
      <c r="JQ136" s="156"/>
      <c r="JR136" s="156"/>
      <c r="JS136" s="156"/>
      <c r="JT136" s="156"/>
      <c r="JU136" s="156"/>
    </row>
    <row r="137" spans="1:281" s="174" customFormat="1" ht="19.5" customHeight="1" x14ac:dyDescent="0.35">
      <c r="A137" s="156"/>
      <c r="B137" s="813">
        <f t="shared" si="602"/>
        <v>38565</v>
      </c>
      <c r="C137" s="814">
        <f t="shared" si="603"/>
        <v>28554.28</v>
      </c>
      <c r="D137" s="816">
        <v>0</v>
      </c>
      <c r="E137" s="816">
        <v>0</v>
      </c>
      <c r="F137" s="814">
        <f t="shared" si="565"/>
        <v>548.49</v>
      </c>
      <c r="G137" s="817">
        <f t="shared" si="604"/>
        <v>29102.77</v>
      </c>
      <c r="H137" s="818">
        <f t="shared" si="605"/>
        <v>1.920867904916531E-2</v>
      </c>
      <c r="I137" s="765">
        <f t="shared" si="606"/>
        <v>37169.920000000013</v>
      </c>
      <c r="J137" s="159">
        <f t="shared" si="566"/>
        <v>0</v>
      </c>
      <c r="K137" s="267">
        <v>38565</v>
      </c>
      <c r="L137" s="162">
        <f t="shared" si="607"/>
        <v>0</v>
      </c>
      <c r="M137" s="259">
        <v>-830.5</v>
      </c>
      <c r="N137" s="175">
        <f t="shared" si="567"/>
        <v>0</v>
      </c>
      <c r="O137" s="162">
        <f t="shared" si="608"/>
        <v>0</v>
      </c>
      <c r="P137" s="259">
        <v>-118.15</v>
      </c>
      <c r="Q137" s="176">
        <f t="shared" si="568"/>
        <v>0</v>
      </c>
      <c r="R137" s="161">
        <f t="shared" si="609"/>
        <v>0</v>
      </c>
      <c r="S137" s="259">
        <v>-484.4</v>
      </c>
      <c r="T137" s="177">
        <f t="shared" si="569"/>
        <v>0</v>
      </c>
      <c r="U137" s="164">
        <f t="shared" si="610"/>
        <v>0</v>
      </c>
      <c r="V137" s="259">
        <v>-83.54</v>
      </c>
      <c r="W137" s="177">
        <f t="shared" si="570"/>
        <v>0</v>
      </c>
      <c r="X137" s="164">
        <f t="shared" si="611"/>
        <v>0</v>
      </c>
      <c r="Y137" s="248">
        <v>509</v>
      </c>
      <c r="Z137" s="178">
        <f t="shared" si="571"/>
        <v>0</v>
      </c>
      <c r="AA137" s="165">
        <f t="shared" si="612"/>
        <v>0</v>
      </c>
      <c r="AB137" s="248">
        <v>254.5</v>
      </c>
      <c r="AC137" s="179">
        <f t="shared" si="572"/>
        <v>0</v>
      </c>
      <c r="AD137" s="164">
        <f t="shared" si="613"/>
        <v>0</v>
      </c>
      <c r="AE137" s="248">
        <v>50.9</v>
      </c>
      <c r="AF137" s="179">
        <f t="shared" si="573"/>
        <v>0</v>
      </c>
      <c r="AG137" s="164">
        <f t="shared" si="614"/>
        <v>0</v>
      </c>
      <c r="AH137" s="439">
        <v>476</v>
      </c>
      <c r="AI137" s="178">
        <f t="shared" si="574"/>
        <v>0</v>
      </c>
      <c r="AJ137" s="165">
        <f t="shared" si="615"/>
        <v>0</v>
      </c>
      <c r="AK137" s="439">
        <v>218.5</v>
      </c>
      <c r="AL137" s="179">
        <f t="shared" si="575"/>
        <v>0</v>
      </c>
      <c r="AM137" s="164">
        <f t="shared" si="616"/>
        <v>0</v>
      </c>
      <c r="AN137" s="439">
        <v>64</v>
      </c>
      <c r="AO137" s="178">
        <f t="shared" si="576"/>
        <v>0</v>
      </c>
      <c r="AP137" s="165">
        <f t="shared" si="617"/>
        <v>0</v>
      </c>
      <c r="AQ137" s="259">
        <v>-709</v>
      </c>
      <c r="AR137" s="179">
        <f t="shared" si="577"/>
        <v>0</v>
      </c>
      <c r="AS137" s="164">
        <f t="shared" si="618"/>
        <v>1</v>
      </c>
      <c r="AT137" s="259">
        <v>-106</v>
      </c>
      <c r="AU137" s="180">
        <f t="shared" si="578"/>
        <v>-106</v>
      </c>
      <c r="AV137" s="162">
        <f t="shared" si="619"/>
        <v>0</v>
      </c>
      <c r="AW137" s="260">
        <v>791</v>
      </c>
      <c r="AX137" s="176">
        <f t="shared" si="579"/>
        <v>0</v>
      </c>
      <c r="AY137" s="161">
        <f t="shared" si="620"/>
        <v>0</v>
      </c>
      <c r="AZ137" s="248">
        <v>98.49</v>
      </c>
      <c r="BA137" s="181">
        <f t="shared" si="580"/>
        <v>0</v>
      </c>
      <c r="BB137" s="162">
        <f t="shared" si="621"/>
        <v>0</v>
      </c>
      <c r="BC137" s="248">
        <v>5.95</v>
      </c>
      <c r="BD137" s="182">
        <f t="shared" si="581"/>
        <v>0</v>
      </c>
      <c r="BE137" s="161">
        <f t="shared" si="622"/>
        <v>0</v>
      </c>
      <c r="BF137" s="248">
        <v>2600</v>
      </c>
      <c r="BG137" s="182">
        <f t="shared" si="582"/>
        <v>0</v>
      </c>
      <c r="BH137" s="161">
        <f t="shared" si="623"/>
        <v>0</v>
      </c>
      <c r="BI137" s="248">
        <v>1300</v>
      </c>
      <c r="BJ137" s="180">
        <f t="shared" si="583"/>
        <v>0</v>
      </c>
      <c r="BK137" s="161">
        <f t="shared" si="624"/>
        <v>1</v>
      </c>
      <c r="BL137" s="248">
        <v>260</v>
      </c>
      <c r="BM137" s="180">
        <f t="shared" si="584"/>
        <v>260</v>
      </c>
      <c r="BN137" s="161">
        <f t="shared" si="625"/>
        <v>0</v>
      </c>
      <c r="BO137" s="259">
        <v>-1082.75</v>
      </c>
      <c r="BP137" s="176">
        <f t="shared" si="585"/>
        <v>0</v>
      </c>
      <c r="BQ137" s="161">
        <f t="shared" si="626"/>
        <v>0</v>
      </c>
      <c r="BR137" s="260">
        <v>748.48</v>
      </c>
      <c r="BS137" s="182">
        <f t="shared" si="586"/>
        <v>0</v>
      </c>
      <c r="BT137" s="161">
        <f t="shared" si="627"/>
        <v>1</v>
      </c>
      <c r="BU137" s="260">
        <v>354.74</v>
      </c>
      <c r="BV137" s="180">
        <f t="shared" si="587"/>
        <v>354.74</v>
      </c>
      <c r="BW137" s="162">
        <f t="shared" si="628"/>
        <v>1</v>
      </c>
      <c r="BX137" s="260">
        <v>39.75</v>
      </c>
      <c r="BY137" s="176">
        <f t="shared" si="588"/>
        <v>39.75</v>
      </c>
      <c r="BZ137" s="161">
        <f t="shared" si="629"/>
        <v>0</v>
      </c>
      <c r="CA137" s="260">
        <v>1730.99</v>
      </c>
      <c r="CB137" s="180">
        <f t="shared" si="589"/>
        <v>0</v>
      </c>
      <c r="CC137" s="162">
        <f t="shared" si="630"/>
        <v>0</v>
      </c>
      <c r="CD137" s="260"/>
      <c r="CE137" s="182"/>
      <c r="CF137" s="410">
        <f t="shared" si="631"/>
        <v>0</v>
      </c>
      <c r="CG137" s="260">
        <v>8380</v>
      </c>
      <c r="CH137" s="182">
        <f t="shared" si="590"/>
        <v>0</v>
      </c>
      <c r="CI137" s="416">
        <f t="shared" si="632"/>
        <v>0</v>
      </c>
      <c r="CJ137" s="260">
        <v>4190</v>
      </c>
      <c r="CK137" s="444">
        <f t="shared" si="591"/>
        <v>0</v>
      </c>
      <c r="CL137" s="162">
        <f t="shared" si="633"/>
        <v>0</v>
      </c>
      <c r="CM137" s="260">
        <v>838</v>
      </c>
      <c r="CN137" s="608">
        <f t="shared" si="592"/>
        <v>0</v>
      </c>
      <c r="CO137" s="158">
        <f t="shared" si="593"/>
        <v>548.49</v>
      </c>
      <c r="CP137" s="182"/>
      <c r="CQ137" s="731">
        <f t="shared" si="594"/>
        <v>548.49</v>
      </c>
      <c r="CR137" s="599"/>
      <c r="CS137" s="359">
        <f t="shared" si="634"/>
        <v>38565</v>
      </c>
      <c r="CT137" s="613"/>
      <c r="CU137" s="182"/>
      <c r="CV137" s="608"/>
      <c r="CW137" s="642"/>
      <c r="CX137" s="182"/>
      <c r="CY137" s="608"/>
      <c r="CZ137" s="613"/>
      <c r="DA137" s="182"/>
      <c r="DB137" s="608"/>
      <c r="DC137" s="613"/>
      <c r="DD137" s="182"/>
      <c r="DE137" s="608"/>
      <c r="DF137" s="613"/>
      <c r="DG137" s="182"/>
      <c r="DH137" s="608"/>
      <c r="DI137" s="613"/>
      <c r="DJ137" s="182"/>
      <c r="DK137" s="608"/>
      <c r="DL137" s="613"/>
      <c r="DM137" s="182"/>
      <c r="DN137" s="608"/>
      <c r="DO137" s="613"/>
      <c r="DP137" s="182"/>
      <c r="DQ137" s="608"/>
      <c r="DR137" s="613"/>
      <c r="DS137" s="182"/>
      <c r="DT137" s="608"/>
      <c r="DU137" s="613"/>
      <c r="DV137" s="182"/>
      <c r="DW137" s="608"/>
      <c r="DX137" s="613"/>
      <c r="DY137" s="182"/>
      <c r="DZ137" s="608"/>
      <c r="EA137" s="613"/>
      <c r="EB137" s="182"/>
      <c r="EC137" s="608"/>
      <c r="ED137" s="613"/>
      <c r="EE137" s="182"/>
      <c r="EF137" s="608"/>
      <c r="EG137" s="613"/>
      <c r="EH137" s="182"/>
      <c r="EI137" s="608"/>
      <c r="EJ137" s="613"/>
      <c r="EK137" s="182"/>
      <c r="EL137" s="608"/>
      <c r="EM137" s="613"/>
      <c r="EN137" s="182"/>
      <c r="EO137" s="608"/>
      <c r="EP137" s="613"/>
      <c r="EQ137" s="182"/>
      <c r="ER137" s="608"/>
      <c r="ES137" s="613"/>
      <c r="ET137" s="182"/>
      <c r="EU137" s="608"/>
      <c r="EV137" s="613"/>
      <c r="EW137" s="182"/>
      <c r="EX137" s="608"/>
      <c r="EY137" s="613"/>
      <c r="EZ137" s="182"/>
      <c r="FA137" s="608"/>
      <c r="FB137" s="182"/>
      <c r="FC137" s="182"/>
      <c r="FD137" s="182"/>
      <c r="FE137" s="588"/>
      <c r="FF137" s="182"/>
      <c r="FG137" s="181"/>
      <c r="FH137" s="860"/>
      <c r="FI137" s="662">
        <f t="shared" si="534"/>
        <v>39022</v>
      </c>
      <c r="FJ137" s="677"/>
      <c r="FK137" s="677"/>
      <c r="FL137" s="677"/>
      <c r="FM137" s="677"/>
      <c r="FN137" s="677"/>
      <c r="FO137" s="677"/>
      <c r="FP137" s="677"/>
      <c r="FQ137" s="677"/>
      <c r="FR137" s="677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666"/>
      <c r="GD137" s="666"/>
      <c r="GE137" s="666"/>
      <c r="GF137" s="666"/>
      <c r="GG137" s="169"/>
      <c r="GH137" s="686">
        <f t="shared" si="536"/>
        <v>0</v>
      </c>
      <c r="GI137" s="171">
        <f t="shared" si="537"/>
        <v>0</v>
      </c>
      <c r="GJ137" s="171">
        <f t="shared" si="538"/>
        <v>0</v>
      </c>
      <c r="GK137" s="171">
        <f t="shared" si="539"/>
        <v>0</v>
      </c>
      <c r="GL137" s="171">
        <f t="shared" si="540"/>
        <v>0</v>
      </c>
      <c r="GM137" s="171">
        <f t="shared" si="541"/>
        <v>0</v>
      </c>
      <c r="GN137" s="171">
        <f t="shared" si="542"/>
        <v>0</v>
      </c>
      <c r="GO137" s="171">
        <f t="shared" si="543"/>
        <v>0</v>
      </c>
      <c r="GP137" s="171">
        <f t="shared" si="544"/>
        <v>0</v>
      </c>
      <c r="GQ137" s="171">
        <f t="shared" si="545"/>
        <v>0</v>
      </c>
      <c r="GR137" s="171">
        <f t="shared" si="546"/>
        <v>0</v>
      </c>
      <c r="GS137" s="171">
        <f t="shared" si="547"/>
        <v>4315</v>
      </c>
      <c r="GT137" s="171">
        <f t="shared" si="548"/>
        <v>0</v>
      </c>
      <c r="GU137" s="171">
        <f t="shared" si="549"/>
        <v>0</v>
      </c>
      <c r="GV137" s="171">
        <f t="shared" si="550"/>
        <v>0</v>
      </c>
      <c r="GW137" s="171">
        <f t="shared" si="551"/>
        <v>0</v>
      </c>
      <c r="GX137" s="171">
        <f t="shared" si="552"/>
        <v>0</v>
      </c>
      <c r="GY137" s="171">
        <f t="shared" si="553"/>
        <v>5786.75</v>
      </c>
      <c r="GZ137" s="171">
        <f t="shared" si="554"/>
        <v>0</v>
      </c>
      <c r="HA137" s="171">
        <f t="shared" si="555"/>
        <v>0</v>
      </c>
      <c r="HB137" s="171">
        <f t="shared" si="556"/>
        <v>32254.95</v>
      </c>
      <c r="HC137" s="171">
        <f t="shared" si="557"/>
        <v>4080</v>
      </c>
      <c r="HD137" s="171">
        <f t="shared" si="558"/>
        <v>0</v>
      </c>
      <c r="HE137" s="171">
        <f t="shared" si="559"/>
        <v>0</v>
      </c>
      <c r="HF137" s="171">
        <f t="shared" si="560"/>
        <v>0</v>
      </c>
      <c r="HG137" s="171">
        <f t="shared" si="561"/>
        <v>0</v>
      </c>
      <c r="HH137" s="171">
        <f t="shared" si="562"/>
        <v>0</v>
      </c>
      <c r="HI137" s="778"/>
      <c r="HJ137" s="171">
        <f t="shared" si="563"/>
        <v>1391.51</v>
      </c>
      <c r="HK137" s="171"/>
      <c r="HL137" s="172">
        <f t="shared" si="564"/>
        <v>39022</v>
      </c>
      <c r="HM137" s="171">
        <f t="shared" si="535"/>
        <v>46436.700000000019</v>
      </c>
      <c r="HN137" s="700">
        <f t="shared" si="595"/>
        <v>38565</v>
      </c>
      <c r="HO137" s="160">
        <f t="shared" si="596"/>
        <v>548.49</v>
      </c>
      <c r="HP137" s="160">
        <f t="shared" si="597"/>
        <v>0</v>
      </c>
      <c r="HQ137" s="171">
        <f t="shared" si="598"/>
        <v>548.49</v>
      </c>
      <c r="HR137" s="168">
        <f t="shared" si="599"/>
        <v>1</v>
      </c>
      <c r="HS137" s="168">
        <f t="shared" si="600"/>
        <v>0</v>
      </c>
      <c r="HT137" s="160">
        <f t="shared" si="635"/>
        <v>37169.920000000013</v>
      </c>
      <c r="HU137" s="158">
        <f>MAX(HT55:HT137)</f>
        <v>37169.920000000013</v>
      </c>
      <c r="HV137" s="158">
        <f t="shared" si="601"/>
        <v>0</v>
      </c>
      <c r="HW137" s="170"/>
      <c r="HX137" s="468"/>
      <c r="HY137" s="156"/>
      <c r="HZ137" s="156"/>
      <c r="IA137" s="156"/>
      <c r="IB137" s="156"/>
      <c r="IC137" s="156"/>
      <c r="ID137" s="156"/>
      <c r="IE137" s="156"/>
      <c r="IF137" s="156"/>
      <c r="IG137" s="156"/>
      <c r="IH137" s="156"/>
      <c r="II137" s="156"/>
      <c r="IJ137" s="156"/>
      <c r="IK137" s="156"/>
      <c r="IL137" s="156"/>
      <c r="IM137" s="156"/>
      <c r="IN137" s="156"/>
      <c r="IO137" s="156"/>
      <c r="IP137" s="156"/>
      <c r="IQ137" s="156"/>
      <c r="IR137" s="156"/>
      <c r="IS137" s="156"/>
      <c r="IT137" s="156"/>
      <c r="IU137" s="156"/>
      <c r="IV137" s="156"/>
      <c r="IW137" s="156"/>
      <c r="IX137" s="156"/>
      <c r="IY137" s="156"/>
      <c r="IZ137" s="156"/>
      <c r="JA137" s="156"/>
      <c r="JB137" s="156"/>
      <c r="JC137" s="156"/>
      <c r="JD137" s="156"/>
      <c r="JE137" s="156"/>
      <c r="JF137" s="156"/>
      <c r="JG137" s="156"/>
      <c r="JH137" s="156"/>
      <c r="JI137" s="156"/>
      <c r="JJ137" s="156"/>
      <c r="JK137" s="156"/>
      <c r="JL137" s="156"/>
      <c r="JM137" s="156"/>
      <c r="JN137" s="156"/>
      <c r="JO137" s="156"/>
      <c r="JP137" s="156"/>
      <c r="JQ137" s="156"/>
      <c r="JR137" s="156"/>
      <c r="JS137" s="156"/>
      <c r="JT137" s="156"/>
      <c r="JU137" s="156"/>
    </row>
    <row r="138" spans="1:281" s="174" customFormat="1" ht="19.5" customHeight="1" x14ac:dyDescent="0.35">
      <c r="A138" s="156"/>
      <c r="B138" s="813">
        <f t="shared" si="602"/>
        <v>38596</v>
      </c>
      <c r="C138" s="814">
        <f t="shared" si="603"/>
        <v>29102.77</v>
      </c>
      <c r="D138" s="816">
        <v>0</v>
      </c>
      <c r="E138" s="816">
        <v>0</v>
      </c>
      <c r="F138" s="814">
        <f t="shared" si="565"/>
        <v>1538.5</v>
      </c>
      <c r="G138" s="817">
        <f t="shared" si="604"/>
        <v>30641.27</v>
      </c>
      <c r="H138" s="818">
        <f t="shared" si="605"/>
        <v>5.2864383699558495E-2</v>
      </c>
      <c r="I138" s="765">
        <f t="shared" si="606"/>
        <v>38708.420000000013</v>
      </c>
      <c r="J138" s="159">
        <f t="shared" si="566"/>
        <v>0</v>
      </c>
      <c r="K138" s="267">
        <v>38596</v>
      </c>
      <c r="L138" s="162">
        <f t="shared" si="607"/>
        <v>0</v>
      </c>
      <c r="M138" s="259">
        <v>-1707</v>
      </c>
      <c r="N138" s="175">
        <f t="shared" si="567"/>
        <v>0</v>
      </c>
      <c r="O138" s="162">
        <f t="shared" si="608"/>
        <v>0</v>
      </c>
      <c r="P138" s="259">
        <v>-240.9</v>
      </c>
      <c r="Q138" s="176">
        <f t="shared" si="568"/>
        <v>0</v>
      </c>
      <c r="R138" s="161">
        <f t="shared" si="609"/>
        <v>0</v>
      </c>
      <c r="S138" s="259">
        <v>-1894.2</v>
      </c>
      <c r="T138" s="177">
        <f t="shared" si="569"/>
        <v>0</v>
      </c>
      <c r="U138" s="164">
        <f t="shared" si="610"/>
        <v>0</v>
      </c>
      <c r="V138" s="259">
        <v>-259.62</v>
      </c>
      <c r="W138" s="177">
        <f t="shared" si="570"/>
        <v>0</v>
      </c>
      <c r="X138" s="164">
        <f t="shared" si="611"/>
        <v>0</v>
      </c>
      <c r="Y138" s="248">
        <v>3456</v>
      </c>
      <c r="Z138" s="178">
        <f t="shared" si="571"/>
        <v>0</v>
      </c>
      <c r="AA138" s="165">
        <f t="shared" si="612"/>
        <v>0</v>
      </c>
      <c r="AB138" s="248">
        <v>1728</v>
      </c>
      <c r="AC138" s="179">
        <f t="shared" si="572"/>
        <v>0</v>
      </c>
      <c r="AD138" s="164">
        <f t="shared" si="613"/>
        <v>0</v>
      </c>
      <c r="AE138" s="248">
        <v>345.6</v>
      </c>
      <c r="AF138" s="179">
        <f t="shared" si="573"/>
        <v>0</v>
      </c>
      <c r="AG138" s="164">
        <f t="shared" si="614"/>
        <v>0</v>
      </c>
      <c r="AH138" s="439">
        <v>1401</v>
      </c>
      <c r="AI138" s="178">
        <f t="shared" si="574"/>
        <v>0</v>
      </c>
      <c r="AJ138" s="165">
        <f t="shared" si="615"/>
        <v>0</v>
      </c>
      <c r="AK138" s="439">
        <v>681</v>
      </c>
      <c r="AL138" s="179">
        <f t="shared" si="575"/>
        <v>0</v>
      </c>
      <c r="AM138" s="164">
        <f t="shared" si="616"/>
        <v>0</v>
      </c>
      <c r="AN138" s="439">
        <v>249</v>
      </c>
      <c r="AO138" s="178">
        <f t="shared" si="576"/>
        <v>0</v>
      </c>
      <c r="AP138" s="165">
        <f t="shared" si="617"/>
        <v>0</v>
      </c>
      <c r="AQ138" s="259">
        <v>-2518</v>
      </c>
      <c r="AR138" s="179">
        <f t="shared" si="577"/>
        <v>0</v>
      </c>
      <c r="AS138" s="164">
        <f t="shared" si="618"/>
        <v>1</v>
      </c>
      <c r="AT138" s="259">
        <v>-322</v>
      </c>
      <c r="AU138" s="180">
        <f t="shared" si="578"/>
        <v>-322</v>
      </c>
      <c r="AV138" s="162">
        <f t="shared" si="619"/>
        <v>0</v>
      </c>
      <c r="AW138" s="260">
        <v>1770</v>
      </c>
      <c r="AX138" s="176">
        <f t="shared" si="579"/>
        <v>0</v>
      </c>
      <c r="AY138" s="161">
        <f t="shared" si="620"/>
        <v>0</v>
      </c>
      <c r="AZ138" s="248">
        <v>2073.5100000000002</v>
      </c>
      <c r="BA138" s="181">
        <f t="shared" si="580"/>
        <v>0</v>
      </c>
      <c r="BB138" s="162">
        <f t="shared" si="621"/>
        <v>0</v>
      </c>
      <c r="BC138" s="248">
        <v>203.45</v>
      </c>
      <c r="BD138" s="182">
        <f t="shared" si="581"/>
        <v>0</v>
      </c>
      <c r="BE138" s="161">
        <f t="shared" si="622"/>
        <v>0</v>
      </c>
      <c r="BF138" s="248">
        <v>2561</v>
      </c>
      <c r="BG138" s="182">
        <f t="shared" si="582"/>
        <v>0</v>
      </c>
      <c r="BH138" s="161">
        <f t="shared" si="623"/>
        <v>0</v>
      </c>
      <c r="BI138" s="248">
        <v>1261</v>
      </c>
      <c r="BJ138" s="180">
        <f t="shared" si="583"/>
        <v>0</v>
      </c>
      <c r="BK138" s="161">
        <f t="shared" si="624"/>
        <v>1</v>
      </c>
      <c r="BL138" s="248">
        <v>221</v>
      </c>
      <c r="BM138" s="180">
        <f t="shared" si="584"/>
        <v>221</v>
      </c>
      <c r="BN138" s="161">
        <f t="shared" si="625"/>
        <v>0</v>
      </c>
      <c r="BO138" s="260">
        <v>2229.75</v>
      </c>
      <c r="BP138" s="176">
        <f t="shared" si="585"/>
        <v>0</v>
      </c>
      <c r="BQ138" s="161">
        <f t="shared" si="626"/>
        <v>0</v>
      </c>
      <c r="BR138" s="260">
        <v>2823.5</v>
      </c>
      <c r="BS138" s="182">
        <f t="shared" si="586"/>
        <v>0</v>
      </c>
      <c r="BT138" s="161">
        <f t="shared" si="627"/>
        <v>1</v>
      </c>
      <c r="BU138" s="260">
        <v>1392.25</v>
      </c>
      <c r="BV138" s="180">
        <f t="shared" si="587"/>
        <v>1392.25</v>
      </c>
      <c r="BW138" s="162">
        <f t="shared" si="628"/>
        <v>1</v>
      </c>
      <c r="BX138" s="260">
        <v>247.25</v>
      </c>
      <c r="BY138" s="176">
        <f t="shared" si="588"/>
        <v>247.25</v>
      </c>
      <c r="BZ138" s="161">
        <f t="shared" si="629"/>
        <v>0</v>
      </c>
      <c r="CA138" s="260">
        <v>801.01</v>
      </c>
      <c r="CB138" s="180">
        <f t="shared" si="589"/>
        <v>0</v>
      </c>
      <c r="CC138" s="162">
        <f t="shared" si="630"/>
        <v>0</v>
      </c>
      <c r="CD138" s="259"/>
      <c r="CE138" s="182"/>
      <c r="CF138" s="410">
        <f t="shared" si="631"/>
        <v>0</v>
      </c>
      <c r="CG138" s="259">
        <v>-7318</v>
      </c>
      <c r="CH138" s="182">
        <f t="shared" si="590"/>
        <v>0</v>
      </c>
      <c r="CI138" s="416">
        <f t="shared" si="632"/>
        <v>0</v>
      </c>
      <c r="CJ138" s="259">
        <v>-3698</v>
      </c>
      <c r="CK138" s="444">
        <f t="shared" si="591"/>
        <v>0</v>
      </c>
      <c r="CL138" s="162">
        <f t="shared" si="633"/>
        <v>0</v>
      </c>
      <c r="CM138" s="259">
        <v>-802</v>
      </c>
      <c r="CN138" s="608">
        <f t="shared" si="592"/>
        <v>0</v>
      </c>
      <c r="CO138" s="158">
        <f t="shared" si="593"/>
        <v>1538.5</v>
      </c>
      <c r="CP138" s="182"/>
      <c r="CQ138" s="731">
        <f t="shared" si="594"/>
        <v>1538.5</v>
      </c>
      <c r="CR138" s="599"/>
      <c r="CS138" s="359">
        <f t="shared" si="634"/>
        <v>38596</v>
      </c>
      <c r="CT138" s="613"/>
      <c r="CU138" s="182"/>
      <c r="CV138" s="608"/>
      <c r="CW138" s="642"/>
      <c r="CX138" s="182"/>
      <c r="CY138" s="608"/>
      <c r="CZ138" s="613"/>
      <c r="DA138" s="182"/>
      <c r="DB138" s="608"/>
      <c r="DC138" s="613"/>
      <c r="DD138" s="182"/>
      <c r="DE138" s="608"/>
      <c r="DF138" s="613"/>
      <c r="DG138" s="182"/>
      <c r="DH138" s="608"/>
      <c r="DI138" s="613"/>
      <c r="DJ138" s="182"/>
      <c r="DK138" s="608"/>
      <c r="DL138" s="613"/>
      <c r="DM138" s="182"/>
      <c r="DN138" s="608"/>
      <c r="DO138" s="613"/>
      <c r="DP138" s="182"/>
      <c r="DQ138" s="608"/>
      <c r="DR138" s="613"/>
      <c r="DS138" s="182"/>
      <c r="DT138" s="608"/>
      <c r="DU138" s="613"/>
      <c r="DV138" s="182"/>
      <c r="DW138" s="608"/>
      <c r="DX138" s="613"/>
      <c r="DY138" s="182"/>
      <c r="DZ138" s="608"/>
      <c r="EA138" s="613"/>
      <c r="EB138" s="182"/>
      <c r="EC138" s="608"/>
      <c r="ED138" s="613"/>
      <c r="EE138" s="182"/>
      <c r="EF138" s="608"/>
      <c r="EG138" s="613"/>
      <c r="EH138" s="182"/>
      <c r="EI138" s="608"/>
      <c r="EJ138" s="613"/>
      <c r="EK138" s="182"/>
      <c r="EL138" s="608"/>
      <c r="EM138" s="613"/>
      <c r="EN138" s="182"/>
      <c r="EO138" s="608"/>
      <c r="EP138" s="613"/>
      <c r="EQ138" s="182"/>
      <c r="ER138" s="608"/>
      <c r="ES138" s="613"/>
      <c r="ET138" s="182"/>
      <c r="EU138" s="608"/>
      <c r="EV138" s="613"/>
      <c r="EW138" s="182"/>
      <c r="EX138" s="608"/>
      <c r="EY138" s="613"/>
      <c r="EZ138" s="182"/>
      <c r="FA138" s="608"/>
      <c r="FB138" s="182"/>
      <c r="FC138" s="182"/>
      <c r="FD138" s="182"/>
      <c r="FE138" s="588"/>
      <c r="FF138" s="182"/>
      <c r="FG138" s="181"/>
      <c r="FH138" s="860"/>
      <c r="FI138" s="662">
        <f t="shared" si="534"/>
        <v>39052</v>
      </c>
      <c r="FJ138" s="677"/>
      <c r="FK138" s="677"/>
      <c r="FL138" s="677"/>
      <c r="FM138" s="677"/>
      <c r="FN138" s="677"/>
      <c r="FO138" s="677"/>
      <c r="FP138" s="677"/>
      <c r="FQ138" s="677"/>
      <c r="FR138" s="677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666"/>
      <c r="GD138" s="666"/>
      <c r="GE138" s="666"/>
      <c r="GF138" s="666"/>
      <c r="GG138" s="169"/>
      <c r="GH138" s="686">
        <f t="shared" si="536"/>
        <v>0</v>
      </c>
      <c r="GI138" s="171">
        <f t="shared" si="537"/>
        <v>0</v>
      </c>
      <c r="GJ138" s="171">
        <f t="shared" si="538"/>
        <v>0</v>
      </c>
      <c r="GK138" s="171">
        <f t="shared" si="539"/>
        <v>0</v>
      </c>
      <c r="GL138" s="171">
        <f t="shared" si="540"/>
        <v>0</v>
      </c>
      <c r="GM138" s="171">
        <f t="shared" si="541"/>
        <v>0</v>
      </c>
      <c r="GN138" s="171">
        <f t="shared" si="542"/>
        <v>0</v>
      </c>
      <c r="GO138" s="171">
        <f t="shared" si="543"/>
        <v>0</v>
      </c>
      <c r="GP138" s="171">
        <f t="shared" si="544"/>
        <v>0</v>
      </c>
      <c r="GQ138" s="171">
        <f t="shared" si="545"/>
        <v>0</v>
      </c>
      <c r="GR138" s="171">
        <f t="shared" si="546"/>
        <v>0</v>
      </c>
      <c r="GS138" s="171">
        <f t="shared" si="547"/>
        <v>4321</v>
      </c>
      <c r="GT138" s="171">
        <f t="shared" si="548"/>
        <v>0</v>
      </c>
      <c r="GU138" s="171">
        <f t="shared" si="549"/>
        <v>0</v>
      </c>
      <c r="GV138" s="171">
        <f t="shared" si="550"/>
        <v>0</v>
      </c>
      <c r="GW138" s="171">
        <f t="shared" si="551"/>
        <v>0</v>
      </c>
      <c r="GX138" s="171">
        <f t="shared" si="552"/>
        <v>0</v>
      </c>
      <c r="GY138" s="171">
        <f t="shared" si="553"/>
        <v>5724.25</v>
      </c>
      <c r="GZ138" s="171">
        <f t="shared" si="554"/>
        <v>0</v>
      </c>
      <c r="HA138" s="171">
        <f t="shared" si="555"/>
        <v>0</v>
      </c>
      <c r="HB138" s="171">
        <f t="shared" si="556"/>
        <v>32103.440000000002</v>
      </c>
      <c r="HC138" s="171">
        <f t="shared" si="557"/>
        <v>4018.5</v>
      </c>
      <c r="HD138" s="171">
        <f t="shared" si="558"/>
        <v>0</v>
      </c>
      <c r="HE138" s="171">
        <f t="shared" si="559"/>
        <v>0</v>
      </c>
      <c r="HF138" s="171">
        <f t="shared" si="560"/>
        <v>0</v>
      </c>
      <c r="HG138" s="171">
        <f t="shared" si="561"/>
        <v>0</v>
      </c>
      <c r="HH138" s="171">
        <f t="shared" si="562"/>
        <v>0</v>
      </c>
      <c r="HI138" s="778"/>
      <c r="HJ138" s="171">
        <f t="shared" si="563"/>
        <v>-269.51</v>
      </c>
      <c r="HK138" s="171"/>
      <c r="HL138" s="172">
        <f t="shared" si="564"/>
        <v>39052</v>
      </c>
      <c r="HM138" s="171">
        <f t="shared" si="535"/>
        <v>46167.190000000017</v>
      </c>
      <c r="HN138" s="700">
        <f t="shared" si="595"/>
        <v>38596</v>
      </c>
      <c r="HO138" s="160">
        <f t="shared" si="596"/>
        <v>1538.5</v>
      </c>
      <c r="HP138" s="160">
        <f t="shared" si="597"/>
        <v>0</v>
      </c>
      <c r="HQ138" s="171">
        <f t="shared" si="598"/>
        <v>1538.5</v>
      </c>
      <c r="HR138" s="168">
        <f t="shared" si="599"/>
        <v>1</v>
      </c>
      <c r="HS138" s="168">
        <f t="shared" si="600"/>
        <v>0</v>
      </c>
      <c r="HT138" s="160">
        <f t="shared" si="635"/>
        <v>38708.420000000013</v>
      </c>
      <c r="HU138" s="158">
        <f>MAX(HT55:HT138)</f>
        <v>38708.420000000013</v>
      </c>
      <c r="HV138" s="158">
        <f t="shared" si="601"/>
        <v>0</v>
      </c>
      <c r="HW138" s="170"/>
      <c r="HX138" s="468"/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</row>
    <row r="139" spans="1:281" s="174" customFormat="1" ht="19.5" customHeight="1" x14ac:dyDescent="0.35">
      <c r="A139" s="156"/>
      <c r="B139" s="813">
        <f t="shared" si="602"/>
        <v>38626</v>
      </c>
      <c r="C139" s="814">
        <f t="shared" si="603"/>
        <v>30641.27</v>
      </c>
      <c r="D139" s="816">
        <v>0</v>
      </c>
      <c r="E139" s="816">
        <v>0</v>
      </c>
      <c r="F139" s="814">
        <f t="shared" si="565"/>
        <v>1705.5</v>
      </c>
      <c r="G139" s="817">
        <f t="shared" si="604"/>
        <v>32346.77</v>
      </c>
      <c r="H139" s="818">
        <f t="shared" si="605"/>
        <v>5.5660225571590213E-2</v>
      </c>
      <c r="I139" s="765">
        <f t="shared" si="606"/>
        <v>40413.920000000013</v>
      </c>
      <c r="J139" s="159">
        <f t="shared" si="566"/>
        <v>0</v>
      </c>
      <c r="K139" s="267">
        <v>38626</v>
      </c>
      <c r="L139" s="162">
        <f t="shared" si="607"/>
        <v>0</v>
      </c>
      <c r="M139" s="260">
        <v>1090</v>
      </c>
      <c r="N139" s="175">
        <f t="shared" si="567"/>
        <v>0</v>
      </c>
      <c r="O139" s="162">
        <f t="shared" si="608"/>
        <v>0</v>
      </c>
      <c r="P139" s="260">
        <v>109</v>
      </c>
      <c r="Q139" s="176">
        <f t="shared" si="568"/>
        <v>0</v>
      </c>
      <c r="R139" s="161">
        <f t="shared" si="609"/>
        <v>0</v>
      </c>
      <c r="S139" s="259">
        <v>-2802.8</v>
      </c>
      <c r="T139" s="177">
        <f t="shared" si="569"/>
        <v>0</v>
      </c>
      <c r="U139" s="164">
        <f t="shared" si="610"/>
        <v>0</v>
      </c>
      <c r="V139" s="259">
        <v>-420.68</v>
      </c>
      <c r="W139" s="177">
        <f t="shared" si="570"/>
        <v>0</v>
      </c>
      <c r="X139" s="164">
        <f t="shared" si="611"/>
        <v>0</v>
      </c>
      <c r="Y139" s="247">
        <v>-321</v>
      </c>
      <c r="Z139" s="178">
        <f t="shared" si="571"/>
        <v>0</v>
      </c>
      <c r="AA139" s="165">
        <f t="shared" si="612"/>
        <v>0</v>
      </c>
      <c r="AB139" s="247">
        <v>-160.5</v>
      </c>
      <c r="AC139" s="179">
        <f t="shared" si="572"/>
        <v>0</v>
      </c>
      <c r="AD139" s="164">
        <f t="shared" si="613"/>
        <v>0</v>
      </c>
      <c r="AE139" s="247">
        <v>-32.1</v>
      </c>
      <c r="AF139" s="179">
        <f t="shared" si="573"/>
        <v>0</v>
      </c>
      <c r="AG139" s="164">
        <f t="shared" si="614"/>
        <v>0</v>
      </c>
      <c r="AH139" s="439">
        <v>560</v>
      </c>
      <c r="AI139" s="178">
        <f t="shared" si="574"/>
        <v>0</v>
      </c>
      <c r="AJ139" s="165">
        <f t="shared" si="615"/>
        <v>0</v>
      </c>
      <c r="AK139" s="439">
        <v>280</v>
      </c>
      <c r="AL139" s="179">
        <f t="shared" si="575"/>
        <v>0</v>
      </c>
      <c r="AM139" s="164">
        <f t="shared" si="616"/>
        <v>0</v>
      </c>
      <c r="AN139" s="439">
        <v>112</v>
      </c>
      <c r="AO139" s="178">
        <f t="shared" si="576"/>
        <v>0</v>
      </c>
      <c r="AP139" s="165">
        <f t="shared" si="617"/>
        <v>0</v>
      </c>
      <c r="AQ139" s="260">
        <v>1430</v>
      </c>
      <c r="AR139" s="179">
        <f t="shared" si="577"/>
        <v>0</v>
      </c>
      <c r="AS139" s="164">
        <f t="shared" si="618"/>
        <v>1</v>
      </c>
      <c r="AT139" s="260">
        <v>143</v>
      </c>
      <c r="AU139" s="180">
        <f t="shared" si="578"/>
        <v>143</v>
      </c>
      <c r="AV139" s="162">
        <f t="shared" si="619"/>
        <v>0</v>
      </c>
      <c r="AW139" s="259">
        <v>-3578</v>
      </c>
      <c r="AX139" s="176">
        <f t="shared" si="579"/>
        <v>0</v>
      </c>
      <c r="AY139" s="161">
        <f t="shared" si="620"/>
        <v>0</v>
      </c>
      <c r="AZ139" s="247">
        <v>-2076.5100000000002</v>
      </c>
      <c r="BA139" s="181">
        <f t="shared" si="580"/>
        <v>0</v>
      </c>
      <c r="BB139" s="162">
        <f t="shared" si="621"/>
        <v>0</v>
      </c>
      <c r="BC139" s="247">
        <v>-211.55</v>
      </c>
      <c r="BD139" s="182">
        <f t="shared" si="581"/>
        <v>0</v>
      </c>
      <c r="BE139" s="161">
        <f t="shared" si="622"/>
        <v>0</v>
      </c>
      <c r="BF139" s="248">
        <v>250</v>
      </c>
      <c r="BG139" s="182">
        <f t="shared" si="582"/>
        <v>0</v>
      </c>
      <c r="BH139" s="161">
        <f t="shared" si="623"/>
        <v>0</v>
      </c>
      <c r="BI139" s="248">
        <v>125</v>
      </c>
      <c r="BJ139" s="180">
        <f t="shared" si="583"/>
        <v>0</v>
      </c>
      <c r="BK139" s="161">
        <f t="shared" si="624"/>
        <v>1</v>
      </c>
      <c r="BL139" s="248">
        <v>25</v>
      </c>
      <c r="BM139" s="180">
        <f t="shared" si="584"/>
        <v>25</v>
      </c>
      <c r="BN139" s="161">
        <f t="shared" si="625"/>
        <v>0</v>
      </c>
      <c r="BO139" s="259">
        <v>-45.25</v>
      </c>
      <c r="BP139" s="176">
        <f t="shared" si="585"/>
        <v>0</v>
      </c>
      <c r="BQ139" s="161">
        <f t="shared" si="626"/>
        <v>0</v>
      </c>
      <c r="BR139" s="260">
        <v>2562.5</v>
      </c>
      <c r="BS139" s="182">
        <f t="shared" si="586"/>
        <v>0</v>
      </c>
      <c r="BT139" s="161">
        <f t="shared" si="627"/>
        <v>1</v>
      </c>
      <c r="BU139" s="260">
        <v>1281.25</v>
      </c>
      <c r="BV139" s="180">
        <f t="shared" si="587"/>
        <v>1281.25</v>
      </c>
      <c r="BW139" s="162">
        <f t="shared" si="628"/>
        <v>1</v>
      </c>
      <c r="BX139" s="260">
        <v>256.25</v>
      </c>
      <c r="BY139" s="176">
        <f t="shared" si="588"/>
        <v>256.25</v>
      </c>
      <c r="BZ139" s="161">
        <f t="shared" si="629"/>
        <v>0</v>
      </c>
      <c r="CA139" s="260">
        <v>550</v>
      </c>
      <c r="CB139" s="180">
        <f t="shared" si="589"/>
        <v>0</v>
      </c>
      <c r="CC139" s="162">
        <f t="shared" si="630"/>
        <v>0</v>
      </c>
      <c r="CD139" s="260"/>
      <c r="CE139" s="182"/>
      <c r="CF139" s="410">
        <f t="shared" si="631"/>
        <v>0</v>
      </c>
      <c r="CG139" s="260">
        <v>1761</v>
      </c>
      <c r="CH139" s="182">
        <f t="shared" si="590"/>
        <v>0</v>
      </c>
      <c r="CI139" s="416">
        <f t="shared" si="632"/>
        <v>0</v>
      </c>
      <c r="CJ139" s="260">
        <v>861</v>
      </c>
      <c r="CK139" s="444">
        <f t="shared" si="591"/>
        <v>0</v>
      </c>
      <c r="CL139" s="162">
        <f t="shared" si="633"/>
        <v>0</v>
      </c>
      <c r="CM139" s="260">
        <v>141</v>
      </c>
      <c r="CN139" s="608">
        <f t="shared" si="592"/>
        <v>0</v>
      </c>
      <c r="CO139" s="158">
        <f t="shared" si="593"/>
        <v>1705.5</v>
      </c>
      <c r="CP139" s="182"/>
      <c r="CQ139" s="731">
        <f t="shared" si="594"/>
        <v>1705.5</v>
      </c>
      <c r="CR139" s="599"/>
      <c r="CS139" s="359">
        <f t="shared" si="634"/>
        <v>38626</v>
      </c>
      <c r="CT139" s="613"/>
      <c r="CU139" s="182"/>
      <c r="CV139" s="608"/>
      <c r="CW139" s="642"/>
      <c r="CX139" s="182"/>
      <c r="CY139" s="608"/>
      <c r="CZ139" s="613"/>
      <c r="DA139" s="182"/>
      <c r="DB139" s="608"/>
      <c r="DC139" s="613"/>
      <c r="DD139" s="182"/>
      <c r="DE139" s="608"/>
      <c r="DF139" s="613"/>
      <c r="DG139" s="182"/>
      <c r="DH139" s="608"/>
      <c r="DI139" s="613"/>
      <c r="DJ139" s="182"/>
      <c r="DK139" s="608"/>
      <c r="DL139" s="613"/>
      <c r="DM139" s="182"/>
      <c r="DN139" s="608"/>
      <c r="DO139" s="613"/>
      <c r="DP139" s="182"/>
      <c r="DQ139" s="608"/>
      <c r="DR139" s="613"/>
      <c r="DS139" s="182"/>
      <c r="DT139" s="608"/>
      <c r="DU139" s="613"/>
      <c r="DV139" s="182"/>
      <c r="DW139" s="608"/>
      <c r="DX139" s="613"/>
      <c r="DY139" s="182"/>
      <c r="DZ139" s="608"/>
      <c r="EA139" s="613"/>
      <c r="EB139" s="182"/>
      <c r="EC139" s="608"/>
      <c r="ED139" s="613"/>
      <c r="EE139" s="182"/>
      <c r="EF139" s="608"/>
      <c r="EG139" s="613"/>
      <c r="EH139" s="182"/>
      <c r="EI139" s="608"/>
      <c r="EJ139" s="613"/>
      <c r="EK139" s="182"/>
      <c r="EL139" s="608"/>
      <c r="EM139" s="613"/>
      <c r="EN139" s="182"/>
      <c r="EO139" s="608"/>
      <c r="EP139" s="613"/>
      <c r="EQ139" s="182"/>
      <c r="ER139" s="608"/>
      <c r="ES139" s="613"/>
      <c r="ET139" s="182"/>
      <c r="EU139" s="608"/>
      <c r="EV139" s="613"/>
      <c r="EW139" s="182"/>
      <c r="EX139" s="608"/>
      <c r="EY139" s="613"/>
      <c r="EZ139" s="182"/>
      <c r="FA139" s="608"/>
      <c r="FB139" s="182"/>
      <c r="FC139" s="182"/>
      <c r="FD139" s="182"/>
      <c r="FE139" s="588"/>
      <c r="FF139" s="182"/>
      <c r="FG139" s="181"/>
      <c r="FH139" s="860"/>
      <c r="FI139" s="662">
        <f t="shared" si="534"/>
        <v>39083</v>
      </c>
      <c r="FJ139" s="677"/>
      <c r="FK139" s="677"/>
      <c r="FL139" s="677"/>
      <c r="FM139" s="677"/>
      <c r="FN139" s="677"/>
      <c r="FO139" s="677"/>
      <c r="FP139" s="677"/>
      <c r="FQ139" s="677"/>
      <c r="FR139" s="677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666"/>
      <c r="GD139" s="666"/>
      <c r="GE139" s="666"/>
      <c r="GF139" s="666"/>
      <c r="GG139" s="169"/>
      <c r="GH139" s="686">
        <f t="shared" ref="GH139:GH150" si="636">N160+GH138</f>
        <v>0</v>
      </c>
      <c r="GI139" s="171">
        <f t="shared" ref="GI139:GI150" si="637">Q160+GI138</f>
        <v>0</v>
      </c>
      <c r="GJ139" s="171">
        <f t="shared" ref="GJ139:GJ150" si="638">T160+GJ138</f>
        <v>0</v>
      </c>
      <c r="GK139" s="171">
        <f t="shared" ref="GK139:GK150" si="639">W160+GK138</f>
        <v>0</v>
      </c>
      <c r="GL139" s="171">
        <f t="shared" ref="GL139:GL150" si="640">Z160+GL138</f>
        <v>0</v>
      </c>
      <c r="GM139" s="171">
        <f t="shared" ref="GM139:GM150" si="641">AC160+GM138</f>
        <v>0</v>
      </c>
      <c r="GN139" s="171">
        <f t="shared" ref="GN139:GN150" si="642">AF160+GN138</f>
        <v>0</v>
      </c>
      <c r="GO139" s="171">
        <f t="shared" ref="GO139:GO150" si="643">AI160+GO138</f>
        <v>0</v>
      </c>
      <c r="GP139" s="171">
        <f t="shared" ref="GP139:GP150" si="644">AL160+GP138</f>
        <v>0</v>
      </c>
      <c r="GQ139" s="171">
        <f t="shared" ref="GQ139:GQ150" si="645">AO160+GQ138</f>
        <v>0</v>
      </c>
      <c r="GR139" s="171">
        <f t="shared" ref="GR139:GR150" si="646">AR160+GR138</f>
        <v>0</v>
      </c>
      <c r="GS139" s="171">
        <f t="shared" ref="GS139:GS150" si="647">AU160+GS138</f>
        <v>4028</v>
      </c>
      <c r="GT139" s="171">
        <f t="shared" ref="GT139:GT150" si="648">AX160+GT138</f>
        <v>0</v>
      </c>
      <c r="GU139" s="171">
        <f t="shared" ref="GU139:GU150" si="649">BA160+GU138</f>
        <v>0</v>
      </c>
      <c r="GV139" s="171">
        <f t="shared" ref="GV139:GV150" si="650">BD160+GV138</f>
        <v>0</v>
      </c>
      <c r="GW139" s="171">
        <f t="shared" ref="GW139:GW150" si="651">BG160+GW138</f>
        <v>0</v>
      </c>
      <c r="GX139" s="171">
        <f t="shared" ref="GX139:GX150" si="652">BJ160+GX138</f>
        <v>0</v>
      </c>
      <c r="GY139" s="171">
        <f t="shared" ref="GY139:GY150" si="653">BM160+GY138</f>
        <v>5624</v>
      </c>
      <c r="GZ139" s="171">
        <f t="shared" ref="GZ139:GZ150" si="654">BP160+GZ138</f>
        <v>0</v>
      </c>
      <c r="HA139" s="171">
        <f t="shared" ref="HA139:HA150" si="655">BS160+HA138</f>
        <v>0</v>
      </c>
      <c r="HB139" s="171">
        <f t="shared" ref="HB139:HB150" si="656">BV160+HB138</f>
        <v>32840.94</v>
      </c>
      <c r="HC139" s="171">
        <f t="shared" ref="HC139:HC150" si="657">BY160+HC138</f>
        <v>4166</v>
      </c>
      <c r="HD139" s="171">
        <f t="shared" ref="HD139:HD150" si="658">CB160+HD138</f>
        <v>0</v>
      </c>
      <c r="HE139" s="171">
        <f t="shared" ref="HE139:HE150" si="659">CE160+HE138</f>
        <v>0</v>
      </c>
      <c r="HF139" s="171">
        <f t="shared" ref="HF139:HF150" si="660">CH160+HF138</f>
        <v>0</v>
      </c>
      <c r="HG139" s="171">
        <f t="shared" ref="HG139:HG150" si="661">CK160+HG138</f>
        <v>0</v>
      </c>
      <c r="HH139" s="171">
        <f t="shared" ref="HH139:HH150" si="662">CN160+HH138</f>
        <v>0</v>
      </c>
      <c r="HI139" s="778"/>
      <c r="HJ139" s="171">
        <f t="shared" ref="HJ139:HJ150" si="663">CO160</f>
        <v>491.75</v>
      </c>
      <c r="HK139" s="171"/>
      <c r="HL139" s="172">
        <f t="shared" ref="HL139:HL150" si="664">B160</f>
        <v>39083</v>
      </c>
      <c r="HM139" s="171">
        <f t="shared" si="535"/>
        <v>46658.940000000017</v>
      </c>
      <c r="HN139" s="700">
        <f t="shared" si="595"/>
        <v>38626</v>
      </c>
      <c r="HO139" s="160">
        <f t="shared" si="596"/>
        <v>1705.5</v>
      </c>
      <c r="HP139" s="160">
        <f t="shared" si="597"/>
        <v>0</v>
      </c>
      <c r="HQ139" s="171">
        <f t="shared" si="598"/>
        <v>1705.5</v>
      </c>
      <c r="HR139" s="168">
        <f t="shared" si="599"/>
        <v>1</v>
      </c>
      <c r="HS139" s="168">
        <f t="shared" si="600"/>
        <v>0</v>
      </c>
      <c r="HT139" s="160">
        <f t="shared" si="635"/>
        <v>40413.920000000013</v>
      </c>
      <c r="HU139" s="158">
        <f>MAX(HT55:HT139)</f>
        <v>40413.920000000013</v>
      </c>
      <c r="HV139" s="158">
        <f t="shared" si="601"/>
        <v>0</v>
      </c>
      <c r="HW139" s="170"/>
      <c r="HX139" s="468"/>
      <c r="HY139" s="156"/>
      <c r="HZ139" s="156"/>
      <c r="IA139" s="156"/>
      <c r="IB139" s="156"/>
      <c r="IC139" s="156"/>
      <c r="ID139" s="156"/>
      <c r="IE139" s="156"/>
      <c r="IF139" s="156"/>
      <c r="IG139" s="156"/>
      <c r="IH139" s="156"/>
      <c r="II139" s="156"/>
      <c r="IJ139" s="156"/>
      <c r="IK139" s="156"/>
      <c r="IL139" s="156"/>
      <c r="IM139" s="156"/>
      <c r="IN139" s="156"/>
      <c r="IO139" s="156"/>
      <c r="IP139" s="156"/>
      <c r="IQ139" s="156"/>
      <c r="IR139" s="156"/>
      <c r="IS139" s="156"/>
      <c r="IT139" s="156"/>
      <c r="IU139" s="156"/>
      <c r="IV139" s="156"/>
      <c r="IW139" s="156"/>
      <c r="IX139" s="156"/>
      <c r="IY139" s="156"/>
      <c r="IZ139" s="156"/>
      <c r="JA139" s="156"/>
      <c r="JB139" s="156"/>
      <c r="JC139" s="156"/>
      <c r="JD139" s="156"/>
      <c r="JE139" s="156"/>
      <c r="JF139" s="156"/>
      <c r="JG139" s="156"/>
      <c r="JH139" s="156"/>
      <c r="JI139" s="156"/>
      <c r="JJ139" s="156"/>
      <c r="JK139" s="156"/>
      <c r="JL139" s="156"/>
      <c r="JM139" s="156"/>
      <c r="JN139" s="156"/>
      <c r="JO139" s="156"/>
      <c r="JP139" s="156"/>
      <c r="JQ139" s="156"/>
      <c r="JR139" s="156"/>
      <c r="JS139" s="156"/>
      <c r="JT139" s="156"/>
      <c r="JU139" s="156"/>
    </row>
    <row r="140" spans="1:281" s="174" customFormat="1" ht="19.5" customHeight="1" x14ac:dyDescent="0.35">
      <c r="A140" s="156"/>
      <c r="B140" s="813">
        <f t="shared" si="602"/>
        <v>38657</v>
      </c>
      <c r="C140" s="814">
        <f t="shared" si="603"/>
        <v>32346.77</v>
      </c>
      <c r="D140" s="816">
        <v>0</v>
      </c>
      <c r="E140" s="816">
        <v>0</v>
      </c>
      <c r="F140" s="814">
        <f t="shared" si="565"/>
        <v>2215.5</v>
      </c>
      <c r="G140" s="817">
        <f t="shared" si="604"/>
        <v>34562.270000000004</v>
      </c>
      <c r="H140" s="818">
        <f t="shared" si="605"/>
        <v>6.8492155476420055E-2</v>
      </c>
      <c r="I140" s="765">
        <f t="shared" si="606"/>
        <v>42629.420000000013</v>
      </c>
      <c r="J140" s="159">
        <f t="shared" si="566"/>
        <v>0</v>
      </c>
      <c r="K140" s="267">
        <v>38657</v>
      </c>
      <c r="L140" s="162">
        <f t="shared" si="607"/>
        <v>0</v>
      </c>
      <c r="M140" s="262">
        <v>2381</v>
      </c>
      <c r="N140" s="175">
        <f t="shared" si="567"/>
        <v>0</v>
      </c>
      <c r="O140" s="162">
        <f t="shared" si="608"/>
        <v>0</v>
      </c>
      <c r="P140" s="262">
        <v>133</v>
      </c>
      <c r="Q140" s="176">
        <f t="shared" si="568"/>
        <v>0</v>
      </c>
      <c r="R140" s="161">
        <f t="shared" si="609"/>
        <v>0</v>
      </c>
      <c r="S140" s="262">
        <v>1829</v>
      </c>
      <c r="T140" s="177">
        <f t="shared" si="569"/>
        <v>0</v>
      </c>
      <c r="U140" s="164">
        <f t="shared" si="610"/>
        <v>0</v>
      </c>
      <c r="V140" s="262">
        <v>148</v>
      </c>
      <c r="W140" s="177">
        <f t="shared" si="570"/>
        <v>0</v>
      </c>
      <c r="X140" s="164">
        <f t="shared" si="611"/>
        <v>0</v>
      </c>
      <c r="Y140" s="253">
        <v>2390</v>
      </c>
      <c r="Z140" s="178">
        <f t="shared" si="571"/>
        <v>0</v>
      </c>
      <c r="AA140" s="165">
        <f t="shared" si="612"/>
        <v>0</v>
      </c>
      <c r="AB140" s="253">
        <v>1156</v>
      </c>
      <c r="AC140" s="179">
        <f t="shared" si="572"/>
        <v>0</v>
      </c>
      <c r="AD140" s="164">
        <f t="shared" si="613"/>
        <v>0</v>
      </c>
      <c r="AE140" s="253">
        <v>169</v>
      </c>
      <c r="AF140" s="179">
        <f t="shared" si="573"/>
        <v>0</v>
      </c>
      <c r="AG140" s="164">
        <f t="shared" si="614"/>
        <v>0</v>
      </c>
      <c r="AH140" s="453">
        <v>2405</v>
      </c>
      <c r="AI140" s="178">
        <f t="shared" si="574"/>
        <v>0</v>
      </c>
      <c r="AJ140" s="165">
        <f t="shared" si="615"/>
        <v>0</v>
      </c>
      <c r="AK140" s="453">
        <v>1163</v>
      </c>
      <c r="AL140" s="179">
        <f t="shared" si="575"/>
        <v>0</v>
      </c>
      <c r="AM140" s="164">
        <f t="shared" si="616"/>
        <v>0</v>
      </c>
      <c r="AN140" s="453">
        <v>419</v>
      </c>
      <c r="AO140" s="178">
        <f t="shared" si="576"/>
        <v>0</v>
      </c>
      <c r="AP140" s="165">
        <f t="shared" si="617"/>
        <v>0</v>
      </c>
      <c r="AQ140" s="262">
        <v>870</v>
      </c>
      <c r="AR140" s="179">
        <f t="shared" si="577"/>
        <v>0</v>
      </c>
      <c r="AS140" s="164">
        <f t="shared" si="618"/>
        <v>1</v>
      </c>
      <c r="AT140" s="262">
        <v>87</v>
      </c>
      <c r="AU140" s="180">
        <f t="shared" si="578"/>
        <v>87</v>
      </c>
      <c r="AV140" s="162">
        <f t="shared" si="619"/>
        <v>0</v>
      </c>
      <c r="AW140" s="263">
        <v>-48</v>
      </c>
      <c r="AX140" s="176">
        <f t="shared" si="579"/>
        <v>0</v>
      </c>
      <c r="AY140" s="161">
        <f t="shared" si="620"/>
        <v>0</v>
      </c>
      <c r="AZ140" s="253">
        <v>549</v>
      </c>
      <c r="BA140" s="181">
        <f t="shared" si="580"/>
        <v>0</v>
      </c>
      <c r="BB140" s="162">
        <f t="shared" si="621"/>
        <v>0</v>
      </c>
      <c r="BC140" s="253">
        <v>51</v>
      </c>
      <c r="BD140" s="182">
        <f t="shared" si="581"/>
        <v>0</v>
      </c>
      <c r="BE140" s="161">
        <f t="shared" si="622"/>
        <v>0</v>
      </c>
      <c r="BF140" s="248">
        <v>2525</v>
      </c>
      <c r="BG140" s="182">
        <f t="shared" si="582"/>
        <v>0</v>
      </c>
      <c r="BH140" s="161">
        <f t="shared" si="623"/>
        <v>0</v>
      </c>
      <c r="BI140" s="248">
        <v>1262.5</v>
      </c>
      <c r="BJ140" s="180">
        <f t="shared" si="583"/>
        <v>0</v>
      </c>
      <c r="BK140" s="161">
        <f t="shared" si="624"/>
        <v>1</v>
      </c>
      <c r="BL140" s="248">
        <v>252.5</v>
      </c>
      <c r="BM140" s="180">
        <f t="shared" si="584"/>
        <v>252.5</v>
      </c>
      <c r="BN140" s="161">
        <f t="shared" si="625"/>
        <v>0</v>
      </c>
      <c r="BO140" s="262">
        <v>1561</v>
      </c>
      <c r="BP140" s="176">
        <f t="shared" si="585"/>
        <v>0</v>
      </c>
      <c r="BQ140" s="161">
        <f t="shared" si="626"/>
        <v>0</v>
      </c>
      <c r="BR140" s="262">
        <v>3125</v>
      </c>
      <c r="BS140" s="182">
        <f t="shared" si="586"/>
        <v>0</v>
      </c>
      <c r="BT140" s="161">
        <f t="shared" si="627"/>
        <v>1</v>
      </c>
      <c r="BU140" s="262">
        <v>1563</v>
      </c>
      <c r="BV140" s="180">
        <f t="shared" si="587"/>
        <v>1563</v>
      </c>
      <c r="BW140" s="162">
        <f t="shared" si="628"/>
        <v>1</v>
      </c>
      <c r="BX140" s="262">
        <v>313</v>
      </c>
      <c r="BY140" s="176">
        <f t="shared" si="588"/>
        <v>313</v>
      </c>
      <c r="BZ140" s="161">
        <f t="shared" si="629"/>
        <v>0</v>
      </c>
      <c r="CA140" s="262">
        <v>1500</v>
      </c>
      <c r="CB140" s="180">
        <f t="shared" si="589"/>
        <v>0</v>
      </c>
      <c r="CC140" s="162">
        <f t="shared" si="630"/>
        <v>0</v>
      </c>
      <c r="CD140" s="262"/>
      <c r="CE140" s="182"/>
      <c r="CF140" s="410">
        <f t="shared" si="631"/>
        <v>0</v>
      </c>
      <c r="CG140" s="262">
        <v>2440</v>
      </c>
      <c r="CH140" s="182">
        <f t="shared" si="590"/>
        <v>0</v>
      </c>
      <c r="CI140" s="416">
        <f t="shared" si="632"/>
        <v>0</v>
      </c>
      <c r="CJ140" s="262">
        <v>1220</v>
      </c>
      <c r="CK140" s="444">
        <f t="shared" si="591"/>
        <v>0</v>
      </c>
      <c r="CL140" s="162">
        <f t="shared" si="633"/>
        <v>0</v>
      </c>
      <c r="CM140" s="262">
        <v>244</v>
      </c>
      <c r="CN140" s="608">
        <f t="shared" si="592"/>
        <v>0</v>
      </c>
      <c r="CO140" s="158">
        <f t="shared" si="593"/>
        <v>2215.5</v>
      </c>
      <c r="CP140" s="182"/>
      <c r="CQ140" s="731">
        <f t="shared" si="594"/>
        <v>2215.5</v>
      </c>
      <c r="CR140" s="599"/>
      <c r="CS140" s="359">
        <f t="shared" si="634"/>
        <v>38657</v>
      </c>
      <c r="CT140" s="613"/>
      <c r="CU140" s="182"/>
      <c r="CV140" s="608"/>
      <c r="CW140" s="642"/>
      <c r="CX140" s="182"/>
      <c r="CY140" s="608"/>
      <c r="CZ140" s="613"/>
      <c r="DA140" s="182"/>
      <c r="DB140" s="608"/>
      <c r="DC140" s="613"/>
      <c r="DD140" s="182"/>
      <c r="DE140" s="608"/>
      <c r="DF140" s="613"/>
      <c r="DG140" s="182"/>
      <c r="DH140" s="608"/>
      <c r="DI140" s="613"/>
      <c r="DJ140" s="182"/>
      <c r="DK140" s="608"/>
      <c r="DL140" s="613"/>
      <c r="DM140" s="182"/>
      <c r="DN140" s="608"/>
      <c r="DO140" s="613"/>
      <c r="DP140" s="182"/>
      <c r="DQ140" s="608"/>
      <c r="DR140" s="613"/>
      <c r="DS140" s="182"/>
      <c r="DT140" s="608"/>
      <c r="DU140" s="613"/>
      <c r="DV140" s="182"/>
      <c r="DW140" s="608"/>
      <c r="DX140" s="613"/>
      <c r="DY140" s="182"/>
      <c r="DZ140" s="608"/>
      <c r="EA140" s="613"/>
      <c r="EB140" s="182"/>
      <c r="EC140" s="608"/>
      <c r="ED140" s="613"/>
      <c r="EE140" s="182"/>
      <c r="EF140" s="608"/>
      <c r="EG140" s="613"/>
      <c r="EH140" s="182"/>
      <c r="EI140" s="608"/>
      <c r="EJ140" s="613"/>
      <c r="EK140" s="182"/>
      <c r="EL140" s="608"/>
      <c r="EM140" s="613"/>
      <c r="EN140" s="182"/>
      <c r="EO140" s="608"/>
      <c r="EP140" s="613"/>
      <c r="EQ140" s="182"/>
      <c r="ER140" s="608"/>
      <c r="ES140" s="613"/>
      <c r="ET140" s="182"/>
      <c r="EU140" s="608"/>
      <c r="EV140" s="613"/>
      <c r="EW140" s="182"/>
      <c r="EX140" s="608"/>
      <c r="EY140" s="613"/>
      <c r="EZ140" s="182"/>
      <c r="FA140" s="608"/>
      <c r="FB140" s="182"/>
      <c r="FC140" s="182"/>
      <c r="FD140" s="182"/>
      <c r="FE140" s="588"/>
      <c r="FF140" s="182"/>
      <c r="FG140" s="181"/>
      <c r="FH140" s="860"/>
      <c r="FI140" s="662">
        <f t="shared" si="534"/>
        <v>39114</v>
      </c>
      <c r="FJ140" s="677"/>
      <c r="FK140" s="677"/>
      <c r="FL140" s="677"/>
      <c r="FM140" s="677"/>
      <c r="FN140" s="677"/>
      <c r="FO140" s="677"/>
      <c r="FP140" s="677"/>
      <c r="FQ140" s="677"/>
      <c r="FR140" s="677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666"/>
      <c r="GD140" s="666"/>
      <c r="GE140" s="666"/>
      <c r="GF140" s="666"/>
      <c r="GG140" s="169"/>
      <c r="GH140" s="686">
        <f t="shared" si="636"/>
        <v>0</v>
      </c>
      <c r="GI140" s="171">
        <f t="shared" si="637"/>
        <v>0</v>
      </c>
      <c r="GJ140" s="171">
        <f t="shared" si="638"/>
        <v>0</v>
      </c>
      <c r="GK140" s="171">
        <f t="shared" si="639"/>
        <v>0</v>
      </c>
      <c r="GL140" s="171">
        <f t="shared" si="640"/>
        <v>0</v>
      </c>
      <c r="GM140" s="171">
        <f t="shared" si="641"/>
        <v>0</v>
      </c>
      <c r="GN140" s="171">
        <f t="shared" si="642"/>
        <v>0</v>
      </c>
      <c r="GO140" s="171">
        <f t="shared" si="643"/>
        <v>0</v>
      </c>
      <c r="GP140" s="171">
        <f t="shared" si="644"/>
        <v>0</v>
      </c>
      <c r="GQ140" s="171">
        <f t="shared" si="645"/>
        <v>0</v>
      </c>
      <c r="GR140" s="171">
        <f t="shared" si="646"/>
        <v>0</v>
      </c>
      <c r="GS140" s="171">
        <f t="shared" si="647"/>
        <v>3943</v>
      </c>
      <c r="GT140" s="171">
        <f t="shared" si="648"/>
        <v>0</v>
      </c>
      <c r="GU140" s="171">
        <f t="shared" si="649"/>
        <v>0</v>
      </c>
      <c r="GV140" s="171">
        <f t="shared" si="650"/>
        <v>0</v>
      </c>
      <c r="GW140" s="171">
        <f t="shared" si="651"/>
        <v>0</v>
      </c>
      <c r="GX140" s="171">
        <f t="shared" si="652"/>
        <v>0</v>
      </c>
      <c r="GY140" s="171">
        <f t="shared" si="653"/>
        <v>6006.25</v>
      </c>
      <c r="GZ140" s="171">
        <f t="shared" si="654"/>
        <v>0</v>
      </c>
      <c r="HA140" s="171">
        <f t="shared" si="655"/>
        <v>0</v>
      </c>
      <c r="HB140" s="171">
        <f t="shared" si="656"/>
        <v>33430.18</v>
      </c>
      <c r="HC140" s="171">
        <f t="shared" si="657"/>
        <v>4190.25</v>
      </c>
      <c r="HD140" s="171">
        <f t="shared" si="658"/>
        <v>0</v>
      </c>
      <c r="HE140" s="171">
        <f t="shared" si="659"/>
        <v>0</v>
      </c>
      <c r="HF140" s="171">
        <f t="shared" si="660"/>
        <v>0</v>
      </c>
      <c r="HG140" s="171">
        <f t="shared" si="661"/>
        <v>0</v>
      </c>
      <c r="HH140" s="171">
        <f t="shared" si="662"/>
        <v>0</v>
      </c>
      <c r="HI140" s="778"/>
      <c r="HJ140" s="171">
        <f t="shared" si="663"/>
        <v>910.74</v>
      </c>
      <c r="HK140" s="171"/>
      <c r="HL140" s="172">
        <f t="shared" si="664"/>
        <v>39114</v>
      </c>
      <c r="HM140" s="171">
        <f t="shared" si="535"/>
        <v>47569.680000000015</v>
      </c>
      <c r="HN140" s="700">
        <f t="shared" si="595"/>
        <v>38657</v>
      </c>
      <c r="HO140" s="160">
        <f t="shared" si="596"/>
        <v>2215.5</v>
      </c>
      <c r="HP140" s="160">
        <f t="shared" si="597"/>
        <v>0</v>
      </c>
      <c r="HQ140" s="171">
        <f t="shared" si="598"/>
        <v>2215.5</v>
      </c>
      <c r="HR140" s="168">
        <f t="shared" si="599"/>
        <v>1</v>
      </c>
      <c r="HS140" s="168">
        <f t="shared" si="600"/>
        <v>0</v>
      </c>
      <c r="HT140" s="160">
        <f t="shared" si="635"/>
        <v>42629.420000000013</v>
      </c>
      <c r="HU140" s="158">
        <f>MAX(HT55:HT140)</f>
        <v>42629.420000000013</v>
      </c>
      <c r="HV140" s="158">
        <f t="shared" si="601"/>
        <v>0</v>
      </c>
      <c r="HW140" s="170"/>
      <c r="HX140" s="468"/>
      <c r="HY140" s="156"/>
      <c r="HZ140" s="156"/>
      <c r="IA140" s="156"/>
      <c r="IB140" s="156"/>
      <c r="IC140" s="156"/>
      <c r="ID140" s="156"/>
      <c r="IE140" s="156"/>
      <c r="IF140" s="156"/>
      <c r="IG140" s="156"/>
      <c r="IH140" s="156"/>
      <c r="II140" s="156"/>
      <c r="IJ140" s="156"/>
      <c r="IK140" s="156"/>
      <c r="IL140" s="156"/>
      <c r="IM140" s="156"/>
      <c r="IN140" s="156"/>
      <c r="IO140" s="156"/>
      <c r="IP140" s="156"/>
      <c r="IQ140" s="156"/>
      <c r="IR140" s="156"/>
      <c r="IS140" s="156"/>
      <c r="IT140" s="156"/>
      <c r="IU140" s="156"/>
      <c r="IV140" s="156"/>
      <c r="IW140" s="156"/>
      <c r="IX140" s="156"/>
      <c r="IY140" s="156"/>
      <c r="IZ140" s="156"/>
      <c r="JA140" s="156"/>
      <c r="JB140" s="156"/>
      <c r="JC140" s="156"/>
      <c r="JD140" s="156"/>
      <c r="JE140" s="156"/>
      <c r="JF140" s="156"/>
      <c r="JG140" s="156"/>
      <c r="JH140" s="156"/>
      <c r="JI140" s="156"/>
      <c r="JJ140" s="156"/>
      <c r="JK140" s="156"/>
      <c r="JL140" s="156"/>
      <c r="JM140" s="156"/>
      <c r="JN140" s="156"/>
      <c r="JO140" s="156"/>
      <c r="JP140" s="156"/>
      <c r="JQ140" s="156"/>
      <c r="JR140" s="156"/>
      <c r="JS140" s="156"/>
      <c r="JT140" s="156"/>
      <c r="JU140" s="156"/>
    </row>
    <row r="141" spans="1:281" s="174" customFormat="1" ht="19.5" customHeight="1" x14ac:dyDescent="0.35">
      <c r="A141" s="156"/>
      <c r="B141" s="813">
        <f t="shared" si="602"/>
        <v>38687</v>
      </c>
      <c r="C141" s="814">
        <f t="shared" si="603"/>
        <v>34562.270000000004</v>
      </c>
      <c r="D141" s="816">
        <v>0</v>
      </c>
      <c r="E141" s="816">
        <v>0</v>
      </c>
      <c r="F141" s="814">
        <f t="shared" si="565"/>
        <v>-1908.75</v>
      </c>
      <c r="G141" s="817">
        <f t="shared" si="604"/>
        <v>32653.520000000004</v>
      </c>
      <c r="H141" s="818">
        <f t="shared" si="605"/>
        <v>-5.5226407293270947E-2</v>
      </c>
      <c r="I141" s="765">
        <f t="shared" si="606"/>
        <v>40720.670000000013</v>
      </c>
      <c r="J141" s="159">
        <f t="shared" si="566"/>
        <v>-1908.75</v>
      </c>
      <c r="K141" s="267">
        <v>38687</v>
      </c>
      <c r="L141" s="162">
        <f t="shared" si="607"/>
        <v>0</v>
      </c>
      <c r="M141" s="260">
        <v>514.5</v>
      </c>
      <c r="N141" s="175">
        <f t="shared" si="567"/>
        <v>0</v>
      </c>
      <c r="O141" s="162">
        <f t="shared" si="608"/>
        <v>0</v>
      </c>
      <c r="P141" s="260">
        <v>16.350000000000001</v>
      </c>
      <c r="Q141" s="176">
        <f t="shared" si="568"/>
        <v>0</v>
      </c>
      <c r="R141" s="161">
        <f t="shared" si="609"/>
        <v>0</v>
      </c>
      <c r="S141" s="260">
        <v>340.6</v>
      </c>
      <c r="T141" s="177">
        <f t="shared" si="569"/>
        <v>0</v>
      </c>
      <c r="U141" s="164">
        <f t="shared" si="610"/>
        <v>0</v>
      </c>
      <c r="V141" s="259">
        <v>-1.04</v>
      </c>
      <c r="W141" s="177">
        <f t="shared" si="570"/>
        <v>0</v>
      </c>
      <c r="X141" s="164">
        <f t="shared" si="611"/>
        <v>0</v>
      </c>
      <c r="Y141" s="248">
        <v>2319</v>
      </c>
      <c r="Z141" s="178">
        <f t="shared" si="571"/>
        <v>0</v>
      </c>
      <c r="AA141" s="165">
        <f t="shared" si="612"/>
        <v>0</v>
      </c>
      <c r="AB141" s="248">
        <v>1159.5</v>
      </c>
      <c r="AC141" s="179">
        <f t="shared" si="572"/>
        <v>0</v>
      </c>
      <c r="AD141" s="164">
        <f t="shared" si="613"/>
        <v>0</v>
      </c>
      <c r="AE141" s="248">
        <v>231.9</v>
      </c>
      <c r="AF141" s="179">
        <f t="shared" si="573"/>
        <v>0</v>
      </c>
      <c r="AG141" s="164">
        <f t="shared" si="614"/>
        <v>0</v>
      </c>
      <c r="AH141" s="439">
        <v>2827.5</v>
      </c>
      <c r="AI141" s="178">
        <f t="shared" si="574"/>
        <v>0</v>
      </c>
      <c r="AJ141" s="165">
        <f t="shared" si="615"/>
        <v>0</v>
      </c>
      <c r="AK141" s="439">
        <v>1413.75</v>
      </c>
      <c r="AL141" s="179">
        <f t="shared" si="575"/>
        <v>0</v>
      </c>
      <c r="AM141" s="164">
        <f t="shared" si="616"/>
        <v>0</v>
      </c>
      <c r="AN141" s="439">
        <v>565.5</v>
      </c>
      <c r="AO141" s="178">
        <f t="shared" si="576"/>
        <v>0</v>
      </c>
      <c r="AP141" s="165">
        <f t="shared" si="617"/>
        <v>0</v>
      </c>
      <c r="AQ141" s="260">
        <v>212</v>
      </c>
      <c r="AR141" s="179">
        <f t="shared" si="577"/>
        <v>0</v>
      </c>
      <c r="AS141" s="164">
        <f t="shared" si="618"/>
        <v>1</v>
      </c>
      <c r="AT141" s="259">
        <v>-49</v>
      </c>
      <c r="AU141" s="180">
        <f t="shared" si="578"/>
        <v>-49</v>
      </c>
      <c r="AV141" s="162">
        <f t="shared" si="619"/>
        <v>0</v>
      </c>
      <c r="AW141" s="259">
        <v>-309</v>
      </c>
      <c r="AX141" s="176">
        <f t="shared" si="579"/>
        <v>0</v>
      </c>
      <c r="AY141" s="161">
        <f t="shared" si="620"/>
        <v>0</v>
      </c>
      <c r="AZ141" s="247">
        <v>-1290.5</v>
      </c>
      <c r="BA141" s="181">
        <f t="shared" si="580"/>
        <v>0</v>
      </c>
      <c r="BB141" s="162">
        <f t="shared" si="621"/>
        <v>0</v>
      </c>
      <c r="BC141" s="247">
        <v>-136.85</v>
      </c>
      <c r="BD141" s="182">
        <f t="shared" si="581"/>
        <v>0</v>
      </c>
      <c r="BE141" s="161">
        <f t="shared" si="622"/>
        <v>0</v>
      </c>
      <c r="BF141" s="247">
        <v>-15.5</v>
      </c>
      <c r="BG141" s="182">
        <f t="shared" si="582"/>
        <v>0</v>
      </c>
      <c r="BH141" s="161">
        <f t="shared" si="623"/>
        <v>0</v>
      </c>
      <c r="BI141" s="247">
        <v>-46.75</v>
      </c>
      <c r="BJ141" s="180">
        <f t="shared" si="583"/>
        <v>0</v>
      </c>
      <c r="BK141" s="161">
        <f t="shared" si="624"/>
        <v>1</v>
      </c>
      <c r="BL141" s="247">
        <v>-71.75</v>
      </c>
      <c r="BM141" s="180">
        <f t="shared" si="584"/>
        <v>-71.75</v>
      </c>
      <c r="BN141" s="161">
        <f t="shared" si="625"/>
        <v>0</v>
      </c>
      <c r="BO141" s="260">
        <v>947</v>
      </c>
      <c r="BP141" s="176">
        <f t="shared" si="585"/>
        <v>0</v>
      </c>
      <c r="BQ141" s="161">
        <f t="shared" si="626"/>
        <v>0</v>
      </c>
      <c r="BR141" s="259">
        <v>-2889</v>
      </c>
      <c r="BS141" s="182">
        <f t="shared" si="586"/>
        <v>0</v>
      </c>
      <c r="BT141" s="161">
        <f t="shared" si="627"/>
        <v>1</v>
      </c>
      <c r="BU141" s="259">
        <v>-1464</v>
      </c>
      <c r="BV141" s="180">
        <f t="shared" si="587"/>
        <v>-1464</v>
      </c>
      <c r="BW141" s="162">
        <f t="shared" si="628"/>
        <v>1</v>
      </c>
      <c r="BX141" s="259">
        <v>-324</v>
      </c>
      <c r="BY141" s="176">
        <f t="shared" si="588"/>
        <v>-324</v>
      </c>
      <c r="BZ141" s="161">
        <f t="shared" si="629"/>
        <v>0</v>
      </c>
      <c r="CA141" s="259">
        <v>-158</v>
      </c>
      <c r="CB141" s="180">
        <f t="shared" si="589"/>
        <v>0</v>
      </c>
      <c r="CC141" s="162">
        <f t="shared" si="630"/>
        <v>0</v>
      </c>
      <c r="CD141" s="260"/>
      <c r="CE141" s="182"/>
      <c r="CF141" s="410">
        <f t="shared" si="631"/>
        <v>0</v>
      </c>
      <c r="CG141" s="259">
        <v>-6587</v>
      </c>
      <c r="CH141" s="182">
        <f t="shared" si="590"/>
        <v>0</v>
      </c>
      <c r="CI141" s="416">
        <f t="shared" si="632"/>
        <v>0</v>
      </c>
      <c r="CJ141" s="259">
        <v>-3352</v>
      </c>
      <c r="CK141" s="444">
        <f t="shared" si="591"/>
        <v>0</v>
      </c>
      <c r="CL141" s="162">
        <f t="shared" si="633"/>
        <v>0</v>
      </c>
      <c r="CM141" s="259">
        <v>-764</v>
      </c>
      <c r="CN141" s="608">
        <f t="shared" si="592"/>
        <v>0</v>
      </c>
      <c r="CO141" s="158">
        <f t="shared" si="593"/>
        <v>-1908.75</v>
      </c>
      <c r="CP141" s="182"/>
      <c r="CQ141" s="731">
        <f t="shared" si="594"/>
        <v>-1908.75</v>
      </c>
      <c r="CR141" s="599"/>
      <c r="CS141" s="359">
        <f t="shared" si="634"/>
        <v>38687</v>
      </c>
      <c r="CT141" s="613"/>
      <c r="CU141" s="182"/>
      <c r="CV141" s="608"/>
      <c r="CW141" s="642"/>
      <c r="CX141" s="182"/>
      <c r="CY141" s="608"/>
      <c r="CZ141" s="613"/>
      <c r="DA141" s="182"/>
      <c r="DB141" s="608"/>
      <c r="DC141" s="613"/>
      <c r="DD141" s="182"/>
      <c r="DE141" s="608"/>
      <c r="DF141" s="613"/>
      <c r="DG141" s="182"/>
      <c r="DH141" s="608"/>
      <c r="DI141" s="613"/>
      <c r="DJ141" s="182"/>
      <c r="DK141" s="608"/>
      <c r="DL141" s="613"/>
      <c r="DM141" s="182"/>
      <c r="DN141" s="608"/>
      <c r="DO141" s="613"/>
      <c r="DP141" s="182"/>
      <c r="DQ141" s="608"/>
      <c r="DR141" s="613"/>
      <c r="DS141" s="182"/>
      <c r="DT141" s="608"/>
      <c r="DU141" s="613"/>
      <c r="DV141" s="182"/>
      <c r="DW141" s="608"/>
      <c r="DX141" s="613"/>
      <c r="DY141" s="182"/>
      <c r="DZ141" s="608"/>
      <c r="EA141" s="613"/>
      <c r="EB141" s="182"/>
      <c r="EC141" s="608"/>
      <c r="ED141" s="613"/>
      <c r="EE141" s="182"/>
      <c r="EF141" s="608"/>
      <c r="EG141" s="613"/>
      <c r="EH141" s="182"/>
      <c r="EI141" s="608"/>
      <c r="EJ141" s="613"/>
      <c r="EK141" s="182"/>
      <c r="EL141" s="608"/>
      <c r="EM141" s="613"/>
      <c r="EN141" s="182"/>
      <c r="EO141" s="608"/>
      <c r="EP141" s="613"/>
      <c r="EQ141" s="182"/>
      <c r="ER141" s="608"/>
      <c r="ES141" s="613"/>
      <c r="ET141" s="182"/>
      <c r="EU141" s="608"/>
      <c r="EV141" s="613"/>
      <c r="EW141" s="182"/>
      <c r="EX141" s="608"/>
      <c r="EY141" s="613"/>
      <c r="EZ141" s="182"/>
      <c r="FA141" s="608"/>
      <c r="FB141" s="182"/>
      <c r="FC141" s="182"/>
      <c r="FD141" s="182"/>
      <c r="FE141" s="588"/>
      <c r="FF141" s="182"/>
      <c r="FG141" s="181"/>
      <c r="FH141" s="860"/>
      <c r="FI141" s="662">
        <f t="shared" si="534"/>
        <v>39142</v>
      </c>
      <c r="FJ141" s="677"/>
      <c r="FK141" s="677"/>
      <c r="FL141" s="677"/>
      <c r="FM141" s="677"/>
      <c r="FN141" s="677"/>
      <c r="FO141" s="677"/>
      <c r="FP141" s="677"/>
      <c r="FQ141" s="677"/>
      <c r="FR141" s="677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666"/>
      <c r="GD141" s="666"/>
      <c r="GE141" s="666"/>
      <c r="GF141" s="666"/>
      <c r="GG141" s="169"/>
      <c r="GH141" s="686">
        <f t="shared" si="636"/>
        <v>0</v>
      </c>
      <c r="GI141" s="171">
        <f t="shared" si="637"/>
        <v>0</v>
      </c>
      <c r="GJ141" s="171">
        <f t="shared" si="638"/>
        <v>0</v>
      </c>
      <c r="GK141" s="171">
        <f t="shared" si="639"/>
        <v>0</v>
      </c>
      <c r="GL141" s="171">
        <f t="shared" si="640"/>
        <v>0</v>
      </c>
      <c r="GM141" s="171">
        <f t="shared" si="641"/>
        <v>0</v>
      </c>
      <c r="GN141" s="171">
        <f t="shared" si="642"/>
        <v>0</v>
      </c>
      <c r="GO141" s="171">
        <f t="shared" si="643"/>
        <v>0</v>
      </c>
      <c r="GP141" s="171">
        <f t="shared" si="644"/>
        <v>0</v>
      </c>
      <c r="GQ141" s="171">
        <f t="shared" si="645"/>
        <v>0</v>
      </c>
      <c r="GR141" s="171">
        <f t="shared" si="646"/>
        <v>0</v>
      </c>
      <c r="GS141" s="171">
        <f t="shared" si="647"/>
        <v>3796</v>
      </c>
      <c r="GT141" s="171">
        <f t="shared" si="648"/>
        <v>0</v>
      </c>
      <c r="GU141" s="171">
        <f t="shared" si="649"/>
        <v>0</v>
      </c>
      <c r="GV141" s="171">
        <f t="shared" si="650"/>
        <v>0</v>
      </c>
      <c r="GW141" s="171">
        <f t="shared" si="651"/>
        <v>0</v>
      </c>
      <c r="GX141" s="171">
        <f t="shared" si="652"/>
        <v>0</v>
      </c>
      <c r="GY141" s="171">
        <f t="shared" si="653"/>
        <v>6158.75</v>
      </c>
      <c r="GZ141" s="171">
        <f t="shared" si="654"/>
        <v>0</v>
      </c>
      <c r="HA141" s="171">
        <f t="shared" si="655"/>
        <v>0</v>
      </c>
      <c r="HB141" s="171">
        <f t="shared" si="656"/>
        <v>33661.43</v>
      </c>
      <c r="HC141" s="171">
        <f t="shared" si="657"/>
        <v>4236.5</v>
      </c>
      <c r="HD141" s="171">
        <f t="shared" si="658"/>
        <v>0</v>
      </c>
      <c r="HE141" s="171">
        <f t="shared" si="659"/>
        <v>0</v>
      </c>
      <c r="HF141" s="171">
        <f t="shared" si="660"/>
        <v>0</v>
      </c>
      <c r="HG141" s="171">
        <f t="shared" si="661"/>
        <v>0</v>
      </c>
      <c r="HH141" s="171">
        <f t="shared" si="662"/>
        <v>0</v>
      </c>
      <c r="HI141" s="778"/>
      <c r="HJ141" s="171">
        <f t="shared" si="663"/>
        <v>283</v>
      </c>
      <c r="HK141" s="171"/>
      <c r="HL141" s="172">
        <f t="shared" si="664"/>
        <v>39142</v>
      </c>
      <c r="HM141" s="171">
        <f t="shared" si="535"/>
        <v>47852.680000000015</v>
      </c>
      <c r="HN141" s="700">
        <f t="shared" si="595"/>
        <v>38687</v>
      </c>
      <c r="HO141" s="160">
        <f t="shared" si="596"/>
        <v>0</v>
      </c>
      <c r="HP141" s="160">
        <f t="shared" si="597"/>
        <v>-1908.75</v>
      </c>
      <c r="HQ141" s="171">
        <f t="shared" si="598"/>
        <v>-1908.75</v>
      </c>
      <c r="HR141" s="168">
        <f t="shared" si="599"/>
        <v>0</v>
      </c>
      <c r="HS141" s="168">
        <f t="shared" si="600"/>
        <v>1</v>
      </c>
      <c r="HT141" s="160">
        <f t="shared" si="635"/>
        <v>40720.670000000013</v>
      </c>
      <c r="HU141" s="158">
        <f>MAX(HT55:HT141)</f>
        <v>42629.420000000013</v>
      </c>
      <c r="HV141" s="158">
        <f t="shared" si="601"/>
        <v>-1908.75</v>
      </c>
      <c r="HW141" s="170"/>
      <c r="HX141" s="468"/>
      <c r="HY141" s="156"/>
      <c r="HZ141" s="156"/>
      <c r="IA141" s="156"/>
      <c r="IB141" s="156"/>
      <c r="IC141" s="156"/>
      <c r="ID141" s="156"/>
      <c r="IE141" s="156"/>
      <c r="IF141" s="156"/>
      <c r="IG141" s="156"/>
      <c r="IH141" s="156"/>
      <c r="II141" s="156"/>
      <c r="IJ141" s="156"/>
      <c r="IK141" s="156"/>
      <c r="IL141" s="156"/>
      <c r="IM141" s="156"/>
      <c r="IN141" s="156"/>
      <c r="IO141" s="156"/>
      <c r="IP141" s="156"/>
      <c r="IQ141" s="156"/>
      <c r="IR141" s="156"/>
      <c r="IS141" s="156"/>
      <c r="IT141" s="156"/>
      <c r="IU141" s="156"/>
      <c r="IV141" s="156"/>
      <c r="IW141" s="156"/>
      <c r="IX141" s="156"/>
      <c r="IY141" s="156"/>
      <c r="IZ141" s="156"/>
      <c r="JA141" s="156"/>
      <c r="JB141" s="156"/>
      <c r="JC141" s="156"/>
      <c r="JD141" s="156"/>
      <c r="JE141" s="156"/>
      <c r="JF141" s="156"/>
      <c r="JG141" s="156"/>
      <c r="JH141" s="156"/>
      <c r="JI141" s="156"/>
      <c r="JJ141" s="156"/>
      <c r="JK141" s="156"/>
      <c r="JL141" s="156"/>
      <c r="JM141" s="156"/>
      <c r="JN141" s="156"/>
      <c r="JO141" s="156"/>
      <c r="JP141" s="156"/>
      <c r="JQ141" s="156"/>
      <c r="JR141" s="156"/>
      <c r="JS141" s="156"/>
      <c r="JT141" s="156"/>
      <c r="JU141" s="156"/>
    </row>
    <row r="142" spans="1:281" s="174" customFormat="1" ht="19.5" customHeight="1" x14ac:dyDescent="0.35">
      <c r="A142" s="156"/>
      <c r="B142" s="813"/>
      <c r="C142" s="814"/>
      <c r="D142" s="816"/>
      <c r="E142" s="816"/>
      <c r="F142" s="820" t="s">
        <v>45</v>
      </c>
      <c r="G142" s="817"/>
      <c r="H142" s="821" t="s">
        <v>25</v>
      </c>
      <c r="I142" s="765"/>
      <c r="J142" s="159"/>
      <c r="K142" s="268"/>
      <c r="L142" s="162"/>
      <c r="M142"/>
      <c r="N142" s="175"/>
      <c r="O142" s="162"/>
      <c r="P142"/>
      <c r="Q142" s="176"/>
      <c r="R142" s="161"/>
      <c r="S142" s="244" t="s">
        <v>117</v>
      </c>
      <c r="T142" s="177"/>
      <c r="U142" s="164"/>
      <c r="V142" s="244" t="s">
        <v>117</v>
      </c>
      <c r="W142" s="177"/>
      <c r="X142" s="164"/>
      <c r="Y142" s="249" t="s">
        <v>45</v>
      </c>
      <c r="Z142" s="178"/>
      <c r="AA142" s="165"/>
      <c r="AB142" s="249" t="s">
        <v>45</v>
      </c>
      <c r="AC142" s="179"/>
      <c r="AD142" s="164"/>
      <c r="AE142" s="249" t="s">
        <v>45</v>
      </c>
      <c r="AF142" s="179"/>
      <c r="AG142" s="164"/>
      <c r="AH142" s="333" t="s">
        <v>45</v>
      </c>
      <c r="AI142" s="178"/>
      <c r="AJ142" s="165"/>
      <c r="AK142" s="333" t="s">
        <v>45</v>
      </c>
      <c r="AL142" s="179"/>
      <c r="AM142" s="164"/>
      <c r="AN142" s="333" t="s">
        <v>45</v>
      </c>
      <c r="AO142" s="178"/>
      <c r="AP142" s="165"/>
      <c r="AQ142" s="244" t="s">
        <v>2</v>
      </c>
      <c r="AR142" s="179"/>
      <c r="AS142" s="164"/>
      <c r="AT142" s="244" t="s">
        <v>2</v>
      </c>
      <c r="AU142" s="180"/>
      <c r="AV142" s="162"/>
      <c r="AW142" s="244" t="s">
        <v>2</v>
      </c>
      <c r="AX142" s="176"/>
      <c r="AY142" s="161"/>
      <c r="AZ142" s="249" t="s">
        <v>2</v>
      </c>
      <c r="BA142" s="181"/>
      <c r="BB142" s="162"/>
      <c r="BC142" s="249" t="s">
        <v>2</v>
      </c>
      <c r="BD142" s="182"/>
      <c r="BE142" s="161"/>
      <c r="BF142" s="485" t="s">
        <v>61</v>
      </c>
      <c r="BG142" s="182"/>
      <c r="BH142" s="161"/>
      <c r="BI142" s="485" t="s">
        <v>61</v>
      </c>
      <c r="BJ142" s="180"/>
      <c r="BK142" s="161"/>
      <c r="BL142" s="485" t="s">
        <v>61</v>
      </c>
      <c r="BM142" s="180"/>
      <c r="BN142" s="161"/>
      <c r="BO142" s="244" t="s">
        <v>2</v>
      </c>
      <c r="BP142" s="176"/>
      <c r="BQ142" s="161"/>
      <c r="BR142" s="244" t="s">
        <v>2</v>
      </c>
      <c r="BS142" s="182"/>
      <c r="BT142" s="161"/>
      <c r="BU142" s="244" t="s">
        <v>2</v>
      </c>
      <c r="BV142" s="180"/>
      <c r="BW142" s="162"/>
      <c r="BX142" s="244" t="s">
        <v>2</v>
      </c>
      <c r="BY142" s="176"/>
      <c r="BZ142" s="161"/>
      <c r="CA142" s="244" t="s">
        <v>2</v>
      </c>
      <c r="CB142" s="180"/>
      <c r="CC142" s="162"/>
      <c r="CD142" s="244"/>
      <c r="CE142" s="182"/>
      <c r="CF142" s="410"/>
      <c r="CG142" s="244" t="s">
        <v>2</v>
      </c>
      <c r="CH142" s="182"/>
      <c r="CI142" s="416"/>
      <c r="CJ142" s="244" t="s">
        <v>2</v>
      </c>
      <c r="CK142" s="444"/>
      <c r="CL142" s="162"/>
      <c r="CM142" s="244" t="s">
        <v>2</v>
      </c>
      <c r="CN142" s="608"/>
      <c r="CO142" s="702" t="s">
        <v>111</v>
      </c>
      <c r="CP142" s="182"/>
      <c r="CQ142" s="732" t="s">
        <v>119</v>
      </c>
      <c r="CR142" s="599"/>
      <c r="CS142" s="359"/>
      <c r="CT142" s="613"/>
      <c r="CU142" s="182"/>
      <c r="CV142" s="608"/>
      <c r="CW142" s="642"/>
      <c r="CX142" s="182"/>
      <c r="CY142" s="608"/>
      <c r="CZ142" s="613"/>
      <c r="DA142" s="182"/>
      <c r="DB142" s="608"/>
      <c r="DC142" s="613"/>
      <c r="DD142" s="182"/>
      <c r="DE142" s="608"/>
      <c r="DF142" s="613"/>
      <c r="DG142" s="182"/>
      <c r="DH142" s="608"/>
      <c r="DI142" s="613"/>
      <c r="DJ142" s="182"/>
      <c r="DK142" s="608"/>
      <c r="DL142" s="613"/>
      <c r="DM142" s="182"/>
      <c r="DN142" s="608"/>
      <c r="DO142" s="613"/>
      <c r="DP142" s="182"/>
      <c r="DQ142" s="608"/>
      <c r="DR142" s="613"/>
      <c r="DS142" s="182"/>
      <c r="DT142" s="608"/>
      <c r="DU142" s="613"/>
      <c r="DV142" s="182"/>
      <c r="DW142" s="608"/>
      <c r="DX142" s="613"/>
      <c r="DY142" s="182"/>
      <c r="DZ142" s="608"/>
      <c r="EA142" s="613"/>
      <c r="EB142" s="182"/>
      <c r="EC142" s="608"/>
      <c r="ED142" s="613"/>
      <c r="EE142" s="182"/>
      <c r="EF142" s="608"/>
      <c r="EG142" s="613"/>
      <c r="EH142" s="182"/>
      <c r="EI142" s="608"/>
      <c r="EJ142" s="613"/>
      <c r="EK142" s="182"/>
      <c r="EL142" s="608"/>
      <c r="EM142" s="613"/>
      <c r="EN142" s="182"/>
      <c r="EO142" s="608"/>
      <c r="EP142" s="613"/>
      <c r="EQ142" s="182"/>
      <c r="ER142" s="608"/>
      <c r="ES142" s="613"/>
      <c r="ET142" s="182"/>
      <c r="EU142" s="608"/>
      <c r="EV142" s="613"/>
      <c r="EW142" s="182"/>
      <c r="EX142" s="608"/>
      <c r="EY142" s="613"/>
      <c r="EZ142" s="182"/>
      <c r="FA142" s="608"/>
      <c r="FB142" s="182"/>
      <c r="FC142" s="182"/>
      <c r="FD142" s="182"/>
      <c r="FE142" s="588"/>
      <c r="FF142" s="182"/>
      <c r="FG142" s="181"/>
      <c r="FH142" s="860"/>
      <c r="FI142" s="662">
        <f t="shared" si="534"/>
        <v>39173</v>
      </c>
      <c r="FJ142" s="677"/>
      <c r="FK142" s="677"/>
      <c r="FL142" s="677"/>
      <c r="FM142" s="677"/>
      <c r="FN142" s="677"/>
      <c r="FO142" s="677"/>
      <c r="FP142" s="677"/>
      <c r="FQ142" s="677"/>
      <c r="FR142" s="677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666"/>
      <c r="GD142" s="666"/>
      <c r="GE142" s="666"/>
      <c r="GF142" s="666"/>
      <c r="GG142" s="169"/>
      <c r="GH142" s="686">
        <f t="shared" si="636"/>
        <v>0</v>
      </c>
      <c r="GI142" s="171">
        <f t="shared" si="637"/>
        <v>0</v>
      </c>
      <c r="GJ142" s="171">
        <f t="shared" si="638"/>
        <v>0</v>
      </c>
      <c r="GK142" s="171">
        <f t="shared" si="639"/>
        <v>0</v>
      </c>
      <c r="GL142" s="171">
        <f t="shared" si="640"/>
        <v>0</v>
      </c>
      <c r="GM142" s="171">
        <f t="shared" si="641"/>
        <v>0</v>
      </c>
      <c r="GN142" s="171">
        <f t="shared" si="642"/>
        <v>0</v>
      </c>
      <c r="GO142" s="171">
        <f t="shared" si="643"/>
        <v>0</v>
      </c>
      <c r="GP142" s="171">
        <f t="shared" si="644"/>
        <v>0</v>
      </c>
      <c r="GQ142" s="171">
        <f t="shared" si="645"/>
        <v>0</v>
      </c>
      <c r="GR142" s="171">
        <f t="shared" si="646"/>
        <v>0</v>
      </c>
      <c r="GS142" s="171">
        <f t="shared" si="647"/>
        <v>4010</v>
      </c>
      <c r="GT142" s="171">
        <f t="shared" si="648"/>
        <v>0</v>
      </c>
      <c r="GU142" s="171">
        <f t="shared" si="649"/>
        <v>0</v>
      </c>
      <c r="GV142" s="171">
        <f t="shared" si="650"/>
        <v>0</v>
      </c>
      <c r="GW142" s="171">
        <f t="shared" si="651"/>
        <v>0</v>
      </c>
      <c r="GX142" s="171">
        <f t="shared" si="652"/>
        <v>0</v>
      </c>
      <c r="GY142" s="171">
        <f t="shared" si="653"/>
        <v>6530</v>
      </c>
      <c r="GZ142" s="171">
        <f t="shared" si="654"/>
        <v>0</v>
      </c>
      <c r="HA142" s="171">
        <f t="shared" si="655"/>
        <v>0</v>
      </c>
      <c r="HB142" s="171">
        <f t="shared" si="656"/>
        <v>34409.919999999998</v>
      </c>
      <c r="HC142" s="171">
        <f t="shared" si="657"/>
        <v>4355</v>
      </c>
      <c r="HD142" s="171">
        <f t="shared" si="658"/>
        <v>0</v>
      </c>
      <c r="HE142" s="171">
        <f t="shared" si="659"/>
        <v>0</v>
      </c>
      <c r="HF142" s="171">
        <f t="shared" si="660"/>
        <v>0</v>
      </c>
      <c r="HG142" s="171">
        <f t="shared" si="661"/>
        <v>0</v>
      </c>
      <c r="HH142" s="171">
        <f t="shared" si="662"/>
        <v>0</v>
      </c>
      <c r="HI142" s="778"/>
      <c r="HJ142" s="171">
        <f t="shared" si="663"/>
        <v>1452.24</v>
      </c>
      <c r="HK142" s="171"/>
      <c r="HL142" s="172">
        <f t="shared" si="664"/>
        <v>39173</v>
      </c>
      <c r="HM142" s="171">
        <f t="shared" si="535"/>
        <v>49304.920000000013</v>
      </c>
      <c r="HN142" s="686"/>
      <c r="HO142" s="160"/>
      <c r="HP142" s="160"/>
      <c r="HQ142" s="171"/>
      <c r="HR142" s="168"/>
      <c r="HS142" s="168"/>
      <c r="HT142" s="160"/>
      <c r="HU142" s="158"/>
      <c r="HV142" s="158"/>
      <c r="HW142" s="185"/>
      <c r="HX142" s="468"/>
      <c r="HY142" s="156"/>
      <c r="HZ142" s="156"/>
      <c r="IA142" s="156"/>
      <c r="IB142" s="156"/>
      <c r="IC142" s="156"/>
      <c r="ID142" s="156"/>
      <c r="IE142" s="156"/>
      <c r="IF142" s="156"/>
      <c r="IG142" s="156"/>
      <c r="IH142" s="156"/>
      <c r="II142" s="156"/>
      <c r="IJ142" s="156"/>
      <c r="IK142" s="156"/>
      <c r="IL142" s="156"/>
      <c r="IM142" s="156"/>
      <c r="IN142" s="156"/>
      <c r="IO142" s="156"/>
      <c r="IP142" s="156"/>
      <c r="IQ142" s="156"/>
      <c r="IR142" s="156"/>
      <c r="IS142" s="156"/>
      <c r="IT142" s="156"/>
      <c r="IU142" s="156"/>
      <c r="IV142" s="156"/>
      <c r="IW142" s="156"/>
      <c r="IX142" s="156"/>
      <c r="IY142" s="156"/>
      <c r="IZ142" s="156"/>
      <c r="JA142" s="156"/>
      <c r="JB142" s="156"/>
      <c r="JC142" s="156"/>
      <c r="JD142" s="156"/>
      <c r="JE142" s="156"/>
      <c r="JF142" s="156"/>
      <c r="JG142" s="156"/>
      <c r="JH142" s="156"/>
      <c r="JI142" s="156"/>
      <c r="JJ142" s="156"/>
      <c r="JK142" s="156"/>
      <c r="JL142" s="156"/>
      <c r="JM142" s="156"/>
      <c r="JN142" s="156"/>
      <c r="JO142" s="156"/>
      <c r="JP142" s="156"/>
      <c r="JQ142" s="156"/>
      <c r="JR142" s="156"/>
      <c r="JS142" s="156"/>
      <c r="JT142" s="156"/>
      <c r="JU142" s="156"/>
    </row>
    <row r="143" spans="1:281" s="174" customFormat="1" ht="19.5" customHeight="1" x14ac:dyDescent="0.35">
      <c r="A143" s="156"/>
      <c r="B143" s="813"/>
      <c r="C143" s="814"/>
      <c r="D143" s="816"/>
      <c r="E143" s="816"/>
      <c r="F143" s="822">
        <f>CQ143</f>
        <v>7652.51</v>
      </c>
      <c r="G143" s="823"/>
      <c r="H143" s="824">
        <f>F143/D55</f>
        <v>0.30610039999999999</v>
      </c>
      <c r="I143" s="766"/>
      <c r="J143" s="187"/>
      <c r="K143" s="268"/>
      <c r="L143" s="162">
        <f>L140</f>
        <v>0</v>
      </c>
      <c r="M143" s="254">
        <v>2726.5</v>
      </c>
      <c r="N143" s="175">
        <f>M143*L143</f>
        <v>0</v>
      </c>
      <c r="O143" s="162">
        <f>O140</f>
        <v>0</v>
      </c>
      <c r="P143" s="261">
        <v>-253.85</v>
      </c>
      <c r="Q143" s="176">
        <f>P143*O143</f>
        <v>0</v>
      </c>
      <c r="R143" s="161">
        <f>R140</f>
        <v>0</v>
      </c>
      <c r="S143" s="254">
        <v>353</v>
      </c>
      <c r="T143" s="177">
        <f>S143*R143</f>
        <v>0</v>
      </c>
      <c r="U143" s="164">
        <f>U140</f>
        <v>0</v>
      </c>
      <c r="V143" s="261">
        <v>-491.2</v>
      </c>
      <c r="W143" s="177">
        <f>V143*U143</f>
        <v>0</v>
      </c>
      <c r="X143" s="164">
        <f>X140</f>
        <v>0</v>
      </c>
      <c r="Y143" s="250">
        <v>10566</v>
      </c>
      <c r="Z143" s="178">
        <f>Y143*X143</f>
        <v>0</v>
      </c>
      <c r="AA143" s="165">
        <f>AA140</f>
        <v>0</v>
      </c>
      <c r="AB143" s="250">
        <v>5107.5</v>
      </c>
      <c r="AC143" s="179">
        <f>AB143*AA143</f>
        <v>0</v>
      </c>
      <c r="AD143" s="164">
        <f>AD140</f>
        <v>0</v>
      </c>
      <c r="AE143" s="250">
        <v>740.7</v>
      </c>
      <c r="AF143" s="179">
        <f>AE143*AD143</f>
        <v>0</v>
      </c>
      <c r="AG143" s="164">
        <f>AG140</f>
        <v>0</v>
      </c>
      <c r="AH143" s="245">
        <v>4432</v>
      </c>
      <c r="AI143" s="178">
        <f>AH143*AG143</f>
        <v>0</v>
      </c>
      <c r="AJ143" s="165">
        <f>AJ140</f>
        <v>0</v>
      </c>
      <c r="AK143" s="245">
        <v>1962.5</v>
      </c>
      <c r="AL143" s="179">
        <f>AK143*AJ143</f>
        <v>0</v>
      </c>
      <c r="AM143" s="164">
        <f>AM140</f>
        <v>0</v>
      </c>
      <c r="AN143" s="245">
        <v>480.8</v>
      </c>
      <c r="AO143" s="178">
        <f>AN143*AM143</f>
        <v>0</v>
      </c>
      <c r="AP143" s="165">
        <f>AP140</f>
        <v>0</v>
      </c>
      <c r="AQ143" s="254">
        <v>773</v>
      </c>
      <c r="AR143" s="179">
        <f>AQ143*AP143</f>
        <v>0</v>
      </c>
      <c r="AS143" s="164">
        <f>AS140</f>
        <v>1</v>
      </c>
      <c r="AT143" s="261">
        <v>-379</v>
      </c>
      <c r="AU143" s="180">
        <f>AT143*AS143</f>
        <v>-379</v>
      </c>
      <c r="AV143" s="162">
        <f>AV140</f>
        <v>0</v>
      </c>
      <c r="AW143" s="261">
        <v>-5595</v>
      </c>
      <c r="AX143" s="176">
        <f>AW143*AV143</f>
        <v>0</v>
      </c>
      <c r="AY143" s="161">
        <f>AY140</f>
        <v>0</v>
      </c>
      <c r="AZ143" s="250">
        <v>1371.05</v>
      </c>
      <c r="BA143" s="181">
        <f>AZ143*AY143</f>
        <v>0</v>
      </c>
      <c r="BB143" s="162">
        <f>BB140</f>
        <v>0</v>
      </c>
      <c r="BC143" s="250">
        <v>94.2</v>
      </c>
      <c r="BD143" s="182">
        <f>BC143*BB143</f>
        <v>0</v>
      </c>
      <c r="BE143" s="161">
        <f>BE140</f>
        <v>0</v>
      </c>
      <c r="BF143" s="250">
        <v>15824</v>
      </c>
      <c r="BG143" s="182">
        <f>BF143*BE143</f>
        <v>0</v>
      </c>
      <c r="BH143" s="161">
        <f>BH140</f>
        <v>0</v>
      </c>
      <c r="BI143" s="250">
        <v>7736.5</v>
      </c>
      <c r="BJ143" s="180">
        <f>BI143*BH143</f>
        <v>0</v>
      </c>
      <c r="BK143" s="161">
        <f>BK140</f>
        <v>1</v>
      </c>
      <c r="BL143" s="250">
        <v>1266.5</v>
      </c>
      <c r="BM143" s="180">
        <f>BL143*BK143</f>
        <v>1266.5</v>
      </c>
      <c r="BN143" s="161">
        <f>BN140</f>
        <v>0</v>
      </c>
      <c r="BO143" s="254">
        <v>15252.25</v>
      </c>
      <c r="BP143" s="176">
        <f>BO143*BN143</f>
        <v>0</v>
      </c>
      <c r="BQ143" s="161">
        <f>BQ140</f>
        <v>0</v>
      </c>
      <c r="BR143" s="254">
        <v>12185.03</v>
      </c>
      <c r="BS143" s="182">
        <f>BR143*BQ143</f>
        <v>0</v>
      </c>
      <c r="BT143" s="161">
        <f>BT140</f>
        <v>1</v>
      </c>
      <c r="BU143" s="254">
        <v>5897.51</v>
      </c>
      <c r="BV143" s="180">
        <f>BU143*BT143</f>
        <v>5897.51</v>
      </c>
      <c r="BW143" s="162">
        <f>BW140</f>
        <v>1</v>
      </c>
      <c r="BX143" s="254">
        <v>867.5</v>
      </c>
      <c r="BY143" s="176">
        <f>BX143*BW143</f>
        <v>867.5</v>
      </c>
      <c r="BZ143" s="161">
        <f>BZ140</f>
        <v>0</v>
      </c>
      <c r="CA143" s="254">
        <v>9689</v>
      </c>
      <c r="CB143" s="180">
        <f>CA143*BZ143</f>
        <v>0</v>
      </c>
      <c r="CC143" s="162">
        <f>CC140</f>
        <v>0</v>
      </c>
      <c r="CD143" s="254"/>
      <c r="CE143" s="182"/>
      <c r="CF143" s="410">
        <f>CF141</f>
        <v>0</v>
      </c>
      <c r="CG143" s="254">
        <v>12513</v>
      </c>
      <c r="CH143" s="182">
        <f>CG143*CF143</f>
        <v>0</v>
      </c>
      <c r="CI143" s="416">
        <f>CI140</f>
        <v>0</v>
      </c>
      <c r="CJ143" s="254">
        <v>6003</v>
      </c>
      <c r="CK143" s="444">
        <f>CJ143*CI143</f>
        <v>0</v>
      </c>
      <c r="CL143" s="162">
        <f>CL140</f>
        <v>0</v>
      </c>
      <c r="CM143" s="254">
        <v>795</v>
      </c>
      <c r="CN143" s="608">
        <f>CM143*CL143</f>
        <v>0</v>
      </c>
      <c r="CO143" s="606">
        <f>N143+Q143+T143+W143+Z143+AC143+AF143+AI143+AL143+AO143+AR143+AU143+AX143+BA143+BD143+BG143+BJ143+BM143+BP143+BS143+BV143+BY143+CB143+CE143+CH143+CK143+CN143</f>
        <v>7652.51</v>
      </c>
      <c r="CP143" s="182"/>
      <c r="CQ143" s="733">
        <f>CO143+CP143</f>
        <v>7652.51</v>
      </c>
      <c r="CR143" s="599"/>
      <c r="CS143" s="359"/>
      <c r="CT143" s="613"/>
      <c r="CU143" s="182"/>
      <c r="CV143" s="608"/>
      <c r="CW143" s="642"/>
      <c r="CX143" s="182"/>
      <c r="CY143" s="608"/>
      <c r="CZ143" s="613"/>
      <c r="DA143" s="182"/>
      <c r="DB143" s="608"/>
      <c r="DC143" s="613"/>
      <c r="DD143" s="182"/>
      <c r="DE143" s="608"/>
      <c r="DF143" s="613"/>
      <c r="DG143" s="182"/>
      <c r="DH143" s="608"/>
      <c r="DI143" s="613"/>
      <c r="DJ143" s="182"/>
      <c r="DK143" s="608"/>
      <c r="DL143" s="613"/>
      <c r="DM143" s="182"/>
      <c r="DN143" s="608"/>
      <c r="DO143" s="613"/>
      <c r="DP143" s="182"/>
      <c r="DQ143" s="608"/>
      <c r="DR143" s="613"/>
      <c r="DS143" s="182"/>
      <c r="DT143" s="608"/>
      <c r="DU143" s="613"/>
      <c r="DV143" s="182"/>
      <c r="DW143" s="608"/>
      <c r="DX143" s="613"/>
      <c r="DY143" s="182"/>
      <c r="DZ143" s="608"/>
      <c r="EA143" s="613"/>
      <c r="EB143" s="182"/>
      <c r="EC143" s="608"/>
      <c r="ED143" s="613"/>
      <c r="EE143" s="182"/>
      <c r="EF143" s="608"/>
      <c r="EG143" s="613"/>
      <c r="EH143" s="182"/>
      <c r="EI143" s="608"/>
      <c r="EJ143" s="613"/>
      <c r="EK143" s="182"/>
      <c r="EL143" s="608"/>
      <c r="EM143" s="613"/>
      <c r="EN143" s="182"/>
      <c r="EO143" s="608"/>
      <c r="EP143" s="613"/>
      <c r="EQ143" s="182"/>
      <c r="ER143" s="608"/>
      <c r="ES143" s="613"/>
      <c r="ET143" s="182"/>
      <c r="EU143" s="608"/>
      <c r="EV143" s="613"/>
      <c r="EW143" s="182"/>
      <c r="EX143" s="608"/>
      <c r="EY143" s="613"/>
      <c r="EZ143" s="182"/>
      <c r="FA143" s="608"/>
      <c r="FB143" s="182"/>
      <c r="FC143" s="182"/>
      <c r="FD143" s="182"/>
      <c r="FE143" s="588"/>
      <c r="FF143" s="182"/>
      <c r="FG143" s="181"/>
      <c r="FH143" s="860"/>
      <c r="FI143" s="662">
        <f t="shared" si="534"/>
        <v>39203</v>
      </c>
      <c r="FJ143" s="677"/>
      <c r="FK143" s="677"/>
      <c r="FL143" s="677"/>
      <c r="FM143" s="677"/>
      <c r="FN143" s="677"/>
      <c r="FO143" s="677"/>
      <c r="FP143" s="677"/>
      <c r="FQ143" s="677"/>
      <c r="FR143" s="677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666"/>
      <c r="GD143" s="666"/>
      <c r="GE143" s="666"/>
      <c r="GF143" s="666"/>
      <c r="GG143" s="169"/>
      <c r="GH143" s="686">
        <f t="shared" si="636"/>
        <v>0</v>
      </c>
      <c r="GI143" s="171">
        <f t="shared" si="637"/>
        <v>0</v>
      </c>
      <c r="GJ143" s="171">
        <f t="shared" si="638"/>
        <v>0</v>
      </c>
      <c r="GK143" s="171">
        <f t="shared" si="639"/>
        <v>0</v>
      </c>
      <c r="GL143" s="171">
        <f t="shared" si="640"/>
        <v>0</v>
      </c>
      <c r="GM143" s="171">
        <f t="shared" si="641"/>
        <v>0</v>
      </c>
      <c r="GN143" s="171">
        <f t="shared" si="642"/>
        <v>0</v>
      </c>
      <c r="GO143" s="171">
        <f t="shared" si="643"/>
        <v>0</v>
      </c>
      <c r="GP143" s="171">
        <f t="shared" si="644"/>
        <v>0</v>
      </c>
      <c r="GQ143" s="171">
        <f t="shared" si="645"/>
        <v>0</v>
      </c>
      <c r="GR143" s="171">
        <f t="shared" si="646"/>
        <v>0</v>
      </c>
      <c r="GS143" s="171">
        <f t="shared" si="647"/>
        <v>3856</v>
      </c>
      <c r="GT143" s="171">
        <f t="shared" si="648"/>
        <v>0</v>
      </c>
      <c r="GU143" s="171">
        <f t="shared" si="649"/>
        <v>0</v>
      </c>
      <c r="GV143" s="171">
        <f t="shared" si="650"/>
        <v>0</v>
      </c>
      <c r="GW143" s="171">
        <f t="shared" si="651"/>
        <v>0</v>
      </c>
      <c r="GX143" s="171">
        <f t="shared" si="652"/>
        <v>0</v>
      </c>
      <c r="GY143" s="171">
        <f t="shared" si="653"/>
        <v>6407.25</v>
      </c>
      <c r="GZ143" s="171">
        <f t="shared" si="654"/>
        <v>0</v>
      </c>
      <c r="HA143" s="171">
        <f t="shared" si="655"/>
        <v>0</v>
      </c>
      <c r="HB143" s="171">
        <f t="shared" si="656"/>
        <v>35328.659999999996</v>
      </c>
      <c r="HC143" s="171">
        <f t="shared" si="657"/>
        <v>4538.75</v>
      </c>
      <c r="HD143" s="171">
        <f t="shared" si="658"/>
        <v>0</v>
      </c>
      <c r="HE143" s="171">
        <f t="shared" si="659"/>
        <v>0</v>
      </c>
      <c r="HF143" s="171">
        <f t="shared" si="660"/>
        <v>0</v>
      </c>
      <c r="HG143" s="171">
        <f t="shared" si="661"/>
        <v>0</v>
      </c>
      <c r="HH143" s="171">
        <f t="shared" si="662"/>
        <v>0</v>
      </c>
      <c r="HI143" s="778"/>
      <c r="HJ143" s="171">
        <f t="shared" si="663"/>
        <v>825.74</v>
      </c>
      <c r="HK143" s="171"/>
      <c r="HL143" s="172">
        <f t="shared" si="664"/>
        <v>39203</v>
      </c>
      <c r="HM143" s="171">
        <f t="shared" si="535"/>
        <v>50130.660000000011</v>
      </c>
      <c r="HN143" s="686"/>
      <c r="HO143" s="160"/>
      <c r="HP143" s="160"/>
      <c r="HQ143" s="171"/>
      <c r="HR143" s="168"/>
      <c r="HS143" s="168"/>
      <c r="HT143" s="160"/>
      <c r="HU143" s="158"/>
      <c r="HV143" s="158"/>
      <c r="HW143" s="185"/>
      <c r="HX143" s="468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  <c r="IX143" s="156"/>
      <c r="IY143" s="156"/>
      <c r="IZ143" s="156"/>
      <c r="JA143" s="156"/>
      <c r="JB143" s="156"/>
      <c r="JC143" s="156"/>
      <c r="JD143" s="156"/>
      <c r="JE143" s="156"/>
      <c r="JF143" s="156"/>
      <c r="JG143" s="156"/>
      <c r="JH143" s="156"/>
      <c r="JI143" s="156"/>
      <c r="JJ143" s="156"/>
      <c r="JK143" s="156"/>
      <c r="JL143" s="156"/>
      <c r="JM143" s="156"/>
      <c r="JN143" s="156"/>
      <c r="JO143" s="156"/>
      <c r="JP143" s="156"/>
      <c r="JQ143" s="156"/>
      <c r="JR143" s="156"/>
      <c r="JS143" s="156"/>
      <c r="JT143" s="156"/>
      <c r="JU143" s="156"/>
    </row>
    <row r="144" spans="1:281" s="174" customFormat="1" ht="19.5" customHeight="1" x14ac:dyDescent="0.35">
      <c r="A144" s="156"/>
      <c r="B144" s="813"/>
      <c r="C144" s="814"/>
      <c r="D144" s="816"/>
      <c r="E144" s="816"/>
      <c r="F144" s="814"/>
      <c r="G144" s="817"/>
      <c r="H144" s="818"/>
      <c r="I144" s="765"/>
      <c r="J144" s="159"/>
      <c r="K144" s="268"/>
      <c r="L144" s="162"/>
      <c r="M144"/>
      <c r="N144" s="188"/>
      <c r="O144" s="162"/>
      <c r="P144"/>
      <c r="Q144" s="189"/>
      <c r="R144" s="161"/>
      <c r="S144"/>
      <c r="T144" s="190"/>
      <c r="U144" s="164"/>
      <c r="V144"/>
      <c r="W144" s="191"/>
      <c r="X144" s="164"/>
      <c r="Y144"/>
      <c r="Z144" s="192"/>
      <c r="AA144" s="165"/>
      <c r="AB144"/>
      <c r="AC144" s="191"/>
      <c r="AD144" s="164"/>
      <c r="AE144"/>
      <c r="AF144" s="191"/>
      <c r="AG144" s="164"/>
      <c r="AH144" s="438"/>
      <c r="AI144" s="192"/>
      <c r="AJ144" s="165"/>
      <c r="AK144" s="438"/>
      <c r="AL144" s="191"/>
      <c r="AM144" s="164"/>
      <c r="AN144" s="438"/>
      <c r="AO144" s="192"/>
      <c r="AP144" s="165"/>
      <c r="AQ144"/>
      <c r="AR144" s="191"/>
      <c r="AS144" s="164"/>
      <c r="AT144"/>
      <c r="AU144" s="193"/>
      <c r="AV144" s="162"/>
      <c r="AW144"/>
      <c r="AX144" s="189"/>
      <c r="AY144" s="161"/>
      <c r="AZ144"/>
      <c r="BA144" s="193"/>
      <c r="BB144" s="162"/>
      <c r="BC144"/>
      <c r="BD144" s="189"/>
      <c r="BE144" s="161"/>
      <c r="BF144" s="24"/>
      <c r="BG144" s="189"/>
      <c r="BH144" s="161"/>
      <c r="BI144" s="24"/>
      <c r="BJ144" s="193"/>
      <c r="BK144" s="161"/>
      <c r="BL144" s="24"/>
      <c r="BM144" s="193"/>
      <c r="BN144" s="161"/>
      <c r="BO144"/>
      <c r="BP144" s="189"/>
      <c r="BQ144" s="161"/>
      <c r="BR144"/>
      <c r="BS144" s="189"/>
      <c r="BT144" s="161"/>
      <c r="BU144"/>
      <c r="BV144" s="193"/>
      <c r="BW144" s="162"/>
      <c r="BX144"/>
      <c r="BY144" s="189"/>
      <c r="BZ144" s="161"/>
      <c r="CA144"/>
      <c r="CB144" s="193"/>
      <c r="CC144" s="162"/>
      <c r="CD144"/>
      <c r="CE144" s="194"/>
      <c r="CF144" s="411"/>
      <c r="CG144"/>
      <c r="CH144" s="189"/>
      <c r="CI144" s="416"/>
      <c r="CJ144"/>
      <c r="CK144" s="445"/>
      <c r="CL144" s="162"/>
      <c r="CM144"/>
      <c r="CN144" s="609"/>
      <c r="CO144" s="158"/>
      <c r="CP144" s="189"/>
      <c r="CQ144" s="734"/>
      <c r="CR144" s="600"/>
      <c r="CS144" s="359"/>
      <c r="CT144" s="614"/>
      <c r="CU144" s="189"/>
      <c r="CV144" s="609"/>
      <c r="CW144" s="643"/>
      <c r="CX144" s="189"/>
      <c r="CY144" s="609"/>
      <c r="CZ144" s="614"/>
      <c r="DA144" s="189"/>
      <c r="DB144" s="609"/>
      <c r="DC144" s="614"/>
      <c r="DD144" s="189"/>
      <c r="DE144" s="609"/>
      <c r="DF144" s="614"/>
      <c r="DG144" s="189"/>
      <c r="DH144" s="609"/>
      <c r="DI144" s="614"/>
      <c r="DJ144" s="189"/>
      <c r="DK144" s="609"/>
      <c r="DL144" s="614"/>
      <c r="DM144" s="189"/>
      <c r="DN144" s="609"/>
      <c r="DO144" s="614"/>
      <c r="DP144" s="189"/>
      <c r="DQ144" s="609"/>
      <c r="DR144" s="614"/>
      <c r="DS144" s="189"/>
      <c r="DT144" s="609"/>
      <c r="DU144" s="614"/>
      <c r="DV144" s="189"/>
      <c r="DW144" s="609"/>
      <c r="DX144" s="614"/>
      <c r="DY144" s="189"/>
      <c r="DZ144" s="609"/>
      <c r="EA144" s="614"/>
      <c r="EB144" s="189"/>
      <c r="EC144" s="609"/>
      <c r="ED144" s="614"/>
      <c r="EE144" s="189"/>
      <c r="EF144" s="609"/>
      <c r="EG144" s="614"/>
      <c r="EH144" s="189"/>
      <c r="EI144" s="609"/>
      <c r="EJ144" s="614"/>
      <c r="EK144" s="189"/>
      <c r="EL144" s="609"/>
      <c r="EM144" s="614"/>
      <c r="EN144" s="189"/>
      <c r="EO144" s="609"/>
      <c r="EP144" s="614"/>
      <c r="EQ144" s="189"/>
      <c r="ER144" s="609"/>
      <c r="ES144" s="614"/>
      <c r="ET144" s="189"/>
      <c r="EU144" s="609"/>
      <c r="EV144" s="614"/>
      <c r="EW144" s="189"/>
      <c r="EX144" s="609"/>
      <c r="EY144" s="614"/>
      <c r="EZ144" s="189"/>
      <c r="FA144" s="609"/>
      <c r="FB144" s="189"/>
      <c r="FC144" s="189"/>
      <c r="FD144" s="189"/>
      <c r="FE144" s="585"/>
      <c r="FF144" s="189"/>
      <c r="FG144" s="193"/>
      <c r="FH144" s="861"/>
      <c r="FI144" s="662">
        <f t="shared" si="534"/>
        <v>39234</v>
      </c>
      <c r="FJ144" s="677"/>
      <c r="FK144" s="677"/>
      <c r="FL144" s="677"/>
      <c r="FM144" s="677"/>
      <c r="FN144" s="677"/>
      <c r="FO144" s="677"/>
      <c r="FP144" s="677"/>
      <c r="FQ144" s="677"/>
      <c r="FR144" s="677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666"/>
      <c r="GD144" s="666"/>
      <c r="GE144" s="666"/>
      <c r="GF144" s="666"/>
      <c r="GG144" s="169"/>
      <c r="GH144" s="686">
        <f t="shared" si="636"/>
        <v>0</v>
      </c>
      <c r="GI144" s="171">
        <f t="shared" si="637"/>
        <v>0</v>
      </c>
      <c r="GJ144" s="171">
        <f t="shared" si="638"/>
        <v>0</v>
      </c>
      <c r="GK144" s="171">
        <f t="shared" si="639"/>
        <v>0</v>
      </c>
      <c r="GL144" s="171">
        <f t="shared" si="640"/>
        <v>0</v>
      </c>
      <c r="GM144" s="171">
        <f t="shared" si="641"/>
        <v>0</v>
      </c>
      <c r="GN144" s="171">
        <f t="shared" si="642"/>
        <v>0</v>
      </c>
      <c r="GO144" s="171">
        <f t="shared" si="643"/>
        <v>0</v>
      </c>
      <c r="GP144" s="171">
        <f t="shared" si="644"/>
        <v>0</v>
      </c>
      <c r="GQ144" s="171">
        <f t="shared" si="645"/>
        <v>0</v>
      </c>
      <c r="GR144" s="171">
        <f t="shared" si="646"/>
        <v>0</v>
      </c>
      <c r="GS144" s="171">
        <f t="shared" si="647"/>
        <v>3921</v>
      </c>
      <c r="GT144" s="171">
        <f t="shared" si="648"/>
        <v>0</v>
      </c>
      <c r="GU144" s="171">
        <f t="shared" si="649"/>
        <v>0</v>
      </c>
      <c r="GV144" s="171">
        <f t="shared" si="650"/>
        <v>0</v>
      </c>
      <c r="GW144" s="171">
        <f t="shared" si="651"/>
        <v>0</v>
      </c>
      <c r="GX144" s="171">
        <f t="shared" si="652"/>
        <v>0</v>
      </c>
      <c r="GY144" s="171">
        <f t="shared" si="653"/>
        <v>6433.25</v>
      </c>
      <c r="GZ144" s="171">
        <f t="shared" si="654"/>
        <v>0</v>
      </c>
      <c r="HA144" s="171">
        <f t="shared" si="655"/>
        <v>0</v>
      </c>
      <c r="HB144" s="171">
        <f t="shared" si="656"/>
        <v>35934.92</v>
      </c>
      <c r="HC144" s="171">
        <f t="shared" si="657"/>
        <v>4660</v>
      </c>
      <c r="HD144" s="171">
        <f t="shared" si="658"/>
        <v>0</v>
      </c>
      <c r="HE144" s="171">
        <f t="shared" si="659"/>
        <v>0</v>
      </c>
      <c r="HF144" s="171">
        <f t="shared" si="660"/>
        <v>0</v>
      </c>
      <c r="HG144" s="171">
        <f t="shared" si="661"/>
        <v>0</v>
      </c>
      <c r="HH144" s="171">
        <f t="shared" si="662"/>
        <v>0</v>
      </c>
      <c r="HI144" s="778"/>
      <c r="HJ144" s="171">
        <f t="shared" si="663"/>
        <v>818.51</v>
      </c>
      <c r="HK144" s="171"/>
      <c r="HL144" s="172">
        <f t="shared" si="664"/>
        <v>39234</v>
      </c>
      <c r="HM144" s="171">
        <f t="shared" si="535"/>
        <v>50949.170000000013</v>
      </c>
      <c r="HN144" s="686"/>
      <c r="HO144" s="160"/>
      <c r="HP144" s="160"/>
      <c r="HQ144" s="171"/>
      <c r="HR144" s="168"/>
      <c r="HS144" s="168"/>
      <c r="HT144" s="160"/>
      <c r="HU144" s="158"/>
      <c r="HV144" s="158"/>
      <c r="HW144" s="170"/>
      <c r="HX144" s="468"/>
      <c r="HY144" s="156"/>
      <c r="HZ144" s="156"/>
      <c r="IA144" s="156"/>
      <c r="IB144" s="156"/>
      <c r="IC144" s="156"/>
      <c r="ID144" s="156"/>
      <c r="IE144" s="156"/>
      <c r="IF144" s="156"/>
      <c r="IG144" s="156"/>
      <c r="IH144" s="156"/>
      <c r="II144" s="156"/>
      <c r="IJ144" s="156"/>
      <c r="IK144" s="156"/>
      <c r="IL144" s="156"/>
      <c r="IM144" s="156"/>
      <c r="IN144" s="156"/>
      <c r="IO144" s="156"/>
      <c r="IP144" s="156"/>
      <c r="IQ144" s="156"/>
      <c r="IR144" s="156"/>
      <c r="IS144" s="156"/>
      <c r="IT144" s="156"/>
      <c r="IU144" s="156"/>
      <c r="IV144" s="156"/>
      <c r="IW144" s="156"/>
      <c r="IX144" s="156"/>
      <c r="IY144" s="156"/>
      <c r="IZ144" s="156"/>
      <c r="JA144" s="156"/>
      <c r="JB144" s="156"/>
      <c r="JC144" s="156"/>
      <c r="JD144" s="156"/>
      <c r="JE144" s="156"/>
      <c r="JF144" s="156"/>
      <c r="JG144" s="156"/>
      <c r="JH144" s="156"/>
      <c r="JI144" s="156"/>
      <c r="JJ144" s="156"/>
      <c r="JK144" s="156"/>
      <c r="JL144" s="156"/>
      <c r="JM144" s="156"/>
      <c r="JN144" s="156"/>
      <c r="JO144" s="156"/>
      <c r="JP144" s="156"/>
      <c r="JQ144" s="156"/>
      <c r="JR144" s="156"/>
      <c r="JS144" s="156"/>
      <c r="JT144" s="156"/>
      <c r="JU144" s="156"/>
    </row>
    <row r="145" spans="1:281" s="174" customFormat="1" ht="19.5" customHeight="1" x14ac:dyDescent="0.35">
      <c r="A145" s="156"/>
      <c r="B145" s="813">
        <f>EDATE(B141,1)</f>
        <v>38718</v>
      </c>
      <c r="C145" s="814">
        <f>C130</f>
        <v>25000</v>
      </c>
      <c r="D145" s="816">
        <f>(F143&lt;0)*-F143</f>
        <v>0</v>
      </c>
      <c r="E145" s="816">
        <f>(F143&gt;0)*-F143</f>
        <v>-7652.51</v>
      </c>
      <c r="F145" s="814">
        <f t="shared" ref="F145:F156" si="665">CQ145</f>
        <v>1568</v>
      </c>
      <c r="G145" s="817">
        <f>F145+D55</f>
        <v>26568</v>
      </c>
      <c r="H145" s="818">
        <f>F145/D55</f>
        <v>6.2719999999999998E-2</v>
      </c>
      <c r="I145" s="765">
        <f>F145+I141</f>
        <v>42288.670000000013</v>
      </c>
      <c r="J145" s="159">
        <f t="shared" ref="J145:J156" si="666">HV145</f>
        <v>-340.75</v>
      </c>
      <c r="K145" s="267">
        <v>38718</v>
      </c>
      <c r="L145" s="162">
        <f>L141</f>
        <v>0</v>
      </c>
      <c r="M145" s="260">
        <v>775.5</v>
      </c>
      <c r="N145" s="175">
        <f t="shared" ref="N145:N156" si="667">M145*L145</f>
        <v>0</v>
      </c>
      <c r="O145" s="162">
        <f>O141</f>
        <v>0</v>
      </c>
      <c r="P145" s="259">
        <v>-27.75</v>
      </c>
      <c r="Q145" s="176">
        <f t="shared" ref="Q145:Q156" si="668">P145*O145</f>
        <v>0</v>
      </c>
      <c r="R145" s="161">
        <f>R141</f>
        <v>0</v>
      </c>
      <c r="S145" s="259">
        <v>-1773.4</v>
      </c>
      <c r="T145" s="177">
        <f t="shared" ref="T145:T156" si="669">S145*R145</f>
        <v>0</v>
      </c>
      <c r="U145" s="164">
        <f>U141</f>
        <v>0</v>
      </c>
      <c r="V145" s="259">
        <v>-247.54</v>
      </c>
      <c r="W145" s="177">
        <f t="shared" ref="W145:W156" si="670">V145*U145</f>
        <v>0</v>
      </c>
      <c r="X145" s="164">
        <f>X141</f>
        <v>0</v>
      </c>
      <c r="Y145" s="248">
        <v>5092</v>
      </c>
      <c r="Z145" s="178">
        <f t="shared" ref="Z145:Z156" si="671">Y145*X145</f>
        <v>0</v>
      </c>
      <c r="AA145" s="165">
        <f>AA141</f>
        <v>0</v>
      </c>
      <c r="AB145" s="248">
        <v>2546</v>
      </c>
      <c r="AC145" s="179">
        <f t="shared" ref="AC145:AC156" si="672">AB145*AA145</f>
        <v>0</v>
      </c>
      <c r="AD145" s="164">
        <f>AD141</f>
        <v>0</v>
      </c>
      <c r="AE145" s="248">
        <v>509.2</v>
      </c>
      <c r="AF145" s="179">
        <f t="shared" ref="AF145:AF156" si="673">AE145*AD145</f>
        <v>0</v>
      </c>
      <c r="AG145" s="164">
        <f>AG141</f>
        <v>0</v>
      </c>
      <c r="AH145" s="439">
        <v>5200</v>
      </c>
      <c r="AI145" s="178">
        <f t="shared" ref="AI145:AI156" si="674">AH145*AG145</f>
        <v>0</v>
      </c>
      <c r="AJ145" s="165">
        <f>AJ141</f>
        <v>0</v>
      </c>
      <c r="AK145" s="439">
        <v>2600</v>
      </c>
      <c r="AL145" s="179">
        <f t="shared" ref="AL145:AL156" si="675">AK145*AJ145</f>
        <v>0</v>
      </c>
      <c r="AM145" s="164">
        <f>AM141</f>
        <v>0</v>
      </c>
      <c r="AN145" s="439">
        <v>1040</v>
      </c>
      <c r="AO145" s="178">
        <f t="shared" ref="AO145:AO156" si="676">AN145*AM145</f>
        <v>0</v>
      </c>
      <c r="AP145" s="165">
        <f>AP141</f>
        <v>0</v>
      </c>
      <c r="AQ145" s="259">
        <v>-509</v>
      </c>
      <c r="AR145" s="179">
        <f t="shared" ref="AR145:AR156" si="677">AQ145*AP145</f>
        <v>0</v>
      </c>
      <c r="AS145" s="164">
        <f>AS141</f>
        <v>1</v>
      </c>
      <c r="AT145" s="259">
        <v>-86</v>
      </c>
      <c r="AU145" s="180">
        <f t="shared" ref="AU145:AU156" si="678">AT145*AS145</f>
        <v>-86</v>
      </c>
      <c r="AV145" s="162">
        <f>AV141</f>
        <v>0</v>
      </c>
      <c r="AW145" s="260">
        <v>93</v>
      </c>
      <c r="AX145" s="176">
        <f t="shared" ref="AX145:AX156" si="679">AW145*AV145</f>
        <v>0</v>
      </c>
      <c r="AY145" s="161">
        <f>AY141</f>
        <v>0</v>
      </c>
      <c r="AZ145" s="247">
        <v>-3813.99</v>
      </c>
      <c r="BA145" s="181">
        <f t="shared" ref="BA145:BA156" si="680">AZ145*AY145</f>
        <v>0</v>
      </c>
      <c r="BB145" s="162">
        <f>BB141</f>
        <v>0</v>
      </c>
      <c r="BC145" s="247">
        <v>-385.3</v>
      </c>
      <c r="BD145" s="182">
        <f t="shared" ref="BD145:BD156" si="681">BC145*BB145</f>
        <v>0</v>
      </c>
      <c r="BE145" s="161">
        <f>BE141</f>
        <v>0</v>
      </c>
      <c r="BF145" s="248">
        <v>2872</v>
      </c>
      <c r="BG145" s="182">
        <f t="shared" ref="BG145:BG156" si="682">BF145*BE145</f>
        <v>0</v>
      </c>
      <c r="BH145" s="161">
        <f>BH141</f>
        <v>0</v>
      </c>
      <c r="BI145" s="248">
        <v>1397</v>
      </c>
      <c r="BJ145" s="180">
        <f t="shared" ref="BJ145:BJ156" si="683">BI145*BH145</f>
        <v>0</v>
      </c>
      <c r="BK145" s="161">
        <f>BK141</f>
        <v>1</v>
      </c>
      <c r="BL145" s="248">
        <v>217</v>
      </c>
      <c r="BM145" s="180">
        <f t="shared" ref="BM145:BM156" si="684">BL145*BK145</f>
        <v>217</v>
      </c>
      <c r="BN145" s="161">
        <f>BN141</f>
        <v>0</v>
      </c>
      <c r="BO145" s="259">
        <v>-1889</v>
      </c>
      <c r="BP145" s="176">
        <f t="shared" ref="BP145:BP156" si="685">BO145*BN145</f>
        <v>0</v>
      </c>
      <c r="BQ145" s="161">
        <f>BQ141</f>
        <v>0</v>
      </c>
      <c r="BR145" s="260">
        <v>2486</v>
      </c>
      <c r="BS145" s="182">
        <f t="shared" ref="BS145:BS156" si="686">BR145*BQ145</f>
        <v>0</v>
      </c>
      <c r="BT145" s="161">
        <f>BT141</f>
        <v>1</v>
      </c>
      <c r="BU145" s="260">
        <v>1223.5</v>
      </c>
      <c r="BV145" s="180">
        <f t="shared" ref="BV145:BV156" si="687">BU145*BT145</f>
        <v>1223.5</v>
      </c>
      <c r="BW145" s="162">
        <f>BW141</f>
        <v>1</v>
      </c>
      <c r="BX145" s="260">
        <v>213.5</v>
      </c>
      <c r="BY145" s="176">
        <f t="shared" ref="BY145:BY156" si="688">BX145*BW145</f>
        <v>213.5</v>
      </c>
      <c r="BZ145" s="161">
        <f>BZ141</f>
        <v>0</v>
      </c>
      <c r="CA145" s="260">
        <v>2171</v>
      </c>
      <c r="CB145" s="180">
        <f t="shared" ref="CB145:CB156" si="689">CA145*BZ145</f>
        <v>0</v>
      </c>
      <c r="CC145" s="162">
        <f>CC141</f>
        <v>0</v>
      </c>
      <c r="CD145" s="260"/>
      <c r="CE145" s="182"/>
      <c r="CF145" s="410">
        <f>CF143</f>
        <v>0</v>
      </c>
      <c r="CG145" s="260">
        <v>6890</v>
      </c>
      <c r="CH145" s="182">
        <f t="shared" ref="CH145:CH156" si="690">CG145*CF145</f>
        <v>0</v>
      </c>
      <c r="CI145" s="416">
        <f>CI141</f>
        <v>0</v>
      </c>
      <c r="CJ145" s="260">
        <v>3445</v>
      </c>
      <c r="CK145" s="444">
        <f t="shared" ref="CK145:CK156" si="691">CJ145*CI145</f>
        <v>0</v>
      </c>
      <c r="CL145" s="162">
        <f>CL141</f>
        <v>0</v>
      </c>
      <c r="CM145" s="260">
        <v>689</v>
      </c>
      <c r="CN145" s="608">
        <f t="shared" ref="CN145:CN156" si="692">CM145*CL145</f>
        <v>0</v>
      </c>
      <c r="CO145" s="158">
        <f t="shared" ref="CO145:CO156" si="693">N145+Q145+T145+W145+Z145+AC145+AF145+AI145+AL145+AO145+AR145+AU145+AX145+BA145+BD145+BG145+BJ145+BM145+BP145+BS145+BV145+BY145+CB145+CE145+CH145+CK145+CN145</f>
        <v>1568</v>
      </c>
      <c r="CP145" s="182"/>
      <c r="CQ145" s="731">
        <f t="shared" ref="CQ145:CQ156" si="694">CO145+CP145</f>
        <v>1568</v>
      </c>
      <c r="CR145" s="599"/>
      <c r="CS145" s="359">
        <f>EDATE(CS141,1)</f>
        <v>38718</v>
      </c>
      <c r="CT145" s="613"/>
      <c r="CU145" s="182"/>
      <c r="CV145" s="608"/>
      <c r="CW145" s="642"/>
      <c r="CX145" s="182"/>
      <c r="CY145" s="608"/>
      <c r="CZ145" s="613"/>
      <c r="DA145" s="182"/>
      <c r="DB145" s="608"/>
      <c r="DC145" s="613"/>
      <c r="DD145" s="182"/>
      <c r="DE145" s="608"/>
      <c r="DF145" s="613"/>
      <c r="DG145" s="182"/>
      <c r="DH145" s="608"/>
      <c r="DI145" s="613"/>
      <c r="DJ145" s="182"/>
      <c r="DK145" s="608"/>
      <c r="DL145" s="613"/>
      <c r="DM145" s="182"/>
      <c r="DN145" s="608"/>
      <c r="DO145" s="613"/>
      <c r="DP145" s="182"/>
      <c r="DQ145" s="608"/>
      <c r="DR145" s="613"/>
      <c r="DS145" s="182"/>
      <c r="DT145" s="608"/>
      <c r="DU145" s="613"/>
      <c r="DV145" s="182"/>
      <c r="DW145" s="608"/>
      <c r="DX145" s="613"/>
      <c r="DY145" s="182"/>
      <c r="DZ145" s="608"/>
      <c r="EA145" s="613"/>
      <c r="EB145" s="182"/>
      <c r="EC145" s="608"/>
      <c r="ED145" s="613"/>
      <c r="EE145" s="182"/>
      <c r="EF145" s="608"/>
      <c r="EG145" s="613"/>
      <c r="EH145" s="182"/>
      <c r="EI145" s="608"/>
      <c r="EJ145" s="613"/>
      <c r="EK145" s="182"/>
      <c r="EL145" s="608"/>
      <c r="EM145" s="613"/>
      <c r="EN145" s="182"/>
      <c r="EO145" s="608"/>
      <c r="EP145" s="613"/>
      <c r="EQ145" s="182"/>
      <c r="ER145" s="608"/>
      <c r="ES145" s="613"/>
      <c r="ET145" s="182"/>
      <c r="EU145" s="608"/>
      <c r="EV145" s="613"/>
      <c r="EW145" s="182"/>
      <c r="EX145" s="608"/>
      <c r="EY145" s="613"/>
      <c r="EZ145" s="182"/>
      <c r="FA145" s="608"/>
      <c r="FB145" s="182"/>
      <c r="FC145" s="182"/>
      <c r="FD145" s="182"/>
      <c r="FE145" s="588"/>
      <c r="FF145" s="182"/>
      <c r="FG145" s="181"/>
      <c r="FH145" s="860"/>
      <c r="FI145" s="662">
        <f t="shared" si="534"/>
        <v>39264</v>
      </c>
      <c r="FJ145" s="677"/>
      <c r="FK145" s="677"/>
      <c r="FL145" s="677"/>
      <c r="FM145" s="677"/>
      <c r="FN145" s="677"/>
      <c r="FO145" s="677"/>
      <c r="FP145" s="677"/>
      <c r="FQ145" s="677"/>
      <c r="FR145" s="677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666"/>
      <c r="GD145" s="666"/>
      <c r="GE145" s="666"/>
      <c r="GF145" s="666"/>
      <c r="GG145" s="169"/>
      <c r="GH145" s="686">
        <f t="shared" si="636"/>
        <v>0</v>
      </c>
      <c r="GI145" s="171">
        <f t="shared" si="637"/>
        <v>0</v>
      </c>
      <c r="GJ145" s="171">
        <f t="shared" si="638"/>
        <v>0</v>
      </c>
      <c r="GK145" s="171">
        <f t="shared" si="639"/>
        <v>0</v>
      </c>
      <c r="GL145" s="171">
        <f t="shared" si="640"/>
        <v>0</v>
      </c>
      <c r="GM145" s="171">
        <f t="shared" si="641"/>
        <v>0</v>
      </c>
      <c r="GN145" s="171">
        <f t="shared" si="642"/>
        <v>0</v>
      </c>
      <c r="GO145" s="171">
        <f t="shared" si="643"/>
        <v>0</v>
      </c>
      <c r="GP145" s="171">
        <f t="shared" si="644"/>
        <v>0</v>
      </c>
      <c r="GQ145" s="171">
        <f t="shared" si="645"/>
        <v>0</v>
      </c>
      <c r="GR145" s="171">
        <f t="shared" si="646"/>
        <v>0</v>
      </c>
      <c r="GS145" s="171">
        <f t="shared" si="647"/>
        <v>4006</v>
      </c>
      <c r="GT145" s="171">
        <f t="shared" si="648"/>
        <v>0</v>
      </c>
      <c r="GU145" s="171">
        <f t="shared" si="649"/>
        <v>0</v>
      </c>
      <c r="GV145" s="171">
        <f t="shared" si="650"/>
        <v>0</v>
      </c>
      <c r="GW145" s="171">
        <f t="shared" si="651"/>
        <v>0</v>
      </c>
      <c r="GX145" s="171">
        <f t="shared" si="652"/>
        <v>0</v>
      </c>
      <c r="GY145" s="171">
        <f t="shared" si="653"/>
        <v>6630.75</v>
      </c>
      <c r="GZ145" s="171">
        <f t="shared" si="654"/>
        <v>0</v>
      </c>
      <c r="HA145" s="171">
        <f t="shared" si="655"/>
        <v>0</v>
      </c>
      <c r="HB145" s="171">
        <f t="shared" si="656"/>
        <v>36802.159999999996</v>
      </c>
      <c r="HC145" s="171">
        <f t="shared" si="657"/>
        <v>4802.25</v>
      </c>
      <c r="HD145" s="171">
        <f t="shared" si="658"/>
        <v>0</v>
      </c>
      <c r="HE145" s="171">
        <f t="shared" si="659"/>
        <v>0</v>
      </c>
      <c r="HF145" s="171">
        <f t="shared" si="660"/>
        <v>0</v>
      </c>
      <c r="HG145" s="171">
        <f t="shared" si="661"/>
        <v>0</v>
      </c>
      <c r="HH145" s="171">
        <f t="shared" si="662"/>
        <v>0</v>
      </c>
      <c r="HI145" s="778"/>
      <c r="HJ145" s="171">
        <f t="shared" si="663"/>
        <v>1291.99</v>
      </c>
      <c r="HK145" s="171"/>
      <c r="HL145" s="172">
        <f t="shared" si="664"/>
        <v>39264</v>
      </c>
      <c r="HM145" s="171">
        <f t="shared" si="535"/>
        <v>52241.160000000011</v>
      </c>
      <c r="HN145" s="700">
        <f t="shared" ref="HN145:HN156" si="695">B145</f>
        <v>38718</v>
      </c>
      <c r="HO145" s="160">
        <f t="shared" ref="HO145:HO156" si="696">HQ145*HR145</f>
        <v>1568</v>
      </c>
      <c r="HP145" s="160">
        <f t="shared" ref="HP145:HP156" si="697">HQ145*HS145</f>
        <v>0</v>
      </c>
      <c r="HQ145" s="171">
        <f t="shared" ref="HQ145:HQ156" si="698">CQ145</f>
        <v>1568</v>
      </c>
      <c r="HR145" s="168">
        <f t="shared" ref="HR145:HR156" si="699">(HQ145&gt;0)*1</f>
        <v>1</v>
      </c>
      <c r="HS145" s="168">
        <f t="shared" ref="HS145:HS156" si="700">(HQ145&lt;0)*1</f>
        <v>0</v>
      </c>
      <c r="HT145" s="160">
        <f>HQ145+HT141</f>
        <v>42288.670000000013</v>
      </c>
      <c r="HU145" s="158">
        <f>MAX(HT55:HT145)</f>
        <v>42629.420000000013</v>
      </c>
      <c r="HV145" s="158">
        <f t="shared" ref="HV145:HV156" si="701">HT145-HU145</f>
        <v>-340.75</v>
      </c>
      <c r="HW145" s="170"/>
      <c r="HX145" s="468"/>
      <c r="HY145" s="156"/>
      <c r="HZ145" s="156"/>
      <c r="IA145" s="156"/>
      <c r="IB145" s="156"/>
      <c r="IC145" s="156"/>
      <c r="ID145" s="156"/>
      <c r="IE145" s="156"/>
      <c r="IF145" s="156"/>
      <c r="IG145" s="156"/>
      <c r="IH145" s="156"/>
      <c r="II145" s="156"/>
      <c r="IJ145" s="156"/>
      <c r="IK145" s="156"/>
      <c r="IL145" s="156"/>
      <c r="IM145" s="156"/>
      <c r="IN145" s="156"/>
      <c r="IO145" s="156"/>
      <c r="IP145" s="156"/>
      <c r="IQ145" s="156"/>
      <c r="IR145" s="156"/>
      <c r="IS145" s="156"/>
      <c r="IT145" s="156"/>
      <c r="IU145" s="156"/>
      <c r="IV145" s="156"/>
      <c r="IW145" s="156"/>
      <c r="IX145" s="156"/>
      <c r="IY145" s="156"/>
      <c r="IZ145" s="156"/>
      <c r="JA145" s="156"/>
      <c r="JB145" s="156"/>
      <c r="JC145" s="156"/>
      <c r="JD145" s="156"/>
      <c r="JE145" s="156"/>
      <c r="JF145" s="156"/>
      <c r="JG145" s="156"/>
      <c r="JH145" s="156"/>
      <c r="JI145" s="156"/>
      <c r="JJ145" s="156"/>
      <c r="JK145" s="156"/>
      <c r="JL145" s="156"/>
      <c r="JM145" s="156"/>
      <c r="JN145" s="156"/>
      <c r="JO145" s="156"/>
      <c r="JP145" s="156"/>
      <c r="JQ145" s="156"/>
      <c r="JR145" s="156"/>
      <c r="JS145" s="156"/>
      <c r="JT145" s="156"/>
      <c r="JU145" s="156"/>
    </row>
    <row r="146" spans="1:281" s="174" customFormat="1" ht="19.5" customHeight="1" x14ac:dyDescent="0.35">
      <c r="A146" s="156"/>
      <c r="B146" s="813">
        <f t="shared" ref="B146:B156" si="702">EDATE(B145,1)</f>
        <v>38749</v>
      </c>
      <c r="C146" s="814">
        <f t="shared" ref="C146:C156" si="703">G145</f>
        <v>26568</v>
      </c>
      <c r="D146" s="816">
        <v>0</v>
      </c>
      <c r="E146" s="816">
        <v>0</v>
      </c>
      <c r="F146" s="814">
        <f t="shared" si="665"/>
        <v>357.74</v>
      </c>
      <c r="G146" s="817">
        <f t="shared" ref="G146:G156" si="704">F146+G145</f>
        <v>26925.74</v>
      </c>
      <c r="H146" s="818">
        <f t="shared" ref="H146:H156" si="705">F146/G145</f>
        <v>1.346507076181873E-2</v>
      </c>
      <c r="I146" s="765">
        <f t="shared" ref="I146:I156" si="706">F146+I145</f>
        <v>42646.410000000011</v>
      </c>
      <c r="J146" s="159">
        <f t="shared" si="666"/>
        <v>0</v>
      </c>
      <c r="K146" s="267">
        <v>38749</v>
      </c>
      <c r="L146" s="162">
        <f t="shared" ref="L146:L156" si="707">L145</f>
        <v>0</v>
      </c>
      <c r="M146" s="259">
        <v>-1673</v>
      </c>
      <c r="N146" s="175">
        <f t="shared" si="667"/>
        <v>0</v>
      </c>
      <c r="O146" s="162">
        <f t="shared" ref="O146:O156" si="708">O145</f>
        <v>0</v>
      </c>
      <c r="P146" s="259">
        <v>-202.4</v>
      </c>
      <c r="Q146" s="176">
        <f t="shared" si="668"/>
        <v>0</v>
      </c>
      <c r="R146" s="161">
        <f t="shared" ref="R146:R156" si="709">R145</f>
        <v>0</v>
      </c>
      <c r="S146" s="260">
        <v>803.6</v>
      </c>
      <c r="T146" s="177">
        <f t="shared" si="669"/>
        <v>0</v>
      </c>
      <c r="U146" s="164">
        <f t="shared" ref="U146:U156" si="710">U145</f>
        <v>0</v>
      </c>
      <c r="V146" s="260">
        <v>80.36</v>
      </c>
      <c r="W146" s="177">
        <f t="shared" si="670"/>
        <v>0</v>
      </c>
      <c r="X146" s="164">
        <f t="shared" ref="X146:X156" si="711">X145</f>
        <v>0</v>
      </c>
      <c r="Y146" s="247">
        <v>-1131</v>
      </c>
      <c r="Z146" s="178">
        <f t="shared" si="671"/>
        <v>0</v>
      </c>
      <c r="AA146" s="165">
        <f t="shared" ref="AA146:AA156" si="712">AA145</f>
        <v>0</v>
      </c>
      <c r="AB146" s="247">
        <v>-604.5</v>
      </c>
      <c r="AC146" s="179">
        <f t="shared" si="672"/>
        <v>0</v>
      </c>
      <c r="AD146" s="164">
        <f t="shared" ref="AD146:AD156" si="713">AD145</f>
        <v>0</v>
      </c>
      <c r="AE146" s="247">
        <v>-183.3</v>
      </c>
      <c r="AF146" s="179">
        <f t="shared" si="673"/>
        <v>0</v>
      </c>
      <c r="AG146" s="164">
        <f t="shared" ref="AG146:AG156" si="714">AG145</f>
        <v>0</v>
      </c>
      <c r="AH146" s="243">
        <v>-560</v>
      </c>
      <c r="AI146" s="178">
        <f t="shared" si="674"/>
        <v>0</v>
      </c>
      <c r="AJ146" s="165">
        <f t="shared" ref="AJ146:AJ156" si="715">AJ145</f>
        <v>0</v>
      </c>
      <c r="AK146" s="243">
        <v>-280</v>
      </c>
      <c r="AL146" s="179">
        <f t="shared" si="675"/>
        <v>0</v>
      </c>
      <c r="AM146" s="164">
        <f t="shared" ref="AM146:AM156" si="716">AM145</f>
        <v>0</v>
      </c>
      <c r="AN146" s="243">
        <v>-112</v>
      </c>
      <c r="AO146" s="178">
        <f t="shared" si="676"/>
        <v>0</v>
      </c>
      <c r="AP146" s="165">
        <f t="shared" ref="AP146:AP156" si="717">AP145</f>
        <v>0</v>
      </c>
      <c r="AQ146" s="259">
        <v>-1629</v>
      </c>
      <c r="AR146" s="179">
        <f t="shared" si="677"/>
        <v>0</v>
      </c>
      <c r="AS146" s="164">
        <f t="shared" ref="AS146:AS156" si="718">AS145</f>
        <v>1</v>
      </c>
      <c r="AT146" s="259">
        <v>-198</v>
      </c>
      <c r="AU146" s="180">
        <f t="shared" si="678"/>
        <v>-198</v>
      </c>
      <c r="AV146" s="162">
        <f t="shared" ref="AV146:AV156" si="719">AV145</f>
        <v>0</v>
      </c>
      <c r="AW146" s="259">
        <v>-1338</v>
      </c>
      <c r="AX146" s="176">
        <f t="shared" si="679"/>
        <v>0</v>
      </c>
      <c r="AY146" s="161">
        <f t="shared" ref="AY146:AY156" si="720">AY145</f>
        <v>0</v>
      </c>
      <c r="AZ146" s="248">
        <v>2886</v>
      </c>
      <c r="BA146" s="181">
        <f t="shared" si="680"/>
        <v>0</v>
      </c>
      <c r="BB146" s="162">
        <f t="shared" ref="BB146:BB156" si="721">BB145</f>
        <v>0</v>
      </c>
      <c r="BC146" s="248">
        <v>284.7</v>
      </c>
      <c r="BD146" s="182">
        <f t="shared" si="681"/>
        <v>0</v>
      </c>
      <c r="BE146" s="161">
        <f t="shared" ref="BE146:BE156" si="722">BE145</f>
        <v>0</v>
      </c>
      <c r="BF146" s="248">
        <v>2812.5</v>
      </c>
      <c r="BG146" s="182">
        <f t="shared" si="682"/>
        <v>0</v>
      </c>
      <c r="BH146" s="161">
        <f t="shared" ref="BH146:BH156" si="723">BH145</f>
        <v>0</v>
      </c>
      <c r="BI146" s="248">
        <v>1406.25</v>
      </c>
      <c r="BJ146" s="180">
        <f t="shared" si="683"/>
        <v>0</v>
      </c>
      <c r="BK146" s="161">
        <f t="shared" ref="BK146:BK156" si="724">BK145</f>
        <v>1</v>
      </c>
      <c r="BL146" s="248">
        <v>281.25</v>
      </c>
      <c r="BM146" s="180">
        <f t="shared" si="684"/>
        <v>281.25</v>
      </c>
      <c r="BN146" s="161">
        <f t="shared" ref="BN146:BN156" si="725">BN145</f>
        <v>0</v>
      </c>
      <c r="BO146" s="259">
        <v>-1076.5</v>
      </c>
      <c r="BP146" s="176">
        <f t="shared" si="685"/>
        <v>0</v>
      </c>
      <c r="BQ146" s="161">
        <f t="shared" ref="BQ146:BQ156" si="726">BQ145</f>
        <v>0</v>
      </c>
      <c r="BR146" s="260">
        <v>548.49</v>
      </c>
      <c r="BS146" s="182">
        <f t="shared" si="686"/>
        <v>0</v>
      </c>
      <c r="BT146" s="161">
        <f t="shared" ref="BT146:BT156" si="727">BT145</f>
        <v>1</v>
      </c>
      <c r="BU146" s="260">
        <v>254.74</v>
      </c>
      <c r="BV146" s="180">
        <f t="shared" si="687"/>
        <v>254.74</v>
      </c>
      <c r="BW146" s="162">
        <f t="shared" ref="BW146:BW156" si="728">BW145</f>
        <v>1</v>
      </c>
      <c r="BX146" s="260">
        <v>19.75</v>
      </c>
      <c r="BY146" s="176">
        <f t="shared" si="688"/>
        <v>19.75</v>
      </c>
      <c r="BZ146" s="161">
        <f t="shared" ref="BZ146:BZ156" si="729">BZ145</f>
        <v>0</v>
      </c>
      <c r="CA146" s="260">
        <v>291</v>
      </c>
      <c r="CB146" s="180">
        <f t="shared" si="689"/>
        <v>0</v>
      </c>
      <c r="CC146" s="162">
        <f t="shared" ref="CC146:CC156" si="730">CC145</f>
        <v>0</v>
      </c>
      <c r="CD146" s="259"/>
      <c r="CE146" s="182"/>
      <c r="CF146" s="410">
        <f t="shared" ref="CF146:CF156" si="731">CF145</f>
        <v>0</v>
      </c>
      <c r="CG146" s="259">
        <v>-3189</v>
      </c>
      <c r="CH146" s="182">
        <f t="shared" si="690"/>
        <v>0</v>
      </c>
      <c r="CI146" s="416">
        <f t="shared" ref="CI146:CI156" si="732">CI145</f>
        <v>0</v>
      </c>
      <c r="CJ146" s="259">
        <v>-1614</v>
      </c>
      <c r="CK146" s="444">
        <f t="shared" si="691"/>
        <v>0</v>
      </c>
      <c r="CL146" s="162">
        <f t="shared" ref="CL146:CL156" si="733">CL145</f>
        <v>0</v>
      </c>
      <c r="CM146" s="259">
        <v>-354</v>
      </c>
      <c r="CN146" s="608">
        <f t="shared" si="692"/>
        <v>0</v>
      </c>
      <c r="CO146" s="158">
        <f t="shared" si="693"/>
        <v>357.74</v>
      </c>
      <c r="CP146" s="182"/>
      <c r="CQ146" s="731">
        <f t="shared" si="694"/>
        <v>357.74</v>
      </c>
      <c r="CR146" s="599"/>
      <c r="CS146" s="359">
        <f t="shared" ref="CS146:CS156" si="734">EDATE(CS145,1)</f>
        <v>38749</v>
      </c>
      <c r="CT146" s="613"/>
      <c r="CU146" s="182"/>
      <c r="CV146" s="608"/>
      <c r="CW146" s="642"/>
      <c r="CX146" s="182"/>
      <c r="CY146" s="608"/>
      <c r="CZ146" s="613"/>
      <c r="DA146" s="182"/>
      <c r="DB146" s="608"/>
      <c r="DC146" s="613"/>
      <c r="DD146" s="182"/>
      <c r="DE146" s="608"/>
      <c r="DF146" s="613"/>
      <c r="DG146" s="182"/>
      <c r="DH146" s="608"/>
      <c r="DI146" s="613"/>
      <c r="DJ146" s="182"/>
      <c r="DK146" s="608"/>
      <c r="DL146" s="613"/>
      <c r="DM146" s="182"/>
      <c r="DN146" s="608"/>
      <c r="DO146" s="613"/>
      <c r="DP146" s="182"/>
      <c r="DQ146" s="608"/>
      <c r="DR146" s="613"/>
      <c r="DS146" s="182"/>
      <c r="DT146" s="608"/>
      <c r="DU146" s="613"/>
      <c r="DV146" s="182"/>
      <c r="DW146" s="608"/>
      <c r="DX146" s="613"/>
      <c r="DY146" s="182"/>
      <c r="DZ146" s="608"/>
      <c r="EA146" s="613"/>
      <c r="EB146" s="182"/>
      <c r="EC146" s="608"/>
      <c r="ED146" s="613"/>
      <c r="EE146" s="182"/>
      <c r="EF146" s="608"/>
      <c r="EG146" s="613"/>
      <c r="EH146" s="182"/>
      <c r="EI146" s="608"/>
      <c r="EJ146" s="613"/>
      <c r="EK146" s="182"/>
      <c r="EL146" s="608"/>
      <c r="EM146" s="613"/>
      <c r="EN146" s="182"/>
      <c r="EO146" s="608"/>
      <c r="EP146" s="613"/>
      <c r="EQ146" s="182"/>
      <c r="ER146" s="608"/>
      <c r="ES146" s="613"/>
      <c r="ET146" s="182"/>
      <c r="EU146" s="608"/>
      <c r="EV146" s="613"/>
      <c r="EW146" s="182"/>
      <c r="EX146" s="608"/>
      <c r="EY146" s="613"/>
      <c r="EZ146" s="182"/>
      <c r="FA146" s="608"/>
      <c r="FB146" s="182"/>
      <c r="FC146" s="182"/>
      <c r="FD146" s="182"/>
      <c r="FE146" s="588"/>
      <c r="FF146" s="182"/>
      <c r="FG146" s="181"/>
      <c r="FH146" s="860"/>
      <c r="FI146" s="662">
        <f t="shared" si="534"/>
        <v>39295</v>
      </c>
      <c r="FJ146" s="677"/>
      <c r="FK146" s="677"/>
      <c r="FL146" s="677"/>
      <c r="FM146" s="677"/>
      <c r="FN146" s="677"/>
      <c r="FO146" s="677"/>
      <c r="FP146" s="677"/>
      <c r="FQ146" s="677"/>
      <c r="FR146" s="677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666"/>
      <c r="GD146" s="666"/>
      <c r="GE146" s="666"/>
      <c r="GF146" s="666"/>
      <c r="GG146" s="169"/>
      <c r="GH146" s="686">
        <f t="shared" si="636"/>
        <v>0</v>
      </c>
      <c r="GI146" s="171">
        <f t="shared" si="637"/>
        <v>0</v>
      </c>
      <c r="GJ146" s="171">
        <f t="shared" si="638"/>
        <v>0</v>
      </c>
      <c r="GK146" s="171">
        <f t="shared" si="639"/>
        <v>0</v>
      </c>
      <c r="GL146" s="171">
        <f t="shared" si="640"/>
        <v>0</v>
      </c>
      <c r="GM146" s="171">
        <f t="shared" si="641"/>
        <v>0</v>
      </c>
      <c r="GN146" s="171">
        <f t="shared" si="642"/>
        <v>0</v>
      </c>
      <c r="GO146" s="171">
        <f t="shared" si="643"/>
        <v>0</v>
      </c>
      <c r="GP146" s="171">
        <f t="shared" si="644"/>
        <v>0</v>
      </c>
      <c r="GQ146" s="171">
        <f t="shared" si="645"/>
        <v>0</v>
      </c>
      <c r="GR146" s="171">
        <f t="shared" si="646"/>
        <v>0</v>
      </c>
      <c r="GS146" s="171">
        <f t="shared" si="647"/>
        <v>4358</v>
      </c>
      <c r="GT146" s="171">
        <f t="shared" si="648"/>
        <v>0</v>
      </c>
      <c r="GU146" s="171">
        <f t="shared" si="649"/>
        <v>0</v>
      </c>
      <c r="GV146" s="171">
        <f t="shared" si="650"/>
        <v>0</v>
      </c>
      <c r="GW146" s="171">
        <f t="shared" si="651"/>
        <v>0</v>
      </c>
      <c r="GX146" s="171">
        <f t="shared" si="652"/>
        <v>0</v>
      </c>
      <c r="GY146" s="171">
        <f t="shared" si="653"/>
        <v>6695.5</v>
      </c>
      <c r="GZ146" s="171">
        <f t="shared" si="654"/>
        <v>0</v>
      </c>
      <c r="HA146" s="171">
        <f t="shared" si="655"/>
        <v>0</v>
      </c>
      <c r="HB146" s="171">
        <f t="shared" si="656"/>
        <v>38164.659999999996</v>
      </c>
      <c r="HC146" s="171">
        <f t="shared" si="657"/>
        <v>5074.75</v>
      </c>
      <c r="HD146" s="171">
        <f t="shared" si="658"/>
        <v>0</v>
      </c>
      <c r="HE146" s="171">
        <f t="shared" si="659"/>
        <v>0</v>
      </c>
      <c r="HF146" s="171">
        <f t="shared" si="660"/>
        <v>0</v>
      </c>
      <c r="HG146" s="171">
        <f t="shared" si="661"/>
        <v>0</v>
      </c>
      <c r="HH146" s="171">
        <f t="shared" si="662"/>
        <v>0</v>
      </c>
      <c r="HI146" s="778"/>
      <c r="HJ146" s="171">
        <f t="shared" si="663"/>
        <v>2051.75</v>
      </c>
      <c r="HK146" s="171"/>
      <c r="HL146" s="172">
        <f t="shared" si="664"/>
        <v>39295</v>
      </c>
      <c r="HM146" s="171">
        <f t="shared" si="535"/>
        <v>54292.910000000011</v>
      </c>
      <c r="HN146" s="700">
        <f t="shared" si="695"/>
        <v>38749</v>
      </c>
      <c r="HO146" s="160">
        <f t="shared" si="696"/>
        <v>357.74</v>
      </c>
      <c r="HP146" s="160">
        <f t="shared" si="697"/>
        <v>0</v>
      </c>
      <c r="HQ146" s="171">
        <f t="shared" si="698"/>
        <v>357.74</v>
      </c>
      <c r="HR146" s="168">
        <f t="shared" si="699"/>
        <v>1</v>
      </c>
      <c r="HS146" s="168">
        <f t="shared" si="700"/>
        <v>0</v>
      </c>
      <c r="HT146" s="160">
        <f t="shared" ref="HT146:HT156" si="735">HQ146+HT145</f>
        <v>42646.410000000011</v>
      </c>
      <c r="HU146" s="158">
        <f>MAX(HT55:HT146)</f>
        <v>42646.410000000011</v>
      </c>
      <c r="HV146" s="158">
        <f t="shared" si="701"/>
        <v>0</v>
      </c>
      <c r="HW146" s="170"/>
      <c r="HX146" s="468"/>
      <c r="HY146" s="156"/>
      <c r="HZ146" s="156"/>
      <c r="IA146" s="156"/>
      <c r="IB146" s="156"/>
      <c r="IC146" s="156"/>
      <c r="ID146" s="156"/>
      <c r="IE146" s="156"/>
      <c r="IF146" s="156"/>
      <c r="IG146" s="156"/>
      <c r="IH146" s="156"/>
      <c r="II146" s="156"/>
      <c r="IJ146" s="156"/>
      <c r="IK146" s="156"/>
      <c r="IL146" s="156"/>
      <c r="IM146" s="156"/>
      <c r="IN146" s="156"/>
      <c r="IO146" s="156"/>
      <c r="IP146" s="156"/>
      <c r="IQ146" s="156"/>
      <c r="IR146" s="156"/>
      <c r="IS146" s="156"/>
      <c r="IT146" s="156"/>
      <c r="IU146" s="156"/>
      <c r="IV146" s="156"/>
      <c r="IW146" s="156"/>
      <c r="IX146" s="156"/>
      <c r="IY146" s="156"/>
      <c r="IZ146" s="156"/>
      <c r="JA146" s="156"/>
      <c r="JB146" s="156"/>
      <c r="JC146" s="156"/>
      <c r="JD146" s="156"/>
      <c r="JE146" s="156"/>
      <c r="JF146" s="156"/>
      <c r="JG146" s="156"/>
      <c r="JH146" s="156"/>
      <c r="JI146" s="156"/>
      <c r="JJ146" s="156"/>
      <c r="JK146" s="156"/>
      <c r="JL146" s="156"/>
      <c r="JM146" s="156"/>
      <c r="JN146" s="156"/>
      <c r="JO146" s="156"/>
      <c r="JP146" s="156"/>
      <c r="JQ146" s="156"/>
      <c r="JR146" s="156"/>
      <c r="JS146" s="156"/>
      <c r="JT146" s="156"/>
      <c r="JU146" s="156"/>
    </row>
    <row r="147" spans="1:281" s="174" customFormat="1" ht="19.5" customHeight="1" x14ac:dyDescent="0.35">
      <c r="A147" s="156"/>
      <c r="B147" s="813">
        <f t="shared" si="702"/>
        <v>38777</v>
      </c>
      <c r="C147" s="814">
        <f t="shared" si="703"/>
        <v>26925.74</v>
      </c>
      <c r="D147" s="816">
        <v>0</v>
      </c>
      <c r="E147" s="816">
        <v>0</v>
      </c>
      <c r="F147" s="814">
        <f t="shared" si="665"/>
        <v>-2528.4899999999998</v>
      </c>
      <c r="G147" s="817">
        <f t="shared" si="704"/>
        <v>24397.25</v>
      </c>
      <c r="H147" s="818">
        <f t="shared" si="705"/>
        <v>-9.3906054206866721E-2</v>
      </c>
      <c r="I147" s="765">
        <f t="shared" si="706"/>
        <v>40117.920000000013</v>
      </c>
      <c r="J147" s="159">
        <f t="shared" si="666"/>
        <v>-2528.489999999998</v>
      </c>
      <c r="K147" s="267">
        <v>38777</v>
      </c>
      <c r="L147" s="162">
        <f t="shared" si="707"/>
        <v>0</v>
      </c>
      <c r="M147" s="260">
        <v>324.5</v>
      </c>
      <c r="N147" s="175">
        <f t="shared" si="667"/>
        <v>0</v>
      </c>
      <c r="O147" s="162">
        <f t="shared" si="708"/>
        <v>0</v>
      </c>
      <c r="P147" s="259">
        <v>-2.65</v>
      </c>
      <c r="Q147" s="176">
        <f t="shared" si="668"/>
        <v>0</v>
      </c>
      <c r="R147" s="161">
        <f t="shared" si="709"/>
        <v>0</v>
      </c>
      <c r="S147" s="259">
        <v>-780</v>
      </c>
      <c r="T147" s="177">
        <f t="shared" si="669"/>
        <v>0</v>
      </c>
      <c r="U147" s="164">
        <f t="shared" si="710"/>
        <v>0</v>
      </c>
      <c r="V147" s="259">
        <v>-183.3</v>
      </c>
      <c r="W147" s="177">
        <f t="shared" si="670"/>
        <v>0</v>
      </c>
      <c r="X147" s="164">
        <f t="shared" si="711"/>
        <v>0</v>
      </c>
      <c r="Y147" s="248">
        <v>509</v>
      </c>
      <c r="Z147" s="178">
        <f t="shared" si="671"/>
        <v>0</v>
      </c>
      <c r="AA147" s="165">
        <f t="shared" si="712"/>
        <v>0</v>
      </c>
      <c r="AB147" s="248">
        <v>215.5</v>
      </c>
      <c r="AC147" s="179">
        <f t="shared" si="672"/>
        <v>0</v>
      </c>
      <c r="AD147" s="164">
        <f t="shared" si="713"/>
        <v>0</v>
      </c>
      <c r="AE147" s="247">
        <v>-19.3</v>
      </c>
      <c r="AF147" s="179">
        <f t="shared" si="673"/>
        <v>0</v>
      </c>
      <c r="AG147" s="164">
        <f t="shared" si="714"/>
        <v>0</v>
      </c>
      <c r="AH147" s="439">
        <v>8815</v>
      </c>
      <c r="AI147" s="178">
        <f t="shared" si="674"/>
        <v>0</v>
      </c>
      <c r="AJ147" s="165">
        <f t="shared" si="715"/>
        <v>0</v>
      </c>
      <c r="AK147" s="439">
        <v>4407.5</v>
      </c>
      <c r="AL147" s="179">
        <f t="shared" si="675"/>
        <v>0</v>
      </c>
      <c r="AM147" s="164">
        <f t="shared" si="716"/>
        <v>0</v>
      </c>
      <c r="AN147" s="439">
        <v>1763</v>
      </c>
      <c r="AO147" s="178">
        <f t="shared" si="676"/>
        <v>0</v>
      </c>
      <c r="AP147" s="165">
        <f t="shared" si="717"/>
        <v>0</v>
      </c>
      <c r="AQ147" s="260">
        <v>2620</v>
      </c>
      <c r="AR147" s="179">
        <f t="shared" si="677"/>
        <v>0</v>
      </c>
      <c r="AS147" s="164">
        <f t="shared" si="718"/>
        <v>1</v>
      </c>
      <c r="AT147" s="260">
        <v>262</v>
      </c>
      <c r="AU147" s="180">
        <f t="shared" si="678"/>
        <v>262</v>
      </c>
      <c r="AV147" s="162">
        <f t="shared" si="719"/>
        <v>0</v>
      </c>
      <c r="AW147" s="259">
        <v>-959</v>
      </c>
      <c r="AX147" s="176">
        <f t="shared" si="679"/>
        <v>0</v>
      </c>
      <c r="AY147" s="161">
        <f t="shared" si="720"/>
        <v>0</v>
      </c>
      <c r="AZ147" s="247">
        <v>-5203.01</v>
      </c>
      <c r="BA147" s="181">
        <f t="shared" si="680"/>
        <v>0</v>
      </c>
      <c r="BB147" s="162">
        <f t="shared" si="721"/>
        <v>0</v>
      </c>
      <c r="BC147" s="247">
        <v>-528.1</v>
      </c>
      <c r="BD147" s="182">
        <f t="shared" si="681"/>
        <v>0</v>
      </c>
      <c r="BE147" s="161">
        <f t="shared" si="722"/>
        <v>0</v>
      </c>
      <c r="BF147" s="247">
        <v>-14</v>
      </c>
      <c r="BG147" s="182">
        <f t="shared" si="682"/>
        <v>0</v>
      </c>
      <c r="BH147" s="161">
        <f t="shared" si="723"/>
        <v>0</v>
      </c>
      <c r="BI147" s="247">
        <v>-26.5</v>
      </c>
      <c r="BJ147" s="180">
        <f t="shared" si="683"/>
        <v>0</v>
      </c>
      <c r="BK147" s="161">
        <f t="shared" si="724"/>
        <v>1</v>
      </c>
      <c r="BL147" s="247">
        <v>-36.5</v>
      </c>
      <c r="BM147" s="180">
        <f t="shared" si="684"/>
        <v>-36.5</v>
      </c>
      <c r="BN147" s="161">
        <f t="shared" si="725"/>
        <v>0</v>
      </c>
      <c r="BO147" s="259">
        <v>-778</v>
      </c>
      <c r="BP147" s="176">
        <f t="shared" si="685"/>
        <v>0</v>
      </c>
      <c r="BQ147" s="161">
        <f t="shared" si="726"/>
        <v>0</v>
      </c>
      <c r="BR147" s="259">
        <v>-4316.99</v>
      </c>
      <c r="BS147" s="182">
        <f t="shared" si="686"/>
        <v>0</v>
      </c>
      <c r="BT147" s="161">
        <f t="shared" si="727"/>
        <v>1</v>
      </c>
      <c r="BU147" s="259">
        <v>-2216.9899999999998</v>
      </c>
      <c r="BV147" s="180">
        <f t="shared" si="687"/>
        <v>-2216.9899999999998</v>
      </c>
      <c r="BW147" s="162">
        <f t="shared" si="728"/>
        <v>1</v>
      </c>
      <c r="BX147" s="259">
        <v>-537</v>
      </c>
      <c r="BY147" s="176">
        <f t="shared" si="688"/>
        <v>-537</v>
      </c>
      <c r="BZ147" s="161">
        <f t="shared" si="729"/>
        <v>0</v>
      </c>
      <c r="CA147" s="259">
        <v>-2377</v>
      </c>
      <c r="CB147" s="180">
        <f t="shared" si="689"/>
        <v>0</v>
      </c>
      <c r="CC147" s="162">
        <f t="shared" si="730"/>
        <v>0</v>
      </c>
      <c r="CD147" s="260"/>
      <c r="CE147" s="182"/>
      <c r="CF147" s="410">
        <f t="shared" si="731"/>
        <v>0</v>
      </c>
      <c r="CG147" s="260">
        <v>1201</v>
      </c>
      <c r="CH147" s="182">
        <f t="shared" si="690"/>
        <v>0</v>
      </c>
      <c r="CI147" s="416">
        <f t="shared" si="732"/>
        <v>0</v>
      </c>
      <c r="CJ147" s="260">
        <v>581</v>
      </c>
      <c r="CK147" s="444">
        <f t="shared" si="691"/>
        <v>0</v>
      </c>
      <c r="CL147" s="162">
        <f t="shared" si="733"/>
        <v>0</v>
      </c>
      <c r="CM147" s="260">
        <v>85</v>
      </c>
      <c r="CN147" s="608">
        <f t="shared" si="692"/>
        <v>0</v>
      </c>
      <c r="CO147" s="158">
        <f t="shared" si="693"/>
        <v>-2528.4899999999998</v>
      </c>
      <c r="CP147" s="182"/>
      <c r="CQ147" s="731">
        <f t="shared" si="694"/>
        <v>-2528.4899999999998</v>
      </c>
      <c r="CR147" s="599"/>
      <c r="CS147" s="359">
        <f t="shared" si="734"/>
        <v>38777</v>
      </c>
      <c r="CT147" s="613"/>
      <c r="CU147" s="182"/>
      <c r="CV147" s="608"/>
      <c r="CW147" s="642"/>
      <c r="CX147" s="182"/>
      <c r="CY147" s="608"/>
      <c r="CZ147" s="613"/>
      <c r="DA147" s="182"/>
      <c r="DB147" s="608"/>
      <c r="DC147" s="613"/>
      <c r="DD147" s="182"/>
      <c r="DE147" s="608"/>
      <c r="DF147" s="613"/>
      <c r="DG147" s="182"/>
      <c r="DH147" s="608"/>
      <c r="DI147" s="613"/>
      <c r="DJ147" s="182"/>
      <c r="DK147" s="608"/>
      <c r="DL147" s="613"/>
      <c r="DM147" s="182"/>
      <c r="DN147" s="608"/>
      <c r="DO147" s="613"/>
      <c r="DP147" s="182"/>
      <c r="DQ147" s="608"/>
      <c r="DR147" s="613"/>
      <c r="DS147" s="182"/>
      <c r="DT147" s="608"/>
      <c r="DU147" s="613"/>
      <c r="DV147" s="182"/>
      <c r="DW147" s="608"/>
      <c r="DX147" s="613"/>
      <c r="DY147" s="182"/>
      <c r="DZ147" s="608"/>
      <c r="EA147" s="613"/>
      <c r="EB147" s="182"/>
      <c r="EC147" s="608"/>
      <c r="ED147" s="613"/>
      <c r="EE147" s="182"/>
      <c r="EF147" s="608"/>
      <c r="EG147" s="613"/>
      <c r="EH147" s="182"/>
      <c r="EI147" s="608"/>
      <c r="EJ147" s="613"/>
      <c r="EK147" s="182"/>
      <c r="EL147" s="608"/>
      <c r="EM147" s="613"/>
      <c r="EN147" s="182"/>
      <c r="EO147" s="608"/>
      <c r="EP147" s="613"/>
      <c r="EQ147" s="182"/>
      <c r="ER147" s="608"/>
      <c r="ES147" s="613"/>
      <c r="ET147" s="182"/>
      <c r="EU147" s="608"/>
      <c r="EV147" s="613"/>
      <c r="EW147" s="182"/>
      <c r="EX147" s="608"/>
      <c r="EY147" s="613"/>
      <c r="EZ147" s="182"/>
      <c r="FA147" s="608"/>
      <c r="FB147" s="182"/>
      <c r="FC147" s="182"/>
      <c r="FD147" s="182"/>
      <c r="FE147" s="588"/>
      <c r="FF147" s="182"/>
      <c r="FG147" s="181"/>
      <c r="FH147" s="860"/>
      <c r="FI147" s="662">
        <f t="shared" si="534"/>
        <v>39326</v>
      </c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666"/>
      <c r="GD147" s="666"/>
      <c r="GE147" s="666"/>
      <c r="GF147" s="666"/>
      <c r="GG147" s="169"/>
      <c r="GH147" s="686">
        <f t="shared" si="636"/>
        <v>0</v>
      </c>
      <c r="GI147" s="171">
        <f t="shared" si="637"/>
        <v>0</v>
      </c>
      <c r="GJ147" s="171">
        <f t="shared" si="638"/>
        <v>0</v>
      </c>
      <c r="GK147" s="171">
        <f t="shared" si="639"/>
        <v>0</v>
      </c>
      <c r="GL147" s="171">
        <f t="shared" si="640"/>
        <v>0</v>
      </c>
      <c r="GM147" s="171">
        <f t="shared" si="641"/>
        <v>0</v>
      </c>
      <c r="GN147" s="171">
        <f t="shared" si="642"/>
        <v>0</v>
      </c>
      <c r="GO147" s="171">
        <f t="shared" si="643"/>
        <v>0</v>
      </c>
      <c r="GP147" s="171">
        <f t="shared" si="644"/>
        <v>0</v>
      </c>
      <c r="GQ147" s="171">
        <f t="shared" si="645"/>
        <v>0</v>
      </c>
      <c r="GR147" s="171">
        <f t="shared" si="646"/>
        <v>0</v>
      </c>
      <c r="GS147" s="171">
        <f t="shared" si="647"/>
        <v>4701</v>
      </c>
      <c r="GT147" s="171">
        <f t="shared" si="648"/>
        <v>0</v>
      </c>
      <c r="GU147" s="171">
        <f t="shared" si="649"/>
        <v>0</v>
      </c>
      <c r="GV147" s="171">
        <f t="shared" si="650"/>
        <v>0</v>
      </c>
      <c r="GW147" s="171">
        <f t="shared" si="651"/>
        <v>0</v>
      </c>
      <c r="GX147" s="171">
        <f t="shared" si="652"/>
        <v>0</v>
      </c>
      <c r="GY147" s="171">
        <f t="shared" si="653"/>
        <v>7390.25</v>
      </c>
      <c r="GZ147" s="171">
        <f t="shared" si="654"/>
        <v>0</v>
      </c>
      <c r="HA147" s="171">
        <f t="shared" si="655"/>
        <v>0</v>
      </c>
      <c r="HB147" s="171">
        <f t="shared" si="656"/>
        <v>38664.659999999996</v>
      </c>
      <c r="HC147" s="171">
        <f t="shared" si="657"/>
        <v>5174.75</v>
      </c>
      <c r="HD147" s="171">
        <f t="shared" si="658"/>
        <v>0</v>
      </c>
      <c r="HE147" s="171">
        <f t="shared" si="659"/>
        <v>0</v>
      </c>
      <c r="HF147" s="171">
        <f t="shared" si="660"/>
        <v>0</v>
      </c>
      <c r="HG147" s="171">
        <f t="shared" si="661"/>
        <v>0</v>
      </c>
      <c r="HH147" s="171">
        <f t="shared" si="662"/>
        <v>0</v>
      </c>
      <c r="HI147" s="778"/>
      <c r="HJ147" s="171">
        <f t="shared" si="663"/>
        <v>1637.75</v>
      </c>
      <c r="HK147" s="171"/>
      <c r="HL147" s="172">
        <f t="shared" si="664"/>
        <v>39326</v>
      </c>
      <c r="HM147" s="171">
        <f t="shared" si="535"/>
        <v>55930.660000000011</v>
      </c>
      <c r="HN147" s="700">
        <f t="shared" si="695"/>
        <v>38777</v>
      </c>
      <c r="HO147" s="160">
        <f t="shared" si="696"/>
        <v>0</v>
      </c>
      <c r="HP147" s="160">
        <f t="shared" si="697"/>
        <v>-2528.4899999999998</v>
      </c>
      <c r="HQ147" s="171">
        <f t="shared" si="698"/>
        <v>-2528.4899999999998</v>
      </c>
      <c r="HR147" s="168">
        <f t="shared" si="699"/>
        <v>0</v>
      </c>
      <c r="HS147" s="168">
        <f t="shared" si="700"/>
        <v>1</v>
      </c>
      <c r="HT147" s="160">
        <f t="shared" si="735"/>
        <v>40117.920000000013</v>
      </c>
      <c r="HU147" s="158">
        <f>MAX(HT55:HT147)</f>
        <v>42646.410000000011</v>
      </c>
      <c r="HV147" s="158">
        <f t="shared" si="701"/>
        <v>-2528.489999999998</v>
      </c>
      <c r="HW147" s="170"/>
      <c r="HX147" s="468"/>
      <c r="HY147" s="156"/>
      <c r="HZ147" s="156"/>
      <c r="IA147" s="156"/>
      <c r="IB147" s="156"/>
      <c r="IC147" s="156"/>
      <c r="ID147" s="156"/>
      <c r="IE147" s="156"/>
      <c r="IF147" s="156"/>
      <c r="IG147" s="156"/>
      <c r="IH147" s="156"/>
      <c r="II147" s="156"/>
      <c r="IJ147" s="156"/>
      <c r="IK147" s="156"/>
      <c r="IL147" s="156"/>
      <c r="IM147" s="156"/>
      <c r="IN147" s="156"/>
      <c r="IO147" s="156"/>
      <c r="IP147" s="156"/>
      <c r="IQ147" s="156"/>
      <c r="IR147" s="156"/>
      <c r="IS147" s="156"/>
      <c r="IT147" s="156"/>
      <c r="IU147" s="156"/>
      <c r="IV147" s="156"/>
      <c r="IW147" s="156"/>
      <c r="IX147" s="156"/>
      <c r="IY147" s="156"/>
      <c r="IZ147" s="156"/>
      <c r="JA147" s="156"/>
      <c r="JB147" s="156"/>
      <c r="JC147" s="156"/>
      <c r="JD147" s="156"/>
      <c r="JE147" s="156"/>
      <c r="JF147" s="156"/>
      <c r="JG147" s="156"/>
      <c r="JH147" s="156"/>
      <c r="JI147" s="156"/>
      <c r="JJ147" s="156"/>
      <c r="JK147" s="156"/>
      <c r="JL147" s="156"/>
      <c r="JM147" s="156"/>
      <c r="JN147" s="156"/>
      <c r="JO147" s="156"/>
      <c r="JP147" s="156"/>
      <c r="JQ147" s="156"/>
      <c r="JR147" s="156"/>
      <c r="JS147" s="156"/>
      <c r="JT147" s="156"/>
      <c r="JU147" s="156"/>
    </row>
    <row r="148" spans="1:281" s="174" customFormat="1" ht="19.5" customHeight="1" x14ac:dyDescent="0.35">
      <c r="A148" s="156"/>
      <c r="B148" s="813">
        <f t="shared" si="702"/>
        <v>38808</v>
      </c>
      <c r="C148" s="814">
        <f t="shared" si="703"/>
        <v>24397.25</v>
      </c>
      <c r="D148" s="816">
        <v>0</v>
      </c>
      <c r="E148" s="816">
        <v>0</v>
      </c>
      <c r="F148" s="814">
        <f t="shared" si="665"/>
        <v>2723.25</v>
      </c>
      <c r="G148" s="817">
        <f t="shared" si="704"/>
        <v>27120.5</v>
      </c>
      <c r="H148" s="818">
        <f t="shared" si="705"/>
        <v>0.11162118681408766</v>
      </c>
      <c r="I148" s="765">
        <f t="shared" si="706"/>
        <v>42841.170000000013</v>
      </c>
      <c r="J148" s="159">
        <f t="shared" si="666"/>
        <v>0</v>
      </c>
      <c r="K148" s="267">
        <v>38808</v>
      </c>
      <c r="L148" s="162">
        <f t="shared" si="707"/>
        <v>0</v>
      </c>
      <c r="M148" s="259">
        <v>-1362</v>
      </c>
      <c r="N148" s="175">
        <f t="shared" si="667"/>
        <v>0</v>
      </c>
      <c r="O148" s="162">
        <f t="shared" si="708"/>
        <v>0</v>
      </c>
      <c r="P148" s="259">
        <v>-206.4</v>
      </c>
      <c r="Q148" s="176">
        <f t="shared" si="668"/>
        <v>0</v>
      </c>
      <c r="R148" s="161">
        <f t="shared" si="709"/>
        <v>0</v>
      </c>
      <c r="S148" s="259">
        <v>-59</v>
      </c>
      <c r="T148" s="177">
        <f t="shared" si="669"/>
        <v>0</v>
      </c>
      <c r="U148" s="164">
        <f t="shared" si="710"/>
        <v>0</v>
      </c>
      <c r="V148" s="259">
        <v>-5.9</v>
      </c>
      <c r="W148" s="177">
        <f t="shared" si="670"/>
        <v>0</v>
      </c>
      <c r="X148" s="164">
        <f t="shared" si="711"/>
        <v>0</v>
      </c>
      <c r="Y148" s="248">
        <v>7096</v>
      </c>
      <c r="Z148" s="178">
        <f t="shared" si="671"/>
        <v>0</v>
      </c>
      <c r="AA148" s="165">
        <f t="shared" si="712"/>
        <v>0</v>
      </c>
      <c r="AB148" s="248">
        <v>3548</v>
      </c>
      <c r="AC148" s="179">
        <f t="shared" si="672"/>
        <v>0</v>
      </c>
      <c r="AD148" s="164">
        <f t="shared" si="713"/>
        <v>0</v>
      </c>
      <c r="AE148" s="248">
        <v>709.6</v>
      </c>
      <c r="AF148" s="179">
        <f t="shared" si="673"/>
        <v>0</v>
      </c>
      <c r="AG148" s="164">
        <f t="shared" si="714"/>
        <v>0</v>
      </c>
      <c r="AH148" s="439">
        <v>11200</v>
      </c>
      <c r="AI148" s="178">
        <f t="shared" si="674"/>
        <v>0</v>
      </c>
      <c r="AJ148" s="165">
        <f t="shared" si="715"/>
        <v>0</v>
      </c>
      <c r="AK148" s="439">
        <v>5600</v>
      </c>
      <c r="AL148" s="179">
        <f t="shared" si="675"/>
        <v>0</v>
      </c>
      <c r="AM148" s="164">
        <f t="shared" si="716"/>
        <v>0</v>
      </c>
      <c r="AN148" s="439">
        <v>2240</v>
      </c>
      <c r="AO148" s="178">
        <f t="shared" si="676"/>
        <v>0</v>
      </c>
      <c r="AP148" s="165">
        <f t="shared" si="717"/>
        <v>0</v>
      </c>
      <c r="AQ148" s="260">
        <v>1851</v>
      </c>
      <c r="AR148" s="179">
        <f t="shared" si="677"/>
        <v>0</v>
      </c>
      <c r="AS148" s="164">
        <f t="shared" si="718"/>
        <v>1</v>
      </c>
      <c r="AT148" s="260">
        <v>150</v>
      </c>
      <c r="AU148" s="180">
        <f t="shared" si="678"/>
        <v>150</v>
      </c>
      <c r="AV148" s="162">
        <f t="shared" si="719"/>
        <v>0</v>
      </c>
      <c r="AW148" s="260">
        <v>1511</v>
      </c>
      <c r="AX148" s="176">
        <f t="shared" si="679"/>
        <v>0</v>
      </c>
      <c r="AY148" s="161">
        <f t="shared" si="720"/>
        <v>0</v>
      </c>
      <c r="AZ148" s="248">
        <v>3886.01</v>
      </c>
      <c r="BA148" s="181">
        <f t="shared" si="680"/>
        <v>0</v>
      </c>
      <c r="BB148" s="162">
        <f t="shared" si="721"/>
        <v>0</v>
      </c>
      <c r="BC148" s="248">
        <v>384.7</v>
      </c>
      <c r="BD148" s="182">
        <f t="shared" si="681"/>
        <v>0</v>
      </c>
      <c r="BE148" s="161">
        <f t="shared" si="722"/>
        <v>0</v>
      </c>
      <c r="BF148" s="248">
        <v>6112.5</v>
      </c>
      <c r="BG148" s="182">
        <f t="shared" si="682"/>
        <v>0</v>
      </c>
      <c r="BH148" s="161">
        <f t="shared" si="723"/>
        <v>0</v>
      </c>
      <c r="BI148" s="248">
        <v>3056.25</v>
      </c>
      <c r="BJ148" s="180">
        <f t="shared" si="683"/>
        <v>0</v>
      </c>
      <c r="BK148" s="161">
        <f t="shared" si="724"/>
        <v>1</v>
      </c>
      <c r="BL148" s="248">
        <v>611.25</v>
      </c>
      <c r="BM148" s="180">
        <f t="shared" si="684"/>
        <v>611.25</v>
      </c>
      <c r="BN148" s="161">
        <f t="shared" si="725"/>
        <v>0</v>
      </c>
      <c r="BO148" s="260">
        <v>473.5</v>
      </c>
      <c r="BP148" s="176">
        <f t="shared" si="685"/>
        <v>0</v>
      </c>
      <c r="BQ148" s="161">
        <f t="shared" si="726"/>
        <v>0</v>
      </c>
      <c r="BR148" s="260">
        <v>3361</v>
      </c>
      <c r="BS148" s="182">
        <f t="shared" si="686"/>
        <v>0</v>
      </c>
      <c r="BT148" s="161">
        <f t="shared" si="727"/>
        <v>1</v>
      </c>
      <c r="BU148" s="260">
        <v>1661</v>
      </c>
      <c r="BV148" s="180">
        <f t="shared" si="687"/>
        <v>1661</v>
      </c>
      <c r="BW148" s="162">
        <f t="shared" si="728"/>
        <v>1</v>
      </c>
      <c r="BX148" s="260">
        <v>301</v>
      </c>
      <c r="BY148" s="176">
        <f t="shared" si="688"/>
        <v>301</v>
      </c>
      <c r="BZ148" s="161">
        <f t="shared" si="729"/>
        <v>0</v>
      </c>
      <c r="CA148" s="260">
        <v>3620</v>
      </c>
      <c r="CB148" s="180">
        <f t="shared" si="689"/>
        <v>0</v>
      </c>
      <c r="CC148" s="162">
        <f t="shared" si="730"/>
        <v>0</v>
      </c>
      <c r="CD148" s="259"/>
      <c r="CE148" s="182"/>
      <c r="CF148" s="410">
        <f t="shared" si="731"/>
        <v>0</v>
      </c>
      <c r="CG148" s="260">
        <v>5230</v>
      </c>
      <c r="CH148" s="182">
        <f t="shared" si="690"/>
        <v>0</v>
      </c>
      <c r="CI148" s="416">
        <f t="shared" si="732"/>
        <v>0</v>
      </c>
      <c r="CJ148" s="260">
        <v>2615</v>
      </c>
      <c r="CK148" s="444">
        <f t="shared" si="691"/>
        <v>0</v>
      </c>
      <c r="CL148" s="162">
        <f t="shared" si="733"/>
        <v>0</v>
      </c>
      <c r="CM148" s="260">
        <v>523</v>
      </c>
      <c r="CN148" s="608">
        <f t="shared" si="692"/>
        <v>0</v>
      </c>
      <c r="CO148" s="158">
        <f t="shared" si="693"/>
        <v>2723.25</v>
      </c>
      <c r="CP148" s="182"/>
      <c r="CQ148" s="731">
        <f t="shared" si="694"/>
        <v>2723.25</v>
      </c>
      <c r="CR148" s="599"/>
      <c r="CS148" s="359">
        <f t="shared" si="734"/>
        <v>38808</v>
      </c>
      <c r="CT148" s="613"/>
      <c r="CU148" s="182"/>
      <c r="CV148" s="608"/>
      <c r="CW148" s="642"/>
      <c r="CX148" s="182"/>
      <c r="CY148" s="608"/>
      <c r="CZ148" s="613"/>
      <c r="DA148" s="182"/>
      <c r="DB148" s="608"/>
      <c r="DC148" s="613"/>
      <c r="DD148" s="182"/>
      <c r="DE148" s="608"/>
      <c r="DF148" s="613"/>
      <c r="DG148" s="182"/>
      <c r="DH148" s="608"/>
      <c r="DI148" s="613"/>
      <c r="DJ148" s="182"/>
      <c r="DK148" s="608"/>
      <c r="DL148" s="613"/>
      <c r="DM148" s="182"/>
      <c r="DN148" s="608"/>
      <c r="DO148" s="613"/>
      <c r="DP148" s="182"/>
      <c r="DQ148" s="608"/>
      <c r="DR148" s="613"/>
      <c r="DS148" s="182"/>
      <c r="DT148" s="608"/>
      <c r="DU148" s="613"/>
      <c r="DV148" s="182"/>
      <c r="DW148" s="608"/>
      <c r="DX148" s="613"/>
      <c r="DY148" s="182"/>
      <c r="DZ148" s="608"/>
      <c r="EA148" s="613"/>
      <c r="EB148" s="182"/>
      <c r="EC148" s="608"/>
      <c r="ED148" s="613"/>
      <c r="EE148" s="182"/>
      <c r="EF148" s="608"/>
      <c r="EG148" s="613"/>
      <c r="EH148" s="182"/>
      <c r="EI148" s="608"/>
      <c r="EJ148" s="613"/>
      <c r="EK148" s="182"/>
      <c r="EL148" s="608"/>
      <c r="EM148" s="613"/>
      <c r="EN148" s="182"/>
      <c r="EO148" s="608"/>
      <c r="EP148" s="613"/>
      <c r="EQ148" s="182"/>
      <c r="ER148" s="608"/>
      <c r="ES148" s="613"/>
      <c r="ET148" s="182"/>
      <c r="EU148" s="608"/>
      <c r="EV148" s="613"/>
      <c r="EW148" s="182"/>
      <c r="EX148" s="608"/>
      <c r="EY148" s="613"/>
      <c r="EZ148" s="182"/>
      <c r="FA148" s="608"/>
      <c r="FB148" s="182"/>
      <c r="FC148" s="182"/>
      <c r="FD148" s="182"/>
      <c r="FE148" s="588"/>
      <c r="FF148" s="182"/>
      <c r="FG148" s="181"/>
      <c r="FH148" s="860"/>
      <c r="FI148" s="662">
        <f t="shared" si="534"/>
        <v>39356</v>
      </c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666"/>
      <c r="GD148" s="666"/>
      <c r="GE148" s="666"/>
      <c r="GF148" s="666"/>
      <c r="GG148" s="169"/>
      <c r="GH148" s="686">
        <f t="shared" si="636"/>
        <v>0</v>
      </c>
      <c r="GI148" s="171">
        <f t="shared" si="637"/>
        <v>0</v>
      </c>
      <c r="GJ148" s="171">
        <f t="shared" si="638"/>
        <v>0</v>
      </c>
      <c r="GK148" s="171">
        <f t="shared" si="639"/>
        <v>0</v>
      </c>
      <c r="GL148" s="171">
        <f t="shared" si="640"/>
        <v>0</v>
      </c>
      <c r="GM148" s="171">
        <f t="shared" si="641"/>
        <v>0</v>
      </c>
      <c r="GN148" s="171">
        <f t="shared" si="642"/>
        <v>0</v>
      </c>
      <c r="GO148" s="171">
        <f t="shared" si="643"/>
        <v>0</v>
      </c>
      <c r="GP148" s="171">
        <f t="shared" si="644"/>
        <v>0</v>
      </c>
      <c r="GQ148" s="171">
        <f t="shared" si="645"/>
        <v>0</v>
      </c>
      <c r="GR148" s="171">
        <f t="shared" si="646"/>
        <v>0</v>
      </c>
      <c r="GS148" s="171">
        <f t="shared" si="647"/>
        <v>5152</v>
      </c>
      <c r="GT148" s="171">
        <f t="shared" si="648"/>
        <v>0</v>
      </c>
      <c r="GU148" s="171">
        <f t="shared" si="649"/>
        <v>0</v>
      </c>
      <c r="GV148" s="171">
        <f t="shared" si="650"/>
        <v>0</v>
      </c>
      <c r="GW148" s="171">
        <f t="shared" si="651"/>
        <v>0</v>
      </c>
      <c r="GX148" s="171">
        <f t="shared" si="652"/>
        <v>0</v>
      </c>
      <c r="GY148" s="171">
        <f t="shared" si="653"/>
        <v>7681.5</v>
      </c>
      <c r="GZ148" s="171">
        <f t="shared" si="654"/>
        <v>0</v>
      </c>
      <c r="HA148" s="171">
        <f t="shared" si="655"/>
        <v>0</v>
      </c>
      <c r="HB148" s="171">
        <f t="shared" si="656"/>
        <v>37424.17</v>
      </c>
      <c r="HC148" s="171">
        <f t="shared" si="657"/>
        <v>4864.25</v>
      </c>
      <c r="HD148" s="171">
        <f t="shared" si="658"/>
        <v>0</v>
      </c>
      <c r="HE148" s="171">
        <f t="shared" si="659"/>
        <v>0</v>
      </c>
      <c r="HF148" s="171">
        <f t="shared" si="660"/>
        <v>0</v>
      </c>
      <c r="HG148" s="171">
        <f t="shared" si="661"/>
        <v>0</v>
      </c>
      <c r="HH148" s="171">
        <f t="shared" si="662"/>
        <v>0</v>
      </c>
      <c r="HI148" s="778"/>
      <c r="HJ148" s="171">
        <f t="shared" si="663"/>
        <v>-808.74</v>
      </c>
      <c r="HK148" s="171"/>
      <c r="HL148" s="172">
        <f t="shared" si="664"/>
        <v>39356</v>
      </c>
      <c r="HM148" s="171">
        <f t="shared" si="535"/>
        <v>55121.920000000013</v>
      </c>
      <c r="HN148" s="700">
        <f t="shared" si="695"/>
        <v>38808</v>
      </c>
      <c r="HO148" s="160">
        <f t="shared" si="696"/>
        <v>2723.25</v>
      </c>
      <c r="HP148" s="160">
        <f t="shared" si="697"/>
        <v>0</v>
      </c>
      <c r="HQ148" s="171">
        <f t="shared" si="698"/>
        <v>2723.25</v>
      </c>
      <c r="HR148" s="168">
        <f t="shared" si="699"/>
        <v>1</v>
      </c>
      <c r="HS148" s="168">
        <f t="shared" si="700"/>
        <v>0</v>
      </c>
      <c r="HT148" s="160">
        <f t="shared" si="735"/>
        <v>42841.170000000013</v>
      </c>
      <c r="HU148" s="158">
        <f>MAX(HT55:HT148)</f>
        <v>42841.170000000013</v>
      </c>
      <c r="HV148" s="158">
        <f t="shared" si="701"/>
        <v>0</v>
      </c>
      <c r="HW148" s="170"/>
      <c r="HX148" s="468"/>
      <c r="HY148" s="156"/>
      <c r="HZ148" s="156"/>
      <c r="IA148" s="156"/>
      <c r="IB148" s="156"/>
      <c r="IC148" s="156"/>
      <c r="ID148" s="156"/>
      <c r="IE148" s="156"/>
      <c r="IF148" s="156"/>
      <c r="IG148" s="156"/>
      <c r="IH148" s="156"/>
      <c r="II148" s="156"/>
      <c r="IJ148" s="156"/>
      <c r="IK148" s="156"/>
      <c r="IL148" s="156"/>
      <c r="IM148" s="156"/>
      <c r="IN148" s="156"/>
      <c r="IO148" s="156"/>
      <c r="IP148" s="156"/>
      <c r="IQ148" s="156"/>
      <c r="IR148" s="156"/>
      <c r="IS148" s="156"/>
      <c r="IT148" s="156"/>
      <c r="IU148" s="156"/>
      <c r="IV148" s="156"/>
      <c r="IW148" s="156"/>
      <c r="IX148" s="156"/>
      <c r="IY148" s="156"/>
      <c r="IZ148" s="156"/>
      <c r="JA148" s="156"/>
      <c r="JB148" s="156"/>
      <c r="JC148" s="156"/>
      <c r="JD148" s="156"/>
      <c r="JE148" s="156"/>
      <c r="JF148" s="156"/>
      <c r="JG148" s="156"/>
      <c r="JH148" s="156"/>
      <c r="JI148" s="156"/>
      <c r="JJ148" s="156"/>
      <c r="JK148" s="156"/>
      <c r="JL148" s="156"/>
      <c r="JM148" s="156"/>
      <c r="JN148" s="156"/>
      <c r="JO148" s="156"/>
      <c r="JP148" s="156"/>
      <c r="JQ148" s="156"/>
      <c r="JR148" s="156"/>
      <c r="JS148" s="156"/>
      <c r="JT148" s="156"/>
      <c r="JU148" s="156"/>
    </row>
    <row r="149" spans="1:281" s="174" customFormat="1" ht="19.5" customHeight="1" x14ac:dyDescent="0.35">
      <c r="A149" s="156"/>
      <c r="B149" s="813">
        <f t="shared" si="702"/>
        <v>38838</v>
      </c>
      <c r="C149" s="814">
        <f t="shared" si="703"/>
        <v>27120.5</v>
      </c>
      <c r="D149" s="816">
        <v>0</v>
      </c>
      <c r="E149" s="816">
        <v>0</v>
      </c>
      <c r="F149" s="814">
        <f t="shared" si="665"/>
        <v>1268.26</v>
      </c>
      <c r="G149" s="817">
        <f t="shared" si="704"/>
        <v>28388.76</v>
      </c>
      <c r="H149" s="818">
        <f t="shared" si="705"/>
        <v>4.6763887096476837E-2</v>
      </c>
      <c r="I149" s="765">
        <f t="shared" si="706"/>
        <v>44109.430000000015</v>
      </c>
      <c r="J149" s="159">
        <f t="shared" si="666"/>
        <v>0</v>
      </c>
      <c r="K149" s="267">
        <v>38838</v>
      </c>
      <c r="L149" s="162">
        <f t="shared" si="707"/>
        <v>0</v>
      </c>
      <c r="M149" s="260">
        <v>50</v>
      </c>
      <c r="N149" s="175">
        <f t="shared" si="667"/>
        <v>0</v>
      </c>
      <c r="O149" s="162">
        <f t="shared" si="708"/>
        <v>0</v>
      </c>
      <c r="P149" s="259">
        <v>-30.1</v>
      </c>
      <c r="Q149" s="176">
        <f t="shared" si="668"/>
        <v>0</v>
      </c>
      <c r="R149" s="161">
        <f t="shared" si="709"/>
        <v>0</v>
      </c>
      <c r="S149" s="260">
        <v>2383.6</v>
      </c>
      <c r="T149" s="177">
        <f t="shared" si="669"/>
        <v>0</v>
      </c>
      <c r="U149" s="164">
        <f t="shared" si="710"/>
        <v>0</v>
      </c>
      <c r="V149" s="260">
        <v>203.26</v>
      </c>
      <c r="W149" s="177">
        <f t="shared" si="670"/>
        <v>0</v>
      </c>
      <c r="X149" s="164">
        <f t="shared" si="711"/>
        <v>0</v>
      </c>
      <c r="Y149" s="247">
        <v>-1288</v>
      </c>
      <c r="Z149" s="178">
        <f t="shared" si="671"/>
        <v>0</v>
      </c>
      <c r="AA149" s="165">
        <f t="shared" si="712"/>
        <v>0</v>
      </c>
      <c r="AB149" s="247">
        <v>-663.5</v>
      </c>
      <c r="AC149" s="179">
        <f t="shared" si="672"/>
        <v>0</v>
      </c>
      <c r="AD149" s="164">
        <f t="shared" si="713"/>
        <v>0</v>
      </c>
      <c r="AE149" s="247">
        <v>-163.9</v>
      </c>
      <c r="AF149" s="179">
        <f t="shared" si="673"/>
        <v>0</v>
      </c>
      <c r="AG149" s="164">
        <f t="shared" si="714"/>
        <v>0</v>
      </c>
      <c r="AH149" s="243">
        <v>-5494</v>
      </c>
      <c r="AI149" s="178">
        <f t="shared" si="674"/>
        <v>0</v>
      </c>
      <c r="AJ149" s="165">
        <f t="shared" si="715"/>
        <v>0</v>
      </c>
      <c r="AK149" s="243">
        <v>-2766.5</v>
      </c>
      <c r="AL149" s="179">
        <f t="shared" si="675"/>
        <v>0</v>
      </c>
      <c r="AM149" s="164">
        <f t="shared" si="716"/>
        <v>0</v>
      </c>
      <c r="AN149" s="243">
        <v>-1130</v>
      </c>
      <c r="AO149" s="178">
        <f t="shared" si="676"/>
        <v>0</v>
      </c>
      <c r="AP149" s="165">
        <f t="shared" si="717"/>
        <v>0</v>
      </c>
      <c r="AQ149" s="260">
        <v>1121</v>
      </c>
      <c r="AR149" s="179">
        <f t="shared" si="677"/>
        <v>0</v>
      </c>
      <c r="AS149" s="164">
        <f t="shared" si="718"/>
        <v>1</v>
      </c>
      <c r="AT149" s="260">
        <v>77</v>
      </c>
      <c r="AU149" s="180">
        <f t="shared" si="678"/>
        <v>77</v>
      </c>
      <c r="AV149" s="162">
        <f t="shared" si="719"/>
        <v>0</v>
      </c>
      <c r="AW149" s="260">
        <v>1530</v>
      </c>
      <c r="AX149" s="176">
        <f t="shared" si="679"/>
        <v>0</v>
      </c>
      <c r="AY149" s="161">
        <f t="shared" si="720"/>
        <v>0</v>
      </c>
      <c r="AZ149" s="248">
        <v>3975</v>
      </c>
      <c r="BA149" s="181">
        <f t="shared" si="680"/>
        <v>0</v>
      </c>
      <c r="BB149" s="162">
        <f t="shared" si="721"/>
        <v>0</v>
      </c>
      <c r="BC149" s="248">
        <v>397.5</v>
      </c>
      <c r="BD149" s="182">
        <f t="shared" si="681"/>
        <v>0</v>
      </c>
      <c r="BE149" s="161">
        <f t="shared" si="722"/>
        <v>0</v>
      </c>
      <c r="BF149" s="248">
        <v>2912.5</v>
      </c>
      <c r="BG149" s="182">
        <f t="shared" si="682"/>
        <v>0</v>
      </c>
      <c r="BH149" s="161">
        <f t="shared" si="723"/>
        <v>0</v>
      </c>
      <c r="BI149" s="248">
        <v>1456.25</v>
      </c>
      <c r="BJ149" s="180">
        <f t="shared" si="683"/>
        <v>0</v>
      </c>
      <c r="BK149" s="161">
        <f t="shared" si="724"/>
        <v>1</v>
      </c>
      <c r="BL149" s="248">
        <v>291.25</v>
      </c>
      <c r="BM149" s="180">
        <f t="shared" si="684"/>
        <v>291.25</v>
      </c>
      <c r="BN149" s="161">
        <f t="shared" si="725"/>
        <v>0</v>
      </c>
      <c r="BO149" s="260">
        <v>4356.25</v>
      </c>
      <c r="BP149" s="176">
        <f t="shared" si="685"/>
        <v>0</v>
      </c>
      <c r="BQ149" s="161">
        <f t="shared" si="726"/>
        <v>0</v>
      </c>
      <c r="BR149" s="260">
        <v>1500.01</v>
      </c>
      <c r="BS149" s="182">
        <f t="shared" si="686"/>
        <v>0</v>
      </c>
      <c r="BT149" s="161">
        <f t="shared" si="727"/>
        <v>1</v>
      </c>
      <c r="BU149" s="260">
        <v>750.01</v>
      </c>
      <c r="BV149" s="180">
        <f t="shared" si="687"/>
        <v>750.01</v>
      </c>
      <c r="BW149" s="162">
        <f t="shared" si="728"/>
        <v>1</v>
      </c>
      <c r="BX149" s="260">
        <v>150</v>
      </c>
      <c r="BY149" s="176">
        <f t="shared" si="688"/>
        <v>150</v>
      </c>
      <c r="BZ149" s="161">
        <f t="shared" si="729"/>
        <v>0</v>
      </c>
      <c r="CA149" s="260">
        <v>1390</v>
      </c>
      <c r="CB149" s="180">
        <f t="shared" si="689"/>
        <v>0</v>
      </c>
      <c r="CC149" s="162">
        <f t="shared" si="730"/>
        <v>0</v>
      </c>
      <c r="CD149" s="260"/>
      <c r="CE149" s="182"/>
      <c r="CF149" s="410">
        <f t="shared" si="731"/>
        <v>0</v>
      </c>
      <c r="CG149" s="259">
        <v>-4338</v>
      </c>
      <c r="CH149" s="182">
        <f t="shared" si="690"/>
        <v>0</v>
      </c>
      <c r="CI149" s="416">
        <f t="shared" si="732"/>
        <v>0</v>
      </c>
      <c r="CJ149" s="259">
        <v>-2208</v>
      </c>
      <c r="CK149" s="444">
        <f t="shared" si="691"/>
        <v>0</v>
      </c>
      <c r="CL149" s="162">
        <f t="shared" si="733"/>
        <v>0</v>
      </c>
      <c r="CM149" s="259">
        <v>-504</v>
      </c>
      <c r="CN149" s="608">
        <f t="shared" si="692"/>
        <v>0</v>
      </c>
      <c r="CO149" s="158">
        <f t="shared" si="693"/>
        <v>1268.26</v>
      </c>
      <c r="CP149" s="182"/>
      <c r="CQ149" s="731">
        <f t="shared" si="694"/>
        <v>1268.26</v>
      </c>
      <c r="CR149" s="599"/>
      <c r="CS149" s="359">
        <f t="shared" si="734"/>
        <v>38838</v>
      </c>
      <c r="CT149" s="613"/>
      <c r="CU149" s="182"/>
      <c r="CV149" s="608"/>
      <c r="CW149" s="642"/>
      <c r="CX149" s="182"/>
      <c r="CY149" s="608"/>
      <c r="CZ149" s="613"/>
      <c r="DA149" s="182"/>
      <c r="DB149" s="608"/>
      <c r="DC149" s="613"/>
      <c r="DD149" s="182"/>
      <c r="DE149" s="608"/>
      <c r="DF149" s="613"/>
      <c r="DG149" s="182"/>
      <c r="DH149" s="608"/>
      <c r="DI149" s="613"/>
      <c r="DJ149" s="182"/>
      <c r="DK149" s="608"/>
      <c r="DL149" s="613"/>
      <c r="DM149" s="182"/>
      <c r="DN149" s="608"/>
      <c r="DO149" s="613"/>
      <c r="DP149" s="182"/>
      <c r="DQ149" s="608"/>
      <c r="DR149" s="613"/>
      <c r="DS149" s="182"/>
      <c r="DT149" s="608"/>
      <c r="DU149" s="613"/>
      <c r="DV149" s="182"/>
      <c r="DW149" s="608"/>
      <c r="DX149" s="613"/>
      <c r="DY149" s="182"/>
      <c r="DZ149" s="608"/>
      <c r="EA149" s="613"/>
      <c r="EB149" s="182"/>
      <c r="EC149" s="608"/>
      <c r="ED149" s="613"/>
      <c r="EE149" s="182"/>
      <c r="EF149" s="608"/>
      <c r="EG149" s="613"/>
      <c r="EH149" s="182"/>
      <c r="EI149" s="608"/>
      <c r="EJ149" s="613"/>
      <c r="EK149" s="182"/>
      <c r="EL149" s="608"/>
      <c r="EM149" s="613"/>
      <c r="EN149" s="182"/>
      <c r="EO149" s="608"/>
      <c r="EP149" s="613"/>
      <c r="EQ149" s="182"/>
      <c r="ER149" s="608"/>
      <c r="ES149" s="613"/>
      <c r="ET149" s="182"/>
      <c r="EU149" s="608"/>
      <c r="EV149" s="613"/>
      <c r="EW149" s="182"/>
      <c r="EX149" s="608"/>
      <c r="EY149" s="613"/>
      <c r="EZ149" s="182"/>
      <c r="FA149" s="608"/>
      <c r="FB149" s="182"/>
      <c r="FC149" s="182"/>
      <c r="FD149" s="182"/>
      <c r="FE149" s="588"/>
      <c r="FF149" s="182"/>
      <c r="FG149" s="181"/>
      <c r="FH149" s="860"/>
      <c r="FI149" s="662">
        <f t="shared" si="534"/>
        <v>39387</v>
      </c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666"/>
      <c r="GD149" s="666"/>
      <c r="GE149" s="666"/>
      <c r="GF149" s="666"/>
      <c r="GG149" s="169"/>
      <c r="GH149" s="686">
        <f t="shared" si="636"/>
        <v>0</v>
      </c>
      <c r="GI149" s="171">
        <f t="shared" si="637"/>
        <v>0</v>
      </c>
      <c r="GJ149" s="171">
        <f t="shared" si="638"/>
        <v>0</v>
      </c>
      <c r="GK149" s="171">
        <f t="shared" si="639"/>
        <v>0</v>
      </c>
      <c r="GL149" s="171">
        <f t="shared" si="640"/>
        <v>0</v>
      </c>
      <c r="GM149" s="171">
        <f t="shared" si="641"/>
        <v>0</v>
      </c>
      <c r="GN149" s="171">
        <f t="shared" si="642"/>
        <v>0</v>
      </c>
      <c r="GO149" s="171">
        <f t="shared" si="643"/>
        <v>0</v>
      </c>
      <c r="GP149" s="171">
        <f t="shared" si="644"/>
        <v>0</v>
      </c>
      <c r="GQ149" s="171">
        <f t="shared" si="645"/>
        <v>0</v>
      </c>
      <c r="GR149" s="171">
        <f t="shared" si="646"/>
        <v>0</v>
      </c>
      <c r="GS149" s="171">
        <f t="shared" si="647"/>
        <v>4665</v>
      </c>
      <c r="GT149" s="171">
        <f t="shared" si="648"/>
        <v>0</v>
      </c>
      <c r="GU149" s="171">
        <f t="shared" si="649"/>
        <v>0</v>
      </c>
      <c r="GV149" s="171">
        <f t="shared" si="650"/>
        <v>0</v>
      </c>
      <c r="GW149" s="171">
        <f t="shared" si="651"/>
        <v>0</v>
      </c>
      <c r="GX149" s="171">
        <f t="shared" si="652"/>
        <v>0</v>
      </c>
      <c r="GY149" s="171">
        <f t="shared" si="653"/>
        <v>7849</v>
      </c>
      <c r="GZ149" s="171">
        <f t="shared" si="654"/>
        <v>0</v>
      </c>
      <c r="HA149" s="171">
        <f t="shared" si="655"/>
        <v>0</v>
      </c>
      <c r="HB149" s="171">
        <f t="shared" si="656"/>
        <v>39436.67</v>
      </c>
      <c r="HC149" s="171">
        <f t="shared" si="657"/>
        <v>5266.75</v>
      </c>
      <c r="HD149" s="171">
        <f t="shared" si="658"/>
        <v>0</v>
      </c>
      <c r="HE149" s="171">
        <f t="shared" si="659"/>
        <v>0</v>
      </c>
      <c r="HF149" s="171">
        <f t="shared" si="660"/>
        <v>0</v>
      </c>
      <c r="HG149" s="171">
        <f t="shared" si="661"/>
        <v>0</v>
      </c>
      <c r="HH149" s="171">
        <f t="shared" si="662"/>
        <v>0</v>
      </c>
      <c r="HI149" s="778"/>
      <c r="HJ149" s="171">
        <f t="shared" si="663"/>
        <v>2095.5</v>
      </c>
      <c r="HK149" s="171"/>
      <c r="HL149" s="172">
        <f t="shared" si="664"/>
        <v>39387</v>
      </c>
      <c r="HM149" s="171">
        <f t="shared" si="535"/>
        <v>57217.420000000013</v>
      </c>
      <c r="HN149" s="700">
        <f t="shared" si="695"/>
        <v>38838</v>
      </c>
      <c r="HO149" s="160">
        <f t="shared" si="696"/>
        <v>1268.26</v>
      </c>
      <c r="HP149" s="160">
        <f t="shared" si="697"/>
        <v>0</v>
      </c>
      <c r="HQ149" s="171">
        <f t="shared" si="698"/>
        <v>1268.26</v>
      </c>
      <c r="HR149" s="168">
        <f t="shared" si="699"/>
        <v>1</v>
      </c>
      <c r="HS149" s="168">
        <f t="shared" si="700"/>
        <v>0</v>
      </c>
      <c r="HT149" s="160">
        <f t="shared" si="735"/>
        <v>44109.430000000015</v>
      </c>
      <c r="HU149" s="158">
        <f>MAX(HT55:HT149)</f>
        <v>44109.430000000015</v>
      </c>
      <c r="HV149" s="158">
        <f t="shared" si="701"/>
        <v>0</v>
      </c>
      <c r="HW149" s="170"/>
      <c r="HX149" s="468"/>
      <c r="HY149" s="156"/>
      <c r="HZ149" s="156"/>
      <c r="IA149" s="156"/>
      <c r="IB149" s="156"/>
      <c r="IC149" s="156"/>
      <c r="ID149" s="156"/>
      <c r="IE149" s="156"/>
      <c r="IF149" s="156"/>
      <c r="IG149" s="156"/>
      <c r="IH149" s="156"/>
      <c r="II149" s="156"/>
      <c r="IJ149" s="156"/>
      <c r="IK149" s="156"/>
      <c r="IL149" s="156"/>
      <c r="IM149" s="156"/>
      <c r="IN149" s="156"/>
      <c r="IO149" s="156"/>
      <c r="IP149" s="156"/>
      <c r="IQ149" s="156"/>
      <c r="IR149" s="156"/>
      <c r="IS149" s="156"/>
      <c r="IT149" s="156"/>
      <c r="IU149" s="156"/>
      <c r="IV149" s="156"/>
      <c r="IW149" s="156"/>
      <c r="IX149" s="156"/>
      <c r="IY149" s="156"/>
      <c r="IZ149" s="156"/>
      <c r="JA149" s="156"/>
      <c r="JB149" s="156"/>
      <c r="JC149" s="156"/>
      <c r="JD149" s="156"/>
      <c r="JE149" s="156"/>
      <c r="JF149" s="156"/>
      <c r="JG149" s="156"/>
      <c r="JH149" s="156"/>
      <c r="JI149" s="156"/>
      <c r="JJ149" s="156"/>
      <c r="JK149" s="156"/>
      <c r="JL149" s="156"/>
      <c r="JM149" s="156"/>
      <c r="JN149" s="156"/>
      <c r="JO149" s="156"/>
      <c r="JP149" s="156"/>
      <c r="JQ149" s="156"/>
      <c r="JR149" s="156"/>
      <c r="JS149" s="156"/>
      <c r="JT149" s="156"/>
      <c r="JU149" s="156"/>
    </row>
    <row r="150" spans="1:281" s="174" customFormat="1" ht="19.5" customHeight="1" x14ac:dyDescent="0.35">
      <c r="A150" s="156"/>
      <c r="B150" s="813">
        <f t="shared" si="702"/>
        <v>38869</v>
      </c>
      <c r="C150" s="814">
        <f t="shared" si="703"/>
        <v>28388.76</v>
      </c>
      <c r="D150" s="816">
        <v>0</v>
      </c>
      <c r="E150" s="816">
        <v>0</v>
      </c>
      <c r="F150" s="814">
        <f t="shared" si="665"/>
        <v>1061.74</v>
      </c>
      <c r="G150" s="817">
        <f t="shared" si="704"/>
        <v>29450.5</v>
      </c>
      <c r="H150" s="818">
        <f t="shared" si="705"/>
        <v>3.740001324467853E-2</v>
      </c>
      <c r="I150" s="765">
        <f t="shared" si="706"/>
        <v>45171.170000000013</v>
      </c>
      <c r="J150" s="159">
        <f t="shared" si="666"/>
        <v>0</v>
      </c>
      <c r="K150" s="267">
        <v>38869</v>
      </c>
      <c r="L150" s="162">
        <f t="shared" si="707"/>
        <v>0</v>
      </c>
      <c r="M150" s="259">
        <v>-5.5</v>
      </c>
      <c r="N150" s="175">
        <f t="shared" si="667"/>
        <v>0</v>
      </c>
      <c r="O150" s="162">
        <f t="shared" si="708"/>
        <v>0</v>
      </c>
      <c r="P150" s="259">
        <v>-0.55000000000000004</v>
      </c>
      <c r="Q150" s="176">
        <f t="shared" si="668"/>
        <v>0</v>
      </c>
      <c r="R150" s="161">
        <f t="shared" si="709"/>
        <v>0</v>
      </c>
      <c r="S150" s="260">
        <v>87</v>
      </c>
      <c r="T150" s="177">
        <f t="shared" si="669"/>
        <v>0</v>
      </c>
      <c r="U150" s="164">
        <f t="shared" si="710"/>
        <v>0</v>
      </c>
      <c r="V150" s="260">
        <v>8.6999999999999993</v>
      </c>
      <c r="W150" s="177">
        <f t="shared" si="670"/>
        <v>0</v>
      </c>
      <c r="X150" s="164">
        <f t="shared" si="711"/>
        <v>0</v>
      </c>
      <c r="Y150" s="248">
        <v>2870</v>
      </c>
      <c r="Z150" s="178">
        <f t="shared" si="671"/>
        <v>0</v>
      </c>
      <c r="AA150" s="165">
        <f t="shared" si="712"/>
        <v>0</v>
      </c>
      <c r="AB150" s="248">
        <v>1435</v>
      </c>
      <c r="AC150" s="179">
        <f t="shared" si="672"/>
        <v>0</v>
      </c>
      <c r="AD150" s="164">
        <f t="shared" si="713"/>
        <v>0</v>
      </c>
      <c r="AE150" s="248">
        <v>287</v>
      </c>
      <c r="AF150" s="179">
        <f t="shared" si="673"/>
        <v>0</v>
      </c>
      <c r="AG150" s="164">
        <f t="shared" si="714"/>
        <v>0</v>
      </c>
      <c r="AH150" s="439">
        <v>7520</v>
      </c>
      <c r="AI150" s="178">
        <f t="shared" si="674"/>
        <v>0</v>
      </c>
      <c r="AJ150" s="165">
        <f t="shared" si="715"/>
        <v>0</v>
      </c>
      <c r="AK150" s="439">
        <v>3760</v>
      </c>
      <c r="AL150" s="179">
        <f t="shared" si="675"/>
        <v>0</v>
      </c>
      <c r="AM150" s="164">
        <f t="shared" si="716"/>
        <v>0</v>
      </c>
      <c r="AN150" s="439">
        <v>1504</v>
      </c>
      <c r="AO150" s="178">
        <f t="shared" si="676"/>
        <v>0</v>
      </c>
      <c r="AP150" s="165">
        <f t="shared" si="717"/>
        <v>0</v>
      </c>
      <c r="AQ150" s="260">
        <v>1050</v>
      </c>
      <c r="AR150" s="179">
        <f t="shared" si="677"/>
        <v>0</v>
      </c>
      <c r="AS150" s="164">
        <f t="shared" si="718"/>
        <v>1</v>
      </c>
      <c r="AT150" s="260">
        <v>105</v>
      </c>
      <c r="AU150" s="180">
        <f t="shared" si="678"/>
        <v>105</v>
      </c>
      <c r="AV150" s="162">
        <f t="shared" si="719"/>
        <v>0</v>
      </c>
      <c r="AW150" s="259">
        <v>-959</v>
      </c>
      <c r="AX150" s="176">
        <f t="shared" si="679"/>
        <v>0</v>
      </c>
      <c r="AY150" s="161">
        <f t="shared" si="720"/>
        <v>0</v>
      </c>
      <c r="AZ150" s="247">
        <v>-1676.5</v>
      </c>
      <c r="BA150" s="181">
        <f t="shared" si="680"/>
        <v>0</v>
      </c>
      <c r="BB150" s="162">
        <f t="shared" si="721"/>
        <v>0</v>
      </c>
      <c r="BC150" s="247">
        <v>-171.55</v>
      </c>
      <c r="BD150" s="182">
        <f t="shared" si="681"/>
        <v>0</v>
      </c>
      <c r="BE150" s="161">
        <f t="shared" si="722"/>
        <v>0</v>
      </c>
      <c r="BF150" s="247">
        <v>-4301.5</v>
      </c>
      <c r="BG150" s="182">
        <f t="shared" si="682"/>
        <v>0</v>
      </c>
      <c r="BH150" s="161">
        <f t="shared" si="723"/>
        <v>0</v>
      </c>
      <c r="BI150" s="247">
        <v>-2170.25</v>
      </c>
      <c r="BJ150" s="180">
        <f t="shared" si="683"/>
        <v>0</v>
      </c>
      <c r="BK150" s="161">
        <f t="shared" si="724"/>
        <v>1</v>
      </c>
      <c r="BL150" s="247">
        <v>-465.25</v>
      </c>
      <c r="BM150" s="180">
        <f t="shared" si="684"/>
        <v>-465.25</v>
      </c>
      <c r="BN150" s="161">
        <f t="shared" si="725"/>
        <v>0</v>
      </c>
      <c r="BO150" s="260">
        <v>2354.75</v>
      </c>
      <c r="BP150" s="176">
        <f t="shared" si="685"/>
        <v>0</v>
      </c>
      <c r="BQ150" s="161">
        <f t="shared" si="726"/>
        <v>0</v>
      </c>
      <c r="BR150" s="260">
        <v>2460.9899999999998</v>
      </c>
      <c r="BS150" s="182">
        <f t="shared" si="686"/>
        <v>0</v>
      </c>
      <c r="BT150" s="161">
        <f t="shared" si="727"/>
        <v>1</v>
      </c>
      <c r="BU150" s="260">
        <v>1210.99</v>
      </c>
      <c r="BV150" s="180">
        <f t="shared" si="687"/>
        <v>1210.99</v>
      </c>
      <c r="BW150" s="162">
        <f t="shared" si="728"/>
        <v>1</v>
      </c>
      <c r="BX150" s="260">
        <v>211</v>
      </c>
      <c r="BY150" s="176">
        <f t="shared" si="688"/>
        <v>211</v>
      </c>
      <c r="BZ150" s="161">
        <f t="shared" si="729"/>
        <v>0</v>
      </c>
      <c r="CA150" s="259">
        <v>-1919</v>
      </c>
      <c r="CB150" s="180">
        <f t="shared" si="689"/>
        <v>0</v>
      </c>
      <c r="CC150" s="162">
        <f t="shared" si="730"/>
        <v>0</v>
      </c>
      <c r="CD150" s="260"/>
      <c r="CE150" s="182"/>
      <c r="CF150" s="410">
        <f t="shared" si="731"/>
        <v>0</v>
      </c>
      <c r="CG150" s="259">
        <v>-4589</v>
      </c>
      <c r="CH150" s="182">
        <f t="shared" si="690"/>
        <v>0</v>
      </c>
      <c r="CI150" s="416">
        <f t="shared" si="732"/>
        <v>0</v>
      </c>
      <c r="CJ150" s="259">
        <v>-2314</v>
      </c>
      <c r="CK150" s="444">
        <f t="shared" si="691"/>
        <v>0</v>
      </c>
      <c r="CL150" s="162">
        <f t="shared" si="733"/>
        <v>0</v>
      </c>
      <c r="CM150" s="259">
        <v>-494</v>
      </c>
      <c r="CN150" s="608">
        <f t="shared" si="692"/>
        <v>0</v>
      </c>
      <c r="CO150" s="158">
        <f t="shared" si="693"/>
        <v>1061.74</v>
      </c>
      <c r="CP150" s="182"/>
      <c r="CQ150" s="731">
        <f t="shared" si="694"/>
        <v>1061.74</v>
      </c>
      <c r="CR150" s="599"/>
      <c r="CS150" s="359">
        <f t="shared" si="734"/>
        <v>38869</v>
      </c>
      <c r="CT150" s="613"/>
      <c r="CU150" s="182"/>
      <c r="CV150" s="608"/>
      <c r="CW150" s="642"/>
      <c r="CX150" s="182"/>
      <c r="CY150" s="608"/>
      <c r="CZ150" s="613"/>
      <c r="DA150" s="182"/>
      <c r="DB150" s="608"/>
      <c r="DC150" s="613"/>
      <c r="DD150" s="182"/>
      <c r="DE150" s="608"/>
      <c r="DF150" s="613"/>
      <c r="DG150" s="182"/>
      <c r="DH150" s="608"/>
      <c r="DI150" s="613"/>
      <c r="DJ150" s="182"/>
      <c r="DK150" s="608"/>
      <c r="DL150" s="613"/>
      <c r="DM150" s="182"/>
      <c r="DN150" s="608"/>
      <c r="DO150" s="613"/>
      <c r="DP150" s="182"/>
      <c r="DQ150" s="608"/>
      <c r="DR150" s="613"/>
      <c r="DS150" s="182"/>
      <c r="DT150" s="608"/>
      <c r="DU150" s="613"/>
      <c r="DV150" s="182"/>
      <c r="DW150" s="608"/>
      <c r="DX150" s="613"/>
      <c r="DY150" s="182"/>
      <c r="DZ150" s="608"/>
      <c r="EA150" s="613"/>
      <c r="EB150" s="182"/>
      <c r="EC150" s="608"/>
      <c r="ED150" s="613"/>
      <c r="EE150" s="182"/>
      <c r="EF150" s="608"/>
      <c r="EG150" s="613"/>
      <c r="EH150" s="182"/>
      <c r="EI150" s="608"/>
      <c r="EJ150" s="613"/>
      <c r="EK150" s="182"/>
      <c r="EL150" s="608"/>
      <c r="EM150" s="613"/>
      <c r="EN150" s="182"/>
      <c r="EO150" s="608"/>
      <c r="EP150" s="613"/>
      <c r="EQ150" s="182"/>
      <c r="ER150" s="608"/>
      <c r="ES150" s="613"/>
      <c r="ET150" s="182"/>
      <c r="EU150" s="608"/>
      <c r="EV150" s="613"/>
      <c r="EW150" s="182"/>
      <c r="EX150" s="608"/>
      <c r="EY150" s="613"/>
      <c r="EZ150" s="182"/>
      <c r="FA150" s="608"/>
      <c r="FB150" s="182"/>
      <c r="FC150" s="182"/>
      <c r="FD150" s="182"/>
      <c r="FE150" s="588"/>
      <c r="FF150" s="182"/>
      <c r="FG150" s="181"/>
      <c r="FH150" s="860"/>
      <c r="FI150" s="662">
        <f t="shared" si="534"/>
        <v>39417</v>
      </c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666"/>
      <c r="GD150" s="666"/>
      <c r="GE150" s="666"/>
      <c r="GF150" s="666"/>
      <c r="GG150" s="169"/>
      <c r="GH150" s="686">
        <f t="shared" si="636"/>
        <v>0</v>
      </c>
      <c r="GI150" s="171">
        <f t="shared" si="637"/>
        <v>0</v>
      </c>
      <c r="GJ150" s="171">
        <f t="shared" si="638"/>
        <v>0</v>
      </c>
      <c r="GK150" s="171">
        <f t="shared" si="639"/>
        <v>0</v>
      </c>
      <c r="GL150" s="171">
        <f t="shared" si="640"/>
        <v>0</v>
      </c>
      <c r="GM150" s="171">
        <f t="shared" si="641"/>
        <v>0</v>
      </c>
      <c r="GN150" s="171">
        <f t="shared" si="642"/>
        <v>0</v>
      </c>
      <c r="GO150" s="171">
        <f t="shared" si="643"/>
        <v>0</v>
      </c>
      <c r="GP150" s="171">
        <f t="shared" si="644"/>
        <v>0</v>
      </c>
      <c r="GQ150" s="171">
        <f t="shared" si="645"/>
        <v>0</v>
      </c>
      <c r="GR150" s="171">
        <f t="shared" si="646"/>
        <v>0</v>
      </c>
      <c r="GS150" s="171">
        <f t="shared" si="647"/>
        <v>4718</v>
      </c>
      <c r="GT150" s="171">
        <f t="shared" si="648"/>
        <v>0</v>
      </c>
      <c r="GU150" s="171">
        <f t="shared" si="649"/>
        <v>0</v>
      </c>
      <c r="GV150" s="171">
        <f t="shared" si="650"/>
        <v>0</v>
      </c>
      <c r="GW150" s="171">
        <f t="shared" si="651"/>
        <v>0</v>
      </c>
      <c r="GX150" s="171">
        <f t="shared" si="652"/>
        <v>0</v>
      </c>
      <c r="GY150" s="171">
        <f t="shared" si="653"/>
        <v>7817.5</v>
      </c>
      <c r="GZ150" s="171">
        <f t="shared" si="654"/>
        <v>0</v>
      </c>
      <c r="HA150" s="171">
        <f t="shared" si="655"/>
        <v>0</v>
      </c>
      <c r="HB150" s="171">
        <f t="shared" si="656"/>
        <v>39847.68</v>
      </c>
      <c r="HC150" s="171">
        <f t="shared" si="657"/>
        <v>5317.75</v>
      </c>
      <c r="HD150" s="171">
        <f t="shared" si="658"/>
        <v>0</v>
      </c>
      <c r="HE150" s="171">
        <f t="shared" si="659"/>
        <v>0</v>
      </c>
      <c r="HF150" s="171">
        <f t="shared" si="660"/>
        <v>0</v>
      </c>
      <c r="HG150" s="171">
        <f t="shared" si="661"/>
        <v>0</v>
      </c>
      <c r="HH150" s="171">
        <f t="shared" si="662"/>
        <v>0</v>
      </c>
      <c r="HI150" s="778"/>
      <c r="HJ150" s="171">
        <f t="shared" si="663"/>
        <v>483.51</v>
      </c>
      <c r="HK150" s="171"/>
      <c r="HL150" s="172">
        <f t="shared" si="664"/>
        <v>39417</v>
      </c>
      <c r="HM150" s="171">
        <f t="shared" si="535"/>
        <v>57700.930000000015</v>
      </c>
      <c r="HN150" s="700">
        <f t="shared" si="695"/>
        <v>38869</v>
      </c>
      <c r="HO150" s="160">
        <f t="shared" si="696"/>
        <v>1061.74</v>
      </c>
      <c r="HP150" s="160">
        <f t="shared" si="697"/>
        <v>0</v>
      </c>
      <c r="HQ150" s="171">
        <f t="shared" si="698"/>
        <v>1061.74</v>
      </c>
      <c r="HR150" s="168">
        <f t="shared" si="699"/>
        <v>1</v>
      </c>
      <c r="HS150" s="168">
        <f t="shared" si="700"/>
        <v>0</v>
      </c>
      <c r="HT150" s="160">
        <f t="shared" si="735"/>
        <v>45171.170000000013</v>
      </c>
      <c r="HU150" s="158">
        <f>MAX(HT55:HT150)</f>
        <v>45171.170000000013</v>
      </c>
      <c r="HV150" s="158">
        <f t="shared" si="701"/>
        <v>0</v>
      </c>
      <c r="HW150" s="170"/>
      <c r="HX150" s="468"/>
      <c r="HY150" s="156"/>
      <c r="HZ150" s="156"/>
      <c r="IA150" s="156"/>
      <c r="IB150" s="156"/>
      <c r="IC150" s="156"/>
      <c r="ID150" s="156"/>
      <c r="IE150" s="156"/>
      <c r="IF150" s="156"/>
      <c r="IG150" s="156"/>
      <c r="IH150" s="156"/>
      <c r="II150" s="156"/>
      <c r="IJ150" s="156"/>
      <c r="IK150" s="156"/>
      <c r="IL150" s="156"/>
      <c r="IM150" s="156"/>
      <c r="IN150" s="156"/>
      <c r="IO150" s="156"/>
      <c r="IP150" s="156"/>
      <c r="IQ150" s="156"/>
      <c r="IR150" s="156"/>
      <c r="IS150" s="156"/>
      <c r="IT150" s="156"/>
      <c r="IU150" s="156"/>
      <c r="IV150" s="156"/>
      <c r="IW150" s="156"/>
      <c r="IX150" s="156"/>
      <c r="IY150" s="156"/>
      <c r="IZ150" s="156"/>
      <c r="JA150" s="156"/>
      <c r="JB150" s="156"/>
      <c r="JC150" s="156"/>
      <c r="JD150" s="156"/>
      <c r="JE150" s="156"/>
      <c r="JF150" s="156"/>
      <c r="JG150" s="156"/>
      <c r="JH150" s="156"/>
      <c r="JI150" s="156"/>
      <c r="JJ150" s="156"/>
      <c r="JK150" s="156"/>
      <c r="JL150" s="156"/>
      <c r="JM150" s="156"/>
      <c r="JN150" s="156"/>
      <c r="JO150" s="156"/>
      <c r="JP150" s="156"/>
      <c r="JQ150" s="156"/>
      <c r="JR150" s="156"/>
      <c r="JS150" s="156"/>
      <c r="JT150" s="156"/>
      <c r="JU150" s="156"/>
    </row>
    <row r="151" spans="1:281" s="174" customFormat="1" ht="19.5" customHeight="1" x14ac:dyDescent="0.35">
      <c r="A151" s="156"/>
      <c r="B151" s="813">
        <f t="shared" si="702"/>
        <v>38899</v>
      </c>
      <c r="C151" s="814">
        <f t="shared" si="703"/>
        <v>29450.5</v>
      </c>
      <c r="D151" s="816">
        <v>0</v>
      </c>
      <c r="E151" s="816">
        <v>0</v>
      </c>
      <c r="F151" s="814">
        <f t="shared" si="665"/>
        <v>-157.74</v>
      </c>
      <c r="G151" s="817">
        <f t="shared" si="704"/>
        <v>29292.76</v>
      </c>
      <c r="H151" s="818">
        <f t="shared" si="705"/>
        <v>-5.3561060083869546E-3</v>
      </c>
      <c r="I151" s="765">
        <f t="shared" si="706"/>
        <v>45013.430000000015</v>
      </c>
      <c r="J151" s="159">
        <f t="shared" si="666"/>
        <v>-157.73999999999796</v>
      </c>
      <c r="K151" s="267">
        <v>38899</v>
      </c>
      <c r="L151" s="162">
        <f t="shared" si="707"/>
        <v>0</v>
      </c>
      <c r="M151" s="259">
        <v>-2454</v>
      </c>
      <c r="N151" s="175">
        <f t="shared" si="667"/>
        <v>0</v>
      </c>
      <c r="O151" s="162">
        <f t="shared" si="708"/>
        <v>0</v>
      </c>
      <c r="P151" s="259">
        <v>-350.7</v>
      </c>
      <c r="Q151" s="176">
        <f t="shared" si="668"/>
        <v>0</v>
      </c>
      <c r="R151" s="161">
        <f t="shared" si="709"/>
        <v>0</v>
      </c>
      <c r="S151" s="260">
        <v>1316</v>
      </c>
      <c r="T151" s="177">
        <f t="shared" si="669"/>
        <v>0</v>
      </c>
      <c r="U151" s="164">
        <f t="shared" si="710"/>
        <v>0</v>
      </c>
      <c r="V151" s="260">
        <v>131.6</v>
      </c>
      <c r="W151" s="177">
        <f t="shared" si="670"/>
        <v>0</v>
      </c>
      <c r="X151" s="164">
        <f t="shared" si="711"/>
        <v>0</v>
      </c>
      <c r="Y151" s="248">
        <v>620</v>
      </c>
      <c r="Z151" s="178">
        <f t="shared" si="671"/>
        <v>0</v>
      </c>
      <c r="AA151" s="165">
        <f t="shared" si="712"/>
        <v>0</v>
      </c>
      <c r="AB151" s="248">
        <v>290.5</v>
      </c>
      <c r="AC151" s="179">
        <f t="shared" si="672"/>
        <v>0</v>
      </c>
      <c r="AD151" s="164">
        <f t="shared" si="713"/>
        <v>0</v>
      </c>
      <c r="AE151" s="248">
        <v>26.9</v>
      </c>
      <c r="AF151" s="179">
        <f t="shared" si="673"/>
        <v>0</v>
      </c>
      <c r="AG151" s="164">
        <f t="shared" si="714"/>
        <v>0</v>
      </c>
      <c r="AH151" s="243">
        <v>-5883</v>
      </c>
      <c r="AI151" s="178">
        <f t="shared" si="674"/>
        <v>0</v>
      </c>
      <c r="AJ151" s="165">
        <f t="shared" si="715"/>
        <v>0</v>
      </c>
      <c r="AK151" s="243">
        <v>-3000</v>
      </c>
      <c r="AL151" s="179">
        <f t="shared" si="675"/>
        <v>0</v>
      </c>
      <c r="AM151" s="164">
        <f t="shared" si="716"/>
        <v>0</v>
      </c>
      <c r="AN151" s="243">
        <v>-1270.2</v>
      </c>
      <c r="AO151" s="178">
        <f t="shared" si="676"/>
        <v>0</v>
      </c>
      <c r="AP151" s="165">
        <f t="shared" si="717"/>
        <v>0</v>
      </c>
      <c r="AQ151" s="260">
        <v>1661</v>
      </c>
      <c r="AR151" s="179">
        <f t="shared" si="677"/>
        <v>0</v>
      </c>
      <c r="AS151" s="164">
        <f t="shared" si="718"/>
        <v>1</v>
      </c>
      <c r="AT151" s="260">
        <v>131</v>
      </c>
      <c r="AU151" s="180">
        <f t="shared" si="678"/>
        <v>131</v>
      </c>
      <c r="AV151" s="162">
        <f t="shared" si="719"/>
        <v>0</v>
      </c>
      <c r="AW151" s="260">
        <v>1130</v>
      </c>
      <c r="AX151" s="176">
        <f t="shared" si="679"/>
        <v>0</v>
      </c>
      <c r="AY151" s="161">
        <f t="shared" si="720"/>
        <v>0</v>
      </c>
      <c r="AZ151" s="247">
        <v>-1178.01</v>
      </c>
      <c r="BA151" s="181">
        <f t="shared" si="680"/>
        <v>0</v>
      </c>
      <c r="BB151" s="162">
        <f t="shared" si="721"/>
        <v>0</v>
      </c>
      <c r="BC151" s="247">
        <v>-125.6</v>
      </c>
      <c r="BD151" s="182">
        <f t="shared" si="681"/>
        <v>0</v>
      </c>
      <c r="BE151" s="161">
        <f t="shared" si="722"/>
        <v>0</v>
      </c>
      <c r="BF151" s="247">
        <v>-3079.5</v>
      </c>
      <c r="BG151" s="182">
        <f t="shared" si="682"/>
        <v>0</v>
      </c>
      <c r="BH151" s="161">
        <f t="shared" si="723"/>
        <v>0</v>
      </c>
      <c r="BI151" s="247">
        <v>-1598.25</v>
      </c>
      <c r="BJ151" s="180">
        <f t="shared" si="683"/>
        <v>0</v>
      </c>
      <c r="BK151" s="161">
        <f t="shared" si="724"/>
        <v>1</v>
      </c>
      <c r="BL151" s="247">
        <v>-413.25</v>
      </c>
      <c r="BM151" s="180">
        <f t="shared" si="684"/>
        <v>-413.25</v>
      </c>
      <c r="BN151" s="161">
        <f t="shared" si="725"/>
        <v>0</v>
      </c>
      <c r="BO151" s="259">
        <v>-1539</v>
      </c>
      <c r="BP151" s="176">
        <f t="shared" si="685"/>
        <v>0</v>
      </c>
      <c r="BQ151" s="161">
        <f t="shared" si="726"/>
        <v>0</v>
      </c>
      <c r="BR151" s="260">
        <v>298.51</v>
      </c>
      <c r="BS151" s="182">
        <f t="shared" si="686"/>
        <v>0</v>
      </c>
      <c r="BT151" s="161">
        <f t="shared" si="727"/>
        <v>1</v>
      </c>
      <c r="BU151" s="260">
        <v>129.76</v>
      </c>
      <c r="BV151" s="180">
        <f t="shared" si="687"/>
        <v>129.76</v>
      </c>
      <c r="BW151" s="162">
        <f t="shared" si="728"/>
        <v>1</v>
      </c>
      <c r="BX151" s="259">
        <v>-5.25</v>
      </c>
      <c r="BY151" s="176">
        <f t="shared" si="688"/>
        <v>-5.25</v>
      </c>
      <c r="BZ151" s="161">
        <f t="shared" si="729"/>
        <v>0</v>
      </c>
      <c r="CA151" s="259">
        <v>-117</v>
      </c>
      <c r="CB151" s="180">
        <f t="shared" si="689"/>
        <v>0</v>
      </c>
      <c r="CC151" s="162">
        <f t="shared" si="730"/>
        <v>0</v>
      </c>
      <c r="CD151" s="259"/>
      <c r="CE151" s="182"/>
      <c r="CF151" s="410">
        <f t="shared" si="731"/>
        <v>0</v>
      </c>
      <c r="CG151" s="260">
        <v>451</v>
      </c>
      <c r="CH151" s="182">
        <f t="shared" si="690"/>
        <v>0</v>
      </c>
      <c r="CI151" s="416">
        <f t="shared" si="732"/>
        <v>0</v>
      </c>
      <c r="CJ151" s="260">
        <v>206</v>
      </c>
      <c r="CK151" s="444">
        <f t="shared" si="691"/>
        <v>0</v>
      </c>
      <c r="CL151" s="162">
        <f t="shared" si="733"/>
        <v>0</v>
      </c>
      <c r="CM151" s="260">
        <v>10</v>
      </c>
      <c r="CN151" s="608">
        <f t="shared" si="692"/>
        <v>0</v>
      </c>
      <c r="CO151" s="158">
        <f t="shared" si="693"/>
        <v>-157.74</v>
      </c>
      <c r="CP151" s="182"/>
      <c r="CQ151" s="731">
        <f t="shared" si="694"/>
        <v>-157.74</v>
      </c>
      <c r="CR151" s="599"/>
      <c r="CS151" s="359">
        <f t="shared" si="734"/>
        <v>38899</v>
      </c>
      <c r="CT151" s="613"/>
      <c r="CU151" s="182"/>
      <c r="CV151" s="608"/>
      <c r="CW151" s="642"/>
      <c r="CX151" s="182"/>
      <c r="CY151" s="608"/>
      <c r="CZ151" s="613"/>
      <c r="DA151" s="182"/>
      <c r="DB151" s="608"/>
      <c r="DC151" s="613"/>
      <c r="DD151" s="182"/>
      <c r="DE151" s="608"/>
      <c r="DF151" s="613"/>
      <c r="DG151" s="182"/>
      <c r="DH151" s="608"/>
      <c r="DI151" s="613"/>
      <c r="DJ151" s="182"/>
      <c r="DK151" s="608"/>
      <c r="DL151" s="613"/>
      <c r="DM151" s="182"/>
      <c r="DN151" s="608"/>
      <c r="DO151" s="613"/>
      <c r="DP151" s="182"/>
      <c r="DQ151" s="608"/>
      <c r="DR151" s="613"/>
      <c r="DS151" s="182"/>
      <c r="DT151" s="608"/>
      <c r="DU151" s="613"/>
      <c r="DV151" s="182"/>
      <c r="DW151" s="608"/>
      <c r="DX151" s="613"/>
      <c r="DY151" s="182"/>
      <c r="DZ151" s="608"/>
      <c r="EA151" s="613"/>
      <c r="EB151" s="182"/>
      <c r="EC151" s="608"/>
      <c r="ED151" s="613"/>
      <c r="EE151" s="182"/>
      <c r="EF151" s="608"/>
      <c r="EG151" s="613"/>
      <c r="EH151" s="182"/>
      <c r="EI151" s="608"/>
      <c r="EJ151" s="613"/>
      <c r="EK151" s="182"/>
      <c r="EL151" s="608"/>
      <c r="EM151" s="613"/>
      <c r="EN151" s="182"/>
      <c r="EO151" s="608"/>
      <c r="EP151" s="613"/>
      <c r="EQ151" s="182"/>
      <c r="ER151" s="608"/>
      <c r="ES151" s="613"/>
      <c r="ET151" s="182"/>
      <c r="EU151" s="608"/>
      <c r="EV151" s="613"/>
      <c r="EW151" s="182"/>
      <c r="EX151" s="608"/>
      <c r="EY151" s="613"/>
      <c r="EZ151" s="182"/>
      <c r="FA151" s="608"/>
      <c r="FB151" s="182"/>
      <c r="FC151" s="182"/>
      <c r="FD151" s="182"/>
      <c r="FE151" s="588"/>
      <c r="FF151" s="182"/>
      <c r="FG151" s="181"/>
      <c r="FH151" s="860"/>
      <c r="FI151" s="662">
        <f t="shared" si="534"/>
        <v>39448</v>
      </c>
      <c r="FJ151" s="677"/>
      <c r="FK151" s="677"/>
      <c r="FL151" s="677"/>
      <c r="FM151" s="677"/>
      <c r="FN151" s="677"/>
      <c r="FO151" s="677"/>
      <c r="FP151" s="677"/>
      <c r="FQ151" s="677"/>
      <c r="FR151" s="677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666"/>
      <c r="GD151" s="666"/>
      <c r="GE151" s="666"/>
      <c r="GF151" s="666"/>
      <c r="GG151" s="169"/>
      <c r="GH151" s="686">
        <f t="shared" ref="GH151:GH162" si="736">N175+GH150</f>
        <v>0</v>
      </c>
      <c r="GI151" s="171">
        <f t="shared" ref="GI151:GI162" si="737">Q175+GI150</f>
        <v>0</v>
      </c>
      <c r="GJ151" s="171">
        <f t="shared" ref="GJ151:GJ162" si="738">T175+GJ150</f>
        <v>0</v>
      </c>
      <c r="GK151" s="171">
        <f t="shared" ref="GK151:GK162" si="739">W175+GK150</f>
        <v>0</v>
      </c>
      <c r="GL151" s="171">
        <f t="shared" ref="GL151:GL162" si="740">Z175+GL150</f>
        <v>0</v>
      </c>
      <c r="GM151" s="171">
        <f t="shared" ref="GM151:GM162" si="741">AC175+GM150</f>
        <v>0</v>
      </c>
      <c r="GN151" s="171">
        <f t="shared" ref="GN151:GN162" si="742">AF175+GN150</f>
        <v>0</v>
      </c>
      <c r="GO151" s="171">
        <f t="shared" ref="GO151:GO162" si="743">AI175+GO150</f>
        <v>0</v>
      </c>
      <c r="GP151" s="171">
        <f t="shared" ref="GP151:GP162" si="744">AL175+GP150</f>
        <v>0</v>
      </c>
      <c r="GQ151" s="171">
        <f t="shared" ref="GQ151:GQ162" si="745">AO175+GQ150</f>
        <v>0</v>
      </c>
      <c r="GR151" s="171">
        <f t="shared" ref="GR151:GR162" si="746">AR175+GR150</f>
        <v>0</v>
      </c>
      <c r="GS151" s="171">
        <f t="shared" ref="GS151:GS162" si="747">AU175+GS150</f>
        <v>4281</v>
      </c>
      <c r="GT151" s="171">
        <f t="shared" ref="GT151:GT162" si="748">AX175+GT150</f>
        <v>0</v>
      </c>
      <c r="GU151" s="171">
        <f t="shared" ref="GU151:GU162" si="749">BA175+GU150</f>
        <v>0</v>
      </c>
      <c r="GV151" s="171">
        <f t="shared" ref="GV151:GV162" si="750">BD175+GV150</f>
        <v>0</v>
      </c>
      <c r="GW151" s="171">
        <f t="shared" ref="GW151:GW162" si="751">BG175+GW150</f>
        <v>0</v>
      </c>
      <c r="GX151" s="171">
        <f t="shared" ref="GX151:GX162" si="752">BJ175+GX150</f>
        <v>0</v>
      </c>
      <c r="GY151" s="171">
        <f t="shared" ref="GY151:GY162" si="753">BM175+GY150</f>
        <v>8122.25</v>
      </c>
      <c r="GZ151" s="171">
        <f t="shared" ref="GZ151:GZ162" si="754">BP175+GZ150</f>
        <v>0</v>
      </c>
      <c r="HA151" s="171">
        <f t="shared" ref="HA151:HA162" si="755">BS175+HA150</f>
        <v>0</v>
      </c>
      <c r="HB151" s="171">
        <f t="shared" ref="HB151:HB162" si="756">BV175+HB150</f>
        <v>42433.68</v>
      </c>
      <c r="HC151" s="171">
        <f t="shared" ref="HC151:HC162" si="757">BY175+HC150</f>
        <v>5803.75</v>
      </c>
      <c r="HD151" s="171">
        <f t="shared" ref="HD151:HD162" si="758">CB175+HD150</f>
        <v>0</v>
      </c>
      <c r="HE151" s="171">
        <f t="shared" ref="HE151:HE162" si="759">CE175+HE150</f>
        <v>0</v>
      </c>
      <c r="HF151" s="171">
        <f t="shared" ref="HF151:HF162" si="760">CH175+HF150</f>
        <v>0</v>
      </c>
      <c r="HG151" s="171">
        <f t="shared" ref="HG151:HG162" si="761">CK175+HG150</f>
        <v>0</v>
      </c>
      <c r="HH151" s="171">
        <f t="shared" ref="HH151:HH162" si="762">CN175+HH150</f>
        <v>0</v>
      </c>
      <c r="HI151" s="778"/>
      <c r="HJ151" s="171">
        <f t="shared" ref="HJ151:HJ162" si="763">CO175</f>
        <v>2939.75</v>
      </c>
      <c r="HK151" s="171"/>
      <c r="HL151" s="172">
        <f t="shared" ref="HL151:HL162" si="764">B175</f>
        <v>39448</v>
      </c>
      <c r="HM151" s="171">
        <f t="shared" si="535"/>
        <v>60640.680000000015</v>
      </c>
      <c r="HN151" s="700">
        <f t="shared" si="695"/>
        <v>38899</v>
      </c>
      <c r="HO151" s="160">
        <f t="shared" si="696"/>
        <v>0</v>
      </c>
      <c r="HP151" s="160">
        <f t="shared" si="697"/>
        <v>-157.74</v>
      </c>
      <c r="HQ151" s="171">
        <f t="shared" si="698"/>
        <v>-157.74</v>
      </c>
      <c r="HR151" s="168">
        <f t="shared" si="699"/>
        <v>0</v>
      </c>
      <c r="HS151" s="168">
        <f t="shared" si="700"/>
        <v>1</v>
      </c>
      <c r="HT151" s="160">
        <f t="shared" si="735"/>
        <v>45013.430000000015</v>
      </c>
      <c r="HU151" s="158">
        <f>MAX(HT55:HT151)</f>
        <v>45171.170000000013</v>
      </c>
      <c r="HV151" s="158">
        <f t="shared" si="701"/>
        <v>-157.73999999999796</v>
      </c>
      <c r="HW151" s="170"/>
      <c r="HX151" s="468"/>
      <c r="HY151" s="156"/>
      <c r="HZ151" s="156"/>
      <c r="IA151" s="156"/>
      <c r="IB151" s="156"/>
      <c r="IC151" s="156"/>
      <c r="ID151" s="156"/>
      <c r="IE151" s="156"/>
      <c r="IF151" s="156"/>
      <c r="IG151" s="156"/>
      <c r="IH151" s="156"/>
      <c r="II151" s="156"/>
      <c r="IJ151" s="156"/>
      <c r="IK151" s="156"/>
      <c r="IL151" s="156"/>
      <c r="IM151" s="156"/>
      <c r="IN151" s="156"/>
      <c r="IO151" s="156"/>
      <c r="IP151" s="156"/>
      <c r="IQ151" s="156"/>
      <c r="IR151" s="156"/>
      <c r="IS151" s="156"/>
      <c r="IT151" s="156"/>
      <c r="IU151" s="156"/>
      <c r="IV151" s="156"/>
      <c r="IW151" s="156"/>
      <c r="IX151" s="156"/>
      <c r="IY151" s="156"/>
      <c r="IZ151" s="156"/>
      <c r="JA151" s="156"/>
      <c r="JB151" s="156"/>
      <c r="JC151" s="156"/>
      <c r="JD151" s="156"/>
      <c r="JE151" s="156"/>
      <c r="JF151" s="156"/>
      <c r="JG151" s="156"/>
      <c r="JH151" s="156"/>
      <c r="JI151" s="156"/>
      <c r="JJ151" s="156"/>
      <c r="JK151" s="156"/>
      <c r="JL151" s="156"/>
      <c r="JM151" s="156"/>
      <c r="JN151" s="156"/>
      <c r="JO151" s="156"/>
      <c r="JP151" s="156"/>
      <c r="JQ151" s="156"/>
      <c r="JR151" s="156"/>
      <c r="JS151" s="156"/>
      <c r="JT151" s="156"/>
      <c r="JU151" s="156"/>
    </row>
    <row r="152" spans="1:281" s="174" customFormat="1" ht="19.5" customHeight="1" x14ac:dyDescent="0.35">
      <c r="A152" s="156"/>
      <c r="B152" s="813">
        <f t="shared" si="702"/>
        <v>38930</v>
      </c>
      <c r="C152" s="814">
        <f t="shared" si="703"/>
        <v>29292.76</v>
      </c>
      <c r="D152" s="816">
        <v>0</v>
      </c>
      <c r="E152" s="816">
        <v>0</v>
      </c>
      <c r="F152" s="814">
        <f t="shared" si="665"/>
        <v>-503.5</v>
      </c>
      <c r="G152" s="817">
        <f t="shared" si="704"/>
        <v>28789.26</v>
      </c>
      <c r="H152" s="818">
        <f t="shared" si="705"/>
        <v>-1.7188547613813106E-2</v>
      </c>
      <c r="I152" s="765">
        <f t="shared" si="706"/>
        <v>44509.930000000015</v>
      </c>
      <c r="J152" s="159">
        <f t="shared" si="666"/>
        <v>-661.23999999999796</v>
      </c>
      <c r="K152" s="267">
        <v>38930</v>
      </c>
      <c r="L152" s="162">
        <f t="shared" si="707"/>
        <v>0</v>
      </c>
      <c r="M152" s="260">
        <v>1358</v>
      </c>
      <c r="N152" s="175">
        <f t="shared" si="667"/>
        <v>0</v>
      </c>
      <c r="O152" s="162">
        <f t="shared" si="708"/>
        <v>0</v>
      </c>
      <c r="P152" s="260">
        <v>135.80000000000001</v>
      </c>
      <c r="Q152" s="176">
        <f t="shared" si="668"/>
        <v>0</v>
      </c>
      <c r="R152" s="161">
        <f t="shared" si="709"/>
        <v>0</v>
      </c>
      <c r="S152" s="260">
        <v>1971</v>
      </c>
      <c r="T152" s="177">
        <f t="shared" si="669"/>
        <v>0</v>
      </c>
      <c r="U152" s="164">
        <f t="shared" si="710"/>
        <v>0</v>
      </c>
      <c r="V152" s="260">
        <v>162</v>
      </c>
      <c r="W152" s="177">
        <f t="shared" si="670"/>
        <v>0</v>
      </c>
      <c r="X152" s="164">
        <f t="shared" si="711"/>
        <v>0</v>
      </c>
      <c r="Y152" s="247">
        <v>-983</v>
      </c>
      <c r="Z152" s="178">
        <f t="shared" si="671"/>
        <v>0</v>
      </c>
      <c r="AA152" s="165">
        <f t="shared" si="712"/>
        <v>0</v>
      </c>
      <c r="AB152" s="247">
        <v>-511</v>
      </c>
      <c r="AC152" s="179">
        <f t="shared" si="672"/>
        <v>0</v>
      </c>
      <c r="AD152" s="164">
        <f t="shared" si="713"/>
        <v>0</v>
      </c>
      <c r="AE152" s="247">
        <v>-133.4</v>
      </c>
      <c r="AF152" s="179">
        <f t="shared" si="673"/>
        <v>0</v>
      </c>
      <c r="AG152" s="164">
        <f t="shared" si="714"/>
        <v>0</v>
      </c>
      <c r="AH152" s="439">
        <v>7195</v>
      </c>
      <c r="AI152" s="178">
        <f t="shared" si="674"/>
        <v>0</v>
      </c>
      <c r="AJ152" s="165">
        <f t="shared" si="715"/>
        <v>0</v>
      </c>
      <c r="AK152" s="439">
        <v>3597.5</v>
      </c>
      <c r="AL152" s="179">
        <f t="shared" si="675"/>
        <v>0</v>
      </c>
      <c r="AM152" s="164">
        <f t="shared" si="716"/>
        <v>0</v>
      </c>
      <c r="AN152" s="439">
        <v>1439</v>
      </c>
      <c r="AO152" s="178">
        <f t="shared" si="676"/>
        <v>0</v>
      </c>
      <c r="AP152" s="165">
        <f t="shared" si="717"/>
        <v>0</v>
      </c>
      <c r="AQ152" s="259">
        <v>-230</v>
      </c>
      <c r="AR152" s="179">
        <f t="shared" si="677"/>
        <v>0</v>
      </c>
      <c r="AS152" s="164">
        <f t="shared" si="718"/>
        <v>1</v>
      </c>
      <c r="AT152" s="259">
        <v>-23</v>
      </c>
      <c r="AU152" s="180">
        <f t="shared" si="678"/>
        <v>-23</v>
      </c>
      <c r="AV152" s="162">
        <f t="shared" si="719"/>
        <v>0</v>
      </c>
      <c r="AW152" s="260">
        <v>1571</v>
      </c>
      <c r="AX152" s="176">
        <f t="shared" si="679"/>
        <v>0</v>
      </c>
      <c r="AY152" s="161">
        <f t="shared" si="720"/>
        <v>0</v>
      </c>
      <c r="AZ152" s="247">
        <v>-3495.01</v>
      </c>
      <c r="BA152" s="181">
        <f t="shared" si="680"/>
        <v>0</v>
      </c>
      <c r="BB152" s="162">
        <f t="shared" si="721"/>
        <v>0</v>
      </c>
      <c r="BC152" s="247">
        <v>-369</v>
      </c>
      <c r="BD152" s="182">
        <f t="shared" si="681"/>
        <v>0</v>
      </c>
      <c r="BE152" s="161">
        <f t="shared" si="722"/>
        <v>0</v>
      </c>
      <c r="BF152" s="248">
        <v>550</v>
      </c>
      <c r="BG152" s="182">
        <f t="shared" si="682"/>
        <v>0</v>
      </c>
      <c r="BH152" s="161">
        <f t="shared" si="723"/>
        <v>0</v>
      </c>
      <c r="BI152" s="248">
        <v>275</v>
      </c>
      <c r="BJ152" s="180">
        <f t="shared" si="683"/>
        <v>0</v>
      </c>
      <c r="BK152" s="161">
        <f t="shared" si="724"/>
        <v>1</v>
      </c>
      <c r="BL152" s="248">
        <v>55</v>
      </c>
      <c r="BM152" s="180">
        <f t="shared" si="684"/>
        <v>55</v>
      </c>
      <c r="BN152" s="161">
        <f t="shared" si="725"/>
        <v>0</v>
      </c>
      <c r="BO152" s="260">
        <v>2631.25</v>
      </c>
      <c r="BP152" s="176">
        <f t="shared" si="685"/>
        <v>0</v>
      </c>
      <c r="BQ152" s="161">
        <f t="shared" si="726"/>
        <v>0</v>
      </c>
      <c r="BR152" s="259">
        <v>-801.5</v>
      </c>
      <c r="BS152" s="182">
        <f t="shared" si="686"/>
        <v>0</v>
      </c>
      <c r="BT152" s="161">
        <f t="shared" si="727"/>
        <v>1</v>
      </c>
      <c r="BU152" s="259">
        <v>-420.25</v>
      </c>
      <c r="BV152" s="180">
        <f t="shared" si="687"/>
        <v>-420.25</v>
      </c>
      <c r="BW152" s="162">
        <f t="shared" si="728"/>
        <v>1</v>
      </c>
      <c r="BX152" s="259">
        <v>-115.25</v>
      </c>
      <c r="BY152" s="176">
        <f t="shared" si="688"/>
        <v>-115.25</v>
      </c>
      <c r="BZ152" s="161">
        <f t="shared" si="729"/>
        <v>0</v>
      </c>
      <c r="CA152" s="260">
        <v>250</v>
      </c>
      <c r="CB152" s="180">
        <f t="shared" si="689"/>
        <v>0</v>
      </c>
      <c r="CC152" s="162">
        <f t="shared" si="730"/>
        <v>0</v>
      </c>
      <c r="CD152" s="259"/>
      <c r="CE152" s="182"/>
      <c r="CF152" s="410">
        <f t="shared" si="731"/>
        <v>0</v>
      </c>
      <c r="CG152" s="260">
        <v>2401</v>
      </c>
      <c r="CH152" s="182">
        <f t="shared" si="690"/>
        <v>0</v>
      </c>
      <c r="CI152" s="416">
        <f t="shared" si="732"/>
        <v>0</v>
      </c>
      <c r="CJ152" s="260">
        <v>1181</v>
      </c>
      <c r="CK152" s="444">
        <f t="shared" si="691"/>
        <v>0</v>
      </c>
      <c r="CL152" s="162">
        <f t="shared" si="733"/>
        <v>0</v>
      </c>
      <c r="CM152" s="260">
        <v>205</v>
      </c>
      <c r="CN152" s="608">
        <f t="shared" si="692"/>
        <v>0</v>
      </c>
      <c r="CO152" s="158">
        <f t="shared" si="693"/>
        <v>-503.5</v>
      </c>
      <c r="CP152" s="182"/>
      <c r="CQ152" s="731">
        <f t="shared" si="694"/>
        <v>-503.5</v>
      </c>
      <c r="CR152" s="599"/>
      <c r="CS152" s="359">
        <f t="shared" si="734"/>
        <v>38930</v>
      </c>
      <c r="CT152" s="613"/>
      <c r="CU152" s="182"/>
      <c r="CV152" s="608"/>
      <c r="CW152" s="642"/>
      <c r="CX152" s="182"/>
      <c r="CY152" s="608"/>
      <c r="CZ152" s="613"/>
      <c r="DA152" s="182"/>
      <c r="DB152" s="608"/>
      <c r="DC152" s="613"/>
      <c r="DD152" s="182"/>
      <c r="DE152" s="608"/>
      <c r="DF152" s="613"/>
      <c r="DG152" s="182"/>
      <c r="DH152" s="608"/>
      <c r="DI152" s="613"/>
      <c r="DJ152" s="182"/>
      <c r="DK152" s="608"/>
      <c r="DL152" s="613"/>
      <c r="DM152" s="182"/>
      <c r="DN152" s="608"/>
      <c r="DO152" s="613"/>
      <c r="DP152" s="182"/>
      <c r="DQ152" s="608"/>
      <c r="DR152" s="613"/>
      <c r="DS152" s="182"/>
      <c r="DT152" s="608"/>
      <c r="DU152" s="613"/>
      <c r="DV152" s="182"/>
      <c r="DW152" s="608"/>
      <c r="DX152" s="613"/>
      <c r="DY152" s="182"/>
      <c r="DZ152" s="608"/>
      <c r="EA152" s="613"/>
      <c r="EB152" s="182"/>
      <c r="EC152" s="608"/>
      <c r="ED152" s="613"/>
      <c r="EE152" s="182"/>
      <c r="EF152" s="608"/>
      <c r="EG152" s="613"/>
      <c r="EH152" s="182"/>
      <c r="EI152" s="608"/>
      <c r="EJ152" s="613"/>
      <c r="EK152" s="182"/>
      <c r="EL152" s="608"/>
      <c r="EM152" s="613"/>
      <c r="EN152" s="182"/>
      <c r="EO152" s="608"/>
      <c r="EP152" s="613"/>
      <c r="EQ152" s="182"/>
      <c r="ER152" s="608"/>
      <c r="ES152" s="613"/>
      <c r="ET152" s="182"/>
      <c r="EU152" s="608"/>
      <c r="EV152" s="613"/>
      <c r="EW152" s="182"/>
      <c r="EX152" s="608"/>
      <c r="EY152" s="613"/>
      <c r="EZ152" s="182"/>
      <c r="FA152" s="608"/>
      <c r="FB152" s="182"/>
      <c r="FC152" s="182"/>
      <c r="FD152" s="182"/>
      <c r="FE152" s="588"/>
      <c r="FF152" s="182"/>
      <c r="FG152" s="181"/>
      <c r="FH152" s="860"/>
      <c r="FI152" s="662">
        <f t="shared" si="534"/>
        <v>39479</v>
      </c>
      <c r="FJ152" s="677"/>
      <c r="FK152" s="677"/>
      <c r="FL152" s="677"/>
      <c r="FM152" s="677"/>
      <c r="FN152" s="677"/>
      <c r="FO152" s="677"/>
      <c r="FP152" s="677"/>
      <c r="FQ152" s="677"/>
      <c r="FR152" s="677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666"/>
      <c r="GD152" s="666"/>
      <c r="GE152" s="666"/>
      <c r="GF152" s="666"/>
      <c r="GG152" s="169"/>
      <c r="GH152" s="686">
        <f t="shared" si="736"/>
        <v>0</v>
      </c>
      <c r="GI152" s="171">
        <f t="shared" si="737"/>
        <v>0</v>
      </c>
      <c r="GJ152" s="171">
        <f t="shared" si="738"/>
        <v>0</v>
      </c>
      <c r="GK152" s="171">
        <f t="shared" si="739"/>
        <v>0</v>
      </c>
      <c r="GL152" s="171">
        <f t="shared" si="740"/>
        <v>0</v>
      </c>
      <c r="GM152" s="171">
        <f t="shared" si="741"/>
        <v>0</v>
      </c>
      <c r="GN152" s="171">
        <f t="shared" si="742"/>
        <v>0</v>
      </c>
      <c r="GO152" s="171">
        <f t="shared" si="743"/>
        <v>0</v>
      </c>
      <c r="GP152" s="171">
        <f t="shared" si="744"/>
        <v>0</v>
      </c>
      <c r="GQ152" s="171">
        <f t="shared" si="745"/>
        <v>0</v>
      </c>
      <c r="GR152" s="171">
        <f t="shared" si="746"/>
        <v>0</v>
      </c>
      <c r="GS152" s="171">
        <f t="shared" si="747"/>
        <v>4633</v>
      </c>
      <c r="GT152" s="171">
        <f t="shared" si="748"/>
        <v>0</v>
      </c>
      <c r="GU152" s="171">
        <f t="shared" si="749"/>
        <v>0</v>
      </c>
      <c r="GV152" s="171">
        <f t="shared" si="750"/>
        <v>0</v>
      </c>
      <c r="GW152" s="171">
        <f t="shared" si="751"/>
        <v>0</v>
      </c>
      <c r="GX152" s="171">
        <f t="shared" si="752"/>
        <v>0</v>
      </c>
      <c r="GY152" s="171">
        <f t="shared" si="753"/>
        <v>8225.5</v>
      </c>
      <c r="GZ152" s="171">
        <f t="shared" si="754"/>
        <v>0</v>
      </c>
      <c r="HA152" s="171">
        <f t="shared" si="755"/>
        <v>0</v>
      </c>
      <c r="HB152" s="171">
        <f t="shared" si="756"/>
        <v>43499.42</v>
      </c>
      <c r="HC152" s="171">
        <f t="shared" si="757"/>
        <v>5954.5</v>
      </c>
      <c r="HD152" s="171">
        <f t="shared" si="758"/>
        <v>0</v>
      </c>
      <c r="HE152" s="171">
        <f t="shared" si="759"/>
        <v>0</v>
      </c>
      <c r="HF152" s="171">
        <f t="shared" si="760"/>
        <v>0</v>
      </c>
      <c r="HG152" s="171">
        <f t="shared" si="761"/>
        <v>0</v>
      </c>
      <c r="HH152" s="171">
        <f t="shared" si="762"/>
        <v>0</v>
      </c>
      <c r="HI152" s="778"/>
      <c r="HJ152" s="171">
        <f t="shared" si="763"/>
        <v>1671.74</v>
      </c>
      <c r="HK152" s="171"/>
      <c r="HL152" s="172">
        <f t="shared" si="764"/>
        <v>39479</v>
      </c>
      <c r="HM152" s="171">
        <f t="shared" ref="HM152:HM183" si="765">HM151+HJ152</f>
        <v>62312.420000000013</v>
      </c>
      <c r="HN152" s="700">
        <f t="shared" si="695"/>
        <v>38930</v>
      </c>
      <c r="HO152" s="160">
        <f t="shared" si="696"/>
        <v>0</v>
      </c>
      <c r="HP152" s="160">
        <f t="shared" si="697"/>
        <v>-503.5</v>
      </c>
      <c r="HQ152" s="171">
        <f t="shared" si="698"/>
        <v>-503.5</v>
      </c>
      <c r="HR152" s="168">
        <f t="shared" si="699"/>
        <v>0</v>
      </c>
      <c r="HS152" s="168">
        <f t="shared" si="700"/>
        <v>1</v>
      </c>
      <c r="HT152" s="160">
        <f t="shared" si="735"/>
        <v>44509.930000000015</v>
      </c>
      <c r="HU152" s="158">
        <f>MAX(HT55:HT152)</f>
        <v>45171.170000000013</v>
      </c>
      <c r="HV152" s="158">
        <f t="shared" si="701"/>
        <v>-661.23999999999796</v>
      </c>
      <c r="HW152" s="170"/>
      <c r="HX152" s="468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  <c r="IX152" s="156"/>
      <c r="IY152" s="156"/>
      <c r="IZ152" s="156"/>
      <c r="JA152" s="156"/>
      <c r="JB152" s="156"/>
      <c r="JC152" s="156"/>
      <c r="JD152" s="156"/>
      <c r="JE152" s="156"/>
      <c r="JF152" s="156"/>
      <c r="JG152" s="156"/>
      <c r="JH152" s="156"/>
      <c r="JI152" s="156"/>
      <c r="JJ152" s="156"/>
      <c r="JK152" s="156"/>
      <c r="JL152" s="156"/>
      <c r="JM152" s="156"/>
      <c r="JN152" s="156"/>
      <c r="JO152" s="156"/>
      <c r="JP152" s="156"/>
      <c r="JQ152" s="156"/>
      <c r="JR152" s="156"/>
      <c r="JS152" s="156"/>
      <c r="JT152" s="156"/>
      <c r="JU152" s="156"/>
    </row>
    <row r="153" spans="1:281" s="174" customFormat="1" ht="19.5" customHeight="1" x14ac:dyDescent="0.35">
      <c r="A153" s="156"/>
      <c r="B153" s="813">
        <f t="shared" si="702"/>
        <v>38961</v>
      </c>
      <c r="C153" s="814">
        <f t="shared" si="703"/>
        <v>28789.26</v>
      </c>
      <c r="D153" s="816">
        <v>0</v>
      </c>
      <c r="E153" s="816">
        <v>0</v>
      </c>
      <c r="F153" s="814">
        <f t="shared" si="665"/>
        <v>372.01</v>
      </c>
      <c r="G153" s="817">
        <f t="shared" si="704"/>
        <v>29161.269999999997</v>
      </c>
      <c r="H153" s="818">
        <f t="shared" si="705"/>
        <v>1.2921832655650058E-2</v>
      </c>
      <c r="I153" s="765">
        <f t="shared" si="706"/>
        <v>44881.940000000017</v>
      </c>
      <c r="J153" s="159">
        <f t="shared" si="666"/>
        <v>-289.22999999999593</v>
      </c>
      <c r="K153" s="267">
        <v>38961</v>
      </c>
      <c r="L153" s="162">
        <f t="shared" si="707"/>
        <v>0</v>
      </c>
      <c r="M153" s="260">
        <v>1601.5</v>
      </c>
      <c r="N153" s="175">
        <f t="shared" si="667"/>
        <v>0</v>
      </c>
      <c r="O153" s="162">
        <f t="shared" si="708"/>
        <v>0</v>
      </c>
      <c r="P153" s="260">
        <v>160.15</v>
      </c>
      <c r="Q153" s="176">
        <f t="shared" si="668"/>
        <v>0</v>
      </c>
      <c r="R153" s="161">
        <f t="shared" si="709"/>
        <v>0</v>
      </c>
      <c r="S153" s="260">
        <v>1488</v>
      </c>
      <c r="T153" s="177">
        <f t="shared" si="669"/>
        <v>0</v>
      </c>
      <c r="U153" s="164">
        <f t="shared" si="710"/>
        <v>0</v>
      </c>
      <c r="V153" s="260">
        <v>148.80000000000001</v>
      </c>
      <c r="W153" s="177">
        <f t="shared" si="670"/>
        <v>0</v>
      </c>
      <c r="X153" s="164">
        <f t="shared" si="711"/>
        <v>0</v>
      </c>
      <c r="Y153" s="248">
        <v>1766</v>
      </c>
      <c r="Z153" s="178">
        <f t="shared" si="671"/>
        <v>0</v>
      </c>
      <c r="AA153" s="165">
        <f t="shared" si="712"/>
        <v>0</v>
      </c>
      <c r="AB153" s="248">
        <v>844</v>
      </c>
      <c r="AC153" s="179">
        <f t="shared" si="672"/>
        <v>0</v>
      </c>
      <c r="AD153" s="164">
        <f t="shared" si="713"/>
        <v>0</v>
      </c>
      <c r="AE153" s="248">
        <v>106.4</v>
      </c>
      <c r="AF153" s="179">
        <f t="shared" si="673"/>
        <v>0</v>
      </c>
      <c r="AG153" s="164">
        <f t="shared" si="714"/>
        <v>0</v>
      </c>
      <c r="AH153" s="243">
        <v>-10709</v>
      </c>
      <c r="AI153" s="178">
        <f t="shared" si="674"/>
        <v>0</v>
      </c>
      <c r="AJ153" s="165">
        <f t="shared" si="715"/>
        <v>0</v>
      </c>
      <c r="AK153" s="243">
        <v>-5374</v>
      </c>
      <c r="AL153" s="179">
        <f t="shared" si="675"/>
        <v>0</v>
      </c>
      <c r="AM153" s="164">
        <f t="shared" si="716"/>
        <v>0</v>
      </c>
      <c r="AN153" s="243">
        <v>-2173</v>
      </c>
      <c r="AO153" s="178">
        <f t="shared" si="676"/>
        <v>0</v>
      </c>
      <c r="AP153" s="165">
        <f t="shared" si="717"/>
        <v>0</v>
      </c>
      <c r="AQ153" s="260">
        <v>761</v>
      </c>
      <c r="AR153" s="179">
        <f t="shared" si="677"/>
        <v>0</v>
      </c>
      <c r="AS153" s="164">
        <f t="shared" si="718"/>
        <v>1</v>
      </c>
      <c r="AT153" s="260">
        <v>41</v>
      </c>
      <c r="AU153" s="180">
        <f t="shared" si="678"/>
        <v>41</v>
      </c>
      <c r="AV153" s="162">
        <f t="shared" si="719"/>
        <v>0</v>
      </c>
      <c r="AW153" s="259">
        <v>-2348</v>
      </c>
      <c r="AX153" s="176">
        <f t="shared" si="679"/>
        <v>0</v>
      </c>
      <c r="AY153" s="161">
        <f t="shared" si="720"/>
        <v>0</v>
      </c>
      <c r="AZ153" s="248">
        <v>536.01</v>
      </c>
      <c r="BA153" s="181">
        <f t="shared" si="680"/>
        <v>0</v>
      </c>
      <c r="BB153" s="162">
        <f t="shared" si="721"/>
        <v>0</v>
      </c>
      <c r="BC153" s="248">
        <v>49.7</v>
      </c>
      <c r="BD153" s="182">
        <f t="shared" si="681"/>
        <v>0</v>
      </c>
      <c r="BE153" s="161">
        <f t="shared" si="722"/>
        <v>0</v>
      </c>
      <c r="BF153" s="247">
        <v>-464</v>
      </c>
      <c r="BG153" s="182">
        <f t="shared" si="682"/>
        <v>0</v>
      </c>
      <c r="BH153" s="161">
        <f t="shared" si="723"/>
        <v>0</v>
      </c>
      <c r="BI153" s="247">
        <v>-251.5</v>
      </c>
      <c r="BJ153" s="180">
        <f t="shared" si="683"/>
        <v>0</v>
      </c>
      <c r="BK153" s="161">
        <f t="shared" si="724"/>
        <v>1</v>
      </c>
      <c r="BL153" s="247">
        <v>-81.5</v>
      </c>
      <c r="BM153" s="180">
        <f t="shared" si="684"/>
        <v>-81.5</v>
      </c>
      <c r="BN153" s="161">
        <f t="shared" si="725"/>
        <v>0</v>
      </c>
      <c r="BO153" s="259">
        <v>-2415.5</v>
      </c>
      <c r="BP153" s="176">
        <f t="shared" si="685"/>
        <v>0</v>
      </c>
      <c r="BQ153" s="161">
        <f t="shared" si="726"/>
        <v>0</v>
      </c>
      <c r="BR153" s="260">
        <v>687.51</v>
      </c>
      <c r="BS153" s="182">
        <f t="shared" si="686"/>
        <v>0</v>
      </c>
      <c r="BT153" s="161">
        <f t="shared" si="727"/>
        <v>1</v>
      </c>
      <c r="BU153" s="260">
        <v>343.76</v>
      </c>
      <c r="BV153" s="180">
        <f t="shared" si="687"/>
        <v>343.76</v>
      </c>
      <c r="BW153" s="162">
        <f t="shared" si="728"/>
        <v>1</v>
      </c>
      <c r="BX153" s="260">
        <v>68.75</v>
      </c>
      <c r="BY153" s="176">
        <f t="shared" si="688"/>
        <v>68.75</v>
      </c>
      <c r="BZ153" s="161">
        <f t="shared" si="729"/>
        <v>0</v>
      </c>
      <c r="CA153" s="259">
        <v>-79</v>
      </c>
      <c r="CB153" s="180">
        <f t="shared" si="689"/>
        <v>0</v>
      </c>
      <c r="CC153" s="162">
        <f t="shared" si="730"/>
        <v>0</v>
      </c>
      <c r="CD153" s="259"/>
      <c r="CE153" s="182"/>
      <c r="CF153" s="410">
        <f t="shared" si="731"/>
        <v>0</v>
      </c>
      <c r="CG153" s="260">
        <v>7350</v>
      </c>
      <c r="CH153" s="182">
        <f t="shared" si="690"/>
        <v>0</v>
      </c>
      <c r="CI153" s="416">
        <f t="shared" si="732"/>
        <v>0</v>
      </c>
      <c r="CJ153" s="260">
        <v>3675</v>
      </c>
      <c r="CK153" s="444">
        <f t="shared" si="691"/>
        <v>0</v>
      </c>
      <c r="CL153" s="162">
        <f t="shared" si="733"/>
        <v>0</v>
      </c>
      <c r="CM153" s="260">
        <v>735</v>
      </c>
      <c r="CN153" s="608">
        <f t="shared" si="692"/>
        <v>0</v>
      </c>
      <c r="CO153" s="158">
        <f t="shared" si="693"/>
        <v>372.01</v>
      </c>
      <c r="CP153" s="182"/>
      <c r="CQ153" s="731">
        <f t="shared" si="694"/>
        <v>372.01</v>
      </c>
      <c r="CR153" s="599"/>
      <c r="CS153" s="359">
        <f t="shared" si="734"/>
        <v>38961</v>
      </c>
      <c r="CT153" s="613"/>
      <c r="CU153" s="182"/>
      <c r="CV153" s="608"/>
      <c r="CW153" s="642"/>
      <c r="CX153" s="182"/>
      <c r="CY153" s="608"/>
      <c r="CZ153" s="613"/>
      <c r="DA153" s="182"/>
      <c r="DB153" s="608"/>
      <c r="DC153" s="613"/>
      <c r="DD153" s="182"/>
      <c r="DE153" s="608"/>
      <c r="DF153" s="613"/>
      <c r="DG153" s="182"/>
      <c r="DH153" s="608"/>
      <c r="DI153" s="613"/>
      <c r="DJ153" s="182"/>
      <c r="DK153" s="608"/>
      <c r="DL153" s="613"/>
      <c r="DM153" s="182"/>
      <c r="DN153" s="608"/>
      <c r="DO153" s="613"/>
      <c r="DP153" s="182"/>
      <c r="DQ153" s="608"/>
      <c r="DR153" s="613"/>
      <c r="DS153" s="182"/>
      <c r="DT153" s="608"/>
      <c r="DU153" s="613"/>
      <c r="DV153" s="182"/>
      <c r="DW153" s="608"/>
      <c r="DX153" s="613"/>
      <c r="DY153" s="182"/>
      <c r="DZ153" s="608"/>
      <c r="EA153" s="613"/>
      <c r="EB153" s="182"/>
      <c r="EC153" s="608"/>
      <c r="ED153" s="613"/>
      <c r="EE153" s="182"/>
      <c r="EF153" s="608"/>
      <c r="EG153" s="613"/>
      <c r="EH153" s="182"/>
      <c r="EI153" s="608"/>
      <c r="EJ153" s="613"/>
      <c r="EK153" s="182"/>
      <c r="EL153" s="608"/>
      <c r="EM153" s="613"/>
      <c r="EN153" s="182"/>
      <c r="EO153" s="608"/>
      <c r="EP153" s="613"/>
      <c r="EQ153" s="182"/>
      <c r="ER153" s="608"/>
      <c r="ES153" s="613"/>
      <c r="ET153" s="182"/>
      <c r="EU153" s="608"/>
      <c r="EV153" s="613"/>
      <c r="EW153" s="182"/>
      <c r="EX153" s="608"/>
      <c r="EY153" s="613"/>
      <c r="EZ153" s="182"/>
      <c r="FA153" s="608"/>
      <c r="FB153" s="182"/>
      <c r="FC153" s="182"/>
      <c r="FD153" s="182"/>
      <c r="FE153" s="588"/>
      <c r="FF153" s="182"/>
      <c r="FG153" s="181"/>
      <c r="FH153" s="860"/>
      <c r="FI153" s="662">
        <f t="shared" si="534"/>
        <v>39508</v>
      </c>
      <c r="FJ153" s="677"/>
      <c r="FK153" s="677"/>
      <c r="FL153" s="677"/>
      <c r="FM153" s="677"/>
      <c r="FN153" s="677"/>
      <c r="FO153" s="677"/>
      <c r="FP153" s="677"/>
      <c r="FQ153" s="677"/>
      <c r="FR153" s="677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666"/>
      <c r="GD153" s="666"/>
      <c r="GE153" s="666"/>
      <c r="GF153" s="666"/>
      <c r="GG153" s="169"/>
      <c r="GH153" s="686">
        <f t="shared" si="736"/>
        <v>0</v>
      </c>
      <c r="GI153" s="171">
        <f t="shared" si="737"/>
        <v>0</v>
      </c>
      <c r="GJ153" s="171">
        <f t="shared" si="738"/>
        <v>0</v>
      </c>
      <c r="GK153" s="171">
        <f t="shared" si="739"/>
        <v>0</v>
      </c>
      <c r="GL153" s="171">
        <f t="shared" si="740"/>
        <v>0</v>
      </c>
      <c r="GM153" s="171">
        <f t="shared" si="741"/>
        <v>0</v>
      </c>
      <c r="GN153" s="171">
        <f t="shared" si="742"/>
        <v>0</v>
      </c>
      <c r="GO153" s="171">
        <f t="shared" si="743"/>
        <v>0</v>
      </c>
      <c r="GP153" s="171">
        <f t="shared" si="744"/>
        <v>0</v>
      </c>
      <c r="GQ153" s="171">
        <f t="shared" si="745"/>
        <v>0</v>
      </c>
      <c r="GR153" s="171">
        <f t="shared" si="746"/>
        <v>0</v>
      </c>
      <c r="GS153" s="171">
        <f t="shared" si="747"/>
        <v>4443</v>
      </c>
      <c r="GT153" s="171">
        <f t="shared" si="748"/>
        <v>0</v>
      </c>
      <c r="GU153" s="171">
        <f t="shared" si="749"/>
        <v>0</v>
      </c>
      <c r="GV153" s="171">
        <f t="shared" si="750"/>
        <v>0</v>
      </c>
      <c r="GW153" s="171">
        <f t="shared" si="751"/>
        <v>0</v>
      </c>
      <c r="GX153" s="171">
        <f t="shared" si="752"/>
        <v>0</v>
      </c>
      <c r="GY153" s="171">
        <f t="shared" si="753"/>
        <v>8964.25</v>
      </c>
      <c r="GZ153" s="171">
        <f t="shared" si="754"/>
        <v>0</v>
      </c>
      <c r="HA153" s="171">
        <f t="shared" si="755"/>
        <v>0</v>
      </c>
      <c r="HB153" s="171">
        <f t="shared" si="756"/>
        <v>46061.909999999996</v>
      </c>
      <c r="HC153" s="171">
        <f t="shared" si="757"/>
        <v>6467</v>
      </c>
      <c r="HD153" s="171">
        <f t="shared" si="758"/>
        <v>0</v>
      </c>
      <c r="HE153" s="171">
        <f t="shared" si="759"/>
        <v>0</v>
      </c>
      <c r="HF153" s="171">
        <f t="shared" si="760"/>
        <v>0</v>
      </c>
      <c r="HG153" s="171">
        <f t="shared" si="761"/>
        <v>0</v>
      </c>
      <c r="HH153" s="171">
        <f t="shared" si="762"/>
        <v>0</v>
      </c>
      <c r="HI153" s="778"/>
      <c r="HJ153" s="171">
        <f t="shared" si="763"/>
        <v>3623.74</v>
      </c>
      <c r="HK153" s="171"/>
      <c r="HL153" s="172">
        <f t="shared" si="764"/>
        <v>39508</v>
      </c>
      <c r="HM153" s="171">
        <f t="shared" si="765"/>
        <v>65936.160000000018</v>
      </c>
      <c r="HN153" s="700">
        <f t="shared" si="695"/>
        <v>38961</v>
      </c>
      <c r="HO153" s="160">
        <f t="shared" si="696"/>
        <v>372.01</v>
      </c>
      <c r="HP153" s="160">
        <f t="shared" si="697"/>
        <v>0</v>
      </c>
      <c r="HQ153" s="171">
        <f t="shared" si="698"/>
        <v>372.01</v>
      </c>
      <c r="HR153" s="168">
        <f t="shared" si="699"/>
        <v>1</v>
      </c>
      <c r="HS153" s="168">
        <f t="shared" si="700"/>
        <v>0</v>
      </c>
      <c r="HT153" s="160">
        <f t="shared" si="735"/>
        <v>44881.940000000017</v>
      </c>
      <c r="HU153" s="158">
        <f>MAX(HT55:HT153)</f>
        <v>45171.170000000013</v>
      </c>
      <c r="HV153" s="158">
        <f t="shared" si="701"/>
        <v>-289.22999999999593</v>
      </c>
      <c r="HW153" s="170"/>
      <c r="HX153" s="468"/>
      <c r="HY153" s="156"/>
      <c r="HZ153" s="156"/>
      <c r="IA153" s="156"/>
      <c r="IB153" s="156"/>
      <c r="IC153" s="156"/>
      <c r="ID153" s="156"/>
      <c r="IE153" s="156"/>
      <c r="IF153" s="156"/>
      <c r="IG153" s="156"/>
      <c r="IH153" s="156"/>
      <c r="II153" s="156"/>
      <c r="IJ153" s="156"/>
      <c r="IK153" s="156"/>
      <c r="IL153" s="156"/>
      <c r="IM153" s="156"/>
      <c r="IN153" s="156"/>
      <c r="IO153" s="156"/>
      <c r="IP153" s="156"/>
      <c r="IQ153" s="156"/>
      <c r="IR153" s="156"/>
      <c r="IS153" s="156"/>
      <c r="IT153" s="156"/>
      <c r="IU153" s="156"/>
      <c r="IV153" s="156"/>
      <c r="IW153" s="156"/>
      <c r="IX153" s="156"/>
      <c r="IY153" s="156"/>
      <c r="IZ153" s="156"/>
      <c r="JA153" s="156"/>
      <c r="JB153" s="156"/>
      <c r="JC153" s="156"/>
      <c r="JD153" s="156"/>
      <c r="JE153" s="156"/>
      <c r="JF153" s="156"/>
      <c r="JG153" s="156"/>
      <c r="JH153" s="156"/>
      <c r="JI153" s="156"/>
      <c r="JJ153" s="156"/>
      <c r="JK153" s="156"/>
      <c r="JL153" s="156"/>
      <c r="JM153" s="156"/>
      <c r="JN153" s="156"/>
      <c r="JO153" s="156"/>
      <c r="JP153" s="156"/>
      <c r="JQ153" s="156"/>
      <c r="JR153" s="156"/>
      <c r="JS153" s="156"/>
      <c r="JT153" s="156"/>
      <c r="JU153" s="156"/>
    </row>
    <row r="154" spans="1:281" s="174" customFormat="1" ht="19.5" customHeight="1" x14ac:dyDescent="0.35">
      <c r="A154" s="156"/>
      <c r="B154" s="813">
        <f t="shared" si="702"/>
        <v>38991</v>
      </c>
      <c r="C154" s="814">
        <f t="shared" si="703"/>
        <v>29161.269999999997</v>
      </c>
      <c r="D154" s="816">
        <v>0</v>
      </c>
      <c r="E154" s="816">
        <v>0</v>
      </c>
      <c r="F154" s="814">
        <f t="shared" si="665"/>
        <v>163.25</v>
      </c>
      <c r="G154" s="817">
        <f t="shared" si="704"/>
        <v>29324.519999999997</v>
      </c>
      <c r="H154" s="818">
        <f t="shared" si="705"/>
        <v>5.598178680146647E-3</v>
      </c>
      <c r="I154" s="765">
        <f t="shared" si="706"/>
        <v>45045.190000000017</v>
      </c>
      <c r="J154" s="159">
        <f t="shared" si="666"/>
        <v>-125.97999999999593</v>
      </c>
      <c r="K154" s="267">
        <v>38991</v>
      </c>
      <c r="L154" s="162">
        <f t="shared" si="707"/>
        <v>0</v>
      </c>
      <c r="M154" s="260">
        <v>2104.5</v>
      </c>
      <c r="N154" s="175">
        <f t="shared" si="667"/>
        <v>0</v>
      </c>
      <c r="O154" s="162">
        <f t="shared" si="708"/>
        <v>0</v>
      </c>
      <c r="P154" s="260">
        <v>210.45</v>
      </c>
      <c r="Q154" s="176">
        <f t="shared" si="668"/>
        <v>0</v>
      </c>
      <c r="R154" s="161">
        <f t="shared" si="709"/>
        <v>0</v>
      </c>
      <c r="S154" s="260">
        <v>1568.2</v>
      </c>
      <c r="T154" s="177">
        <f t="shared" si="669"/>
        <v>0</v>
      </c>
      <c r="U154" s="164">
        <f t="shared" si="710"/>
        <v>0</v>
      </c>
      <c r="V154" s="260">
        <v>156.82</v>
      </c>
      <c r="W154" s="177">
        <f t="shared" si="670"/>
        <v>0</v>
      </c>
      <c r="X154" s="164">
        <f t="shared" si="711"/>
        <v>0</v>
      </c>
      <c r="Y154" s="248">
        <v>2576</v>
      </c>
      <c r="Z154" s="178">
        <f t="shared" si="671"/>
        <v>0</v>
      </c>
      <c r="AA154" s="165">
        <f t="shared" si="712"/>
        <v>0</v>
      </c>
      <c r="AB154" s="248">
        <v>1268.5</v>
      </c>
      <c r="AC154" s="179">
        <f t="shared" si="672"/>
        <v>0</v>
      </c>
      <c r="AD154" s="164">
        <f t="shared" si="713"/>
        <v>0</v>
      </c>
      <c r="AE154" s="248">
        <v>222.5</v>
      </c>
      <c r="AF154" s="179">
        <f t="shared" si="673"/>
        <v>0</v>
      </c>
      <c r="AG154" s="164">
        <f t="shared" si="714"/>
        <v>0</v>
      </c>
      <c r="AH154" s="439">
        <v>2101</v>
      </c>
      <c r="AI154" s="178">
        <f t="shared" si="674"/>
        <v>0</v>
      </c>
      <c r="AJ154" s="165">
        <f t="shared" si="715"/>
        <v>0</v>
      </c>
      <c r="AK154" s="439">
        <v>1031</v>
      </c>
      <c r="AL154" s="179">
        <f t="shared" si="675"/>
        <v>0</v>
      </c>
      <c r="AM154" s="164">
        <f t="shared" si="716"/>
        <v>0</v>
      </c>
      <c r="AN154" s="439">
        <v>389</v>
      </c>
      <c r="AO154" s="178">
        <f t="shared" si="676"/>
        <v>0</v>
      </c>
      <c r="AP154" s="165">
        <f t="shared" si="717"/>
        <v>0</v>
      </c>
      <c r="AQ154" s="260">
        <v>1091</v>
      </c>
      <c r="AR154" s="179">
        <f t="shared" si="677"/>
        <v>0</v>
      </c>
      <c r="AS154" s="164">
        <f t="shared" si="718"/>
        <v>1</v>
      </c>
      <c r="AT154" s="260">
        <v>74</v>
      </c>
      <c r="AU154" s="180">
        <f t="shared" si="678"/>
        <v>74</v>
      </c>
      <c r="AV154" s="162">
        <f t="shared" si="719"/>
        <v>0</v>
      </c>
      <c r="AW154" s="260">
        <v>772</v>
      </c>
      <c r="AX154" s="176">
        <f t="shared" si="679"/>
        <v>0</v>
      </c>
      <c r="AY154" s="161">
        <f t="shared" si="720"/>
        <v>0</v>
      </c>
      <c r="AZ154" s="248">
        <v>110.99</v>
      </c>
      <c r="BA154" s="181">
        <f t="shared" si="680"/>
        <v>0</v>
      </c>
      <c r="BB154" s="162">
        <f t="shared" si="721"/>
        <v>0</v>
      </c>
      <c r="BC154" s="248">
        <v>7.2</v>
      </c>
      <c r="BD154" s="182">
        <f t="shared" si="681"/>
        <v>0</v>
      </c>
      <c r="BE154" s="161">
        <f t="shared" si="722"/>
        <v>0</v>
      </c>
      <c r="BF154" s="248">
        <v>823.5</v>
      </c>
      <c r="BG154" s="182">
        <f t="shared" si="682"/>
        <v>0</v>
      </c>
      <c r="BH154" s="161">
        <f t="shared" si="723"/>
        <v>0</v>
      </c>
      <c r="BI154" s="248">
        <v>392.25</v>
      </c>
      <c r="BJ154" s="180">
        <f t="shared" si="683"/>
        <v>0</v>
      </c>
      <c r="BK154" s="161">
        <f t="shared" si="724"/>
        <v>1</v>
      </c>
      <c r="BL154" s="248">
        <v>47.25</v>
      </c>
      <c r="BM154" s="180">
        <f t="shared" si="684"/>
        <v>47.25</v>
      </c>
      <c r="BN154" s="161">
        <f t="shared" si="725"/>
        <v>0</v>
      </c>
      <c r="BO154" s="259">
        <v>-9.25</v>
      </c>
      <c r="BP154" s="176">
        <f t="shared" si="685"/>
        <v>0</v>
      </c>
      <c r="BQ154" s="161">
        <f t="shared" si="726"/>
        <v>0</v>
      </c>
      <c r="BR154" s="260">
        <v>161</v>
      </c>
      <c r="BS154" s="182">
        <f t="shared" si="686"/>
        <v>0</v>
      </c>
      <c r="BT154" s="161">
        <f t="shared" si="727"/>
        <v>1</v>
      </c>
      <c r="BU154" s="260">
        <v>61</v>
      </c>
      <c r="BV154" s="180">
        <f t="shared" si="687"/>
        <v>61</v>
      </c>
      <c r="BW154" s="162">
        <f t="shared" si="728"/>
        <v>1</v>
      </c>
      <c r="BX154" s="259">
        <v>-19</v>
      </c>
      <c r="BY154" s="176">
        <f t="shared" si="688"/>
        <v>-19</v>
      </c>
      <c r="BZ154" s="161">
        <f t="shared" si="729"/>
        <v>0</v>
      </c>
      <c r="CA154" s="260">
        <v>451.02</v>
      </c>
      <c r="CB154" s="180">
        <f t="shared" si="689"/>
        <v>0</v>
      </c>
      <c r="CC154" s="162">
        <f t="shared" si="730"/>
        <v>0</v>
      </c>
      <c r="CD154" s="260"/>
      <c r="CE154" s="182"/>
      <c r="CF154" s="410">
        <f t="shared" si="731"/>
        <v>0</v>
      </c>
      <c r="CG154" s="260">
        <v>4180</v>
      </c>
      <c r="CH154" s="182">
        <f t="shared" si="690"/>
        <v>0</v>
      </c>
      <c r="CI154" s="416">
        <f t="shared" si="732"/>
        <v>0</v>
      </c>
      <c r="CJ154" s="260">
        <v>2090</v>
      </c>
      <c r="CK154" s="444">
        <f t="shared" si="691"/>
        <v>0</v>
      </c>
      <c r="CL154" s="162">
        <f t="shared" si="733"/>
        <v>0</v>
      </c>
      <c r="CM154" s="260">
        <v>418</v>
      </c>
      <c r="CN154" s="608">
        <f t="shared" si="692"/>
        <v>0</v>
      </c>
      <c r="CO154" s="158">
        <f t="shared" si="693"/>
        <v>163.25</v>
      </c>
      <c r="CP154" s="182"/>
      <c r="CQ154" s="731">
        <f t="shared" si="694"/>
        <v>163.25</v>
      </c>
      <c r="CR154" s="599"/>
      <c r="CS154" s="359">
        <f t="shared" si="734"/>
        <v>38991</v>
      </c>
      <c r="CT154" s="613"/>
      <c r="CU154" s="182"/>
      <c r="CV154" s="608"/>
      <c r="CW154" s="642"/>
      <c r="CX154" s="182"/>
      <c r="CY154" s="608"/>
      <c r="CZ154" s="613"/>
      <c r="DA154" s="182"/>
      <c r="DB154" s="608"/>
      <c r="DC154" s="613"/>
      <c r="DD154" s="182"/>
      <c r="DE154" s="608"/>
      <c r="DF154" s="613"/>
      <c r="DG154" s="182"/>
      <c r="DH154" s="608"/>
      <c r="DI154" s="613"/>
      <c r="DJ154" s="182"/>
      <c r="DK154" s="608"/>
      <c r="DL154" s="613"/>
      <c r="DM154" s="182"/>
      <c r="DN154" s="608"/>
      <c r="DO154" s="613"/>
      <c r="DP154" s="182"/>
      <c r="DQ154" s="608"/>
      <c r="DR154" s="613"/>
      <c r="DS154" s="182"/>
      <c r="DT154" s="608"/>
      <c r="DU154" s="613"/>
      <c r="DV154" s="182"/>
      <c r="DW154" s="608"/>
      <c r="DX154" s="613"/>
      <c r="DY154" s="182"/>
      <c r="DZ154" s="608"/>
      <c r="EA154" s="613"/>
      <c r="EB154" s="182"/>
      <c r="EC154" s="608"/>
      <c r="ED154" s="613"/>
      <c r="EE154" s="182"/>
      <c r="EF154" s="608"/>
      <c r="EG154" s="613"/>
      <c r="EH154" s="182"/>
      <c r="EI154" s="608"/>
      <c r="EJ154" s="613"/>
      <c r="EK154" s="182"/>
      <c r="EL154" s="608"/>
      <c r="EM154" s="613"/>
      <c r="EN154" s="182"/>
      <c r="EO154" s="608"/>
      <c r="EP154" s="613"/>
      <c r="EQ154" s="182"/>
      <c r="ER154" s="608"/>
      <c r="ES154" s="613"/>
      <c r="ET154" s="182"/>
      <c r="EU154" s="608"/>
      <c r="EV154" s="613"/>
      <c r="EW154" s="182"/>
      <c r="EX154" s="608"/>
      <c r="EY154" s="613"/>
      <c r="EZ154" s="182"/>
      <c r="FA154" s="608"/>
      <c r="FB154" s="182"/>
      <c r="FC154" s="182"/>
      <c r="FD154" s="182"/>
      <c r="FE154" s="588"/>
      <c r="FF154" s="182"/>
      <c r="FG154" s="181"/>
      <c r="FH154" s="860"/>
      <c r="FI154" s="662">
        <f t="shared" si="534"/>
        <v>39539</v>
      </c>
      <c r="FJ154" s="677"/>
      <c r="FK154" s="677"/>
      <c r="FL154" s="677"/>
      <c r="FM154" s="677"/>
      <c r="FN154" s="677"/>
      <c r="FO154" s="677"/>
      <c r="FP154" s="677"/>
      <c r="FQ154" s="677"/>
      <c r="FR154" s="677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666"/>
      <c r="GD154" s="666"/>
      <c r="GE154" s="666"/>
      <c r="GF154" s="666"/>
      <c r="GG154" s="169"/>
      <c r="GH154" s="686">
        <f t="shared" si="736"/>
        <v>0</v>
      </c>
      <c r="GI154" s="171">
        <f t="shared" si="737"/>
        <v>0</v>
      </c>
      <c r="GJ154" s="171">
        <f t="shared" si="738"/>
        <v>0</v>
      </c>
      <c r="GK154" s="171">
        <f t="shared" si="739"/>
        <v>0</v>
      </c>
      <c r="GL154" s="171">
        <f t="shared" si="740"/>
        <v>0</v>
      </c>
      <c r="GM154" s="171">
        <f t="shared" si="741"/>
        <v>0</v>
      </c>
      <c r="GN154" s="171">
        <f t="shared" si="742"/>
        <v>0</v>
      </c>
      <c r="GO154" s="171">
        <f t="shared" si="743"/>
        <v>0</v>
      </c>
      <c r="GP154" s="171">
        <f t="shared" si="744"/>
        <v>0</v>
      </c>
      <c r="GQ154" s="171">
        <f t="shared" si="745"/>
        <v>0</v>
      </c>
      <c r="GR154" s="171">
        <f t="shared" si="746"/>
        <v>0</v>
      </c>
      <c r="GS154" s="171">
        <f t="shared" si="747"/>
        <v>4465</v>
      </c>
      <c r="GT154" s="171">
        <f t="shared" si="748"/>
        <v>0</v>
      </c>
      <c r="GU154" s="171">
        <f t="shared" si="749"/>
        <v>0</v>
      </c>
      <c r="GV154" s="171">
        <f t="shared" si="750"/>
        <v>0</v>
      </c>
      <c r="GW154" s="171">
        <f t="shared" si="751"/>
        <v>0</v>
      </c>
      <c r="GX154" s="171">
        <f t="shared" si="752"/>
        <v>0</v>
      </c>
      <c r="GY154" s="171">
        <f t="shared" si="753"/>
        <v>8755.25</v>
      </c>
      <c r="GZ154" s="171">
        <f t="shared" si="754"/>
        <v>0</v>
      </c>
      <c r="HA154" s="171">
        <f t="shared" si="755"/>
        <v>0</v>
      </c>
      <c r="HB154" s="171">
        <f t="shared" si="756"/>
        <v>45229.17</v>
      </c>
      <c r="HC154" s="171">
        <f t="shared" si="757"/>
        <v>6269.25</v>
      </c>
      <c r="HD154" s="171">
        <f t="shared" si="758"/>
        <v>0</v>
      </c>
      <c r="HE154" s="171">
        <f t="shared" si="759"/>
        <v>0</v>
      </c>
      <c r="HF154" s="171">
        <f t="shared" si="760"/>
        <v>0</v>
      </c>
      <c r="HG154" s="171">
        <f t="shared" si="761"/>
        <v>0</v>
      </c>
      <c r="HH154" s="171">
        <f t="shared" si="762"/>
        <v>0</v>
      </c>
      <c r="HI154" s="778"/>
      <c r="HJ154" s="171">
        <f t="shared" si="763"/>
        <v>-1217.49</v>
      </c>
      <c r="HK154" s="171"/>
      <c r="HL154" s="172">
        <f t="shared" si="764"/>
        <v>39539</v>
      </c>
      <c r="HM154" s="171">
        <f t="shared" si="765"/>
        <v>64718.67000000002</v>
      </c>
      <c r="HN154" s="700">
        <f t="shared" si="695"/>
        <v>38991</v>
      </c>
      <c r="HO154" s="160">
        <f t="shared" si="696"/>
        <v>163.25</v>
      </c>
      <c r="HP154" s="160">
        <f t="shared" si="697"/>
        <v>0</v>
      </c>
      <c r="HQ154" s="171">
        <f t="shared" si="698"/>
        <v>163.25</v>
      </c>
      <c r="HR154" s="168">
        <f t="shared" si="699"/>
        <v>1</v>
      </c>
      <c r="HS154" s="168">
        <f t="shared" si="700"/>
        <v>0</v>
      </c>
      <c r="HT154" s="160">
        <f t="shared" si="735"/>
        <v>45045.190000000017</v>
      </c>
      <c r="HU154" s="158">
        <f>MAX(HT55:HT154)</f>
        <v>45171.170000000013</v>
      </c>
      <c r="HV154" s="158">
        <f t="shared" si="701"/>
        <v>-125.97999999999593</v>
      </c>
      <c r="HW154" s="170"/>
      <c r="HX154" s="468"/>
      <c r="HY154" s="156"/>
      <c r="HZ154" s="156"/>
      <c r="IA154" s="156"/>
      <c r="IB154" s="156"/>
      <c r="IC154" s="156"/>
      <c r="ID154" s="156"/>
      <c r="IE154" s="156"/>
      <c r="IF154" s="156"/>
      <c r="IG154" s="156"/>
      <c r="IH154" s="156"/>
      <c r="II154" s="156"/>
      <c r="IJ154" s="156"/>
      <c r="IK154" s="156"/>
      <c r="IL154" s="156"/>
      <c r="IM154" s="156"/>
      <c r="IN154" s="156"/>
      <c r="IO154" s="156"/>
      <c r="IP154" s="156"/>
      <c r="IQ154" s="156"/>
      <c r="IR154" s="156"/>
      <c r="IS154" s="156"/>
      <c r="IT154" s="156"/>
      <c r="IU154" s="156"/>
      <c r="IV154" s="156"/>
      <c r="IW154" s="156"/>
      <c r="IX154" s="156"/>
      <c r="IY154" s="156"/>
      <c r="IZ154" s="156"/>
      <c r="JA154" s="156"/>
      <c r="JB154" s="156"/>
      <c r="JC154" s="156"/>
      <c r="JD154" s="156"/>
      <c r="JE154" s="156"/>
      <c r="JF154" s="156"/>
      <c r="JG154" s="156"/>
      <c r="JH154" s="156"/>
      <c r="JI154" s="156"/>
      <c r="JJ154" s="156"/>
      <c r="JK154" s="156"/>
      <c r="JL154" s="156"/>
      <c r="JM154" s="156"/>
      <c r="JN154" s="156"/>
      <c r="JO154" s="156"/>
      <c r="JP154" s="156"/>
      <c r="JQ154" s="156"/>
      <c r="JR154" s="156"/>
      <c r="JS154" s="156"/>
      <c r="JT154" s="156"/>
      <c r="JU154" s="156"/>
    </row>
    <row r="155" spans="1:281" s="174" customFormat="1" ht="19.5" customHeight="1" x14ac:dyDescent="0.35">
      <c r="A155" s="156"/>
      <c r="B155" s="813">
        <f t="shared" si="702"/>
        <v>39022</v>
      </c>
      <c r="C155" s="814">
        <f t="shared" si="703"/>
        <v>29324.519999999997</v>
      </c>
      <c r="D155" s="816">
        <v>0</v>
      </c>
      <c r="E155" s="816">
        <v>0</v>
      </c>
      <c r="F155" s="814">
        <f t="shared" si="665"/>
        <v>1391.51</v>
      </c>
      <c r="G155" s="817">
        <f t="shared" si="704"/>
        <v>30716.029999999995</v>
      </c>
      <c r="H155" s="818">
        <f t="shared" si="705"/>
        <v>4.7452098107658713E-2</v>
      </c>
      <c r="I155" s="765">
        <f t="shared" si="706"/>
        <v>46436.700000000019</v>
      </c>
      <c r="J155" s="159">
        <f t="shared" si="666"/>
        <v>0</v>
      </c>
      <c r="K155" s="267">
        <v>39022</v>
      </c>
      <c r="L155" s="162">
        <f t="shared" si="707"/>
        <v>0</v>
      </c>
      <c r="M155" s="260">
        <v>1134.5</v>
      </c>
      <c r="N155" s="175">
        <f t="shared" si="667"/>
        <v>0</v>
      </c>
      <c r="O155" s="162">
        <f t="shared" si="708"/>
        <v>0</v>
      </c>
      <c r="P155" s="260">
        <v>113.45</v>
      </c>
      <c r="Q155" s="176">
        <f t="shared" si="668"/>
        <v>0</v>
      </c>
      <c r="R155" s="161">
        <f t="shared" si="709"/>
        <v>0</v>
      </c>
      <c r="S155" s="260">
        <v>1174.2</v>
      </c>
      <c r="T155" s="177">
        <f t="shared" si="669"/>
        <v>0</v>
      </c>
      <c r="U155" s="164">
        <f t="shared" si="710"/>
        <v>0</v>
      </c>
      <c r="V155" s="260">
        <v>117.42</v>
      </c>
      <c r="W155" s="177">
        <f t="shared" si="670"/>
        <v>0</v>
      </c>
      <c r="X155" s="164">
        <f t="shared" si="711"/>
        <v>0</v>
      </c>
      <c r="Y155" s="248">
        <v>4245</v>
      </c>
      <c r="Z155" s="178">
        <f t="shared" si="671"/>
        <v>0</v>
      </c>
      <c r="AA155" s="165">
        <f t="shared" si="712"/>
        <v>0</v>
      </c>
      <c r="AB155" s="248">
        <v>2122.5</v>
      </c>
      <c r="AC155" s="179">
        <f t="shared" si="672"/>
        <v>0</v>
      </c>
      <c r="AD155" s="164">
        <f t="shared" si="713"/>
        <v>0</v>
      </c>
      <c r="AE155" s="248">
        <v>424.5</v>
      </c>
      <c r="AF155" s="179">
        <f t="shared" si="673"/>
        <v>0</v>
      </c>
      <c r="AG155" s="164">
        <f t="shared" si="714"/>
        <v>0</v>
      </c>
      <c r="AH155" s="439">
        <v>8455</v>
      </c>
      <c r="AI155" s="178">
        <f t="shared" si="674"/>
        <v>0</v>
      </c>
      <c r="AJ155" s="165">
        <f t="shared" si="715"/>
        <v>0</v>
      </c>
      <c r="AK155" s="439">
        <v>4227.5</v>
      </c>
      <c r="AL155" s="179">
        <f t="shared" si="675"/>
        <v>0</v>
      </c>
      <c r="AM155" s="164">
        <f t="shared" si="716"/>
        <v>0</v>
      </c>
      <c r="AN155" s="439">
        <v>1691</v>
      </c>
      <c r="AO155" s="178">
        <f t="shared" si="676"/>
        <v>0</v>
      </c>
      <c r="AP155" s="165">
        <f t="shared" si="717"/>
        <v>0</v>
      </c>
      <c r="AQ155" s="260">
        <v>1440</v>
      </c>
      <c r="AR155" s="179">
        <f t="shared" si="677"/>
        <v>0</v>
      </c>
      <c r="AS155" s="164">
        <f t="shared" si="718"/>
        <v>1</v>
      </c>
      <c r="AT155" s="260">
        <v>144</v>
      </c>
      <c r="AU155" s="180">
        <f t="shared" si="678"/>
        <v>144</v>
      </c>
      <c r="AV155" s="162">
        <f t="shared" si="719"/>
        <v>0</v>
      </c>
      <c r="AW155" s="259">
        <v>-289</v>
      </c>
      <c r="AX155" s="176">
        <f t="shared" si="679"/>
        <v>0</v>
      </c>
      <c r="AY155" s="161">
        <f t="shared" si="720"/>
        <v>0</v>
      </c>
      <c r="AZ155" s="248">
        <v>3237.51</v>
      </c>
      <c r="BA155" s="181">
        <f t="shared" si="680"/>
        <v>0</v>
      </c>
      <c r="BB155" s="162">
        <f t="shared" si="721"/>
        <v>0</v>
      </c>
      <c r="BC155" s="248">
        <v>323.75</v>
      </c>
      <c r="BD155" s="182">
        <f t="shared" si="681"/>
        <v>0</v>
      </c>
      <c r="BE155" s="161">
        <f t="shared" si="722"/>
        <v>0</v>
      </c>
      <c r="BF155" s="248">
        <v>6025</v>
      </c>
      <c r="BG155" s="182">
        <f t="shared" si="682"/>
        <v>0</v>
      </c>
      <c r="BH155" s="161">
        <f t="shared" si="723"/>
        <v>0</v>
      </c>
      <c r="BI155" s="248">
        <v>3012.5</v>
      </c>
      <c r="BJ155" s="180">
        <f t="shared" si="683"/>
        <v>0</v>
      </c>
      <c r="BK155" s="161">
        <f t="shared" si="724"/>
        <v>1</v>
      </c>
      <c r="BL155" s="248">
        <v>602.5</v>
      </c>
      <c r="BM155" s="180">
        <f t="shared" si="684"/>
        <v>602.5</v>
      </c>
      <c r="BN155" s="161">
        <f t="shared" si="725"/>
        <v>0</v>
      </c>
      <c r="BO155" s="260">
        <v>3431.25</v>
      </c>
      <c r="BP155" s="176">
        <f t="shared" si="685"/>
        <v>0</v>
      </c>
      <c r="BQ155" s="161">
        <f t="shared" si="726"/>
        <v>0</v>
      </c>
      <c r="BR155" s="260">
        <v>1075.01</v>
      </c>
      <c r="BS155" s="182">
        <f t="shared" si="686"/>
        <v>0</v>
      </c>
      <c r="BT155" s="161">
        <f t="shared" si="727"/>
        <v>1</v>
      </c>
      <c r="BU155" s="260">
        <v>537.51</v>
      </c>
      <c r="BV155" s="180">
        <f t="shared" si="687"/>
        <v>537.51</v>
      </c>
      <c r="BW155" s="162">
        <f t="shared" si="728"/>
        <v>1</v>
      </c>
      <c r="BX155" s="260">
        <v>107.5</v>
      </c>
      <c r="BY155" s="176">
        <f t="shared" si="688"/>
        <v>107.5</v>
      </c>
      <c r="BZ155" s="161">
        <f t="shared" si="729"/>
        <v>0</v>
      </c>
      <c r="CA155" s="260">
        <v>2400</v>
      </c>
      <c r="CB155" s="180">
        <f t="shared" si="689"/>
        <v>0</v>
      </c>
      <c r="CC155" s="162">
        <f t="shared" si="730"/>
        <v>0</v>
      </c>
      <c r="CD155" s="260"/>
      <c r="CE155" s="182"/>
      <c r="CF155" s="410">
        <f t="shared" si="731"/>
        <v>0</v>
      </c>
      <c r="CG155" s="260">
        <v>4941</v>
      </c>
      <c r="CH155" s="182">
        <f t="shared" si="690"/>
        <v>0</v>
      </c>
      <c r="CI155" s="416">
        <f t="shared" si="732"/>
        <v>0</v>
      </c>
      <c r="CJ155" s="260">
        <v>2451</v>
      </c>
      <c r="CK155" s="444">
        <f t="shared" si="691"/>
        <v>0</v>
      </c>
      <c r="CL155" s="162">
        <f t="shared" si="733"/>
        <v>0</v>
      </c>
      <c r="CM155" s="260">
        <v>459</v>
      </c>
      <c r="CN155" s="608">
        <f t="shared" si="692"/>
        <v>0</v>
      </c>
      <c r="CO155" s="158">
        <f t="shared" si="693"/>
        <v>1391.51</v>
      </c>
      <c r="CP155" s="182"/>
      <c r="CQ155" s="731">
        <f t="shared" si="694"/>
        <v>1391.51</v>
      </c>
      <c r="CR155" s="599"/>
      <c r="CS155" s="359">
        <f t="shared" si="734"/>
        <v>39022</v>
      </c>
      <c r="CT155" s="613"/>
      <c r="CU155" s="182"/>
      <c r="CV155" s="608"/>
      <c r="CW155" s="642"/>
      <c r="CX155" s="182"/>
      <c r="CY155" s="608"/>
      <c r="CZ155" s="613"/>
      <c r="DA155" s="182"/>
      <c r="DB155" s="608"/>
      <c r="DC155" s="613"/>
      <c r="DD155" s="182"/>
      <c r="DE155" s="608"/>
      <c r="DF155" s="613"/>
      <c r="DG155" s="182"/>
      <c r="DH155" s="608"/>
      <c r="DI155" s="613"/>
      <c r="DJ155" s="182"/>
      <c r="DK155" s="608"/>
      <c r="DL155" s="613"/>
      <c r="DM155" s="182"/>
      <c r="DN155" s="608"/>
      <c r="DO155" s="613"/>
      <c r="DP155" s="182"/>
      <c r="DQ155" s="608"/>
      <c r="DR155" s="613"/>
      <c r="DS155" s="182"/>
      <c r="DT155" s="608"/>
      <c r="DU155" s="613"/>
      <c r="DV155" s="182"/>
      <c r="DW155" s="608"/>
      <c r="DX155" s="613"/>
      <c r="DY155" s="182"/>
      <c r="DZ155" s="608"/>
      <c r="EA155" s="613"/>
      <c r="EB155" s="182"/>
      <c r="EC155" s="608"/>
      <c r="ED155" s="613"/>
      <c r="EE155" s="182"/>
      <c r="EF155" s="608"/>
      <c r="EG155" s="613"/>
      <c r="EH155" s="182"/>
      <c r="EI155" s="608"/>
      <c r="EJ155" s="613"/>
      <c r="EK155" s="182"/>
      <c r="EL155" s="608"/>
      <c r="EM155" s="613"/>
      <c r="EN155" s="182"/>
      <c r="EO155" s="608"/>
      <c r="EP155" s="613"/>
      <c r="EQ155" s="182"/>
      <c r="ER155" s="608"/>
      <c r="ES155" s="613"/>
      <c r="ET155" s="182"/>
      <c r="EU155" s="608"/>
      <c r="EV155" s="613"/>
      <c r="EW155" s="182"/>
      <c r="EX155" s="608"/>
      <c r="EY155" s="613"/>
      <c r="EZ155" s="182"/>
      <c r="FA155" s="608"/>
      <c r="FB155" s="182"/>
      <c r="FC155" s="182"/>
      <c r="FD155" s="182"/>
      <c r="FE155" s="588"/>
      <c r="FF155" s="182"/>
      <c r="FG155" s="181"/>
      <c r="FH155" s="860"/>
      <c r="FI155" s="662">
        <f t="shared" si="534"/>
        <v>39569</v>
      </c>
      <c r="FJ155" s="677"/>
      <c r="FK155" s="677"/>
      <c r="FL155" s="677"/>
      <c r="FM155" s="677"/>
      <c r="FN155" s="677"/>
      <c r="FO155" s="677"/>
      <c r="FP155" s="677"/>
      <c r="FQ155" s="677"/>
      <c r="FR155" s="677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666"/>
      <c r="GD155" s="666"/>
      <c r="GE155" s="666"/>
      <c r="GF155" s="666"/>
      <c r="GG155" s="169"/>
      <c r="GH155" s="686">
        <f t="shared" si="736"/>
        <v>0</v>
      </c>
      <c r="GI155" s="171">
        <f t="shared" si="737"/>
        <v>0</v>
      </c>
      <c r="GJ155" s="171">
        <f t="shared" si="738"/>
        <v>0</v>
      </c>
      <c r="GK155" s="171">
        <f t="shared" si="739"/>
        <v>0</v>
      </c>
      <c r="GL155" s="171">
        <f t="shared" si="740"/>
        <v>0</v>
      </c>
      <c r="GM155" s="171">
        <f t="shared" si="741"/>
        <v>0</v>
      </c>
      <c r="GN155" s="171">
        <f t="shared" si="742"/>
        <v>0</v>
      </c>
      <c r="GO155" s="171">
        <f t="shared" si="743"/>
        <v>0</v>
      </c>
      <c r="GP155" s="171">
        <f t="shared" si="744"/>
        <v>0</v>
      </c>
      <c r="GQ155" s="171">
        <f t="shared" si="745"/>
        <v>0</v>
      </c>
      <c r="GR155" s="171">
        <f t="shared" si="746"/>
        <v>0</v>
      </c>
      <c r="GS155" s="171">
        <f t="shared" si="747"/>
        <v>4561</v>
      </c>
      <c r="GT155" s="171">
        <f t="shared" si="748"/>
        <v>0</v>
      </c>
      <c r="GU155" s="171">
        <f t="shared" si="749"/>
        <v>0</v>
      </c>
      <c r="GV155" s="171">
        <f t="shared" si="750"/>
        <v>0</v>
      </c>
      <c r="GW155" s="171">
        <f t="shared" si="751"/>
        <v>0</v>
      </c>
      <c r="GX155" s="171">
        <f t="shared" si="752"/>
        <v>0</v>
      </c>
      <c r="GY155" s="171">
        <f t="shared" si="753"/>
        <v>8538.75</v>
      </c>
      <c r="GZ155" s="171">
        <f t="shared" si="754"/>
        <v>0</v>
      </c>
      <c r="HA155" s="171">
        <f t="shared" si="755"/>
        <v>0</v>
      </c>
      <c r="HB155" s="171">
        <f t="shared" si="756"/>
        <v>46097.93</v>
      </c>
      <c r="HC155" s="171">
        <f t="shared" si="757"/>
        <v>6443</v>
      </c>
      <c r="HD155" s="171">
        <f t="shared" si="758"/>
        <v>0</v>
      </c>
      <c r="HE155" s="171">
        <f t="shared" si="759"/>
        <v>0</v>
      </c>
      <c r="HF155" s="171">
        <f t="shared" si="760"/>
        <v>0</v>
      </c>
      <c r="HG155" s="171">
        <f t="shared" si="761"/>
        <v>0</v>
      </c>
      <c r="HH155" s="171">
        <f t="shared" si="762"/>
        <v>0</v>
      </c>
      <c r="HI155" s="778"/>
      <c r="HJ155" s="171">
        <f t="shared" si="763"/>
        <v>922.01</v>
      </c>
      <c r="HK155" s="171"/>
      <c r="HL155" s="172">
        <f t="shared" si="764"/>
        <v>39569</v>
      </c>
      <c r="HM155" s="171">
        <f t="shared" si="765"/>
        <v>65640.680000000022</v>
      </c>
      <c r="HN155" s="700">
        <f t="shared" si="695"/>
        <v>39022</v>
      </c>
      <c r="HO155" s="160">
        <f t="shared" si="696"/>
        <v>1391.51</v>
      </c>
      <c r="HP155" s="160">
        <f t="shared" si="697"/>
        <v>0</v>
      </c>
      <c r="HQ155" s="171">
        <f t="shared" si="698"/>
        <v>1391.51</v>
      </c>
      <c r="HR155" s="168">
        <f t="shared" si="699"/>
        <v>1</v>
      </c>
      <c r="HS155" s="168">
        <f t="shared" si="700"/>
        <v>0</v>
      </c>
      <c r="HT155" s="160">
        <f t="shared" si="735"/>
        <v>46436.700000000019</v>
      </c>
      <c r="HU155" s="158">
        <f>MAX(HT55:HT155)</f>
        <v>46436.700000000019</v>
      </c>
      <c r="HV155" s="158">
        <f t="shared" si="701"/>
        <v>0</v>
      </c>
      <c r="HW155" s="170"/>
      <c r="HX155" s="468"/>
      <c r="HY155" s="156"/>
      <c r="HZ155" s="156"/>
      <c r="IA155" s="156"/>
      <c r="IB155" s="156"/>
      <c r="IC155" s="156"/>
      <c r="ID155" s="156"/>
      <c r="IE155" s="156"/>
      <c r="IF155" s="156"/>
      <c r="IG155" s="156"/>
      <c r="IH155" s="156"/>
      <c r="II155" s="156"/>
      <c r="IJ155" s="156"/>
      <c r="IK155" s="156"/>
      <c r="IL155" s="156"/>
      <c r="IM155" s="156"/>
      <c r="IN155" s="156"/>
      <c r="IO155" s="156"/>
      <c r="IP155" s="156"/>
      <c r="IQ155" s="156"/>
      <c r="IR155" s="156"/>
      <c r="IS155" s="156"/>
      <c r="IT155" s="156"/>
      <c r="IU155" s="156"/>
      <c r="IV155" s="156"/>
      <c r="IW155" s="156"/>
      <c r="IX155" s="156"/>
      <c r="IY155" s="156"/>
      <c r="IZ155" s="156"/>
      <c r="JA155" s="156"/>
      <c r="JB155" s="156"/>
      <c r="JC155" s="156"/>
      <c r="JD155" s="156"/>
      <c r="JE155" s="156"/>
      <c r="JF155" s="156"/>
      <c r="JG155" s="156"/>
      <c r="JH155" s="156"/>
      <c r="JI155" s="156"/>
      <c r="JJ155" s="156"/>
      <c r="JK155" s="156"/>
      <c r="JL155" s="156"/>
      <c r="JM155" s="156"/>
      <c r="JN155" s="156"/>
      <c r="JO155" s="156"/>
      <c r="JP155" s="156"/>
      <c r="JQ155" s="156"/>
      <c r="JR155" s="156"/>
      <c r="JS155" s="156"/>
      <c r="JT155" s="156"/>
      <c r="JU155" s="156"/>
    </row>
    <row r="156" spans="1:281" s="174" customFormat="1" ht="19.5" customHeight="1" x14ac:dyDescent="0.35">
      <c r="A156" s="156"/>
      <c r="B156" s="813">
        <f t="shared" si="702"/>
        <v>39052</v>
      </c>
      <c r="C156" s="814">
        <f t="shared" si="703"/>
        <v>30716.029999999995</v>
      </c>
      <c r="D156" s="816">
        <v>0</v>
      </c>
      <c r="E156" s="816">
        <v>0</v>
      </c>
      <c r="F156" s="814">
        <f t="shared" si="665"/>
        <v>-269.51</v>
      </c>
      <c r="G156" s="817">
        <f t="shared" si="704"/>
        <v>30446.519999999997</v>
      </c>
      <c r="H156" s="818">
        <f t="shared" si="705"/>
        <v>-8.7742458905008241E-3</v>
      </c>
      <c r="I156" s="765">
        <f t="shared" si="706"/>
        <v>46167.190000000017</v>
      </c>
      <c r="J156" s="159">
        <f t="shared" si="666"/>
        <v>-269.51000000000204</v>
      </c>
      <c r="K156" s="267">
        <v>39052</v>
      </c>
      <c r="L156" s="162">
        <f t="shared" si="707"/>
        <v>0</v>
      </c>
      <c r="M156" s="260">
        <v>883.5</v>
      </c>
      <c r="N156" s="175">
        <f t="shared" si="667"/>
        <v>0</v>
      </c>
      <c r="O156" s="162">
        <f t="shared" si="708"/>
        <v>0</v>
      </c>
      <c r="P156" s="260">
        <v>88.35</v>
      </c>
      <c r="Q156" s="176">
        <f t="shared" si="668"/>
        <v>0</v>
      </c>
      <c r="R156" s="161">
        <f t="shared" si="709"/>
        <v>0</v>
      </c>
      <c r="S156" s="260">
        <v>114.8</v>
      </c>
      <c r="T156" s="177">
        <f t="shared" si="669"/>
        <v>0</v>
      </c>
      <c r="U156" s="164">
        <f t="shared" si="710"/>
        <v>0</v>
      </c>
      <c r="V156" s="259">
        <v>-23.62</v>
      </c>
      <c r="W156" s="177">
        <f t="shared" si="670"/>
        <v>0</v>
      </c>
      <c r="X156" s="164">
        <f t="shared" si="711"/>
        <v>0</v>
      </c>
      <c r="Y156" s="247">
        <v>-2725</v>
      </c>
      <c r="Z156" s="178">
        <f t="shared" si="671"/>
        <v>0</v>
      </c>
      <c r="AA156" s="165">
        <f t="shared" si="712"/>
        <v>0</v>
      </c>
      <c r="AB156" s="247">
        <v>-1401.5</v>
      </c>
      <c r="AC156" s="179">
        <f t="shared" si="672"/>
        <v>0</v>
      </c>
      <c r="AD156" s="164">
        <f t="shared" si="713"/>
        <v>0</v>
      </c>
      <c r="AE156" s="247">
        <v>-342.7</v>
      </c>
      <c r="AF156" s="179">
        <f t="shared" si="673"/>
        <v>0</v>
      </c>
      <c r="AG156" s="164">
        <f t="shared" si="714"/>
        <v>0</v>
      </c>
      <c r="AH156" s="243">
        <v>-10124</v>
      </c>
      <c r="AI156" s="178">
        <f t="shared" si="674"/>
        <v>0</v>
      </c>
      <c r="AJ156" s="165">
        <f t="shared" si="715"/>
        <v>0</v>
      </c>
      <c r="AK156" s="243">
        <v>-5081.5</v>
      </c>
      <c r="AL156" s="179">
        <f t="shared" si="675"/>
        <v>0</v>
      </c>
      <c r="AM156" s="164">
        <f t="shared" si="716"/>
        <v>0</v>
      </c>
      <c r="AN156" s="243">
        <v>-2056</v>
      </c>
      <c r="AO156" s="178">
        <f t="shared" si="676"/>
        <v>0</v>
      </c>
      <c r="AP156" s="165">
        <f t="shared" si="717"/>
        <v>0</v>
      </c>
      <c r="AQ156" s="260">
        <v>60</v>
      </c>
      <c r="AR156" s="179">
        <f t="shared" si="677"/>
        <v>0</v>
      </c>
      <c r="AS156" s="164">
        <f t="shared" si="718"/>
        <v>1</v>
      </c>
      <c r="AT156" s="260">
        <v>6</v>
      </c>
      <c r="AU156" s="180">
        <f t="shared" si="678"/>
        <v>6</v>
      </c>
      <c r="AV156" s="162">
        <f t="shared" si="719"/>
        <v>0</v>
      </c>
      <c r="AW156" s="260">
        <v>1730</v>
      </c>
      <c r="AX156" s="176">
        <f t="shared" si="679"/>
        <v>0</v>
      </c>
      <c r="AY156" s="161">
        <f t="shared" si="720"/>
        <v>0</v>
      </c>
      <c r="AZ156" s="247">
        <v>-451.51</v>
      </c>
      <c r="BA156" s="181">
        <f t="shared" si="680"/>
        <v>0</v>
      </c>
      <c r="BB156" s="162">
        <f t="shared" si="721"/>
        <v>0</v>
      </c>
      <c r="BC156" s="247">
        <v>-49.05</v>
      </c>
      <c r="BD156" s="182">
        <f t="shared" si="681"/>
        <v>0</v>
      </c>
      <c r="BE156" s="161">
        <f t="shared" si="722"/>
        <v>0</v>
      </c>
      <c r="BF156" s="247">
        <v>-625</v>
      </c>
      <c r="BG156" s="182">
        <f t="shared" si="682"/>
        <v>0</v>
      </c>
      <c r="BH156" s="161">
        <f t="shared" si="723"/>
        <v>0</v>
      </c>
      <c r="BI156" s="247">
        <v>-312.5</v>
      </c>
      <c r="BJ156" s="180">
        <f t="shared" si="683"/>
        <v>0</v>
      </c>
      <c r="BK156" s="161">
        <f t="shared" si="724"/>
        <v>1</v>
      </c>
      <c r="BL156" s="247">
        <v>-62.5</v>
      </c>
      <c r="BM156" s="180">
        <f t="shared" si="684"/>
        <v>-62.5</v>
      </c>
      <c r="BN156" s="161">
        <f t="shared" si="725"/>
        <v>0</v>
      </c>
      <c r="BO156" s="260">
        <v>331.25</v>
      </c>
      <c r="BP156" s="176">
        <f t="shared" si="685"/>
        <v>0</v>
      </c>
      <c r="BQ156" s="161">
        <f t="shared" si="726"/>
        <v>0</v>
      </c>
      <c r="BR156" s="259">
        <v>-264.01</v>
      </c>
      <c r="BS156" s="182">
        <f t="shared" si="686"/>
        <v>0</v>
      </c>
      <c r="BT156" s="161">
        <f t="shared" si="727"/>
        <v>1</v>
      </c>
      <c r="BU156" s="259">
        <v>-151.51</v>
      </c>
      <c r="BV156" s="180">
        <f t="shared" si="687"/>
        <v>-151.51</v>
      </c>
      <c r="BW156" s="162">
        <f t="shared" si="728"/>
        <v>1</v>
      </c>
      <c r="BX156" s="259">
        <v>-61.5</v>
      </c>
      <c r="BY156" s="176">
        <f t="shared" si="688"/>
        <v>-61.5</v>
      </c>
      <c r="BZ156" s="161">
        <f t="shared" si="729"/>
        <v>0</v>
      </c>
      <c r="CA156" s="259">
        <v>-1279</v>
      </c>
      <c r="CB156" s="180">
        <f t="shared" si="689"/>
        <v>0</v>
      </c>
      <c r="CC156" s="162">
        <f t="shared" si="730"/>
        <v>0</v>
      </c>
      <c r="CD156" s="259"/>
      <c r="CE156" s="182"/>
      <c r="CF156" s="410">
        <f t="shared" si="731"/>
        <v>0</v>
      </c>
      <c r="CG156" s="259">
        <v>-3159</v>
      </c>
      <c r="CH156" s="182">
        <f t="shared" si="690"/>
        <v>0</v>
      </c>
      <c r="CI156" s="416">
        <f t="shared" si="732"/>
        <v>0</v>
      </c>
      <c r="CJ156" s="259">
        <v>-1599</v>
      </c>
      <c r="CK156" s="444">
        <f t="shared" si="691"/>
        <v>0</v>
      </c>
      <c r="CL156" s="162">
        <f t="shared" si="733"/>
        <v>0</v>
      </c>
      <c r="CM156" s="259">
        <v>-351</v>
      </c>
      <c r="CN156" s="608">
        <f t="shared" si="692"/>
        <v>0</v>
      </c>
      <c r="CO156" s="158">
        <f t="shared" si="693"/>
        <v>-269.51</v>
      </c>
      <c r="CP156" s="182"/>
      <c r="CQ156" s="731">
        <f t="shared" si="694"/>
        <v>-269.51</v>
      </c>
      <c r="CR156" s="599"/>
      <c r="CS156" s="359">
        <f t="shared" si="734"/>
        <v>39052</v>
      </c>
      <c r="CT156" s="613"/>
      <c r="CU156" s="182"/>
      <c r="CV156" s="608"/>
      <c r="CW156" s="642"/>
      <c r="CX156" s="182"/>
      <c r="CY156" s="608"/>
      <c r="CZ156" s="613"/>
      <c r="DA156" s="182"/>
      <c r="DB156" s="608"/>
      <c r="DC156" s="613"/>
      <c r="DD156" s="182"/>
      <c r="DE156" s="608"/>
      <c r="DF156" s="613"/>
      <c r="DG156" s="182"/>
      <c r="DH156" s="608"/>
      <c r="DI156" s="613"/>
      <c r="DJ156" s="182"/>
      <c r="DK156" s="608"/>
      <c r="DL156" s="613"/>
      <c r="DM156" s="182"/>
      <c r="DN156" s="608"/>
      <c r="DO156" s="613"/>
      <c r="DP156" s="182"/>
      <c r="DQ156" s="608"/>
      <c r="DR156" s="613"/>
      <c r="DS156" s="182"/>
      <c r="DT156" s="608"/>
      <c r="DU156" s="613"/>
      <c r="DV156" s="182"/>
      <c r="DW156" s="608"/>
      <c r="DX156" s="613"/>
      <c r="DY156" s="182"/>
      <c r="DZ156" s="608"/>
      <c r="EA156" s="613"/>
      <c r="EB156" s="182"/>
      <c r="EC156" s="608"/>
      <c r="ED156" s="613"/>
      <c r="EE156" s="182"/>
      <c r="EF156" s="608"/>
      <c r="EG156" s="613"/>
      <c r="EH156" s="182"/>
      <c r="EI156" s="608"/>
      <c r="EJ156" s="613"/>
      <c r="EK156" s="182"/>
      <c r="EL156" s="608"/>
      <c r="EM156" s="613"/>
      <c r="EN156" s="182"/>
      <c r="EO156" s="608"/>
      <c r="EP156" s="613"/>
      <c r="EQ156" s="182"/>
      <c r="ER156" s="608"/>
      <c r="ES156" s="613"/>
      <c r="ET156" s="182"/>
      <c r="EU156" s="608"/>
      <c r="EV156" s="613"/>
      <c r="EW156" s="182"/>
      <c r="EX156" s="608"/>
      <c r="EY156" s="613"/>
      <c r="EZ156" s="182"/>
      <c r="FA156" s="608"/>
      <c r="FB156" s="182"/>
      <c r="FC156" s="182"/>
      <c r="FD156" s="182"/>
      <c r="FE156" s="588"/>
      <c r="FF156" s="182"/>
      <c r="FG156" s="181"/>
      <c r="FH156" s="860"/>
      <c r="FI156" s="662">
        <f t="shared" si="534"/>
        <v>39600</v>
      </c>
      <c r="FJ156" s="677"/>
      <c r="FK156" s="677"/>
      <c r="FL156" s="677"/>
      <c r="FM156" s="677"/>
      <c r="FN156" s="677"/>
      <c r="FO156" s="677"/>
      <c r="FP156" s="677"/>
      <c r="FQ156" s="677"/>
      <c r="FR156" s="677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666"/>
      <c r="GD156" s="666"/>
      <c r="GE156" s="666"/>
      <c r="GF156" s="666"/>
      <c r="GG156" s="169"/>
      <c r="GH156" s="686">
        <f t="shared" si="736"/>
        <v>0</v>
      </c>
      <c r="GI156" s="171">
        <f t="shared" si="737"/>
        <v>0</v>
      </c>
      <c r="GJ156" s="171">
        <f t="shared" si="738"/>
        <v>0</v>
      </c>
      <c r="GK156" s="171">
        <f t="shared" si="739"/>
        <v>0</v>
      </c>
      <c r="GL156" s="171">
        <f t="shared" si="740"/>
        <v>0</v>
      </c>
      <c r="GM156" s="171">
        <f t="shared" si="741"/>
        <v>0</v>
      </c>
      <c r="GN156" s="171">
        <f t="shared" si="742"/>
        <v>0</v>
      </c>
      <c r="GO156" s="171">
        <f t="shared" si="743"/>
        <v>0</v>
      </c>
      <c r="GP156" s="171">
        <f t="shared" si="744"/>
        <v>0</v>
      </c>
      <c r="GQ156" s="171">
        <f t="shared" si="745"/>
        <v>0</v>
      </c>
      <c r="GR156" s="171">
        <f t="shared" si="746"/>
        <v>0</v>
      </c>
      <c r="GS156" s="171">
        <f t="shared" si="747"/>
        <v>4441</v>
      </c>
      <c r="GT156" s="171">
        <f t="shared" si="748"/>
        <v>0</v>
      </c>
      <c r="GU156" s="171">
        <f t="shared" si="749"/>
        <v>0</v>
      </c>
      <c r="GV156" s="171">
        <f t="shared" si="750"/>
        <v>0</v>
      </c>
      <c r="GW156" s="171">
        <f t="shared" si="751"/>
        <v>0</v>
      </c>
      <c r="GX156" s="171">
        <f t="shared" si="752"/>
        <v>0</v>
      </c>
      <c r="GY156" s="171">
        <f t="shared" si="753"/>
        <v>8615.75</v>
      </c>
      <c r="GZ156" s="171">
        <f t="shared" si="754"/>
        <v>0</v>
      </c>
      <c r="HA156" s="171">
        <f t="shared" si="755"/>
        <v>0</v>
      </c>
      <c r="HB156" s="171">
        <f t="shared" si="756"/>
        <v>46429.17</v>
      </c>
      <c r="HC156" s="171">
        <f t="shared" si="757"/>
        <v>6509.25</v>
      </c>
      <c r="HD156" s="171">
        <f t="shared" si="758"/>
        <v>0</v>
      </c>
      <c r="HE156" s="171">
        <f t="shared" si="759"/>
        <v>0</v>
      </c>
      <c r="HF156" s="171">
        <f t="shared" si="760"/>
        <v>0</v>
      </c>
      <c r="HG156" s="171">
        <f t="shared" si="761"/>
        <v>0</v>
      </c>
      <c r="HH156" s="171">
        <f t="shared" si="762"/>
        <v>0</v>
      </c>
      <c r="HI156" s="778"/>
      <c r="HJ156" s="171">
        <f t="shared" si="763"/>
        <v>354.49</v>
      </c>
      <c r="HK156" s="171"/>
      <c r="HL156" s="172">
        <f t="shared" si="764"/>
        <v>39600</v>
      </c>
      <c r="HM156" s="171">
        <f t="shared" si="765"/>
        <v>65995.170000000027</v>
      </c>
      <c r="HN156" s="700">
        <f t="shared" si="695"/>
        <v>39052</v>
      </c>
      <c r="HO156" s="160">
        <f t="shared" si="696"/>
        <v>0</v>
      </c>
      <c r="HP156" s="160">
        <f t="shared" si="697"/>
        <v>-269.51</v>
      </c>
      <c r="HQ156" s="171">
        <f t="shared" si="698"/>
        <v>-269.51</v>
      </c>
      <c r="HR156" s="168">
        <f t="shared" si="699"/>
        <v>0</v>
      </c>
      <c r="HS156" s="168">
        <f t="shared" si="700"/>
        <v>1</v>
      </c>
      <c r="HT156" s="160">
        <f t="shared" si="735"/>
        <v>46167.190000000017</v>
      </c>
      <c r="HU156" s="158">
        <f>MAX(HT55:HT156)</f>
        <v>46436.700000000019</v>
      </c>
      <c r="HV156" s="158">
        <f t="shared" si="701"/>
        <v>-269.51000000000204</v>
      </c>
      <c r="HW156" s="170"/>
      <c r="HX156" s="468"/>
      <c r="HY156" s="156"/>
      <c r="HZ156" s="156"/>
      <c r="IA156" s="156"/>
      <c r="IB156" s="156"/>
      <c r="IC156" s="156"/>
      <c r="ID156" s="156"/>
      <c r="IE156" s="156"/>
      <c r="IF156" s="156"/>
      <c r="IG156" s="156"/>
      <c r="IH156" s="156"/>
      <c r="II156" s="156"/>
      <c r="IJ156" s="156"/>
      <c r="IK156" s="156"/>
      <c r="IL156" s="156"/>
      <c r="IM156" s="156"/>
      <c r="IN156" s="156"/>
      <c r="IO156" s="156"/>
      <c r="IP156" s="156"/>
      <c r="IQ156" s="156"/>
      <c r="IR156" s="156"/>
      <c r="IS156" s="156"/>
      <c r="IT156" s="156"/>
      <c r="IU156" s="156"/>
      <c r="IV156" s="156"/>
      <c r="IW156" s="156"/>
      <c r="IX156" s="156"/>
      <c r="IY156" s="156"/>
      <c r="IZ156" s="156"/>
      <c r="JA156" s="156"/>
      <c r="JB156" s="156"/>
      <c r="JC156" s="156"/>
      <c r="JD156" s="156"/>
      <c r="JE156" s="156"/>
      <c r="JF156" s="156"/>
      <c r="JG156" s="156"/>
      <c r="JH156" s="156"/>
      <c r="JI156" s="156"/>
      <c r="JJ156" s="156"/>
      <c r="JK156" s="156"/>
      <c r="JL156" s="156"/>
      <c r="JM156" s="156"/>
      <c r="JN156" s="156"/>
      <c r="JO156" s="156"/>
      <c r="JP156" s="156"/>
      <c r="JQ156" s="156"/>
      <c r="JR156" s="156"/>
      <c r="JS156" s="156"/>
      <c r="JT156" s="156"/>
      <c r="JU156" s="156"/>
    </row>
    <row r="157" spans="1:281" s="174" customFormat="1" ht="19.5" customHeight="1" x14ac:dyDescent="0.35">
      <c r="A157" s="156"/>
      <c r="B157" s="813"/>
      <c r="C157" s="814"/>
      <c r="D157" s="816"/>
      <c r="E157" s="816"/>
      <c r="F157" s="820" t="s">
        <v>45</v>
      </c>
      <c r="G157" s="817"/>
      <c r="H157" s="821" t="s">
        <v>25</v>
      </c>
      <c r="I157" s="765"/>
      <c r="J157" s="159"/>
      <c r="K157" s="268"/>
      <c r="L157" s="162"/>
      <c r="M157"/>
      <c r="N157" s="175"/>
      <c r="O157" s="162"/>
      <c r="P157"/>
      <c r="Q157" s="176"/>
      <c r="R157" s="161"/>
      <c r="S157" s="244" t="s">
        <v>117</v>
      </c>
      <c r="T157" s="177"/>
      <c r="U157" s="164"/>
      <c r="V157" s="244" t="s">
        <v>117</v>
      </c>
      <c r="W157" s="177"/>
      <c r="X157" s="164"/>
      <c r="Y157" s="249" t="s">
        <v>45</v>
      </c>
      <c r="Z157" s="178"/>
      <c r="AA157" s="165"/>
      <c r="AB157" s="249" t="s">
        <v>45</v>
      </c>
      <c r="AC157" s="179"/>
      <c r="AD157" s="164"/>
      <c r="AE157" s="249" t="s">
        <v>45</v>
      </c>
      <c r="AF157" s="179"/>
      <c r="AG157" s="164"/>
      <c r="AH157" s="333" t="s">
        <v>45</v>
      </c>
      <c r="AI157" s="178"/>
      <c r="AJ157" s="165"/>
      <c r="AK157" s="333" t="s">
        <v>45</v>
      </c>
      <c r="AL157" s="179"/>
      <c r="AM157" s="164"/>
      <c r="AN157" s="333" t="s">
        <v>45</v>
      </c>
      <c r="AO157" s="178"/>
      <c r="AP157" s="165"/>
      <c r="AQ157" s="244" t="s">
        <v>2</v>
      </c>
      <c r="AR157" s="179"/>
      <c r="AS157" s="164"/>
      <c r="AT157" s="244" t="s">
        <v>2</v>
      </c>
      <c r="AU157" s="180"/>
      <c r="AV157" s="162"/>
      <c r="AW157" s="244" t="s">
        <v>2</v>
      </c>
      <c r="AX157" s="176"/>
      <c r="AY157" s="161"/>
      <c r="AZ157" s="249" t="s">
        <v>2</v>
      </c>
      <c r="BA157" s="181"/>
      <c r="BB157" s="162"/>
      <c r="BC157" s="249" t="s">
        <v>2</v>
      </c>
      <c r="BD157" s="182"/>
      <c r="BE157" s="161"/>
      <c r="BF157" s="485" t="s">
        <v>61</v>
      </c>
      <c r="BG157" s="182"/>
      <c r="BH157" s="161"/>
      <c r="BI157" s="485" t="s">
        <v>61</v>
      </c>
      <c r="BJ157" s="180"/>
      <c r="BK157" s="161"/>
      <c r="BL157" s="485" t="s">
        <v>61</v>
      </c>
      <c r="BM157" s="180"/>
      <c r="BN157" s="161"/>
      <c r="BO157" s="244" t="s">
        <v>2</v>
      </c>
      <c r="BP157" s="176"/>
      <c r="BQ157" s="161"/>
      <c r="BR157" s="244" t="s">
        <v>2</v>
      </c>
      <c r="BS157" s="182"/>
      <c r="BT157" s="161"/>
      <c r="BU157" s="244" t="s">
        <v>2</v>
      </c>
      <c r="BV157" s="180"/>
      <c r="BW157" s="162"/>
      <c r="BX157" s="244" t="s">
        <v>2</v>
      </c>
      <c r="BY157" s="176"/>
      <c r="BZ157" s="161"/>
      <c r="CA157" s="244" t="s">
        <v>2</v>
      </c>
      <c r="CB157" s="180"/>
      <c r="CC157" s="162"/>
      <c r="CD157" s="244"/>
      <c r="CE157" s="182"/>
      <c r="CF157" s="410"/>
      <c r="CG157" s="244" t="s">
        <v>2</v>
      </c>
      <c r="CH157" s="182"/>
      <c r="CI157" s="416"/>
      <c r="CJ157" s="244" t="s">
        <v>2</v>
      </c>
      <c r="CK157" s="444"/>
      <c r="CL157" s="162"/>
      <c r="CM157" s="244" t="s">
        <v>2</v>
      </c>
      <c r="CN157" s="608"/>
      <c r="CO157" s="702" t="s">
        <v>111</v>
      </c>
      <c r="CP157" s="182"/>
      <c r="CQ157" s="732" t="s">
        <v>119</v>
      </c>
      <c r="CR157" s="599"/>
      <c r="CS157" s="359"/>
      <c r="CT157" s="613"/>
      <c r="CU157" s="182"/>
      <c r="CV157" s="608"/>
      <c r="CW157" s="642"/>
      <c r="CX157" s="182"/>
      <c r="CY157" s="608"/>
      <c r="CZ157" s="613"/>
      <c r="DA157" s="182"/>
      <c r="DB157" s="608"/>
      <c r="DC157" s="613"/>
      <c r="DD157" s="182"/>
      <c r="DE157" s="608"/>
      <c r="DF157" s="613"/>
      <c r="DG157" s="182"/>
      <c r="DH157" s="608"/>
      <c r="DI157" s="613"/>
      <c r="DJ157" s="182"/>
      <c r="DK157" s="608"/>
      <c r="DL157" s="613"/>
      <c r="DM157" s="182"/>
      <c r="DN157" s="608"/>
      <c r="DO157" s="613"/>
      <c r="DP157" s="182"/>
      <c r="DQ157" s="608"/>
      <c r="DR157" s="613"/>
      <c r="DS157" s="182"/>
      <c r="DT157" s="608"/>
      <c r="DU157" s="613"/>
      <c r="DV157" s="182"/>
      <c r="DW157" s="608"/>
      <c r="DX157" s="613"/>
      <c r="DY157" s="182"/>
      <c r="DZ157" s="608"/>
      <c r="EA157" s="613"/>
      <c r="EB157" s="182"/>
      <c r="EC157" s="608"/>
      <c r="ED157" s="613"/>
      <c r="EE157" s="182"/>
      <c r="EF157" s="608"/>
      <c r="EG157" s="613"/>
      <c r="EH157" s="182"/>
      <c r="EI157" s="608"/>
      <c r="EJ157" s="613"/>
      <c r="EK157" s="182"/>
      <c r="EL157" s="608"/>
      <c r="EM157" s="613"/>
      <c r="EN157" s="182"/>
      <c r="EO157" s="608"/>
      <c r="EP157" s="613"/>
      <c r="EQ157" s="182"/>
      <c r="ER157" s="608"/>
      <c r="ES157" s="613"/>
      <c r="ET157" s="182"/>
      <c r="EU157" s="608"/>
      <c r="EV157" s="613"/>
      <c r="EW157" s="182"/>
      <c r="EX157" s="608"/>
      <c r="EY157" s="613"/>
      <c r="EZ157" s="182"/>
      <c r="FA157" s="608"/>
      <c r="FB157" s="182"/>
      <c r="FC157" s="182"/>
      <c r="FD157" s="182"/>
      <c r="FE157" s="588"/>
      <c r="FF157" s="182"/>
      <c r="FG157" s="181"/>
      <c r="FH157" s="860"/>
      <c r="FI157" s="662">
        <f t="shared" si="534"/>
        <v>39630</v>
      </c>
      <c r="FJ157" s="677"/>
      <c r="FK157" s="677"/>
      <c r="FL157" s="677"/>
      <c r="FM157" s="677"/>
      <c r="FN157" s="677"/>
      <c r="FO157" s="677"/>
      <c r="FP157" s="677"/>
      <c r="FQ157" s="677"/>
      <c r="FR157" s="677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666"/>
      <c r="GD157" s="666"/>
      <c r="GE157" s="666"/>
      <c r="GF157" s="666"/>
      <c r="GG157" s="169"/>
      <c r="GH157" s="686">
        <f t="shared" si="736"/>
        <v>0</v>
      </c>
      <c r="GI157" s="171">
        <f t="shared" si="737"/>
        <v>0</v>
      </c>
      <c r="GJ157" s="171">
        <f t="shared" si="738"/>
        <v>0</v>
      </c>
      <c r="GK157" s="171">
        <f t="shared" si="739"/>
        <v>0</v>
      </c>
      <c r="GL157" s="171">
        <f t="shared" si="740"/>
        <v>0</v>
      </c>
      <c r="GM157" s="171">
        <f t="shared" si="741"/>
        <v>0</v>
      </c>
      <c r="GN157" s="171">
        <f t="shared" si="742"/>
        <v>0</v>
      </c>
      <c r="GO157" s="171">
        <f t="shared" si="743"/>
        <v>0</v>
      </c>
      <c r="GP157" s="171">
        <f t="shared" si="744"/>
        <v>0</v>
      </c>
      <c r="GQ157" s="171">
        <f t="shared" si="745"/>
        <v>0</v>
      </c>
      <c r="GR157" s="171">
        <f t="shared" si="746"/>
        <v>0</v>
      </c>
      <c r="GS157" s="171">
        <f t="shared" si="747"/>
        <v>4537</v>
      </c>
      <c r="GT157" s="171">
        <f t="shared" si="748"/>
        <v>0</v>
      </c>
      <c r="GU157" s="171">
        <f t="shared" si="749"/>
        <v>0</v>
      </c>
      <c r="GV157" s="171">
        <f t="shared" si="750"/>
        <v>0</v>
      </c>
      <c r="GW157" s="171">
        <f t="shared" si="751"/>
        <v>0</v>
      </c>
      <c r="GX157" s="171">
        <f t="shared" si="752"/>
        <v>0</v>
      </c>
      <c r="GY157" s="171">
        <f t="shared" si="753"/>
        <v>8775.5</v>
      </c>
      <c r="GZ157" s="171">
        <f t="shared" si="754"/>
        <v>0</v>
      </c>
      <c r="HA157" s="171">
        <f t="shared" si="755"/>
        <v>0</v>
      </c>
      <c r="HB157" s="171">
        <f t="shared" si="756"/>
        <v>45916.89</v>
      </c>
      <c r="HC157" s="171">
        <f t="shared" si="757"/>
        <v>6281.99</v>
      </c>
      <c r="HD157" s="171">
        <f t="shared" si="758"/>
        <v>0</v>
      </c>
      <c r="HE157" s="171">
        <f t="shared" si="759"/>
        <v>0</v>
      </c>
      <c r="HF157" s="171">
        <f t="shared" si="760"/>
        <v>0</v>
      </c>
      <c r="HG157" s="171">
        <f t="shared" si="761"/>
        <v>0</v>
      </c>
      <c r="HH157" s="171">
        <f t="shared" si="762"/>
        <v>0</v>
      </c>
      <c r="HI157" s="778"/>
      <c r="HJ157" s="171">
        <f t="shared" si="763"/>
        <v>-483.78999999999996</v>
      </c>
      <c r="HK157" s="171"/>
      <c r="HL157" s="172">
        <f t="shared" si="764"/>
        <v>39630</v>
      </c>
      <c r="HM157" s="171">
        <f t="shared" si="765"/>
        <v>65511.380000000026</v>
      </c>
      <c r="HN157" s="686"/>
      <c r="HO157" s="160"/>
      <c r="HP157" s="160"/>
      <c r="HQ157" s="171"/>
      <c r="HR157" s="168"/>
      <c r="HS157" s="168"/>
      <c r="HT157" s="160"/>
      <c r="HU157" s="158"/>
      <c r="HV157" s="158"/>
      <c r="HW157" s="185"/>
      <c r="HX157" s="468"/>
      <c r="HY157" s="156"/>
      <c r="HZ157" s="156"/>
      <c r="IA157" s="156"/>
      <c r="IB157" s="156"/>
      <c r="IC157" s="156"/>
      <c r="ID157" s="156"/>
      <c r="IE157" s="156"/>
      <c r="IF157" s="156"/>
      <c r="IG157" s="156"/>
      <c r="IH157" s="156"/>
      <c r="II157" s="156"/>
      <c r="IJ157" s="156"/>
      <c r="IK157" s="156"/>
      <c r="IL157" s="156"/>
      <c r="IM157" s="156"/>
      <c r="IN157" s="156"/>
      <c r="IO157" s="156"/>
      <c r="IP157" s="156"/>
      <c r="IQ157" s="156"/>
      <c r="IR157" s="156"/>
      <c r="IS157" s="156"/>
      <c r="IT157" s="156"/>
      <c r="IU157" s="156"/>
      <c r="IV157" s="156"/>
      <c r="IW157" s="156"/>
      <c r="IX157" s="156"/>
      <c r="IY157" s="156"/>
      <c r="IZ157" s="156"/>
      <c r="JA157" s="156"/>
      <c r="JB157" s="156"/>
      <c r="JC157" s="156"/>
      <c r="JD157" s="156"/>
      <c r="JE157" s="156"/>
      <c r="JF157" s="156"/>
      <c r="JG157" s="156"/>
      <c r="JH157" s="156"/>
      <c r="JI157" s="156"/>
      <c r="JJ157" s="156"/>
      <c r="JK157" s="156"/>
      <c r="JL157" s="156"/>
      <c r="JM157" s="156"/>
      <c r="JN157" s="156"/>
      <c r="JO157" s="156"/>
      <c r="JP157" s="156"/>
      <c r="JQ157" s="156"/>
      <c r="JR157" s="156"/>
      <c r="JS157" s="156"/>
      <c r="JT157" s="156"/>
      <c r="JU157" s="156"/>
    </row>
    <row r="158" spans="1:281" s="174" customFormat="1" ht="19.5" customHeight="1" x14ac:dyDescent="0.35">
      <c r="A158" s="156"/>
      <c r="B158" s="813"/>
      <c r="C158" s="814"/>
      <c r="D158" s="816"/>
      <c r="E158" s="816"/>
      <c r="F158" s="822">
        <f>CQ158</f>
        <v>5446.51</v>
      </c>
      <c r="G158" s="823"/>
      <c r="H158" s="824">
        <f>F158/D55</f>
        <v>0.21786040000000001</v>
      </c>
      <c r="I158" s="766"/>
      <c r="J158" s="187"/>
      <c r="K158" s="268"/>
      <c r="L158" s="162">
        <f>L155</f>
        <v>0</v>
      </c>
      <c r="M158" s="254">
        <v>2737.5</v>
      </c>
      <c r="N158" s="175">
        <f>M158*L158</f>
        <v>0</v>
      </c>
      <c r="O158" s="162">
        <f>O155</f>
        <v>0</v>
      </c>
      <c r="P158" s="261">
        <v>-112.35</v>
      </c>
      <c r="Q158" s="176">
        <f>P158*O158</f>
        <v>0</v>
      </c>
      <c r="R158" s="161">
        <f>R155</f>
        <v>0</v>
      </c>
      <c r="S158" s="254">
        <v>8294</v>
      </c>
      <c r="T158" s="177">
        <f>S158*R158</f>
        <v>0</v>
      </c>
      <c r="U158" s="164">
        <f>U155</f>
        <v>0</v>
      </c>
      <c r="V158" s="254">
        <v>548.6</v>
      </c>
      <c r="W158" s="177">
        <f>V158*U158</f>
        <v>0</v>
      </c>
      <c r="X158" s="164">
        <f>X155</f>
        <v>0</v>
      </c>
      <c r="Y158" s="250">
        <v>18647</v>
      </c>
      <c r="Z158" s="178">
        <f>Y158*X158</f>
        <v>0</v>
      </c>
      <c r="AA158" s="165">
        <f>AA155</f>
        <v>0</v>
      </c>
      <c r="AB158" s="250">
        <v>9089.5</v>
      </c>
      <c r="AC158" s="179">
        <f>AB158*AA158</f>
        <v>0</v>
      </c>
      <c r="AD158" s="164">
        <f>AD155</f>
        <v>0</v>
      </c>
      <c r="AE158" s="250">
        <v>1443.5</v>
      </c>
      <c r="AF158" s="179">
        <f>AE158*AD158</f>
        <v>0</v>
      </c>
      <c r="AG158" s="164">
        <f>AG155</f>
        <v>0</v>
      </c>
      <c r="AH158" s="245">
        <v>17716</v>
      </c>
      <c r="AI158" s="178">
        <f>AH158*AG158</f>
        <v>0</v>
      </c>
      <c r="AJ158" s="165">
        <f>AJ155</f>
        <v>0</v>
      </c>
      <c r="AK158" s="245">
        <v>8721.5</v>
      </c>
      <c r="AL158" s="179">
        <f>AK158*AJ158</f>
        <v>0</v>
      </c>
      <c r="AM158" s="164">
        <f>AM155</f>
        <v>0</v>
      </c>
      <c r="AN158" s="245">
        <v>3324.8</v>
      </c>
      <c r="AO158" s="178">
        <f>AN158*AM158</f>
        <v>0</v>
      </c>
      <c r="AP158" s="165">
        <f>AP155</f>
        <v>0</v>
      </c>
      <c r="AQ158" s="254">
        <v>9287</v>
      </c>
      <c r="AR158" s="179">
        <f>AQ158*AP158</f>
        <v>0</v>
      </c>
      <c r="AS158" s="164">
        <f>AS155</f>
        <v>1</v>
      </c>
      <c r="AT158" s="254">
        <v>683</v>
      </c>
      <c r="AU158" s="180">
        <f>AT158*AS158</f>
        <v>683</v>
      </c>
      <c r="AV158" s="162">
        <f>AV155</f>
        <v>0</v>
      </c>
      <c r="AW158" s="254">
        <v>2444</v>
      </c>
      <c r="AX158" s="176">
        <f>AW158*AV158</f>
        <v>0</v>
      </c>
      <c r="AY158" s="161">
        <f>AY155</f>
        <v>0</v>
      </c>
      <c r="AZ158" s="251">
        <v>-1186.51</v>
      </c>
      <c r="BA158" s="181">
        <f>AZ158*AY158</f>
        <v>0</v>
      </c>
      <c r="BB158" s="162">
        <f>BB155</f>
        <v>0</v>
      </c>
      <c r="BC158" s="251">
        <v>-181.05</v>
      </c>
      <c r="BD158" s="182">
        <f>BC158*BB158</f>
        <v>0</v>
      </c>
      <c r="BE158" s="161">
        <f>BE155</f>
        <v>0</v>
      </c>
      <c r="BF158" s="250">
        <v>13624</v>
      </c>
      <c r="BG158" s="182">
        <f>BF158*BE158</f>
        <v>0</v>
      </c>
      <c r="BH158" s="161">
        <f>BH155</f>
        <v>0</v>
      </c>
      <c r="BI158" s="250">
        <v>6636.5</v>
      </c>
      <c r="BJ158" s="180">
        <f>BI158*BH158</f>
        <v>0</v>
      </c>
      <c r="BK158" s="161">
        <f>BK155</f>
        <v>1</v>
      </c>
      <c r="BL158" s="250">
        <v>1046.5</v>
      </c>
      <c r="BM158" s="180">
        <f>BL158*BK158</f>
        <v>1046.5</v>
      </c>
      <c r="BN158" s="161">
        <f>BN155</f>
        <v>0</v>
      </c>
      <c r="BO158" s="254">
        <v>5871</v>
      </c>
      <c r="BP158" s="176">
        <f>BO158*BN158</f>
        <v>0</v>
      </c>
      <c r="BQ158" s="161">
        <f>BQ155</f>
        <v>0</v>
      </c>
      <c r="BR158" s="254">
        <v>7196.03</v>
      </c>
      <c r="BS158" s="182">
        <f>BR158*BQ158</f>
        <v>0</v>
      </c>
      <c r="BT158" s="161">
        <f>BT155</f>
        <v>1</v>
      </c>
      <c r="BU158" s="254">
        <v>3383.51</v>
      </c>
      <c r="BV158" s="180">
        <f>BU158*BT158</f>
        <v>3383.51</v>
      </c>
      <c r="BW158" s="162">
        <f>BW155</f>
        <v>1</v>
      </c>
      <c r="BX158" s="254">
        <v>333.5</v>
      </c>
      <c r="BY158" s="176">
        <f>BX158*BW158</f>
        <v>333.5</v>
      </c>
      <c r="BZ158" s="161">
        <f>BZ155</f>
        <v>0</v>
      </c>
      <c r="CA158" s="254">
        <v>4802.0200000000004</v>
      </c>
      <c r="CB158" s="180">
        <f>CA158*BZ158</f>
        <v>0</v>
      </c>
      <c r="CC158" s="162">
        <f>CC155</f>
        <v>0</v>
      </c>
      <c r="CD158" s="254"/>
      <c r="CE158" s="182"/>
      <c r="CF158" s="410">
        <f>CF156</f>
        <v>0</v>
      </c>
      <c r="CG158" s="254">
        <v>17369</v>
      </c>
      <c r="CH158" s="182">
        <f>CG158*CF158</f>
        <v>0</v>
      </c>
      <c r="CI158" s="416">
        <f>CI155</f>
        <v>0</v>
      </c>
      <c r="CJ158" s="254">
        <v>8509</v>
      </c>
      <c r="CK158" s="444">
        <f>CJ158*CI158</f>
        <v>0</v>
      </c>
      <c r="CL158" s="162">
        <f>CL155</f>
        <v>0</v>
      </c>
      <c r="CM158" s="254">
        <v>1421</v>
      </c>
      <c r="CN158" s="608">
        <f>CM158*CL158</f>
        <v>0</v>
      </c>
      <c r="CO158" s="606">
        <f>N158+Q158+T158+W158+Z158+AC158+AF158+AI158+AL158+AO158+AR158+AU158+AX158+BA158+BD158+BG158+BJ158+BM158+BP158+BS158+BV158+BY158+CB158+CE158+CH158+CK158+CN158</f>
        <v>5446.51</v>
      </c>
      <c r="CP158" s="182"/>
      <c r="CQ158" s="733">
        <f>CO158+CP158</f>
        <v>5446.51</v>
      </c>
      <c r="CR158" s="599"/>
      <c r="CS158" s="359"/>
      <c r="CT158" s="613"/>
      <c r="CU158" s="182"/>
      <c r="CV158" s="608"/>
      <c r="CW158" s="642"/>
      <c r="CX158" s="182"/>
      <c r="CY158" s="608"/>
      <c r="CZ158" s="613"/>
      <c r="DA158" s="182"/>
      <c r="DB158" s="608"/>
      <c r="DC158" s="613"/>
      <c r="DD158" s="182"/>
      <c r="DE158" s="608"/>
      <c r="DF158" s="613"/>
      <c r="DG158" s="182"/>
      <c r="DH158" s="608"/>
      <c r="DI158" s="613"/>
      <c r="DJ158" s="182"/>
      <c r="DK158" s="608"/>
      <c r="DL158" s="613"/>
      <c r="DM158" s="182"/>
      <c r="DN158" s="608"/>
      <c r="DO158" s="613"/>
      <c r="DP158" s="182"/>
      <c r="DQ158" s="608"/>
      <c r="DR158" s="613"/>
      <c r="DS158" s="182"/>
      <c r="DT158" s="608"/>
      <c r="DU158" s="613"/>
      <c r="DV158" s="182"/>
      <c r="DW158" s="608"/>
      <c r="DX158" s="613"/>
      <c r="DY158" s="182"/>
      <c r="DZ158" s="608"/>
      <c r="EA158" s="613"/>
      <c r="EB158" s="182"/>
      <c r="EC158" s="608"/>
      <c r="ED158" s="613"/>
      <c r="EE158" s="182"/>
      <c r="EF158" s="608"/>
      <c r="EG158" s="613"/>
      <c r="EH158" s="182"/>
      <c r="EI158" s="608"/>
      <c r="EJ158" s="613"/>
      <c r="EK158" s="182"/>
      <c r="EL158" s="608"/>
      <c r="EM158" s="613"/>
      <c r="EN158" s="182"/>
      <c r="EO158" s="608"/>
      <c r="EP158" s="613"/>
      <c r="EQ158" s="182"/>
      <c r="ER158" s="608"/>
      <c r="ES158" s="613"/>
      <c r="ET158" s="182"/>
      <c r="EU158" s="608"/>
      <c r="EV158" s="613"/>
      <c r="EW158" s="182"/>
      <c r="EX158" s="608"/>
      <c r="EY158" s="613"/>
      <c r="EZ158" s="182"/>
      <c r="FA158" s="608"/>
      <c r="FB158" s="182"/>
      <c r="FC158" s="182"/>
      <c r="FD158" s="182"/>
      <c r="FE158" s="588"/>
      <c r="FF158" s="182"/>
      <c r="FG158" s="181"/>
      <c r="FH158" s="860"/>
      <c r="FI158" s="662">
        <f t="shared" si="534"/>
        <v>39661</v>
      </c>
      <c r="FJ158" s="677"/>
      <c r="FK158" s="677"/>
      <c r="FL158" s="677"/>
      <c r="FM158" s="677"/>
      <c r="FN158" s="677"/>
      <c r="FO158" s="677"/>
      <c r="FP158" s="677"/>
      <c r="FQ158" s="677"/>
      <c r="FR158" s="677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666"/>
      <c r="GD158" s="666"/>
      <c r="GE158" s="666"/>
      <c r="GF158" s="666"/>
      <c r="GG158" s="169"/>
      <c r="GH158" s="686">
        <f t="shared" si="736"/>
        <v>0</v>
      </c>
      <c r="GI158" s="171">
        <f t="shared" si="737"/>
        <v>0</v>
      </c>
      <c r="GJ158" s="171">
        <f t="shared" si="738"/>
        <v>0</v>
      </c>
      <c r="GK158" s="171">
        <f t="shared" si="739"/>
        <v>0</v>
      </c>
      <c r="GL158" s="171">
        <f t="shared" si="740"/>
        <v>0</v>
      </c>
      <c r="GM158" s="171">
        <f t="shared" si="741"/>
        <v>0</v>
      </c>
      <c r="GN158" s="171">
        <f t="shared" si="742"/>
        <v>0</v>
      </c>
      <c r="GO158" s="171">
        <f t="shared" si="743"/>
        <v>0</v>
      </c>
      <c r="GP158" s="171">
        <f t="shared" si="744"/>
        <v>0</v>
      </c>
      <c r="GQ158" s="171">
        <f t="shared" si="745"/>
        <v>0</v>
      </c>
      <c r="GR158" s="171">
        <f t="shared" si="746"/>
        <v>0</v>
      </c>
      <c r="GS158" s="171">
        <f t="shared" si="747"/>
        <v>5380</v>
      </c>
      <c r="GT158" s="171">
        <f t="shared" si="748"/>
        <v>0</v>
      </c>
      <c r="GU158" s="171">
        <f t="shared" si="749"/>
        <v>0</v>
      </c>
      <c r="GV158" s="171">
        <f t="shared" si="750"/>
        <v>0</v>
      </c>
      <c r="GW158" s="171">
        <f t="shared" si="751"/>
        <v>0</v>
      </c>
      <c r="GX158" s="171">
        <f t="shared" si="752"/>
        <v>0</v>
      </c>
      <c r="GY158" s="171">
        <f t="shared" si="753"/>
        <v>9933</v>
      </c>
      <c r="GZ158" s="171">
        <f t="shared" si="754"/>
        <v>0</v>
      </c>
      <c r="HA158" s="171">
        <f t="shared" si="755"/>
        <v>0</v>
      </c>
      <c r="HB158" s="171">
        <f t="shared" si="756"/>
        <v>46385.64</v>
      </c>
      <c r="HC158" s="171">
        <f t="shared" si="757"/>
        <v>6375.74</v>
      </c>
      <c r="HD158" s="171">
        <f t="shared" si="758"/>
        <v>0</v>
      </c>
      <c r="HE158" s="171">
        <f t="shared" si="759"/>
        <v>0</v>
      </c>
      <c r="HF158" s="171">
        <f t="shared" si="760"/>
        <v>0</v>
      </c>
      <c r="HG158" s="171">
        <f t="shared" si="761"/>
        <v>0</v>
      </c>
      <c r="HH158" s="171">
        <f t="shared" si="762"/>
        <v>0</v>
      </c>
      <c r="HI158" s="778"/>
      <c r="HJ158" s="171">
        <f t="shared" si="763"/>
        <v>2563</v>
      </c>
      <c r="HK158" s="171"/>
      <c r="HL158" s="172">
        <f t="shared" si="764"/>
        <v>39661</v>
      </c>
      <c r="HM158" s="171">
        <f t="shared" si="765"/>
        <v>68074.380000000034</v>
      </c>
      <c r="HN158" s="686"/>
      <c r="HO158" s="160"/>
      <c r="HP158" s="160"/>
      <c r="HQ158" s="171"/>
      <c r="HR158" s="168"/>
      <c r="HS158" s="168"/>
      <c r="HT158" s="160"/>
      <c r="HU158" s="158"/>
      <c r="HV158" s="158"/>
      <c r="HW158" s="185"/>
      <c r="HX158" s="468"/>
      <c r="HY158" s="156"/>
      <c r="HZ158" s="156"/>
      <c r="IA158" s="156"/>
      <c r="IB158" s="156"/>
      <c r="IC158" s="156"/>
      <c r="ID158" s="156"/>
      <c r="IE158" s="156"/>
      <c r="IF158" s="156"/>
      <c r="IG158" s="156"/>
      <c r="IH158" s="156"/>
      <c r="II158" s="156"/>
      <c r="IJ158" s="156"/>
      <c r="IK158" s="156"/>
      <c r="IL158" s="156"/>
      <c r="IM158" s="156"/>
      <c r="IN158" s="156"/>
      <c r="IO158" s="156"/>
      <c r="IP158" s="156"/>
      <c r="IQ158" s="156"/>
      <c r="IR158" s="156"/>
      <c r="IS158" s="156"/>
      <c r="IT158" s="156"/>
      <c r="IU158" s="156"/>
      <c r="IV158" s="156"/>
      <c r="IW158" s="156"/>
      <c r="IX158" s="156"/>
      <c r="IY158" s="156"/>
      <c r="IZ158" s="156"/>
      <c r="JA158" s="156"/>
      <c r="JB158" s="156"/>
      <c r="JC158" s="156"/>
      <c r="JD158" s="156"/>
      <c r="JE158" s="156"/>
      <c r="JF158" s="156"/>
      <c r="JG158" s="156"/>
      <c r="JH158" s="156"/>
      <c r="JI158" s="156"/>
      <c r="JJ158" s="156"/>
      <c r="JK158" s="156"/>
      <c r="JL158" s="156"/>
      <c r="JM158" s="156"/>
      <c r="JN158" s="156"/>
      <c r="JO158" s="156"/>
      <c r="JP158" s="156"/>
      <c r="JQ158" s="156"/>
      <c r="JR158" s="156"/>
      <c r="JS158" s="156"/>
      <c r="JT158" s="156"/>
      <c r="JU158" s="156"/>
    </row>
    <row r="159" spans="1:281" s="174" customFormat="1" ht="19.5" customHeight="1" x14ac:dyDescent="0.35">
      <c r="A159" s="156"/>
      <c r="B159" s="813"/>
      <c r="C159" s="814"/>
      <c r="D159" s="816"/>
      <c r="E159" s="816"/>
      <c r="F159" s="814"/>
      <c r="G159" s="817"/>
      <c r="H159" s="818"/>
      <c r="I159" s="765"/>
      <c r="J159" s="159"/>
      <c r="K159" s="268"/>
      <c r="L159" s="162"/>
      <c r="M159"/>
      <c r="N159" s="188"/>
      <c r="O159" s="162"/>
      <c r="P159"/>
      <c r="Q159" s="189"/>
      <c r="R159" s="161"/>
      <c r="S159"/>
      <c r="T159" s="190"/>
      <c r="U159" s="164"/>
      <c r="V159"/>
      <c r="W159" s="191"/>
      <c r="X159" s="164"/>
      <c r="Y159"/>
      <c r="Z159" s="192"/>
      <c r="AA159" s="165"/>
      <c r="AB159"/>
      <c r="AC159" s="191"/>
      <c r="AD159" s="164"/>
      <c r="AE159"/>
      <c r="AF159" s="191"/>
      <c r="AG159" s="164"/>
      <c r="AH159" s="438"/>
      <c r="AI159" s="192"/>
      <c r="AJ159" s="165"/>
      <c r="AK159" s="438"/>
      <c r="AL159" s="191"/>
      <c r="AM159" s="164"/>
      <c r="AN159" s="438"/>
      <c r="AO159" s="192"/>
      <c r="AP159" s="165"/>
      <c r="AQ159"/>
      <c r="AR159" s="191"/>
      <c r="AS159" s="164"/>
      <c r="AT159"/>
      <c r="AU159" s="193"/>
      <c r="AV159" s="162"/>
      <c r="AW159"/>
      <c r="AX159" s="189"/>
      <c r="AY159" s="161"/>
      <c r="AZ159"/>
      <c r="BA159" s="193"/>
      <c r="BB159" s="162"/>
      <c r="BC159"/>
      <c r="BD159" s="189"/>
      <c r="BE159" s="161"/>
      <c r="BF159" s="24"/>
      <c r="BG159" s="189"/>
      <c r="BH159" s="161"/>
      <c r="BI159" s="24"/>
      <c r="BJ159" s="193"/>
      <c r="BK159" s="161"/>
      <c r="BL159" s="24"/>
      <c r="BM159" s="193"/>
      <c r="BN159" s="161"/>
      <c r="BO159"/>
      <c r="BP159" s="189"/>
      <c r="BQ159" s="161"/>
      <c r="BR159"/>
      <c r="BS159" s="189"/>
      <c r="BT159" s="161"/>
      <c r="BU159"/>
      <c r="BV159" s="193"/>
      <c r="BW159" s="162"/>
      <c r="BX159"/>
      <c r="BY159" s="189"/>
      <c r="BZ159" s="161"/>
      <c r="CA159"/>
      <c r="CB159" s="193"/>
      <c r="CC159" s="162"/>
      <c r="CD159"/>
      <c r="CE159" s="194"/>
      <c r="CF159" s="411"/>
      <c r="CG159"/>
      <c r="CH159" s="189"/>
      <c r="CI159" s="416"/>
      <c r="CJ159"/>
      <c r="CK159" s="445"/>
      <c r="CL159" s="162"/>
      <c r="CM159"/>
      <c r="CN159" s="609"/>
      <c r="CO159" s="158"/>
      <c r="CP159" s="189"/>
      <c r="CQ159" s="734"/>
      <c r="CR159" s="600"/>
      <c r="CS159" s="359"/>
      <c r="CT159" s="614"/>
      <c r="CU159" s="189"/>
      <c r="CV159" s="609"/>
      <c r="CW159" s="643"/>
      <c r="CX159" s="189"/>
      <c r="CY159" s="609"/>
      <c r="CZ159" s="614"/>
      <c r="DA159" s="189"/>
      <c r="DB159" s="609"/>
      <c r="DC159" s="614"/>
      <c r="DD159" s="189"/>
      <c r="DE159" s="609"/>
      <c r="DF159" s="614"/>
      <c r="DG159" s="189"/>
      <c r="DH159" s="609"/>
      <c r="DI159" s="614"/>
      <c r="DJ159" s="189"/>
      <c r="DK159" s="609"/>
      <c r="DL159" s="614"/>
      <c r="DM159" s="189"/>
      <c r="DN159" s="609"/>
      <c r="DO159" s="614"/>
      <c r="DP159" s="189"/>
      <c r="DQ159" s="609"/>
      <c r="DR159" s="614"/>
      <c r="DS159" s="189"/>
      <c r="DT159" s="609"/>
      <c r="DU159" s="614"/>
      <c r="DV159" s="189"/>
      <c r="DW159" s="609"/>
      <c r="DX159" s="614"/>
      <c r="DY159" s="189"/>
      <c r="DZ159" s="609"/>
      <c r="EA159" s="614"/>
      <c r="EB159" s="189"/>
      <c r="EC159" s="609"/>
      <c r="ED159" s="614"/>
      <c r="EE159" s="189"/>
      <c r="EF159" s="609"/>
      <c r="EG159" s="614"/>
      <c r="EH159" s="189"/>
      <c r="EI159" s="609"/>
      <c r="EJ159" s="614"/>
      <c r="EK159" s="189"/>
      <c r="EL159" s="609"/>
      <c r="EM159" s="614"/>
      <c r="EN159" s="189"/>
      <c r="EO159" s="609"/>
      <c r="EP159" s="614"/>
      <c r="EQ159" s="189"/>
      <c r="ER159" s="609"/>
      <c r="ES159" s="614"/>
      <c r="ET159" s="189"/>
      <c r="EU159" s="609"/>
      <c r="EV159" s="614"/>
      <c r="EW159" s="189"/>
      <c r="EX159" s="609"/>
      <c r="EY159" s="614"/>
      <c r="EZ159" s="189"/>
      <c r="FA159" s="609"/>
      <c r="FB159" s="189"/>
      <c r="FC159" s="189"/>
      <c r="FD159" s="189"/>
      <c r="FE159" s="585"/>
      <c r="FF159" s="189"/>
      <c r="FG159" s="193"/>
      <c r="FH159" s="861"/>
      <c r="FI159" s="662">
        <f t="shared" si="534"/>
        <v>39692</v>
      </c>
      <c r="FJ159" s="677"/>
      <c r="FK159" s="677"/>
      <c r="FL159" s="677"/>
      <c r="FM159" s="677"/>
      <c r="FN159" s="677"/>
      <c r="FO159" s="677"/>
      <c r="FP159" s="677"/>
      <c r="FQ159" s="677"/>
      <c r="FR159" s="677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666"/>
      <c r="GD159" s="666"/>
      <c r="GE159" s="666"/>
      <c r="GF159" s="666"/>
      <c r="GG159" s="169"/>
      <c r="GH159" s="686">
        <f t="shared" si="736"/>
        <v>0</v>
      </c>
      <c r="GI159" s="171">
        <f t="shared" si="737"/>
        <v>0</v>
      </c>
      <c r="GJ159" s="171">
        <f t="shared" si="738"/>
        <v>0</v>
      </c>
      <c r="GK159" s="171">
        <f t="shared" si="739"/>
        <v>0</v>
      </c>
      <c r="GL159" s="171">
        <f t="shared" si="740"/>
        <v>0</v>
      </c>
      <c r="GM159" s="171">
        <f t="shared" si="741"/>
        <v>0</v>
      </c>
      <c r="GN159" s="171">
        <f t="shared" si="742"/>
        <v>0</v>
      </c>
      <c r="GO159" s="171">
        <f t="shared" si="743"/>
        <v>0</v>
      </c>
      <c r="GP159" s="171">
        <f t="shared" si="744"/>
        <v>0</v>
      </c>
      <c r="GQ159" s="171">
        <f t="shared" si="745"/>
        <v>0</v>
      </c>
      <c r="GR159" s="171">
        <f t="shared" si="746"/>
        <v>0</v>
      </c>
      <c r="GS159" s="171">
        <f t="shared" si="747"/>
        <v>6046</v>
      </c>
      <c r="GT159" s="171">
        <f t="shared" si="748"/>
        <v>0</v>
      </c>
      <c r="GU159" s="171">
        <f t="shared" si="749"/>
        <v>0</v>
      </c>
      <c r="GV159" s="171">
        <f t="shared" si="750"/>
        <v>0</v>
      </c>
      <c r="GW159" s="171">
        <f t="shared" si="751"/>
        <v>0</v>
      </c>
      <c r="GX159" s="171">
        <f t="shared" si="752"/>
        <v>0</v>
      </c>
      <c r="GY159" s="171">
        <f t="shared" si="753"/>
        <v>9973.75</v>
      </c>
      <c r="GZ159" s="171">
        <f t="shared" si="754"/>
        <v>0</v>
      </c>
      <c r="HA159" s="171">
        <f t="shared" si="755"/>
        <v>0</v>
      </c>
      <c r="HB159" s="171">
        <f t="shared" si="756"/>
        <v>47521.65</v>
      </c>
      <c r="HC159" s="171">
        <f t="shared" si="757"/>
        <v>6571.74</v>
      </c>
      <c r="HD159" s="171">
        <f t="shared" si="758"/>
        <v>0</v>
      </c>
      <c r="HE159" s="171">
        <f t="shared" si="759"/>
        <v>0</v>
      </c>
      <c r="HF159" s="171">
        <f t="shared" si="760"/>
        <v>0</v>
      </c>
      <c r="HG159" s="171">
        <f t="shared" si="761"/>
        <v>0</v>
      </c>
      <c r="HH159" s="171">
        <f t="shared" si="762"/>
        <v>0</v>
      </c>
      <c r="HI159" s="778"/>
      <c r="HJ159" s="171">
        <f t="shared" si="763"/>
        <v>2038.76</v>
      </c>
      <c r="HK159" s="171"/>
      <c r="HL159" s="172">
        <f t="shared" si="764"/>
        <v>39692</v>
      </c>
      <c r="HM159" s="171">
        <f t="shared" si="765"/>
        <v>70113.140000000029</v>
      </c>
      <c r="HN159" s="686"/>
      <c r="HO159" s="160"/>
      <c r="HP159" s="160"/>
      <c r="HQ159" s="171"/>
      <c r="HR159" s="168"/>
      <c r="HS159" s="168"/>
      <c r="HT159" s="160"/>
      <c r="HU159" s="158"/>
      <c r="HV159" s="158"/>
      <c r="HW159" s="170"/>
      <c r="HX159" s="468"/>
      <c r="HY159" s="156"/>
      <c r="HZ159" s="156"/>
      <c r="IA159" s="156"/>
      <c r="IB159" s="156"/>
      <c r="IC159" s="156"/>
      <c r="ID159" s="156"/>
      <c r="IE159" s="156"/>
      <c r="IF159" s="156"/>
      <c r="IG159" s="156"/>
      <c r="IH159" s="156"/>
      <c r="II159" s="156"/>
      <c r="IJ159" s="156"/>
      <c r="IK159" s="156"/>
      <c r="IL159" s="156"/>
      <c r="IM159" s="156"/>
      <c r="IN159" s="156"/>
      <c r="IO159" s="156"/>
      <c r="IP159" s="156"/>
      <c r="IQ159" s="156"/>
      <c r="IR159" s="156"/>
      <c r="IS159" s="156"/>
      <c r="IT159" s="156"/>
      <c r="IU159" s="156"/>
      <c r="IV159" s="156"/>
      <c r="IW159" s="156"/>
      <c r="IX159" s="156"/>
      <c r="IY159" s="156"/>
      <c r="IZ159" s="156"/>
      <c r="JA159" s="156"/>
      <c r="JB159" s="156"/>
      <c r="JC159" s="156"/>
      <c r="JD159" s="156"/>
      <c r="JE159" s="156"/>
      <c r="JF159" s="156"/>
      <c r="JG159" s="156"/>
      <c r="JH159" s="156"/>
      <c r="JI159" s="156"/>
      <c r="JJ159" s="156"/>
      <c r="JK159" s="156"/>
      <c r="JL159" s="156"/>
      <c r="JM159" s="156"/>
      <c r="JN159" s="156"/>
      <c r="JO159" s="156"/>
      <c r="JP159" s="156"/>
      <c r="JQ159" s="156"/>
      <c r="JR159" s="156"/>
      <c r="JS159" s="156"/>
      <c r="JT159" s="156"/>
      <c r="JU159" s="156"/>
    </row>
    <row r="160" spans="1:281" s="174" customFormat="1" ht="19.5" customHeight="1" x14ac:dyDescent="0.35">
      <c r="A160" s="156"/>
      <c r="B160" s="813">
        <f>EDATE(B156,1)</f>
        <v>39083</v>
      </c>
      <c r="C160" s="814">
        <f>C145</f>
        <v>25000</v>
      </c>
      <c r="D160" s="816">
        <f>(F158&lt;0)*-F158</f>
        <v>0</v>
      </c>
      <c r="E160" s="816">
        <f>(F158&gt;0)*-F158</f>
        <v>-5446.51</v>
      </c>
      <c r="F160" s="814">
        <f t="shared" ref="F160:F171" si="766">CQ160</f>
        <v>491.75</v>
      </c>
      <c r="G160" s="817">
        <f>F160+D55</f>
        <v>25491.75</v>
      </c>
      <c r="H160" s="818">
        <f>F160/D55</f>
        <v>1.967E-2</v>
      </c>
      <c r="I160" s="765">
        <f>F160+I156</f>
        <v>46658.940000000017</v>
      </c>
      <c r="J160" s="159">
        <f t="shared" ref="J160:J171" si="767">HV160</f>
        <v>0</v>
      </c>
      <c r="K160" s="267">
        <v>39083</v>
      </c>
      <c r="L160" s="162">
        <f>L156</f>
        <v>0</v>
      </c>
      <c r="M160" s="260">
        <v>997</v>
      </c>
      <c r="N160" s="175">
        <f t="shared" ref="N160:N171" si="768">M160*L160</f>
        <v>0</v>
      </c>
      <c r="O160" s="162">
        <f>O156</f>
        <v>0</v>
      </c>
      <c r="P160" s="260">
        <v>99.7</v>
      </c>
      <c r="Q160" s="176">
        <f t="shared" ref="Q160:Q171" si="769">P160*O160</f>
        <v>0</v>
      </c>
      <c r="R160" s="161">
        <f>R156</f>
        <v>0</v>
      </c>
      <c r="S160" s="259">
        <v>-1161.2</v>
      </c>
      <c r="T160" s="177">
        <f t="shared" ref="T160:T171" si="770">S160*R160</f>
        <v>0</v>
      </c>
      <c r="U160" s="164">
        <f>U156</f>
        <v>0</v>
      </c>
      <c r="V160" s="259">
        <v>-186.32</v>
      </c>
      <c r="W160" s="177">
        <f t="shared" ref="W160:W171" si="771">V160*U160</f>
        <v>0</v>
      </c>
      <c r="X160" s="164">
        <f>X156</f>
        <v>0</v>
      </c>
      <c r="Y160" s="247">
        <v>-713</v>
      </c>
      <c r="Z160" s="178">
        <f t="shared" ref="Z160:Z171" si="772">Y160*X160</f>
        <v>0</v>
      </c>
      <c r="AA160" s="165">
        <f>AA156</f>
        <v>0</v>
      </c>
      <c r="AB160" s="247">
        <v>-395.5</v>
      </c>
      <c r="AC160" s="179">
        <f t="shared" ref="AC160:AC171" si="773">AB160*AA160</f>
        <v>0</v>
      </c>
      <c r="AD160" s="164">
        <f>AD156</f>
        <v>0</v>
      </c>
      <c r="AE160" s="247">
        <v>-141.5</v>
      </c>
      <c r="AF160" s="179">
        <f t="shared" ref="AF160:AF171" si="774">AE160*AD160</f>
        <v>0</v>
      </c>
      <c r="AG160" s="164">
        <f>AG156</f>
        <v>0</v>
      </c>
      <c r="AH160" s="439">
        <v>2923.5</v>
      </c>
      <c r="AI160" s="178">
        <f t="shared" ref="AI160:AI171" si="775">AH160*AG160</f>
        <v>0</v>
      </c>
      <c r="AJ160" s="165">
        <f>AJ156</f>
        <v>0</v>
      </c>
      <c r="AK160" s="439">
        <v>1442.25</v>
      </c>
      <c r="AL160" s="179">
        <f t="shared" ref="AL160:AL171" si="776">AK160*AJ160</f>
        <v>0</v>
      </c>
      <c r="AM160" s="164">
        <f>AM156</f>
        <v>0</v>
      </c>
      <c r="AN160" s="439">
        <v>553.5</v>
      </c>
      <c r="AO160" s="178">
        <f t="shared" ref="AO160:AO171" si="777">AN160*AM160</f>
        <v>0</v>
      </c>
      <c r="AP160" s="165">
        <f>AP156</f>
        <v>0</v>
      </c>
      <c r="AQ160" s="259">
        <v>-1877</v>
      </c>
      <c r="AR160" s="179">
        <f t="shared" ref="AR160:AR171" si="778">AQ160*AP160</f>
        <v>0</v>
      </c>
      <c r="AS160" s="164">
        <f>AS156</f>
        <v>1</v>
      </c>
      <c r="AT160" s="259">
        <v>-293</v>
      </c>
      <c r="AU160" s="180">
        <f t="shared" ref="AU160:AU171" si="779">AT160*AS160</f>
        <v>-293</v>
      </c>
      <c r="AV160" s="162">
        <f>AV156</f>
        <v>0</v>
      </c>
      <c r="AW160" s="260">
        <v>780</v>
      </c>
      <c r="AX160" s="176">
        <f t="shared" ref="AX160:AX171" si="780">AW160*AV160</f>
        <v>0</v>
      </c>
      <c r="AY160" s="161">
        <f>AY156</f>
        <v>0</v>
      </c>
      <c r="AZ160" s="248">
        <v>2650</v>
      </c>
      <c r="BA160" s="181">
        <f t="shared" ref="BA160:BA171" si="781">AZ160*AY160</f>
        <v>0</v>
      </c>
      <c r="BB160" s="162">
        <f>BB156</f>
        <v>0</v>
      </c>
      <c r="BC160" s="248">
        <v>265</v>
      </c>
      <c r="BD160" s="182">
        <f t="shared" ref="BD160:BD171" si="782">BC160*BB160</f>
        <v>0</v>
      </c>
      <c r="BE160" s="161">
        <f>BE156</f>
        <v>0</v>
      </c>
      <c r="BF160" s="247">
        <v>-651.5</v>
      </c>
      <c r="BG160" s="182">
        <f t="shared" ref="BG160:BG171" si="783">BF160*BE160</f>
        <v>0</v>
      </c>
      <c r="BH160" s="161">
        <f>BH156</f>
        <v>0</v>
      </c>
      <c r="BI160" s="247">
        <v>-345.25</v>
      </c>
      <c r="BJ160" s="180">
        <f t="shared" ref="BJ160:BJ171" si="784">BI160*BH160</f>
        <v>0</v>
      </c>
      <c r="BK160" s="161">
        <f>BK156</f>
        <v>1</v>
      </c>
      <c r="BL160" s="247">
        <v>-100.25</v>
      </c>
      <c r="BM160" s="180">
        <f t="shared" ref="BM160:BM171" si="785">BL160*BK160</f>
        <v>-100.25</v>
      </c>
      <c r="BN160" s="161">
        <f>BN156</f>
        <v>0</v>
      </c>
      <c r="BO160" s="259">
        <v>-2159.25</v>
      </c>
      <c r="BP160" s="176">
        <f t="shared" ref="BP160:BP171" si="786">BO160*BN160</f>
        <v>0</v>
      </c>
      <c r="BQ160" s="161">
        <f>BQ156</f>
        <v>0</v>
      </c>
      <c r="BR160" s="260">
        <v>1475</v>
      </c>
      <c r="BS160" s="182">
        <f t="shared" ref="BS160:BS171" si="787">BR160*BQ160</f>
        <v>0</v>
      </c>
      <c r="BT160" s="161">
        <f>BT156</f>
        <v>1</v>
      </c>
      <c r="BU160" s="260">
        <v>737.5</v>
      </c>
      <c r="BV160" s="180">
        <f t="shared" ref="BV160:BV171" si="788">BU160*BT160</f>
        <v>737.5</v>
      </c>
      <c r="BW160" s="162">
        <f>BW156</f>
        <v>1</v>
      </c>
      <c r="BX160" s="260">
        <v>147.5</v>
      </c>
      <c r="BY160" s="176">
        <f t="shared" ref="BY160:BY171" si="789">BX160*BW160</f>
        <v>147.5</v>
      </c>
      <c r="BZ160" s="161">
        <f>BZ156</f>
        <v>0</v>
      </c>
      <c r="CA160" s="260">
        <v>890</v>
      </c>
      <c r="CB160" s="180">
        <f t="shared" ref="CB160:CB171" si="790">CA160*BZ160</f>
        <v>0</v>
      </c>
      <c r="CC160" s="162">
        <f>CC156</f>
        <v>0</v>
      </c>
      <c r="CD160" s="260"/>
      <c r="CE160" s="182"/>
      <c r="CF160" s="410">
        <f>CF158</f>
        <v>0</v>
      </c>
      <c r="CG160" s="260">
        <v>2910</v>
      </c>
      <c r="CH160" s="182">
        <f t="shared" ref="CH160:CH171" si="791">CG160*CF160</f>
        <v>0</v>
      </c>
      <c r="CI160" s="416">
        <f>CI156</f>
        <v>0</v>
      </c>
      <c r="CJ160" s="260">
        <v>1455</v>
      </c>
      <c r="CK160" s="444">
        <f t="shared" ref="CK160:CK171" si="792">CJ160*CI160</f>
        <v>0</v>
      </c>
      <c r="CL160" s="162">
        <f>CL156</f>
        <v>0</v>
      </c>
      <c r="CM160" s="260">
        <v>291</v>
      </c>
      <c r="CN160" s="608">
        <f t="shared" ref="CN160:CN171" si="793">CM160*CL160</f>
        <v>0</v>
      </c>
      <c r="CO160" s="158">
        <f t="shared" ref="CO160:CO171" si="794">N160+Q160+T160+W160+Z160+AC160+AF160+AI160+AL160+AO160+AR160+AU160+AX160+BA160+BD160+BG160+BJ160+BM160+BP160+BS160+BV160+BY160+CB160+CE160+CH160+CK160+CN160</f>
        <v>491.75</v>
      </c>
      <c r="CP160" s="182"/>
      <c r="CQ160" s="731">
        <f t="shared" ref="CQ160:CQ171" si="795">CO160+CP160</f>
        <v>491.75</v>
      </c>
      <c r="CR160" s="599"/>
      <c r="CS160" s="359">
        <f>EDATE(CS156,1)</f>
        <v>39083</v>
      </c>
      <c r="CT160" s="613"/>
      <c r="CU160" s="182"/>
      <c r="CV160" s="608"/>
      <c r="CW160" s="642"/>
      <c r="CX160" s="182"/>
      <c r="CY160" s="608"/>
      <c r="CZ160" s="613"/>
      <c r="DA160" s="182"/>
      <c r="DB160" s="608"/>
      <c r="DC160" s="613"/>
      <c r="DD160" s="182"/>
      <c r="DE160" s="608"/>
      <c r="DF160" s="613"/>
      <c r="DG160" s="182"/>
      <c r="DH160" s="608"/>
      <c r="DI160" s="613"/>
      <c r="DJ160" s="182"/>
      <c r="DK160" s="608"/>
      <c r="DL160" s="613"/>
      <c r="DM160" s="182"/>
      <c r="DN160" s="608"/>
      <c r="DO160" s="613"/>
      <c r="DP160" s="182"/>
      <c r="DQ160" s="608"/>
      <c r="DR160" s="613"/>
      <c r="DS160" s="182"/>
      <c r="DT160" s="608"/>
      <c r="DU160" s="613"/>
      <c r="DV160" s="182"/>
      <c r="DW160" s="608"/>
      <c r="DX160" s="613"/>
      <c r="DY160" s="182"/>
      <c r="DZ160" s="608"/>
      <c r="EA160" s="613"/>
      <c r="EB160" s="182"/>
      <c r="EC160" s="608"/>
      <c r="ED160" s="613"/>
      <c r="EE160" s="182"/>
      <c r="EF160" s="608"/>
      <c r="EG160" s="613"/>
      <c r="EH160" s="182"/>
      <c r="EI160" s="608"/>
      <c r="EJ160" s="613"/>
      <c r="EK160" s="182"/>
      <c r="EL160" s="608"/>
      <c r="EM160" s="613"/>
      <c r="EN160" s="182"/>
      <c r="EO160" s="608"/>
      <c r="EP160" s="613"/>
      <c r="EQ160" s="182"/>
      <c r="ER160" s="608"/>
      <c r="ES160" s="613"/>
      <c r="ET160" s="182"/>
      <c r="EU160" s="608"/>
      <c r="EV160" s="613"/>
      <c r="EW160" s="182"/>
      <c r="EX160" s="608"/>
      <c r="EY160" s="613"/>
      <c r="EZ160" s="182"/>
      <c r="FA160" s="608"/>
      <c r="FB160" s="182"/>
      <c r="FC160" s="182"/>
      <c r="FD160" s="182"/>
      <c r="FE160" s="588"/>
      <c r="FF160" s="182"/>
      <c r="FG160" s="181"/>
      <c r="FH160" s="860"/>
      <c r="FI160" s="662">
        <f t="shared" si="534"/>
        <v>39722</v>
      </c>
      <c r="FJ160" s="677"/>
      <c r="FK160" s="677"/>
      <c r="FL160" s="677"/>
      <c r="FM160" s="677"/>
      <c r="FN160" s="677"/>
      <c r="FO160" s="677"/>
      <c r="FP160" s="677"/>
      <c r="FQ160" s="677"/>
      <c r="FR160" s="677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666"/>
      <c r="GD160" s="666"/>
      <c r="GE160" s="666"/>
      <c r="GF160" s="666"/>
      <c r="GG160" s="169"/>
      <c r="GH160" s="686">
        <f t="shared" si="736"/>
        <v>0</v>
      </c>
      <c r="GI160" s="171">
        <f t="shared" si="737"/>
        <v>0</v>
      </c>
      <c r="GJ160" s="171">
        <f t="shared" si="738"/>
        <v>0</v>
      </c>
      <c r="GK160" s="171">
        <f t="shared" si="739"/>
        <v>0</v>
      </c>
      <c r="GL160" s="171">
        <f t="shared" si="740"/>
        <v>0</v>
      </c>
      <c r="GM160" s="171">
        <f t="shared" si="741"/>
        <v>0</v>
      </c>
      <c r="GN160" s="171">
        <f t="shared" si="742"/>
        <v>0</v>
      </c>
      <c r="GO160" s="171">
        <f t="shared" si="743"/>
        <v>0</v>
      </c>
      <c r="GP160" s="171">
        <f t="shared" si="744"/>
        <v>0</v>
      </c>
      <c r="GQ160" s="171">
        <f t="shared" si="745"/>
        <v>0</v>
      </c>
      <c r="GR160" s="171">
        <f t="shared" si="746"/>
        <v>0</v>
      </c>
      <c r="GS160" s="171">
        <f t="shared" si="747"/>
        <v>7282</v>
      </c>
      <c r="GT160" s="171">
        <f t="shared" si="748"/>
        <v>0</v>
      </c>
      <c r="GU160" s="171">
        <f t="shared" si="749"/>
        <v>0</v>
      </c>
      <c r="GV160" s="171">
        <f t="shared" si="750"/>
        <v>0</v>
      </c>
      <c r="GW160" s="171">
        <f t="shared" si="751"/>
        <v>0</v>
      </c>
      <c r="GX160" s="171">
        <f t="shared" si="752"/>
        <v>0</v>
      </c>
      <c r="GY160" s="171">
        <f t="shared" si="753"/>
        <v>11627.5</v>
      </c>
      <c r="GZ160" s="171">
        <f t="shared" si="754"/>
        <v>0</v>
      </c>
      <c r="HA160" s="171">
        <f t="shared" si="755"/>
        <v>0</v>
      </c>
      <c r="HB160" s="171">
        <f t="shared" si="756"/>
        <v>52034.15</v>
      </c>
      <c r="HC160" s="171">
        <f t="shared" si="757"/>
        <v>7474.24</v>
      </c>
      <c r="HD160" s="171">
        <f t="shared" si="758"/>
        <v>0</v>
      </c>
      <c r="HE160" s="171">
        <f t="shared" si="759"/>
        <v>0</v>
      </c>
      <c r="HF160" s="171">
        <f t="shared" si="760"/>
        <v>0</v>
      </c>
      <c r="HG160" s="171">
        <f t="shared" si="761"/>
        <v>0</v>
      </c>
      <c r="HH160" s="171">
        <f t="shared" si="762"/>
        <v>0</v>
      </c>
      <c r="HI160" s="778"/>
      <c r="HJ160" s="171">
        <f t="shared" si="763"/>
        <v>8304.75</v>
      </c>
      <c r="HK160" s="171"/>
      <c r="HL160" s="172">
        <f t="shared" si="764"/>
        <v>39722</v>
      </c>
      <c r="HM160" s="171">
        <f t="shared" si="765"/>
        <v>78417.890000000029</v>
      </c>
      <c r="HN160" s="700">
        <f t="shared" ref="HN160:HN171" si="796">B160</f>
        <v>39083</v>
      </c>
      <c r="HO160" s="160">
        <f t="shared" ref="HO160:HO171" si="797">HQ160*HR160</f>
        <v>491.75</v>
      </c>
      <c r="HP160" s="160">
        <f t="shared" ref="HP160:HP171" si="798">HQ160*HS160</f>
        <v>0</v>
      </c>
      <c r="HQ160" s="171">
        <f t="shared" ref="HQ160:HQ171" si="799">CQ160</f>
        <v>491.75</v>
      </c>
      <c r="HR160" s="168">
        <f t="shared" ref="HR160:HR171" si="800">(HQ160&gt;0)*1</f>
        <v>1</v>
      </c>
      <c r="HS160" s="168">
        <f t="shared" ref="HS160:HS171" si="801">(HQ160&lt;0)*1</f>
        <v>0</v>
      </c>
      <c r="HT160" s="160">
        <f>HQ160+HT156</f>
        <v>46658.940000000017</v>
      </c>
      <c r="HU160" s="158">
        <f>MAX(HT55:HT160)</f>
        <v>46658.940000000017</v>
      </c>
      <c r="HV160" s="158">
        <f t="shared" ref="HV160:HV171" si="802">HT160-HU160</f>
        <v>0</v>
      </c>
      <c r="HW160" s="170"/>
      <c r="HX160" s="468"/>
      <c r="HY160" s="156"/>
      <c r="HZ160" s="156"/>
      <c r="IA160" s="156"/>
      <c r="IB160" s="156"/>
      <c r="IC160" s="156"/>
      <c r="ID160" s="156"/>
      <c r="IE160" s="156"/>
      <c r="IF160" s="156"/>
      <c r="IG160" s="156"/>
      <c r="IH160" s="156"/>
      <c r="II160" s="156"/>
      <c r="IJ160" s="156"/>
      <c r="IK160" s="156"/>
      <c r="IL160" s="156"/>
      <c r="IM160" s="156"/>
      <c r="IN160" s="156"/>
      <c r="IO160" s="156"/>
      <c r="IP160" s="156"/>
      <c r="IQ160" s="156"/>
      <c r="IR160" s="156"/>
      <c r="IS160" s="156"/>
      <c r="IT160" s="156"/>
      <c r="IU160" s="156"/>
      <c r="IV160" s="156"/>
      <c r="IW160" s="156"/>
      <c r="IX160" s="156"/>
      <c r="IY160" s="156"/>
      <c r="IZ160" s="156"/>
      <c r="JA160" s="156"/>
      <c r="JB160" s="156"/>
      <c r="JC160" s="156"/>
      <c r="JD160" s="156"/>
      <c r="JE160" s="156"/>
      <c r="JF160" s="156"/>
      <c r="JG160" s="156"/>
      <c r="JH160" s="156"/>
      <c r="JI160" s="156"/>
      <c r="JJ160" s="156"/>
      <c r="JK160" s="156"/>
      <c r="JL160" s="156"/>
      <c r="JM160" s="156"/>
      <c r="JN160" s="156"/>
      <c r="JO160" s="156"/>
      <c r="JP160" s="156"/>
      <c r="JQ160" s="156"/>
      <c r="JR160" s="156"/>
      <c r="JS160" s="156"/>
      <c r="JT160" s="156"/>
      <c r="JU160" s="156"/>
    </row>
    <row r="161" spans="1:281" s="174" customFormat="1" ht="19.5" customHeight="1" x14ac:dyDescent="0.35">
      <c r="A161" s="156"/>
      <c r="B161" s="813">
        <f t="shared" ref="B161:B171" si="803">EDATE(B160,1)</f>
        <v>39114</v>
      </c>
      <c r="C161" s="814">
        <f t="shared" ref="C161:C171" si="804">G160</f>
        <v>25491.75</v>
      </c>
      <c r="D161" s="816">
        <v>0</v>
      </c>
      <c r="E161" s="816">
        <v>0</v>
      </c>
      <c r="F161" s="814">
        <f t="shared" si="766"/>
        <v>910.74</v>
      </c>
      <c r="G161" s="817">
        <f t="shared" ref="G161:G171" si="805">F161+G160</f>
        <v>26402.49</v>
      </c>
      <c r="H161" s="818">
        <f t="shared" ref="H161:H171" si="806">F161/G160</f>
        <v>3.572685280531937E-2</v>
      </c>
      <c r="I161" s="765">
        <f t="shared" ref="I161:I171" si="807">F161+I160</f>
        <v>47569.680000000015</v>
      </c>
      <c r="J161" s="159">
        <f t="shared" si="767"/>
        <v>0</v>
      </c>
      <c r="K161" s="267">
        <v>39114</v>
      </c>
      <c r="L161" s="162">
        <f t="shared" ref="L161:L171" si="808">L160</f>
        <v>0</v>
      </c>
      <c r="M161" s="259">
        <v>-2388</v>
      </c>
      <c r="N161" s="175">
        <f t="shared" si="768"/>
        <v>0</v>
      </c>
      <c r="O161" s="162">
        <f t="shared" ref="O161:O171" si="809">O160</f>
        <v>0</v>
      </c>
      <c r="P161" s="259">
        <v>-273.89999999999998</v>
      </c>
      <c r="Q161" s="176">
        <f t="shared" si="769"/>
        <v>0</v>
      </c>
      <c r="R161" s="161">
        <f t="shared" ref="R161:R171" si="810">R160</f>
        <v>0</v>
      </c>
      <c r="S161" s="259">
        <v>-936</v>
      </c>
      <c r="T161" s="177">
        <f t="shared" si="770"/>
        <v>0</v>
      </c>
      <c r="U161" s="164">
        <f t="shared" ref="U161:U171" si="811">U160</f>
        <v>0</v>
      </c>
      <c r="V161" s="259">
        <v>-163.80000000000001</v>
      </c>
      <c r="W161" s="177">
        <f t="shared" si="771"/>
        <v>0</v>
      </c>
      <c r="X161" s="164">
        <f t="shared" ref="X161:X171" si="812">X160</f>
        <v>0</v>
      </c>
      <c r="Y161" s="248">
        <v>1813</v>
      </c>
      <c r="Z161" s="178">
        <f t="shared" si="772"/>
        <v>0</v>
      </c>
      <c r="AA161" s="165">
        <f t="shared" ref="AA161:AA171" si="813">AA160</f>
        <v>0</v>
      </c>
      <c r="AB161" s="248">
        <v>906.5</v>
      </c>
      <c r="AC161" s="179">
        <f t="shared" si="773"/>
        <v>0</v>
      </c>
      <c r="AD161" s="164">
        <f t="shared" ref="AD161:AD171" si="814">AD160</f>
        <v>0</v>
      </c>
      <c r="AE161" s="248">
        <v>181.3</v>
      </c>
      <c r="AF161" s="179">
        <f t="shared" si="774"/>
        <v>0</v>
      </c>
      <c r="AG161" s="164">
        <f t="shared" ref="AG161:AG171" si="815">AG160</f>
        <v>0</v>
      </c>
      <c r="AH161" s="439">
        <v>3307.5</v>
      </c>
      <c r="AI161" s="178">
        <f t="shared" si="775"/>
        <v>0</v>
      </c>
      <c r="AJ161" s="165">
        <f t="shared" ref="AJ161:AJ171" si="816">AJ160</f>
        <v>0</v>
      </c>
      <c r="AK161" s="439">
        <v>1653.75</v>
      </c>
      <c r="AL161" s="179">
        <f t="shared" si="776"/>
        <v>0</v>
      </c>
      <c r="AM161" s="164">
        <f t="shared" ref="AM161:AM171" si="817">AM160</f>
        <v>0</v>
      </c>
      <c r="AN161" s="439">
        <v>661.5</v>
      </c>
      <c r="AO161" s="178">
        <f t="shared" si="777"/>
        <v>0</v>
      </c>
      <c r="AP161" s="165">
        <f t="shared" ref="AP161:AP171" si="818">AP160</f>
        <v>0</v>
      </c>
      <c r="AQ161" s="259">
        <v>-499</v>
      </c>
      <c r="AR161" s="179">
        <f t="shared" si="778"/>
        <v>0</v>
      </c>
      <c r="AS161" s="164">
        <f t="shared" ref="AS161:AS171" si="819">AS160</f>
        <v>1</v>
      </c>
      <c r="AT161" s="259">
        <v>-85</v>
      </c>
      <c r="AU161" s="180">
        <f t="shared" si="779"/>
        <v>-85</v>
      </c>
      <c r="AV161" s="162">
        <f t="shared" ref="AV161:AV171" si="820">AV160</f>
        <v>0</v>
      </c>
      <c r="AW161" s="260">
        <v>461</v>
      </c>
      <c r="AX161" s="176">
        <f t="shared" si="780"/>
        <v>0</v>
      </c>
      <c r="AY161" s="161">
        <f t="shared" ref="AY161:AY171" si="821">AY160</f>
        <v>0</v>
      </c>
      <c r="AZ161" s="247">
        <v>-401.51</v>
      </c>
      <c r="BA161" s="181">
        <f t="shared" si="781"/>
        <v>0</v>
      </c>
      <c r="BB161" s="162">
        <f t="shared" ref="BB161:BB171" si="822">BB160</f>
        <v>0</v>
      </c>
      <c r="BC161" s="247">
        <v>-44.05</v>
      </c>
      <c r="BD161" s="182">
        <f t="shared" si="782"/>
        <v>0</v>
      </c>
      <c r="BE161" s="161">
        <f t="shared" ref="BE161:BE171" si="823">BE160</f>
        <v>0</v>
      </c>
      <c r="BF161" s="248">
        <v>4173.5</v>
      </c>
      <c r="BG161" s="182">
        <f t="shared" si="783"/>
        <v>0</v>
      </c>
      <c r="BH161" s="161">
        <f t="shared" ref="BH161:BH171" si="824">BH160</f>
        <v>0</v>
      </c>
      <c r="BI161" s="248">
        <v>2067.25</v>
      </c>
      <c r="BJ161" s="180">
        <f t="shared" si="784"/>
        <v>0</v>
      </c>
      <c r="BK161" s="161">
        <f t="shared" ref="BK161:BK171" si="825">BK160</f>
        <v>1</v>
      </c>
      <c r="BL161" s="248">
        <v>382.25</v>
      </c>
      <c r="BM161" s="180">
        <f t="shared" si="785"/>
        <v>382.25</v>
      </c>
      <c r="BN161" s="161">
        <f t="shared" ref="BN161:BN171" si="826">BN160</f>
        <v>0</v>
      </c>
      <c r="BO161" s="259">
        <v>-532.75</v>
      </c>
      <c r="BP161" s="176">
        <f t="shared" si="786"/>
        <v>0</v>
      </c>
      <c r="BQ161" s="161">
        <f t="shared" ref="BQ161:BQ171" si="827">BQ160</f>
        <v>0</v>
      </c>
      <c r="BR161" s="260">
        <v>1295.49</v>
      </c>
      <c r="BS161" s="182">
        <f t="shared" si="787"/>
        <v>0</v>
      </c>
      <c r="BT161" s="161">
        <f t="shared" ref="BT161:BT171" si="828">BT160</f>
        <v>1</v>
      </c>
      <c r="BU161" s="260">
        <v>589.24</v>
      </c>
      <c r="BV161" s="180">
        <f t="shared" si="788"/>
        <v>589.24</v>
      </c>
      <c r="BW161" s="162">
        <f t="shared" ref="BW161:BW171" si="829">BW160</f>
        <v>1</v>
      </c>
      <c r="BX161" s="260">
        <v>24.25</v>
      </c>
      <c r="BY161" s="176">
        <f t="shared" si="789"/>
        <v>24.25</v>
      </c>
      <c r="BZ161" s="161">
        <f t="shared" ref="BZ161:BZ171" si="830">BZ160</f>
        <v>0</v>
      </c>
      <c r="CA161" s="260">
        <v>1241</v>
      </c>
      <c r="CB161" s="180">
        <f t="shared" si="790"/>
        <v>0</v>
      </c>
      <c r="CC161" s="162">
        <f t="shared" ref="CC161:CC171" si="831">CC160</f>
        <v>0</v>
      </c>
      <c r="CD161" s="260"/>
      <c r="CE161" s="182"/>
      <c r="CF161" s="410">
        <f t="shared" ref="CF161:CF171" si="832">CF160</f>
        <v>0</v>
      </c>
      <c r="CG161" s="260">
        <v>3611</v>
      </c>
      <c r="CH161" s="182">
        <f t="shared" si="791"/>
        <v>0</v>
      </c>
      <c r="CI161" s="416">
        <f t="shared" ref="CI161:CI171" si="833">CI160</f>
        <v>0</v>
      </c>
      <c r="CJ161" s="260">
        <v>1786</v>
      </c>
      <c r="CK161" s="444">
        <f t="shared" si="792"/>
        <v>0</v>
      </c>
      <c r="CL161" s="162">
        <f t="shared" ref="CL161:CL171" si="834">CL160</f>
        <v>0</v>
      </c>
      <c r="CM161" s="260">
        <v>326</v>
      </c>
      <c r="CN161" s="608">
        <f t="shared" si="793"/>
        <v>0</v>
      </c>
      <c r="CO161" s="158">
        <f t="shared" si="794"/>
        <v>910.74</v>
      </c>
      <c r="CP161" s="182"/>
      <c r="CQ161" s="731">
        <f t="shared" si="795"/>
        <v>910.74</v>
      </c>
      <c r="CR161" s="599"/>
      <c r="CS161" s="359">
        <f t="shared" ref="CS161:CS171" si="835">EDATE(CS160,1)</f>
        <v>39114</v>
      </c>
      <c r="CT161" s="613"/>
      <c r="CU161" s="182"/>
      <c r="CV161" s="608"/>
      <c r="CW161" s="642"/>
      <c r="CX161" s="182"/>
      <c r="CY161" s="608"/>
      <c r="CZ161" s="613"/>
      <c r="DA161" s="182"/>
      <c r="DB161" s="608"/>
      <c r="DC161" s="613"/>
      <c r="DD161" s="182"/>
      <c r="DE161" s="608"/>
      <c r="DF161" s="613"/>
      <c r="DG161" s="182"/>
      <c r="DH161" s="608"/>
      <c r="DI161" s="613"/>
      <c r="DJ161" s="182"/>
      <c r="DK161" s="608"/>
      <c r="DL161" s="613"/>
      <c r="DM161" s="182"/>
      <c r="DN161" s="608"/>
      <c r="DO161" s="613"/>
      <c r="DP161" s="182"/>
      <c r="DQ161" s="608"/>
      <c r="DR161" s="613"/>
      <c r="DS161" s="182"/>
      <c r="DT161" s="608"/>
      <c r="DU161" s="613"/>
      <c r="DV161" s="182"/>
      <c r="DW161" s="608"/>
      <c r="DX161" s="613"/>
      <c r="DY161" s="182"/>
      <c r="DZ161" s="608"/>
      <c r="EA161" s="613"/>
      <c r="EB161" s="182"/>
      <c r="EC161" s="608"/>
      <c r="ED161" s="613"/>
      <c r="EE161" s="182"/>
      <c r="EF161" s="608"/>
      <c r="EG161" s="613"/>
      <c r="EH161" s="182"/>
      <c r="EI161" s="608"/>
      <c r="EJ161" s="613"/>
      <c r="EK161" s="182"/>
      <c r="EL161" s="608"/>
      <c r="EM161" s="613"/>
      <c r="EN161" s="182"/>
      <c r="EO161" s="608"/>
      <c r="EP161" s="613"/>
      <c r="EQ161" s="182"/>
      <c r="ER161" s="608"/>
      <c r="ES161" s="613"/>
      <c r="ET161" s="182"/>
      <c r="EU161" s="608"/>
      <c r="EV161" s="613"/>
      <c r="EW161" s="182"/>
      <c r="EX161" s="608"/>
      <c r="EY161" s="613"/>
      <c r="EZ161" s="182"/>
      <c r="FA161" s="608"/>
      <c r="FB161" s="182"/>
      <c r="FC161" s="182"/>
      <c r="FD161" s="182"/>
      <c r="FE161" s="588"/>
      <c r="FF161" s="182"/>
      <c r="FG161" s="181"/>
      <c r="FH161" s="860"/>
      <c r="FI161" s="662">
        <f t="shared" si="534"/>
        <v>39753</v>
      </c>
      <c r="FJ161" s="677"/>
      <c r="FK161" s="677"/>
      <c r="FL161" s="677"/>
      <c r="FM161" s="677"/>
      <c r="FN161" s="677"/>
      <c r="FO161" s="677"/>
      <c r="FP161" s="677"/>
      <c r="FQ161" s="677"/>
      <c r="FR161" s="677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666"/>
      <c r="GD161" s="666"/>
      <c r="GE161" s="666"/>
      <c r="GF161" s="666"/>
      <c r="GG161" s="169"/>
      <c r="GH161" s="686">
        <f t="shared" si="736"/>
        <v>0</v>
      </c>
      <c r="GI161" s="171">
        <f t="shared" si="737"/>
        <v>0</v>
      </c>
      <c r="GJ161" s="171">
        <f t="shared" si="738"/>
        <v>0</v>
      </c>
      <c r="GK161" s="171">
        <f t="shared" si="739"/>
        <v>0</v>
      </c>
      <c r="GL161" s="171">
        <f t="shared" si="740"/>
        <v>0</v>
      </c>
      <c r="GM161" s="171">
        <f t="shared" si="741"/>
        <v>0</v>
      </c>
      <c r="GN161" s="171">
        <f t="shared" si="742"/>
        <v>0</v>
      </c>
      <c r="GO161" s="171">
        <f t="shared" si="743"/>
        <v>0</v>
      </c>
      <c r="GP161" s="171">
        <f t="shared" si="744"/>
        <v>0</v>
      </c>
      <c r="GQ161" s="171">
        <f t="shared" si="745"/>
        <v>0</v>
      </c>
      <c r="GR161" s="171">
        <f t="shared" si="746"/>
        <v>0</v>
      </c>
      <c r="GS161" s="171">
        <f t="shared" si="747"/>
        <v>7416</v>
      </c>
      <c r="GT161" s="171">
        <f t="shared" si="748"/>
        <v>0</v>
      </c>
      <c r="GU161" s="171">
        <f t="shared" si="749"/>
        <v>0</v>
      </c>
      <c r="GV161" s="171">
        <f t="shared" si="750"/>
        <v>0</v>
      </c>
      <c r="GW161" s="171">
        <f t="shared" si="751"/>
        <v>0</v>
      </c>
      <c r="GX161" s="171">
        <f t="shared" si="752"/>
        <v>0</v>
      </c>
      <c r="GY161" s="171">
        <f t="shared" si="753"/>
        <v>11691.25</v>
      </c>
      <c r="GZ161" s="171">
        <f t="shared" si="754"/>
        <v>0</v>
      </c>
      <c r="HA161" s="171">
        <f t="shared" si="755"/>
        <v>0</v>
      </c>
      <c r="HB161" s="171">
        <f t="shared" si="756"/>
        <v>54090.400000000001</v>
      </c>
      <c r="HC161" s="171">
        <f t="shared" si="757"/>
        <v>7885.49</v>
      </c>
      <c r="HD161" s="171">
        <f t="shared" si="758"/>
        <v>0</v>
      </c>
      <c r="HE161" s="171">
        <f t="shared" si="759"/>
        <v>0</v>
      </c>
      <c r="HF161" s="171">
        <f t="shared" si="760"/>
        <v>0</v>
      </c>
      <c r="HG161" s="171">
        <f t="shared" si="761"/>
        <v>0</v>
      </c>
      <c r="HH161" s="171">
        <f t="shared" si="762"/>
        <v>0</v>
      </c>
      <c r="HI161" s="778"/>
      <c r="HJ161" s="171">
        <f t="shared" si="763"/>
        <v>2665.25</v>
      </c>
      <c r="HK161" s="171"/>
      <c r="HL161" s="172">
        <f t="shared" si="764"/>
        <v>39753</v>
      </c>
      <c r="HM161" s="171">
        <f t="shared" si="765"/>
        <v>81083.140000000029</v>
      </c>
      <c r="HN161" s="700">
        <f t="shared" si="796"/>
        <v>39114</v>
      </c>
      <c r="HO161" s="160">
        <f t="shared" si="797"/>
        <v>910.74</v>
      </c>
      <c r="HP161" s="160">
        <f t="shared" si="798"/>
        <v>0</v>
      </c>
      <c r="HQ161" s="171">
        <f t="shared" si="799"/>
        <v>910.74</v>
      </c>
      <c r="HR161" s="168">
        <f t="shared" si="800"/>
        <v>1</v>
      </c>
      <c r="HS161" s="168">
        <f t="shared" si="801"/>
        <v>0</v>
      </c>
      <c r="HT161" s="160">
        <f t="shared" ref="HT161:HT171" si="836">HQ161+HT160</f>
        <v>47569.680000000015</v>
      </c>
      <c r="HU161" s="158">
        <f>MAX(HT55:HT161)</f>
        <v>47569.680000000015</v>
      </c>
      <c r="HV161" s="158">
        <f t="shared" si="802"/>
        <v>0</v>
      </c>
      <c r="HW161" s="170"/>
      <c r="HX161" s="468"/>
      <c r="HY161" s="156"/>
      <c r="HZ161" s="156"/>
      <c r="IA161" s="156"/>
      <c r="IB161" s="156"/>
      <c r="IC161" s="156"/>
      <c r="ID161" s="156"/>
      <c r="IE161" s="156"/>
      <c r="IF161" s="156"/>
      <c r="IG161" s="156"/>
      <c r="IH161" s="156"/>
      <c r="II161" s="156"/>
      <c r="IJ161" s="156"/>
      <c r="IK161" s="156"/>
      <c r="IL161" s="156"/>
      <c r="IM161" s="156"/>
      <c r="IN161" s="156"/>
      <c r="IO161" s="156"/>
      <c r="IP161" s="156"/>
      <c r="IQ161" s="156"/>
      <c r="IR161" s="156"/>
      <c r="IS161" s="156"/>
      <c r="IT161" s="156"/>
      <c r="IU161" s="156"/>
      <c r="IV161" s="156"/>
      <c r="IW161" s="156"/>
      <c r="IX161" s="156"/>
      <c r="IY161" s="156"/>
      <c r="IZ161" s="156"/>
      <c r="JA161" s="156"/>
      <c r="JB161" s="156"/>
      <c r="JC161" s="156"/>
      <c r="JD161" s="156"/>
      <c r="JE161" s="156"/>
      <c r="JF161" s="156"/>
      <c r="JG161" s="156"/>
      <c r="JH161" s="156"/>
      <c r="JI161" s="156"/>
      <c r="JJ161" s="156"/>
      <c r="JK161" s="156"/>
      <c r="JL161" s="156"/>
      <c r="JM161" s="156"/>
      <c r="JN161" s="156"/>
      <c r="JO161" s="156"/>
      <c r="JP161" s="156"/>
      <c r="JQ161" s="156"/>
      <c r="JR161" s="156"/>
      <c r="JS161" s="156"/>
      <c r="JT161" s="156"/>
      <c r="JU161" s="156"/>
    </row>
    <row r="162" spans="1:281" s="174" customFormat="1" ht="19.5" customHeight="1" x14ac:dyDescent="0.35">
      <c r="A162" s="156"/>
      <c r="B162" s="813">
        <f t="shared" si="803"/>
        <v>39142</v>
      </c>
      <c r="C162" s="814">
        <f t="shared" si="804"/>
        <v>26402.49</v>
      </c>
      <c r="D162" s="816">
        <v>0</v>
      </c>
      <c r="E162" s="816">
        <v>0</v>
      </c>
      <c r="F162" s="814">
        <f t="shared" si="766"/>
        <v>283</v>
      </c>
      <c r="G162" s="817">
        <f t="shared" si="805"/>
        <v>26685.49</v>
      </c>
      <c r="H162" s="818">
        <f t="shared" si="806"/>
        <v>1.0718686002721712E-2</v>
      </c>
      <c r="I162" s="765">
        <f t="shared" si="807"/>
        <v>47852.680000000015</v>
      </c>
      <c r="J162" s="159">
        <f t="shared" si="767"/>
        <v>0</v>
      </c>
      <c r="K162" s="267">
        <v>39142</v>
      </c>
      <c r="L162" s="162">
        <f t="shared" si="808"/>
        <v>0</v>
      </c>
      <c r="M162" s="259">
        <v>-2159</v>
      </c>
      <c r="N162" s="175">
        <f t="shared" si="768"/>
        <v>0</v>
      </c>
      <c r="O162" s="162">
        <f t="shared" si="809"/>
        <v>0</v>
      </c>
      <c r="P162" s="259">
        <v>-251</v>
      </c>
      <c r="Q162" s="176">
        <f t="shared" si="769"/>
        <v>0</v>
      </c>
      <c r="R162" s="161">
        <f t="shared" si="810"/>
        <v>0</v>
      </c>
      <c r="S162" s="259">
        <v>-1613.8</v>
      </c>
      <c r="T162" s="177">
        <f t="shared" si="770"/>
        <v>0</v>
      </c>
      <c r="U162" s="164">
        <f t="shared" si="811"/>
        <v>0</v>
      </c>
      <c r="V162" s="259">
        <v>-196.48</v>
      </c>
      <c r="W162" s="177">
        <f t="shared" si="771"/>
        <v>0</v>
      </c>
      <c r="X162" s="164">
        <f t="shared" si="812"/>
        <v>0</v>
      </c>
      <c r="Y162" s="247">
        <v>-4934</v>
      </c>
      <c r="Z162" s="178">
        <f t="shared" si="772"/>
        <v>0</v>
      </c>
      <c r="AA162" s="165">
        <f t="shared" si="813"/>
        <v>0</v>
      </c>
      <c r="AB162" s="247">
        <v>-2506</v>
      </c>
      <c r="AC162" s="179">
        <f t="shared" si="773"/>
        <v>0</v>
      </c>
      <c r="AD162" s="164">
        <f t="shared" si="814"/>
        <v>0</v>
      </c>
      <c r="AE162" s="247">
        <v>-563.6</v>
      </c>
      <c r="AF162" s="179">
        <f t="shared" si="774"/>
        <v>0</v>
      </c>
      <c r="AG162" s="164">
        <f t="shared" si="815"/>
        <v>0</v>
      </c>
      <c r="AH162" s="243">
        <v>-8544</v>
      </c>
      <c r="AI162" s="178">
        <f t="shared" si="775"/>
        <v>0</v>
      </c>
      <c r="AJ162" s="165">
        <f t="shared" si="816"/>
        <v>0</v>
      </c>
      <c r="AK162" s="243">
        <v>-4291.5</v>
      </c>
      <c r="AL162" s="179">
        <f t="shared" si="776"/>
        <v>0</v>
      </c>
      <c r="AM162" s="164">
        <f t="shared" si="817"/>
        <v>0</v>
      </c>
      <c r="AN162" s="243">
        <v>-1740</v>
      </c>
      <c r="AO162" s="178">
        <f t="shared" si="777"/>
        <v>0</v>
      </c>
      <c r="AP162" s="165">
        <f t="shared" si="818"/>
        <v>0</v>
      </c>
      <c r="AQ162" s="259">
        <v>-768</v>
      </c>
      <c r="AR162" s="179">
        <f t="shared" si="778"/>
        <v>0</v>
      </c>
      <c r="AS162" s="164">
        <f t="shared" si="819"/>
        <v>1</v>
      </c>
      <c r="AT162" s="259">
        <v>-147</v>
      </c>
      <c r="AU162" s="180">
        <f t="shared" si="779"/>
        <v>-147</v>
      </c>
      <c r="AV162" s="162">
        <f t="shared" si="820"/>
        <v>0</v>
      </c>
      <c r="AW162" s="259">
        <v>-1128</v>
      </c>
      <c r="AX162" s="176">
        <f t="shared" si="780"/>
        <v>0</v>
      </c>
      <c r="AY162" s="161">
        <f t="shared" si="821"/>
        <v>0</v>
      </c>
      <c r="AZ162" s="247">
        <v>-25.01</v>
      </c>
      <c r="BA162" s="181">
        <f t="shared" si="781"/>
        <v>0</v>
      </c>
      <c r="BB162" s="162">
        <f t="shared" si="822"/>
        <v>0</v>
      </c>
      <c r="BC162" s="247">
        <v>-2.5</v>
      </c>
      <c r="BD162" s="182">
        <f t="shared" si="782"/>
        <v>0</v>
      </c>
      <c r="BE162" s="161">
        <f t="shared" si="823"/>
        <v>0</v>
      </c>
      <c r="BF162" s="248">
        <v>1525</v>
      </c>
      <c r="BG162" s="182">
        <f t="shared" si="783"/>
        <v>0</v>
      </c>
      <c r="BH162" s="161">
        <f t="shared" si="824"/>
        <v>0</v>
      </c>
      <c r="BI162" s="248">
        <v>762.5</v>
      </c>
      <c r="BJ162" s="180">
        <f t="shared" si="784"/>
        <v>0</v>
      </c>
      <c r="BK162" s="161">
        <f t="shared" si="825"/>
        <v>1</v>
      </c>
      <c r="BL162" s="248">
        <v>152.5</v>
      </c>
      <c r="BM162" s="180">
        <f t="shared" si="785"/>
        <v>152.5</v>
      </c>
      <c r="BN162" s="161">
        <f t="shared" si="826"/>
        <v>0</v>
      </c>
      <c r="BO162" s="259">
        <v>-348.25</v>
      </c>
      <c r="BP162" s="176">
        <f t="shared" si="786"/>
        <v>0</v>
      </c>
      <c r="BQ162" s="161">
        <f t="shared" si="827"/>
        <v>0</v>
      </c>
      <c r="BR162" s="260">
        <v>462.5</v>
      </c>
      <c r="BS162" s="182">
        <f t="shared" si="787"/>
        <v>0</v>
      </c>
      <c r="BT162" s="161">
        <f t="shared" si="828"/>
        <v>1</v>
      </c>
      <c r="BU162" s="260">
        <v>231.25</v>
      </c>
      <c r="BV162" s="180">
        <f t="shared" si="788"/>
        <v>231.25</v>
      </c>
      <c r="BW162" s="162">
        <f t="shared" si="829"/>
        <v>1</v>
      </c>
      <c r="BX162" s="260">
        <v>46.25</v>
      </c>
      <c r="BY162" s="176">
        <f t="shared" si="789"/>
        <v>46.25</v>
      </c>
      <c r="BZ162" s="161">
        <f t="shared" si="830"/>
        <v>0</v>
      </c>
      <c r="CA162" s="260">
        <v>640</v>
      </c>
      <c r="CB162" s="180">
        <f t="shared" si="790"/>
        <v>0</v>
      </c>
      <c r="CC162" s="162">
        <f t="shared" si="831"/>
        <v>0</v>
      </c>
      <c r="CD162" s="260"/>
      <c r="CE162" s="182"/>
      <c r="CF162" s="410">
        <f t="shared" si="832"/>
        <v>0</v>
      </c>
      <c r="CG162" s="259">
        <v>-1418</v>
      </c>
      <c r="CH162" s="182">
        <f t="shared" si="791"/>
        <v>0</v>
      </c>
      <c r="CI162" s="416">
        <f t="shared" si="833"/>
        <v>0</v>
      </c>
      <c r="CJ162" s="259">
        <v>-748</v>
      </c>
      <c r="CK162" s="444">
        <f t="shared" si="792"/>
        <v>0</v>
      </c>
      <c r="CL162" s="162">
        <f t="shared" si="834"/>
        <v>0</v>
      </c>
      <c r="CM162" s="259">
        <v>-212</v>
      </c>
      <c r="CN162" s="608">
        <f t="shared" si="793"/>
        <v>0</v>
      </c>
      <c r="CO162" s="158">
        <f t="shared" si="794"/>
        <v>283</v>
      </c>
      <c r="CP162" s="182"/>
      <c r="CQ162" s="731">
        <f t="shared" si="795"/>
        <v>283</v>
      </c>
      <c r="CR162" s="599"/>
      <c r="CS162" s="359">
        <f t="shared" si="835"/>
        <v>39142</v>
      </c>
      <c r="CT162" s="613"/>
      <c r="CU162" s="182"/>
      <c r="CV162" s="608"/>
      <c r="CW162" s="642"/>
      <c r="CX162" s="182"/>
      <c r="CY162" s="608"/>
      <c r="CZ162" s="613"/>
      <c r="DA162" s="182"/>
      <c r="DB162" s="608"/>
      <c r="DC162" s="613"/>
      <c r="DD162" s="182"/>
      <c r="DE162" s="608"/>
      <c r="DF162" s="613"/>
      <c r="DG162" s="182"/>
      <c r="DH162" s="608"/>
      <c r="DI162" s="613"/>
      <c r="DJ162" s="182"/>
      <c r="DK162" s="608"/>
      <c r="DL162" s="613"/>
      <c r="DM162" s="182"/>
      <c r="DN162" s="608"/>
      <c r="DO162" s="613"/>
      <c r="DP162" s="182"/>
      <c r="DQ162" s="608"/>
      <c r="DR162" s="613"/>
      <c r="DS162" s="182"/>
      <c r="DT162" s="608"/>
      <c r="DU162" s="613"/>
      <c r="DV162" s="182"/>
      <c r="DW162" s="608"/>
      <c r="DX162" s="613"/>
      <c r="DY162" s="182"/>
      <c r="DZ162" s="608"/>
      <c r="EA162" s="613"/>
      <c r="EB162" s="182"/>
      <c r="EC162" s="608"/>
      <c r="ED162" s="613"/>
      <c r="EE162" s="182"/>
      <c r="EF162" s="608"/>
      <c r="EG162" s="613"/>
      <c r="EH162" s="182"/>
      <c r="EI162" s="608"/>
      <c r="EJ162" s="613"/>
      <c r="EK162" s="182"/>
      <c r="EL162" s="608"/>
      <c r="EM162" s="613"/>
      <c r="EN162" s="182"/>
      <c r="EO162" s="608"/>
      <c r="EP162" s="613"/>
      <c r="EQ162" s="182"/>
      <c r="ER162" s="608"/>
      <c r="ES162" s="613"/>
      <c r="ET162" s="182"/>
      <c r="EU162" s="608"/>
      <c r="EV162" s="613"/>
      <c r="EW162" s="182"/>
      <c r="EX162" s="608"/>
      <c r="EY162" s="613"/>
      <c r="EZ162" s="182"/>
      <c r="FA162" s="608"/>
      <c r="FB162" s="182"/>
      <c r="FC162" s="182"/>
      <c r="FD162" s="182"/>
      <c r="FE162" s="588"/>
      <c r="FF162" s="182"/>
      <c r="FG162" s="181"/>
      <c r="FH162" s="860"/>
      <c r="FI162" s="662">
        <f t="shared" si="534"/>
        <v>39783</v>
      </c>
      <c r="FJ162" s="677"/>
      <c r="FK162" s="677"/>
      <c r="FL162" s="677"/>
      <c r="FM162" s="677"/>
      <c r="FN162" s="677"/>
      <c r="FO162" s="677"/>
      <c r="FP162" s="677"/>
      <c r="FQ162" s="677"/>
      <c r="FR162" s="677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666"/>
      <c r="GD162" s="666"/>
      <c r="GE162" s="666"/>
      <c r="GF162" s="666"/>
      <c r="GG162" s="169"/>
      <c r="GH162" s="686">
        <f t="shared" si="736"/>
        <v>0</v>
      </c>
      <c r="GI162" s="171">
        <f t="shared" si="737"/>
        <v>0</v>
      </c>
      <c r="GJ162" s="171">
        <f t="shared" si="738"/>
        <v>0</v>
      </c>
      <c r="GK162" s="171">
        <f t="shared" si="739"/>
        <v>0</v>
      </c>
      <c r="GL162" s="171">
        <f t="shared" si="740"/>
        <v>0</v>
      </c>
      <c r="GM162" s="171">
        <f t="shared" si="741"/>
        <v>0</v>
      </c>
      <c r="GN162" s="171">
        <f t="shared" si="742"/>
        <v>0</v>
      </c>
      <c r="GO162" s="171">
        <f t="shared" si="743"/>
        <v>0</v>
      </c>
      <c r="GP162" s="171">
        <f t="shared" si="744"/>
        <v>0</v>
      </c>
      <c r="GQ162" s="171">
        <f t="shared" si="745"/>
        <v>0</v>
      </c>
      <c r="GR162" s="171">
        <f t="shared" si="746"/>
        <v>0</v>
      </c>
      <c r="GS162" s="171">
        <f t="shared" si="747"/>
        <v>7922</v>
      </c>
      <c r="GT162" s="171">
        <f t="shared" si="748"/>
        <v>0</v>
      </c>
      <c r="GU162" s="171">
        <f t="shared" si="749"/>
        <v>0</v>
      </c>
      <c r="GV162" s="171">
        <f t="shared" si="750"/>
        <v>0</v>
      </c>
      <c r="GW162" s="171">
        <f t="shared" si="751"/>
        <v>0</v>
      </c>
      <c r="GX162" s="171">
        <f t="shared" si="752"/>
        <v>0</v>
      </c>
      <c r="GY162" s="171">
        <f t="shared" si="753"/>
        <v>12591</v>
      </c>
      <c r="GZ162" s="171">
        <f t="shared" si="754"/>
        <v>0</v>
      </c>
      <c r="HA162" s="171">
        <f t="shared" si="755"/>
        <v>0</v>
      </c>
      <c r="HB162" s="171">
        <f t="shared" si="756"/>
        <v>57477.9</v>
      </c>
      <c r="HC162" s="171">
        <f t="shared" si="757"/>
        <v>8562.99</v>
      </c>
      <c r="HD162" s="171">
        <f t="shared" si="758"/>
        <v>0</v>
      </c>
      <c r="HE162" s="171">
        <f t="shared" si="759"/>
        <v>0</v>
      </c>
      <c r="HF162" s="171">
        <f t="shared" si="760"/>
        <v>0</v>
      </c>
      <c r="HG162" s="171">
        <f t="shared" si="761"/>
        <v>0</v>
      </c>
      <c r="HH162" s="171">
        <f t="shared" si="762"/>
        <v>0</v>
      </c>
      <c r="HI162" s="778"/>
      <c r="HJ162" s="171">
        <f t="shared" si="763"/>
        <v>5470.75</v>
      </c>
      <c r="HK162" s="171"/>
      <c r="HL162" s="172">
        <f t="shared" si="764"/>
        <v>39783</v>
      </c>
      <c r="HM162" s="171">
        <f t="shared" si="765"/>
        <v>86553.890000000029</v>
      </c>
      <c r="HN162" s="700">
        <f t="shared" si="796"/>
        <v>39142</v>
      </c>
      <c r="HO162" s="160">
        <f t="shared" si="797"/>
        <v>283</v>
      </c>
      <c r="HP162" s="160">
        <f t="shared" si="798"/>
        <v>0</v>
      </c>
      <c r="HQ162" s="171">
        <f t="shared" si="799"/>
        <v>283</v>
      </c>
      <c r="HR162" s="168">
        <f t="shared" si="800"/>
        <v>1</v>
      </c>
      <c r="HS162" s="168">
        <f t="shared" si="801"/>
        <v>0</v>
      </c>
      <c r="HT162" s="160">
        <f t="shared" si="836"/>
        <v>47852.680000000015</v>
      </c>
      <c r="HU162" s="158">
        <f>MAX(HT55:HT162)</f>
        <v>47852.680000000015</v>
      </c>
      <c r="HV162" s="158">
        <f t="shared" si="802"/>
        <v>0</v>
      </c>
      <c r="HW162" s="170"/>
      <c r="HX162" s="468"/>
      <c r="HY162" s="156"/>
      <c r="HZ162" s="156"/>
      <c r="IA162" s="156"/>
      <c r="IB162" s="156"/>
      <c r="IC162" s="156"/>
      <c r="ID162" s="156"/>
      <c r="IE162" s="156"/>
      <c r="IF162" s="156"/>
      <c r="IG162" s="156"/>
      <c r="IH162" s="156"/>
      <c r="II162" s="156"/>
      <c r="IJ162" s="156"/>
      <c r="IK162" s="156"/>
      <c r="IL162" s="156"/>
      <c r="IM162" s="156"/>
      <c r="IN162" s="156"/>
      <c r="IO162" s="156"/>
      <c r="IP162" s="156"/>
      <c r="IQ162" s="156"/>
      <c r="IR162" s="156"/>
      <c r="IS162" s="156"/>
      <c r="IT162" s="156"/>
      <c r="IU162" s="156"/>
      <c r="IV162" s="156"/>
      <c r="IW162" s="156"/>
      <c r="IX162" s="156"/>
      <c r="IY162" s="156"/>
      <c r="IZ162" s="156"/>
      <c r="JA162" s="156"/>
      <c r="JB162" s="156"/>
      <c r="JC162" s="156"/>
      <c r="JD162" s="156"/>
      <c r="JE162" s="156"/>
      <c r="JF162" s="156"/>
      <c r="JG162" s="156"/>
      <c r="JH162" s="156"/>
      <c r="JI162" s="156"/>
      <c r="JJ162" s="156"/>
      <c r="JK162" s="156"/>
      <c r="JL162" s="156"/>
      <c r="JM162" s="156"/>
      <c r="JN162" s="156"/>
      <c r="JO162" s="156"/>
      <c r="JP162" s="156"/>
      <c r="JQ162" s="156"/>
      <c r="JR162" s="156"/>
      <c r="JS162" s="156"/>
      <c r="JT162" s="156"/>
      <c r="JU162" s="156"/>
    </row>
    <row r="163" spans="1:281" s="174" customFormat="1" ht="19.5" customHeight="1" x14ac:dyDescent="0.35">
      <c r="A163" s="156"/>
      <c r="B163" s="813">
        <f t="shared" si="803"/>
        <v>39173</v>
      </c>
      <c r="C163" s="814">
        <f t="shared" si="804"/>
        <v>26685.49</v>
      </c>
      <c r="D163" s="816">
        <v>0</v>
      </c>
      <c r="E163" s="816">
        <v>0</v>
      </c>
      <c r="F163" s="814">
        <f t="shared" si="766"/>
        <v>1452.24</v>
      </c>
      <c r="G163" s="817">
        <f t="shared" si="805"/>
        <v>28137.730000000003</v>
      </c>
      <c r="H163" s="818">
        <f t="shared" si="806"/>
        <v>5.4420585868949753E-2</v>
      </c>
      <c r="I163" s="765">
        <f t="shared" si="807"/>
        <v>49304.920000000013</v>
      </c>
      <c r="J163" s="159">
        <f t="shared" si="767"/>
        <v>0</v>
      </c>
      <c r="K163" s="267">
        <v>39173</v>
      </c>
      <c r="L163" s="162">
        <f t="shared" si="808"/>
        <v>0</v>
      </c>
      <c r="M163" s="260">
        <v>3075.5</v>
      </c>
      <c r="N163" s="175">
        <f t="shared" si="768"/>
        <v>0</v>
      </c>
      <c r="O163" s="162">
        <f t="shared" si="809"/>
        <v>0</v>
      </c>
      <c r="P163" s="260">
        <v>307.55</v>
      </c>
      <c r="Q163" s="176">
        <f t="shared" si="769"/>
        <v>0</v>
      </c>
      <c r="R163" s="161">
        <f t="shared" si="810"/>
        <v>0</v>
      </c>
      <c r="S163" s="260">
        <v>1907.8</v>
      </c>
      <c r="T163" s="177">
        <f t="shared" si="770"/>
        <v>0</v>
      </c>
      <c r="U163" s="164">
        <f t="shared" si="811"/>
        <v>0</v>
      </c>
      <c r="V163" s="260">
        <v>190.78</v>
      </c>
      <c r="W163" s="177">
        <f t="shared" si="771"/>
        <v>0</v>
      </c>
      <c r="X163" s="164">
        <f t="shared" si="812"/>
        <v>0</v>
      </c>
      <c r="Y163" s="248">
        <v>1426</v>
      </c>
      <c r="Z163" s="178">
        <f t="shared" si="772"/>
        <v>0</v>
      </c>
      <c r="AA163" s="165">
        <f t="shared" si="813"/>
        <v>0</v>
      </c>
      <c r="AB163" s="248">
        <v>713</v>
      </c>
      <c r="AC163" s="179">
        <f t="shared" si="773"/>
        <v>0</v>
      </c>
      <c r="AD163" s="164">
        <f t="shared" si="814"/>
        <v>0</v>
      </c>
      <c r="AE163" s="248">
        <v>142.6</v>
      </c>
      <c r="AF163" s="179">
        <f t="shared" si="774"/>
        <v>0</v>
      </c>
      <c r="AG163" s="164">
        <f t="shared" si="815"/>
        <v>0</v>
      </c>
      <c r="AH163" s="439">
        <v>1053</v>
      </c>
      <c r="AI163" s="178">
        <f t="shared" si="775"/>
        <v>0</v>
      </c>
      <c r="AJ163" s="165">
        <f t="shared" si="816"/>
        <v>0</v>
      </c>
      <c r="AK163" s="439">
        <v>487.5</v>
      </c>
      <c r="AL163" s="179">
        <f t="shared" si="776"/>
        <v>0</v>
      </c>
      <c r="AM163" s="164">
        <f t="shared" si="817"/>
        <v>0</v>
      </c>
      <c r="AN163" s="439">
        <v>148.19999999999999</v>
      </c>
      <c r="AO163" s="178">
        <f t="shared" si="777"/>
        <v>0</v>
      </c>
      <c r="AP163" s="165">
        <f t="shared" si="818"/>
        <v>0</v>
      </c>
      <c r="AQ163" s="260">
        <v>2140</v>
      </c>
      <c r="AR163" s="179">
        <f t="shared" si="778"/>
        <v>0</v>
      </c>
      <c r="AS163" s="164">
        <f t="shared" si="819"/>
        <v>1</v>
      </c>
      <c r="AT163" s="260">
        <v>214</v>
      </c>
      <c r="AU163" s="180">
        <f t="shared" si="779"/>
        <v>214</v>
      </c>
      <c r="AV163" s="162">
        <f t="shared" si="820"/>
        <v>0</v>
      </c>
      <c r="AW163" s="260">
        <v>3390</v>
      </c>
      <c r="AX163" s="176">
        <f t="shared" si="780"/>
        <v>0</v>
      </c>
      <c r="AY163" s="161">
        <f t="shared" si="821"/>
        <v>0</v>
      </c>
      <c r="AZ163" s="247">
        <v>-627.99</v>
      </c>
      <c r="BA163" s="181">
        <f t="shared" si="781"/>
        <v>0</v>
      </c>
      <c r="BB163" s="162">
        <f t="shared" si="822"/>
        <v>0</v>
      </c>
      <c r="BC163" s="247">
        <v>-70.599999999999994</v>
      </c>
      <c r="BD163" s="182">
        <f t="shared" si="782"/>
        <v>0</v>
      </c>
      <c r="BE163" s="161">
        <f t="shared" si="823"/>
        <v>0</v>
      </c>
      <c r="BF163" s="248">
        <v>3712.5</v>
      </c>
      <c r="BG163" s="182">
        <f t="shared" si="783"/>
        <v>0</v>
      </c>
      <c r="BH163" s="161">
        <f t="shared" si="824"/>
        <v>0</v>
      </c>
      <c r="BI163" s="248">
        <v>1856.25</v>
      </c>
      <c r="BJ163" s="180">
        <f t="shared" si="784"/>
        <v>0</v>
      </c>
      <c r="BK163" s="161">
        <f t="shared" si="825"/>
        <v>1</v>
      </c>
      <c r="BL163" s="248">
        <v>371.25</v>
      </c>
      <c r="BM163" s="180">
        <f t="shared" si="785"/>
        <v>371.25</v>
      </c>
      <c r="BN163" s="161">
        <f t="shared" si="826"/>
        <v>0</v>
      </c>
      <c r="BO163" s="260">
        <v>1843.75</v>
      </c>
      <c r="BP163" s="176">
        <f t="shared" si="786"/>
        <v>0</v>
      </c>
      <c r="BQ163" s="161">
        <f t="shared" si="827"/>
        <v>0</v>
      </c>
      <c r="BR163" s="260">
        <v>1535.99</v>
      </c>
      <c r="BS163" s="182">
        <f t="shared" si="787"/>
        <v>0</v>
      </c>
      <c r="BT163" s="161">
        <f t="shared" si="828"/>
        <v>1</v>
      </c>
      <c r="BU163" s="260">
        <v>748.49</v>
      </c>
      <c r="BV163" s="180">
        <f t="shared" si="788"/>
        <v>748.49</v>
      </c>
      <c r="BW163" s="162">
        <f t="shared" si="829"/>
        <v>1</v>
      </c>
      <c r="BX163" s="260">
        <v>118.5</v>
      </c>
      <c r="BY163" s="176">
        <f t="shared" si="789"/>
        <v>118.5</v>
      </c>
      <c r="BZ163" s="161">
        <f t="shared" si="830"/>
        <v>0</v>
      </c>
      <c r="CA163" s="260">
        <v>1483</v>
      </c>
      <c r="CB163" s="180">
        <f t="shared" si="790"/>
        <v>0</v>
      </c>
      <c r="CC163" s="162">
        <f t="shared" si="831"/>
        <v>0</v>
      </c>
      <c r="CD163" s="260"/>
      <c r="CE163" s="182"/>
      <c r="CF163" s="410">
        <f t="shared" si="832"/>
        <v>0</v>
      </c>
      <c r="CG163" s="259">
        <v>-170</v>
      </c>
      <c r="CH163" s="182">
        <f t="shared" si="791"/>
        <v>0</v>
      </c>
      <c r="CI163" s="416">
        <f t="shared" si="833"/>
        <v>0</v>
      </c>
      <c r="CJ163" s="259">
        <v>-85</v>
      </c>
      <c r="CK163" s="444">
        <f t="shared" si="792"/>
        <v>0</v>
      </c>
      <c r="CL163" s="162">
        <f t="shared" si="834"/>
        <v>0</v>
      </c>
      <c r="CM163" s="259">
        <v>-17</v>
      </c>
      <c r="CN163" s="608">
        <f t="shared" si="793"/>
        <v>0</v>
      </c>
      <c r="CO163" s="158">
        <f t="shared" si="794"/>
        <v>1452.24</v>
      </c>
      <c r="CP163" s="182"/>
      <c r="CQ163" s="731">
        <f t="shared" si="795"/>
        <v>1452.24</v>
      </c>
      <c r="CR163" s="599"/>
      <c r="CS163" s="359">
        <f t="shared" si="835"/>
        <v>39173</v>
      </c>
      <c r="CT163" s="613"/>
      <c r="CU163" s="182"/>
      <c r="CV163" s="608"/>
      <c r="CW163" s="642"/>
      <c r="CX163" s="182"/>
      <c r="CY163" s="608"/>
      <c r="CZ163" s="613"/>
      <c r="DA163" s="182"/>
      <c r="DB163" s="608"/>
      <c r="DC163" s="613"/>
      <c r="DD163" s="182"/>
      <c r="DE163" s="608"/>
      <c r="DF163" s="613"/>
      <c r="DG163" s="182"/>
      <c r="DH163" s="608"/>
      <c r="DI163" s="613"/>
      <c r="DJ163" s="182"/>
      <c r="DK163" s="608"/>
      <c r="DL163" s="613"/>
      <c r="DM163" s="182"/>
      <c r="DN163" s="608"/>
      <c r="DO163" s="613"/>
      <c r="DP163" s="182"/>
      <c r="DQ163" s="608"/>
      <c r="DR163" s="613"/>
      <c r="DS163" s="182"/>
      <c r="DT163" s="608"/>
      <c r="DU163" s="613"/>
      <c r="DV163" s="182"/>
      <c r="DW163" s="608"/>
      <c r="DX163" s="613"/>
      <c r="DY163" s="182"/>
      <c r="DZ163" s="608"/>
      <c r="EA163" s="613"/>
      <c r="EB163" s="182"/>
      <c r="EC163" s="608"/>
      <c r="ED163" s="613"/>
      <c r="EE163" s="182"/>
      <c r="EF163" s="608"/>
      <c r="EG163" s="613"/>
      <c r="EH163" s="182"/>
      <c r="EI163" s="608"/>
      <c r="EJ163" s="613"/>
      <c r="EK163" s="182"/>
      <c r="EL163" s="608"/>
      <c r="EM163" s="613"/>
      <c r="EN163" s="182"/>
      <c r="EO163" s="608"/>
      <c r="EP163" s="613"/>
      <c r="EQ163" s="182"/>
      <c r="ER163" s="608"/>
      <c r="ES163" s="613"/>
      <c r="ET163" s="182"/>
      <c r="EU163" s="608"/>
      <c r="EV163" s="613"/>
      <c r="EW163" s="182"/>
      <c r="EX163" s="608"/>
      <c r="EY163" s="613"/>
      <c r="EZ163" s="182"/>
      <c r="FA163" s="608"/>
      <c r="FB163" s="182"/>
      <c r="FC163" s="182"/>
      <c r="FD163" s="182"/>
      <c r="FE163" s="588"/>
      <c r="FF163" s="182"/>
      <c r="FG163" s="181"/>
      <c r="FH163" s="860"/>
      <c r="FI163" s="662">
        <f t="shared" si="534"/>
        <v>39814</v>
      </c>
      <c r="FJ163" s="677"/>
      <c r="FK163" s="677"/>
      <c r="FL163" s="677"/>
      <c r="FM163" s="677"/>
      <c r="FN163" s="677"/>
      <c r="FO163" s="677"/>
      <c r="FP163" s="677"/>
      <c r="FQ163" s="677"/>
      <c r="FR163" s="677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666"/>
      <c r="GD163" s="666"/>
      <c r="GE163" s="666"/>
      <c r="GF163" s="666"/>
      <c r="GG163" s="169"/>
      <c r="GH163" s="686">
        <f t="shared" ref="GH163:GH174" si="837">N190+GH162</f>
        <v>0</v>
      </c>
      <c r="GI163" s="171">
        <f t="shared" ref="GI163:GI174" si="838">Q190+GI162</f>
        <v>0</v>
      </c>
      <c r="GJ163" s="171">
        <f t="shared" ref="GJ163:GJ174" si="839">T190+GJ162</f>
        <v>0</v>
      </c>
      <c r="GK163" s="171">
        <f t="shared" ref="GK163:GK174" si="840">W190+GK162</f>
        <v>0</v>
      </c>
      <c r="GL163" s="171">
        <f t="shared" ref="GL163:GL174" si="841">Z190+GL162</f>
        <v>0</v>
      </c>
      <c r="GM163" s="171">
        <f t="shared" ref="GM163:GM174" si="842">AC190+GM162</f>
        <v>0</v>
      </c>
      <c r="GN163" s="171">
        <f t="shared" ref="GN163:GN174" si="843">AF190+GN162</f>
        <v>0</v>
      </c>
      <c r="GO163" s="171">
        <f t="shared" ref="GO163:GO174" si="844">AI190+GO162</f>
        <v>0</v>
      </c>
      <c r="GP163" s="171">
        <f t="shared" ref="GP163:GP174" si="845">AL190+GP162</f>
        <v>0</v>
      </c>
      <c r="GQ163" s="171">
        <f t="shared" ref="GQ163:GQ174" si="846">AO190+GQ162</f>
        <v>0</v>
      </c>
      <c r="GR163" s="171">
        <f t="shared" ref="GR163:GR174" si="847">AR190+GR162</f>
        <v>0</v>
      </c>
      <c r="GS163" s="171">
        <f t="shared" ref="GS163:GS174" si="848">AU190+GS162</f>
        <v>7646</v>
      </c>
      <c r="GT163" s="171">
        <f t="shared" ref="GT163:GT174" si="849">AX190+GT162</f>
        <v>0</v>
      </c>
      <c r="GU163" s="171">
        <f t="shared" ref="GU163:GU174" si="850">BA190+GU162</f>
        <v>0</v>
      </c>
      <c r="GV163" s="171">
        <f t="shared" ref="GV163:GV174" si="851">BD190+GV162</f>
        <v>0</v>
      </c>
      <c r="GW163" s="171">
        <f t="shared" ref="GW163:GW174" si="852">BG190+GW162</f>
        <v>0</v>
      </c>
      <c r="GX163" s="171">
        <f t="shared" ref="GX163:GX174" si="853">BJ190+GX162</f>
        <v>0</v>
      </c>
      <c r="GY163" s="171">
        <f t="shared" ref="GY163:GY174" si="854">BM190+GY162</f>
        <v>12609.5</v>
      </c>
      <c r="GZ163" s="171">
        <f t="shared" ref="GZ163:GZ174" si="855">BP190+GZ162</f>
        <v>0</v>
      </c>
      <c r="HA163" s="171">
        <f t="shared" ref="HA163:HA174" si="856">BS190+HA162</f>
        <v>0</v>
      </c>
      <c r="HB163" s="171">
        <f t="shared" ref="HB163:HB174" si="857">BV190+HB162</f>
        <v>55612.4</v>
      </c>
      <c r="HC163" s="171">
        <f t="shared" ref="HC163:HC174" si="858">BY190+HC162</f>
        <v>8127.49</v>
      </c>
      <c r="HD163" s="171">
        <f t="shared" ref="HD163:HD174" si="859">CB190+HD162</f>
        <v>0</v>
      </c>
      <c r="HE163" s="171">
        <f t="shared" ref="HE163:HE174" si="860">CE190+HE162</f>
        <v>0</v>
      </c>
      <c r="HF163" s="171">
        <f t="shared" ref="HF163:HF174" si="861">CH190+HF162</f>
        <v>0</v>
      </c>
      <c r="HG163" s="171">
        <f t="shared" ref="HG163:HG174" si="862">CK190+HG162</f>
        <v>0</v>
      </c>
      <c r="HH163" s="171">
        <f t="shared" ref="HH163:HH174" si="863">CN190+HH162</f>
        <v>0</v>
      </c>
      <c r="HI163" s="778"/>
      <c r="HJ163" s="171">
        <f t="shared" ref="HJ163:HJ174" si="864">CO190</f>
        <v>-2558.5</v>
      </c>
      <c r="HK163" s="171"/>
      <c r="HL163" s="172">
        <f t="shared" ref="HL163:HL174" si="865">B190</f>
        <v>39814</v>
      </c>
      <c r="HM163" s="171">
        <f t="shared" si="765"/>
        <v>83995.390000000029</v>
      </c>
      <c r="HN163" s="700">
        <f t="shared" si="796"/>
        <v>39173</v>
      </c>
      <c r="HO163" s="160">
        <f t="shared" si="797"/>
        <v>1452.24</v>
      </c>
      <c r="HP163" s="160">
        <f t="shared" si="798"/>
        <v>0</v>
      </c>
      <c r="HQ163" s="171">
        <f t="shared" si="799"/>
        <v>1452.24</v>
      </c>
      <c r="HR163" s="168">
        <f t="shared" si="800"/>
        <v>1</v>
      </c>
      <c r="HS163" s="168">
        <f t="shared" si="801"/>
        <v>0</v>
      </c>
      <c r="HT163" s="160">
        <f t="shared" si="836"/>
        <v>49304.920000000013</v>
      </c>
      <c r="HU163" s="158">
        <f>MAX(HT55:HT163)</f>
        <v>49304.920000000013</v>
      </c>
      <c r="HV163" s="158">
        <f t="shared" si="802"/>
        <v>0</v>
      </c>
      <c r="HW163" s="170"/>
      <c r="HX163" s="468"/>
      <c r="HY163" s="156"/>
      <c r="HZ163" s="156"/>
      <c r="IA163" s="156"/>
      <c r="IB163" s="156"/>
      <c r="IC163" s="156"/>
      <c r="ID163" s="156"/>
      <c r="IE163" s="156"/>
      <c r="IF163" s="156"/>
      <c r="IG163" s="156"/>
      <c r="IH163" s="156"/>
      <c r="II163" s="156"/>
      <c r="IJ163" s="156"/>
      <c r="IK163" s="156"/>
      <c r="IL163" s="156"/>
      <c r="IM163" s="156"/>
      <c r="IN163" s="156"/>
      <c r="IO163" s="156"/>
      <c r="IP163" s="156"/>
      <c r="IQ163" s="156"/>
      <c r="IR163" s="156"/>
      <c r="IS163" s="156"/>
      <c r="IT163" s="156"/>
      <c r="IU163" s="156"/>
      <c r="IV163" s="156"/>
      <c r="IW163" s="156"/>
      <c r="IX163" s="156"/>
      <c r="IY163" s="156"/>
      <c r="IZ163" s="156"/>
      <c r="JA163" s="156"/>
      <c r="JB163" s="156"/>
      <c r="JC163" s="156"/>
      <c r="JD163" s="156"/>
      <c r="JE163" s="156"/>
      <c r="JF163" s="156"/>
      <c r="JG163" s="156"/>
      <c r="JH163" s="156"/>
      <c r="JI163" s="156"/>
      <c r="JJ163" s="156"/>
      <c r="JK163" s="156"/>
      <c r="JL163" s="156"/>
      <c r="JM163" s="156"/>
      <c r="JN163" s="156"/>
      <c r="JO163" s="156"/>
      <c r="JP163" s="156"/>
      <c r="JQ163" s="156"/>
      <c r="JR163" s="156"/>
      <c r="JS163" s="156"/>
      <c r="JT163" s="156"/>
      <c r="JU163" s="156"/>
    </row>
    <row r="164" spans="1:281" s="174" customFormat="1" ht="19.5" customHeight="1" x14ac:dyDescent="0.35">
      <c r="A164" s="156"/>
      <c r="B164" s="813">
        <f t="shared" si="803"/>
        <v>39203</v>
      </c>
      <c r="C164" s="814">
        <f t="shared" si="804"/>
        <v>28137.730000000003</v>
      </c>
      <c r="D164" s="816">
        <v>0</v>
      </c>
      <c r="E164" s="816">
        <v>0</v>
      </c>
      <c r="F164" s="814">
        <f t="shared" si="766"/>
        <v>825.74</v>
      </c>
      <c r="G164" s="817">
        <f t="shared" si="805"/>
        <v>28963.470000000005</v>
      </c>
      <c r="H164" s="818">
        <f t="shared" si="806"/>
        <v>2.9346361629029774E-2</v>
      </c>
      <c r="I164" s="765">
        <f t="shared" si="807"/>
        <v>50130.660000000011</v>
      </c>
      <c r="J164" s="159">
        <f t="shared" si="767"/>
        <v>0</v>
      </c>
      <c r="K164" s="267">
        <v>39203</v>
      </c>
      <c r="L164" s="162">
        <f t="shared" si="808"/>
        <v>0</v>
      </c>
      <c r="M164" s="260">
        <v>2412.5</v>
      </c>
      <c r="N164" s="175">
        <f t="shared" si="768"/>
        <v>0</v>
      </c>
      <c r="O164" s="162">
        <f t="shared" si="809"/>
        <v>0</v>
      </c>
      <c r="P164" s="260">
        <v>241.25</v>
      </c>
      <c r="Q164" s="176">
        <f t="shared" si="769"/>
        <v>0</v>
      </c>
      <c r="R164" s="161">
        <f t="shared" si="810"/>
        <v>0</v>
      </c>
      <c r="S164" s="260">
        <v>1208.8</v>
      </c>
      <c r="T164" s="177">
        <f t="shared" si="770"/>
        <v>0</v>
      </c>
      <c r="U164" s="164">
        <f t="shared" si="811"/>
        <v>0</v>
      </c>
      <c r="V164" s="260">
        <v>120.88</v>
      </c>
      <c r="W164" s="177">
        <f t="shared" si="771"/>
        <v>0</v>
      </c>
      <c r="X164" s="164">
        <f t="shared" si="812"/>
        <v>0</v>
      </c>
      <c r="Y164" s="247">
        <v>-1712</v>
      </c>
      <c r="Z164" s="178">
        <f t="shared" si="772"/>
        <v>0</v>
      </c>
      <c r="AA164" s="165">
        <f t="shared" si="813"/>
        <v>0</v>
      </c>
      <c r="AB164" s="247">
        <v>-856</v>
      </c>
      <c r="AC164" s="179">
        <f t="shared" si="773"/>
        <v>0</v>
      </c>
      <c r="AD164" s="164">
        <f t="shared" si="814"/>
        <v>0</v>
      </c>
      <c r="AE164" s="247">
        <v>-171.2</v>
      </c>
      <c r="AF164" s="179">
        <f t="shared" si="774"/>
        <v>0</v>
      </c>
      <c r="AG164" s="164">
        <f t="shared" si="815"/>
        <v>0</v>
      </c>
      <c r="AH164" s="243">
        <v>-20</v>
      </c>
      <c r="AI164" s="178">
        <f t="shared" si="775"/>
        <v>0</v>
      </c>
      <c r="AJ164" s="165">
        <f t="shared" si="816"/>
        <v>0</v>
      </c>
      <c r="AK164" s="243">
        <v>-10</v>
      </c>
      <c r="AL164" s="179">
        <f t="shared" si="776"/>
        <v>0</v>
      </c>
      <c r="AM164" s="164">
        <f t="shared" si="817"/>
        <v>0</v>
      </c>
      <c r="AN164" s="243">
        <v>-4</v>
      </c>
      <c r="AO164" s="178">
        <f t="shared" si="777"/>
        <v>0</v>
      </c>
      <c r="AP164" s="165">
        <f t="shared" si="818"/>
        <v>0</v>
      </c>
      <c r="AQ164" s="259">
        <v>-1189</v>
      </c>
      <c r="AR164" s="179">
        <f t="shared" si="778"/>
        <v>0</v>
      </c>
      <c r="AS164" s="164">
        <f t="shared" si="819"/>
        <v>1</v>
      </c>
      <c r="AT164" s="259">
        <v>-154</v>
      </c>
      <c r="AU164" s="180">
        <f t="shared" si="779"/>
        <v>-154</v>
      </c>
      <c r="AV164" s="162">
        <f t="shared" si="820"/>
        <v>0</v>
      </c>
      <c r="AW164" s="260">
        <v>3370</v>
      </c>
      <c r="AX164" s="176">
        <f t="shared" si="780"/>
        <v>0</v>
      </c>
      <c r="AY164" s="161">
        <f t="shared" si="821"/>
        <v>0</v>
      </c>
      <c r="AZ164" s="248">
        <v>711</v>
      </c>
      <c r="BA164" s="181">
        <f t="shared" si="781"/>
        <v>0</v>
      </c>
      <c r="BB164" s="162">
        <f t="shared" si="822"/>
        <v>0</v>
      </c>
      <c r="BC164" s="248">
        <v>67.2</v>
      </c>
      <c r="BD164" s="182">
        <f t="shared" si="782"/>
        <v>0</v>
      </c>
      <c r="BE164" s="161">
        <f t="shared" si="823"/>
        <v>0</v>
      </c>
      <c r="BF164" s="247">
        <v>-876.5</v>
      </c>
      <c r="BG164" s="182">
        <f t="shared" si="783"/>
        <v>0</v>
      </c>
      <c r="BH164" s="161">
        <f t="shared" si="824"/>
        <v>0</v>
      </c>
      <c r="BI164" s="247">
        <v>-457.75</v>
      </c>
      <c r="BJ164" s="180">
        <f t="shared" si="784"/>
        <v>0</v>
      </c>
      <c r="BK164" s="161">
        <f t="shared" si="825"/>
        <v>1</v>
      </c>
      <c r="BL164" s="247">
        <v>-122.75</v>
      </c>
      <c r="BM164" s="180">
        <f t="shared" si="785"/>
        <v>-122.75</v>
      </c>
      <c r="BN164" s="161">
        <f t="shared" si="826"/>
        <v>0</v>
      </c>
      <c r="BO164" s="259">
        <v>-932.75</v>
      </c>
      <c r="BP164" s="176">
        <f t="shared" si="786"/>
        <v>0</v>
      </c>
      <c r="BQ164" s="161">
        <f t="shared" si="827"/>
        <v>0</v>
      </c>
      <c r="BR164" s="260">
        <v>1837.49</v>
      </c>
      <c r="BS164" s="182">
        <f t="shared" si="787"/>
        <v>0</v>
      </c>
      <c r="BT164" s="161">
        <f t="shared" si="828"/>
        <v>1</v>
      </c>
      <c r="BU164" s="260">
        <v>918.74</v>
      </c>
      <c r="BV164" s="180">
        <f t="shared" si="788"/>
        <v>918.74</v>
      </c>
      <c r="BW164" s="162">
        <f t="shared" si="829"/>
        <v>1</v>
      </c>
      <c r="BX164" s="260">
        <v>183.75</v>
      </c>
      <c r="BY164" s="176">
        <f t="shared" si="789"/>
        <v>183.75</v>
      </c>
      <c r="BZ164" s="161">
        <f t="shared" si="830"/>
        <v>0</v>
      </c>
      <c r="CA164" s="259">
        <v>-617</v>
      </c>
      <c r="CB164" s="180">
        <f t="shared" si="790"/>
        <v>0</v>
      </c>
      <c r="CC164" s="162">
        <f t="shared" si="831"/>
        <v>0</v>
      </c>
      <c r="CD164" s="260"/>
      <c r="CE164" s="182"/>
      <c r="CF164" s="410">
        <f t="shared" si="832"/>
        <v>0</v>
      </c>
      <c r="CG164" s="259">
        <v>-7788</v>
      </c>
      <c r="CH164" s="182">
        <f t="shared" si="791"/>
        <v>0</v>
      </c>
      <c r="CI164" s="416">
        <f t="shared" si="833"/>
        <v>0</v>
      </c>
      <c r="CJ164" s="259">
        <v>-3933</v>
      </c>
      <c r="CK164" s="444">
        <f t="shared" si="792"/>
        <v>0</v>
      </c>
      <c r="CL164" s="162">
        <f t="shared" si="834"/>
        <v>0</v>
      </c>
      <c r="CM164" s="259">
        <v>-849</v>
      </c>
      <c r="CN164" s="608">
        <f t="shared" si="793"/>
        <v>0</v>
      </c>
      <c r="CO164" s="158">
        <f t="shared" si="794"/>
        <v>825.74</v>
      </c>
      <c r="CP164" s="182"/>
      <c r="CQ164" s="731">
        <f t="shared" si="795"/>
        <v>825.74</v>
      </c>
      <c r="CR164" s="599"/>
      <c r="CS164" s="359">
        <f t="shared" si="835"/>
        <v>39203</v>
      </c>
      <c r="CT164" s="613"/>
      <c r="CU164" s="182"/>
      <c r="CV164" s="608"/>
      <c r="CW164" s="642"/>
      <c r="CX164" s="182"/>
      <c r="CY164" s="608"/>
      <c r="CZ164" s="613"/>
      <c r="DA164" s="182"/>
      <c r="DB164" s="608"/>
      <c r="DC164" s="613"/>
      <c r="DD164" s="182"/>
      <c r="DE164" s="608"/>
      <c r="DF164" s="613"/>
      <c r="DG164" s="182"/>
      <c r="DH164" s="608"/>
      <c r="DI164" s="613"/>
      <c r="DJ164" s="182"/>
      <c r="DK164" s="608"/>
      <c r="DL164" s="613"/>
      <c r="DM164" s="182"/>
      <c r="DN164" s="608"/>
      <c r="DO164" s="613"/>
      <c r="DP164" s="182"/>
      <c r="DQ164" s="608"/>
      <c r="DR164" s="613"/>
      <c r="DS164" s="182"/>
      <c r="DT164" s="608"/>
      <c r="DU164" s="613"/>
      <c r="DV164" s="182"/>
      <c r="DW164" s="608"/>
      <c r="DX164" s="613"/>
      <c r="DY164" s="182"/>
      <c r="DZ164" s="608"/>
      <c r="EA164" s="613"/>
      <c r="EB164" s="182"/>
      <c r="EC164" s="608"/>
      <c r="ED164" s="613"/>
      <c r="EE164" s="182"/>
      <c r="EF164" s="608"/>
      <c r="EG164" s="613"/>
      <c r="EH164" s="182"/>
      <c r="EI164" s="608"/>
      <c r="EJ164" s="613"/>
      <c r="EK164" s="182"/>
      <c r="EL164" s="608"/>
      <c r="EM164" s="613"/>
      <c r="EN164" s="182"/>
      <c r="EO164" s="608"/>
      <c r="EP164" s="613"/>
      <c r="EQ164" s="182"/>
      <c r="ER164" s="608"/>
      <c r="ES164" s="613"/>
      <c r="ET164" s="182"/>
      <c r="EU164" s="608"/>
      <c r="EV164" s="613"/>
      <c r="EW164" s="182"/>
      <c r="EX164" s="608"/>
      <c r="EY164" s="613"/>
      <c r="EZ164" s="182"/>
      <c r="FA164" s="608"/>
      <c r="FB164" s="182"/>
      <c r="FC164" s="182"/>
      <c r="FD164" s="182"/>
      <c r="FE164" s="588"/>
      <c r="FF164" s="182"/>
      <c r="FG164" s="181"/>
      <c r="FH164" s="860"/>
      <c r="FI164" s="662">
        <f t="shared" si="534"/>
        <v>39845</v>
      </c>
      <c r="FJ164" s="677"/>
      <c r="FK164" s="677"/>
      <c r="FL164" s="677"/>
      <c r="FM164" s="677"/>
      <c r="FN164" s="677"/>
      <c r="FO164" s="677"/>
      <c r="FP164" s="677"/>
      <c r="FQ164" s="677"/>
      <c r="FR164" s="677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666"/>
      <c r="GD164" s="666"/>
      <c r="GE164" s="666"/>
      <c r="GF164" s="666"/>
      <c r="GG164" s="169"/>
      <c r="GH164" s="686">
        <f t="shared" si="837"/>
        <v>0</v>
      </c>
      <c r="GI164" s="171">
        <f t="shared" si="838"/>
        <v>0</v>
      </c>
      <c r="GJ164" s="171">
        <f t="shared" si="839"/>
        <v>0</v>
      </c>
      <c r="GK164" s="171">
        <f t="shared" si="840"/>
        <v>0</v>
      </c>
      <c r="GL164" s="171">
        <f t="shared" si="841"/>
        <v>0</v>
      </c>
      <c r="GM164" s="171">
        <f t="shared" si="842"/>
        <v>0</v>
      </c>
      <c r="GN164" s="171">
        <f t="shared" si="843"/>
        <v>0</v>
      </c>
      <c r="GO164" s="171">
        <f t="shared" si="844"/>
        <v>0</v>
      </c>
      <c r="GP164" s="171">
        <f t="shared" si="845"/>
        <v>0</v>
      </c>
      <c r="GQ164" s="171">
        <f t="shared" si="846"/>
        <v>0</v>
      </c>
      <c r="GR164" s="171">
        <f t="shared" si="847"/>
        <v>0</v>
      </c>
      <c r="GS164" s="171">
        <f t="shared" si="848"/>
        <v>7572</v>
      </c>
      <c r="GT164" s="171">
        <f t="shared" si="849"/>
        <v>0</v>
      </c>
      <c r="GU164" s="171">
        <f t="shared" si="850"/>
        <v>0</v>
      </c>
      <c r="GV164" s="171">
        <f t="shared" si="851"/>
        <v>0</v>
      </c>
      <c r="GW164" s="171">
        <f t="shared" si="852"/>
        <v>0</v>
      </c>
      <c r="GX164" s="171">
        <f t="shared" si="853"/>
        <v>0</v>
      </c>
      <c r="GY164" s="171">
        <f t="shared" si="854"/>
        <v>12727</v>
      </c>
      <c r="GZ164" s="171">
        <f t="shared" si="855"/>
        <v>0</v>
      </c>
      <c r="HA164" s="171">
        <f t="shared" si="856"/>
        <v>0</v>
      </c>
      <c r="HB164" s="171">
        <f t="shared" si="857"/>
        <v>58829.65</v>
      </c>
      <c r="HC164" s="171">
        <f t="shared" si="858"/>
        <v>8739.74</v>
      </c>
      <c r="HD164" s="171">
        <f t="shared" si="859"/>
        <v>0</v>
      </c>
      <c r="HE164" s="171">
        <f t="shared" si="860"/>
        <v>0</v>
      </c>
      <c r="HF164" s="171">
        <f t="shared" si="861"/>
        <v>0</v>
      </c>
      <c r="HG164" s="171">
        <f t="shared" si="862"/>
        <v>0</v>
      </c>
      <c r="HH164" s="171">
        <f t="shared" si="863"/>
        <v>0</v>
      </c>
      <c r="HI164" s="778"/>
      <c r="HJ164" s="171">
        <f t="shared" si="864"/>
        <v>3873</v>
      </c>
      <c r="HK164" s="171"/>
      <c r="HL164" s="172">
        <f t="shared" si="865"/>
        <v>39845</v>
      </c>
      <c r="HM164" s="171">
        <f t="shared" si="765"/>
        <v>87868.390000000029</v>
      </c>
      <c r="HN164" s="700">
        <f t="shared" si="796"/>
        <v>39203</v>
      </c>
      <c r="HO164" s="160">
        <f t="shared" si="797"/>
        <v>825.74</v>
      </c>
      <c r="HP164" s="160">
        <f t="shared" si="798"/>
        <v>0</v>
      </c>
      <c r="HQ164" s="171">
        <f t="shared" si="799"/>
        <v>825.74</v>
      </c>
      <c r="HR164" s="168">
        <f t="shared" si="800"/>
        <v>1</v>
      </c>
      <c r="HS164" s="168">
        <f t="shared" si="801"/>
        <v>0</v>
      </c>
      <c r="HT164" s="160">
        <f t="shared" si="836"/>
        <v>50130.660000000011</v>
      </c>
      <c r="HU164" s="158">
        <f>MAX(HT55:HT164)</f>
        <v>50130.660000000011</v>
      </c>
      <c r="HV164" s="158">
        <f t="shared" si="802"/>
        <v>0</v>
      </c>
      <c r="HW164" s="170"/>
      <c r="HX164" s="468"/>
      <c r="HY164" s="156"/>
      <c r="HZ164" s="156"/>
      <c r="IA164" s="156"/>
      <c r="IB164" s="156"/>
      <c r="IC164" s="156"/>
      <c r="ID164" s="156"/>
      <c r="IE164" s="156"/>
      <c r="IF164" s="156"/>
      <c r="IG164" s="156"/>
      <c r="IH164" s="156"/>
      <c r="II164" s="156"/>
      <c r="IJ164" s="156"/>
      <c r="IK164" s="156"/>
      <c r="IL164" s="156"/>
      <c r="IM164" s="156"/>
      <c r="IN164" s="156"/>
      <c r="IO164" s="156"/>
      <c r="IP164" s="156"/>
      <c r="IQ164" s="156"/>
      <c r="IR164" s="156"/>
      <c r="IS164" s="156"/>
      <c r="IT164" s="156"/>
      <c r="IU164" s="156"/>
      <c r="IV164" s="156"/>
      <c r="IW164" s="156"/>
      <c r="IX164" s="156"/>
      <c r="IY164" s="156"/>
      <c r="IZ164" s="156"/>
      <c r="JA164" s="156"/>
      <c r="JB164" s="156"/>
      <c r="JC164" s="156"/>
      <c r="JD164" s="156"/>
      <c r="JE164" s="156"/>
      <c r="JF164" s="156"/>
      <c r="JG164" s="156"/>
      <c r="JH164" s="156"/>
      <c r="JI164" s="156"/>
      <c r="JJ164" s="156"/>
      <c r="JK164" s="156"/>
      <c r="JL164" s="156"/>
      <c r="JM164" s="156"/>
      <c r="JN164" s="156"/>
      <c r="JO164" s="156"/>
      <c r="JP164" s="156"/>
      <c r="JQ164" s="156"/>
      <c r="JR164" s="156"/>
      <c r="JS164" s="156"/>
      <c r="JT164" s="156"/>
      <c r="JU164" s="156"/>
    </row>
    <row r="165" spans="1:281" s="174" customFormat="1" ht="19.5" customHeight="1" x14ac:dyDescent="0.35">
      <c r="A165" s="156"/>
      <c r="B165" s="813">
        <f t="shared" si="803"/>
        <v>39234</v>
      </c>
      <c r="C165" s="814">
        <f t="shared" si="804"/>
        <v>28963.470000000005</v>
      </c>
      <c r="D165" s="816">
        <v>0</v>
      </c>
      <c r="E165" s="816">
        <v>0</v>
      </c>
      <c r="F165" s="814">
        <f t="shared" si="766"/>
        <v>818.51</v>
      </c>
      <c r="G165" s="817">
        <f t="shared" si="805"/>
        <v>29781.980000000003</v>
      </c>
      <c r="H165" s="818">
        <f t="shared" si="806"/>
        <v>2.8260080715466755E-2</v>
      </c>
      <c r="I165" s="765">
        <f t="shared" si="807"/>
        <v>50949.170000000013</v>
      </c>
      <c r="J165" s="159">
        <f t="shared" si="767"/>
        <v>0</v>
      </c>
      <c r="K165" s="267">
        <v>39234</v>
      </c>
      <c r="L165" s="162">
        <f t="shared" si="808"/>
        <v>0</v>
      </c>
      <c r="M165" s="259">
        <v>-2944.5</v>
      </c>
      <c r="N165" s="175">
        <f t="shared" si="768"/>
        <v>0</v>
      </c>
      <c r="O165" s="162">
        <f t="shared" si="809"/>
        <v>0</v>
      </c>
      <c r="P165" s="259">
        <v>-399.75</v>
      </c>
      <c r="Q165" s="176">
        <f t="shared" si="769"/>
        <v>0</v>
      </c>
      <c r="R165" s="161">
        <f t="shared" si="810"/>
        <v>0</v>
      </c>
      <c r="S165" s="260">
        <v>118.2</v>
      </c>
      <c r="T165" s="177">
        <f t="shared" si="770"/>
        <v>0</v>
      </c>
      <c r="U165" s="164">
        <f t="shared" si="811"/>
        <v>0</v>
      </c>
      <c r="V165" s="260">
        <v>11.82</v>
      </c>
      <c r="W165" s="177">
        <f t="shared" si="771"/>
        <v>0</v>
      </c>
      <c r="X165" s="164">
        <f t="shared" si="812"/>
        <v>0</v>
      </c>
      <c r="Y165" s="248">
        <v>883</v>
      </c>
      <c r="Z165" s="178">
        <f t="shared" si="772"/>
        <v>0</v>
      </c>
      <c r="AA165" s="165">
        <f t="shared" si="813"/>
        <v>0</v>
      </c>
      <c r="AB165" s="248">
        <v>422</v>
      </c>
      <c r="AC165" s="179">
        <f t="shared" si="773"/>
        <v>0</v>
      </c>
      <c r="AD165" s="164">
        <f t="shared" si="814"/>
        <v>0</v>
      </c>
      <c r="AE165" s="248">
        <v>53.2</v>
      </c>
      <c r="AF165" s="179">
        <f t="shared" si="774"/>
        <v>0</v>
      </c>
      <c r="AG165" s="164">
        <f t="shared" si="815"/>
        <v>0</v>
      </c>
      <c r="AH165" s="243">
        <v>-968</v>
      </c>
      <c r="AI165" s="178">
        <f t="shared" si="775"/>
        <v>0</v>
      </c>
      <c r="AJ165" s="165">
        <f t="shared" si="816"/>
        <v>0</v>
      </c>
      <c r="AK165" s="243">
        <v>-523</v>
      </c>
      <c r="AL165" s="179">
        <f t="shared" si="776"/>
        <v>0</v>
      </c>
      <c r="AM165" s="164">
        <f t="shared" si="817"/>
        <v>0</v>
      </c>
      <c r="AN165" s="243">
        <v>-256</v>
      </c>
      <c r="AO165" s="178">
        <f t="shared" si="777"/>
        <v>0</v>
      </c>
      <c r="AP165" s="165">
        <f t="shared" si="818"/>
        <v>0</v>
      </c>
      <c r="AQ165" s="260">
        <v>1001</v>
      </c>
      <c r="AR165" s="179">
        <f t="shared" si="778"/>
        <v>0</v>
      </c>
      <c r="AS165" s="164">
        <f t="shared" si="819"/>
        <v>1</v>
      </c>
      <c r="AT165" s="260">
        <v>65</v>
      </c>
      <c r="AU165" s="180">
        <f t="shared" si="779"/>
        <v>65</v>
      </c>
      <c r="AV165" s="162">
        <f t="shared" si="820"/>
        <v>0</v>
      </c>
      <c r="AW165" s="260">
        <v>560</v>
      </c>
      <c r="AX165" s="176">
        <f t="shared" si="780"/>
        <v>0</v>
      </c>
      <c r="AY165" s="161">
        <f t="shared" si="821"/>
        <v>0</v>
      </c>
      <c r="AZ165" s="248">
        <v>637.51</v>
      </c>
      <c r="BA165" s="181">
        <f t="shared" si="781"/>
        <v>0</v>
      </c>
      <c r="BB165" s="162">
        <f t="shared" si="822"/>
        <v>0</v>
      </c>
      <c r="BC165" s="248">
        <v>63.75</v>
      </c>
      <c r="BD165" s="182">
        <f t="shared" si="782"/>
        <v>0</v>
      </c>
      <c r="BE165" s="161">
        <f t="shared" si="823"/>
        <v>0</v>
      </c>
      <c r="BF165" s="248">
        <v>611</v>
      </c>
      <c r="BG165" s="182">
        <f t="shared" si="783"/>
        <v>0</v>
      </c>
      <c r="BH165" s="161">
        <f t="shared" si="824"/>
        <v>0</v>
      </c>
      <c r="BI165" s="248">
        <v>286</v>
      </c>
      <c r="BJ165" s="180">
        <f t="shared" si="784"/>
        <v>0</v>
      </c>
      <c r="BK165" s="161">
        <f t="shared" si="825"/>
        <v>1</v>
      </c>
      <c r="BL165" s="248">
        <v>26</v>
      </c>
      <c r="BM165" s="180">
        <f t="shared" si="785"/>
        <v>26</v>
      </c>
      <c r="BN165" s="161">
        <f t="shared" si="826"/>
        <v>0</v>
      </c>
      <c r="BO165" s="259">
        <v>-1742</v>
      </c>
      <c r="BP165" s="176">
        <f t="shared" si="786"/>
        <v>0</v>
      </c>
      <c r="BQ165" s="161">
        <f t="shared" si="827"/>
        <v>0</v>
      </c>
      <c r="BR165" s="260">
        <v>1212.51</v>
      </c>
      <c r="BS165" s="182">
        <f t="shared" si="787"/>
        <v>0</v>
      </c>
      <c r="BT165" s="161">
        <f t="shared" si="828"/>
        <v>1</v>
      </c>
      <c r="BU165" s="260">
        <v>606.26</v>
      </c>
      <c r="BV165" s="180">
        <f t="shared" si="788"/>
        <v>606.26</v>
      </c>
      <c r="BW165" s="162">
        <f t="shared" si="829"/>
        <v>1</v>
      </c>
      <c r="BX165" s="260">
        <v>121.25</v>
      </c>
      <c r="BY165" s="176">
        <f t="shared" si="789"/>
        <v>121.25</v>
      </c>
      <c r="BZ165" s="161">
        <f t="shared" si="830"/>
        <v>0</v>
      </c>
      <c r="CA165" s="260">
        <v>371.99</v>
      </c>
      <c r="CB165" s="180">
        <f t="shared" si="790"/>
        <v>0</v>
      </c>
      <c r="CC165" s="162">
        <f t="shared" si="831"/>
        <v>0</v>
      </c>
      <c r="CD165" s="260"/>
      <c r="CE165" s="182"/>
      <c r="CF165" s="410">
        <f t="shared" si="832"/>
        <v>0</v>
      </c>
      <c r="CG165" s="260">
        <v>6670</v>
      </c>
      <c r="CH165" s="182">
        <f t="shared" si="791"/>
        <v>0</v>
      </c>
      <c r="CI165" s="416">
        <f t="shared" si="833"/>
        <v>0</v>
      </c>
      <c r="CJ165" s="260">
        <v>3335</v>
      </c>
      <c r="CK165" s="444">
        <f t="shared" si="792"/>
        <v>0</v>
      </c>
      <c r="CL165" s="162">
        <f t="shared" si="834"/>
        <v>0</v>
      </c>
      <c r="CM165" s="260">
        <v>667</v>
      </c>
      <c r="CN165" s="608">
        <f t="shared" si="793"/>
        <v>0</v>
      </c>
      <c r="CO165" s="158">
        <f t="shared" si="794"/>
        <v>818.51</v>
      </c>
      <c r="CP165" s="182"/>
      <c r="CQ165" s="731">
        <f t="shared" si="795"/>
        <v>818.51</v>
      </c>
      <c r="CR165" s="599"/>
      <c r="CS165" s="359">
        <f t="shared" si="835"/>
        <v>39234</v>
      </c>
      <c r="CT165" s="613"/>
      <c r="CU165" s="182"/>
      <c r="CV165" s="608"/>
      <c r="CW165" s="642"/>
      <c r="CX165" s="182"/>
      <c r="CY165" s="608"/>
      <c r="CZ165" s="613"/>
      <c r="DA165" s="182"/>
      <c r="DB165" s="608"/>
      <c r="DC165" s="613"/>
      <c r="DD165" s="182"/>
      <c r="DE165" s="608"/>
      <c r="DF165" s="613"/>
      <c r="DG165" s="182"/>
      <c r="DH165" s="608"/>
      <c r="DI165" s="613"/>
      <c r="DJ165" s="182"/>
      <c r="DK165" s="608"/>
      <c r="DL165" s="613"/>
      <c r="DM165" s="182"/>
      <c r="DN165" s="608"/>
      <c r="DO165" s="613"/>
      <c r="DP165" s="182"/>
      <c r="DQ165" s="608"/>
      <c r="DR165" s="613"/>
      <c r="DS165" s="182"/>
      <c r="DT165" s="608"/>
      <c r="DU165" s="613"/>
      <c r="DV165" s="182"/>
      <c r="DW165" s="608"/>
      <c r="DX165" s="613"/>
      <c r="DY165" s="182"/>
      <c r="DZ165" s="608"/>
      <c r="EA165" s="613"/>
      <c r="EB165" s="182"/>
      <c r="EC165" s="608"/>
      <c r="ED165" s="613"/>
      <c r="EE165" s="182"/>
      <c r="EF165" s="608"/>
      <c r="EG165" s="613"/>
      <c r="EH165" s="182"/>
      <c r="EI165" s="608"/>
      <c r="EJ165" s="613"/>
      <c r="EK165" s="182"/>
      <c r="EL165" s="608"/>
      <c r="EM165" s="613"/>
      <c r="EN165" s="182"/>
      <c r="EO165" s="608"/>
      <c r="EP165" s="613"/>
      <c r="EQ165" s="182"/>
      <c r="ER165" s="608"/>
      <c r="ES165" s="613"/>
      <c r="ET165" s="182"/>
      <c r="EU165" s="608"/>
      <c r="EV165" s="613"/>
      <c r="EW165" s="182"/>
      <c r="EX165" s="608"/>
      <c r="EY165" s="613"/>
      <c r="EZ165" s="182"/>
      <c r="FA165" s="608"/>
      <c r="FB165" s="182"/>
      <c r="FC165" s="182"/>
      <c r="FD165" s="182"/>
      <c r="FE165" s="588"/>
      <c r="FF165" s="182"/>
      <c r="FG165" s="181"/>
      <c r="FH165" s="860"/>
      <c r="FI165" s="662">
        <f t="shared" si="534"/>
        <v>39873</v>
      </c>
      <c r="FJ165" s="677"/>
      <c r="FK165" s="677"/>
      <c r="FL165" s="677"/>
      <c r="FM165" s="677"/>
      <c r="FN165" s="677"/>
      <c r="FO165" s="677"/>
      <c r="FP165" s="677"/>
      <c r="FQ165" s="677"/>
      <c r="FR165" s="677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666"/>
      <c r="GD165" s="666"/>
      <c r="GE165" s="666"/>
      <c r="GF165" s="666"/>
      <c r="GG165" s="169"/>
      <c r="GH165" s="686">
        <f t="shared" si="837"/>
        <v>0</v>
      </c>
      <c r="GI165" s="171">
        <f t="shared" si="838"/>
        <v>0</v>
      </c>
      <c r="GJ165" s="171">
        <f t="shared" si="839"/>
        <v>0</v>
      </c>
      <c r="GK165" s="171">
        <f t="shared" si="840"/>
        <v>0</v>
      </c>
      <c r="GL165" s="171">
        <f t="shared" si="841"/>
        <v>0</v>
      </c>
      <c r="GM165" s="171">
        <f t="shared" si="842"/>
        <v>0</v>
      </c>
      <c r="GN165" s="171">
        <f t="shared" si="843"/>
        <v>0</v>
      </c>
      <c r="GO165" s="171">
        <f t="shared" si="844"/>
        <v>0</v>
      </c>
      <c r="GP165" s="171">
        <f t="shared" si="845"/>
        <v>0</v>
      </c>
      <c r="GQ165" s="171">
        <f t="shared" si="846"/>
        <v>0</v>
      </c>
      <c r="GR165" s="171">
        <f t="shared" si="847"/>
        <v>0</v>
      </c>
      <c r="GS165" s="171">
        <f t="shared" si="848"/>
        <v>7775</v>
      </c>
      <c r="GT165" s="171">
        <f t="shared" si="849"/>
        <v>0</v>
      </c>
      <c r="GU165" s="171">
        <f t="shared" si="850"/>
        <v>0</v>
      </c>
      <c r="GV165" s="171">
        <f t="shared" si="851"/>
        <v>0</v>
      </c>
      <c r="GW165" s="171">
        <f t="shared" si="852"/>
        <v>0</v>
      </c>
      <c r="GX165" s="171">
        <f t="shared" si="853"/>
        <v>0</v>
      </c>
      <c r="GY165" s="171">
        <f t="shared" si="854"/>
        <v>13008</v>
      </c>
      <c r="GZ165" s="171">
        <f t="shared" si="855"/>
        <v>0</v>
      </c>
      <c r="HA165" s="171">
        <f t="shared" si="856"/>
        <v>0</v>
      </c>
      <c r="HB165" s="171">
        <f t="shared" si="857"/>
        <v>59617.15</v>
      </c>
      <c r="HC165" s="171">
        <f t="shared" si="858"/>
        <v>8897.24</v>
      </c>
      <c r="HD165" s="171">
        <f t="shared" si="859"/>
        <v>0</v>
      </c>
      <c r="HE165" s="171">
        <f t="shared" si="860"/>
        <v>0</v>
      </c>
      <c r="HF165" s="171">
        <f t="shared" si="861"/>
        <v>0</v>
      </c>
      <c r="HG165" s="171">
        <f t="shared" si="862"/>
        <v>0</v>
      </c>
      <c r="HH165" s="171">
        <f t="shared" si="863"/>
        <v>0</v>
      </c>
      <c r="HI165" s="778"/>
      <c r="HJ165" s="171">
        <f t="shared" si="864"/>
        <v>1429</v>
      </c>
      <c r="HK165" s="171"/>
      <c r="HL165" s="172">
        <f t="shared" si="865"/>
        <v>39873</v>
      </c>
      <c r="HM165" s="171">
        <f t="shared" si="765"/>
        <v>89297.390000000029</v>
      </c>
      <c r="HN165" s="700">
        <f t="shared" si="796"/>
        <v>39234</v>
      </c>
      <c r="HO165" s="160">
        <f t="shared" si="797"/>
        <v>818.51</v>
      </c>
      <c r="HP165" s="160">
        <f t="shared" si="798"/>
        <v>0</v>
      </c>
      <c r="HQ165" s="171">
        <f t="shared" si="799"/>
        <v>818.51</v>
      </c>
      <c r="HR165" s="168">
        <f t="shared" si="800"/>
        <v>1</v>
      </c>
      <c r="HS165" s="168">
        <f t="shared" si="801"/>
        <v>0</v>
      </c>
      <c r="HT165" s="160">
        <f t="shared" si="836"/>
        <v>50949.170000000013</v>
      </c>
      <c r="HU165" s="158">
        <f>MAX(HT55:HT165)</f>
        <v>50949.170000000013</v>
      </c>
      <c r="HV165" s="158">
        <f t="shared" si="802"/>
        <v>0</v>
      </c>
      <c r="HW165" s="170"/>
      <c r="HX165" s="468"/>
      <c r="HY165" s="156"/>
      <c r="HZ165" s="156"/>
      <c r="IA165" s="156"/>
      <c r="IB165" s="156"/>
      <c r="IC165" s="156"/>
      <c r="ID165" s="156"/>
      <c r="IE165" s="156"/>
      <c r="IF165" s="156"/>
      <c r="IG165" s="156"/>
      <c r="IH165" s="156"/>
      <c r="II165" s="156"/>
      <c r="IJ165" s="156"/>
      <c r="IK165" s="156"/>
      <c r="IL165" s="156"/>
      <c r="IM165" s="156"/>
      <c r="IN165" s="156"/>
      <c r="IO165" s="156"/>
      <c r="IP165" s="156"/>
      <c r="IQ165" s="156"/>
      <c r="IR165" s="156"/>
      <c r="IS165" s="156"/>
      <c r="IT165" s="156"/>
      <c r="IU165" s="156"/>
      <c r="IV165" s="156"/>
      <c r="IW165" s="156"/>
      <c r="IX165" s="156"/>
      <c r="IY165" s="156"/>
      <c r="IZ165" s="156"/>
      <c r="JA165" s="156"/>
      <c r="JB165" s="156"/>
      <c r="JC165" s="156"/>
      <c r="JD165" s="156"/>
      <c r="JE165" s="156"/>
      <c r="JF165" s="156"/>
      <c r="JG165" s="156"/>
      <c r="JH165" s="156"/>
      <c r="JI165" s="156"/>
      <c r="JJ165" s="156"/>
      <c r="JK165" s="156"/>
      <c r="JL165" s="156"/>
      <c r="JM165" s="156"/>
      <c r="JN165" s="156"/>
      <c r="JO165" s="156"/>
      <c r="JP165" s="156"/>
      <c r="JQ165" s="156"/>
      <c r="JR165" s="156"/>
      <c r="JS165" s="156"/>
      <c r="JT165" s="156"/>
      <c r="JU165" s="156"/>
    </row>
    <row r="166" spans="1:281" s="174" customFormat="1" ht="19.5" customHeight="1" x14ac:dyDescent="0.35">
      <c r="A166" s="156"/>
      <c r="B166" s="813">
        <f t="shared" si="803"/>
        <v>39264</v>
      </c>
      <c r="C166" s="814">
        <f t="shared" si="804"/>
        <v>29781.980000000003</v>
      </c>
      <c r="D166" s="816">
        <v>0</v>
      </c>
      <c r="E166" s="816">
        <v>0</v>
      </c>
      <c r="F166" s="814">
        <f t="shared" si="766"/>
        <v>1291.99</v>
      </c>
      <c r="G166" s="817">
        <f t="shared" si="805"/>
        <v>31073.970000000005</v>
      </c>
      <c r="H166" s="818">
        <f t="shared" si="806"/>
        <v>4.3381601894837078E-2</v>
      </c>
      <c r="I166" s="765">
        <f t="shared" si="807"/>
        <v>52241.160000000011</v>
      </c>
      <c r="J166" s="159">
        <f t="shared" si="767"/>
        <v>0</v>
      </c>
      <c r="K166" s="267">
        <v>39264</v>
      </c>
      <c r="L166" s="162">
        <f t="shared" si="808"/>
        <v>0</v>
      </c>
      <c r="M166" s="260">
        <v>1648</v>
      </c>
      <c r="N166" s="175">
        <f t="shared" si="768"/>
        <v>0</v>
      </c>
      <c r="O166" s="162">
        <f t="shared" si="809"/>
        <v>0</v>
      </c>
      <c r="P166" s="260">
        <v>94.6</v>
      </c>
      <c r="Q166" s="176">
        <f t="shared" si="769"/>
        <v>0</v>
      </c>
      <c r="R166" s="161">
        <f t="shared" si="810"/>
        <v>0</v>
      </c>
      <c r="S166" s="259">
        <v>-40.799999999999997</v>
      </c>
      <c r="T166" s="177">
        <f t="shared" si="770"/>
        <v>0</v>
      </c>
      <c r="U166" s="164">
        <f t="shared" si="811"/>
        <v>0</v>
      </c>
      <c r="V166" s="259">
        <v>-4.08</v>
      </c>
      <c r="W166" s="177">
        <f t="shared" si="771"/>
        <v>0</v>
      </c>
      <c r="X166" s="164">
        <f t="shared" si="812"/>
        <v>0</v>
      </c>
      <c r="Y166" s="247">
        <v>-801</v>
      </c>
      <c r="Z166" s="178">
        <f t="shared" si="772"/>
        <v>0</v>
      </c>
      <c r="AA166" s="165">
        <f t="shared" si="813"/>
        <v>0</v>
      </c>
      <c r="AB166" s="247">
        <v>-420</v>
      </c>
      <c r="AC166" s="179">
        <f t="shared" si="773"/>
        <v>0</v>
      </c>
      <c r="AD166" s="164">
        <f t="shared" si="814"/>
        <v>0</v>
      </c>
      <c r="AE166" s="247">
        <v>-115.2</v>
      </c>
      <c r="AF166" s="179">
        <f t="shared" si="774"/>
        <v>0</v>
      </c>
      <c r="AG166" s="164">
        <f t="shared" si="815"/>
        <v>0</v>
      </c>
      <c r="AH166" s="243">
        <v>-4029</v>
      </c>
      <c r="AI166" s="178">
        <f t="shared" si="775"/>
        <v>0</v>
      </c>
      <c r="AJ166" s="165">
        <f t="shared" si="816"/>
        <v>0</v>
      </c>
      <c r="AK166" s="243">
        <v>-2034</v>
      </c>
      <c r="AL166" s="179">
        <f t="shared" si="776"/>
        <v>0</v>
      </c>
      <c r="AM166" s="164">
        <f t="shared" si="817"/>
        <v>0</v>
      </c>
      <c r="AN166" s="243">
        <v>-837</v>
      </c>
      <c r="AO166" s="178">
        <f t="shared" si="777"/>
        <v>0</v>
      </c>
      <c r="AP166" s="165">
        <f t="shared" si="818"/>
        <v>0</v>
      </c>
      <c r="AQ166" s="260">
        <v>850</v>
      </c>
      <c r="AR166" s="179">
        <f t="shared" si="778"/>
        <v>0</v>
      </c>
      <c r="AS166" s="164">
        <f t="shared" si="819"/>
        <v>1</v>
      </c>
      <c r="AT166" s="260">
        <v>85</v>
      </c>
      <c r="AU166" s="180">
        <f t="shared" si="779"/>
        <v>85</v>
      </c>
      <c r="AV166" s="162">
        <f t="shared" si="820"/>
        <v>0</v>
      </c>
      <c r="AW166" s="260">
        <v>481</v>
      </c>
      <c r="AX166" s="176">
        <f t="shared" si="780"/>
        <v>0</v>
      </c>
      <c r="AY166" s="161">
        <f t="shared" si="821"/>
        <v>0</v>
      </c>
      <c r="AZ166" s="248">
        <v>2473.5</v>
      </c>
      <c r="BA166" s="181">
        <f t="shared" si="781"/>
        <v>0</v>
      </c>
      <c r="BB166" s="162">
        <f t="shared" si="822"/>
        <v>0</v>
      </c>
      <c r="BC166" s="248">
        <v>243.45</v>
      </c>
      <c r="BD166" s="182">
        <f t="shared" si="782"/>
        <v>0</v>
      </c>
      <c r="BE166" s="161">
        <f t="shared" si="823"/>
        <v>0</v>
      </c>
      <c r="BF166" s="248">
        <v>1975</v>
      </c>
      <c r="BG166" s="182">
        <f t="shared" si="783"/>
        <v>0</v>
      </c>
      <c r="BH166" s="161">
        <f t="shared" si="824"/>
        <v>0</v>
      </c>
      <c r="BI166" s="248">
        <v>987.5</v>
      </c>
      <c r="BJ166" s="180">
        <f t="shared" si="784"/>
        <v>0</v>
      </c>
      <c r="BK166" s="161">
        <f t="shared" si="825"/>
        <v>1</v>
      </c>
      <c r="BL166" s="248">
        <v>197.5</v>
      </c>
      <c r="BM166" s="180">
        <f t="shared" si="785"/>
        <v>197.5</v>
      </c>
      <c r="BN166" s="161">
        <f t="shared" si="826"/>
        <v>0</v>
      </c>
      <c r="BO166" s="260">
        <v>1825</v>
      </c>
      <c r="BP166" s="176">
        <f t="shared" si="786"/>
        <v>0</v>
      </c>
      <c r="BQ166" s="161">
        <f t="shared" si="827"/>
        <v>0</v>
      </c>
      <c r="BR166" s="260">
        <v>1773.48</v>
      </c>
      <c r="BS166" s="182">
        <f t="shared" si="787"/>
        <v>0</v>
      </c>
      <c r="BT166" s="161">
        <f t="shared" si="828"/>
        <v>1</v>
      </c>
      <c r="BU166" s="260">
        <v>867.24</v>
      </c>
      <c r="BV166" s="180">
        <f t="shared" si="788"/>
        <v>867.24</v>
      </c>
      <c r="BW166" s="162">
        <f t="shared" si="829"/>
        <v>1</v>
      </c>
      <c r="BX166" s="260">
        <v>142.25</v>
      </c>
      <c r="BY166" s="176">
        <f t="shared" si="789"/>
        <v>142.25</v>
      </c>
      <c r="BZ166" s="161">
        <f t="shared" si="830"/>
        <v>0</v>
      </c>
      <c r="CA166" s="260">
        <v>1150.01</v>
      </c>
      <c r="CB166" s="180">
        <f t="shared" si="790"/>
        <v>0</v>
      </c>
      <c r="CC166" s="162">
        <f t="shared" si="831"/>
        <v>0</v>
      </c>
      <c r="CD166" s="259"/>
      <c r="CE166" s="182"/>
      <c r="CF166" s="410">
        <f t="shared" si="832"/>
        <v>0</v>
      </c>
      <c r="CG166" s="260">
        <v>7530</v>
      </c>
      <c r="CH166" s="182">
        <f t="shared" si="791"/>
        <v>0</v>
      </c>
      <c r="CI166" s="416">
        <f t="shared" si="833"/>
        <v>0</v>
      </c>
      <c r="CJ166" s="260">
        <v>3765</v>
      </c>
      <c r="CK166" s="444">
        <f t="shared" si="792"/>
        <v>0</v>
      </c>
      <c r="CL166" s="162">
        <f t="shared" si="834"/>
        <v>0</v>
      </c>
      <c r="CM166" s="260">
        <v>753</v>
      </c>
      <c r="CN166" s="608">
        <f t="shared" si="793"/>
        <v>0</v>
      </c>
      <c r="CO166" s="158">
        <f t="shared" si="794"/>
        <v>1291.99</v>
      </c>
      <c r="CP166" s="182"/>
      <c r="CQ166" s="731">
        <f t="shared" si="795"/>
        <v>1291.99</v>
      </c>
      <c r="CR166" s="599"/>
      <c r="CS166" s="359">
        <f t="shared" si="835"/>
        <v>39264</v>
      </c>
      <c r="CT166" s="613"/>
      <c r="CU166" s="182"/>
      <c r="CV166" s="608"/>
      <c r="CW166" s="642"/>
      <c r="CX166" s="182"/>
      <c r="CY166" s="608"/>
      <c r="CZ166" s="613"/>
      <c r="DA166" s="182"/>
      <c r="DB166" s="608"/>
      <c r="DC166" s="613"/>
      <c r="DD166" s="182"/>
      <c r="DE166" s="608"/>
      <c r="DF166" s="613"/>
      <c r="DG166" s="182"/>
      <c r="DH166" s="608"/>
      <c r="DI166" s="613"/>
      <c r="DJ166" s="182"/>
      <c r="DK166" s="608"/>
      <c r="DL166" s="613"/>
      <c r="DM166" s="182"/>
      <c r="DN166" s="608"/>
      <c r="DO166" s="613"/>
      <c r="DP166" s="182"/>
      <c r="DQ166" s="608"/>
      <c r="DR166" s="613"/>
      <c r="DS166" s="182"/>
      <c r="DT166" s="608"/>
      <c r="DU166" s="613"/>
      <c r="DV166" s="182"/>
      <c r="DW166" s="608"/>
      <c r="DX166" s="613"/>
      <c r="DY166" s="182"/>
      <c r="DZ166" s="608"/>
      <c r="EA166" s="613"/>
      <c r="EB166" s="182"/>
      <c r="EC166" s="608"/>
      <c r="ED166" s="613"/>
      <c r="EE166" s="182"/>
      <c r="EF166" s="608"/>
      <c r="EG166" s="613"/>
      <c r="EH166" s="182"/>
      <c r="EI166" s="608"/>
      <c r="EJ166" s="613"/>
      <c r="EK166" s="182"/>
      <c r="EL166" s="608"/>
      <c r="EM166" s="613"/>
      <c r="EN166" s="182"/>
      <c r="EO166" s="608"/>
      <c r="EP166" s="613"/>
      <c r="EQ166" s="182"/>
      <c r="ER166" s="608"/>
      <c r="ES166" s="613"/>
      <c r="ET166" s="182"/>
      <c r="EU166" s="608"/>
      <c r="EV166" s="613"/>
      <c r="EW166" s="182"/>
      <c r="EX166" s="608"/>
      <c r="EY166" s="613"/>
      <c r="EZ166" s="182"/>
      <c r="FA166" s="608"/>
      <c r="FB166" s="182"/>
      <c r="FC166" s="182"/>
      <c r="FD166" s="182"/>
      <c r="FE166" s="588"/>
      <c r="FF166" s="182"/>
      <c r="FG166" s="181"/>
      <c r="FH166" s="860"/>
      <c r="FI166" s="662">
        <f t="shared" si="534"/>
        <v>39904</v>
      </c>
      <c r="FJ166" s="677"/>
      <c r="FK166" s="677"/>
      <c r="FL166" s="677"/>
      <c r="FM166" s="677"/>
      <c r="FN166" s="677"/>
      <c r="FO166" s="677"/>
      <c r="FP166" s="677"/>
      <c r="FQ166" s="677"/>
      <c r="FR166" s="677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666"/>
      <c r="GD166" s="666"/>
      <c r="GE166" s="666"/>
      <c r="GF166" s="666"/>
      <c r="GG166" s="169"/>
      <c r="GH166" s="686">
        <f t="shared" si="837"/>
        <v>0</v>
      </c>
      <c r="GI166" s="171">
        <f t="shared" si="838"/>
        <v>0</v>
      </c>
      <c r="GJ166" s="171">
        <f t="shared" si="839"/>
        <v>0</v>
      </c>
      <c r="GK166" s="171">
        <f t="shared" si="840"/>
        <v>0</v>
      </c>
      <c r="GL166" s="171">
        <f t="shared" si="841"/>
        <v>0</v>
      </c>
      <c r="GM166" s="171">
        <f t="shared" si="842"/>
        <v>0</v>
      </c>
      <c r="GN166" s="171">
        <f t="shared" si="843"/>
        <v>0</v>
      </c>
      <c r="GO166" s="171">
        <f t="shared" si="844"/>
        <v>0</v>
      </c>
      <c r="GP166" s="171">
        <f t="shared" si="845"/>
        <v>0</v>
      </c>
      <c r="GQ166" s="171">
        <f t="shared" si="846"/>
        <v>0</v>
      </c>
      <c r="GR166" s="171">
        <f t="shared" si="847"/>
        <v>0</v>
      </c>
      <c r="GS166" s="171">
        <f t="shared" si="848"/>
        <v>8112</v>
      </c>
      <c r="GT166" s="171">
        <f t="shared" si="849"/>
        <v>0</v>
      </c>
      <c r="GU166" s="171">
        <f t="shared" si="850"/>
        <v>0</v>
      </c>
      <c r="GV166" s="171">
        <f t="shared" si="851"/>
        <v>0</v>
      </c>
      <c r="GW166" s="171">
        <f t="shared" si="852"/>
        <v>0</v>
      </c>
      <c r="GX166" s="171">
        <f t="shared" si="853"/>
        <v>0</v>
      </c>
      <c r="GY166" s="171">
        <f t="shared" si="854"/>
        <v>12719</v>
      </c>
      <c r="GZ166" s="171">
        <f t="shared" si="855"/>
        <v>0</v>
      </c>
      <c r="HA166" s="171">
        <f t="shared" si="856"/>
        <v>0</v>
      </c>
      <c r="HB166" s="171">
        <f t="shared" si="857"/>
        <v>58615.65</v>
      </c>
      <c r="HC166" s="171">
        <f t="shared" si="858"/>
        <v>8665.74</v>
      </c>
      <c r="HD166" s="171">
        <f t="shared" si="859"/>
        <v>0</v>
      </c>
      <c r="HE166" s="171">
        <f t="shared" si="860"/>
        <v>0</v>
      </c>
      <c r="HF166" s="171">
        <f t="shared" si="861"/>
        <v>0</v>
      </c>
      <c r="HG166" s="171">
        <f t="shared" si="862"/>
        <v>0</v>
      </c>
      <c r="HH166" s="171">
        <f t="shared" si="863"/>
        <v>0</v>
      </c>
      <c r="HI166" s="778"/>
      <c r="HJ166" s="171">
        <f t="shared" si="864"/>
        <v>-1185</v>
      </c>
      <c r="HK166" s="171"/>
      <c r="HL166" s="172">
        <f t="shared" si="865"/>
        <v>39904</v>
      </c>
      <c r="HM166" s="171">
        <f t="shared" si="765"/>
        <v>88112.390000000029</v>
      </c>
      <c r="HN166" s="700">
        <f t="shared" si="796"/>
        <v>39264</v>
      </c>
      <c r="HO166" s="160">
        <f t="shared" si="797"/>
        <v>1291.99</v>
      </c>
      <c r="HP166" s="160">
        <f t="shared" si="798"/>
        <v>0</v>
      </c>
      <c r="HQ166" s="171">
        <f t="shared" si="799"/>
        <v>1291.99</v>
      </c>
      <c r="HR166" s="168">
        <f t="shared" si="800"/>
        <v>1</v>
      </c>
      <c r="HS166" s="168">
        <f t="shared" si="801"/>
        <v>0</v>
      </c>
      <c r="HT166" s="160">
        <f t="shared" si="836"/>
        <v>52241.160000000011</v>
      </c>
      <c r="HU166" s="158">
        <f>MAX(HT55:HT166)</f>
        <v>52241.160000000011</v>
      </c>
      <c r="HV166" s="158">
        <f t="shared" si="802"/>
        <v>0</v>
      </c>
      <c r="HW166" s="170"/>
      <c r="HX166" s="468"/>
      <c r="HY166" s="156"/>
      <c r="HZ166" s="156"/>
      <c r="IA166" s="156"/>
      <c r="IB166" s="156"/>
      <c r="IC166" s="156"/>
      <c r="ID166" s="156"/>
      <c r="IE166" s="156"/>
      <c r="IF166" s="156"/>
      <c r="IG166" s="156"/>
      <c r="IH166" s="156"/>
      <c r="II166" s="156"/>
      <c r="IJ166" s="156"/>
      <c r="IK166" s="156"/>
      <c r="IL166" s="156"/>
      <c r="IM166" s="156"/>
      <c r="IN166" s="156"/>
      <c r="IO166" s="156"/>
      <c r="IP166" s="156"/>
      <c r="IQ166" s="156"/>
      <c r="IR166" s="156"/>
      <c r="IS166" s="156"/>
      <c r="IT166" s="156"/>
      <c r="IU166" s="156"/>
      <c r="IV166" s="156"/>
      <c r="IW166" s="156"/>
      <c r="IX166" s="156"/>
      <c r="IY166" s="156"/>
      <c r="IZ166" s="156"/>
      <c r="JA166" s="156"/>
      <c r="JB166" s="156"/>
      <c r="JC166" s="156"/>
      <c r="JD166" s="156"/>
      <c r="JE166" s="156"/>
      <c r="JF166" s="156"/>
      <c r="JG166" s="156"/>
      <c r="JH166" s="156"/>
      <c r="JI166" s="156"/>
      <c r="JJ166" s="156"/>
      <c r="JK166" s="156"/>
      <c r="JL166" s="156"/>
      <c r="JM166" s="156"/>
      <c r="JN166" s="156"/>
      <c r="JO166" s="156"/>
      <c r="JP166" s="156"/>
      <c r="JQ166" s="156"/>
      <c r="JR166" s="156"/>
      <c r="JS166" s="156"/>
      <c r="JT166" s="156"/>
      <c r="JU166" s="156"/>
    </row>
    <row r="167" spans="1:281" s="174" customFormat="1" ht="19.5" customHeight="1" x14ac:dyDescent="0.35">
      <c r="A167" s="156"/>
      <c r="B167" s="813">
        <f t="shared" si="803"/>
        <v>39295</v>
      </c>
      <c r="C167" s="814">
        <f t="shared" si="804"/>
        <v>31073.970000000005</v>
      </c>
      <c r="D167" s="816">
        <v>0</v>
      </c>
      <c r="E167" s="816">
        <v>0</v>
      </c>
      <c r="F167" s="814">
        <f t="shared" si="766"/>
        <v>2051.75</v>
      </c>
      <c r="G167" s="817">
        <f t="shared" si="805"/>
        <v>33125.72</v>
      </c>
      <c r="H167" s="818">
        <f t="shared" si="806"/>
        <v>6.6027932703803208E-2</v>
      </c>
      <c r="I167" s="765">
        <f t="shared" si="807"/>
        <v>54292.910000000011</v>
      </c>
      <c r="J167" s="159">
        <f t="shared" si="767"/>
        <v>0</v>
      </c>
      <c r="K167" s="267">
        <v>39295</v>
      </c>
      <c r="L167" s="162">
        <f t="shared" si="808"/>
        <v>0</v>
      </c>
      <c r="M167" s="259">
        <v>-936</v>
      </c>
      <c r="N167" s="175">
        <f t="shared" si="768"/>
        <v>0</v>
      </c>
      <c r="O167" s="162">
        <f t="shared" si="809"/>
        <v>0</v>
      </c>
      <c r="P167" s="259">
        <v>-93.6</v>
      </c>
      <c r="Q167" s="176">
        <f t="shared" si="769"/>
        <v>0</v>
      </c>
      <c r="R167" s="161">
        <f t="shared" si="810"/>
        <v>0</v>
      </c>
      <c r="S167" s="260">
        <v>143.80000000000001</v>
      </c>
      <c r="T167" s="177">
        <f t="shared" si="770"/>
        <v>0</v>
      </c>
      <c r="U167" s="164">
        <f t="shared" si="811"/>
        <v>0</v>
      </c>
      <c r="V167" s="259">
        <v>-55.82</v>
      </c>
      <c r="W167" s="177">
        <f t="shared" si="771"/>
        <v>0</v>
      </c>
      <c r="X167" s="164">
        <f t="shared" si="812"/>
        <v>0</v>
      </c>
      <c r="Y167" s="247">
        <v>-2001</v>
      </c>
      <c r="Z167" s="178">
        <f t="shared" si="772"/>
        <v>0</v>
      </c>
      <c r="AA167" s="165">
        <f t="shared" si="813"/>
        <v>0</v>
      </c>
      <c r="AB167" s="247">
        <v>-1039.5</v>
      </c>
      <c r="AC167" s="179">
        <f t="shared" si="773"/>
        <v>0</v>
      </c>
      <c r="AD167" s="164">
        <f t="shared" si="814"/>
        <v>0</v>
      </c>
      <c r="AE167" s="247">
        <v>-270.3</v>
      </c>
      <c r="AF167" s="179">
        <f t="shared" si="774"/>
        <v>0</v>
      </c>
      <c r="AG167" s="164">
        <f t="shared" si="815"/>
        <v>0</v>
      </c>
      <c r="AH167" s="243">
        <v>-4135</v>
      </c>
      <c r="AI167" s="178">
        <f t="shared" si="775"/>
        <v>0</v>
      </c>
      <c r="AJ167" s="165">
        <f t="shared" si="816"/>
        <v>0</v>
      </c>
      <c r="AK167" s="243">
        <v>-2067.5</v>
      </c>
      <c r="AL167" s="179">
        <f t="shared" si="776"/>
        <v>0</v>
      </c>
      <c r="AM167" s="164">
        <f t="shared" si="817"/>
        <v>0</v>
      </c>
      <c r="AN167" s="243">
        <v>-827</v>
      </c>
      <c r="AO167" s="178">
        <f t="shared" si="777"/>
        <v>0</v>
      </c>
      <c r="AP167" s="165">
        <f t="shared" si="818"/>
        <v>0</v>
      </c>
      <c r="AQ167" s="260">
        <v>3871</v>
      </c>
      <c r="AR167" s="179">
        <f t="shared" si="778"/>
        <v>0</v>
      </c>
      <c r="AS167" s="164">
        <f t="shared" si="819"/>
        <v>1</v>
      </c>
      <c r="AT167" s="260">
        <v>352</v>
      </c>
      <c r="AU167" s="180">
        <f t="shared" si="779"/>
        <v>352</v>
      </c>
      <c r="AV167" s="162">
        <f t="shared" si="820"/>
        <v>0</v>
      </c>
      <c r="AW167" s="259">
        <v>-900</v>
      </c>
      <c r="AX167" s="176">
        <f t="shared" si="780"/>
        <v>0</v>
      </c>
      <c r="AY167" s="161">
        <f t="shared" si="821"/>
        <v>0</v>
      </c>
      <c r="AZ167" s="247">
        <v>-1428.03</v>
      </c>
      <c r="BA167" s="181">
        <f t="shared" si="781"/>
        <v>0</v>
      </c>
      <c r="BB167" s="162">
        <f t="shared" si="822"/>
        <v>0</v>
      </c>
      <c r="BC167" s="247">
        <v>-150.6</v>
      </c>
      <c r="BD167" s="182">
        <f t="shared" si="782"/>
        <v>0</v>
      </c>
      <c r="BE167" s="161">
        <f t="shared" si="823"/>
        <v>0</v>
      </c>
      <c r="BF167" s="248">
        <v>998.5</v>
      </c>
      <c r="BG167" s="182">
        <f t="shared" si="783"/>
        <v>0</v>
      </c>
      <c r="BH167" s="161">
        <f t="shared" si="824"/>
        <v>0</v>
      </c>
      <c r="BI167" s="248">
        <v>479.75</v>
      </c>
      <c r="BJ167" s="180">
        <f t="shared" si="784"/>
        <v>0</v>
      </c>
      <c r="BK167" s="161">
        <f t="shared" si="825"/>
        <v>1</v>
      </c>
      <c r="BL167" s="248">
        <v>64.75</v>
      </c>
      <c r="BM167" s="180">
        <f t="shared" si="785"/>
        <v>64.75</v>
      </c>
      <c r="BN167" s="161">
        <f t="shared" si="826"/>
        <v>0</v>
      </c>
      <c r="BO167" s="260">
        <v>1804.75</v>
      </c>
      <c r="BP167" s="176">
        <f t="shared" si="786"/>
        <v>0</v>
      </c>
      <c r="BQ167" s="161">
        <f t="shared" si="827"/>
        <v>0</v>
      </c>
      <c r="BR167" s="260">
        <v>2725</v>
      </c>
      <c r="BS167" s="182">
        <f t="shared" si="787"/>
        <v>0</v>
      </c>
      <c r="BT167" s="161">
        <f t="shared" si="828"/>
        <v>1</v>
      </c>
      <c r="BU167" s="260">
        <v>1362.5</v>
      </c>
      <c r="BV167" s="180">
        <f t="shared" si="788"/>
        <v>1362.5</v>
      </c>
      <c r="BW167" s="162">
        <f t="shared" si="829"/>
        <v>1</v>
      </c>
      <c r="BX167" s="260">
        <v>272.5</v>
      </c>
      <c r="BY167" s="176">
        <f t="shared" si="789"/>
        <v>272.5</v>
      </c>
      <c r="BZ167" s="161">
        <f t="shared" si="830"/>
        <v>0</v>
      </c>
      <c r="CA167" s="259">
        <v>-683</v>
      </c>
      <c r="CB167" s="180">
        <f t="shared" si="790"/>
        <v>0</v>
      </c>
      <c r="CC167" s="162">
        <f t="shared" si="831"/>
        <v>0</v>
      </c>
      <c r="CD167" s="260"/>
      <c r="CE167" s="182"/>
      <c r="CF167" s="410">
        <f t="shared" si="832"/>
        <v>0</v>
      </c>
      <c r="CG167" s="259">
        <v>-6628</v>
      </c>
      <c r="CH167" s="182">
        <f t="shared" si="791"/>
        <v>0</v>
      </c>
      <c r="CI167" s="416">
        <f t="shared" si="833"/>
        <v>0</v>
      </c>
      <c r="CJ167" s="259">
        <v>-3353</v>
      </c>
      <c r="CK167" s="444">
        <f t="shared" si="792"/>
        <v>0</v>
      </c>
      <c r="CL167" s="162">
        <f t="shared" si="834"/>
        <v>0</v>
      </c>
      <c r="CM167" s="259">
        <v>-733</v>
      </c>
      <c r="CN167" s="608">
        <f t="shared" si="793"/>
        <v>0</v>
      </c>
      <c r="CO167" s="158">
        <f t="shared" si="794"/>
        <v>2051.75</v>
      </c>
      <c r="CP167" s="182"/>
      <c r="CQ167" s="731">
        <f t="shared" si="795"/>
        <v>2051.75</v>
      </c>
      <c r="CR167" s="599"/>
      <c r="CS167" s="359">
        <f t="shared" si="835"/>
        <v>39295</v>
      </c>
      <c r="CT167" s="613"/>
      <c r="CU167" s="182"/>
      <c r="CV167" s="608"/>
      <c r="CW167" s="642"/>
      <c r="CX167" s="182"/>
      <c r="CY167" s="608"/>
      <c r="CZ167" s="613"/>
      <c r="DA167" s="182"/>
      <c r="DB167" s="608"/>
      <c r="DC167" s="613"/>
      <c r="DD167" s="182"/>
      <c r="DE167" s="608"/>
      <c r="DF167" s="613"/>
      <c r="DG167" s="182"/>
      <c r="DH167" s="608"/>
      <c r="DI167" s="613"/>
      <c r="DJ167" s="182"/>
      <c r="DK167" s="608"/>
      <c r="DL167" s="613"/>
      <c r="DM167" s="182"/>
      <c r="DN167" s="608"/>
      <c r="DO167" s="613"/>
      <c r="DP167" s="182"/>
      <c r="DQ167" s="608"/>
      <c r="DR167" s="613"/>
      <c r="DS167" s="182"/>
      <c r="DT167" s="608"/>
      <c r="DU167" s="613"/>
      <c r="DV167" s="182"/>
      <c r="DW167" s="608"/>
      <c r="DX167" s="613"/>
      <c r="DY167" s="182"/>
      <c r="DZ167" s="608"/>
      <c r="EA167" s="613"/>
      <c r="EB167" s="182"/>
      <c r="EC167" s="608"/>
      <c r="ED167" s="613"/>
      <c r="EE167" s="182"/>
      <c r="EF167" s="608"/>
      <c r="EG167" s="613"/>
      <c r="EH167" s="182"/>
      <c r="EI167" s="608"/>
      <c r="EJ167" s="613"/>
      <c r="EK167" s="182"/>
      <c r="EL167" s="608"/>
      <c r="EM167" s="613"/>
      <c r="EN167" s="182"/>
      <c r="EO167" s="608"/>
      <c r="EP167" s="613"/>
      <c r="EQ167" s="182"/>
      <c r="ER167" s="608"/>
      <c r="ES167" s="613"/>
      <c r="ET167" s="182"/>
      <c r="EU167" s="608"/>
      <c r="EV167" s="613"/>
      <c r="EW167" s="182"/>
      <c r="EX167" s="608"/>
      <c r="EY167" s="613"/>
      <c r="EZ167" s="182"/>
      <c r="FA167" s="608"/>
      <c r="FB167" s="182"/>
      <c r="FC167" s="182"/>
      <c r="FD167" s="182"/>
      <c r="FE167" s="588"/>
      <c r="FF167" s="182"/>
      <c r="FG167" s="181"/>
      <c r="FH167" s="860"/>
      <c r="FI167" s="662">
        <f t="shared" si="534"/>
        <v>39934</v>
      </c>
      <c r="FJ167" s="677"/>
      <c r="FK167" s="677"/>
      <c r="FL167" s="677"/>
      <c r="FM167" s="677"/>
      <c r="FN167" s="677"/>
      <c r="FO167" s="677"/>
      <c r="FP167" s="677"/>
      <c r="FQ167" s="677"/>
      <c r="FR167" s="677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666"/>
      <c r="GD167" s="666"/>
      <c r="GE167" s="666"/>
      <c r="GF167" s="666"/>
      <c r="GG167" s="169"/>
      <c r="GH167" s="686">
        <f t="shared" si="837"/>
        <v>0</v>
      </c>
      <c r="GI167" s="171">
        <f t="shared" si="838"/>
        <v>0</v>
      </c>
      <c r="GJ167" s="171">
        <f t="shared" si="839"/>
        <v>0</v>
      </c>
      <c r="GK167" s="171">
        <f t="shared" si="840"/>
        <v>0</v>
      </c>
      <c r="GL167" s="171">
        <f t="shared" si="841"/>
        <v>0</v>
      </c>
      <c r="GM167" s="171">
        <f t="shared" si="842"/>
        <v>0</v>
      </c>
      <c r="GN167" s="171">
        <f t="shared" si="843"/>
        <v>0</v>
      </c>
      <c r="GO167" s="171">
        <f t="shared" si="844"/>
        <v>0</v>
      </c>
      <c r="GP167" s="171">
        <f t="shared" si="845"/>
        <v>0</v>
      </c>
      <c r="GQ167" s="171">
        <f t="shared" si="846"/>
        <v>0</v>
      </c>
      <c r="GR167" s="171">
        <f t="shared" si="847"/>
        <v>0</v>
      </c>
      <c r="GS167" s="171">
        <f t="shared" si="848"/>
        <v>8807</v>
      </c>
      <c r="GT167" s="171">
        <f t="shared" si="849"/>
        <v>0</v>
      </c>
      <c r="GU167" s="171">
        <f t="shared" si="850"/>
        <v>0</v>
      </c>
      <c r="GV167" s="171">
        <f t="shared" si="851"/>
        <v>0</v>
      </c>
      <c r="GW167" s="171">
        <f t="shared" si="852"/>
        <v>0</v>
      </c>
      <c r="GX167" s="171">
        <f t="shared" si="853"/>
        <v>0</v>
      </c>
      <c r="GY167" s="171">
        <f t="shared" si="854"/>
        <v>13767.5</v>
      </c>
      <c r="GZ167" s="171">
        <f t="shared" si="855"/>
        <v>0</v>
      </c>
      <c r="HA167" s="171">
        <f t="shared" si="856"/>
        <v>0</v>
      </c>
      <c r="HB167" s="171">
        <f t="shared" si="857"/>
        <v>60250.15</v>
      </c>
      <c r="HC167" s="171">
        <f t="shared" si="858"/>
        <v>8930.24</v>
      </c>
      <c r="HD167" s="171">
        <f t="shared" si="859"/>
        <v>0</v>
      </c>
      <c r="HE167" s="171">
        <f t="shared" si="860"/>
        <v>0</v>
      </c>
      <c r="HF167" s="171">
        <f t="shared" si="861"/>
        <v>0</v>
      </c>
      <c r="HG167" s="171">
        <f t="shared" si="862"/>
        <v>0</v>
      </c>
      <c r="HH167" s="171">
        <f t="shared" si="863"/>
        <v>0</v>
      </c>
      <c r="HI167" s="778"/>
      <c r="HJ167" s="171">
        <f t="shared" si="864"/>
        <v>3642.5</v>
      </c>
      <c r="HK167" s="171"/>
      <c r="HL167" s="172">
        <f t="shared" si="865"/>
        <v>39934</v>
      </c>
      <c r="HM167" s="171">
        <f t="shared" si="765"/>
        <v>91754.890000000029</v>
      </c>
      <c r="HN167" s="700">
        <f t="shared" si="796"/>
        <v>39295</v>
      </c>
      <c r="HO167" s="160">
        <f t="shared" si="797"/>
        <v>2051.75</v>
      </c>
      <c r="HP167" s="160">
        <f t="shared" si="798"/>
        <v>0</v>
      </c>
      <c r="HQ167" s="171">
        <f t="shared" si="799"/>
        <v>2051.75</v>
      </c>
      <c r="HR167" s="168">
        <f t="shared" si="800"/>
        <v>1</v>
      </c>
      <c r="HS167" s="168">
        <f t="shared" si="801"/>
        <v>0</v>
      </c>
      <c r="HT167" s="160">
        <f t="shared" si="836"/>
        <v>54292.910000000011</v>
      </c>
      <c r="HU167" s="158">
        <f>MAX(HT55:HT167)</f>
        <v>54292.910000000011</v>
      </c>
      <c r="HV167" s="158">
        <f t="shared" si="802"/>
        <v>0</v>
      </c>
      <c r="HW167" s="170"/>
      <c r="HX167" s="468"/>
      <c r="HY167" s="156"/>
      <c r="HZ167" s="156"/>
      <c r="IA167" s="156"/>
      <c r="IB167" s="156"/>
      <c r="IC167" s="156"/>
      <c r="ID167" s="156"/>
      <c r="IE167" s="156"/>
      <c r="IF167" s="156"/>
      <c r="IG167" s="156"/>
      <c r="IH167" s="156"/>
      <c r="II167" s="156"/>
      <c r="IJ167" s="156"/>
      <c r="IK167" s="156"/>
      <c r="IL167" s="156"/>
      <c r="IM167" s="156"/>
      <c r="IN167" s="156"/>
      <c r="IO167" s="156"/>
      <c r="IP167" s="156"/>
      <c r="IQ167" s="156"/>
      <c r="IR167" s="156"/>
      <c r="IS167" s="156"/>
      <c r="IT167" s="156"/>
      <c r="IU167" s="156"/>
      <c r="IV167" s="156"/>
      <c r="IW167" s="156"/>
      <c r="IX167" s="156"/>
      <c r="IY167" s="156"/>
      <c r="IZ167" s="156"/>
      <c r="JA167" s="156"/>
      <c r="JB167" s="156"/>
      <c r="JC167" s="156"/>
      <c r="JD167" s="156"/>
      <c r="JE167" s="156"/>
      <c r="JF167" s="156"/>
      <c r="JG167" s="156"/>
      <c r="JH167" s="156"/>
      <c r="JI167" s="156"/>
      <c r="JJ167" s="156"/>
      <c r="JK167" s="156"/>
      <c r="JL167" s="156"/>
      <c r="JM167" s="156"/>
      <c r="JN167" s="156"/>
      <c r="JO167" s="156"/>
      <c r="JP167" s="156"/>
      <c r="JQ167" s="156"/>
      <c r="JR167" s="156"/>
      <c r="JS167" s="156"/>
      <c r="JT167" s="156"/>
      <c r="JU167" s="156"/>
    </row>
    <row r="168" spans="1:281" s="174" customFormat="1" ht="19.5" customHeight="1" x14ac:dyDescent="0.35">
      <c r="A168" s="156"/>
      <c r="B168" s="813">
        <f t="shared" si="803"/>
        <v>39326</v>
      </c>
      <c r="C168" s="814">
        <f t="shared" si="804"/>
        <v>33125.72</v>
      </c>
      <c r="D168" s="816">
        <v>0</v>
      </c>
      <c r="E168" s="816">
        <v>0</v>
      </c>
      <c r="F168" s="814">
        <f t="shared" si="766"/>
        <v>1637.75</v>
      </c>
      <c r="G168" s="817">
        <f t="shared" si="805"/>
        <v>34763.47</v>
      </c>
      <c r="H168" s="818">
        <f t="shared" si="806"/>
        <v>4.944043480413407E-2</v>
      </c>
      <c r="I168" s="765">
        <f t="shared" si="807"/>
        <v>55930.660000000011</v>
      </c>
      <c r="J168" s="159">
        <f t="shared" si="767"/>
        <v>0</v>
      </c>
      <c r="K168" s="267">
        <v>39326</v>
      </c>
      <c r="L168" s="162">
        <f t="shared" si="808"/>
        <v>0</v>
      </c>
      <c r="M168" s="260">
        <v>2599</v>
      </c>
      <c r="N168" s="175">
        <f t="shared" si="768"/>
        <v>0</v>
      </c>
      <c r="O168" s="162">
        <f t="shared" si="809"/>
        <v>0</v>
      </c>
      <c r="P168" s="260">
        <v>224.8</v>
      </c>
      <c r="Q168" s="176">
        <f t="shared" si="769"/>
        <v>0</v>
      </c>
      <c r="R168" s="161">
        <f t="shared" si="810"/>
        <v>0</v>
      </c>
      <c r="S168" s="260">
        <v>2047.6</v>
      </c>
      <c r="T168" s="177">
        <f t="shared" si="770"/>
        <v>0</v>
      </c>
      <c r="U168" s="164">
        <f t="shared" si="811"/>
        <v>0</v>
      </c>
      <c r="V168" s="260">
        <v>204.76</v>
      </c>
      <c r="W168" s="177">
        <f t="shared" si="771"/>
        <v>0</v>
      </c>
      <c r="X168" s="164">
        <f t="shared" si="812"/>
        <v>0</v>
      </c>
      <c r="Y168" s="248">
        <v>6967</v>
      </c>
      <c r="Z168" s="178">
        <f t="shared" si="772"/>
        <v>0</v>
      </c>
      <c r="AA168" s="165">
        <f t="shared" si="813"/>
        <v>0</v>
      </c>
      <c r="AB168" s="248">
        <v>3483.5</v>
      </c>
      <c r="AC168" s="179">
        <f t="shared" si="773"/>
        <v>0</v>
      </c>
      <c r="AD168" s="164">
        <f t="shared" si="814"/>
        <v>0</v>
      </c>
      <c r="AE168" s="248">
        <v>696.7</v>
      </c>
      <c r="AF168" s="179">
        <f t="shared" si="774"/>
        <v>0</v>
      </c>
      <c r="AG168" s="164">
        <f t="shared" si="815"/>
        <v>0</v>
      </c>
      <c r="AH168" s="439">
        <v>8295</v>
      </c>
      <c r="AI168" s="178">
        <f t="shared" si="775"/>
        <v>0</v>
      </c>
      <c r="AJ168" s="165">
        <f t="shared" si="816"/>
        <v>0</v>
      </c>
      <c r="AK168" s="439">
        <v>4147.5</v>
      </c>
      <c r="AL168" s="179">
        <f t="shared" si="776"/>
        <v>0</v>
      </c>
      <c r="AM168" s="164">
        <f t="shared" si="817"/>
        <v>0</v>
      </c>
      <c r="AN168" s="439">
        <v>1659</v>
      </c>
      <c r="AO168" s="178">
        <f t="shared" si="777"/>
        <v>0</v>
      </c>
      <c r="AP168" s="165">
        <f t="shared" si="818"/>
        <v>0</v>
      </c>
      <c r="AQ168" s="260">
        <v>3781</v>
      </c>
      <c r="AR168" s="179">
        <f t="shared" si="778"/>
        <v>0</v>
      </c>
      <c r="AS168" s="164">
        <f t="shared" si="819"/>
        <v>1</v>
      </c>
      <c r="AT168" s="260">
        <v>343</v>
      </c>
      <c r="AU168" s="180">
        <f t="shared" si="779"/>
        <v>343</v>
      </c>
      <c r="AV168" s="162">
        <f t="shared" si="820"/>
        <v>0</v>
      </c>
      <c r="AW168" s="260">
        <v>5791</v>
      </c>
      <c r="AX168" s="176">
        <f t="shared" si="780"/>
        <v>0</v>
      </c>
      <c r="AY168" s="161">
        <f t="shared" si="821"/>
        <v>0</v>
      </c>
      <c r="AZ168" s="248">
        <v>946.99</v>
      </c>
      <c r="BA168" s="181">
        <f t="shared" si="781"/>
        <v>0</v>
      </c>
      <c r="BB168" s="162">
        <f t="shared" si="822"/>
        <v>0</v>
      </c>
      <c r="BC168" s="248">
        <v>86.9</v>
      </c>
      <c r="BD168" s="182">
        <f t="shared" si="782"/>
        <v>0</v>
      </c>
      <c r="BE168" s="161">
        <f t="shared" si="823"/>
        <v>0</v>
      </c>
      <c r="BF168" s="248">
        <v>7298.5</v>
      </c>
      <c r="BG168" s="182">
        <f t="shared" si="783"/>
        <v>0</v>
      </c>
      <c r="BH168" s="161">
        <f t="shared" si="824"/>
        <v>0</v>
      </c>
      <c r="BI168" s="248">
        <v>3629.75</v>
      </c>
      <c r="BJ168" s="180">
        <f t="shared" si="784"/>
        <v>0</v>
      </c>
      <c r="BK168" s="161">
        <f t="shared" si="825"/>
        <v>1</v>
      </c>
      <c r="BL168" s="248">
        <v>694.75</v>
      </c>
      <c r="BM168" s="180">
        <f t="shared" si="785"/>
        <v>694.75</v>
      </c>
      <c r="BN168" s="161">
        <f t="shared" si="826"/>
        <v>0</v>
      </c>
      <c r="BO168" s="259">
        <v>-3359.25</v>
      </c>
      <c r="BP168" s="176">
        <f t="shared" si="786"/>
        <v>0</v>
      </c>
      <c r="BQ168" s="161">
        <f t="shared" si="827"/>
        <v>0</v>
      </c>
      <c r="BR168" s="260">
        <v>1000</v>
      </c>
      <c r="BS168" s="182">
        <f t="shared" si="787"/>
        <v>0</v>
      </c>
      <c r="BT168" s="161">
        <f t="shared" si="828"/>
        <v>1</v>
      </c>
      <c r="BU168" s="260">
        <v>500</v>
      </c>
      <c r="BV168" s="180">
        <f t="shared" si="788"/>
        <v>500</v>
      </c>
      <c r="BW168" s="162">
        <f t="shared" si="829"/>
        <v>1</v>
      </c>
      <c r="BX168" s="260">
        <v>100</v>
      </c>
      <c r="BY168" s="176">
        <f t="shared" si="789"/>
        <v>100</v>
      </c>
      <c r="BZ168" s="161">
        <f t="shared" si="830"/>
        <v>0</v>
      </c>
      <c r="CA168" s="260">
        <v>3072</v>
      </c>
      <c r="CB168" s="180">
        <f t="shared" si="790"/>
        <v>0</v>
      </c>
      <c r="CC168" s="162">
        <f t="shared" si="831"/>
        <v>0</v>
      </c>
      <c r="CD168" s="260"/>
      <c r="CE168" s="182"/>
      <c r="CF168" s="410">
        <f t="shared" si="832"/>
        <v>0</v>
      </c>
      <c r="CG168" s="260">
        <v>7620</v>
      </c>
      <c r="CH168" s="182">
        <f t="shared" si="791"/>
        <v>0</v>
      </c>
      <c r="CI168" s="416">
        <f t="shared" si="833"/>
        <v>0</v>
      </c>
      <c r="CJ168" s="260">
        <v>3810</v>
      </c>
      <c r="CK168" s="444">
        <f t="shared" si="792"/>
        <v>0</v>
      </c>
      <c r="CL168" s="162">
        <f t="shared" si="834"/>
        <v>0</v>
      </c>
      <c r="CM168" s="260">
        <v>762</v>
      </c>
      <c r="CN168" s="608">
        <f t="shared" si="793"/>
        <v>0</v>
      </c>
      <c r="CO168" s="158">
        <f t="shared" si="794"/>
        <v>1637.75</v>
      </c>
      <c r="CP168" s="182"/>
      <c r="CQ168" s="731">
        <f t="shared" si="795"/>
        <v>1637.75</v>
      </c>
      <c r="CR168" s="599"/>
      <c r="CS168" s="359">
        <f t="shared" si="835"/>
        <v>39326</v>
      </c>
      <c r="CT168" s="613"/>
      <c r="CU168" s="182"/>
      <c r="CV168" s="608"/>
      <c r="CW168" s="642"/>
      <c r="CX168" s="182"/>
      <c r="CY168" s="608"/>
      <c r="CZ168" s="613"/>
      <c r="DA168" s="182"/>
      <c r="DB168" s="608"/>
      <c r="DC168" s="613"/>
      <c r="DD168" s="182"/>
      <c r="DE168" s="608"/>
      <c r="DF168" s="613"/>
      <c r="DG168" s="182"/>
      <c r="DH168" s="608"/>
      <c r="DI168" s="613"/>
      <c r="DJ168" s="182"/>
      <c r="DK168" s="608"/>
      <c r="DL168" s="613"/>
      <c r="DM168" s="182"/>
      <c r="DN168" s="608"/>
      <c r="DO168" s="613"/>
      <c r="DP168" s="182"/>
      <c r="DQ168" s="608"/>
      <c r="DR168" s="613"/>
      <c r="DS168" s="182"/>
      <c r="DT168" s="608"/>
      <c r="DU168" s="613"/>
      <c r="DV168" s="182"/>
      <c r="DW168" s="608"/>
      <c r="DX168" s="613"/>
      <c r="DY168" s="182"/>
      <c r="DZ168" s="608"/>
      <c r="EA168" s="613"/>
      <c r="EB168" s="182"/>
      <c r="EC168" s="608"/>
      <c r="ED168" s="613"/>
      <c r="EE168" s="182"/>
      <c r="EF168" s="608"/>
      <c r="EG168" s="613"/>
      <c r="EH168" s="182"/>
      <c r="EI168" s="608"/>
      <c r="EJ168" s="613"/>
      <c r="EK168" s="182"/>
      <c r="EL168" s="608"/>
      <c r="EM168" s="613"/>
      <c r="EN168" s="182"/>
      <c r="EO168" s="608"/>
      <c r="EP168" s="613"/>
      <c r="EQ168" s="182"/>
      <c r="ER168" s="608"/>
      <c r="ES168" s="613"/>
      <c r="ET168" s="182"/>
      <c r="EU168" s="608"/>
      <c r="EV168" s="613"/>
      <c r="EW168" s="182"/>
      <c r="EX168" s="608"/>
      <c r="EY168" s="613"/>
      <c r="EZ168" s="182"/>
      <c r="FA168" s="608"/>
      <c r="FB168" s="182"/>
      <c r="FC168" s="182"/>
      <c r="FD168" s="182"/>
      <c r="FE168" s="588"/>
      <c r="FF168" s="182"/>
      <c r="FG168" s="181"/>
      <c r="FH168" s="860"/>
      <c r="FI168" s="662">
        <f t="shared" si="534"/>
        <v>39965</v>
      </c>
      <c r="FJ168" s="677"/>
      <c r="FK168" s="677"/>
      <c r="FL168" s="677"/>
      <c r="FM168" s="677"/>
      <c r="FN168" s="677"/>
      <c r="FO168" s="677"/>
      <c r="FP168" s="677"/>
      <c r="FQ168" s="677"/>
      <c r="FR168" s="677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666"/>
      <c r="GD168" s="666"/>
      <c r="GE168" s="666"/>
      <c r="GF168" s="666"/>
      <c r="GG168" s="169"/>
      <c r="GH168" s="686">
        <f t="shared" si="837"/>
        <v>0</v>
      </c>
      <c r="GI168" s="171">
        <f t="shared" si="838"/>
        <v>0</v>
      </c>
      <c r="GJ168" s="171">
        <f t="shared" si="839"/>
        <v>0</v>
      </c>
      <c r="GK168" s="171">
        <f t="shared" si="840"/>
        <v>0</v>
      </c>
      <c r="GL168" s="171">
        <f t="shared" si="841"/>
        <v>0</v>
      </c>
      <c r="GM168" s="171">
        <f t="shared" si="842"/>
        <v>0</v>
      </c>
      <c r="GN168" s="171">
        <f t="shared" si="843"/>
        <v>0</v>
      </c>
      <c r="GO168" s="171">
        <f t="shared" si="844"/>
        <v>0</v>
      </c>
      <c r="GP168" s="171">
        <f t="shared" si="845"/>
        <v>0</v>
      </c>
      <c r="GQ168" s="171">
        <f t="shared" si="846"/>
        <v>0</v>
      </c>
      <c r="GR168" s="171">
        <f t="shared" si="847"/>
        <v>0</v>
      </c>
      <c r="GS168" s="171">
        <f t="shared" si="848"/>
        <v>8892</v>
      </c>
      <c r="GT168" s="171">
        <f t="shared" si="849"/>
        <v>0</v>
      </c>
      <c r="GU168" s="171">
        <f t="shared" si="850"/>
        <v>0</v>
      </c>
      <c r="GV168" s="171">
        <f t="shared" si="851"/>
        <v>0</v>
      </c>
      <c r="GW168" s="171">
        <f t="shared" si="852"/>
        <v>0</v>
      </c>
      <c r="GX168" s="171">
        <f t="shared" si="853"/>
        <v>0</v>
      </c>
      <c r="GY168" s="171">
        <f t="shared" si="854"/>
        <v>13648.75</v>
      </c>
      <c r="GZ168" s="171">
        <f t="shared" si="855"/>
        <v>0</v>
      </c>
      <c r="HA168" s="171">
        <f t="shared" si="856"/>
        <v>0</v>
      </c>
      <c r="HB168" s="171">
        <f t="shared" si="857"/>
        <v>58372.15</v>
      </c>
      <c r="HC168" s="171">
        <f t="shared" si="858"/>
        <v>8492.24</v>
      </c>
      <c r="HD168" s="171">
        <f t="shared" si="859"/>
        <v>0</v>
      </c>
      <c r="HE168" s="171">
        <f t="shared" si="860"/>
        <v>0</v>
      </c>
      <c r="HF168" s="171">
        <f t="shared" si="861"/>
        <v>0</v>
      </c>
      <c r="HG168" s="171">
        <f t="shared" si="862"/>
        <v>0</v>
      </c>
      <c r="HH168" s="171">
        <f t="shared" si="863"/>
        <v>0</v>
      </c>
      <c r="HI168" s="778"/>
      <c r="HJ168" s="171">
        <f t="shared" si="864"/>
        <v>-2349.75</v>
      </c>
      <c r="HK168" s="171"/>
      <c r="HL168" s="172">
        <f t="shared" si="865"/>
        <v>39965</v>
      </c>
      <c r="HM168" s="171">
        <f t="shared" si="765"/>
        <v>89405.140000000029</v>
      </c>
      <c r="HN168" s="700">
        <f t="shared" si="796"/>
        <v>39326</v>
      </c>
      <c r="HO168" s="160">
        <f t="shared" si="797"/>
        <v>1637.75</v>
      </c>
      <c r="HP168" s="160">
        <f t="shared" si="798"/>
        <v>0</v>
      </c>
      <c r="HQ168" s="171">
        <f t="shared" si="799"/>
        <v>1637.75</v>
      </c>
      <c r="HR168" s="168">
        <f t="shared" si="800"/>
        <v>1</v>
      </c>
      <c r="HS168" s="168">
        <f t="shared" si="801"/>
        <v>0</v>
      </c>
      <c r="HT168" s="160">
        <f t="shared" si="836"/>
        <v>55930.660000000011</v>
      </c>
      <c r="HU168" s="158">
        <f>MAX(HT55:HT168)</f>
        <v>55930.660000000011</v>
      </c>
      <c r="HV168" s="158">
        <f t="shared" si="802"/>
        <v>0</v>
      </c>
      <c r="HW168" s="170"/>
      <c r="HX168" s="468"/>
      <c r="HY168" s="156"/>
      <c r="HZ168" s="156"/>
      <c r="IA168" s="156"/>
      <c r="IB168" s="156"/>
      <c r="IC168" s="156"/>
      <c r="ID168" s="156"/>
      <c r="IE168" s="156"/>
      <c r="IF168" s="156"/>
      <c r="IG168" s="156"/>
      <c r="IH168" s="156"/>
      <c r="II168" s="156"/>
      <c r="IJ168" s="156"/>
      <c r="IK168" s="156"/>
      <c r="IL168" s="156"/>
      <c r="IM168" s="156"/>
      <c r="IN168" s="156"/>
      <c r="IO168" s="156"/>
      <c r="IP168" s="156"/>
      <c r="IQ168" s="156"/>
      <c r="IR168" s="156"/>
      <c r="IS168" s="156"/>
      <c r="IT168" s="156"/>
      <c r="IU168" s="156"/>
      <c r="IV168" s="156"/>
      <c r="IW168" s="156"/>
      <c r="IX168" s="156"/>
      <c r="IY168" s="156"/>
      <c r="IZ168" s="156"/>
      <c r="JA168" s="156"/>
      <c r="JB168" s="156"/>
      <c r="JC168" s="156"/>
      <c r="JD168" s="156"/>
      <c r="JE168" s="156"/>
      <c r="JF168" s="156"/>
      <c r="JG168" s="156"/>
      <c r="JH168" s="156"/>
      <c r="JI168" s="156"/>
      <c r="JJ168" s="156"/>
      <c r="JK168" s="156"/>
      <c r="JL168" s="156"/>
      <c r="JM168" s="156"/>
      <c r="JN168" s="156"/>
      <c r="JO168" s="156"/>
      <c r="JP168" s="156"/>
      <c r="JQ168" s="156"/>
      <c r="JR168" s="156"/>
      <c r="JS168" s="156"/>
      <c r="JT168" s="156"/>
      <c r="JU168" s="156"/>
    </row>
    <row r="169" spans="1:281" s="174" customFormat="1" ht="19.5" customHeight="1" x14ac:dyDescent="0.35">
      <c r="A169" s="156"/>
      <c r="B169" s="813">
        <f t="shared" si="803"/>
        <v>39356</v>
      </c>
      <c r="C169" s="814">
        <f t="shared" si="804"/>
        <v>34763.47</v>
      </c>
      <c r="D169" s="816">
        <v>0</v>
      </c>
      <c r="E169" s="816">
        <v>0</v>
      </c>
      <c r="F169" s="814">
        <f t="shared" si="766"/>
        <v>-808.74</v>
      </c>
      <c r="G169" s="817">
        <f t="shared" si="805"/>
        <v>33954.730000000003</v>
      </c>
      <c r="H169" s="818">
        <f t="shared" si="806"/>
        <v>-2.3264075766889783E-2</v>
      </c>
      <c r="I169" s="765">
        <f t="shared" si="807"/>
        <v>55121.920000000013</v>
      </c>
      <c r="J169" s="159">
        <f t="shared" si="767"/>
        <v>-808.73999999999796</v>
      </c>
      <c r="K169" s="267">
        <v>39356</v>
      </c>
      <c r="L169" s="162">
        <f t="shared" si="808"/>
        <v>0</v>
      </c>
      <c r="M169" s="259">
        <v>-3782.5</v>
      </c>
      <c r="N169" s="175">
        <f t="shared" si="768"/>
        <v>0</v>
      </c>
      <c r="O169" s="162">
        <f t="shared" si="809"/>
        <v>0</v>
      </c>
      <c r="P169" s="259">
        <v>-413.35</v>
      </c>
      <c r="Q169" s="176">
        <f t="shared" si="769"/>
        <v>0</v>
      </c>
      <c r="R169" s="161">
        <f t="shared" si="810"/>
        <v>0</v>
      </c>
      <c r="S169" s="260">
        <v>2957.4</v>
      </c>
      <c r="T169" s="177">
        <f t="shared" si="770"/>
        <v>0</v>
      </c>
      <c r="U169" s="164">
        <f t="shared" si="811"/>
        <v>0</v>
      </c>
      <c r="V169" s="260">
        <v>295.74</v>
      </c>
      <c r="W169" s="177">
        <f t="shared" si="771"/>
        <v>0</v>
      </c>
      <c r="X169" s="164">
        <f t="shared" si="812"/>
        <v>0</v>
      </c>
      <c r="Y169" s="248">
        <v>5330</v>
      </c>
      <c r="Z169" s="178">
        <f t="shared" si="772"/>
        <v>0</v>
      </c>
      <c r="AA169" s="165">
        <f t="shared" si="813"/>
        <v>0</v>
      </c>
      <c r="AB169" s="248">
        <v>2665</v>
      </c>
      <c r="AC169" s="179">
        <f t="shared" si="773"/>
        <v>0</v>
      </c>
      <c r="AD169" s="164">
        <f t="shared" si="814"/>
        <v>0</v>
      </c>
      <c r="AE169" s="248">
        <v>533</v>
      </c>
      <c r="AF169" s="179">
        <f t="shared" si="774"/>
        <v>0</v>
      </c>
      <c r="AG169" s="164">
        <f t="shared" si="815"/>
        <v>0</v>
      </c>
      <c r="AH169" s="439">
        <v>3735</v>
      </c>
      <c r="AI169" s="178">
        <f t="shared" si="775"/>
        <v>0</v>
      </c>
      <c r="AJ169" s="165">
        <f t="shared" si="816"/>
        <v>0</v>
      </c>
      <c r="AK169" s="439">
        <v>1867.5</v>
      </c>
      <c r="AL169" s="179">
        <f t="shared" si="776"/>
        <v>0</v>
      </c>
      <c r="AM169" s="164">
        <f t="shared" si="817"/>
        <v>0</v>
      </c>
      <c r="AN169" s="439">
        <v>747</v>
      </c>
      <c r="AO169" s="178">
        <f t="shared" si="777"/>
        <v>0</v>
      </c>
      <c r="AP169" s="165">
        <f t="shared" si="818"/>
        <v>0</v>
      </c>
      <c r="AQ169" s="260">
        <v>4510</v>
      </c>
      <c r="AR169" s="179">
        <f t="shared" si="778"/>
        <v>0</v>
      </c>
      <c r="AS169" s="164">
        <f t="shared" si="819"/>
        <v>1</v>
      </c>
      <c r="AT169" s="260">
        <v>451</v>
      </c>
      <c r="AU169" s="180">
        <f t="shared" si="779"/>
        <v>451</v>
      </c>
      <c r="AV169" s="162">
        <f t="shared" si="820"/>
        <v>0</v>
      </c>
      <c r="AW169" s="260">
        <v>5090</v>
      </c>
      <c r="AX169" s="176">
        <f t="shared" si="780"/>
        <v>0</v>
      </c>
      <c r="AY169" s="161">
        <f t="shared" si="821"/>
        <v>0</v>
      </c>
      <c r="AZ169" s="248">
        <v>1112.49</v>
      </c>
      <c r="BA169" s="181">
        <f t="shared" si="781"/>
        <v>0</v>
      </c>
      <c r="BB169" s="162">
        <f t="shared" si="822"/>
        <v>0</v>
      </c>
      <c r="BC169" s="248">
        <v>111.25</v>
      </c>
      <c r="BD169" s="182">
        <f t="shared" si="782"/>
        <v>0</v>
      </c>
      <c r="BE169" s="161">
        <f t="shared" si="823"/>
        <v>0</v>
      </c>
      <c r="BF169" s="248">
        <v>2912.5</v>
      </c>
      <c r="BG169" s="182">
        <f t="shared" si="783"/>
        <v>0</v>
      </c>
      <c r="BH169" s="161">
        <f t="shared" si="824"/>
        <v>0</v>
      </c>
      <c r="BI169" s="248">
        <v>1456.25</v>
      </c>
      <c r="BJ169" s="180">
        <f t="shared" si="784"/>
        <v>0</v>
      </c>
      <c r="BK169" s="161">
        <f t="shared" si="825"/>
        <v>1</v>
      </c>
      <c r="BL169" s="248">
        <v>291.25</v>
      </c>
      <c r="BM169" s="180">
        <f t="shared" si="785"/>
        <v>291.25</v>
      </c>
      <c r="BN169" s="161">
        <f t="shared" si="826"/>
        <v>0</v>
      </c>
      <c r="BO169" s="260">
        <v>2854.75</v>
      </c>
      <c r="BP169" s="176">
        <f t="shared" si="786"/>
        <v>0</v>
      </c>
      <c r="BQ169" s="161">
        <f t="shared" si="827"/>
        <v>0</v>
      </c>
      <c r="BR169" s="259">
        <v>-2402.98</v>
      </c>
      <c r="BS169" s="182">
        <f t="shared" si="787"/>
        <v>0</v>
      </c>
      <c r="BT169" s="161">
        <f t="shared" si="828"/>
        <v>1</v>
      </c>
      <c r="BU169" s="259">
        <v>-1240.49</v>
      </c>
      <c r="BV169" s="180">
        <f t="shared" si="788"/>
        <v>-1240.49</v>
      </c>
      <c r="BW169" s="162">
        <f t="shared" si="829"/>
        <v>1</v>
      </c>
      <c r="BX169" s="259">
        <v>-310.5</v>
      </c>
      <c r="BY169" s="176">
        <f t="shared" si="789"/>
        <v>-310.5</v>
      </c>
      <c r="BZ169" s="161">
        <f t="shared" si="830"/>
        <v>0</v>
      </c>
      <c r="CA169" s="260">
        <v>1240</v>
      </c>
      <c r="CB169" s="180">
        <f t="shared" si="790"/>
        <v>0</v>
      </c>
      <c r="CC169" s="162">
        <f t="shared" si="831"/>
        <v>0</v>
      </c>
      <c r="CD169" s="259"/>
      <c r="CE169" s="182"/>
      <c r="CF169" s="410">
        <f t="shared" si="832"/>
        <v>0</v>
      </c>
      <c r="CG169" s="260">
        <v>12870</v>
      </c>
      <c r="CH169" s="182">
        <f t="shared" si="791"/>
        <v>0</v>
      </c>
      <c r="CI169" s="416">
        <f t="shared" si="833"/>
        <v>0</v>
      </c>
      <c r="CJ169" s="260">
        <v>6435</v>
      </c>
      <c r="CK169" s="444">
        <f t="shared" si="792"/>
        <v>0</v>
      </c>
      <c r="CL169" s="162">
        <f t="shared" si="834"/>
        <v>0</v>
      </c>
      <c r="CM169" s="260">
        <v>1287</v>
      </c>
      <c r="CN169" s="608">
        <f t="shared" si="793"/>
        <v>0</v>
      </c>
      <c r="CO169" s="158">
        <f t="shared" si="794"/>
        <v>-808.74</v>
      </c>
      <c r="CP169" s="182"/>
      <c r="CQ169" s="731">
        <f t="shared" si="795"/>
        <v>-808.74</v>
      </c>
      <c r="CR169" s="599"/>
      <c r="CS169" s="359">
        <f t="shared" si="835"/>
        <v>39356</v>
      </c>
      <c r="CT169" s="613"/>
      <c r="CU169" s="182"/>
      <c r="CV169" s="608"/>
      <c r="CW169" s="642"/>
      <c r="CX169" s="182"/>
      <c r="CY169" s="608"/>
      <c r="CZ169" s="613"/>
      <c r="DA169" s="182"/>
      <c r="DB169" s="608"/>
      <c r="DC169" s="613"/>
      <c r="DD169" s="182"/>
      <c r="DE169" s="608"/>
      <c r="DF169" s="613"/>
      <c r="DG169" s="182"/>
      <c r="DH169" s="608"/>
      <c r="DI169" s="613"/>
      <c r="DJ169" s="182"/>
      <c r="DK169" s="608"/>
      <c r="DL169" s="613"/>
      <c r="DM169" s="182"/>
      <c r="DN169" s="608"/>
      <c r="DO169" s="613"/>
      <c r="DP169" s="182"/>
      <c r="DQ169" s="608"/>
      <c r="DR169" s="613"/>
      <c r="DS169" s="182"/>
      <c r="DT169" s="608"/>
      <c r="DU169" s="613"/>
      <c r="DV169" s="182"/>
      <c r="DW169" s="608"/>
      <c r="DX169" s="613"/>
      <c r="DY169" s="182"/>
      <c r="DZ169" s="608"/>
      <c r="EA169" s="613"/>
      <c r="EB169" s="182"/>
      <c r="EC169" s="608"/>
      <c r="ED169" s="613"/>
      <c r="EE169" s="182"/>
      <c r="EF169" s="608"/>
      <c r="EG169" s="613"/>
      <c r="EH169" s="182"/>
      <c r="EI169" s="608"/>
      <c r="EJ169" s="613"/>
      <c r="EK169" s="182"/>
      <c r="EL169" s="608"/>
      <c r="EM169" s="613"/>
      <c r="EN169" s="182"/>
      <c r="EO169" s="608"/>
      <c r="EP169" s="613"/>
      <c r="EQ169" s="182"/>
      <c r="ER169" s="608"/>
      <c r="ES169" s="613"/>
      <c r="ET169" s="182"/>
      <c r="EU169" s="608"/>
      <c r="EV169" s="613"/>
      <c r="EW169" s="182"/>
      <c r="EX169" s="608"/>
      <c r="EY169" s="613"/>
      <c r="EZ169" s="182"/>
      <c r="FA169" s="608"/>
      <c r="FB169" s="182"/>
      <c r="FC169" s="182"/>
      <c r="FD169" s="182"/>
      <c r="FE169" s="588"/>
      <c r="FF169" s="182"/>
      <c r="FG169" s="181"/>
      <c r="FH169" s="860"/>
      <c r="FI169" s="662">
        <f t="shared" si="534"/>
        <v>39995</v>
      </c>
      <c r="FJ169" s="677"/>
      <c r="FK169" s="677"/>
      <c r="FL169" s="677"/>
      <c r="FM169" s="677"/>
      <c r="FN169" s="677"/>
      <c r="FO169" s="677"/>
      <c r="FP169" s="677"/>
      <c r="FQ169" s="677"/>
      <c r="FR169" s="677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666"/>
      <c r="GD169" s="666"/>
      <c r="GE169" s="666"/>
      <c r="GF169" s="666"/>
      <c r="GG169" s="169"/>
      <c r="GH169" s="686">
        <f t="shared" si="837"/>
        <v>0</v>
      </c>
      <c r="GI169" s="171">
        <f t="shared" si="838"/>
        <v>0</v>
      </c>
      <c r="GJ169" s="171">
        <f t="shared" si="839"/>
        <v>0</v>
      </c>
      <c r="GK169" s="171">
        <f t="shared" si="840"/>
        <v>0</v>
      </c>
      <c r="GL169" s="171">
        <f t="shared" si="841"/>
        <v>0</v>
      </c>
      <c r="GM169" s="171">
        <f t="shared" si="842"/>
        <v>0</v>
      </c>
      <c r="GN169" s="171">
        <f t="shared" si="843"/>
        <v>0</v>
      </c>
      <c r="GO169" s="171">
        <f t="shared" si="844"/>
        <v>0</v>
      </c>
      <c r="GP169" s="171">
        <f t="shared" si="845"/>
        <v>0</v>
      </c>
      <c r="GQ169" s="171">
        <f t="shared" si="846"/>
        <v>0</v>
      </c>
      <c r="GR169" s="171">
        <f t="shared" si="847"/>
        <v>0</v>
      </c>
      <c r="GS169" s="171">
        <f t="shared" si="848"/>
        <v>8935.6</v>
      </c>
      <c r="GT169" s="171">
        <f t="shared" si="849"/>
        <v>0</v>
      </c>
      <c r="GU169" s="171">
        <f t="shared" si="850"/>
        <v>0</v>
      </c>
      <c r="GV169" s="171">
        <f t="shared" si="851"/>
        <v>0</v>
      </c>
      <c r="GW169" s="171">
        <f t="shared" si="852"/>
        <v>0</v>
      </c>
      <c r="GX169" s="171">
        <f t="shared" si="853"/>
        <v>0</v>
      </c>
      <c r="GY169" s="171">
        <f t="shared" si="854"/>
        <v>13923.75</v>
      </c>
      <c r="GZ169" s="171">
        <f t="shared" si="855"/>
        <v>0</v>
      </c>
      <c r="HA169" s="171">
        <f t="shared" si="856"/>
        <v>0</v>
      </c>
      <c r="HB169" s="171">
        <f t="shared" si="857"/>
        <v>59849.15</v>
      </c>
      <c r="HC169" s="171">
        <f t="shared" si="858"/>
        <v>9969.24</v>
      </c>
      <c r="HD169" s="171">
        <f t="shared" si="859"/>
        <v>0</v>
      </c>
      <c r="HE169" s="171">
        <f t="shared" si="860"/>
        <v>0</v>
      </c>
      <c r="HF169" s="171">
        <f t="shared" si="861"/>
        <v>0</v>
      </c>
      <c r="HG169" s="171">
        <f t="shared" si="862"/>
        <v>0</v>
      </c>
      <c r="HH169" s="171">
        <f t="shared" si="863"/>
        <v>0</v>
      </c>
      <c r="HI169" s="778"/>
      <c r="HJ169" s="171">
        <f t="shared" si="864"/>
        <v>3272.6</v>
      </c>
      <c r="HK169" s="171"/>
      <c r="HL169" s="172">
        <f t="shared" si="865"/>
        <v>39995</v>
      </c>
      <c r="HM169" s="171">
        <f t="shared" si="765"/>
        <v>92677.740000000034</v>
      </c>
      <c r="HN169" s="700">
        <f t="shared" si="796"/>
        <v>39356</v>
      </c>
      <c r="HO169" s="160">
        <f t="shared" si="797"/>
        <v>0</v>
      </c>
      <c r="HP169" s="160">
        <f t="shared" si="798"/>
        <v>-808.74</v>
      </c>
      <c r="HQ169" s="171">
        <f t="shared" si="799"/>
        <v>-808.74</v>
      </c>
      <c r="HR169" s="168">
        <f t="shared" si="800"/>
        <v>0</v>
      </c>
      <c r="HS169" s="168">
        <f t="shared" si="801"/>
        <v>1</v>
      </c>
      <c r="HT169" s="160">
        <f t="shared" si="836"/>
        <v>55121.920000000013</v>
      </c>
      <c r="HU169" s="158">
        <f>MAX(HT55:HT169)</f>
        <v>55930.660000000011</v>
      </c>
      <c r="HV169" s="158">
        <f t="shared" si="802"/>
        <v>-808.73999999999796</v>
      </c>
      <c r="HW169" s="170"/>
      <c r="HX169" s="468"/>
      <c r="HY169" s="156"/>
      <c r="HZ169" s="156"/>
      <c r="IA169" s="156"/>
      <c r="IB169" s="156"/>
      <c r="IC169" s="156"/>
      <c r="ID169" s="156"/>
      <c r="IE169" s="156"/>
      <c r="IF169" s="156"/>
      <c r="IG169" s="156"/>
      <c r="IH169" s="156"/>
      <c r="II169" s="156"/>
      <c r="IJ169" s="156"/>
      <c r="IK169" s="156"/>
      <c r="IL169" s="156"/>
      <c r="IM169" s="156"/>
      <c r="IN169" s="156"/>
      <c r="IO169" s="156"/>
      <c r="IP169" s="156"/>
      <c r="IQ169" s="156"/>
      <c r="IR169" s="156"/>
      <c r="IS169" s="156"/>
      <c r="IT169" s="156"/>
      <c r="IU169" s="156"/>
      <c r="IV169" s="156"/>
      <c r="IW169" s="156"/>
      <c r="IX169" s="156"/>
      <c r="IY169" s="156"/>
      <c r="IZ169" s="156"/>
      <c r="JA169" s="156"/>
      <c r="JB169" s="156"/>
      <c r="JC169" s="156"/>
      <c r="JD169" s="156"/>
      <c r="JE169" s="156"/>
      <c r="JF169" s="156"/>
      <c r="JG169" s="156"/>
      <c r="JH169" s="156"/>
      <c r="JI169" s="156"/>
      <c r="JJ169" s="156"/>
      <c r="JK169" s="156"/>
      <c r="JL169" s="156"/>
      <c r="JM169" s="156"/>
      <c r="JN169" s="156"/>
      <c r="JO169" s="156"/>
      <c r="JP169" s="156"/>
      <c r="JQ169" s="156"/>
      <c r="JR169" s="156"/>
      <c r="JS169" s="156"/>
      <c r="JT169" s="156"/>
      <c r="JU169" s="156"/>
    </row>
    <row r="170" spans="1:281" s="174" customFormat="1" ht="19.5" customHeight="1" x14ac:dyDescent="0.35">
      <c r="A170" s="156"/>
      <c r="B170" s="813">
        <f t="shared" si="803"/>
        <v>39387</v>
      </c>
      <c r="C170" s="814">
        <f t="shared" si="804"/>
        <v>33954.730000000003</v>
      </c>
      <c r="D170" s="816">
        <v>0</v>
      </c>
      <c r="E170" s="816">
        <v>0</v>
      </c>
      <c r="F170" s="814">
        <f t="shared" si="766"/>
        <v>2095.5</v>
      </c>
      <c r="G170" s="817">
        <f t="shared" si="805"/>
        <v>36050.230000000003</v>
      </c>
      <c r="H170" s="818">
        <f t="shared" si="806"/>
        <v>6.1714524014769068E-2</v>
      </c>
      <c r="I170" s="765">
        <f t="shared" si="807"/>
        <v>57217.420000000013</v>
      </c>
      <c r="J170" s="159">
        <f t="shared" si="767"/>
        <v>0</v>
      </c>
      <c r="K170" s="267">
        <v>39387</v>
      </c>
      <c r="L170" s="162">
        <f t="shared" si="808"/>
        <v>0</v>
      </c>
      <c r="M170" s="260">
        <v>3412</v>
      </c>
      <c r="N170" s="175">
        <f t="shared" si="768"/>
        <v>0</v>
      </c>
      <c r="O170" s="162">
        <f t="shared" si="809"/>
        <v>0</v>
      </c>
      <c r="P170" s="260">
        <v>341.2</v>
      </c>
      <c r="Q170" s="176">
        <f t="shared" si="769"/>
        <v>0</v>
      </c>
      <c r="R170" s="161">
        <f t="shared" si="810"/>
        <v>0</v>
      </c>
      <c r="S170" s="259">
        <v>-2354.6</v>
      </c>
      <c r="T170" s="177">
        <f t="shared" si="770"/>
        <v>0</v>
      </c>
      <c r="U170" s="164">
        <f t="shared" si="811"/>
        <v>0</v>
      </c>
      <c r="V170" s="259">
        <v>-270.56</v>
      </c>
      <c r="W170" s="177">
        <f t="shared" si="771"/>
        <v>0</v>
      </c>
      <c r="X170" s="164">
        <f t="shared" si="812"/>
        <v>0</v>
      </c>
      <c r="Y170" s="247">
        <v>-352</v>
      </c>
      <c r="Z170" s="178">
        <f t="shared" si="772"/>
        <v>0</v>
      </c>
      <c r="AA170" s="165">
        <f t="shared" si="813"/>
        <v>0</v>
      </c>
      <c r="AB170" s="247">
        <v>-176</v>
      </c>
      <c r="AC170" s="179">
        <f t="shared" si="773"/>
        <v>0</v>
      </c>
      <c r="AD170" s="164">
        <f t="shared" si="814"/>
        <v>0</v>
      </c>
      <c r="AE170" s="247">
        <v>-35.200000000000003</v>
      </c>
      <c r="AF170" s="179">
        <f t="shared" si="774"/>
        <v>0</v>
      </c>
      <c r="AG170" s="164">
        <f t="shared" si="815"/>
        <v>0</v>
      </c>
      <c r="AH170" s="439">
        <v>1844</v>
      </c>
      <c r="AI170" s="178">
        <f t="shared" si="775"/>
        <v>0</v>
      </c>
      <c r="AJ170" s="165">
        <f t="shared" si="816"/>
        <v>0</v>
      </c>
      <c r="AK170" s="439">
        <v>902.5</v>
      </c>
      <c r="AL170" s="179">
        <f t="shared" si="776"/>
        <v>0</v>
      </c>
      <c r="AM170" s="164">
        <f t="shared" si="817"/>
        <v>0</v>
      </c>
      <c r="AN170" s="439">
        <v>337.6</v>
      </c>
      <c r="AO170" s="178">
        <f t="shared" si="777"/>
        <v>0</v>
      </c>
      <c r="AP170" s="165">
        <f t="shared" si="818"/>
        <v>0</v>
      </c>
      <c r="AQ170" s="259">
        <v>-4519</v>
      </c>
      <c r="AR170" s="179">
        <f t="shared" si="778"/>
        <v>0</v>
      </c>
      <c r="AS170" s="164">
        <f t="shared" si="819"/>
        <v>1</v>
      </c>
      <c r="AT170" s="259">
        <v>-487</v>
      </c>
      <c r="AU170" s="180">
        <f t="shared" si="779"/>
        <v>-487</v>
      </c>
      <c r="AV170" s="162">
        <f t="shared" si="820"/>
        <v>0</v>
      </c>
      <c r="AW170" s="259">
        <v>-469</v>
      </c>
      <c r="AX170" s="176">
        <f t="shared" si="780"/>
        <v>0</v>
      </c>
      <c r="AY170" s="161">
        <f t="shared" si="821"/>
        <v>0</v>
      </c>
      <c r="AZ170" s="248">
        <v>4125</v>
      </c>
      <c r="BA170" s="181">
        <f t="shared" si="781"/>
        <v>0</v>
      </c>
      <c r="BB170" s="162">
        <f t="shared" si="822"/>
        <v>0</v>
      </c>
      <c r="BC170" s="248">
        <v>412.5</v>
      </c>
      <c r="BD170" s="182">
        <f t="shared" si="782"/>
        <v>0</v>
      </c>
      <c r="BE170" s="161">
        <f t="shared" si="823"/>
        <v>0</v>
      </c>
      <c r="BF170" s="248">
        <v>1675</v>
      </c>
      <c r="BG170" s="182">
        <f t="shared" si="783"/>
        <v>0</v>
      </c>
      <c r="BH170" s="161">
        <f t="shared" si="824"/>
        <v>0</v>
      </c>
      <c r="BI170" s="248">
        <v>837.5</v>
      </c>
      <c r="BJ170" s="180">
        <f t="shared" si="784"/>
        <v>0</v>
      </c>
      <c r="BK170" s="161">
        <f t="shared" si="825"/>
        <v>1</v>
      </c>
      <c r="BL170" s="248">
        <v>167.5</v>
      </c>
      <c r="BM170" s="180">
        <f t="shared" si="785"/>
        <v>167.5</v>
      </c>
      <c r="BN170" s="161">
        <f t="shared" si="826"/>
        <v>0</v>
      </c>
      <c r="BO170" s="259">
        <v>-1409.25</v>
      </c>
      <c r="BP170" s="176">
        <f t="shared" si="786"/>
        <v>0</v>
      </c>
      <c r="BQ170" s="161">
        <f t="shared" si="827"/>
        <v>0</v>
      </c>
      <c r="BR170" s="260">
        <v>4025</v>
      </c>
      <c r="BS170" s="182">
        <f t="shared" si="787"/>
        <v>0</v>
      </c>
      <c r="BT170" s="161">
        <f t="shared" si="828"/>
        <v>1</v>
      </c>
      <c r="BU170" s="260">
        <v>2012.5</v>
      </c>
      <c r="BV170" s="180">
        <f t="shared" si="788"/>
        <v>2012.5</v>
      </c>
      <c r="BW170" s="162">
        <f t="shared" si="829"/>
        <v>1</v>
      </c>
      <c r="BX170" s="260">
        <v>402.5</v>
      </c>
      <c r="BY170" s="176">
        <f t="shared" si="789"/>
        <v>402.5</v>
      </c>
      <c r="BZ170" s="161">
        <f t="shared" si="830"/>
        <v>0</v>
      </c>
      <c r="CA170" s="260">
        <v>332</v>
      </c>
      <c r="CB170" s="180">
        <f t="shared" si="790"/>
        <v>0</v>
      </c>
      <c r="CC170" s="162">
        <f t="shared" si="831"/>
        <v>0</v>
      </c>
      <c r="CD170" s="260"/>
      <c r="CE170" s="182"/>
      <c r="CF170" s="410">
        <f t="shared" si="832"/>
        <v>0</v>
      </c>
      <c r="CG170" s="259">
        <v>-1259</v>
      </c>
      <c r="CH170" s="182">
        <f t="shared" si="791"/>
        <v>0</v>
      </c>
      <c r="CI170" s="416">
        <f t="shared" si="833"/>
        <v>0</v>
      </c>
      <c r="CJ170" s="259">
        <v>-649</v>
      </c>
      <c r="CK170" s="444">
        <f t="shared" si="792"/>
        <v>0</v>
      </c>
      <c r="CL170" s="162">
        <f t="shared" si="834"/>
        <v>0</v>
      </c>
      <c r="CM170" s="259">
        <v>-161</v>
      </c>
      <c r="CN170" s="608">
        <f t="shared" si="793"/>
        <v>0</v>
      </c>
      <c r="CO170" s="158">
        <f t="shared" si="794"/>
        <v>2095.5</v>
      </c>
      <c r="CP170" s="182"/>
      <c r="CQ170" s="731">
        <f t="shared" si="795"/>
        <v>2095.5</v>
      </c>
      <c r="CR170" s="599"/>
      <c r="CS170" s="359">
        <f t="shared" si="835"/>
        <v>39387</v>
      </c>
      <c r="CT170" s="613"/>
      <c r="CU170" s="182"/>
      <c r="CV170" s="608"/>
      <c r="CW170" s="642"/>
      <c r="CX170" s="182"/>
      <c r="CY170" s="608"/>
      <c r="CZ170" s="613"/>
      <c r="DA170" s="182"/>
      <c r="DB170" s="608"/>
      <c r="DC170" s="613"/>
      <c r="DD170" s="182"/>
      <c r="DE170" s="608"/>
      <c r="DF170" s="613"/>
      <c r="DG170" s="182"/>
      <c r="DH170" s="608"/>
      <c r="DI170" s="613"/>
      <c r="DJ170" s="182"/>
      <c r="DK170" s="608"/>
      <c r="DL170" s="613"/>
      <c r="DM170" s="182"/>
      <c r="DN170" s="608"/>
      <c r="DO170" s="613"/>
      <c r="DP170" s="182"/>
      <c r="DQ170" s="608"/>
      <c r="DR170" s="613"/>
      <c r="DS170" s="182"/>
      <c r="DT170" s="608"/>
      <c r="DU170" s="613"/>
      <c r="DV170" s="182"/>
      <c r="DW170" s="608"/>
      <c r="DX170" s="613"/>
      <c r="DY170" s="182"/>
      <c r="DZ170" s="608"/>
      <c r="EA170" s="613"/>
      <c r="EB170" s="182"/>
      <c r="EC170" s="608"/>
      <c r="ED170" s="613"/>
      <c r="EE170" s="182"/>
      <c r="EF170" s="608"/>
      <c r="EG170" s="613"/>
      <c r="EH170" s="182"/>
      <c r="EI170" s="608"/>
      <c r="EJ170" s="613"/>
      <c r="EK170" s="182"/>
      <c r="EL170" s="608"/>
      <c r="EM170" s="613"/>
      <c r="EN170" s="182"/>
      <c r="EO170" s="608"/>
      <c r="EP170" s="613"/>
      <c r="EQ170" s="182"/>
      <c r="ER170" s="608"/>
      <c r="ES170" s="613"/>
      <c r="ET170" s="182"/>
      <c r="EU170" s="608"/>
      <c r="EV170" s="613"/>
      <c r="EW170" s="182"/>
      <c r="EX170" s="608"/>
      <c r="EY170" s="613"/>
      <c r="EZ170" s="182"/>
      <c r="FA170" s="608"/>
      <c r="FB170" s="182"/>
      <c r="FC170" s="182"/>
      <c r="FD170" s="182"/>
      <c r="FE170" s="588"/>
      <c r="FF170" s="182"/>
      <c r="FG170" s="181"/>
      <c r="FH170" s="860"/>
      <c r="FI170" s="662">
        <f t="shared" si="534"/>
        <v>40026</v>
      </c>
      <c r="FJ170" s="677"/>
      <c r="FK170" s="677"/>
      <c r="FL170" s="677"/>
      <c r="FM170" s="677"/>
      <c r="FN170" s="677"/>
      <c r="FO170" s="677"/>
      <c r="FP170" s="677"/>
      <c r="FQ170" s="677"/>
      <c r="FR170" s="677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666"/>
      <c r="GD170" s="666"/>
      <c r="GE170" s="666"/>
      <c r="GF170" s="666"/>
      <c r="GG170" s="169"/>
      <c r="GH170" s="686">
        <f t="shared" si="837"/>
        <v>0</v>
      </c>
      <c r="GI170" s="171">
        <f t="shared" si="838"/>
        <v>0</v>
      </c>
      <c r="GJ170" s="171">
        <f t="shared" si="839"/>
        <v>0</v>
      </c>
      <c r="GK170" s="171">
        <f t="shared" si="840"/>
        <v>0</v>
      </c>
      <c r="GL170" s="171">
        <f t="shared" si="841"/>
        <v>0</v>
      </c>
      <c r="GM170" s="171">
        <f t="shared" si="842"/>
        <v>0</v>
      </c>
      <c r="GN170" s="171">
        <f t="shared" si="843"/>
        <v>0</v>
      </c>
      <c r="GO170" s="171">
        <f t="shared" si="844"/>
        <v>0</v>
      </c>
      <c r="GP170" s="171">
        <f t="shared" si="845"/>
        <v>0</v>
      </c>
      <c r="GQ170" s="171">
        <f t="shared" si="846"/>
        <v>0</v>
      </c>
      <c r="GR170" s="171">
        <f t="shared" si="847"/>
        <v>0</v>
      </c>
      <c r="GS170" s="171">
        <f t="shared" si="848"/>
        <v>9015.6</v>
      </c>
      <c r="GT170" s="171">
        <f t="shared" si="849"/>
        <v>0</v>
      </c>
      <c r="GU170" s="171">
        <f t="shared" si="850"/>
        <v>0</v>
      </c>
      <c r="GV170" s="171">
        <f t="shared" si="851"/>
        <v>0</v>
      </c>
      <c r="GW170" s="171">
        <f t="shared" si="852"/>
        <v>0</v>
      </c>
      <c r="GX170" s="171">
        <f t="shared" si="853"/>
        <v>0</v>
      </c>
      <c r="GY170" s="171">
        <f t="shared" si="854"/>
        <v>13589.5</v>
      </c>
      <c r="GZ170" s="171">
        <f t="shared" si="855"/>
        <v>0</v>
      </c>
      <c r="HA170" s="171">
        <f t="shared" si="856"/>
        <v>0</v>
      </c>
      <c r="HB170" s="171">
        <f t="shared" si="857"/>
        <v>60935.15</v>
      </c>
      <c r="HC170" s="171">
        <f t="shared" si="858"/>
        <v>10155.24</v>
      </c>
      <c r="HD170" s="171">
        <f t="shared" si="859"/>
        <v>0</v>
      </c>
      <c r="HE170" s="171">
        <f t="shared" si="860"/>
        <v>0</v>
      </c>
      <c r="HF170" s="171">
        <f t="shared" si="861"/>
        <v>0</v>
      </c>
      <c r="HG170" s="171">
        <f t="shared" si="862"/>
        <v>0</v>
      </c>
      <c r="HH170" s="171">
        <f t="shared" si="863"/>
        <v>0</v>
      </c>
      <c r="HI170" s="778"/>
      <c r="HJ170" s="171">
        <f t="shared" si="864"/>
        <v>1017.75</v>
      </c>
      <c r="HK170" s="171"/>
      <c r="HL170" s="172">
        <f t="shared" si="865"/>
        <v>40026</v>
      </c>
      <c r="HM170" s="171">
        <f t="shared" si="765"/>
        <v>93695.490000000034</v>
      </c>
      <c r="HN170" s="700">
        <f t="shared" si="796"/>
        <v>39387</v>
      </c>
      <c r="HO170" s="160">
        <f t="shared" si="797"/>
        <v>2095.5</v>
      </c>
      <c r="HP170" s="160">
        <f t="shared" si="798"/>
        <v>0</v>
      </c>
      <c r="HQ170" s="171">
        <f t="shared" si="799"/>
        <v>2095.5</v>
      </c>
      <c r="HR170" s="168">
        <f t="shared" si="800"/>
        <v>1</v>
      </c>
      <c r="HS170" s="168">
        <f t="shared" si="801"/>
        <v>0</v>
      </c>
      <c r="HT170" s="160">
        <f t="shared" si="836"/>
        <v>57217.420000000013</v>
      </c>
      <c r="HU170" s="158">
        <f>MAX(HT55:HT170)</f>
        <v>57217.420000000013</v>
      </c>
      <c r="HV170" s="158">
        <f t="shared" si="802"/>
        <v>0</v>
      </c>
      <c r="HW170" s="170"/>
      <c r="HX170" s="468"/>
      <c r="HY170" s="156"/>
      <c r="HZ170" s="156"/>
      <c r="IA170" s="156"/>
      <c r="IB170" s="156"/>
      <c r="IC170" s="156"/>
      <c r="ID170" s="156"/>
      <c r="IE170" s="156"/>
      <c r="IF170" s="156"/>
      <c r="IG170" s="156"/>
      <c r="IH170" s="156"/>
      <c r="II170" s="156"/>
      <c r="IJ170" s="156"/>
      <c r="IK170" s="156"/>
      <c r="IL170" s="156"/>
      <c r="IM170" s="156"/>
      <c r="IN170" s="156"/>
      <c r="IO170" s="156"/>
      <c r="IP170" s="156"/>
      <c r="IQ170" s="156"/>
      <c r="IR170" s="156"/>
      <c r="IS170" s="156"/>
      <c r="IT170" s="156"/>
      <c r="IU170" s="156"/>
      <c r="IV170" s="156"/>
      <c r="IW170" s="156"/>
      <c r="IX170" s="156"/>
      <c r="IY170" s="156"/>
      <c r="IZ170" s="156"/>
      <c r="JA170" s="156"/>
      <c r="JB170" s="156"/>
      <c r="JC170" s="156"/>
      <c r="JD170" s="156"/>
      <c r="JE170" s="156"/>
      <c r="JF170" s="156"/>
      <c r="JG170" s="156"/>
      <c r="JH170" s="156"/>
      <c r="JI170" s="156"/>
      <c r="JJ170" s="156"/>
      <c r="JK170" s="156"/>
      <c r="JL170" s="156"/>
      <c r="JM170" s="156"/>
      <c r="JN170" s="156"/>
      <c r="JO170" s="156"/>
      <c r="JP170" s="156"/>
      <c r="JQ170" s="156"/>
      <c r="JR170" s="156"/>
      <c r="JS170" s="156"/>
      <c r="JT170" s="156"/>
      <c r="JU170" s="156"/>
    </row>
    <row r="171" spans="1:281" s="174" customFormat="1" ht="19.5" customHeight="1" x14ac:dyDescent="0.35">
      <c r="A171" s="156"/>
      <c r="B171" s="813">
        <f t="shared" si="803"/>
        <v>39417</v>
      </c>
      <c r="C171" s="814">
        <f t="shared" si="804"/>
        <v>36050.230000000003</v>
      </c>
      <c r="D171" s="816">
        <v>0</v>
      </c>
      <c r="E171" s="816">
        <v>0</v>
      </c>
      <c r="F171" s="814">
        <f t="shared" si="766"/>
        <v>483.51</v>
      </c>
      <c r="G171" s="817">
        <f t="shared" si="805"/>
        <v>36533.740000000005</v>
      </c>
      <c r="H171" s="818">
        <f t="shared" si="806"/>
        <v>1.3412119700761962E-2</v>
      </c>
      <c r="I171" s="765">
        <f t="shared" si="807"/>
        <v>57700.930000000015</v>
      </c>
      <c r="J171" s="159">
        <f t="shared" si="767"/>
        <v>0</v>
      </c>
      <c r="K171" s="267">
        <v>39417</v>
      </c>
      <c r="L171" s="162">
        <f t="shared" si="808"/>
        <v>0</v>
      </c>
      <c r="M171" s="259">
        <v>-6198</v>
      </c>
      <c r="N171" s="175">
        <f t="shared" si="768"/>
        <v>0</v>
      </c>
      <c r="O171" s="162">
        <f t="shared" si="809"/>
        <v>0</v>
      </c>
      <c r="P171" s="259">
        <v>-725.1</v>
      </c>
      <c r="Q171" s="176">
        <f t="shared" si="769"/>
        <v>0</v>
      </c>
      <c r="R171" s="161">
        <f t="shared" si="810"/>
        <v>0</v>
      </c>
      <c r="S171" s="259">
        <v>-2195.1999999999998</v>
      </c>
      <c r="T171" s="177">
        <f t="shared" si="770"/>
        <v>0</v>
      </c>
      <c r="U171" s="164">
        <f t="shared" si="811"/>
        <v>0</v>
      </c>
      <c r="V171" s="259">
        <v>-324.82</v>
      </c>
      <c r="W171" s="177">
        <f t="shared" si="771"/>
        <v>0</v>
      </c>
      <c r="X171" s="164">
        <f t="shared" si="812"/>
        <v>0</v>
      </c>
      <c r="Y171" s="248">
        <v>4082</v>
      </c>
      <c r="Z171" s="178">
        <f t="shared" si="772"/>
        <v>0</v>
      </c>
      <c r="AA171" s="165">
        <f t="shared" si="813"/>
        <v>0</v>
      </c>
      <c r="AB171" s="248">
        <v>2041</v>
      </c>
      <c r="AC171" s="179">
        <f t="shared" si="773"/>
        <v>0</v>
      </c>
      <c r="AD171" s="164">
        <f t="shared" si="814"/>
        <v>0</v>
      </c>
      <c r="AE171" s="248">
        <v>408.2</v>
      </c>
      <c r="AF171" s="179">
        <f t="shared" si="774"/>
        <v>0</v>
      </c>
      <c r="AG171" s="164">
        <f t="shared" si="815"/>
        <v>0</v>
      </c>
      <c r="AH171" s="243">
        <v>-2824</v>
      </c>
      <c r="AI171" s="178">
        <f t="shared" si="775"/>
        <v>0</v>
      </c>
      <c r="AJ171" s="165">
        <f t="shared" si="816"/>
        <v>0</v>
      </c>
      <c r="AK171" s="243">
        <v>-1431.5</v>
      </c>
      <c r="AL171" s="179">
        <f t="shared" si="776"/>
        <v>0</v>
      </c>
      <c r="AM171" s="164">
        <f t="shared" si="817"/>
        <v>0</v>
      </c>
      <c r="AN171" s="243">
        <v>-596</v>
      </c>
      <c r="AO171" s="178">
        <f t="shared" si="777"/>
        <v>0</v>
      </c>
      <c r="AP171" s="165">
        <f t="shared" si="818"/>
        <v>0</v>
      </c>
      <c r="AQ171" s="260">
        <v>530</v>
      </c>
      <c r="AR171" s="179">
        <f t="shared" si="778"/>
        <v>0</v>
      </c>
      <c r="AS171" s="164">
        <f t="shared" si="819"/>
        <v>1</v>
      </c>
      <c r="AT171" s="260">
        <v>53</v>
      </c>
      <c r="AU171" s="180">
        <f t="shared" si="779"/>
        <v>53</v>
      </c>
      <c r="AV171" s="162">
        <f t="shared" si="820"/>
        <v>0</v>
      </c>
      <c r="AW171" s="259">
        <v>-2309</v>
      </c>
      <c r="AX171" s="176">
        <f t="shared" si="780"/>
        <v>0</v>
      </c>
      <c r="AY171" s="161">
        <f t="shared" si="821"/>
        <v>0</v>
      </c>
      <c r="AZ171" s="247">
        <v>-1214.01</v>
      </c>
      <c r="BA171" s="181">
        <f t="shared" si="781"/>
        <v>0</v>
      </c>
      <c r="BB171" s="162">
        <f t="shared" si="822"/>
        <v>0</v>
      </c>
      <c r="BC171" s="247">
        <v>-125.3</v>
      </c>
      <c r="BD171" s="182">
        <f t="shared" si="782"/>
        <v>0</v>
      </c>
      <c r="BE171" s="161">
        <f t="shared" si="823"/>
        <v>0</v>
      </c>
      <c r="BF171" s="248">
        <v>36</v>
      </c>
      <c r="BG171" s="182">
        <f t="shared" si="783"/>
        <v>0</v>
      </c>
      <c r="BH171" s="161">
        <f t="shared" si="824"/>
        <v>0</v>
      </c>
      <c r="BI171" s="247">
        <v>-1.5</v>
      </c>
      <c r="BJ171" s="180">
        <f t="shared" si="784"/>
        <v>0</v>
      </c>
      <c r="BK171" s="161">
        <f t="shared" si="825"/>
        <v>1</v>
      </c>
      <c r="BL171" s="247">
        <v>-31.5</v>
      </c>
      <c r="BM171" s="180">
        <f t="shared" si="785"/>
        <v>-31.5</v>
      </c>
      <c r="BN171" s="161">
        <f t="shared" si="826"/>
        <v>0</v>
      </c>
      <c r="BO171" s="260">
        <v>3548.5</v>
      </c>
      <c r="BP171" s="176">
        <f t="shared" si="786"/>
        <v>0</v>
      </c>
      <c r="BQ171" s="161">
        <f t="shared" si="827"/>
        <v>0</v>
      </c>
      <c r="BR171" s="260">
        <v>861.03</v>
      </c>
      <c r="BS171" s="182">
        <f t="shared" si="787"/>
        <v>0</v>
      </c>
      <c r="BT171" s="161">
        <f t="shared" si="828"/>
        <v>1</v>
      </c>
      <c r="BU171" s="260">
        <v>411.01</v>
      </c>
      <c r="BV171" s="180">
        <f t="shared" si="788"/>
        <v>411.01</v>
      </c>
      <c r="BW171" s="162">
        <f t="shared" si="829"/>
        <v>1</v>
      </c>
      <c r="BX171" s="260">
        <v>51</v>
      </c>
      <c r="BY171" s="176">
        <f t="shared" si="789"/>
        <v>51</v>
      </c>
      <c r="BZ171" s="161">
        <f t="shared" si="830"/>
        <v>0</v>
      </c>
      <c r="CA171" s="260">
        <v>37</v>
      </c>
      <c r="CB171" s="180">
        <f t="shared" si="790"/>
        <v>0</v>
      </c>
      <c r="CC171" s="162">
        <f t="shared" si="831"/>
        <v>0</v>
      </c>
      <c r="CD171" s="260"/>
      <c r="CE171" s="182"/>
      <c r="CF171" s="410">
        <f t="shared" si="832"/>
        <v>0</v>
      </c>
      <c r="CG171" s="259">
        <v>-1949</v>
      </c>
      <c r="CH171" s="182">
        <f t="shared" si="791"/>
        <v>0</v>
      </c>
      <c r="CI171" s="416">
        <f t="shared" si="833"/>
        <v>0</v>
      </c>
      <c r="CJ171" s="259">
        <v>-994</v>
      </c>
      <c r="CK171" s="444">
        <f t="shared" si="792"/>
        <v>0</v>
      </c>
      <c r="CL171" s="162">
        <f t="shared" si="834"/>
        <v>0</v>
      </c>
      <c r="CM171" s="259">
        <v>-230</v>
      </c>
      <c r="CN171" s="608">
        <f t="shared" si="793"/>
        <v>0</v>
      </c>
      <c r="CO171" s="158">
        <f t="shared" si="794"/>
        <v>483.51</v>
      </c>
      <c r="CP171" s="182"/>
      <c r="CQ171" s="731">
        <f t="shared" si="795"/>
        <v>483.51</v>
      </c>
      <c r="CR171" s="599"/>
      <c r="CS171" s="359">
        <f t="shared" si="835"/>
        <v>39417</v>
      </c>
      <c r="CT171" s="613"/>
      <c r="CU171" s="182"/>
      <c r="CV171" s="608"/>
      <c r="CW171" s="642"/>
      <c r="CX171" s="182"/>
      <c r="CY171" s="608"/>
      <c r="CZ171" s="613"/>
      <c r="DA171" s="182"/>
      <c r="DB171" s="608"/>
      <c r="DC171" s="613"/>
      <c r="DD171" s="182"/>
      <c r="DE171" s="608"/>
      <c r="DF171" s="613"/>
      <c r="DG171" s="182"/>
      <c r="DH171" s="608"/>
      <c r="DI171" s="613"/>
      <c r="DJ171" s="182"/>
      <c r="DK171" s="608"/>
      <c r="DL171" s="613"/>
      <c r="DM171" s="182"/>
      <c r="DN171" s="608"/>
      <c r="DO171" s="613"/>
      <c r="DP171" s="182"/>
      <c r="DQ171" s="608"/>
      <c r="DR171" s="613"/>
      <c r="DS171" s="182"/>
      <c r="DT171" s="608"/>
      <c r="DU171" s="613"/>
      <c r="DV171" s="182"/>
      <c r="DW171" s="608"/>
      <c r="DX171" s="613"/>
      <c r="DY171" s="182"/>
      <c r="DZ171" s="608"/>
      <c r="EA171" s="613"/>
      <c r="EB171" s="182"/>
      <c r="EC171" s="608"/>
      <c r="ED171" s="613"/>
      <c r="EE171" s="182"/>
      <c r="EF171" s="608"/>
      <c r="EG171" s="613"/>
      <c r="EH171" s="182"/>
      <c r="EI171" s="608"/>
      <c r="EJ171" s="613"/>
      <c r="EK171" s="182"/>
      <c r="EL171" s="608"/>
      <c r="EM171" s="613"/>
      <c r="EN171" s="182"/>
      <c r="EO171" s="608"/>
      <c r="EP171" s="613"/>
      <c r="EQ171" s="182"/>
      <c r="ER171" s="608"/>
      <c r="ES171" s="613"/>
      <c r="ET171" s="182"/>
      <c r="EU171" s="608"/>
      <c r="EV171" s="613"/>
      <c r="EW171" s="182"/>
      <c r="EX171" s="608"/>
      <c r="EY171" s="613"/>
      <c r="EZ171" s="182"/>
      <c r="FA171" s="608"/>
      <c r="FB171" s="182"/>
      <c r="FC171" s="182"/>
      <c r="FD171" s="182"/>
      <c r="FE171" s="588"/>
      <c r="FF171" s="182"/>
      <c r="FG171" s="181"/>
      <c r="FH171" s="860"/>
      <c r="FI171" s="662">
        <f t="shared" si="534"/>
        <v>40057</v>
      </c>
      <c r="FJ171" s="677"/>
      <c r="FK171" s="677"/>
      <c r="FL171" s="677"/>
      <c r="FM171" s="677"/>
      <c r="FN171" s="677"/>
      <c r="FO171" s="677"/>
      <c r="FP171" s="677"/>
      <c r="FQ171" s="677"/>
      <c r="FR171" s="677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666"/>
      <c r="GD171" s="666"/>
      <c r="GE171" s="666"/>
      <c r="GF171" s="666"/>
      <c r="GG171" s="169"/>
      <c r="GH171" s="686">
        <f t="shared" si="837"/>
        <v>0</v>
      </c>
      <c r="GI171" s="171">
        <f t="shared" si="838"/>
        <v>0</v>
      </c>
      <c r="GJ171" s="171">
        <f t="shared" si="839"/>
        <v>0</v>
      </c>
      <c r="GK171" s="171">
        <f t="shared" si="840"/>
        <v>0</v>
      </c>
      <c r="GL171" s="171">
        <f t="shared" si="841"/>
        <v>0</v>
      </c>
      <c r="GM171" s="171">
        <f t="shared" si="842"/>
        <v>0</v>
      </c>
      <c r="GN171" s="171">
        <f t="shared" si="843"/>
        <v>0</v>
      </c>
      <c r="GO171" s="171">
        <f t="shared" si="844"/>
        <v>0</v>
      </c>
      <c r="GP171" s="171">
        <f t="shared" si="845"/>
        <v>0</v>
      </c>
      <c r="GQ171" s="171">
        <f t="shared" si="846"/>
        <v>0</v>
      </c>
      <c r="GR171" s="171">
        <f t="shared" si="847"/>
        <v>0</v>
      </c>
      <c r="GS171" s="171">
        <f t="shared" si="848"/>
        <v>9406.6</v>
      </c>
      <c r="GT171" s="171">
        <f t="shared" si="849"/>
        <v>0</v>
      </c>
      <c r="GU171" s="171">
        <f t="shared" si="850"/>
        <v>0</v>
      </c>
      <c r="GV171" s="171">
        <f t="shared" si="851"/>
        <v>0</v>
      </c>
      <c r="GW171" s="171">
        <f t="shared" si="852"/>
        <v>0</v>
      </c>
      <c r="GX171" s="171">
        <f t="shared" si="853"/>
        <v>0</v>
      </c>
      <c r="GY171" s="171">
        <f t="shared" si="854"/>
        <v>13969.5</v>
      </c>
      <c r="GZ171" s="171">
        <f t="shared" si="855"/>
        <v>0</v>
      </c>
      <c r="HA171" s="171">
        <f t="shared" si="856"/>
        <v>0</v>
      </c>
      <c r="HB171" s="171">
        <f t="shared" si="857"/>
        <v>63435.15</v>
      </c>
      <c r="HC171" s="171">
        <f t="shared" si="858"/>
        <v>10655.24</v>
      </c>
      <c r="HD171" s="171">
        <f t="shared" si="859"/>
        <v>0</v>
      </c>
      <c r="HE171" s="171">
        <f t="shared" si="860"/>
        <v>0</v>
      </c>
      <c r="HF171" s="171">
        <f t="shared" si="861"/>
        <v>0</v>
      </c>
      <c r="HG171" s="171">
        <f t="shared" si="862"/>
        <v>0</v>
      </c>
      <c r="HH171" s="171">
        <f t="shared" si="863"/>
        <v>0</v>
      </c>
      <c r="HI171" s="778"/>
      <c r="HJ171" s="171">
        <f t="shared" si="864"/>
        <v>3771</v>
      </c>
      <c r="HK171" s="171"/>
      <c r="HL171" s="172">
        <f t="shared" si="865"/>
        <v>40057</v>
      </c>
      <c r="HM171" s="171">
        <f t="shared" si="765"/>
        <v>97466.490000000034</v>
      </c>
      <c r="HN171" s="700">
        <f t="shared" si="796"/>
        <v>39417</v>
      </c>
      <c r="HO171" s="160">
        <f t="shared" si="797"/>
        <v>483.51</v>
      </c>
      <c r="HP171" s="160">
        <f t="shared" si="798"/>
        <v>0</v>
      </c>
      <c r="HQ171" s="171">
        <f t="shared" si="799"/>
        <v>483.51</v>
      </c>
      <c r="HR171" s="168">
        <f t="shared" si="800"/>
        <v>1</v>
      </c>
      <c r="HS171" s="168">
        <f t="shared" si="801"/>
        <v>0</v>
      </c>
      <c r="HT171" s="160">
        <f t="shared" si="836"/>
        <v>57700.930000000015</v>
      </c>
      <c r="HU171" s="158">
        <f>MAX(HT55:HT171)</f>
        <v>57700.930000000015</v>
      </c>
      <c r="HV171" s="158">
        <f t="shared" si="802"/>
        <v>0</v>
      </c>
      <c r="HW171" s="170"/>
      <c r="HX171" s="468"/>
      <c r="HY171" s="156"/>
      <c r="HZ171" s="156"/>
      <c r="IA171" s="156"/>
      <c r="IB171" s="156"/>
      <c r="IC171" s="156"/>
      <c r="ID171" s="156"/>
      <c r="IE171" s="156"/>
      <c r="IF171" s="156"/>
      <c r="IG171" s="156"/>
      <c r="IH171" s="156"/>
      <c r="II171" s="156"/>
      <c r="IJ171" s="156"/>
      <c r="IK171" s="156"/>
      <c r="IL171" s="156"/>
      <c r="IM171" s="156"/>
      <c r="IN171" s="156"/>
      <c r="IO171" s="156"/>
      <c r="IP171" s="156"/>
      <c r="IQ171" s="156"/>
      <c r="IR171" s="156"/>
      <c r="IS171" s="156"/>
      <c r="IT171" s="156"/>
      <c r="IU171" s="156"/>
      <c r="IV171" s="156"/>
      <c r="IW171" s="156"/>
      <c r="IX171" s="156"/>
      <c r="IY171" s="156"/>
      <c r="IZ171" s="156"/>
      <c r="JA171" s="156"/>
      <c r="JB171" s="156"/>
      <c r="JC171" s="156"/>
      <c r="JD171" s="156"/>
      <c r="JE171" s="156"/>
      <c r="JF171" s="156"/>
      <c r="JG171" s="156"/>
      <c r="JH171" s="156"/>
      <c r="JI171" s="156"/>
      <c r="JJ171" s="156"/>
      <c r="JK171" s="156"/>
      <c r="JL171" s="156"/>
      <c r="JM171" s="156"/>
      <c r="JN171" s="156"/>
      <c r="JO171" s="156"/>
      <c r="JP171" s="156"/>
      <c r="JQ171" s="156"/>
      <c r="JR171" s="156"/>
      <c r="JS171" s="156"/>
      <c r="JT171" s="156"/>
      <c r="JU171" s="156"/>
    </row>
    <row r="172" spans="1:281" s="174" customFormat="1" ht="19.5" customHeight="1" x14ac:dyDescent="0.35">
      <c r="A172" s="156"/>
      <c r="B172" s="813"/>
      <c r="C172" s="814"/>
      <c r="D172" s="816"/>
      <c r="E172" s="816"/>
      <c r="F172" s="820" t="s">
        <v>45</v>
      </c>
      <c r="G172" s="817"/>
      <c r="H172" s="821" t="s">
        <v>25</v>
      </c>
      <c r="I172" s="765"/>
      <c r="J172" s="159"/>
      <c r="K172" s="268"/>
      <c r="L172" s="162"/>
      <c r="M172"/>
      <c r="N172" s="175"/>
      <c r="O172" s="162"/>
      <c r="P172"/>
      <c r="Q172" s="176"/>
      <c r="R172" s="161"/>
      <c r="S172" s="244" t="s">
        <v>117</v>
      </c>
      <c r="T172" s="177"/>
      <c r="U172" s="164"/>
      <c r="V172" s="244" t="s">
        <v>117</v>
      </c>
      <c r="W172" s="177"/>
      <c r="X172" s="164"/>
      <c r="Y172" s="249" t="s">
        <v>45</v>
      </c>
      <c r="Z172" s="178"/>
      <c r="AA172" s="165"/>
      <c r="AB172" s="249" t="s">
        <v>45</v>
      </c>
      <c r="AC172" s="179"/>
      <c r="AD172" s="164"/>
      <c r="AE172" s="249" t="s">
        <v>45</v>
      </c>
      <c r="AF172" s="179"/>
      <c r="AG172" s="164"/>
      <c r="AH172" s="333" t="s">
        <v>45</v>
      </c>
      <c r="AI172" s="178"/>
      <c r="AJ172" s="165"/>
      <c r="AK172" s="333" t="s">
        <v>45</v>
      </c>
      <c r="AL172" s="179"/>
      <c r="AM172" s="164"/>
      <c r="AN172" s="333" t="s">
        <v>45</v>
      </c>
      <c r="AO172" s="178"/>
      <c r="AP172" s="165"/>
      <c r="AQ172" s="244" t="s">
        <v>2</v>
      </c>
      <c r="AR172" s="179"/>
      <c r="AS172" s="164"/>
      <c r="AT172" s="244" t="s">
        <v>2</v>
      </c>
      <c r="AU172" s="180"/>
      <c r="AV172" s="162"/>
      <c r="AW172" s="244" t="s">
        <v>2</v>
      </c>
      <c r="AX172" s="176"/>
      <c r="AY172" s="161"/>
      <c r="AZ172" s="249" t="s">
        <v>2</v>
      </c>
      <c r="BA172" s="181"/>
      <c r="BB172" s="162"/>
      <c r="BC172" s="249" t="s">
        <v>2</v>
      </c>
      <c r="BD172" s="182"/>
      <c r="BE172" s="161"/>
      <c r="BF172" s="485" t="s">
        <v>61</v>
      </c>
      <c r="BG172" s="182"/>
      <c r="BH172" s="161"/>
      <c r="BI172" s="485" t="s">
        <v>61</v>
      </c>
      <c r="BJ172" s="180"/>
      <c r="BK172" s="161"/>
      <c r="BL172" s="485" t="s">
        <v>61</v>
      </c>
      <c r="BM172" s="180"/>
      <c r="BN172" s="161"/>
      <c r="BO172" s="244" t="s">
        <v>2</v>
      </c>
      <c r="BP172" s="176"/>
      <c r="BQ172" s="161"/>
      <c r="BR172" s="244" t="s">
        <v>2</v>
      </c>
      <c r="BS172" s="182"/>
      <c r="BT172" s="161"/>
      <c r="BU172" s="244" t="s">
        <v>2</v>
      </c>
      <c r="BV172" s="180"/>
      <c r="BW172" s="162"/>
      <c r="BX172" s="244" t="s">
        <v>2</v>
      </c>
      <c r="BY172" s="176"/>
      <c r="BZ172" s="161"/>
      <c r="CA172" s="244" t="s">
        <v>2</v>
      </c>
      <c r="CB172" s="180"/>
      <c r="CC172" s="162"/>
      <c r="CD172" s="244"/>
      <c r="CE172" s="182"/>
      <c r="CF172" s="410"/>
      <c r="CG172" s="244" t="s">
        <v>2</v>
      </c>
      <c r="CH172" s="182"/>
      <c r="CI172" s="416"/>
      <c r="CJ172" s="244" t="s">
        <v>2</v>
      </c>
      <c r="CK172" s="444"/>
      <c r="CL172" s="162"/>
      <c r="CM172" s="244" t="s">
        <v>2</v>
      </c>
      <c r="CN172" s="608"/>
      <c r="CO172" s="702" t="s">
        <v>111</v>
      </c>
      <c r="CP172" s="182"/>
      <c r="CQ172" s="732" t="s">
        <v>119</v>
      </c>
      <c r="CR172" s="599"/>
      <c r="CS172" s="359"/>
      <c r="CT172" s="613"/>
      <c r="CU172" s="182"/>
      <c r="CV172" s="608"/>
      <c r="CW172" s="642"/>
      <c r="CX172" s="182"/>
      <c r="CY172" s="608"/>
      <c r="CZ172" s="613"/>
      <c r="DA172" s="182"/>
      <c r="DB172" s="608"/>
      <c r="DC172" s="613"/>
      <c r="DD172" s="182"/>
      <c r="DE172" s="608"/>
      <c r="DF172" s="613"/>
      <c r="DG172" s="182"/>
      <c r="DH172" s="608"/>
      <c r="DI172" s="613"/>
      <c r="DJ172" s="182"/>
      <c r="DK172" s="608"/>
      <c r="DL172" s="613"/>
      <c r="DM172" s="182"/>
      <c r="DN172" s="608"/>
      <c r="DO172" s="613"/>
      <c r="DP172" s="182"/>
      <c r="DQ172" s="608"/>
      <c r="DR172" s="613"/>
      <c r="DS172" s="182"/>
      <c r="DT172" s="608"/>
      <c r="DU172" s="613"/>
      <c r="DV172" s="182"/>
      <c r="DW172" s="608"/>
      <c r="DX172" s="613"/>
      <c r="DY172" s="182"/>
      <c r="DZ172" s="608"/>
      <c r="EA172" s="613"/>
      <c r="EB172" s="182"/>
      <c r="EC172" s="608"/>
      <c r="ED172" s="613"/>
      <c r="EE172" s="182"/>
      <c r="EF172" s="608"/>
      <c r="EG172" s="613"/>
      <c r="EH172" s="182"/>
      <c r="EI172" s="608"/>
      <c r="EJ172" s="613"/>
      <c r="EK172" s="182"/>
      <c r="EL172" s="608"/>
      <c r="EM172" s="613"/>
      <c r="EN172" s="182"/>
      <c r="EO172" s="608"/>
      <c r="EP172" s="613"/>
      <c r="EQ172" s="182"/>
      <c r="ER172" s="608"/>
      <c r="ES172" s="613"/>
      <c r="ET172" s="182"/>
      <c r="EU172" s="608"/>
      <c r="EV172" s="613"/>
      <c r="EW172" s="182"/>
      <c r="EX172" s="608"/>
      <c r="EY172" s="613"/>
      <c r="EZ172" s="182"/>
      <c r="FA172" s="608"/>
      <c r="FB172" s="182"/>
      <c r="FC172" s="182"/>
      <c r="FD172" s="182"/>
      <c r="FE172" s="588"/>
      <c r="FF172" s="182"/>
      <c r="FG172" s="181"/>
      <c r="FH172" s="860"/>
      <c r="FI172" s="662">
        <f t="shared" si="534"/>
        <v>40087</v>
      </c>
      <c r="FJ172" s="677"/>
      <c r="FK172" s="677"/>
      <c r="FL172" s="677"/>
      <c r="FM172" s="677"/>
      <c r="FN172" s="677"/>
      <c r="FO172" s="677"/>
      <c r="FP172" s="677"/>
      <c r="FQ172" s="677"/>
      <c r="FR172" s="677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666"/>
      <c r="GD172" s="666"/>
      <c r="GE172" s="666"/>
      <c r="GF172" s="666"/>
      <c r="GG172" s="169"/>
      <c r="GH172" s="686">
        <f t="shared" si="837"/>
        <v>0</v>
      </c>
      <c r="GI172" s="171">
        <f t="shared" si="838"/>
        <v>0</v>
      </c>
      <c r="GJ172" s="171">
        <f t="shared" si="839"/>
        <v>0</v>
      </c>
      <c r="GK172" s="171">
        <f t="shared" si="840"/>
        <v>0</v>
      </c>
      <c r="GL172" s="171">
        <f t="shared" si="841"/>
        <v>0</v>
      </c>
      <c r="GM172" s="171">
        <f t="shared" si="842"/>
        <v>0</v>
      </c>
      <c r="GN172" s="171">
        <f t="shared" si="843"/>
        <v>0</v>
      </c>
      <c r="GO172" s="171">
        <f t="shared" si="844"/>
        <v>0</v>
      </c>
      <c r="GP172" s="171">
        <f t="shared" si="845"/>
        <v>0</v>
      </c>
      <c r="GQ172" s="171">
        <f t="shared" si="846"/>
        <v>0</v>
      </c>
      <c r="GR172" s="171">
        <f t="shared" si="847"/>
        <v>0</v>
      </c>
      <c r="GS172" s="171">
        <f t="shared" si="848"/>
        <v>9578.6</v>
      </c>
      <c r="GT172" s="171">
        <f t="shared" si="849"/>
        <v>0</v>
      </c>
      <c r="GU172" s="171">
        <f t="shared" si="850"/>
        <v>0</v>
      </c>
      <c r="GV172" s="171">
        <f t="shared" si="851"/>
        <v>0</v>
      </c>
      <c r="GW172" s="171">
        <f t="shared" si="852"/>
        <v>0</v>
      </c>
      <c r="GX172" s="171">
        <f t="shared" si="853"/>
        <v>0</v>
      </c>
      <c r="GY172" s="171">
        <f t="shared" si="854"/>
        <v>14069.5</v>
      </c>
      <c r="GZ172" s="171">
        <f t="shared" si="855"/>
        <v>0</v>
      </c>
      <c r="HA172" s="171">
        <f t="shared" si="856"/>
        <v>0</v>
      </c>
      <c r="HB172" s="171">
        <f t="shared" si="857"/>
        <v>62146.15</v>
      </c>
      <c r="HC172" s="171">
        <f t="shared" si="858"/>
        <v>10366.24</v>
      </c>
      <c r="HD172" s="171">
        <f t="shared" si="859"/>
        <v>0</v>
      </c>
      <c r="HE172" s="171">
        <f t="shared" si="860"/>
        <v>0</v>
      </c>
      <c r="HF172" s="171">
        <f t="shared" si="861"/>
        <v>0</v>
      </c>
      <c r="HG172" s="171">
        <f t="shared" si="862"/>
        <v>0</v>
      </c>
      <c r="HH172" s="171">
        <f t="shared" si="863"/>
        <v>0</v>
      </c>
      <c r="HI172" s="778"/>
      <c r="HJ172" s="171">
        <f t="shared" si="864"/>
        <v>-1306</v>
      </c>
      <c r="HK172" s="171"/>
      <c r="HL172" s="172">
        <f t="shared" si="865"/>
        <v>40087</v>
      </c>
      <c r="HM172" s="171">
        <f t="shared" si="765"/>
        <v>96160.490000000034</v>
      </c>
      <c r="HN172" s="686"/>
      <c r="HO172" s="160"/>
      <c r="HP172" s="160"/>
      <c r="HQ172" s="171"/>
      <c r="HR172" s="168"/>
      <c r="HS172" s="168"/>
      <c r="HT172" s="160"/>
      <c r="HU172" s="158"/>
      <c r="HV172" s="158"/>
      <c r="HW172" s="185"/>
      <c r="HX172" s="468"/>
      <c r="HY172" s="156"/>
      <c r="HZ172" s="156"/>
      <c r="IA172" s="156"/>
      <c r="IB172" s="156"/>
      <c r="IC172" s="156"/>
      <c r="ID172" s="156"/>
      <c r="IE172" s="156"/>
      <c r="IF172" s="156"/>
      <c r="IG172" s="156"/>
      <c r="IH172" s="156"/>
      <c r="II172" s="156"/>
      <c r="IJ172" s="156"/>
      <c r="IK172" s="156"/>
      <c r="IL172" s="156"/>
      <c r="IM172" s="156"/>
      <c r="IN172" s="156"/>
      <c r="IO172" s="156"/>
      <c r="IP172" s="156"/>
      <c r="IQ172" s="156"/>
      <c r="IR172" s="156"/>
      <c r="IS172" s="156"/>
      <c r="IT172" s="156"/>
      <c r="IU172" s="156"/>
      <c r="IV172" s="156"/>
      <c r="IW172" s="156"/>
      <c r="IX172" s="156"/>
      <c r="IY172" s="156"/>
      <c r="IZ172" s="156"/>
      <c r="JA172" s="156"/>
      <c r="JB172" s="156"/>
      <c r="JC172" s="156"/>
      <c r="JD172" s="156"/>
      <c r="JE172" s="156"/>
      <c r="JF172" s="156"/>
      <c r="JG172" s="156"/>
      <c r="JH172" s="156"/>
      <c r="JI172" s="156"/>
      <c r="JJ172" s="156"/>
      <c r="JK172" s="156"/>
      <c r="JL172" s="156"/>
      <c r="JM172" s="156"/>
      <c r="JN172" s="156"/>
      <c r="JO172" s="156"/>
      <c r="JP172" s="156"/>
      <c r="JQ172" s="156"/>
      <c r="JR172" s="156"/>
      <c r="JS172" s="156"/>
      <c r="JT172" s="156"/>
      <c r="JU172" s="156"/>
    </row>
    <row r="173" spans="1:281" s="174" customFormat="1" ht="19.5" customHeight="1" x14ac:dyDescent="0.35">
      <c r="A173" s="156"/>
      <c r="B173" s="813"/>
      <c r="C173" s="814"/>
      <c r="D173" s="816"/>
      <c r="E173" s="816"/>
      <c r="F173" s="822">
        <f>CQ173</f>
        <v>11533.75</v>
      </c>
      <c r="G173" s="823"/>
      <c r="H173" s="824">
        <f>F173/D55</f>
        <v>0.46134999999999998</v>
      </c>
      <c r="I173" s="766"/>
      <c r="J173" s="187"/>
      <c r="K173" s="268"/>
      <c r="L173" s="162">
        <f>L170</f>
        <v>0</v>
      </c>
      <c r="M173" s="261">
        <v>-4264</v>
      </c>
      <c r="N173" s="175">
        <f>M173*L173</f>
        <v>0</v>
      </c>
      <c r="O173" s="162">
        <f>O170</f>
        <v>0</v>
      </c>
      <c r="P173" s="261">
        <v>-847.6</v>
      </c>
      <c r="Q173" s="176">
        <f>P173*O173</f>
        <v>0</v>
      </c>
      <c r="R173" s="161">
        <f>R170</f>
        <v>0</v>
      </c>
      <c r="S173" s="254">
        <v>82</v>
      </c>
      <c r="T173" s="177">
        <f>S173*R173</f>
        <v>0</v>
      </c>
      <c r="U173" s="164">
        <f>U170</f>
        <v>0</v>
      </c>
      <c r="V173" s="261">
        <v>-377.9</v>
      </c>
      <c r="W173" s="177">
        <f>V173*U173</f>
        <v>0</v>
      </c>
      <c r="X173" s="164">
        <f>X170</f>
        <v>0</v>
      </c>
      <c r="Y173" s="250">
        <v>9988</v>
      </c>
      <c r="Z173" s="178">
        <f>Y173*X173</f>
        <v>0</v>
      </c>
      <c r="AA173" s="165">
        <f>AA170</f>
        <v>0</v>
      </c>
      <c r="AB173" s="250">
        <v>4838</v>
      </c>
      <c r="AC173" s="179">
        <f>AB173*AA173</f>
        <v>0</v>
      </c>
      <c r="AD173" s="164">
        <f>AD170</f>
        <v>0</v>
      </c>
      <c r="AE173" s="250">
        <v>718</v>
      </c>
      <c r="AF173" s="179">
        <f>AE173*AD173</f>
        <v>0</v>
      </c>
      <c r="AG173" s="164">
        <f>AG170</f>
        <v>0</v>
      </c>
      <c r="AH173" s="245">
        <v>638</v>
      </c>
      <c r="AI173" s="178">
        <f>AH173*AG173</f>
        <v>0</v>
      </c>
      <c r="AJ173" s="165">
        <f>AJ170</f>
        <v>0</v>
      </c>
      <c r="AK173" s="245">
        <v>143.5</v>
      </c>
      <c r="AL173" s="179">
        <f>AK173*AJ173</f>
        <v>0</v>
      </c>
      <c r="AM173" s="164">
        <f>AM170</f>
        <v>0</v>
      </c>
      <c r="AN173" s="246">
        <v>-153.19999999999999</v>
      </c>
      <c r="AO173" s="178">
        <f>AN173*AM173</f>
        <v>0</v>
      </c>
      <c r="AP173" s="165">
        <f>AP170</f>
        <v>0</v>
      </c>
      <c r="AQ173" s="254">
        <v>7831</v>
      </c>
      <c r="AR173" s="179">
        <f>AQ173*AP173</f>
        <v>0</v>
      </c>
      <c r="AS173" s="164">
        <f>AS170</f>
        <v>1</v>
      </c>
      <c r="AT173" s="254">
        <v>397</v>
      </c>
      <c r="AU173" s="180">
        <f>AT173*AS173</f>
        <v>397</v>
      </c>
      <c r="AV173" s="162">
        <f>AV170</f>
        <v>0</v>
      </c>
      <c r="AW173" s="254">
        <v>15117</v>
      </c>
      <c r="AX173" s="176">
        <f>AW173*AV173</f>
        <v>0</v>
      </c>
      <c r="AY173" s="161">
        <f>AY170</f>
        <v>0</v>
      </c>
      <c r="AZ173" s="250">
        <v>8959.94</v>
      </c>
      <c r="BA173" s="181">
        <f>AZ173*AY173</f>
        <v>0</v>
      </c>
      <c r="BB173" s="162">
        <f>BB170</f>
        <v>0</v>
      </c>
      <c r="BC173" s="250">
        <v>856.99</v>
      </c>
      <c r="BD173" s="182">
        <f>BC173*BB173</f>
        <v>0</v>
      </c>
      <c r="BE173" s="161">
        <f>BE170</f>
        <v>0</v>
      </c>
      <c r="BF173" s="250">
        <v>23389.5</v>
      </c>
      <c r="BG173" s="182">
        <f>BF173*BE173</f>
        <v>0</v>
      </c>
      <c r="BH173" s="161">
        <f>BH170</f>
        <v>0</v>
      </c>
      <c r="BI173" s="250">
        <v>11558.25</v>
      </c>
      <c r="BJ173" s="180">
        <f>BI173*BH173</f>
        <v>0</v>
      </c>
      <c r="BK173" s="161">
        <f>BK170</f>
        <v>1</v>
      </c>
      <c r="BL173" s="250">
        <v>2093.25</v>
      </c>
      <c r="BM173" s="180">
        <f>BL173*BK173</f>
        <v>2093.25</v>
      </c>
      <c r="BN173" s="161">
        <f>BN170</f>
        <v>0</v>
      </c>
      <c r="BO173" s="254">
        <v>1393.25</v>
      </c>
      <c r="BP173" s="176">
        <f>BO173*BN173</f>
        <v>0</v>
      </c>
      <c r="BQ173" s="161">
        <f>BQ170</f>
        <v>0</v>
      </c>
      <c r="BR173" s="254">
        <v>15800.5</v>
      </c>
      <c r="BS173" s="182">
        <f>BR173*BQ173</f>
        <v>0</v>
      </c>
      <c r="BT173" s="161">
        <f>BT170</f>
        <v>1</v>
      </c>
      <c r="BU173" s="254">
        <v>7744.25</v>
      </c>
      <c r="BV173" s="180">
        <f>BU173*BT173</f>
        <v>7744.25</v>
      </c>
      <c r="BW173" s="162">
        <f>BW170</f>
        <v>1</v>
      </c>
      <c r="BX173" s="254">
        <v>1299.25</v>
      </c>
      <c r="BY173" s="176">
        <f>BX173*BW173</f>
        <v>1299.25</v>
      </c>
      <c r="BZ173" s="161">
        <f>BZ170</f>
        <v>0</v>
      </c>
      <c r="CA173" s="254">
        <v>9157</v>
      </c>
      <c r="CB173" s="180">
        <f>CA173*BZ173</f>
        <v>0</v>
      </c>
      <c r="CC173" s="162">
        <f>CC170</f>
        <v>0</v>
      </c>
      <c r="CD173" s="254"/>
      <c r="CE173" s="182"/>
      <c r="CF173" s="410">
        <f>CF171</f>
        <v>0</v>
      </c>
      <c r="CG173" s="254">
        <v>21999</v>
      </c>
      <c r="CH173" s="182">
        <f>CG173*CF173</f>
        <v>0</v>
      </c>
      <c r="CI173" s="416">
        <f>CI170</f>
        <v>0</v>
      </c>
      <c r="CJ173" s="254">
        <v>10824</v>
      </c>
      <c r="CK173" s="444">
        <f>CJ173*CI173</f>
        <v>0</v>
      </c>
      <c r="CL173" s="162">
        <f>CL170</f>
        <v>0</v>
      </c>
      <c r="CM173" s="254">
        <v>1884</v>
      </c>
      <c r="CN173" s="608">
        <f>CM173*CL173</f>
        <v>0</v>
      </c>
      <c r="CO173" s="606">
        <f>N173+Q173+T173+W173+Z173+AC173+AF173+AI173+AL173+AO173+AR173+AU173+AX173+BA173+BD173+BG173+BJ173+BM173+BP173+BS173+BV173+BY173+CB173+CE173+CH173+CK173+CN173</f>
        <v>11533.75</v>
      </c>
      <c r="CP173" s="182"/>
      <c r="CQ173" s="733">
        <f>CO173+CP173</f>
        <v>11533.75</v>
      </c>
      <c r="CR173" s="599"/>
      <c r="CS173" s="359"/>
      <c r="CT173" s="613"/>
      <c r="CU173" s="182"/>
      <c r="CV173" s="608"/>
      <c r="CW173" s="642"/>
      <c r="CX173" s="182"/>
      <c r="CY173" s="608"/>
      <c r="CZ173" s="613"/>
      <c r="DA173" s="182"/>
      <c r="DB173" s="608"/>
      <c r="DC173" s="613"/>
      <c r="DD173" s="182"/>
      <c r="DE173" s="608"/>
      <c r="DF173" s="613"/>
      <c r="DG173" s="182"/>
      <c r="DH173" s="608"/>
      <c r="DI173" s="613"/>
      <c r="DJ173" s="182"/>
      <c r="DK173" s="608"/>
      <c r="DL173" s="613"/>
      <c r="DM173" s="182"/>
      <c r="DN173" s="608"/>
      <c r="DO173" s="613"/>
      <c r="DP173" s="182"/>
      <c r="DQ173" s="608"/>
      <c r="DR173" s="613"/>
      <c r="DS173" s="182"/>
      <c r="DT173" s="608"/>
      <c r="DU173" s="613"/>
      <c r="DV173" s="182"/>
      <c r="DW173" s="608"/>
      <c r="DX173" s="613"/>
      <c r="DY173" s="182"/>
      <c r="DZ173" s="608"/>
      <c r="EA173" s="613"/>
      <c r="EB173" s="182"/>
      <c r="EC173" s="608"/>
      <c r="ED173" s="613"/>
      <c r="EE173" s="182"/>
      <c r="EF173" s="608"/>
      <c r="EG173" s="613"/>
      <c r="EH173" s="182"/>
      <c r="EI173" s="608"/>
      <c r="EJ173" s="613"/>
      <c r="EK173" s="182"/>
      <c r="EL173" s="608"/>
      <c r="EM173" s="613"/>
      <c r="EN173" s="182"/>
      <c r="EO173" s="608"/>
      <c r="EP173" s="613"/>
      <c r="EQ173" s="182"/>
      <c r="ER173" s="608"/>
      <c r="ES173" s="613"/>
      <c r="ET173" s="182"/>
      <c r="EU173" s="608"/>
      <c r="EV173" s="613"/>
      <c r="EW173" s="182"/>
      <c r="EX173" s="608"/>
      <c r="EY173" s="613"/>
      <c r="EZ173" s="182"/>
      <c r="FA173" s="608"/>
      <c r="FB173" s="182"/>
      <c r="FC173" s="182"/>
      <c r="FD173" s="182"/>
      <c r="FE173" s="588"/>
      <c r="FF173" s="182"/>
      <c r="FG173" s="181"/>
      <c r="FH173" s="860"/>
      <c r="FI173" s="662">
        <f t="shared" si="534"/>
        <v>40118</v>
      </c>
      <c r="FJ173" s="677"/>
      <c r="FK173" s="677"/>
      <c r="FL173" s="677"/>
      <c r="FM173" s="677"/>
      <c r="FN173" s="677"/>
      <c r="FO173" s="677"/>
      <c r="FP173" s="677"/>
      <c r="FQ173" s="677"/>
      <c r="FR173" s="677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666"/>
      <c r="GD173" s="666"/>
      <c r="GE173" s="666"/>
      <c r="GF173" s="666"/>
      <c r="GG173" s="169"/>
      <c r="GH173" s="686">
        <f t="shared" si="837"/>
        <v>0</v>
      </c>
      <c r="GI173" s="171">
        <f t="shared" si="838"/>
        <v>0</v>
      </c>
      <c r="GJ173" s="171">
        <f t="shared" si="839"/>
        <v>0</v>
      </c>
      <c r="GK173" s="171">
        <f t="shared" si="840"/>
        <v>0</v>
      </c>
      <c r="GL173" s="171">
        <f t="shared" si="841"/>
        <v>0</v>
      </c>
      <c r="GM173" s="171">
        <f t="shared" si="842"/>
        <v>0</v>
      </c>
      <c r="GN173" s="171">
        <f t="shared" si="843"/>
        <v>0</v>
      </c>
      <c r="GO173" s="171">
        <f t="shared" si="844"/>
        <v>0</v>
      </c>
      <c r="GP173" s="171">
        <f t="shared" si="845"/>
        <v>0</v>
      </c>
      <c r="GQ173" s="171">
        <f t="shared" si="846"/>
        <v>0</v>
      </c>
      <c r="GR173" s="171">
        <f t="shared" si="847"/>
        <v>0</v>
      </c>
      <c r="GS173" s="171">
        <f t="shared" si="848"/>
        <v>9737.6</v>
      </c>
      <c r="GT173" s="171">
        <f t="shared" si="849"/>
        <v>0</v>
      </c>
      <c r="GU173" s="171">
        <f t="shared" si="850"/>
        <v>0</v>
      </c>
      <c r="GV173" s="171">
        <f t="shared" si="851"/>
        <v>0</v>
      </c>
      <c r="GW173" s="171">
        <f t="shared" si="852"/>
        <v>0</v>
      </c>
      <c r="GX173" s="171">
        <f t="shared" si="853"/>
        <v>0</v>
      </c>
      <c r="GY173" s="171">
        <f t="shared" si="854"/>
        <v>14131.13</v>
      </c>
      <c r="GZ173" s="171">
        <f t="shared" si="855"/>
        <v>0</v>
      </c>
      <c r="HA173" s="171">
        <f t="shared" si="856"/>
        <v>0</v>
      </c>
      <c r="HB173" s="171">
        <f t="shared" si="857"/>
        <v>66107.149999999994</v>
      </c>
      <c r="HC173" s="171">
        <f t="shared" si="858"/>
        <v>11127.24</v>
      </c>
      <c r="HD173" s="171">
        <f t="shared" si="859"/>
        <v>0</v>
      </c>
      <c r="HE173" s="171">
        <f t="shared" si="860"/>
        <v>0</v>
      </c>
      <c r="HF173" s="171">
        <f t="shared" si="861"/>
        <v>0</v>
      </c>
      <c r="HG173" s="171">
        <f t="shared" si="862"/>
        <v>0</v>
      </c>
      <c r="HH173" s="171">
        <f t="shared" si="863"/>
        <v>0</v>
      </c>
      <c r="HI173" s="778"/>
      <c r="HJ173" s="171">
        <f t="shared" si="864"/>
        <v>4942.63</v>
      </c>
      <c r="HK173" s="171"/>
      <c r="HL173" s="172">
        <f t="shared" si="865"/>
        <v>40118</v>
      </c>
      <c r="HM173" s="171">
        <f t="shared" si="765"/>
        <v>101103.12000000004</v>
      </c>
      <c r="HN173" s="686"/>
      <c r="HO173" s="160"/>
      <c r="HP173" s="160"/>
      <c r="HQ173" s="171"/>
      <c r="HR173" s="168"/>
      <c r="HS173" s="168"/>
      <c r="HT173" s="160"/>
      <c r="HU173" s="158"/>
      <c r="HV173" s="158"/>
      <c r="HW173" s="185"/>
      <c r="HX173" s="468"/>
      <c r="HY173" s="156"/>
      <c r="HZ173" s="156"/>
      <c r="IA173" s="156"/>
      <c r="IB173" s="156"/>
      <c r="IC173" s="156"/>
      <c r="ID173" s="156"/>
      <c r="IE173" s="156"/>
      <c r="IF173" s="156"/>
      <c r="IG173" s="156"/>
      <c r="IH173" s="156"/>
      <c r="II173" s="156"/>
      <c r="IJ173" s="156"/>
      <c r="IK173" s="156"/>
      <c r="IL173" s="156"/>
      <c r="IM173" s="156"/>
      <c r="IN173" s="156"/>
      <c r="IO173" s="156"/>
      <c r="IP173" s="156"/>
      <c r="IQ173" s="156"/>
      <c r="IR173" s="156"/>
      <c r="IS173" s="156"/>
      <c r="IT173" s="156"/>
      <c r="IU173" s="156"/>
      <c r="IV173" s="156"/>
      <c r="IW173" s="156"/>
      <c r="IX173" s="156"/>
      <c r="IY173" s="156"/>
      <c r="IZ173" s="156"/>
      <c r="JA173" s="156"/>
      <c r="JB173" s="156"/>
      <c r="JC173" s="156"/>
      <c r="JD173" s="156"/>
      <c r="JE173" s="156"/>
      <c r="JF173" s="156"/>
      <c r="JG173" s="156"/>
      <c r="JH173" s="156"/>
      <c r="JI173" s="156"/>
      <c r="JJ173" s="156"/>
      <c r="JK173" s="156"/>
      <c r="JL173" s="156"/>
      <c r="JM173" s="156"/>
      <c r="JN173" s="156"/>
      <c r="JO173" s="156"/>
      <c r="JP173" s="156"/>
      <c r="JQ173" s="156"/>
      <c r="JR173" s="156"/>
      <c r="JS173" s="156"/>
      <c r="JT173" s="156"/>
      <c r="JU173" s="156"/>
    </row>
    <row r="174" spans="1:281" s="174" customFormat="1" ht="19.5" customHeight="1" x14ac:dyDescent="0.35">
      <c r="A174" s="156"/>
      <c r="B174" s="813"/>
      <c r="C174" s="814"/>
      <c r="D174" s="816"/>
      <c r="E174" s="816"/>
      <c r="F174" s="814"/>
      <c r="G174" s="817"/>
      <c r="H174" s="818"/>
      <c r="I174" s="765"/>
      <c r="J174" s="159"/>
      <c r="K174" s="268"/>
      <c r="L174" s="162"/>
      <c r="M174"/>
      <c r="N174" s="188"/>
      <c r="O174" s="162"/>
      <c r="P174"/>
      <c r="Q174" s="189"/>
      <c r="R174" s="161"/>
      <c r="S174"/>
      <c r="T174" s="190"/>
      <c r="U174" s="164"/>
      <c r="V174"/>
      <c r="W174" s="191"/>
      <c r="X174" s="164"/>
      <c r="Y174"/>
      <c r="Z174" s="192"/>
      <c r="AA174" s="165"/>
      <c r="AB174"/>
      <c r="AC174" s="191"/>
      <c r="AD174" s="164"/>
      <c r="AE174"/>
      <c r="AF174" s="191"/>
      <c r="AG174" s="164"/>
      <c r="AH174" s="438"/>
      <c r="AI174" s="192"/>
      <c r="AJ174" s="165"/>
      <c r="AK174" s="438"/>
      <c r="AL174" s="191"/>
      <c r="AM174" s="164"/>
      <c r="AN174" s="438"/>
      <c r="AO174" s="192"/>
      <c r="AP174" s="165"/>
      <c r="AQ174"/>
      <c r="AR174" s="191"/>
      <c r="AS174" s="164"/>
      <c r="AT174"/>
      <c r="AU174" s="193"/>
      <c r="AV174" s="162"/>
      <c r="AW174"/>
      <c r="AX174" s="189"/>
      <c r="AY174" s="161"/>
      <c r="AZ174"/>
      <c r="BA174" s="193"/>
      <c r="BB174" s="162"/>
      <c r="BC174"/>
      <c r="BD174" s="189"/>
      <c r="BE174" s="161"/>
      <c r="BF174" s="24"/>
      <c r="BG174" s="189"/>
      <c r="BH174" s="161"/>
      <c r="BI174" s="24"/>
      <c r="BJ174" s="193"/>
      <c r="BK174" s="161"/>
      <c r="BL174" s="24"/>
      <c r="BM174" s="193"/>
      <c r="BN174" s="161"/>
      <c r="BO174"/>
      <c r="BP174" s="189"/>
      <c r="BQ174" s="161"/>
      <c r="BR174"/>
      <c r="BS174" s="189"/>
      <c r="BT174" s="161"/>
      <c r="BU174"/>
      <c r="BV174" s="193"/>
      <c r="BW174" s="162"/>
      <c r="BX174"/>
      <c r="BY174" s="189"/>
      <c r="BZ174" s="161"/>
      <c r="CA174"/>
      <c r="CB174" s="193"/>
      <c r="CC174" s="162"/>
      <c r="CD174"/>
      <c r="CE174" s="194"/>
      <c r="CF174" s="411"/>
      <c r="CG174"/>
      <c r="CH174" s="189"/>
      <c r="CI174" s="416"/>
      <c r="CJ174"/>
      <c r="CK174" s="445"/>
      <c r="CL174" s="162"/>
      <c r="CM174"/>
      <c r="CN174" s="609"/>
      <c r="CO174" s="158"/>
      <c r="CP174" s="189"/>
      <c r="CQ174" s="734"/>
      <c r="CR174" s="600"/>
      <c r="CS174" s="359"/>
      <c r="CT174" s="614"/>
      <c r="CU174" s="189"/>
      <c r="CV174" s="609"/>
      <c r="CW174" s="643"/>
      <c r="CX174" s="189"/>
      <c r="CY174" s="609"/>
      <c r="CZ174" s="614"/>
      <c r="DA174" s="189"/>
      <c r="DB174" s="609"/>
      <c r="DC174" s="614"/>
      <c r="DD174" s="189"/>
      <c r="DE174" s="609"/>
      <c r="DF174" s="614"/>
      <c r="DG174" s="189"/>
      <c r="DH174" s="609"/>
      <c r="DI174" s="614"/>
      <c r="DJ174" s="189"/>
      <c r="DK174" s="609"/>
      <c r="DL174" s="614"/>
      <c r="DM174" s="189"/>
      <c r="DN174" s="609"/>
      <c r="DO174" s="614"/>
      <c r="DP174" s="189"/>
      <c r="DQ174" s="609"/>
      <c r="DR174" s="614"/>
      <c r="DS174" s="189"/>
      <c r="DT174" s="609"/>
      <c r="DU174" s="614"/>
      <c r="DV174" s="189"/>
      <c r="DW174" s="609"/>
      <c r="DX174" s="614"/>
      <c r="DY174" s="189"/>
      <c r="DZ174" s="609"/>
      <c r="EA174" s="614"/>
      <c r="EB174" s="189"/>
      <c r="EC174" s="609"/>
      <c r="ED174" s="614"/>
      <c r="EE174" s="189"/>
      <c r="EF174" s="609"/>
      <c r="EG174" s="614"/>
      <c r="EH174" s="189"/>
      <c r="EI174" s="609"/>
      <c r="EJ174" s="614"/>
      <c r="EK174" s="189"/>
      <c r="EL174" s="609"/>
      <c r="EM174" s="614"/>
      <c r="EN174" s="189"/>
      <c r="EO174" s="609"/>
      <c r="EP174" s="614"/>
      <c r="EQ174" s="189"/>
      <c r="ER174" s="609"/>
      <c r="ES174" s="614"/>
      <c r="ET174" s="189"/>
      <c r="EU174" s="609"/>
      <c r="EV174" s="614"/>
      <c r="EW174" s="189"/>
      <c r="EX174" s="609"/>
      <c r="EY174" s="614"/>
      <c r="EZ174" s="189"/>
      <c r="FA174" s="609"/>
      <c r="FB174" s="189"/>
      <c r="FC174" s="189"/>
      <c r="FD174" s="189"/>
      <c r="FE174" s="585"/>
      <c r="FF174" s="189"/>
      <c r="FG174" s="193"/>
      <c r="FH174" s="861"/>
      <c r="FI174" s="662">
        <f t="shared" si="534"/>
        <v>40148</v>
      </c>
      <c r="FJ174" s="677"/>
      <c r="FK174" s="677"/>
      <c r="FL174" s="677"/>
      <c r="FM174" s="677"/>
      <c r="FN174" s="677"/>
      <c r="FO174" s="677"/>
      <c r="FP174" s="677"/>
      <c r="FQ174" s="677"/>
      <c r="FR174" s="677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666"/>
      <c r="GD174" s="666"/>
      <c r="GE174" s="666"/>
      <c r="GF174" s="666"/>
      <c r="GG174" s="169"/>
      <c r="GH174" s="686">
        <f t="shared" si="837"/>
        <v>0</v>
      </c>
      <c r="GI174" s="171">
        <f t="shared" si="838"/>
        <v>0</v>
      </c>
      <c r="GJ174" s="171">
        <f t="shared" si="839"/>
        <v>0</v>
      </c>
      <c r="GK174" s="171">
        <f t="shared" si="840"/>
        <v>0</v>
      </c>
      <c r="GL174" s="171">
        <f t="shared" si="841"/>
        <v>0</v>
      </c>
      <c r="GM174" s="171">
        <f t="shared" si="842"/>
        <v>0</v>
      </c>
      <c r="GN174" s="171">
        <f t="shared" si="843"/>
        <v>0</v>
      </c>
      <c r="GO174" s="171">
        <f t="shared" si="844"/>
        <v>0</v>
      </c>
      <c r="GP174" s="171">
        <f t="shared" si="845"/>
        <v>0</v>
      </c>
      <c r="GQ174" s="171">
        <f t="shared" si="846"/>
        <v>0</v>
      </c>
      <c r="GR174" s="171">
        <f t="shared" si="847"/>
        <v>0</v>
      </c>
      <c r="GS174" s="171">
        <f t="shared" si="848"/>
        <v>9860.6</v>
      </c>
      <c r="GT174" s="171">
        <f t="shared" si="849"/>
        <v>0</v>
      </c>
      <c r="GU174" s="171">
        <f t="shared" si="850"/>
        <v>0</v>
      </c>
      <c r="GV174" s="171">
        <f t="shared" si="851"/>
        <v>0</v>
      </c>
      <c r="GW174" s="171">
        <f t="shared" si="852"/>
        <v>0</v>
      </c>
      <c r="GX174" s="171">
        <f t="shared" si="853"/>
        <v>0</v>
      </c>
      <c r="GY174" s="171">
        <f t="shared" si="854"/>
        <v>14495.009999999998</v>
      </c>
      <c r="GZ174" s="171">
        <f t="shared" si="855"/>
        <v>0</v>
      </c>
      <c r="HA174" s="171">
        <f t="shared" si="856"/>
        <v>0</v>
      </c>
      <c r="HB174" s="171">
        <f t="shared" si="857"/>
        <v>67630.649999999994</v>
      </c>
      <c r="HC174" s="171">
        <f t="shared" si="858"/>
        <v>11400.74</v>
      </c>
      <c r="HD174" s="171">
        <f t="shared" si="859"/>
        <v>0</v>
      </c>
      <c r="HE174" s="171">
        <f t="shared" si="860"/>
        <v>0</v>
      </c>
      <c r="HF174" s="171">
        <f t="shared" si="861"/>
        <v>0</v>
      </c>
      <c r="HG174" s="171">
        <f t="shared" si="862"/>
        <v>0</v>
      </c>
      <c r="HH174" s="171">
        <f t="shared" si="863"/>
        <v>0</v>
      </c>
      <c r="HI174" s="778"/>
      <c r="HJ174" s="171">
        <f t="shared" si="864"/>
        <v>2283.88</v>
      </c>
      <c r="HK174" s="171"/>
      <c r="HL174" s="172">
        <f t="shared" si="865"/>
        <v>40148</v>
      </c>
      <c r="HM174" s="171">
        <f t="shared" si="765"/>
        <v>103387.00000000004</v>
      </c>
      <c r="HN174" s="686"/>
      <c r="HO174" s="160"/>
      <c r="HP174" s="160"/>
      <c r="HQ174" s="171"/>
      <c r="HR174" s="168"/>
      <c r="HS174" s="168"/>
      <c r="HT174" s="160"/>
      <c r="HU174" s="158"/>
      <c r="HV174" s="158"/>
      <c r="HW174" s="170"/>
      <c r="HX174" s="468"/>
      <c r="HY174" s="156"/>
      <c r="HZ174" s="156"/>
      <c r="IA174" s="156"/>
      <c r="IB174" s="156"/>
      <c r="IC174" s="156"/>
      <c r="ID174" s="156"/>
      <c r="IE174" s="156"/>
      <c r="IF174" s="156"/>
      <c r="IG174" s="156"/>
      <c r="IH174" s="156"/>
      <c r="II174" s="156"/>
      <c r="IJ174" s="156"/>
      <c r="IK174" s="156"/>
      <c r="IL174" s="156"/>
      <c r="IM174" s="156"/>
      <c r="IN174" s="156"/>
      <c r="IO174" s="156"/>
      <c r="IP174" s="156"/>
      <c r="IQ174" s="156"/>
      <c r="IR174" s="156"/>
      <c r="IS174" s="156"/>
      <c r="IT174" s="156"/>
      <c r="IU174" s="156"/>
      <c r="IV174" s="156"/>
      <c r="IW174" s="156"/>
      <c r="IX174" s="156"/>
      <c r="IY174" s="156"/>
      <c r="IZ174" s="156"/>
      <c r="JA174" s="156"/>
      <c r="JB174" s="156"/>
      <c r="JC174" s="156"/>
      <c r="JD174" s="156"/>
      <c r="JE174" s="156"/>
      <c r="JF174" s="156"/>
      <c r="JG174" s="156"/>
      <c r="JH174" s="156"/>
      <c r="JI174" s="156"/>
      <c r="JJ174" s="156"/>
      <c r="JK174" s="156"/>
      <c r="JL174" s="156"/>
      <c r="JM174" s="156"/>
      <c r="JN174" s="156"/>
      <c r="JO174" s="156"/>
      <c r="JP174" s="156"/>
      <c r="JQ174" s="156"/>
      <c r="JR174" s="156"/>
      <c r="JS174" s="156"/>
      <c r="JT174" s="156"/>
      <c r="JU174" s="156"/>
    </row>
    <row r="175" spans="1:281" s="174" customFormat="1" ht="19.5" customHeight="1" x14ac:dyDescent="0.35">
      <c r="A175" s="156"/>
      <c r="B175" s="813">
        <f>EDATE(B171,1)</f>
        <v>39448</v>
      </c>
      <c r="C175" s="814">
        <f>C160</f>
        <v>25000</v>
      </c>
      <c r="D175" s="816">
        <f>(F173&lt;0)*-F173</f>
        <v>0</v>
      </c>
      <c r="E175" s="816">
        <f>(F173&gt;0)*-F173</f>
        <v>-11533.75</v>
      </c>
      <c r="F175" s="814">
        <f t="shared" ref="F175:F186" si="866">CQ175</f>
        <v>2939.75</v>
      </c>
      <c r="G175" s="817">
        <f>F175+D55</f>
        <v>27939.75</v>
      </c>
      <c r="H175" s="818">
        <f>F175/D55</f>
        <v>0.11759</v>
      </c>
      <c r="I175" s="765">
        <f>F175+I171</f>
        <v>60640.680000000015</v>
      </c>
      <c r="J175" s="159">
        <f t="shared" ref="J175:J186" si="867">HV175</f>
        <v>0</v>
      </c>
      <c r="K175" s="267">
        <v>39448</v>
      </c>
      <c r="L175" s="162">
        <f>L171</f>
        <v>0</v>
      </c>
      <c r="M175" s="260">
        <v>4451.5</v>
      </c>
      <c r="N175" s="175">
        <f t="shared" ref="N175:N186" si="868">M175*L175</f>
        <v>0</v>
      </c>
      <c r="O175" s="162">
        <f>O171</f>
        <v>0</v>
      </c>
      <c r="P175" s="260">
        <v>410.05</v>
      </c>
      <c r="Q175" s="176">
        <f t="shared" ref="Q175:Q186" si="869">P175*O175</f>
        <v>0</v>
      </c>
      <c r="R175" s="161">
        <f>R171</f>
        <v>0</v>
      </c>
      <c r="S175" s="260">
        <v>3422.4</v>
      </c>
      <c r="T175" s="177">
        <f t="shared" ref="T175:T186" si="870">S175*R175</f>
        <v>0</v>
      </c>
      <c r="U175" s="164">
        <f>U171</f>
        <v>0</v>
      </c>
      <c r="V175" s="260">
        <v>307.14</v>
      </c>
      <c r="W175" s="177">
        <f t="shared" ref="W175:W186" si="871">V175*U175</f>
        <v>0</v>
      </c>
      <c r="X175" s="164">
        <f>X171</f>
        <v>0</v>
      </c>
      <c r="Y175" s="248">
        <v>9170</v>
      </c>
      <c r="Z175" s="178">
        <f t="shared" ref="Z175:Z186" si="872">Y175*X175</f>
        <v>0</v>
      </c>
      <c r="AA175" s="165">
        <f>AA171</f>
        <v>0</v>
      </c>
      <c r="AB175" s="248">
        <v>4585</v>
      </c>
      <c r="AC175" s="179">
        <f t="shared" ref="AC175:AC186" si="873">AB175*AA175</f>
        <v>0</v>
      </c>
      <c r="AD175" s="164">
        <f>AD171</f>
        <v>0</v>
      </c>
      <c r="AE175" s="248">
        <v>917</v>
      </c>
      <c r="AF175" s="179">
        <f t="shared" ref="AF175:AF186" si="874">AE175*AD175</f>
        <v>0</v>
      </c>
      <c r="AG175" s="164">
        <f>AG171</f>
        <v>0</v>
      </c>
      <c r="AH175" s="439">
        <v>10599</v>
      </c>
      <c r="AI175" s="178">
        <f t="shared" ref="AI175:AI186" si="875">AH175*AG175</f>
        <v>0</v>
      </c>
      <c r="AJ175" s="165">
        <f>AJ171</f>
        <v>0</v>
      </c>
      <c r="AK175" s="439">
        <v>5299.5</v>
      </c>
      <c r="AL175" s="179">
        <f t="shared" ref="AL175:AL186" si="876">AK175*AJ175</f>
        <v>0</v>
      </c>
      <c r="AM175" s="164">
        <f>AM171</f>
        <v>0</v>
      </c>
      <c r="AN175" s="439">
        <v>2119.8000000000002</v>
      </c>
      <c r="AO175" s="178">
        <f t="shared" ref="AO175:AO186" si="877">AN175*AM175</f>
        <v>0</v>
      </c>
      <c r="AP175" s="165">
        <f>AP171</f>
        <v>0</v>
      </c>
      <c r="AQ175" s="259">
        <v>-3317</v>
      </c>
      <c r="AR175" s="179">
        <f t="shared" ref="AR175:AR186" si="878">AQ175*AP175</f>
        <v>0</v>
      </c>
      <c r="AS175" s="164">
        <f>AS171</f>
        <v>1</v>
      </c>
      <c r="AT175" s="259">
        <v>-437</v>
      </c>
      <c r="AU175" s="180">
        <f t="shared" ref="AU175:AU186" si="879">AT175*AS175</f>
        <v>-437</v>
      </c>
      <c r="AV175" s="162">
        <f>AV171</f>
        <v>0</v>
      </c>
      <c r="AW175" s="259">
        <v>-1378</v>
      </c>
      <c r="AX175" s="176">
        <f t="shared" ref="AX175:AX186" si="880">AW175*AV175</f>
        <v>0</v>
      </c>
      <c r="AY175" s="161">
        <f>AY171</f>
        <v>0</v>
      </c>
      <c r="AZ175" s="248">
        <v>5448.49</v>
      </c>
      <c r="BA175" s="181">
        <f t="shared" ref="BA175:BA186" si="881">AZ175*AY175</f>
        <v>0</v>
      </c>
      <c r="BB175" s="162">
        <f>BB171</f>
        <v>0</v>
      </c>
      <c r="BC175" s="248">
        <v>540.95000000000005</v>
      </c>
      <c r="BD175" s="182">
        <f t="shared" ref="BD175:BD186" si="882">BC175*BB175</f>
        <v>0</v>
      </c>
      <c r="BE175" s="161">
        <f>BE171</f>
        <v>0</v>
      </c>
      <c r="BF175" s="248">
        <v>3398.5</v>
      </c>
      <c r="BG175" s="182">
        <f t="shared" ref="BG175:BG186" si="883">BF175*BE175</f>
        <v>0</v>
      </c>
      <c r="BH175" s="161">
        <f>BH171</f>
        <v>0</v>
      </c>
      <c r="BI175" s="248">
        <v>1679.75</v>
      </c>
      <c r="BJ175" s="180">
        <f t="shared" ref="BJ175:BJ186" si="884">BI175*BH175</f>
        <v>0</v>
      </c>
      <c r="BK175" s="161">
        <f>BK171</f>
        <v>1</v>
      </c>
      <c r="BL175" s="248">
        <v>304.75</v>
      </c>
      <c r="BM175" s="180">
        <f t="shared" ref="BM175:BM186" si="885">BL175*BK175</f>
        <v>304.75</v>
      </c>
      <c r="BN175" s="161">
        <f>BN171</f>
        <v>0</v>
      </c>
      <c r="BO175" s="260">
        <v>356.25</v>
      </c>
      <c r="BP175" s="176">
        <f t="shared" ref="BP175:BP186" si="886">BO175*BN175</f>
        <v>0</v>
      </c>
      <c r="BQ175" s="161">
        <f>BQ171</f>
        <v>0</v>
      </c>
      <c r="BR175" s="260">
        <v>5211</v>
      </c>
      <c r="BS175" s="182">
        <f t="shared" ref="BS175:BS186" si="887">BR175*BQ175</f>
        <v>0</v>
      </c>
      <c r="BT175" s="161">
        <f>BT171</f>
        <v>1</v>
      </c>
      <c r="BU175" s="260">
        <v>2586</v>
      </c>
      <c r="BV175" s="180">
        <f t="shared" ref="BV175:BV186" si="888">BU175*BT175</f>
        <v>2586</v>
      </c>
      <c r="BW175" s="162">
        <f>BW171</f>
        <v>1</v>
      </c>
      <c r="BX175" s="260">
        <v>486</v>
      </c>
      <c r="BY175" s="176">
        <f t="shared" ref="BY175:BY186" si="889">BX175*BW175</f>
        <v>486</v>
      </c>
      <c r="BZ175" s="161">
        <f>BZ171</f>
        <v>0</v>
      </c>
      <c r="CA175" s="260">
        <v>32</v>
      </c>
      <c r="CB175" s="180">
        <f t="shared" ref="CB175:CB186" si="890">CA175*BZ175</f>
        <v>0</v>
      </c>
      <c r="CC175" s="162">
        <f>CC171</f>
        <v>0</v>
      </c>
      <c r="CD175" s="260"/>
      <c r="CE175" s="182"/>
      <c r="CF175" s="410">
        <f>CF173</f>
        <v>0</v>
      </c>
      <c r="CG175" s="259">
        <v>-3989</v>
      </c>
      <c r="CH175" s="182">
        <f t="shared" ref="CH175:CH186" si="891">CG175*CF175</f>
        <v>0</v>
      </c>
      <c r="CI175" s="416">
        <f>CI171</f>
        <v>0</v>
      </c>
      <c r="CJ175" s="259">
        <v>-2014</v>
      </c>
      <c r="CK175" s="444">
        <f t="shared" ref="CK175:CK186" si="892">CJ175*CI175</f>
        <v>0</v>
      </c>
      <c r="CL175" s="162">
        <f>CL171</f>
        <v>0</v>
      </c>
      <c r="CM175" s="259">
        <v>-434</v>
      </c>
      <c r="CN175" s="608">
        <f t="shared" ref="CN175:CN186" si="893">CM175*CL175</f>
        <v>0</v>
      </c>
      <c r="CO175" s="158">
        <f t="shared" ref="CO175:CO186" si="894">N175+Q175+T175+W175+Z175+AC175+AF175+AI175+AL175+AO175+AR175+AU175+AX175+BA175+BD175+BG175+BJ175+BM175+BP175+BS175+BV175+BY175+CB175+CE175+CH175+CK175+CN175</f>
        <v>2939.75</v>
      </c>
      <c r="CP175" s="182"/>
      <c r="CQ175" s="731">
        <f t="shared" ref="CQ175:CQ186" si="895">CO175+CP175</f>
        <v>2939.75</v>
      </c>
      <c r="CR175" s="599"/>
      <c r="CS175" s="359">
        <f>EDATE(CS171,1)</f>
        <v>39448</v>
      </c>
      <c r="CT175" s="613"/>
      <c r="CU175" s="182"/>
      <c r="CV175" s="608"/>
      <c r="CW175" s="642"/>
      <c r="CX175" s="182"/>
      <c r="CY175" s="608"/>
      <c r="CZ175" s="613"/>
      <c r="DA175" s="182"/>
      <c r="DB175" s="608"/>
      <c r="DC175" s="613"/>
      <c r="DD175" s="182"/>
      <c r="DE175" s="608"/>
      <c r="DF175" s="613"/>
      <c r="DG175" s="182"/>
      <c r="DH175" s="608"/>
      <c r="DI175" s="613"/>
      <c r="DJ175" s="182"/>
      <c r="DK175" s="608"/>
      <c r="DL175" s="613"/>
      <c r="DM175" s="182"/>
      <c r="DN175" s="608"/>
      <c r="DO175" s="613"/>
      <c r="DP175" s="182"/>
      <c r="DQ175" s="608"/>
      <c r="DR175" s="613"/>
      <c r="DS175" s="182"/>
      <c r="DT175" s="608"/>
      <c r="DU175" s="613"/>
      <c r="DV175" s="182"/>
      <c r="DW175" s="608"/>
      <c r="DX175" s="613"/>
      <c r="DY175" s="182"/>
      <c r="DZ175" s="608"/>
      <c r="EA175" s="613"/>
      <c r="EB175" s="182"/>
      <c r="EC175" s="608"/>
      <c r="ED175" s="613"/>
      <c r="EE175" s="182"/>
      <c r="EF175" s="608"/>
      <c r="EG175" s="613"/>
      <c r="EH175" s="182"/>
      <c r="EI175" s="608"/>
      <c r="EJ175" s="613"/>
      <c r="EK175" s="182"/>
      <c r="EL175" s="608"/>
      <c r="EM175" s="613"/>
      <c r="EN175" s="182"/>
      <c r="EO175" s="608"/>
      <c r="EP175" s="613"/>
      <c r="EQ175" s="182"/>
      <c r="ER175" s="608"/>
      <c r="ES175" s="613"/>
      <c r="ET175" s="182"/>
      <c r="EU175" s="608"/>
      <c r="EV175" s="613"/>
      <c r="EW175" s="182"/>
      <c r="EX175" s="608"/>
      <c r="EY175" s="613"/>
      <c r="EZ175" s="182"/>
      <c r="FA175" s="608"/>
      <c r="FB175" s="182"/>
      <c r="FC175" s="182"/>
      <c r="FD175" s="182"/>
      <c r="FE175" s="588"/>
      <c r="FF175" s="182"/>
      <c r="FG175" s="181"/>
      <c r="FH175" s="860"/>
      <c r="FI175" s="662">
        <f t="shared" si="534"/>
        <v>40179</v>
      </c>
      <c r="FJ175" s="677"/>
      <c r="FK175" s="677"/>
      <c r="FL175" s="677"/>
      <c r="FM175" s="677"/>
      <c r="FN175" s="677"/>
      <c r="FO175" s="677"/>
      <c r="FP175" s="677"/>
      <c r="FQ175" s="677"/>
      <c r="FR175" s="677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666"/>
      <c r="GD175" s="666"/>
      <c r="GE175" s="666"/>
      <c r="GF175" s="666"/>
      <c r="GG175" s="169"/>
      <c r="GH175" s="686">
        <f t="shared" ref="GH175:GH186" si="896">N205+GH174</f>
        <v>0</v>
      </c>
      <c r="GI175" s="171">
        <f t="shared" ref="GI175:GI186" si="897">Q205+GI174</f>
        <v>0</v>
      </c>
      <c r="GJ175" s="171">
        <f t="shared" ref="GJ175:GJ186" si="898">T205+GJ174</f>
        <v>0</v>
      </c>
      <c r="GK175" s="171">
        <f t="shared" ref="GK175:GK186" si="899">W205+GK174</f>
        <v>0</v>
      </c>
      <c r="GL175" s="171">
        <f t="shared" ref="GL175:GL186" si="900">Z205+GL174</f>
        <v>0</v>
      </c>
      <c r="GM175" s="171">
        <f t="shared" ref="GM175:GM186" si="901">AC205+GM174</f>
        <v>0</v>
      </c>
      <c r="GN175" s="171">
        <f t="shared" ref="GN175:GN186" si="902">AF205+GN174</f>
        <v>0</v>
      </c>
      <c r="GO175" s="171">
        <f t="shared" ref="GO175:GO186" si="903">AI205+GO174</f>
        <v>0</v>
      </c>
      <c r="GP175" s="171">
        <f t="shared" ref="GP175:GP186" si="904">AL205+GP174</f>
        <v>0</v>
      </c>
      <c r="GQ175" s="171">
        <f t="shared" ref="GQ175:GQ186" si="905">AO205+GQ174</f>
        <v>0</v>
      </c>
      <c r="GR175" s="171">
        <f t="shared" ref="GR175:GR186" si="906">AR205+GR174</f>
        <v>0</v>
      </c>
      <c r="GS175" s="171">
        <f t="shared" ref="GS175:GS186" si="907">AU205+GS174</f>
        <v>9381.2000000000007</v>
      </c>
      <c r="GT175" s="171">
        <f t="shared" ref="GT175:GT186" si="908">AX205+GT174</f>
        <v>0</v>
      </c>
      <c r="GU175" s="171">
        <f t="shared" ref="GU175:GU186" si="909">BA205+GU174</f>
        <v>0</v>
      </c>
      <c r="GV175" s="171">
        <f t="shared" ref="GV175:GV186" si="910">BD205+GV174</f>
        <v>0</v>
      </c>
      <c r="GW175" s="171">
        <f t="shared" ref="GW175:GW186" si="911">BG205+GW174</f>
        <v>0</v>
      </c>
      <c r="GX175" s="171">
        <f t="shared" ref="GX175:GX186" si="912">BJ205+GX174</f>
        <v>0</v>
      </c>
      <c r="GY175" s="171">
        <f t="shared" ref="GY175:GY186" si="913">BM205+GY174</f>
        <v>15072.509999999998</v>
      </c>
      <c r="GZ175" s="171">
        <f t="shared" ref="GZ175:GZ186" si="914">BP205+GZ174</f>
        <v>0</v>
      </c>
      <c r="HA175" s="171">
        <f t="shared" ref="HA175:HA186" si="915">BS205+HA174</f>
        <v>0</v>
      </c>
      <c r="HB175" s="171">
        <f t="shared" ref="HB175:HB186" si="916">BV205+HB174</f>
        <v>65779.149999999994</v>
      </c>
      <c r="HC175" s="171">
        <f t="shared" ref="HC175:HC186" si="917">BY205+HC174</f>
        <v>10999.24</v>
      </c>
      <c r="HD175" s="171">
        <f t="shared" ref="HD175:HD186" si="918">CB205+HD174</f>
        <v>0</v>
      </c>
      <c r="HE175" s="171">
        <f t="shared" ref="HE175:HE186" si="919">CE205+HE174</f>
        <v>0</v>
      </c>
      <c r="HF175" s="171">
        <f t="shared" ref="HF175:HF186" si="920">CH205+HF174</f>
        <v>0</v>
      </c>
      <c r="HG175" s="171">
        <f t="shared" ref="HG175:HG186" si="921">CK205+HG174</f>
        <v>0</v>
      </c>
      <c r="HH175" s="171">
        <f t="shared" ref="HH175:HH186" si="922">CN205+HH174</f>
        <v>0</v>
      </c>
      <c r="HI175" s="778"/>
      <c r="HJ175" s="171">
        <f t="shared" ref="HJ175:HJ186" si="923">CO205</f>
        <v>-2154.9</v>
      </c>
      <c r="HK175" s="171"/>
      <c r="HL175" s="172">
        <f t="shared" ref="HL175:HL186" si="924">B205</f>
        <v>40179</v>
      </c>
      <c r="HM175" s="171">
        <f t="shared" si="765"/>
        <v>101232.10000000005</v>
      </c>
      <c r="HN175" s="700">
        <f t="shared" ref="HN175:HN186" si="925">B175</f>
        <v>39448</v>
      </c>
      <c r="HO175" s="160">
        <f t="shared" ref="HO175:HO186" si="926">HQ175*HR175</f>
        <v>2939.75</v>
      </c>
      <c r="HP175" s="160">
        <f t="shared" ref="HP175:HP186" si="927">HQ175*HS175</f>
        <v>0</v>
      </c>
      <c r="HQ175" s="171">
        <f t="shared" ref="HQ175:HQ186" si="928">CQ175</f>
        <v>2939.75</v>
      </c>
      <c r="HR175" s="168">
        <f t="shared" ref="HR175:HR186" si="929">(HQ175&gt;0)*1</f>
        <v>1</v>
      </c>
      <c r="HS175" s="168">
        <f t="shared" ref="HS175:HS186" si="930">(HQ175&lt;0)*1</f>
        <v>0</v>
      </c>
      <c r="HT175" s="160">
        <f>HQ175+HT171</f>
        <v>60640.680000000015</v>
      </c>
      <c r="HU175" s="158">
        <f>MAX(HT55:HT175)</f>
        <v>60640.680000000015</v>
      </c>
      <c r="HV175" s="158">
        <f t="shared" ref="HV175:HV186" si="931">HT175-HU175</f>
        <v>0</v>
      </c>
      <c r="HW175" s="170"/>
      <c r="HX175" s="468"/>
      <c r="HY175" s="156"/>
      <c r="HZ175" s="156"/>
      <c r="IA175" s="156"/>
      <c r="IB175" s="156"/>
      <c r="IC175" s="156"/>
      <c r="ID175" s="156"/>
      <c r="IE175" s="156"/>
      <c r="IF175" s="156"/>
      <c r="IG175" s="156"/>
      <c r="IH175" s="156"/>
      <c r="II175" s="156"/>
      <c r="IJ175" s="156"/>
      <c r="IK175" s="156"/>
      <c r="IL175" s="156"/>
      <c r="IM175" s="156"/>
      <c r="IN175" s="156"/>
      <c r="IO175" s="156"/>
      <c r="IP175" s="156"/>
      <c r="IQ175" s="156"/>
      <c r="IR175" s="156"/>
      <c r="IS175" s="156"/>
      <c r="IT175" s="156"/>
      <c r="IU175" s="156"/>
      <c r="IV175" s="156"/>
      <c r="IW175" s="156"/>
      <c r="IX175" s="156"/>
      <c r="IY175" s="156"/>
      <c r="IZ175" s="156"/>
      <c r="JA175" s="156"/>
      <c r="JB175" s="156"/>
      <c r="JC175" s="156"/>
      <c r="JD175" s="156"/>
      <c r="JE175" s="156"/>
      <c r="JF175" s="156"/>
      <c r="JG175" s="156"/>
      <c r="JH175" s="156"/>
      <c r="JI175" s="156"/>
      <c r="JJ175" s="156"/>
      <c r="JK175" s="156"/>
      <c r="JL175" s="156"/>
      <c r="JM175" s="156"/>
      <c r="JN175" s="156"/>
      <c r="JO175" s="156"/>
      <c r="JP175" s="156"/>
      <c r="JQ175" s="156"/>
      <c r="JR175" s="156"/>
      <c r="JS175" s="156"/>
      <c r="JT175" s="156"/>
      <c r="JU175" s="156"/>
    </row>
    <row r="176" spans="1:281" s="174" customFormat="1" ht="19.5" customHeight="1" x14ac:dyDescent="0.35">
      <c r="A176" s="156"/>
      <c r="B176" s="813">
        <f t="shared" ref="B176:B186" si="932">EDATE(B175,1)</f>
        <v>39479</v>
      </c>
      <c r="C176" s="814">
        <f t="shared" ref="C176:C186" si="933">G175</f>
        <v>27939.75</v>
      </c>
      <c r="D176" s="816">
        <v>0</v>
      </c>
      <c r="E176" s="816">
        <v>0</v>
      </c>
      <c r="F176" s="814">
        <f t="shared" si="866"/>
        <v>1671.74</v>
      </c>
      <c r="G176" s="817">
        <f t="shared" ref="G176:G186" si="934">F176+G175</f>
        <v>29611.49</v>
      </c>
      <c r="H176" s="818">
        <f t="shared" ref="H176:H186" si="935">F176/G175</f>
        <v>5.983374940720658E-2</v>
      </c>
      <c r="I176" s="765">
        <f t="shared" ref="I176:I186" si="936">F176+I175</f>
        <v>62312.420000000013</v>
      </c>
      <c r="J176" s="159">
        <f t="shared" si="867"/>
        <v>0</v>
      </c>
      <c r="K176" s="267">
        <v>39479</v>
      </c>
      <c r="L176" s="162">
        <f t="shared" ref="L176:L186" si="937">L175</f>
        <v>0</v>
      </c>
      <c r="M176" s="259">
        <v>-1760</v>
      </c>
      <c r="N176" s="175">
        <f t="shared" si="868"/>
        <v>0</v>
      </c>
      <c r="O176" s="162">
        <f t="shared" ref="O176:O186" si="938">O175</f>
        <v>0</v>
      </c>
      <c r="P176" s="259">
        <v>-211.1</v>
      </c>
      <c r="Q176" s="176">
        <f t="shared" si="869"/>
        <v>0</v>
      </c>
      <c r="R176" s="161">
        <f t="shared" ref="R176:R186" si="939">R175</f>
        <v>0</v>
      </c>
      <c r="S176" s="260">
        <v>1923</v>
      </c>
      <c r="T176" s="177">
        <f t="shared" si="870"/>
        <v>0</v>
      </c>
      <c r="U176" s="164">
        <f t="shared" ref="U176:U186" si="940">U175</f>
        <v>0</v>
      </c>
      <c r="V176" s="260">
        <v>192.3</v>
      </c>
      <c r="W176" s="177">
        <f t="shared" si="871"/>
        <v>0</v>
      </c>
      <c r="X176" s="164">
        <f t="shared" ref="X176:X186" si="941">X175</f>
        <v>0</v>
      </c>
      <c r="Y176" s="248">
        <v>4901</v>
      </c>
      <c r="Z176" s="178">
        <f t="shared" si="872"/>
        <v>0</v>
      </c>
      <c r="AA176" s="165">
        <f t="shared" ref="AA176:AA186" si="942">AA175</f>
        <v>0</v>
      </c>
      <c r="AB176" s="248">
        <v>2450.5</v>
      </c>
      <c r="AC176" s="179">
        <f t="shared" si="873"/>
        <v>0</v>
      </c>
      <c r="AD176" s="164">
        <f t="shared" ref="AD176:AD186" si="943">AD175</f>
        <v>0</v>
      </c>
      <c r="AE176" s="248">
        <v>490.1</v>
      </c>
      <c r="AF176" s="179">
        <f t="shared" si="874"/>
        <v>0</v>
      </c>
      <c r="AG176" s="164">
        <f t="shared" ref="AG176:AG186" si="944">AG175</f>
        <v>0</v>
      </c>
      <c r="AH176" s="439">
        <v>14555</v>
      </c>
      <c r="AI176" s="178">
        <f t="shared" si="875"/>
        <v>0</v>
      </c>
      <c r="AJ176" s="165">
        <f t="shared" ref="AJ176:AJ186" si="945">AJ175</f>
        <v>0</v>
      </c>
      <c r="AK176" s="439">
        <v>7277.5</v>
      </c>
      <c r="AL176" s="179">
        <f t="shared" si="876"/>
        <v>0</v>
      </c>
      <c r="AM176" s="164">
        <f t="shared" ref="AM176:AM186" si="946">AM175</f>
        <v>0</v>
      </c>
      <c r="AN176" s="439">
        <v>2911</v>
      </c>
      <c r="AO176" s="178">
        <f t="shared" si="877"/>
        <v>0</v>
      </c>
      <c r="AP176" s="165">
        <f t="shared" ref="AP176:AP186" si="947">AP175</f>
        <v>0</v>
      </c>
      <c r="AQ176" s="260">
        <v>3520</v>
      </c>
      <c r="AR176" s="179">
        <f t="shared" si="878"/>
        <v>0</v>
      </c>
      <c r="AS176" s="164">
        <f t="shared" ref="AS176:AS186" si="948">AS175</f>
        <v>1</v>
      </c>
      <c r="AT176" s="260">
        <v>352</v>
      </c>
      <c r="AU176" s="180">
        <f t="shared" si="879"/>
        <v>352</v>
      </c>
      <c r="AV176" s="162">
        <f t="shared" ref="AV176:AV186" si="949">AV175</f>
        <v>0</v>
      </c>
      <c r="AW176" s="259">
        <v>-1828</v>
      </c>
      <c r="AX176" s="176">
        <f t="shared" si="880"/>
        <v>0</v>
      </c>
      <c r="AY176" s="161">
        <f t="shared" ref="AY176:AY186" si="950">AY175</f>
        <v>0</v>
      </c>
      <c r="AZ176" s="248">
        <v>3887.5</v>
      </c>
      <c r="BA176" s="181">
        <f t="shared" si="881"/>
        <v>0</v>
      </c>
      <c r="BB176" s="162">
        <f t="shared" ref="BB176:BB186" si="951">BB175</f>
        <v>0</v>
      </c>
      <c r="BC176" s="248">
        <v>388.75</v>
      </c>
      <c r="BD176" s="182">
        <f t="shared" si="882"/>
        <v>0</v>
      </c>
      <c r="BE176" s="161">
        <f t="shared" ref="BE176:BE186" si="952">BE175</f>
        <v>0</v>
      </c>
      <c r="BF176" s="248">
        <v>1734.5</v>
      </c>
      <c r="BG176" s="182">
        <f t="shared" si="883"/>
        <v>0</v>
      </c>
      <c r="BH176" s="161">
        <f t="shared" ref="BH176:BH186" si="953">BH175</f>
        <v>0</v>
      </c>
      <c r="BI176" s="248">
        <v>828.25</v>
      </c>
      <c r="BJ176" s="180">
        <f t="shared" si="884"/>
        <v>0</v>
      </c>
      <c r="BK176" s="161">
        <f t="shared" ref="BK176:BK186" si="954">BK175</f>
        <v>1</v>
      </c>
      <c r="BL176" s="248">
        <v>103.25</v>
      </c>
      <c r="BM176" s="180">
        <f t="shared" si="885"/>
        <v>103.25</v>
      </c>
      <c r="BN176" s="161">
        <f t="shared" ref="BN176:BN186" si="955">BN175</f>
        <v>0</v>
      </c>
      <c r="BO176" s="260">
        <v>389.25</v>
      </c>
      <c r="BP176" s="176">
        <f t="shared" si="886"/>
        <v>0</v>
      </c>
      <c r="BQ176" s="161">
        <f t="shared" ref="BQ176:BQ186" si="956">BQ175</f>
        <v>0</v>
      </c>
      <c r="BR176" s="260">
        <v>2209.4899999999998</v>
      </c>
      <c r="BS176" s="182">
        <f t="shared" si="887"/>
        <v>0</v>
      </c>
      <c r="BT176" s="161">
        <f t="shared" ref="BT176:BT186" si="957">BT175</f>
        <v>1</v>
      </c>
      <c r="BU176" s="260">
        <v>1065.74</v>
      </c>
      <c r="BV176" s="180">
        <f t="shared" si="888"/>
        <v>1065.74</v>
      </c>
      <c r="BW176" s="162">
        <f t="shared" ref="BW176:BW186" si="958">BW175</f>
        <v>1</v>
      </c>
      <c r="BX176" s="260">
        <v>150.75</v>
      </c>
      <c r="BY176" s="176">
        <f t="shared" si="889"/>
        <v>150.75</v>
      </c>
      <c r="BZ176" s="161">
        <f t="shared" ref="BZ176:BZ186" si="959">BZ175</f>
        <v>0</v>
      </c>
      <c r="CA176" s="260">
        <v>1336</v>
      </c>
      <c r="CB176" s="180">
        <f t="shared" si="890"/>
        <v>0</v>
      </c>
      <c r="CC176" s="162">
        <f t="shared" ref="CC176:CC186" si="960">CC175</f>
        <v>0</v>
      </c>
      <c r="CD176" s="260"/>
      <c r="CE176" s="182"/>
      <c r="CF176" s="410">
        <f t="shared" ref="CF176:CF186" si="961">CF175</f>
        <v>0</v>
      </c>
      <c r="CG176" s="260">
        <v>7991</v>
      </c>
      <c r="CH176" s="182">
        <f t="shared" si="891"/>
        <v>0</v>
      </c>
      <c r="CI176" s="416">
        <f t="shared" ref="CI176:CI186" si="962">CI175</f>
        <v>0</v>
      </c>
      <c r="CJ176" s="260">
        <v>3976</v>
      </c>
      <c r="CK176" s="444">
        <f t="shared" si="892"/>
        <v>0</v>
      </c>
      <c r="CL176" s="162">
        <f t="shared" ref="CL176:CL186" si="963">CL175</f>
        <v>0</v>
      </c>
      <c r="CM176" s="260">
        <v>764</v>
      </c>
      <c r="CN176" s="608">
        <f t="shared" si="893"/>
        <v>0</v>
      </c>
      <c r="CO176" s="158">
        <f t="shared" si="894"/>
        <v>1671.74</v>
      </c>
      <c r="CP176" s="182"/>
      <c r="CQ176" s="731">
        <f t="shared" si="895"/>
        <v>1671.74</v>
      </c>
      <c r="CR176" s="599"/>
      <c r="CS176" s="359">
        <f t="shared" ref="CS176:CS186" si="964">EDATE(CS175,1)</f>
        <v>39479</v>
      </c>
      <c r="CT176" s="613"/>
      <c r="CU176" s="182"/>
      <c r="CV176" s="608"/>
      <c r="CW176" s="642"/>
      <c r="CX176" s="182"/>
      <c r="CY176" s="608"/>
      <c r="CZ176" s="613"/>
      <c r="DA176" s="182"/>
      <c r="DB176" s="608"/>
      <c r="DC176" s="613"/>
      <c r="DD176" s="182"/>
      <c r="DE176" s="608"/>
      <c r="DF176" s="613"/>
      <c r="DG176" s="182"/>
      <c r="DH176" s="608"/>
      <c r="DI176" s="613"/>
      <c r="DJ176" s="182"/>
      <c r="DK176" s="608"/>
      <c r="DL176" s="613"/>
      <c r="DM176" s="182"/>
      <c r="DN176" s="608"/>
      <c r="DO176" s="613"/>
      <c r="DP176" s="182"/>
      <c r="DQ176" s="608"/>
      <c r="DR176" s="613"/>
      <c r="DS176" s="182"/>
      <c r="DT176" s="608"/>
      <c r="DU176" s="613"/>
      <c r="DV176" s="182"/>
      <c r="DW176" s="608"/>
      <c r="DX176" s="613"/>
      <c r="DY176" s="182"/>
      <c r="DZ176" s="608"/>
      <c r="EA176" s="613"/>
      <c r="EB176" s="182"/>
      <c r="EC176" s="608"/>
      <c r="ED176" s="613"/>
      <c r="EE176" s="182"/>
      <c r="EF176" s="608"/>
      <c r="EG176" s="613"/>
      <c r="EH176" s="182"/>
      <c r="EI176" s="608"/>
      <c r="EJ176" s="613"/>
      <c r="EK176" s="182"/>
      <c r="EL176" s="608"/>
      <c r="EM176" s="613"/>
      <c r="EN176" s="182"/>
      <c r="EO176" s="608"/>
      <c r="EP176" s="613"/>
      <c r="EQ176" s="182"/>
      <c r="ER176" s="608"/>
      <c r="ES176" s="613"/>
      <c r="ET176" s="182"/>
      <c r="EU176" s="608"/>
      <c r="EV176" s="613"/>
      <c r="EW176" s="182"/>
      <c r="EX176" s="608"/>
      <c r="EY176" s="613"/>
      <c r="EZ176" s="182"/>
      <c r="FA176" s="608"/>
      <c r="FB176" s="182"/>
      <c r="FC176" s="182"/>
      <c r="FD176" s="182"/>
      <c r="FE176" s="588"/>
      <c r="FF176" s="182"/>
      <c r="FG176" s="181"/>
      <c r="FH176" s="860"/>
      <c r="FI176" s="662">
        <f t="shared" si="534"/>
        <v>40210</v>
      </c>
      <c r="FJ176" s="677"/>
      <c r="FK176" s="677"/>
      <c r="FL176" s="677"/>
      <c r="FM176" s="677"/>
      <c r="FN176" s="677"/>
      <c r="FO176" s="677"/>
      <c r="FP176" s="677"/>
      <c r="FQ176" s="677"/>
      <c r="FR176" s="677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666"/>
      <c r="GD176" s="666"/>
      <c r="GE176" s="666"/>
      <c r="GF176" s="666"/>
      <c r="GG176" s="169"/>
      <c r="GH176" s="686">
        <f t="shared" si="896"/>
        <v>0</v>
      </c>
      <c r="GI176" s="171">
        <f t="shared" si="897"/>
        <v>0</v>
      </c>
      <c r="GJ176" s="171">
        <f t="shared" si="898"/>
        <v>0</v>
      </c>
      <c r="GK176" s="171">
        <f t="shared" si="899"/>
        <v>0</v>
      </c>
      <c r="GL176" s="171">
        <f t="shared" si="900"/>
        <v>0</v>
      </c>
      <c r="GM176" s="171">
        <f t="shared" si="901"/>
        <v>0</v>
      </c>
      <c r="GN176" s="171">
        <f t="shared" si="902"/>
        <v>0</v>
      </c>
      <c r="GO176" s="171">
        <f t="shared" si="903"/>
        <v>0</v>
      </c>
      <c r="GP176" s="171">
        <f t="shared" si="904"/>
        <v>0</v>
      </c>
      <c r="GQ176" s="171">
        <f t="shared" si="905"/>
        <v>0</v>
      </c>
      <c r="GR176" s="171">
        <f t="shared" si="906"/>
        <v>0</v>
      </c>
      <c r="GS176" s="171">
        <f t="shared" si="907"/>
        <v>9500.6</v>
      </c>
      <c r="GT176" s="171">
        <f t="shared" si="908"/>
        <v>0</v>
      </c>
      <c r="GU176" s="171">
        <f t="shared" si="909"/>
        <v>0</v>
      </c>
      <c r="GV176" s="171">
        <f t="shared" si="910"/>
        <v>0</v>
      </c>
      <c r="GW176" s="171">
        <f t="shared" si="911"/>
        <v>0</v>
      </c>
      <c r="GX176" s="171">
        <f t="shared" si="912"/>
        <v>0</v>
      </c>
      <c r="GY176" s="171">
        <f t="shared" si="913"/>
        <v>15367.509999999998</v>
      </c>
      <c r="GZ176" s="171">
        <f t="shared" si="914"/>
        <v>0</v>
      </c>
      <c r="HA176" s="171">
        <f t="shared" si="915"/>
        <v>0</v>
      </c>
      <c r="HB176" s="171">
        <f t="shared" si="916"/>
        <v>65076.149999999994</v>
      </c>
      <c r="HC176" s="171">
        <f t="shared" si="917"/>
        <v>10796.24</v>
      </c>
      <c r="HD176" s="171">
        <f t="shared" si="918"/>
        <v>0</v>
      </c>
      <c r="HE176" s="171">
        <f t="shared" si="919"/>
        <v>0</v>
      </c>
      <c r="HF176" s="171">
        <f t="shared" si="920"/>
        <v>0</v>
      </c>
      <c r="HG176" s="171">
        <f t="shared" si="921"/>
        <v>0</v>
      </c>
      <c r="HH176" s="171">
        <f t="shared" si="922"/>
        <v>0</v>
      </c>
      <c r="HI176" s="778"/>
      <c r="HJ176" s="171">
        <f t="shared" si="923"/>
        <v>-491.6</v>
      </c>
      <c r="HK176" s="171"/>
      <c r="HL176" s="172">
        <f t="shared" si="924"/>
        <v>40210</v>
      </c>
      <c r="HM176" s="171">
        <f t="shared" si="765"/>
        <v>100740.50000000004</v>
      </c>
      <c r="HN176" s="700">
        <f t="shared" si="925"/>
        <v>39479</v>
      </c>
      <c r="HO176" s="160">
        <f t="shared" si="926"/>
        <v>1671.74</v>
      </c>
      <c r="HP176" s="160">
        <f t="shared" si="927"/>
        <v>0</v>
      </c>
      <c r="HQ176" s="171">
        <f t="shared" si="928"/>
        <v>1671.74</v>
      </c>
      <c r="HR176" s="168">
        <f t="shared" si="929"/>
        <v>1</v>
      </c>
      <c r="HS176" s="168">
        <f t="shared" si="930"/>
        <v>0</v>
      </c>
      <c r="HT176" s="160">
        <f t="shared" ref="HT176:HT186" si="965">HQ176+HT175</f>
        <v>62312.420000000013</v>
      </c>
      <c r="HU176" s="158">
        <f>MAX(HT55:HT176)</f>
        <v>62312.420000000013</v>
      </c>
      <c r="HV176" s="158">
        <f t="shared" si="931"/>
        <v>0</v>
      </c>
      <c r="HW176" s="170"/>
      <c r="HX176" s="468"/>
      <c r="HY176" s="156"/>
      <c r="HZ176" s="156"/>
      <c r="IA176" s="156"/>
      <c r="IB176" s="156"/>
      <c r="IC176" s="156"/>
      <c r="ID176" s="156"/>
      <c r="IE176" s="156"/>
      <c r="IF176" s="156"/>
      <c r="IG176" s="156"/>
      <c r="IH176" s="156"/>
      <c r="II176" s="156"/>
      <c r="IJ176" s="156"/>
      <c r="IK176" s="156"/>
      <c r="IL176" s="156"/>
      <c r="IM176" s="156"/>
      <c r="IN176" s="156"/>
      <c r="IO176" s="156"/>
      <c r="IP176" s="156"/>
      <c r="IQ176" s="156"/>
      <c r="IR176" s="156"/>
      <c r="IS176" s="156"/>
      <c r="IT176" s="156"/>
      <c r="IU176" s="156"/>
      <c r="IV176" s="156"/>
      <c r="IW176" s="156"/>
      <c r="IX176" s="156"/>
      <c r="IY176" s="156"/>
      <c r="IZ176" s="156"/>
      <c r="JA176" s="156"/>
      <c r="JB176" s="156"/>
      <c r="JC176" s="156"/>
      <c r="JD176" s="156"/>
      <c r="JE176" s="156"/>
      <c r="JF176" s="156"/>
      <c r="JG176" s="156"/>
      <c r="JH176" s="156"/>
      <c r="JI176" s="156"/>
      <c r="JJ176" s="156"/>
      <c r="JK176" s="156"/>
      <c r="JL176" s="156"/>
      <c r="JM176" s="156"/>
      <c r="JN176" s="156"/>
      <c r="JO176" s="156"/>
      <c r="JP176" s="156"/>
      <c r="JQ176" s="156"/>
      <c r="JR176" s="156"/>
      <c r="JS176" s="156"/>
      <c r="JT176" s="156"/>
      <c r="JU176" s="156"/>
    </row>
    <row r="177" spans="1:281" s="174" customFormat="1" ht="19.5" customHeight="1" x14ac:dyDescent="0.35">
      <c r="A177" s="156"/>
      <c r="B177" s="813">
        <f t="shared" si="932"/>
        <v>39508</v>
      </c>
      <c r="C177" s="814">
        <f t="shared" si="933"/>
        <v>29611.49</v>
      </c>
      <c r="D177" s="816">
        <v>0</v>
      </c>
      <c r="E177" s="816">
        <v>0</v>
      </c>
      <c r="F177" s="814">
        <f t="shared" si="866"/>
        <v>3623.74</v>
      </c>
      <c r="G177" s="817">
        <f t="shared" si="934"/>
        <v>33235.230000000003</v>
      </c>
      <c r="H177" s="818">
        <f t="shared" si="935"/>
        <v>0.12237614520579679</v>
      </c>
      <c r="I177" s="765">
        <f t="shared" si="936"/>
        <v>65936.160000000018</v>
      </c>
      <c r="J177" s="159">
        <f t="shared" si="867"/>
        <v>0</v>
      </c>
      <c r="K177" s="267">
        <v>39508</v>
      </c>
      <c r="L177" s="162">
        <f t="shared" si="937"/>
        <v>0</v>
      </c>
      <c r="M177" s="259">
        <v>-2399.5</v>
      </c>
      <c r="N177" s="175">
        <f t="shared" si="868"/>
        <v>0</v>
      </c>
      <c r="O177" s="162">
        <f t="shared" si="938"/>
        <v>0</v>
      </c>
      <c r="P177" s="259">
        <v>-310.14999999999998</v>
      </c>
      <c r="Q177" s="176">
        <f t="shared" si="869"/>
        <v>0</v>
      </c>
      <c r="R177" s="161">
        <f t="shared" si="939"/>
        <v>0</v>
      </c>
      <c r="S177" s="259">
        <v>-2071</v>
      </c>
      <c r="T177" s="177">
        <f t="shared" si="870"/>
        <v>0</v>
      </c>
      <c r="U177" s="164">
        <f t="shared" si="940"/>
        <v>0</v>
      </c>
      <c r="V177" s="259">
        <v>-242.2</v>
      </c>
      <c r="W177" s="177">
        <f t="shared" si="871"/>
        <v>0</v>
      </c>
      <c r="X177" s="164">
        <f t="shared" si="941"/>
        <v>0</v>
      </c>
      <c r="Y177" s="247">
        <v>-317</v>
      </c>
      <c r="Z177" s="178">
        <f t="shared" si="872"/>
        <v>0</v>
      </c>
      <c r="AA177" s="165">
        <f t="shared" si="942"/>
        <v>0</v>
      </c>
      <c r="AB177" s="247">
        <v>-178</v>
      </c>
      <c r="AC177" s="179">
        <f t="shared" si="873"/>
        <v>0</v>
      </c>
      <c r="AD177" s="164">
        <f t="shared" si="943"/>
        <v>0</v>
      </c>
      <c r="AE177" s="247">
        <v>-66.8</v>
      </c>
      <c r="AF177" s="179">
        <f t="shared" si="874"/>
        <v>0</v>
      </c>
      <c r="AG177" s="164">
        <f t="shared" si="944"/>
        <v>0</v>
      </c>
      <c r="AH177" s="243">
        <v>-1604</v>
      </c>
      <c r="AI177" s="178">
        <f t="shared" si="875"/>
        <v>0</v>
      </c>
      <c r="AJ177" s="165">
        <f t="shared" si="945"/>
        <v>0</v>
      </c>
      <c r="AK177" s="243">
        <v>-821.5</v>
      </c>
      <c r="AL177" s="179">
        <f t="shared" si="876"/>
        <v>0</v>
      </c>
      <c r="AM177" s="164">
        <f t="shared" si="946"/>
        <v>0</v>
      </c>
      <c r="AN177" s="243">
        <v>-352</v>
      </c>
      <c r="AO177" s="178">
        <f t="shared" si="877"/>
        <v>0</v>
      </c>
      <c r="AP177" s="165">
        <f t="shared" si="947"/>
        <v>0</v>
      </c>
      <c r="AQ177" s="259">
        <v>-1549</v>
      </c>
      <c r="AR177" s="179">
        <f t="shared" si="878"/>
        <v>0</v>
      </c>
      <c r="AS177" s="164">
        <f t="shared" si="948"/>
        <v>1</v>
      </c>
      <c r="AT177" s="259">
        <v>-190</v>
      </c>
      <c r="AU177" s="180">
        <f t="shared" si="879"/>
        <v>-190</v>
      </c>
      <c r="AV177" s="162">
        <f t="shared" si="949"/>
        <v>0</v>
      </c>
      <c r="AW177" s="260">
        <v>2681</v>
      </c>
      <c r="AX177" s="176">
        <f t="shared" si="880"/>
        <v>0</v>
      </c>
      <c r="AY177" s="161">
        <f t="shared" si="950"/>
        <v>0</v>
      </c>
      <c r="AZ177" s="248">
        <v>6300</v>
      </c>
      <c r="BA177" s="181">
        <f t="shared" si="881"/>
        <v>0</v>
      </c>
      <c r="BB177" s="162">
        <f t="shared" si="951"/>
        <v>0</v>
      </c>
      <c r="BC177" s="248">
        <v>630</v>
      </c>
      <c r="BD177" s="182">
        <f t="shared" si="882"/>
        <v>0</v>
      </c>
      <c r="BE177" s="161">
        <f t="shared" si="952"/>
        <v>0</v>
      </c>
      <c r="BF177" s="248">
        <v>7387.5</v>
      </c>
      <c r="BG177" s="182">
        <f t="shared" si="883"/>
        <v>0</v>
      </c>
      <c r="BH177" s="161">
        <f t="shared" si="953"/>
        <v>0</v>
      </c>
      <c r="BI177" s="248">
        <v>3693.75</v>
      </c>
      <c r="BJ177" s="180">
        <f t="shared" si="884"/>
        <v>0</v>
      </c>
      <c r="BK177" s="161">
        <f t="shared" si="954"/>
        <v>1</v>
      </c>
      <c r="BL177" s="248">
        <v>738.75</v>
      </c>
      <c r="BM177" s="180">
        <f t="shared" si="885"/>
        <v>738.75</v>
      </c>
      <c r="BN177" s="161">
        <f t="shared" si="955"/>
        <v>0</v>
      </c>
      <c r="BO177" s="260">
        <v>1200</v>
      </c>
      <c r="BP177" s="176">
        <f t="shared" si="886"/>
        <v>0</v>
      </c>
      <c r="BQ177" s="161">
        <f t="shared" si="956"/>
        <v>0</v>
      </c>
      <c r="BR177" s="260">
        <v>5124.99</v>
      </c>
      <c r="BS177" s="182">
        <f t="shared" si="887"/>
        <v>0</v>
      </c>
      <c r="BT177" s="161">
        <f t="shared" si="957"/>
        <v>1</v>
      </c>
      <c r="BU177" s="260">
        <v>2562.4899999999998</v>
      </c>
      <c r="BV177" s="180">
        <f t="shared" si="888"/>
        <v>2562.4899999999998</v>
      </c>
      <c r="BW177" s="162">
        <f t="shared" si="958"/>
        <v>1</v>
      </c>
      <c r="BX177" s="260">
        <v>512.5</v>
      </c>
      <c r="BY177" s="176">
        <f t="shared" si="889"/>
        <v>512.5</v>
      </c>
      <c r="BZ177" s="161">
        <f t="shared" si="959"/>
        <v>0</v>
      </c>
      <c r="CA177" s="260">
        <v>1912</v>
      </c>
      <c r="CB177" s="180">
        <f t="shared" si="890"/>
        <v>0</v>
      </c>
      <c r="CC177" s="162">
        <f t="shared" si="960"/>
        <v>0</v>
      </c>
      <c r="CD177" s="260"/>
      <c r="CE177" s="182"/>
      <c r="CF177" s="410">
        <f t="shared" si="961"/>
        <v>0</v>
      </c>
      <c r="CG177" s="259">
        <v>-260</v>
      </c>
      <c r="CH177" s="182">
        <f t="shared" si="891"/>
        <v>0</v>
      </c>
      <c r="CI177" s="416">
        <f t="shared" si="962"/>
        <v>0</v>
      </c>
      <c r="CJ177" s="259">
        <v>-130</v>
      </c>
      <c r="CK177" s="444">
        <f t="shared" si="892"/>
        <v>0</v>
      </c>
      <c r="CL177" s="162">
        <f t="shared" si="963"/>
        <v>0</v>
      </c>
      <c r="CM177" s="259">
        <v>-26</v>
      </c>
      <c r="CN177" s="608">
        <f t="shared" si="893"/>
        <v>0</v>
      </c>
      <c r="CO177" s="158">
        <f t="shared" si="894"/>
        <v>3623.74</v>
      </c>
      <c r="CP177" s="182"/>
      <c r="CQ177" s="731">
        <f t="shared" si="895"/>
        <v>3623.74</v>
      </c>
      <c r="CR177" s="599"/>
      <c r="CS177" s="359">
        <f t="shared" si="964"/>
        <v>39508</v>
      </c>
      <c r="CT177" s="613"/>
      <c r="CU177" s="182"/>
      <c r="CV177" s="608"/>
      <c r="CW177" s="642"/>
      <c r="CX177" s="182"/>
      <c r="CY177" s="608"/>
      <c r="CZ177" s="613"/>
      <c r="DA177" s="182"/>
      <c r="DB177" s="608"/>
      <c r="DC177" s="613"/>
      <c r="DD177" s="182"/>
      <c r="DE177" s="608"/>
      <c r="DF177" s="613"/>
      <c r="DG177" s="182"/>
      <c r="DH177" s="608"/>
      <c r="DI177" s="613"/>
      <c r="DJ177" s="182"/>
      <c r="DK177" s="608"/>
      <c r="DL177" s="613"/>
      <c r="DM177" s="182"/>
      <c r="DN177" s="608"/>
      <c r="DO177" s="613"/>
      <c r="DP177" s="182"/>
      <c r="DQ177" s="608"/>
      <c r="DR177" s="613"/>
      <c r="DS177" s="182"/>
      <c r="DT177" s="608"/>
      <c r="DU177" s="613"/>
      <c r="DV177" s="182"/>
      <c r="DW177" s="608"/>
      <c r="DX177" s="613"/>
      <c r="DY177" s="182"/>
      <c r="DZ177" s="608"/>
      <c r="EA177" s="613"/>
      <c r="EB177" s="182"/>
      <c r="EC177" s="608"/>
      <c r="ED177" s="613"/>
      <c r="EE177" s="182"/>
      <c r="EF177" s="608"/>
      <c r="EG177" s="613"/>
      <c r="EH177" s="182"/>
      <c r="EI177" s="608"/>
      <c r="EJ177" s="613"/>
      <c r="EK177" s="182"/>
      <c r="EL177" s="608"/>
      <c r="EM177" s="613"/>
      <c r="EN177" s="182"/>
      <c r="EO177" s="608"/>
      <c r="EP177" s="613"/>
      <c r="EQ177" s="182"/>
      <c r="ER177" s="608"/>
      <c r="ES177" s="613"/>
      <c r="ET177" s="182"/>
      <c r="EU177" s="608"/>
      <c r="EV177" s="613"/>
      <c r="EW177" s="182"/>
      <c r="EX177" s="608"/>
      <c r="EY177" s="613"/>
      <c r="EZ177" s="182"/>
      <c r="FA177" s="608"/>
      <c r="FB177" s="182"/>
      <c r="FC177" s="182"/>
      <c r="FD177" s="182"/>
      <c r="FE177" s="588"/>
      <c r="FF177" s="182"/>
      <c r="FG177" s="181"/>
      <c r="FH177" s="860"/>
      <c r="FI177" s="662">
        <f t="shared" si="534"/>
        <v>40238</v>
      </c>
      <c r="FJ177" s="677"/>
      <c r="FK177" s="677"/>
      <c r="FL177" s="677"/>
      <c r="FM177" s="677"/>
      <c r="FN177" s="677"/>
      <c r="FO177" s="677"/>
      <c r="FP177" s="677"/>
      <c r="FQ177" s="677"/>
      <c r="FR177" s="677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666"/>
      <c r="GD177" s="666"/>
      <c r="GE177" s="666"/>
      <c r="GF177" s="666"/>
      <c r="GG177" s="169"/>
      <c r="GH177" s="686">
        <f t="shared" si="896"/>
        <v>0</v>
      </c>
      <c r="GI177" s="171">
        <f t="shared" si="897"/>
        <v>0</v>
      </c>
      <c r="GJ177" s="171">
        <f t="shared" si="898"/>
        <v>0</v>
      </c>
      <c r="GK177" s="171">
        <f t="shared" si="899"/>
        <v>0</v>
      </c>
      <c r="GL177" s="171">
        <f t="shared" si="900"/>
        <v>0</v>
      </c>
      <c r="GM177" s="171">
        <f t="shared" si="901"/>
        <v>0</v>
      </c>
      <c r="GN177" s="171">
        <f t="shared" si="902"/>
        <v>0</v>
      </c>
      <c r="GO177" s="171">
        <f t="shared" si="903"/>
        <v>0</v>
      </c>
      <c r="GP177" s="171">
        <f t="shared" si="904"/>
        <v>0</v>
      </c>
      <c r="GQ177" s="171">
        <f t="shared" si="905"/>
        <v>0</v>
      </c>
      <c r="GR177" s="171">
        <f t="shared" si="906"/>
        <v>0</v>
      </c>
      <c r="GS177" s="171">
        <f t="shared" si="907"/>
        <v>9715.6</v>
      </c>
      <c r="GT177" s="171">
        <f t="shared" si="908"/>
        <v>0</v>
      </c>
      <c r="GU177" s="171">
        <f t="shared" si="909"/>
        <v>0</v>
      </c>
      <c r="GV177" s="171">
        <f t="shared" si="910"/>
        <v>0</v>
      </c>
      <c r="GW177" s="171">
        <f t="shared" si="911"/>
        <v>0</v>
      </c>
      <c r="GX177" s="171">
        <f t="shared" si="912"/>
        <v>0</v>
      </c>
      <c r="GY177" s="171">
        <f t="shared" si="913"/>
        <v>15044.009999999998</v>
      </c>
      <c r="GZ177" s="171">
        <f t="shared" si="914"/>
        <v>0</v>
      </c>
      <c r="HA177" s="171">
        <f t="shared" si="915"/>
        <v>0</v>
      </c>
      <c r="HB177" s="171">
        <f t="shared" si="916"/>
        <v>66037.149999999994</v>
      </c>
      <c r="HC177" s="171">
        <f t="shared" si="917"/>
        <v>10957.24</v>
      </c>
      <c r="HD177" s="171">
        <f t="shared" si="918"/>
        <v>0</v>
      </c>
      <c r="HE177" s="171">
        <f t="shared" si="919"/>
        <v>0</v>
      </c>
      <c r="HF177" s="171">
        <f t="shared" si="920"/>
        <v>0</v>
      </c>
      <c r="HG177" s="171">
        <f t="shared" si="921"/>
        <v>0</v>
      </c>
      <c r="HH177" s="171">
        <f t="shared" si="922"/>
        <v>0</v>
      </c>
      <c r="HI177" s="778"/>
      <c r="HJ177" s="171">
        <f t="shared" si="923"/>
        <v>1013.5</v>
      </c>
      <c r="HK177" s="171"/>
      <c r="HL177" s="172">
        <f t="shared" si="924"/>
        <v>40238</v>
      </c>
      <c r="HM177" s="171">
        <f t="shared" si="765"/>
        <v>101754.00000000004</v>
      </c>
      <c r="HN177" s="700">
        <f t="shared" si="925"/>
        <v>39508</v>
      </c>
      <c r="HO177" s="160">
        <f t="shared" si="926"/>
        <v>3623.74</v>
      </c>
      <c r="HP177" s="160">
        <f t="shared" si="927"/>
        <v>0</v>
      </c>
      <c r="HQ177" s="171">
        <f t="shared" si="928"/>
        <v>3623.74</v>
      </c>
      <c r="HR177" s="168">
        <f t="shared" si="929"/>
        <v>1</v>
      </c>
      <c r="HS177" s="168">
        <f t="shared" si="930"/>
        <v>0</v>
      </c>
      <c r="HT177" s="160">
        <f t="shared" si="965"/>
        <v>65936.160000000018</v>
      </c>
      <c r="HU177" s="158">
        <f>MAX(HT55:HT177)</f>
        <v>65936.160000000018</v>
      </c>
      <c r="HV177" s="158">
        <f t="shared" si="931"/>
        <v>0</v>
      </c>
      <c r="HW177" s="170"/>
      <c r="HX177" s="468"/>
      <c r="HY177" s="156"/>
      <c r="HZ177" s="156"/>
      <c r="IA177" s="156"/>
      <c r="IB177" s="156"/>
      <c r="IC177" s="156"/>
      <c r="ID177" s="156"/>
      <c r="IE177" s="156"/>
      <c r="IF177" s="156"/>
      <c r="IG177" s="156"/>
      <c r="IH177" s="156"/>
      <c r="II177" s="156"/>
      <c r="IJ177" s="156"/>
      <c r="IK177" s="156"/>
      <c r="IL177" s="156"/>
      <c r="IM177" s="156"/>
      <c r="IN177" s="156"/>
      <c r="IO177" s="156"/>
      <c r="IP177" s="156"/>
      <c r="IQ177" s="156"/>
      <c r="IR177" s="156"/>
      <c r="IS177" s="156"/>
      <c r="IT177" s="156"/>
      <c r="IU177" s="156"/>
      <c r="IV177" s="156"/>
      <c r="IW177" s="156"/>
      <c r="IX177" s="156"/>
      <c r="IY177" s="156"/>
      <c r="IZ177" s="156"/>
      <c r="JA177" s="156"/>
      <c r="JB177" s="156"/>
      <c r="JC177" s="156"/>
      <c r="JD177" s="156"/>
      <c r="JE177" s="156"/>
      <c r="JF177" s="156"/>
      <c r="JG177" s="156"/>
      <c r="JH177" s="156"/>
      <c r="JI177" s="156"/>
      <c r="JJ177" s="156"/>
      <c r="JK177" s="156"/>
      <c r="JL177" s="156"/>
      <c r="JM177" s="156"/>
      <c r="JN177" s="156"/>
      <c r="JO177" s="156"/>
      <c r="JP177" s="156"/>
      <c r="JQ177" s="156"/>
      <c r="JR177" s="156"/>
      <c r="JS177" s="156"/>
      <c r="JT177" s="156"/>
      <c r="JU177" s="156"/>
    </row>
    <row r="178" spans="1:281" s="174" customFormat="1" ht="19.5" customHeight="1" x14ac:dyDescent="0.35">
      <c r="A178" s="156"/>
      <c r="B178" s="813">
        <f t="shared" si="932"/>
        <v>39539</v>
      </c>
      <c r="C178" s="814">
        <f t="shared" si="933"/>
        <v>33235.230000000003</v>
      </c>
      <c r="D178" s="816">
        <v>0</v>
      </c>
      <c r="E178" s="816">
        <v>0</v>
      </c>
      <c r="F178" s="814">
        <f t="shared" si="866"/>
        <v>-1217.49</v>
      </c>
      <c r="G178" s="817">
        <f t="shared" si="934"/>
        <v>32017.74</v>
      </c>
      <c r="H178" s="818">
        <f t="shared" si="935"/>
        <v>-3.6632513149450145E-2</v>
      </c>
      <c r="I178" s="765">
        <f t="shared" si="936"/>
        <v>64718.67000000002</v>
      </c>
      <c r="J178" s="159">
        <f t="shared" si="867"/>
        <v>-1217.489999999998</v>
      </c>
      <c r="K178" s="267">
        <v>39539</v>
      </c>
      <c r="L178" s="162">
        <f t="shared" si="937"/>
        <v>0</v>
      </c>
      <c r="M178" s="260">
        <v>3144.5</v>
      </c>
      <c r="N178" s="175">
        <f t="shared" si="868"/>
        <v>0</v>
      </c>
      <c r="O178" s="162">
        <f t="shared" si="938"/>
        <v>0</v>
      </c>
      <c r="P178" s="260">
        <v>314.45</v>
      </c>
      <c r="Q178" s="176">
        <f t="shared" si="869"/>
        <v>0</v>
      </c>
      <c r="R178" s="161">
        <f t="shared" si="939"/>
        <v>0</v>
      </c>
      <c r="S178" s="260">
        <v>2715.4</v>
      </c>
      <c r="T178" s="177">
        <f t="shared" si="870"/>
        <v>0</v>
      </c>
      <c r="U178" s="164">
        <f t="shared" si="940"/>
        <v>0</v>
      </c>
      <c r="V178" s="260">
        <v>271.54000000000002</v>
      </c>
      <c r="W178" s="177">
        <f t="shared" si="871"/>
        <v>0</v>
      </c>
      <c r="X178" s="164">
        <f t="shared" si="941"/>
        <v>0</v>
      </c>
      <c r="Y178" s="248">
        <v>3905</v>
      </c>
      <c r="Z178" s="178">
        <f t="shared" si="872"/>
        <v>0</v>
      </c>
      <c r="AA178" s="165">
        <f t="shared" si="942"/>
        <v>0</v>
      </c>
      <c r="AB178" s="248">
        <v>1952.5</v>
      </c>
      <c r="AC178" s="179">
        <f t="shared" si="873"/>
        <v>0</v>
      </c>
      <c r="AD178" s="164">
        <f t="shared" si="943"/>
        <v>0</v>
      </c>
      <c r="AE178" s="248">
        <v>390.5</v>
      </c>
      <c r="AF178" s="179">
        <f t="shared" si="874"/>
        <v>0</v>
      </c>
      <c r="AG178" s="164">
        <f t="shared" si="944"/>
        <v>0</v>
      </c>
      <c r="AH178" s="439">
        <v>1750</v>
      </c>
      <c r="AI178" s="178">
        <f t="shared" si="875"/>
        <v>0</v>
      </c>
      <c r="AJ178" s="165">
        <f t="shared" si="945"/>
        <v>0</v>
      </c>
      <c r="AK178" s="439">
        <v>875</v>
      </c>
      <c r="AL178" s="179">
        <f t="shared" si="876"/>
        <v>0</v>
      </c>
      <c r="AM178" s="164">
        <f t="shared" si="946"/>
        <v>0</v>
      </c>
      <c r="AN178" s="439">
        <v>350</v>
      </c>
      <c r="AO178" s="178">
        <f t="shared" si="877"/>
        <v>0</v>
      </c>
      <c r="AP178" s="165">
        <f t="shared" si="947"/>
        <v>0</v>
      </c>
      <c r="AQ178" s="260">
        <v>571</v>
      </c>
      <c r="AR178" s="179">
        <f t="shared" si="878"/>
        <v>0</v>
      </c>
      <c r="AS178" s="164">
        <f t="shared" si="948"/>
        <v>1</v>
      </c>
      <c r="AT178" s="260">
        <v>22</v>
      </c>
      <c r="AU178" s="180">
        <f t="shared" si="879"/>
        <v>22</v>
      </c>
      <c r="AV178" s="162">
        <f t="shared" si="949"/>
        <v>0</v>
      </c>
      <c r="AW178" s="259">
        <v>-2937</v>
      </c>
      <c r="AX178" s="176">
        <f t="shared" si="880"/>
        <v>0</v>
      </c>
      <c r="AY178" s="161">
        <f t="shared" si="950"/>
        <v>0</v>
      </c>
      <c r="AZ178" s="248">
        <v>361.03</v>
      </c>
      <c r="BA178" s="181">
        <f t="shared" si="881"/>
        <v>0</v>
      </c>
      <c r="BB178" s="162">
        <f t="shared" si="951"/>
        <v>0</v>
      </c>
      <c r="BC178" s="248">
        <v>32.200000000000003</v>
      </c>
      <c r="BD178" s="182">
        <f t="shared" si="882"/>
        <v>0</v>
      </c>
      <c r="BE178" s="161">
        <f t="shared" si="952"/>
        <v>0</v>
      </c>
      <c r="BF178" s="247">
        <v>-1739</v>
      </c>
      <c r="BG178" s="182">
        <f t="shared" si="883"/>
        <v>0</v>
      </c>
      <c r="BH178" s="161">
        <f t="shared" si="953"/>
        <v>0</v>
      </c>
      <c r="BI178" s="247">
        <v>-889</v>
      </c>
      <c r="BJ178" s="180">
        <f t="shared" si="884"/>
        <v>0</v>
      </c>
      <c r="BK178" s="161">
        <f t="shared" si="954"/>
        <v>1</v>
      </c>
      <c r="BL178" s="247">
        <v>-209</v>
      </c>
      <c r="BM178" s="180">
        <f t="shared" si="885"/>
        <v>-209</v>
      </c>
      <c r="BN178" s="161">
        <f t="shared" si="955"/>
        <v>0</v>
      </c>
      <c r="BO178" s="259">
        <v>-726.5</v>
      </c>
      <c r="BP178" s="176">
        <f t="shared" si="886"/>
        <v>0</v>
      </c>
      <c r="BQ178" s="161">
        <f t="shared" si="956"/>
        <v>0</v>
      </c>
      <c r="BR178" s="259">
        <v>-1626.49</v>
      </c>
      <c r="BS178" s="182">
        <f t="shared" si="887"/>
        <v>0</v>
      </c>
      <c r="BT178" s="161">
        <f t="shared" si="957"/>
        <v>1</v>
      </c>
      <c r="BU178" s="259">
        <v>-832.74</v>
      </c>
      <c r="BV178" s="180">
        <f t="shared" si="888"/>
        <v>-832.74</v>
      </c>
      <c r="BW178" s="162">
        <f t="shared" si="958"/>
        <v>1</v>
      </c>
      <c r="BX178" s="259">
        <v>-197.75</v>
      </c>
      <c r="BY178" s="176">
        <f t="shared" si="889"/>
        <v>-197.75</v>
      </c>
      <c r="BZ178" s="161">
        <f t="shared" si="959"/>
        <v>0</v>
      </c>
      <c r="CA178" s="259">
        <v>-798</v>
      </c>
      <c r="CB178" s="180">
        <f t="shared" si="890"/>
        <v>0</v>
      </c>
      <c r="CC178" s="162">
        <f t="shared" si="960"/>
        <v>0</v>
      </c>
      <c r="CD178" s="260"/>
      <c r="CE178" s="182"/>
      <c r="CF178" s="410">
        <f t="shared" si="961"/>
        <v>0</v>
      </c>
      <c r="CG178" s="260">
        <v>11870</v>
      </c>
      <c r="CH178" s="182">
        <f t="shared" si="891"/>
        <v>0</v>
      </c>
      <c r="CI178" s="416">
        <f t="shared" si="962"/>
        <v>0</v>
      </c>
      <c r="CJ178" s="260">
        <v>5935</v>
      </c>
      <c r="CK178" s="444">
        <f t="shared" si="892"/>
        <v>0</v>
      </c>
      <c r="CL178" s="162">
        <f t="shared" si="963"/>
        <v>0</v>
      </c>
      <c r="CM178" s="260">
        <v>1187</v>
      </c>
      <c r="CN178" s="608">
        <f t="shared" si="893"/>
        <v>0</v>
      </c>
      <c r="CO178" s="158">
        <f t="shared" si="894"/>
        <v>-1217.49</v>
      </c>
      <c r="CP178" s="182"/>
      <c r="CQ178" s="731">
        <f t="shared" si="895"/>
        <v>-1217.49</v>
      </c>
      <c r="CR178" s="599"/>
      <c r="CS178" s="359">
        <f t="shared" si="964"/>
        <v>39539</v>
      </c>
      <c r="CT178" s="613"/>
      <c r="CU178" s="182"/>
      <c r="CV178" s="608"/>
      <c r="CW178" s="642"/>
      <c r="CX178" s="182"/>
      <c r="CY178" s="608"/>
      <c r="CZ178" s="613"/>
      <c r="DA178" s="182"/>
      <c r="DB178" s="608"/>
      <c r="DC178" s="613"/>
      <c r="DD178" s="182"/>
      <c r="DE178" s="608"/>
      <c r="DF178" s="613"/>
      <c r="DG178" s="182"/>
      <c r="DH178" s="608"/>
      <c r="DI178" s="613"/>
      <c r="DJ178" s="182"/>
      <c r="DK178" s="608"/>
      <c r="DL178" s="613"/>
      <c r="DM178" s="182"/>
      <c r="DN178" s="608"/>
      <c r="DO178" s="613"/>
      <c r="DP178" s="182"/>
      <c r="DQ178" s="608"/>
      <c r="DR178" s="613"/>
      <c r="DS178" s="182"/>
      <c r="DT178" s="608"/>
      <c r="DU178" s="613"/>
      <c r="DV178" s="182"/>
      <c r="DW178" s="608"/>
      <c r="DX178" s="613"/>
      <c r="DY178" s="182"/>
      <c r="DZ178" s="608"/>
      <c r="EA178" s="613"/>
      <c r="EB178" s="182"/>
      <c r="EC178" s="608"/>
      <c r="ED178" s="613"/>
      <c r="EE178" s="182"/>
      <c r="EF178" s="608"/>
      <c r="EG178" s="613"/>
      <c r="EH178" s="182"/>
      <c r="EI178" s="608"/>
      <c r="EJ178" s="613"/>
      <c r="EK178" s="182"/>
      <c r="EL178" s="608"/>
      <c r="EM178" s="613"/>
      <c r="EN178" s="182"/>
      <c r="EO178" s="608"/>
      <c r="EP178" s="613"/>
      <c r="EQ178" s="182"/>
      <c r="ER178" s="608"/>
      <c r="ES178" s="613"/>
      <c r="ET178" s="182"/>
      <c r="EU178" s="608"/>
      <c r="EV178" s="613"/>
      <c r="EW178" s="182"/>
      <c r="EX178" s="608"/>
      <c r="EY178" s="613"/>
      <c r="EZ178" s="182"/>
      <c r="FA178" s="608"/>
      <c r="FB178" s="182"/>
      <c r="FC178" s="182"/>
      <c r="FD178" s="182"/>
      <c r="FE178" s="588"/>
      <c r="FF178" s="182"/>
      <c r="FG178" s="181"/>
      <c r="FH178" s="860"/>
      <c r="FI178" s="662">
        <f t="shared" si="534"/>
        <v>40269</v>
      </c>
      <c r="FJ178" s="677"/>
      <c r="FK178" s="677"/>
      <c r="FL178" s="677"/>
      <c r="FM178" s="677"/>
      <c r="FN178" s="677"/>
      <c r="FO178" s="677"/>
      <c r="FP178" s="677"/>
      <c r="FQ178" s="677"/>
      <c r="FR178" s="677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666"/>
      <c r="GD178" s="666"/>
      <c r="GE178" s="666"/>
      <c r="GF178" s="666"/>
      <c r="GG178" s="169"/>
      <c r="GH178" s="686">
        <f t="shared" si="896"/>
        <v>0</v>
      </c>
      <c r="GI178" s="171">
        <f t="shared" si="897"/>
        <v>0</v>
      </c>
      <c r="GJ178" s="171">
        <f t="shared" si="898"/>
        <v>0</v>
      </c>
      <c r="GK178" s="171">
        <f t="shared" si="899"/>
        <v>0</v>
      </c>
      <c r="GL178" s="171">
        <f t="shared" si="900"/>
        <v>0</v>
      </c>
      <c r="GM178" s="171">
        <f t="shared" si="901"/>
        <v>0</v>
      </c>
      <c r="GN178" s="171">
        <f t="shared" si="902"/>
        <v>0</v>
      </c>
      <c r="GO178" s="171">
        <f t="shared" si="903"/>
        <v>0</v>
      </c>
      <c r="GP178" s="171">
        <f t="shared" si="904"/>
        <v>0</v>
      </c>
      <c r="GQ178" s="171">
        <f t="shared" si="905"/>
        <v>0</v>
      </c>
      <c r="GR178" s="171">
        <f t="shared" si="906"/>
        <v>0</v>
      </c>
      <c r="GS178" s="171">
        <f t="shared" si="907"/>
        <v>9788.6</v>
      </c>
      <c r="GT178" s="171">
        <f t="shared" si="908"/>
        <v>0</v>
      </c>
      <c r="GU178" s="171">
        <f t="shared" si="909"/>
        <v>0</v>
      </c>
      <c r="GV178" s="171">
        <f t="shared" si="910"/>
        <v>0</v>
      </c>
      <c r="GW178" s="171">
        <f t="shared" si="911"/>
        <v>0</v>
      </c>
      <c r="GX178" s="171">
        <f t="shared" si="912"/>
        <v>0</v>
      </c>
      <c r="GY178" s="171">
        <f t="shared" si="913"/>
        <v>14786.509999999998</v>
      </c>
      <c r="GZ178" s="171">
        <f t="shared" si="914"/>
        <v>0</v>
      </c>
      <c r="HA178" s="171">
        <f t="shared" si="915"/>
        <v>0</v>
      </c>
      <c r="HB178" s="171">
        <f t="shared" si="916"/>
        <v>66349.649999999994</v>
      </c>
      <c r="HC178" s="171">
        <f t="shared" si="917"/>
        <v>11019.74</v>
      </c>
      <c r="HD178" s="171">
        <f t="shared" si="918"/>
        <v>0</v>
      </c>
      <c r="HE178" s="171">
        <f t="shared" si="919"/>
        <v>0</v>
      </c>
      <c r="HF178" s="171">
        <f t="shared" si="920"/>
        <v>0</v>
      </c>
      <c r="HG178" s="171">
        <f t="shared" si="921"/>
        <v>0</v>
      </c>
      <c r="HH178" s="171">
        <f t="shared" si="922"/>
        <v>0</v>
      </c>
      <c r="HI178" s="778"/>
      <c r="HJ178" s="171">
        <f t="shared" si="923"/>
        <v>190.5</v>
      </c>
      <c r="HK178" s="171"/>
      <c r="HL178" s="172">
        <f t="shared" si="924"/>
        <v>40269</v>
      </c>
      <c r="HM178" s="171">
        <f t="shared" si="765"/>
        <v>101944.50000000004</v>
      </c>
      <c r="HN178" s="700">
        <f t="shared" si="925"/>
        <v>39539</v>
      </c>
      <c r="HO178" s="160">
        <f t="shared" si="926"/>
        <v>0</v>
      </c>
      <c r="HP178" s="160">
        <f t="shared" si="927"/>
        <v>-1217.49</v>
      </c>
      <c r="HQ178" s="171">
        <f t="shared" si="928"/>
        <v>-1217.49</v>
      </c>
      <c r="HR178" s="168">
        <f t="shared" si="929"/>
        <v>0</v>
      </c>
      <c r="HS178" s="168">
        <f t="shared" si="930"/>
        <v>1</v>
      </c>
      <c r="HT178" s="160">
        <f t="shared" si="965"/>
        <v>64718.67000000002</v>
      </c>
      <c r="HU178" s="158">
        <f>MAX(HT55:HT178)</f>
        <v>65936.160000000018</v>
      </c>
      <c r="HV178" s="158">
        <f t="shared" si="931"/>
        <v>-1217.489999999998</v>
      </c>
      <c r="HW178" s="170"/>
      <c r="HX178" s="468"/>
      <c r="HY178" s="156"/>
      <c r="HZ178" s="156"/>
      <c r="IA178" s="156"/>
      <c r="IB178" s="156"/>
      <c r="IC178" s="156"/>
      <c r="ID178" s="156"/>
      <c r="IE178" s="156"/>
      <c r="IF178" s="156"/>
      <c r="IG178" s="156"/>
      <c r="IH178" s="156"/>
      <c r="II178" s="156"/>
      <c r="IJ178" s="156"/>
      <c r="IK178" s="156"/>
      <c r="IL178" s="156"/>
      <c r="IM178" s="156"/>
      <c r="IN178" s="156"/>
      <c r="IO178" s="156"/>
      <c r="IP178" s="156"/>
      <c r="IQ178" s="156"/>
      <c r="IR178" s="156"/>
      <c r="IS178" s="156"/>
      <c r="IT178" s="156"/>
      <c r="IU178" s="156"/>
      <c r="IV178" s="156"/>
      <c r="IW178" s="156"/>
      <c r="IX178" s="156"/>
      <c r="IY178" s="156"/>
      <c r="IZ178" s="156"/>
      <c r="JA178" s="156"/>
      <c r="JB178" s="156"/>
      <c r="JC178" s="156"/>
      <c r="JD178" s="156"/>
      <c r="JE178" s="156"/>
      <c r="JF178" s="156"/>
      <c r="JG178" s="156"/>
      <c r="JH178" s="156"/>
      <c r="JI178" s="156"/>
      <c r="JJ178" s="156"/>
      <c r="JK178" s="156"/>
      <c r="JL178" s="156"/>
      <c r="JM178" s="156"/>
      <c r="JN178" s="156"/>
      <c r="JO178" s="156"/>
      <c r="JP178" s="156"/>
      <c r="JQ178" s="156"/>
      <c r="JR178" s="156"/>
      <c r="JS178" s="156"/>
      <c r="JT178" s="156"/>
      <c r="JU178" s="156"/>
    </row>
    <row r="179" spans="1:281" s="174" customFormat="1" ht="19.5" customHeight="1" x14ac:dyDescent="0.35">
      <c r="A179" s="156"/>
      <c r="B179" s="813">
        <f t="shared" si="932"/>
        <v>39569</v>
      </c>
      <c r="C179" s="814">
        <f t="shared" si="933"/>
        <v>32017.74</v>
      </c>
      <c r="D179" s="816">
        <v>0</v>
      </c>
      <c r="E179" s="816">
        <v>0</v>
      </c>
      <c r="F179" s="814">
        <f t="shared" si="866"/>
        <v>922.01</v>
      </c>
      <c r="G179" s="817">
        <f t="shared" si="934"/>
        <v>32939.75</v>
      </c>
      <c r="H179" s="818">
        <f t="shared" si="935"/>
        <v>2.8796848247252926E-2</v>
      </c>
      <c r="I179" s="765">
        <f t="shared" si="936"/>
        <v>65640.680000000022</v>
      </c>
      <c r="J179" s="159">
        <f t="shared" si="867"/>
        <v>-295.47999999999593</v>
      </c>
      <c r="K179" s="267">
        <v>39569</v>
      </c>
      <c r="L179" s="162">
        <f t="shared" si="937"/>
        <v>0</v>
      </c>
      <c r="M179" s="260">
        <v>739.5</v>
      </c>
      <c r="N179" s="175">
        <f t="shared" si="868"/>
        <v>0</v>
      </c>
      <c r="O179" s="162">
        <f t="shared" si="938"/>
        <v>0</v>
      </c>
      <c r="P179" s="260">
        <v>73.95</v>
      </c>
      <c r="Q179" s="176">
        <f t="shared" si="869"/>
        <v>0</v>
      </c>
      <c r="R179" s="161">
        <f t="shared" si="939"/>
        <v>0</v>
      </c>
      <c r="S179" s="260">
        <v>2297.4</v>
      </c>
      <c r="T179" s="177">
        <f t="shared" si="870"/>
        <v>0</v>
      </c>
      <c r="U179" s="164">
        <f t="shared" si="940"/>
        <v>0</v>
      </c>
      <c r="V179" s="260">
        <v>229.74</v>
      </c>
      <c r="W179" s="177">
        <f t="shared" si="871"/>
        <v>0</v>
      </c>
      <c r="X179" s="164">
        <f t="shared" si="941"/>
        <v>0</v>
      </c>
      <c r="Y179" s="247">
        <v>-4647</v>
      </c>
      <c r="Z179" s="178">
        <f t="shared" si="872"/>
        <v>0</v>
      </c>
      <c r="AA179" s="165">
        <f t="shared" si="942"/>
        <v>0</v>
      </c>
      <c r="AB179" s="247">
        <v>-2343</v>
      </c>
      <c r="AC179" s="179">
        <f t="shared" si="873"/>
        <v>0</v>
      </c>
      <c r="AD179" s="164">
        <f t="shared" si="943"/>
        <v>0</v>
      </c>
      <c r="AE179" s="247">
        <v>-499.8</v>
      </c>
      <c r="AF179" s="179">
        <f t="shared" si="874"/>
        <v>0</v>
      </c>
      <c r="AG179" s="164">
        <f t="shared" si="944"/>
        <v>0</v>
      </c>
      <c r="AH179" s="243">
        <v>-8024</v>
      </c>
      <c r="AI179" s="178">
        <f t="shared" si="875"/>
        <v>0</v>
      </c>
      <c r="AJ179" s="165">
        <f t="shared" si="945"/>
        <v>0</v>
      </c>
      <c r="AK179" s="243">
        <v>-4031.5</v>
      </c>
      <c r="AL179" s="179">
        <f t="shared" si="876"/>
        <v>0</v>
      </c>
      <c r="AM179" s="164">
        <f t="shared" si="946"/>
        <v>0</v>
      </c>
      <c r="AN179" s="243">
        <v>-1636</v>
      </c>
      <c r="AO179" s="178">
        <f t="shared" si="877"/>
        <v>0</v>
      </c>
      <c r="AP179" s="165">
        <f t="shared" si="947"/>
        <v>0</v>
      </c>
      <c r="AQ179" s="260">
        <v>960</v>
      </c>
      <c r="AR179" s="179">
        <f t="shared" si="878"/>
        <v>0</v>
      </c>
      <c r="AS179" s="164">
        <f t="shared" si="948"/>
        <v>1</v>
      </c>
      <c r="AT179" s="260">
        <v>96</v>
      </c>
      <c r="AU179" s="180">
        <f t="shared" si="879"/>
        <v>96</v>
      </c>
      <c r="AV179" s="162">
        <f t="shared" si="949"/>
        <v>0</v>
      </c>
      <c r="AW179" s="259">
        <v>-2298</v>
      </c>
      <c r="AX179" s="176">
        <f t="shared" si="880"/>
        <v>0</v>
      </c>
      <c r="AY179" s="161">
        <f t="shared" si="950"/>
        <v>0</v>
      </c>
      <c r="AZ179" s="247">
        <v>-2301.5100000000002</v>
      </c>
      <c r="BA179" s="181">
        <f t="shared" si="881"/>
        <v>0</v>
      </c>
      <c r="BB179" s="162">
        <f t="shared" si="951"/>
        <v>0</v>
      </c>
      <c r="BC179" s="247">
        <v>-234.05</v>
      </c>
      <c r="BD179" s="182">
        <f t="shared" si="882"/>
        <v>0</v>
      </c>
      <c r="BE179" s="161">
        <f t="shared" si="952"/>
        <v>0</v>
      </c>
      <c r="BF179" s="247">
        <v>-1814</v>
      </c>
      <c r="BG179" s="182">
        <f t="shared" si="883"/>
        <v>0</v>
      </c>
      <c r="BH179" s="161">
        <f t="shared" si="953"/>
        <v>0</v>
      </c>
      <c r="BI179" s="247">
        <v>-926.5</v>
      </c>
      <c r="BJ179" s="180">
        <f t="shared" si="884"/>
        <v>0</v>
      </c>
      <c r="BK179" s="161">
        <f t="shared" si="954"/>
        <v>1</v>
      </c>
      <c r="BL179" s="247">
        <v>-216.5</v>
      </c>
      <c r="BM179" s="180">
        <f t="shared" si="885"/>
        <v>-216.5</v>
      </c>
      <c r="BN179" s="161">
        <f t="shared" si="955"/>
        <v>0</v>
      </c>
      <c r="BO179" s="260">
        <v>817.25</v>
      </c>
      <c r="BP179" s="176">
        <f t="shared" si="886"/>
        <v>0</v>
      </c>
      <c r="BQ179" s="161">
        <f t="shared" si="956"/>
        <v>0</v>
      </c>
      <c r="BR179" s="260">
        <v>1737.51</v>
      </c>
      <c r="BS179" s="182">
        <f t="shared" si="887"/>
        <v>0</v>
      </c>
      <c r="BT179" s="161">
        <f t="shared" si="957"/>
        <v>1</v>
      </c>
      <c r="BU179" s="260">
        <v>868.76</v>
      </c>
      <c r="BV179" s="180">
        <f t="shared" si="888"/>
        <v>868.76</v>
      </c>
      <c r="BW179" s="162">
        <f t="shared" si="958"/>
        <v>1</v>
      </c>
      <c r="BX179" s="260">
        <v>173.75</v>
      </c>
      <c r="BY179" s="176">
        <f t="shared" si="889"/>
        <v>173.75</v>
      </c>
      <c r="BZ179" s="161">
        <f t="shared" si="959"/>
        <v>0</v>
      </c>
      <c r="CA179" s="259">
        <v>-617</v>
      </c>
      <c r="CB179" s="180">
        <f t="shared" si="890"/>
        <v>0</v>
      </c>
      <c r="CC179" s="162">
        <f t="shared" si="960"/>
        <v>0</v>
      </c>
      <c r="CD179" s="260"/>
      <c r="CE179" s="182"/>
      <c r="CF179" s="410">
        <f t="shared" si="961"/>
        <v>0</v>
      </c>
      <c r="CG179" s="260">
        <v>13900</v>
      </c>
      <c r="CH179" s="182">
        <f t="shared" si="891"/>
        <v>0</v>
      </c>
      <c r="CI179" s="416">
        <f t="shared" si="962"/>
        <v>0</v>
      </c>
      <c r="CJ179" s="260">
        <v>6950</v>
      </c>
      <c r="CK179" s="444">
        <f t="shared" si="892"/>
        <v>0</v>
      </c>
      <c r="CL179" s="162">
        <f t="shared" si="963"/>
        <v>0</v>
      </c>
      <c r="CM179" s="260">
        <v>1390</v>
      </c>
      <c r="CN179" s="608">
        <f t="shared" si="893"/>
        <v>0</v>
      </c>
      <c r="CO179" s="158">
        <f t="shared" si="894"/>
        <v>922.01</v>
      </c>
      <c r="CP179" s="182"/>
      <c r="CQ179" s="731">
        <f t="shared" si="895"/>
        <v>922.01</v>
      </c>
      <c r="CR179" s="599"/>
      <c r="CS179" s="359">
        <f t="shared" si="964"/>
        <v>39569</v>
      </c>
      <c r="CT179" s="613"/>
      <c r="CU179" s="182"/>
      <c r="CV179" s="608"/>
      <c r="CW179" s="642"/>
      <c r="CX179" s="182"/>
      <c r="CY179" s="608"/>
      <c r="CZ179" s="613"/>
      <c r="DA179" s="182"/>
      <c r="DB179" s="608"/>
      <c r="DC179" s="613"/>
      <c r="DD179" s="182"/>
      <c r="DE179" s="608"/>
      <c r="DF179" s="613"/>
      <c r="DG179" s="182"/>
      <c r="DH179" s="608"/>
      <c r="DI179" s="613"/>
      <c r="DJ179" s="182"/>
      <c r="DK179" s="608"/>
      <c r="DL179" s="613"/>
      <c r="DM179" s="182"/>
      <c r="DN179" s="608"/>
      <c r="DO179" s="613"/>
      <c r="DP179" s="182"/>
      <c r="DQ179" s="608"/>
      <c r="DR179" s="613"/>
      <c r="DS179" s="182"/>
      <c r="DT179" s="608"/>
      <c r="DU179" s="613"/>
      <c r="DV179" s="182"/>
      <c r="DW179" s="608"/>
      <c r="DX179" s="613"/>
      <c r="DY179" s="182"/>
      <c r="DZ179" s="608"/>
      <c r="EA179" s="613"/>
      <c r="EB179" s="182"/>
      <c r="EC179" s="608"/>
      <c r="ED179" s="613"/>
      <c r="EE179" s="182"/>
      <c r="EF179" s="608"/>
      <c r="EG179" s="613"/>
      <c r="EH179" s="182"/>
      <c r="EI179" s="608"/>
      <c r="EJ179" s="613"/>
      <c r="EK179" s="182"/>
      <c r="EL179" s="608"/>
      <c r="EM179" s="613"/>
      <c r="EN179" s="182"/>
      <c r="EO179" s="608"/>
      <c r="EP179" s="613"/>
      <c r="EQ179" s="182"/>
      <c r="ER179" s="608"/>
      <c r="ES179" s="613"/>
      <c r="ET179" s="182"/>
      <c r="EU179" s="608"/>
      <c r="EV179" s="613"/>
      <c r="EW179" s="182"/>
      <c r="EX179" s="608"/>
      <c r="EY179" s="613"/>
      <c r="EZ179" s="182"/>
      <c r="FA179" s="608"/>
      <c r="FB179" s="182"/>
      <c r="FC179" s="182"/>
      <c r="FD179" s="182"/>
      <c r="FE179" s="588"/>
      <c r="FF179" s="182"/>
      <c r="FG179" s="181"/>
      <c r="FH179" s="860"/>
      <c r="FI179" s="662">
        <f t="shared" si="534"/>
        <v>40299</v>
      </c>
      <c r="FJ179" s="677"/>
      <c r="FK179" s="677"/>
      <c r="FL179" s="677"/>
      <c r="FM179" s="677"/>
      <c r="FN179" s="677"/>
      <c r="FO179" s="677"/>
      <c r="FP179" s="677"/>
      <c r="FQ179" s="677"/>
      <c r="FR179" s="677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666"/>
      <c r="GD179" s="666"/>
      <c r="GE179" s="666"/>
      <c r="GF179" s="666"/>
      <c r="GG179" s="169"/>
      <c r="GH179" s="686">
        <f t="shared" si="896"/>
        <v>0</v>
      </c>
      <c r="GI179" s="171">
        <f t="shared" si="897"/>
        <v>0</v>
      </c>
      <c r="GJ179" s="171">
        <f t="shared" si="898"/>
        <v>0</v>
      </c>
      <c r="GK179" s="171">
        <f t="shared" si="899"/>
        <v>0</v>
      </c>
      <c r="GL179" s="171">
        <f t="shared" si="900"/>
        <v>0</v>
      </c>
      <c r="GM179" s="171">
        <f t="shared" si="901"/>
        <v>0</v>
      </c>
      <c r="GN179" s="171">
        <f t="shared" si="902"/>
        <v>0</v>
      </c>
      <c r="GO179" s="171">
        <f t="shared" si="903"/>
        <v>0</v>
      </c>
      <c r="GP179" s="171">
        <f t="shared" si="904"/>
        <v>0</v>
      </c>
      <c r="GQ179" s="171">
        <f t="shared" si="905"/>
        <v>0</v>
      </c>
      <c r="GR179" s="171">
        <f t="shared" si="906"/>
        <v>0</v>
      </c>
      <c r="GS179" s="171">
        <f t="shared" si="907"/>
        <v>10220.700000000001</v>
      </c>
      <c r="GT179" s="171">
        <f t="shared" si="908"/>
        <v>0</v>
      </c>
      <c r="GU179" s="171">
        <f t="shared" si="909"/>
        <v>0</v>
      </c>
      <c r="GV179" s="171">
        <f t="shared" si="910"/>
        <v>0</v>
      </c>
      <c r="GW179" s="171">
        <f t="shared" si="911"/>
        <v>0</v>
      </c>
      <c r="GX179" s="171">
        <f t="shared" si="912"/>
        <v>0</v>
      </c>
      <c r="GY179" s="171">
        <f t="shared" si="913"/>
        <v>16025.259999999998</v>
      </c>
      <c r="GZ179" s="171">
        <f t="shared" si="914"/>
        <v>0</v>
      </c>
      <c r="HA179" s="171">
        <f t="shared" si="915"/>
        <v>0</v>
      </c>
      <c r="HB179" s="171">
        <f t="shared" si="916"/>
        <v>63248.149999999994</v>
      </c>
      <c r="HC179" s="171">
        <f t="shared" si="917"/>
        <v>10368.24</v>
      </c>
      <c r="HD179" s="171">
        <f t="shared" si="918"/>
        <v>0</v>
      </c>
      <c r="HE179" s="171">
        <f t="shared" si="919"/>
        <v>0</v>
      </c>
      <c r="HF179" s="171">
        <f t="shared" si="920"/>
        <v>0</v>
      </c>
      <c r="HG179" s="171">
        <f t="shared" si="921"/>
        <v>0</v>
      </c>
      <c r="HH179" s="171">
        <f t="shared" si="922"/>
        <v>0</v>
      </c>
      <c r="HI179" s="778"/>
      <c r="HJ179" s="171">
        <f t="shared" si="923"/>
        <v>-2082.15</v>
      </c>
      <c r="HK179" s="171"/>
      <c r="HL179" s="172">
        <f t="shared" si="924"/>
        <v>40299</v>
      </c>
      <c r="HM179" s="171">
        <f t="shared" si="765"/>
        <v>99862.350000000049</v>
      </c>
      <c r="HN179" s="700">
        <f t="shared" si="925"/>
        <v>39569</v>
      </c>
      <c r="HO179" s="160">
        <f t="shared" si="926"/>
        <v>922.01</v>
      </c>
      <c r="HP179" s="160">
        <f t="shared" si="927"/>
        <v>0</v>
      </c>
      <c r="HQ179" s="171">
        <f t="shared" si="928"/>
        <v>922.01</v>
      </c>
      <c r="HR179" s="168">
        <f t="shared" si="929"/>
        <v>1</v>
      </c>
      <c r="HS179" s="168">
        <f t="shared" si="930"/>
        <v>0</v>
      </c>
      <c r="HT179" s="160">
        <f t="shared" si="965"/>
        <v>65640.680000000022</v>
      </c>
      <c r="HU179" s="158">
        <f>MAX(HT55:HT179)</f>
        <v>65936.160000000018</v>
      </c>
      <c r="HV179" s="158">
        <f t="shared" si="931"/>
        <v>-295.47999999999593</v>
      </c>
      <c r="HW179" s="170"/>
      <c r="HX179" s="468"/>
      <c r="HY179" s="156"/>
      <c r="HZ179" s="156"/>
      <c r="IA179" s="156"/>
      <c r="IB179" s="156"/>
      <c r="IC179" s="156"/>
      <c r="ID179" s="156"/>
      <c r="IE179" s="156"/>
      <c r="IF179" s="156"/>
      <c r="IG179" s="156"/>
      <c r="IH179" s="156"/>
      <c r="II179" s="156"/>
      <c r="IJ179" s="156"/>
      <c r="IK179" s="156"/>
      <c r="IL179" s="156"/>
      <c r="IM179" s="156"/>
      <c r="IN179" s="156"/>
      <c r="IO179" s="156"/>
      <c r="IP179" s="156"/>
      <c r="IQ179" s="156"/>
      <c r="IR179" s="156"/>
      <c r="IS179" s="156"/>
      <c r="IT179" s="156"/>
      <c r="IU179" s="156"/>
      <c r="IV179" s="156"/>
      <c r="IW179" s="156"/>
      <c r="IX179" s="156"/>
      <c r="IY179" s="156"/>
      <c r="IZ179" s="156"/>
      <c r="JA179" s="156"/>
      <c r="JB179" s="156"/>
      <c r="JC179" s="156"/>
      <c r="JD179" s="156"/>
      <c r="JE179" s="156"/>
      <c r="JF179" s="156"/>
      <c r="JG179" s="156"/>
      <c r="JH179" s="156"/>
      <c r="JI179" s="156"/>
      <c r="JJ179" s="156"/>
      <c r="JK179" s="156"/>
      <c r="JL179" s="156"/>
      <c r="JM179" s="156"/>
      <c r="JN179" s="156"/>
      <c r="JO179" s="156"/>
      <c r="JP179" s="156"/>
      <c r="JQ179" s="156"/>
      <c r="JR179" s="156"/>
      <c r="JS179" s="156"/>
      <c r="JT179" s="156"/>
      <c r="JU179" s="156"/>
    </row>
    <row r="180" spans="1:281" s="174" customFormat="1" ht="19.5" customHeight="1" x14ac:dyDescent="0.35">
      <c r="A180" s="156"/>
      <c r="B180" s="813">
        <f t="shared" si="932"/>
        <v>39600</v>
      </c>
      <c r="C180" s="814">
        <f t="shared" si="933"/>
        <v>32939.75</v>
      </c>
      <c r="D180" s="816">
        <v>0</v>
      </c>
      <c r="E180" s="816">
        <v>0</v>
      </c>
      <c r="F180" s="814">
        <f t="shared" si="866"/>
        <v>354.49</v>
      </c>
      <c r="G180" s="817">
        <f t="shared" si="934"/>
        <v>33294.239999999998</v>
      </c>
      <c r="H180" s="818">
        <f t="shared" si="935"/>
        <v>1.0761769594486905E-2</v>
      </c>
      <c r="I180" s="765">
        <f t="shared" si="936"/>
        <v>65995.170000000027</v>
      </c>
      <c r="J180" s="159">
        <f t="shared" si="867"/>
        <v>0</v>
      </c>
      <c r="K180" s="267">
        <v>39600</v>
      </c>
      <c r="L180" s="162">
        <f t="shared" si="937"/>
        <v>0</v>
      </c>
      <c r="M180" s="260">
        <v>4509</v>
      </c>
      <c r="N180" s="175">
        <f t="shared" si="868"/>
        <v>0</v>
      </c>
      <c r="O180" s="162">
        <f t="shared" si="938"/>
        <v>0</v>
      </c>
      <c r="P180" s="260">
        <v>415.8</v>
      </c>
      <c r="Q180" s="176">
        <f t="shared" si="869"/>
        <v>0</v>
      </c>
      <c r="R180" s="161">
        <f t="shared" si="939"/>
        <v>0</v>
      </c>
      <c r="S180" s="260">
        <v>1469.4</v>
      </c>
      <c r="T180" s="177">
        <f t="shared" si="870"/>
        <v>0</v>
      </c>
      <c r="U180" s="164">
        <f t="shared" si="940"/>
        <v>0</v>
      </c>
      <c r="V180" s="260">
        <v>111.84</v>
      </c>
      <c r="W180" s="177">
        <f t="shared" si="871"/>
        <v>0</v>
      </c>
      <c r="X180" s="164">
        <f t="shared" si="941"/>
        <v>0</v>
      </c>
      <c r="Y180" s="248">
        <v>3905</v>
      </c>
      <c r="Z180" s="178">
        <f t="shared" si="872"/>
        <v>0</v>
      </c>
      <c r="AA180" s="165">
        <f t="shared" si="942"/>
        <v>0</v>
      </c>
      <c r="AB180" s="248">
        <v>1913.5</v>
      </c>
      <c r="AC180" s="179">
        <f t="shared" si="873"/>
        <v>0</v>
      </c>
      <c r="AD180" s="164">
        <f t="shared" si="943"/>
        <v>0</v>
      </c>
      <c r="AE180" s="248">
        <v>320.3</v>
      </c>
      <c r="AF180" s="179">
        <f t="shared" si="874"/>
        <v>0</v>
      </c>
      <c r="AG180" s="164">
        <f t="shared" si="944"/>
        <v>0</v>
      </c>
      <c r="AH180" s="243">
        <v>-280</v>
      </c>
      <c r="AI180" s="178">
        <f t="shared" si="875"/>
        <v>0</v>
      </c>
      <c r="AJ180" s="165">
        <f t="shared" si="945"/>
        <v>0</v>
      </c>
      <c r="AK180" s="243">
        <v>-179</v>
      </c>
      <c r="AL180" s="179">
        <f t="shared" si="876"/>
        <v>0</v>
      </c>
      <c r="AM180" s="164">
        <f t="shared" si="946"/>
        <v>0</v>
      </c>
      <c r="AN180" s="243">
        <v>-118.4</v>
      </c>
      <c r="AO180" s="178">
        <f t="shared" si="877"/>
        <v>0</v>
      </c>
      <c r="AP180" s="165">
        <f t="shared" si="947"/>
        <v>0</v>
      </c>
      <c r="AQ180" s="259">
        <v>-498</v>
      </c>
      <c r="AR180" s="179">
        <f t="shared" si="878"/>
        <v>0</v>
      </c>
      <c r="AS180" s="164">
        <f t="shared" si="948"/>
        <v>1</v>
      </c>
      <c r="AT180" s="259">
        <v>-120</v>
      </c>
      <c r="AU180" s="180">
        <f t="shared" si="879"/>
        <v>-120</v>
      </c>
      <c r="AV180" s="162">
        <f t="shared" si="949"/>
        <v>0</v>
      </c>
      <c r="AW180" s="259">
        <v>-299</v>
      </c>
      <c r="AX180" s="176">
        <f t="shared" si="880"/>
        <v>0</v>
      </c>
      <c r="AY180" s="161">
        <f t="shared" si="950"/>
        <v>0</v>
      </c>
      <c r="AZ180" s="247">
        <v>-1131</v>
      </c>
      <c r="BA180" s="181">
        <f t="shared" si="881"/>
        <v>0</v>
      </c>
      <c r="BB180" s="162">
        <f t="shared" si="951"/>
        <v>0</v>
      </c>
      <c r="BC180" s="247">
        <v>-128.69999999999999</v>
      </c>
      <c r="BD180" s="182">
        <f t="shared" si="882"/>
        <v>0</v>
      </c>
      <c r="BE180" s="161">
        <f t="shared" si="952"/>
        <v>0</v>
      </c>
      <c r="BF180" s="248">
        <v>1472</v>
      </c>
      <c r="BG180" s="182">
        <f t="shared" si="883"/>
        <v>0</v>
      </c>
      <c r="BH180" s="161">
        <f t="shared" si="953"/>
        <v>0</v>
      </c>
      <c r="BI180" s="248">
        <v>697</v>
      </c>
      <c r="BJ180" s="180">
        <f t="shared" si="884"/>
        <v>0</v>
      </c>
      <c r="BK180" s="161">
        <f t="shared" si="954"/>
        <v>1</v>
      </c>
      <c r="BL180" s="248">
        <v>77</v>
      </c>
      <c r="BM180" s="180">
        <f t="shared" si="885"/>
        <v>77</v>
      </c>
      <c r="BN180" s="161">
        <f t="shared" si="955"/>
        <v>0</v>
      </c>
      <c r="BO180" s="260">
        <v>209.5</v>
      </c>
      <c r="BP180" s="176">
        <f t="shared" si="886"/>
        <v>0</v>
      </c>
      <c r="BQ180" s="161">
        <f t="shared" si="956"/>
        <v>0</v>
      </c>
      <c r="BR180" s="260">
        <v>662.49</v>
      </c>
      <c r="BS180" s="182">
        <f t="shared" si="887"/>
        <v>0</v>
      </c>
      <c r="BT180" s="161">
        <f t="shared" si="957"/>
        <v>1</v>
      </c>
      <c r="BU180" s="260">
        <v>331.24</v>
      </c>
      <c r="BV180" s="180">
        <f t="shared" si="888"/>
        <v>331.24</v>
      </c>
      <c r="BW180" s="162">
        <f t="shared" si="958"/>
        <v>1</v>
      </c>
      <c r="BX180" s="260">
        <v>66.25</v>
      </c>
      <c r="BY180" s="176">
        <f t="shared" si="889"/>
        <v>66.25</v>
      </c>
      <c r="BZ180" s="161">
        <f t="shared" si="959"/>
        <v>0</v>
      </c>
      <c r="CA180" s="260">
        <v>346.01</v>
      </c>
      <c r="CB180" s="180">
        <f t="shared" si="890"/>
        <v>0</v>
      </c>
      <c r="CC180" s="162">
        <f t="shared" si="960"/>
        <v>0</v>
      </c>
      <c r="CD180" s="259"/>
      <c r="CE180" s="182"/>
      <c r="CF180" s="410">
        <f t="shared" si="961"/>
        <v>0</v>
      </c>
      <c r="CG180" s="260">
        <v>12640</v>
      </c>
      <c r="CH180" s="182">
        <f t="shared" si="891"/>
        <v>0</v>
      </c>
      <c r="CI180" s="416">
        <f t="shared" si="962"/>
        <v>0</v>
      </c>
      <c r="CJ180" s="260">
        <v>6320</v>
      </c>
      <c r="CK180" s="444">
        <f t="shared" si="892"/>
        <v>0</v>
      </c>
      <c r="CL180" s="162">
        <f t="shared" si="963"/>
        <v>0</v>
      </c>
      <c r="CM180" s="260">
        <v>1264</v>
      </c>
      <c r="CN180" s="608">
        <f t="shared" si="893"/>
        <v>0</v>
      </c>
      <c r="CO180" s="158">
        <f t="shared" si="894"/>
        <v>354.49</v>
      </c>
      <c r="CP180" s="182"/>
      <c r="CQ180" s="731">
        <f t="shared" si="895"/>
        <v>354.49</v>
      </c>
      <c r="CR180" s="599"/>
      <c r="CS180" s="359">
        <f t="shared" si="964"/>
        <v>39600</v>
      </c>
      <c r="CT180" s="613"/>
      <c r="CU180" s="182"/>
      <c r="CV180" s="608"/>
      <c r="CW180" s="642"/>
      <c r="CX180" s="182"/>
      <c r="CY180" s="608"/>
      <c r="CZ180" s="613"/>
      <c r="DA180" s="182"/>
      <c r="DB180" s="608"/>
      <c r="DC180" s="613"/>
      <c r="DD180" s="182"/>
      <c r="DE180" s="608"/>
      <c r="DF180" s="613"/>
      <c r="DG180" s="182"/>
      <c r="DH180" s="608"/>
      <c r="DI180" s="613"/>
      <c r="DJ180" s="182"/>
      <c r="DK180" s="608"/>
      <c r="DL180" s="613"/>
      <c r="DM180" s="182"/>
      <c r="DN180" s="608"/>
      <c r="DO180" s="613"/>
      <c r="DP180" s="182"/>
      <c r="DQ180" s="608"/>
      <c r="DR180" s="613"/>
      <c r="DS180" s="182"/>
      <c r="DT180" s="608"/>
      <c r="DU180" s="613"/>
      <c r="DV180" s="182"/>
      <c r="DW180" s="608"/>
      <c r="DX180" s="613"/>
      <c r="DY180" s="182"/>
      <c r="DZ180" s="608"/>
      <c r="EA180" s="613"/>
      <c r="EB180" s="182"/>
      <c r="EC180" s="608"/>
      <c r="ED180" s="613"/>
      <c r="EE180" s="182"/>
      <c r="EF180" s="608"/>
      <c r="EG180" s="613"/>
      <c r="EH180" s="182"/>
      <c r="EI180" s="608"/>
      <c r="EJ180" s="613"/>
      <c r="EK180" s="182"/>
      <c r="EL180" s="608"/>
      <c r="EM180" s="613"/>
      <c r="EN180" s="182"/>
      <c r="EO180" s="608"/>
      <c r="EP180" s="613"/>
      <c r="EQ180" s="182"/>
      <c r="ER180" s="608"/>
      <c r="ES180" s="613"/>
      <c r="ET180" s="182"/>
      <c r="EU180" s="608"/>
      <c r="EV180" s="613"/>
      <c r="EW180" s="182"/>
      <c r="EX180" s="608"/>
      <c r="EY180" s="613"/>
      <c r="EZ180" s="182"/>
      <c r="FA180" s="608"/>
      <c r="FB180" s="182"/>
      <c r="FC180" s="182"/>
      <c r="FD180" s="182"/>
      <c r="FE180" s="588"/>
      <c r="FF180" s="182"/>
      <c r="FG180" s="181"/>
      <c r="FH180" s="860"/>
      <c r="FI180" s="662">
        <f t="shared" si="534"/>
        <v>40330</v>
      </c>
      <c r="FJ180" s="677"/>
      <c r="FK180" s="677"/>
      <c r="FL180" s="677"/>
      <c r="FM180" s="677"/>
      <c r="FN180" s="677"/>
      <c r="FO180" s="677"/>
      <c r="FP180" s="677"/>
      <c r="FQ180" s="677"/>
      <c r="FR180" s="677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666"/>
      <c r="GD180" s="666"/>
      <c r="GE180" s="666"/>
      <c r="GF180" s="666"/>
      <c r="GG180" s="169"/>
      <c r="GH180" s="686">
        <f t="shared" si="896"/>
        <v>0</v>
      </c>
      <c r="GI180" s="171">
        <f t="shared" si="897"/>
        <v>0</v>
      </c>
      <c r="GJ180" s="171">
        <f t="shared" si="898"/>
        <v>0</v>
      </c>
      <c r="GK180" s="171">
        <f t="shared" si="899"/>
        <v>0</v>
      </c>
      <c r="GL180" s="171">
        <f t="shared" si="900"/>
        <v>0</v>
      </c>
      <c r="GM180" s="171">
        <f t="shared" si="901"/>
        <v>0</v>
      </c>
      <c r="GN180" s="171">
        <f t="shared" si="902"/>
        <v>0</v>
      </c>
      <c r="GO180" s="171">
        <f t="shared" si="903"/>
        <v>0</v>
      </c>
      <c r="GP180" s="171">
        <f t="shared" si="904"/>
        <v>0</v>
      </c>
      <c r="GQ180" s="171">
        <f t="shared" si="905"/>
        <v>0</v>
      </c>
      <c r="GR180" s="171">
        <f t="shared" si="906"/>
        <v>0</v>
      </c>
      <c r="GS180" s="171">
        <f t="shared" si="907"/>
        <v>9735.6</v>
      </c>
      <c r="GT180" s="171">
        <f t="shared" si="908"/>
        <v>0</v>
      </c>
      <c r="GU180" s="171">
        <f t="shared" si="909"/>
        <v>0</v>
      </c>
      <c r="GV180" s="171">
        <f t="shared" si="910"/>
        <v>0</v>
      </c>
      <c r="GW180" s="171">
        <f t="shared" si="911"/>
        <v>0</v>
      </c>
      <c r="GX180" s="171">
        <f t="shared" si="912"/>
        <v>0</v>
      </c>
      <c r="GY180" s="171">
        <f t="shared" si="913"/>
        <v>15670.009999999998</v>
      </c>
      <c r="GZ180" s="171">
        <f t="shared" si="914"/>
        <v>0</v>
      </c>
      <c r="HA180" s="171">
        <f t="shared" si="915"/>
        <v>0</v>
      </c>
      <c r="HB180" s="171">
        <f t="shared" si="916"/>
        <v>65435.649999999994</v>
      </c>
      <c r="HC180" s="171">
        <f t="shared" si="917"/>
        <v>10805.74</v>
      </c>
      <c r="HD180" s="171">
        <f t="shared" si="918"/>
        <v>0</v>
      </c>
      <c r="HE180" s="171">
        <f t="shared" si="919"/>
        <v>0</v>
      </c>
      <c r="HF180" s="171">
        <f t="shared" si="920"/>
        <v>0</v>
      </c>
      <c r="HG180" s="171">
        <f t="shared" si="921"/>
        <v>0</v>
      </c>
      <c r="HH180" s="171">
        <f t="shared" si="922"/>
        <v>0</v>
      </c>
      <c r="HI180" s="778"/>
      <c r="HJ180" s="171">
        <f t="shared" si="923"/>
        <v>1784.65</v>
      </c>
      <c r="HK180" s="171"/>
      <c r="HL180" s="172">
        <f t="shared" si="924"/>
        <v>40330</v>
      </c>
      <c r="HM180" s="171">
        <f t="shared" si="765"/>
        <v>101647.00000000004</v>
      </c>
      <c r="HN180" s="700">
        <f t="shared" si="925"/>
        <v>39600</v>
      </c>
      <c r="HO180" s="160">
        <f t="shared" si="926"/>
        <v>354.49</v>
      </c>
      <c r="HP180" s="160">
        <f t="shared" si="927"/>
        <v>0</v>
      </c>
      <c r="HQ180" s="171">
        <f t="shared" si="928"/>
        <v>354.49</v>
      </c>
      <c r="HR180" s="168">
        <f t="shared" si="929"/>
        <v>1</v>
      </c>
      <c r="HS180" s="168">
        <f t="shared" si="930"/>
        <v>0</v>
      </c>
      <c r="HT180" s="160">
        <f t="shared" si="965"/>
        <v>65995.170000000027</v>
      </c>
      <c r="HU180" s="158">
        <f>MAX(HT55:HT180)</f>
        <v>65995.170000000027</v>
      </c>
      <c r="HV180" s="158">
        <f t="shared" si="931"/>
        <v>0</v>
      </c>
      <c r="HW180" s="170"/>
      <c r="HX180" s="468"/>
      <c r="HY180" s="156"/>
      <c r="HZ180" s="156"/>
      <c r="IA180" s="156"/>
      <c r="IB180" s="156"/>
      <c r="IC180" s="156"/>
      <c r="ID180" s="156"/>
      <c r="IE180" s="156"/>
      <c r="IF180" s="156"/>
      <c r="IG180" s="156"/>
      <c r="IH180" s="156"/>
      <c r="II180" s="156"/>
      <c r="IJ180" s="156"/>
      <c r="IK180" s="156"/>
      <c r="IL180" s="156"/>
      <c r="IM180" s="156"/>
      <c r="IN180" s="156"/>
      <c r="IO180" s="156"/>
      <c r="IP180" s="156"/>
      <c r="IQ180" s="156"/>
      <c r="IR180" s="156"/>
      <c r="IS180" s="156"/>
      <c r="IT180" s="156"/>
      <c r="IU180" s="156"/>
      <c r="IV180" s="156"/>
      <c r="IW180" s="156"/>
      <c r="IX180" s="156"/>
      <c r="IY180" s="156"/>
      <c r="IZ180" s="156"/>
      <c r="JA180" s="156"/>
      <c r="JB180" s="156"/>
      <c r="JC180" s="156"/>
      <c r="JD180" s="156"/>
      <c r="JE180" s="156"/>
      <c r="JF180" s="156"/>
      <c r="JG180" s="156"/>
      <c r="JH180" s="156"/>
      <c r="JI180" s="156"/>
      <c r="JJ180" s="156"/>
      <c r="JK180" s="156"/>
      <c r="JL180" s="156"/>
      <c r="JM180" s="156"/>
      <c r="JN180" s="156"/>
      <c r="JO180" s="156"/>
      <c r="JP180" s="156"/>
      <c r="JQ180" s="156"/>
      <c r="JR180" s="156"/>
      <c r="JS180" s="156"/>
      <c r="JT180" s="156"/>
      <c r="JU180" s="156"/>
    </row>
    <row r="181" spans="1:281" s="174" customFormat="1" ht="19.5" customHeight="1" x14ac:dyDescent="0.35">
      <c r="A181" s="156"/>
      <c r="B181" s="813">
        <f t="shared" si="932"/>
        <v>39630</v>
      </c>
      <c r="C181" s="814">
        <f t="shared" si="933"/>
        <v>33294.239999999998</v>
      </c>
      <c r="D181" s="816">
        <v>0</v>
      </c>
      <c r="E181" s="816">
        <v>0</v>
      </c>
      <c r="F181" s="814">
        <f t="shared" si="866"/>
        <v>-483.78999999999996</v>
      </c>
      <c r="G181" s="817">
        <f t="shared" si="934"/>
        <v>32810.449999999997</v>
      </c>
      <c r="H181" s="818">
        <f t="shared" si="935"/>
        <v>-1.453074165381159E-2</v>
      </c>
      <c r="I181" s="765">
        <f t="shared" si="936"/>
        <v>65511.380000000026</v>
      </c>
      <c r="J181" s="159">
        <f t="shared" si="867"/>
        <v>-483.79000000000087</v>
      </c>
      <c r="K181" s="267">
        <v>39630</v>
      </c>
      <c r="L181" s="162">
        <f t="shared" si="937"/>
        <v>0</v>
      </c>
      <c r="M181" s="260">
        <v>631</v>
      </c>
      <c r="N181" s="175">
        <f t="shared" si="868"/>
        <v>0</v>
      </c>
      <c r="O181" s="162">
        <f t="shared" si="938"/>
        <v>0</v>
      </c>
      <c r="P181" s="260">
        <v>63.1</v>
      </c>
      <c r="Q181" s="176">
        <f t="shared" si="869"/>
        <v>0</v>
      </c>
      <c r="R181" s="161">
        <f t="shared" si="939"/>
        <v>0</v>
      </c>
      <c r="S181" s="259">
        <v>-241.2</v>
      </c>
      <c r="T181" s="177">
        <f t="shared" si="870"/>
        <v>0</v>
      </c>
      <c r="U181" s="164">
        <f t="shared" si="940"/>
        <v>0</v>
      </c>
      <c r="V181" s="259">
        <v>-24.12</v>
      </c>
      <c r="W181" s="177">
        <f t="shared" si="871"/>
        <v>0</v>
      </c>
      <c r="X181" s="164">
        <f t="shared" si="941"/>
        <v>0</v>
      </c>
      <c r="Y181" s="248">
        <v>2184</v>
      </c>
      <c r="Z181" s="178">
        <f t="shared" si="872"/>
        <v>0</v>
      </c>
      <c r="AA181" s="165">
        <f t="shared" si="942"/>
        <v>0</v>
      </c>
      <c r="AB181" s="248">
        <v>1072.5</v>
      </c>
      <c r="AC181" s="179">
        <f t="shared" si="873"/>
        <v>0</v>
      </c>
      <c r="AD181" s="164">
        <f t="shared" si="943"/>
        <v>0</v>
      </c>
      <c r="AE181" s="248">
        <v>183.3</v>
      </c>
      <c r="AF181" s="179">
        <f t="shared" si="874"/>
        <v>0</v>
      </c>
      <c r="AG181" s="164">
        <f t="shared" si="944"/>
        <v>0</v>
      </c>
      <c r="AH181" s="243">
        <v>-1429</v>
      </c>
      <c r="AI181" s="178">
        <f t="shared" si="875"/>
        <v>0</v>
      </c>
      <c r="AJ181" s="165">
        <f t="shared" si="945"/>
        <v>0</v>
      </c>
      <c r="AK181" s="243">
        <v>-734</v>
      </c>
      <c r="AL181" s="179">
        <f t="shared" si="876"/>
        <v>0</v>
      </c>
      <c r="AM181" s="164">
        <f t="shared" si="946"/>
        <v>0</v>
      </c>
      <c r="AN181" s="243">
        <v>-317</v>
      </c>
      <c r="AO181" s="178">
        <f t="shared" si="877"/>
        <v>0</v>
      </c>
      <c r="AP181" s="165">
        <f t="shared" si="947"/>
        <v>0</v>
      </c>
      <c r="AQ181" s="260">
        <v>1311</v>
      </c>
      <c r="AR181" s="179">
        <f t="shared" si="878"/>
        <v>0</v>
      </c>
      <c r="AS181" s="164">
        <f t="shared" si="948"/>
        <v>1</v>
      </c>
      <c r="AT181" s="260">
        <v>96</v>
      </c>
      <c r="AU181" s="180">
        <f t="shared" si="879"/>
        <v>96</v>
      </c>
      <c r="AV181" s="162">
        <f t="shared" si="949"/>
        <v>0</v>
      </c>
      <c r="AW181" s="259">
        <v>-188</v>
      </c>
      <c r="AX181" s="176">
        <f t="shared" si="880"/>
        <v>0</v>
      </c>
      <c r="AY181" s="161">
        <f t="shared" si="950"/>
        <v>0</v>
      </c>
      <c r="AZ181" s="247">
        <v>-1276.53</v>
      </c>
      <c r="BA181" s="181">
        <f t="shared" si="881"/>
        <v>0</v>
      </c>
      <c r="BB181" s="162">
        <f t="shared" si="951"/>
        <v>0</v>
      </c>
      <c r="BC181" s="247">
        <v>-131.55000000000001</v>
      </c>
      <c r="BD181" s="182">
        <f t="shared" si="882"/>
        <v>0</v>
      </c>
      <c r="BE181" s="161">
        <f t="shared" si="952"/>
        <v>0</v>
      </c>
      <c r="BF181" s="248">
        <v>1948.5</v>
      </c>
      <c r="BG181" s="182">
        <f t="shared" si="883"/>
        <v>0</v>
      </c>
      <c r="BH181" s="161">
        <f t="shared" si="953"/>
        <v>0</v>
      </c>
      <c r="BI181" s="248">
        <v>954.75</v>
      </c>
      <c r="BJ181" s="180">
        <f t="shared" si="884"/>
        <v>0</v>
      </c>
      <c r="BK181" s="161">
        <f t="shared" si="954"/>
        <v>1</v>
      </c>
      <c r="BL181" s="248">
        <v>159.75</v>
      </c>
      <c r="BM181" s="180">
        <f t="shared" si="885"/>
        <v>159.75</v>
      </c>
      <c r="BN181" s="161">
        <f t="shared" si="955"/>
        <v>0</v>
      </c>
      <c r="BO181" s="259">
        <v>-568.75</v>
      </c>
      <c r="BP181" s="176">
        <f t="shared" si="886"/>
        <v>0</v>
      </c>
      <c r="BQ181" s="161">
        <f t="shared" si="956"/>
        <v>0</v>
      </c>
      <c r="BR181" s="259">
        <v>-868.55</v>
      </c>
      <c r="BS181" s="182">
        <f t="shared" si="887"/>
        <v>0</v>
      </c>
      <c r="BT181" s="161">
        <f t="shared" si="957"/>
        <v>1</v>
      </c>
      <c r="BU181" s="259">
        <v>-512.28</v>
      </c>
      <c r="BV181" s="180">
        <f t="shared" si="888"/>
        <v>-512.28</v>
      </c>
      <c r="BW181" s="162">
        <f t="shared" si="958"/>
        <v>1</v>
      </c>
      <c r="BX181" s="259">
        <v>-227.26</v>
      </c>
      <c r="BY181" s="176">
        <f t="shared" si="889"/>
        <v>-227.26</v>
      </c>
      <c r="BZ181" s="161">
        <f t="shared" si="959"/>
        <v>0</v>
      </c>
      <c r="CA181" s="260">
        <v>353.02</v>
      </c>
      <c r="CB181" s="180">
        <f t="shared" si="890"/>
        <v>0</v>
      </c>
      <c r="CC181" s="162">
        <f t="shared" si="960"/>
        <v>0</v>
      </c>
      <c r="CD181" s="260"/>
      <c r="CE181" s="182"/>
      <c r="CF181" s="410">
        <f t="shared" si="961"/>
        <v>0</v>
      </c>
      <c r="CG181" s="260">
        <v>5081</v>
      </c>
      <c r="CH181" s="182">
        <f t="shared" si="891"/>
        <v>0</v>
      </c>
      <c r="CI181" s="416">
        <f t="shared" si="962"/>
        <v>0</v>
      </c>
      <c r="CJ181" s="260">
        <v>2521</v>
      </c>
      <c r="CK181" s="444">
        <f t="shared" si="892"/>
        <v>0</v>
      </c>
      <c r="CL181" s="162">
        <f t="shared" si="963"/>
        <v>0</v>
      </c>
      <c r="CM181" s="260">
        <v>473</v>
      </c>
      <c r="CN181" s="608">
        <f t="shared" si="893"/>
        <v>0</v>
      </c>
      <c r="CO181" s="158">
        <f t="shared" si="894"/>
        <v>-483.78999999999996</v>
      </c>
      <c r="CP181" s="182"/>
      <c r="CQ181" s="731">
        <f t="shared" si="895"/>
        <v>-483.78999999999996</v>
      </c>
      <c r="CR181" s="599"/>
      <c r="CS181" s="359">
        <f t="shared" si="964"/>
        <v>39630</v>
      </c>
      <c r="CT181" s="613"/>
      <c r="CU181" s="182"/>
      <c r="CV181" s="608"/>
      <c r="CW181" s="642"/>
      <c r="CX181" s="182"/>
      <c r="CY181" s="608"/>
      <c r="CZ181" s="613"/>
      <c r="DA181" s="182"/>
      <c r="DB181" s="608"/>
      <c r="DC181" s="613"/>
      <c r="DD181" s="182"/>
      <c r="DE181" s="608"/>
      <c r="DF181" s="613"/>
      <c r="DG181" s="182"/>
      <c r="DH181" s="608"/>
      <c r="DI181" s="613"/>
      <c r="DJ181" s="182"/>
      <c r="DK181" s="608"/>
      <c r="DL181" s="613"/>
      <c r="DM181" s="182"/>
      <c r="DN181" s="608"/>
      <c r="DO181" s="613"/>
      <c r="DP181" s="182"/>
      <c r="DQ181" s="608"/>
      <c r="DR181" s="613"/>
      <c r="DS181" s="182"/>
      <c r="DT181" s="608"/>
      <c r="DU181" s="613"/>
      <c r="DV181" s="182"/>
      <c r="DW181" s="608"/>
      <c r="DX181" s="613"/>
      <c r="DY181" s="182"/>
      <c r="DZ181" s="608"/>
      <c r="EA181" s="613"/>
      <c r="EB181" s="182"/>
      <c r="EC181" s="608"/>
      <c r="ED181" s="613"/>
      <c r="EE181" s="182"/>
      <c r="EF181" s="608"/>
      <c r="EG181" s="613"/>
      <c r="EH181" s="182"/>
      <c r="EI181" s="608"/>
      <c r="EJ181" s="613"/>
      <c r="EK181" s="182"/>
      <c r="EL181" s="608"/>
      <c r="EM181" s="613"/>
      <c r="EN181" s="182"/>
      <c r="EO181" s="608"/>
      <c r="EP181" s="613"/>
      <c r="EQ181" s="182"/>
      <c r="ER181" s="608"/>
      <c r="ES181" s="613"/>
      <c r="ET181" s="182"/>
      <c r="EU181" s="608"/>
      <c r="EV181" s="613"/>
      <c r="EW181" s="182"/>
      <c r="EX181" s="608"/>
      <c r="EY181" s="613"/>
      <c r="EZ181" s="182"/>
      <c r="FA181" s="608"/>
      <c r="FB181" s="182"/>
      <c r="FC181" s="182"/>
      <c r="FD181" s="182"/>
      <c r="FE181" s="588"/>
      <c r="FF181" s="182"/>
      <c r="FG181" s="181"/>
      <c r="FH181" s="860"/>
      <c r="FI181" s="662">
        <f t="shared" si="534"/>
        <v>40360</v>
      </c>
      <c r="FJ181" s="677"/>
      <c r="FK181" s="677"/>
      <c r="FL181" s="677"/>
      <c r="FM181" s="677"/>
      <c r="FN181" s="677"/>
      <c r="FO181" s="677"/>
      <c r="FP181" s="677"/>
      <c r="FQ181" s="677"/>
      <c r="FR181" s="677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666"/>
      <c r="GD181" s="666"/>
      <c r="GE181" s="666"/>
      <c r="GF181" s="666"/>
      <c r="GG181" s="169"/>
      <c r="GH181" s="686">
        <f t="shared" si="896"/>
        <v>0</v>
      </c>
      <c r="GI181" s="171">
        <f t="shared" si="897"/>
        <v>0</v>
      </c>
      <c r="GJ181" s="171">
        <f t="shared" si="898"/>
        <v>0</v>
      </c>
      <c r="GK181" s="171">
        <f t="shared" si="899"/>
        <v>0</v>
      </c>
      <c r="GL181" s="171">
        <f t="shared" si="900"/>
        <v>0</v>
      </c>
      <c r="GM181" s="171">
        <f t="shared" si="901"/>
        <v>0</v>
      </c>
      <c r="GN181" s="171">
        <f t="shared" si="902"/>
        <v>0</v>
      </c>
      <c r="GO181" s="171">
        <f t="shared" si="903"/>
        <v>0</v>
      </c>
      <c r="GP181" s="171">
        <f t="shared" si="904"/>
        <v>0</v>
      </c>
      <c r="GQ181" s="171">
        <f t="shared" si="905"/>
        <v>0</v>
      </c>
      <c r="GR181" s="171">
        <f t="shared" si="906"/>
        <v>0</v>
      </c>
      <c r="GS181" s="171">
        <f t="shared" si="907"/>
        <v>9823.4</v>
      </c>
      <c r="GT181" s="171">
        <f t="shared" si="908"/>
        <v>0</v>
      </c>
      <c r="GU181" s="171">
        <f t="shared" si="909"/>
        <v>0</v>
      </c>
      <c r="GV181" s="171">
        <f t="shared" si="910"/>
        <v>0</v>
      </c>
      <c r="GW181" s="171">
        <f t="shared" si="911"/>
        <v>0</v>
      </c>
      <c r="GX181" s="171">
        <f t="shared" si="912"/>
        <v>0</v>
      </c>
      <c r="GY181" s="171">
        <f t="shared" si="913"/>
        <v>15908.509999999998</v>
      </c>
      <c r="GZ181" s="171">
        <f t="shared" si="914"/>
        <v>0</v>
      </c>
      <c r="HA181" s="171">
        <f t="shared" si="915"/>
        <v>0</v>
      </c>
      <c r="HB181" s="171">
        <f t="shared" si="916"/>
        <v>67060.649999999994</v>
      </c>
      <c r="HC181" s="171">
        <f t="shared" si="917"/>
        <v>11130.74</v>
      </c>
      <c r="HD181" s="171">
        <f t="shared" si="918"/>
        <v>0</v>
      </c>
      <c r="HE181" s="171">
        <f t="shared" si="919"/>
        <v>0</v>
      </c>
      <c r="HF181" s="171">
        <f t="shared" si="920"/>
        <v>0</v>
      </c>
      <c r="HG181" s="171">
        <f t="shared" si="921"/>
        <v>0</v>
      </c>
      <c r="HH181" s="171">
        <f t="shared" si="922"/>
        <v>0</v>
      </c>
      <c r="HI181" s="778"/>
      <c r="HJ181" s="171">
        <f t="shared" si="923"/>
        <v>2276.3000000000002</v>
      </c>
      <c r="HK181" s="171"/>
      <c r="HL181" s="172">
        <f t="shared" si="924"/>
        <v>40360</v>
      </c>
      <c r="HM181" s="171">
        <f t="shared" si="765"/>
        <v>103923.30000000005</v>
      </c>
      <c r="HN181" s="700">
        <f t="shared" si="925"/>
        <v>39630</v>
      </c>
      <c r="HO181" s="160">
        <f t="shared" si="926"/>
        <v>0</v>
      </c>
      <c r="HP181" s="160">
        <f t="shared" si="927"/>
        <v>-483.78999999999996</v>
      </c>
      <c r="HQ181" s="171">
        <f t="shared" si="928"/>
        <v>-483.78999999999996</v>
      </c>
      <c r="HR181" s="168">
        <f t="shared" si="929"/>
        <v>0</v>
      </c>
      <c r="HS181" s="168">
        <f t="shared" si="930"/>
        <v>1</v>
      </c>
      <c r="HT181" s="160">
        <f t="shared" si="965"/>
        <v>65511.380000000026</v>
      </c>
      <c r="HU181" s="158">
        <f>MAX(HT55:HT181)</f>
        <v>65995.170000000027</v>
      </c>
      <c r="HV181" s="158">
        <f t="shared" si="931"/>
        <v>-483.79000000000087</v>
      </c>
      <c r="HW181" s="170"/>
      <c r="HX181" s="468"/>
      <c r="HY181" s="156"/>
      <c r="HZ181" s="156"/>
      <c r="IA181" s="156"/>
      <c r="IB181" s="156"/>
      <c r="IC181" s="156"/>
      <c r="ID181" s="156"/>
      <c r="IE181" s="156"/>
      <c r="IF181" s="156"/>
      <c r="IG181" s="156"/>
      <c r="IH181" s="156"/>
      <c r="II181" s="156"/>
      <c r="IJ181" s="156"/>
      <c r="IK181" s="156"/>
      <c r="IL181" s="156"/>
      <c r="IM181" s="156"/>
      <c r="IN181" s="156"/>
      <c r="IO181" s="156"/>
      <c r="IP181" s="156"/>
      <c r="IQ181" s="156"/>
      <c r="IR181" s="156"/>
      <c r="IS181" s="156"/>
      <c r="IT181" s="156"/>
      <c r="IU181" s="156"/>
      <c r="IV181" s="156"/>
      <c r="IW181" s="156"/>
      <c r="IX181" s="156"/>
      <c r="IY181" s="156"/>
      <c r="IZ181" s="156"/>
      <c r="JA181" s="156"/>
      <c r="JB181" s="156"/>
      <c r="JC181" s="156"/>
      <c r="JD181" s="156"/>
      <c r="JE181" s="156"/>
      <c r="JF181" s="156"/>
      <c r="JG181" s="156"/>
      <c r="JH181" s="156"/>
      <c r="JI181" s="156"/>
      <c r="JJ181" s="156"/>
      <c r="JK181" s="156"/>
      <c r="JL181" s="156"/>
      <c r="JM181" s="156"/>
      <c r="JN181" s="156"/>
      <c r="JO181" s="156"/>
      <c r="JP181" s="156"/>
      <c r="JQ181" s="156"/>
      <c r="JR181" s="156"/>
      <c r="JS181" s="156"/>
      <c r="JT181" s="156"/>
      <c r="JU181" s="156"/>
    </row>
    <row r="182" spans="1:281" s="174" customFormat="1" ht="19.5" customHeight="1" x14ac:dyDescent="0.35">
      <c r="A182" s="156"/>
      <c r="B182" s="813">
        <f t="shared" si="932"/>
        <v>39661</v>
      </c>
      <c r="C182" s="814">
        <f t="shared" si="933"/>
        <v>32810.449999999997</v>
      </c>
      <c r="D182" s="816">
        <v>0</v>
      </c>
      <c r="E182" s="816">
        <v>0</v>
      </c>
      <c r="F182" s="814">
        <f t="shared" si="866"/>
        <v>2563</v>
      </c>
      <c r="G182" s="817">
        <f t="shared" si="934"/>
        <v>35373.449999999997</v>
      </c>
      <c r="H182" s="818">
        <f t="shared" si="935"/>
        <v>7.8115356540370523E-2</v>
      </c>
      <c r="I182" s="765">
        <f t="shared" si="936"/>
        <v>68074.380000000034</v>
      </c>
      <c r="J182" s="159">
        <f t="shared" si="867"/>
        <v>0</v>
      </c>
      <c r="K182" s="267">
        <v>39661</v>
      </c>
      <c r="L182" s="162">
        <f t="shared" si="937"/>
        <v>0</v>
      </c>
      <c r="M182" s="259">
        <v>-1016.5</v>
      </c>
      <c r="N182" s="175">
        <f t="shared" si="868"/>
        <v>0</v>
      </c>
      <c r="O182" s="162">
        <f t="shared" si="938"/>
        <v>0</v>
      </c>
      <c r="P182" s="259">
        <v>-136.75</v>
      </c>
      <c r="Q182" s="176">
        <f t="shared" si="869"/>
        <v>0</v>
      </c>
      <c r="R182" s="161">
        <f t="shared" si="939"/>
        <v>0</v>
      </c>
      <c r="S182" s="259">
        <v>-395.6</v>
      </c>
      <c r="T182" s="177">
        <f t="shared" si="870"/>
        <v>0</v>
      </c>
      <c r="U182" s="164">
        <f t="shared" si="940"/>
        <v>0</v>
      </c>
      <c r="V182" s="259">
        <v>-74.66</v>
      </c>
      <c r="W182" s="177">
        <f t="shared" si="871"/>
        <v>0</v>
      </c>
      <c r="X182" s="164">
        <f t="shared" si="941"/>
        <v>0</v>
      </c>
      <c r="Y182" s="248">
        <v>8272</v>
      </c>
      <c r="Z182" s="178">
        <f t="shared" si="872"/>
        <v>0</v>
      </c>
      <c r="AA182" s="165">
        <f t="shared" si="942"/>
        <v>0</v>
      </c>
      <c r="AB182" s="248">
        <v>4136</v>
      </c>
      <c r="AC182" s="179">
        <f t="shared" si="873"/>
        <v>0</v>
      </c>
      <c r="AD182" s="164">
        <f t="shared" si="943"/>
        <v>0</v>
      </c>
      <c r="AE182" s="248">
        <v>827.2</v>
      </c>
      <c r="AF182" s="179">
        <f t="shared" si="874"/>
        <v>0</v>
      </c>
      <c r="AG182" s="164">
        <f t="shared" si="944"/>
        <v>0</v>
      </c>
      <c r="AH182" s="439">
        <v>20740</v>
      </c>
      <c r="AI182" s="178">
        <f t="shared" si="875"/>
        <v>0</v>
      </c>
      <c r="AJ182" s="165">
        <f t="shared" si="945"/>
        <v>0</v>
      </c>
      <c r="AK182" s="439">
        <v>10370</v>
      </c>
      <c r="AL182" s="179">
        <f t="shared" si="876"/>
        <v>0</v>
      </c>
      <c r="AM182" s="164">
        <f t="shared" si="946"/>
        <v>0</v>
      </c>
      <c r="AN182" s="439">
        <v>4148</v>
      </c>
      <c r="AO182" s="178">
        <f t="shared" si="877"/>
        <v>0</v>
      </c>
      <c r="AP182" s="165">
        <f t="shared" si="947"/>
        <v>0</v>
      </c>
      <c r="AQ182" s="260">
        <v>8430</v>
      </c>
      <c r="AR182" s="179">
        <f t="shared" si="878"/>
        <v>0</v>
      </c>
      <c r="AS182" s="164">
        <f t="shared" si="948"/>
        <v>1</v>
      </c>
      <c r="AT182" s="260">
        <v>843</v>
      </c>
      <c r="AU182" s="180">
        <f t="shared" si="879"/>
        <v>843</v>
      </c>
      <c r="AV182" s="162">
        <f t="shared" si="949"/>
        <v>0</v>
      </c>
      <c r="AW182" s="260">
        <v>3650</v>
      </c>
      <c r="AX182" s="176">
        <f t="shared" si="880"/>
        <v>0</v>
      </c>
      <c r="AY182" s="161">
        <f t="shared" si="950"/>
        <v>0</v>
      </c>
      <c r="AZ182" s="248">
        <v>5487.5</v>
      </c>
      <c r="BA182" s="181">
        <f t="shared" si="881"/>
        <v>0</v>
      </c>
      <c r="BB182" s="162">
        <f t="shared" si="951"/>
        <v>0</v>
      </c>
      <c r="BC182" s="248">
        <v>548.75</v>
      </c>
      <c r="BD182" s="182">
        <f t="shared" si="882"/>
        <v>0</v>
      </c>
      <c r="BE182" s="161">
        <f t="shared" si="952"/>
        <v>0</v>
      </c>
      <c r="BF182" s="248">
        <v>11575</v>
      </c>
      <c r="BG182" s="182">
        <f t="shared" si="883"/>
        <v>0</v>
      </c>
      <c r="BH182" s="161">
        <f t="shared" si="953"/>
        <v>0</v>
      </c>
      <c r="BI182" s="248">
        <v>5787.5</v>
      </c>
      <c r="BJ182" s="180">
        <f t="shared" si="884"/>
        <v>0</v>
      </c>
      <c r="BK182" s="161">
        <f t="shared" si="954"/>
        <v>1</v>
      </c>
      <c r="BL182" s="248">
        <v>1157.5</v>
      </c>
      <c r="BM182" s="180">
        <f t="shared" si="885"/>
        <v>1157.5</v>
      </c>
      <c r="BN182" s="161">
        <f t="shared" si="955"/>
        <v>0</v>
      </c>
      <c r="BO182" s="260">
        <v>9604.75</v>
      </c>
      <c r="BP182" s="176">
        <f t="shared" si="886"/>
        <v>0</v>
      </c>
      <c r="BQ182" s="161">
        <f t="shared" si="956"/>
        <v>0</v>
      </c>
      <c r="BR182" s="260">
        <v>937.5</v>
      </c>
      <c r="BS182" s="182">
        <f t="shared" si="887"/>
        <v>0</v>
      </c>
      <c r="BT182" s="161">
        <f t="shared" si="957"/>
        <v>1</v>
      </c>
      <c r="BU182" s="260">
        <v>468.75</v>
      </c>
      <c r="BV182" s="180">
        <f t="shared" si="888"/>
        <v>468.75</v>
      </c>
      <c r="BW182" s="162">
        <f t="shared" si="958"/>
        <v>1</v>
      </c>
      <c r="BX182" s="260">
        <v>93.75</v>
      </c>
      <c r="BY182" s="176">
        <f t="shared" si="889"/>
        <v>93.75</v>
      </c>
      <c r="BZ182" s="161">
        <f t="shared" si="959"/>
        <v>0</v>
      </c>
      <c r="CA182" s="260">
        <v>4153.99</v>
      </c>
      <c r="CB182" s="180">
        <f t="shared" si="890"/>
        <v>0</v>
      </c>
      <c r="CC182" s="162">
        <f t="shared" si="960"/>
        <v>0</v>
      </c>
      <c r="CD182" s="260"/>
      <c r="CE182" s="182"/>
      <c r="CF182" s="410">
        <f t="shared" si="961"/>
        <v>0</v>
      </c>
      <c r="CG182" s="260">
        <v>8120</v>
      </c>
      <c r="CH182" s="182">
        <f t="shared" si="891"/>
        <v>0</v>
      </c>
      <c r="CI182" s="416">
        <f t="shared" si="962"/>
        <v>0</v>
      </c>
      <c r="CJ182" s="260">
        <v>4060</v>
      </c>
      <c r="CK182" s="444">
        <f t="shared" si="892"/>
        <v>0</v>
      </c>
      <c r="CL182" s="162">
        <f t="shared" si="963"/>
        <v>0</v>
      </c>
      <c r="CM182" s="260">
        <v>812</v>
      </c>
      <c r="CN182" s="608">
        <f t="shared" si="893"/>
        <v>0</v>
      </c>
      <c r="CO182" s="158">
        <f t="shared" si="894"/>
        <v>2563</v>
      </c>
      <c r="CP182" s="182"/>
      <c r="CQ182" s="731">
        <f t="shared" si="895"/>
        <v>2563</v>
      </c>
      <c r="CR182" s="599"/>
      <c r="CS182" s="359">
        <f t="shared" si="964"/>
        <v>39661</v>
      </c>
      <c r="CT182" s="613"/>
      <c r="CU182" s="182"/>
      <c r="CV182" s="608"/>
      <c r="CW182" s="642"/>
      <c r="CX182" s="182"/>
      <c r="CY182" s="608"/>
      <c r="CZ182" s="613"/>
      <c r="DA182" s="182"/>
      <c r="DB182" s="608"/>
      <c r="DC182" s="613"/>
      <c r="DD182" s="182"/>
      <c r="DE182" s="608"/>
      <c r="DF182" s="613"/>
      <c r="DG182" s="182"/>
      <c r="DH182" s="608"/>
      <c r="DI182" s="613"/>
      <c r="DJ182" s="182"/>
      <c r="DK182" s="608"/>
      <c r="DL182" s="613"/>
      <c r="DM182" s="182"/>
      <c r="DN182" s="608"/>
      <c r="DO182" s="613"/>
      <c r="DP182" s="182"/>
      <c r="DQ182" s="608"/>
      <c r="DR182" s="613"/>
      <c r="DS182" s="182"/>
      <c r="DT182" s="608"/>
      <c r="DU182" s="613"/>
      <c r="DV182" s="182"/>
      <c r="DW182" s="608"/>
      <c r="DX182" s="613"/>
      <c r="DY182" s="182"/>
      <c r="DZ182" s="608"/>
      <c r="EA182" s="613"/>
      <c r="EB182" s="182"/>
      <c r="EC182" s="608"/>
      <c r="ED182" s="613"/>
      <c r="EE182" s="182"/>
      <c r="EF182" s="608"/>
      <c r="EG182" s="613"/>
      <c r="EH182" s="182"/>
      <c r="EI182" s="608"/>
      <c r="EJ182" s="613"/>
      <c r="EK182" s="182"/>
      <c r="EL182" s="608"/>
      <c r="EM182" s="613"/>
      <c r="EN182" s="182"/>
      <c r="EO182" s="608"/>
      <c r="EP182" s="613"/>
      <c r="EQ182" s="182"/>
      <c r="ER182" s="608"/>
      <c r="ES182" s="613"/>
      <c r="ET182" s="182"/>
      <c r="EU182" s="608"/>
      <c r="EV182" s="613"/>
      <c r="EW182" s="182"/>
      <c r="EX182" s="608"/>
      <c r="EY182" s="613"/>
      <c r="EZ182" s="182"/>
      <c r="FA182" s="608"/>
      <c r="FB182" s="182"/>
      <c r="FC182" s="182"/>
      <c r="FD182" s="182"/>
      <c r="FE182" s="588"/>
      <c r="FF182" s="182"/>
      <c r="FG182" s="181"/>
      <c r="FH182" s="860"/>
      <c r="FI182" s="662">
        <f t="shared" si="534"/>
        <v>40391</v>
      </c>
      <c r="FJ182" s="677"/>
      <c r="FK182" s="677"/>
      <c r="FL182" s="677"/>
      <c r="FM182" s="677"/>
      <c r="FN182" s="677"/>
      <c r="FO182" s="677"/>
      <c r="FP182" s="677"/>
      <c r="FQ182" s="677"/>
      <c r="FR182" s="677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666"/>
      <c r="GD182" s="666"/>
      <c r="GE182" s="666"/>
      <c r="GF182" s="666"/>
      <c r="GG182" s="169"/>
      <c r="GH182" s="686">
        <f t="shared" si="896"/>
        <v>0</v>
      </c>
      <c r="GI182" s="171">
        <f t="shared" si="897"/>
        <v>0</v>
      </c>
      <c r="GJ182" s="171">
        <f t="shared" si="898"/>
        <v>0</v>
      </c>
      <c r="GK182" s="171">
        <f t="shared" si="899"/>
        <v>0</v>
      </c>
      <c r="GL182" s="171">
        <f t="shared" si="900"/>
        <v>0</v>
      </c>
      <c r="GM182" s="171">
        <f t="shared" si="901"/>
        <v>0</v>
      </c>
      <c r="GN182" s="171">
        <f t="shared" si="902"/>
        <v>0</v>
      </c>
      <c r="GO182" s="171">
        <f t="shared" si="903"/>
        <v>0</v>
      </c>
      <c r="GP182" s="171">
        <f t="shared" si="904"/>
        <v>0</v>
      </c>
      <c r="GQ182" s="171">
        <f t="shared" si="905"/>
        <v>0</v>
      </c>
      <c r="GR182" s="171">
        <f t="shared" si="906"/>
        <v>0</v>
      </c>
      <c r="GS182" s="171">
        <f t="shared" si="907"/>
        <v>9680.4</v>
      </c>
      <c r="GT182" s="171">
        <f t="shared" si="908"/>
        <v>0</v>
      </c>
      <c r="GU182" s="171">
        <f t="shared" si="909"/>
        <v>0</v>
      </c>
      <c r="GV182" s="171">
        <f t="shared" si="910"/>
        <v>0</v>
      </c>
      <c r="GW182" s="171">
        <f t="shared" si="911"/>
        <v>0</v>
      </c>
      <c r="GX182" s="171">
        <f t="shared" si="912"/>
        <v>0</v>
      </c>
      <c r="GY182" s="171">
        <f t="shared" si="913"/>
        <v>15786.509999999998</v>
      </c>
      <c r="GZ182" s="171">
        <f t="shared" si="914"/>
        <v>0</v>
      </c>
      <c r="HA182" s="171">
        <f t="shared" si="915"/>
        <v>0</v>
      </c>
      <c r="HB182" s="171">
        <f t="shared" si="916"/>
        <v>68998.149999999994</v>
      </c>
      <c r="HC182" s="171">
        <f t="shared" si="917"/>
        <v>11518.24</v>
      </c>
      <c r="HD182" s="171">
        <f t="shared" si="918"/>
        <v>0</v>
      </c>
      <c r="HE182" s="171">
        <f t="shared" si="919"/>
        <v>0</v>
      </c>
      <c r="HF182" s="171">
        <f t="shared" si="920"/>
        <v>0</v>
      </c>
      <c r="HG182" s="171">
        <f t="shared" si="921"/>
        <v>0</v>
      </c>
      <c r="HH182" s="171">
        <f t="shared" si="922"/>
        <v>0</v>
      </c>
      <c r="HI182" s="778"/>
      <c r="HJ182" s="171">
        <f t="shared" si="923"/>
        <v>2060</v>
      </c>
      <c r="HK182" s="171"/>
      <c r="HL182" s="172">
        <f t="shared" si="924"/>
        <v>40391</v>
      </c>
      <c r="HM182" s="171">
        <f t="shared" si="765"/>
        <v>105983.30000000005</v>
      </c>
      <c r="HN182" s="700">
        <f t="shared" si="925"/>
        <v>39661</v>
      </c>
      <c r="HO182" s="160">
        <f t="shared" si="926"/>
        <v>2563</v>
      </c>
      <c r="HP182" s="160">
        <f t="shared" si="927"/>
        <v>0</v>
      </c>
      <c r="HQ182" s="171">
        <f t="shared" si="928"/>
        <v>2563</v>
      </c>
      <c r="HR182" s="168">
        <f t="shared" si="929"/>
        <v>1</v>
      </c>
      <c r="HS182" s="168">
        <f t="shared" si="930"/>
        <v>0</v>
      </c>
      <c r="HT182" s="160">
        <f t="shared" si="965"/>
        <v>68074.380000000034</v>
      </c>
      <c r="HU182" s="158">
        <f>MAX(HT55:HT182)</f>
        <v>68074.380000000034</v>
      </c>
      <c r="HV182" s="158">
        <f t="shared" si="931"/>
        <v>0</v>
      </c>
      <c r="HW182" s="170"/>
      <c r="HX182" s="468"/>
      <c r="HY182" s="156"/>
      <c r="HZ182" s="156"/>
      <c r="IA182" s="156"/>
      <c r="IB182" s="156"/>
      <c r="IC182" s="156"/>
      <c r="ID182" s="156"/>
      <c r="IE182" s="156"/>
      <c r="IF182" s="156"/>
      <c r="IG182" s="156"/>
      <c r="IH182" s="156"/>
      <c r="II182" s="156"/>
      <c r="IJ182" s="156"/>
      <c r="IK182" s="156"/>
      <c r="IL182" s="156"/>
      <c r="IM182" s="156"/>
      <c r="IN182" s="156"/>
      <c r="IO182" s="156"/>
      <c r="IP182" s="156"/>
      <c r="IQ182" s="156"/>
      <c r="IR182" s="156"/>
      <c r="IS182" s="156"/>
      <c r="IT182" s="156"/>
      <c r="IU182" s="156"/>
      <c r="IV182" s="156"/>
      <c r="IW182" s="156"/>
      <c r="IX182" s="156"/>
      <c r="IY182" s="156"/>
      <c r="IZ182" s="156"/>
      <c r="JA182" s="156"/>
      <c r="JB182" s="156"/>
      <c r="JC182" s="156"/>
      <c r="JD182" s="156"/>
      <c r="JE182" s="156"/>
      <c r="JF182" s="156"/>
      <c r="JG182" s="156"/>
      <c r="JH182" s="156"/>
      <c r="JI182" s="156"/>
      <c r="JJ182" s="156"/>
      <c r="JK182" s="156"/>
      <c r="JL182" s="156"/>
      <c r="JM182" s="156"/>
      <c r="JN182" s="156"/>
      <c r="JO182" s="156"/>
      <c r="JP182" s="156"/>
      <c r="JQ182" s="156"/>
      <c r="JR182" s="156"/>
      <c r="JS182" s="156"/>
      <c r="JT182" s="156"/>
      <c r="JU182" s="156"/>
    </row>
    <row r="183" spans="1:281" s="174" customFormat="1" ht="19.5" customHeight="1" x14ac:dyDescent="0.35">
      <c r="A183" s="156"/>
      <c r="B183" s="813">
        <f t="shared" si="932"/>
        <v>39692</v>
      </c>
      <c r="C183" s="814">
        <f t="shared" si="933"/>
        <v>35373.449999999997</v>
      </c>
      <c r="D183" s="816">
        <v>0</v>
      </c>
      <c r="E183" s="816">
        <v>0</v>
      </c>
      <c r="F183" s="814">
        <f t="shared" si="866"/>
        <v>2038.76</v>
      </c>
      <c r="G183" s="817">
        <f t="shared" si="934"/>
        <v>37412.21</v>
      </c>
      <c r="H183" s="818">
        <f t="shared" si="935"/>
        <v>5.7635316883142586E-2</v>
      </c>
      <c r="I183" s="765">
        <f t="shared" si="936"/>
        <v>70113.140000000029</v>
      </c>
      <c r="J183" s="159">
        <f t="shared" si="867"/>
        <v>0</v>
      </c>
      <c r="K183" s="267">
        <v>39692</v>
      </c>
      <c r="L183" s="162">
        <f t="shared" si="937"/>
        <v>0</v>
      </c>
      <c r="M183" s="260">
        <v>5080.5</v>
      </c>
      <c r="N183" s="175">
        <f t="shared" si="868"/>
        <v>0</v>
      </c>
      <c r="O183" s="162">
        <f t="shared" si="938"/>
        <v>0</v>
      </c>
      <c r="P183" s="260">
        <v>472.95</v>
      </c>
      <c r="Q183" s="176">
        <f t="shared" si="869"/>
        <v>0</v>
      </c>
      <c r="R183" s="161">
        <f t="shared" si="939"/>
        <v>0</v>
      </c>
      <c r="S183" s="260">
        <v>4823.8</v>
      </c>
      <c r="T183" s="177">
        <f t="shared" si="870"/>
        <v>0</v>
      </c>
      <c r="U183" s="164">
        <f t="shared" si="940"/>
        <v>0</v>
      </c>
      <c r="V183" s="260">
        <v>447.28</v>
      </c>
      <c r="W183" s="177">
        <f t="shared" si="871"/>
        <v>0</v>
      </c>
      <c r="X183" s="164">
        <f t="shared" si="941"/>
        <v>0</v>
      </c>
      <c r="Y183" s="247">
        <v>-376</v>
      </c>
      <c r="Z183" s="178">
        <f t="shared" si="872"/>
        <v>0</v>
      </c>
      <c r="AA183" s="165">
        <f t="shared" si="942"/>
        <v>0</v>
      </c>
      <c r="AB183" s="247">
        <v>-207.5</v>
      </c>
      <c r="AC183" s="179">
        <f t="shared" si="873"/>
        <v>0</v>
      </c>
      <c r="AD183" s="164">
        <f t="shared" si="943"/>
        <v>0</v>
      </c>
      <c r="AE183" s="247">
        <v>-72.7</v>
      </c>
      <c r="AF183" s="179">
        <f t="shared" si="874"/>
        <v>0</v>
      </c>
      <c r="AG183" s="164">
        <f t="shared" si="944"/>
        <v>0</v>
      </c>
      <c r="AH183" s="243">
        <v>-4274</v>
      </c>
      <c r="AI183" s="178">
        <f t="shared" si="875"/>
        <v>0</v>
      </c>
      <c r="AJ183" s="165">
        <f t="shared" si="945"/>
        <v>0</v>
      </c>
      <c r="AK183" s="243">
        <v>-2156.5</v>
      </c>
      <c r="AL183" s="179">
        <f t="shared" si="876"/>
        <v>0</v>
      </c>
      <c r="AM183" s="164">
        <f t="shared" si="946"/>
        <v>0</v>
      </c>
      <c r="AN183" s="243">
        <v>-886</v>
      </c>
      <c r="AO183" s="178">
        <f t="shared" si="877"/>
        <v>0</v>
      </c>
      <c r="AP183" s="165">
        <f t="shared" si="947"/>
        <v>0</v>
      </c>
      <c r="AQ183" s="260">
        <v>6660</v>
      </c>
      <c r="AR183" s="179">
        <f t="shared" si="878"/>
        <v>0</v>
      </c>
      <c r="AS183" s="164">
        <f t="shared" si="948"/>
        <v>1</v>
      </c>
      <c r="AT183" s="260">
        <v>666</v>
      </c>
      <c r="AU183" s="180">
        <f t="shared" si="879"/>
        <v>666</v>
      </c>
      <c r="AV183" s="162">
        <f t="shared" si="949"/>
        <v>0</v>
      </c>
      <c r="AW183" s="259">
        <v>-2459</v>
      </c>
      <c r="AX183" s="176">
        <f t="shared" si="880"/>
        <v>0</v>
      </c>
      <c r="AY183" s="161">
        <f t="shared" si="950"/>
        <v>0</v>
      </c>
      <c r="AZ183" s="247">
        <v>-3713.98</v>
      </c>
      <c r="BA183" s="181">
        <f t="shared" si="881"/>
        <v>0</v>
      </c>
      <c r="BB183" s="162">
        <f t="shared" si="951"/>
        <v>0</v>
      </c>
      <c r="BC183" s="247">
        <v>-375.3</v>
      </c>
      <c r="BD183" s="182">
        <f t="shared" si="882"/>
        <v>0</v>
      </c>
      <c r="BE183" s="161">
        <f t="shared" si="952"/>
        <v>0</v>
      </c>
      <c r="BF183" s="248">
        <v>1109.5</v>
      </c>
      <c r="BG183" s="182">
        <f t="shared" si="883"/>
        <v>0</v>
      </c>
      <c r="BH183" s="161">
        <f t="shared" si="953"/>
        <v>0</v>
      </c>
      <c r="BI183" s="248">
        <v>515.75</v>
      </c>
      <c r="BJ183" s="180">
        <f t="shared" si="884"/>
        <v>0</v>
      </c>
      <c r="BK183" s="161">
        <f t="shared" si="954"/>
        <v>1</v>
      </c>
      <c r="BL183" s="248">
        <v>40.75</v>
      </c>
      <c r="BM183" s="180">
        <f t="shared" si="885"/>
        <v>40.75</v>
      </c>
      <c r="BN183" s="161">
        <f t="shared" si="955"/>
        <v>0</v>
      </c>
      <c r="BO183" s="259">
        <v>-2632.75</v>
      </c>
      <c r="BP183" s="176">
        <f t="shared" si="886"/>
        <v>0</v>
      </c>
      <c r="BQ183" s="161">
        <f t="shared" si="956"/>
        <v>0</v>
      </c>
      <c r="BR183" s="260">
        <v>2311.0100000000002</v>
      </c>
      <c r="BS183" s="182">
        <f t="shared" si="887"/>
        <v>0</v>
      </c>
      <c r="BT183" s="161">
        <f t="shared" si="957"/>
        <v>1</v>
      </c>
      <c r="BU183" s="260">
        <v>1136.01</v>
      </c>
      <c r="BV183" s="180">
        <f t="shared" si="888"/>
        <v>1136.01</v>
      </c>
      <c r="BW183" s="162">
        <f t="shared" si="958"/>
        <v>1</v>
      </c>
      <c r="BX183" s="260">
        <v>196</v>
      </c>
      <c r="BY183" s="176">
        <f t="shared" si="889"/>
        <v>196</v>
      </c>
      <c r="BZ183" s="161">
        <f t="shared" si="959"/>
        <v>0</v>
      </c>
      <c r="CA183" s="259">
        <v>-1508</v>
      </c>
      <c r="CB183" s="180">
        <f t="shared" si="890"/>
        <v>0</v>
      </c>
      <c r="CC183" s="162">
        <f t="shared" si="960"/>
        <v>0</v>
      </c>
      <c r="CD183" s="259"/>
      <c r="CE183" s="182"/>
      <c r="CF183" s="410">
        <f t="shared" si="961"/>
        <v>0</v>
      </c>
      <c r="CG183" s="260">
        <v>15320</v>
      </c>
      <c r="CH183" s="182">
        <f t="shared" si="891"/>
        <v>0</v>
      </c>
      <c r="CI183" s="416">
        <f t="shared" si="962"/>
        <v>0</v>
      </c>
      <c r="CJ183" s="260">
        <v>7660</v>
      </c>
      <c r="CK183" s="444">
        <f t="shared" si="892"/>
        <v>0</v>
      </c>
      <c r="CL183" s="162">
        <f t="shared" si="963"/>
        <v>0</v>
      </c>
      <c r="CM183" s="260">
        <v>1532</v>
      </c>
      <c r="CN183" s="608">
        <f t="shared" si="893"/>
        <v>0</v>
      </c>
      <c r="CO183" s="158">
        <f t="shared" si="894"/>
        <v>2038.76</v>
      </c>
      <c r="CP183" s="182"/>
      <c r="CQ183" s="731">
        <f t="shared" si="895"/>
        <v>2038.76</v>
      </c>
      <c r="CR183" s="599"/>
      <c r="CS183" s="359">
        <f t="shared" si="964"/>
        <v>39692</v>
      </c>
      <c r="CT183" s="613"/>
      <c r="CU183" s="182"/>
      <c r="CV183" s="608"/>
      <c r="CW183" s="642"/>
      <c r="CX183" s="182"/>
      <c r="CY183" s="608"/>
      <c r="CZ183" s="613"/>
      <c r="DA183" s="182"/>
      <c r="DB183" s="608"/>
      <c r="DC183" s="613"/>
      <c r="DD183" s="182"/>
      <c r="DE183" s="608"/>
      <c r="DF183" s="613"/>
      <c r="DG183" s="182"/>
      <c r="DH183" s="608"/>
      <c r="DI183" s="613"/>
      <c r="DJ183" s="182"/>
      <c r="DK183" s="608"/>
      <c r="DL183" s="613"/>
      <c r="DM183" s="182"/>
      <c r="DN183" s="608"/>
      <c r="DO183" s="613"/>
      <c r="DP183" s="182"/>
      <c r="DQ183" s="608"/>
      <c r="DR183" s="613"/>
      <c r="DS183" s="182"/>
      <c r="DT183" s="608"/>
      <c r="DU183" s="613"/>
      <c r="DV183" s="182"/>
      <c r="DW183" s="608"/>
      <c r="DX183" s="613"/>
      <c r="DY183" s="182"/>
      <c r="DZ183" s="608"/>
      <c r="EA183" s="613"/>
      <c r="EB183" s="182"/>
      <c r="EC183" s="608"/>
      <c r="ED183" s="613"/>
      <c r="EE183" s="182"/>
      <c r="EF183" s="608"/>
      <c r="EG183" s="613"/>
      <c r="EH183" s="182"/>
      <c r="EI183" s="608"/>
      <c r="EJ183" s="613"/>
      <c r="EK183" s="182"/>
      <c r="EL183" s="608"/>
      <c r="EM183" s="613"/>
      <c r="EN183" s="182"/>
      <c r="EO183" s="608"/>
      <c r="EP183" s="613"/>
      <c r="EQ183" s="182"/>
      <c r="ER183" s="608"/>
      <c r="ES183" s="613"/>
      <c r="ET183" s="182"/>
      <c r="EU183" s="608"/>
      <c r="EV183" s="613"/>
      <c r="EW183" s="182"/>
      <c r="EX183" s="608"/>
      <c r="EY183" s="613"/>
      <c r="EZ183" s="182"/>
      <c r="FA183" s="608"/>
      <c r="FB183" s="182"/>
      <c r="FC183" s="182"/>
      <c r="FD183" s="182"/>
      <c r="FE183" s="588"/>
      <c r="FF183" s="182"/>
      <c r="FG183" s="181"/>
      <c r="FH183" s="860"/>
      <c r="FI183" s="662">
        <f t="shared" ref="FI183:FI246" si="966">HL183</f>
        <v>40422</v>
      </c>
      <c r="FJ183" s="677"/>
      <c r="FK183" s="677"/>
      <c r="FL183" s="677"/>
      <c r="FM183" s="677"/>
      <c r="FN183" s="677"/>
      <c r="FO183" s="677"/>
      <c r="FP183" s="677"/>
      <c r="FQ183" s="677"/>
      <c r="FR183" s="677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666"/>
      <c r="GD183" s="666"/>
      <c r="GE183" s="666"/>
      <c r="GF183" s="666"/>
      <c r="GG183" s="169"/>
      <c r="GH183" s="686">
        <f t="shared" si="896"/>
        <v>0</v>
      </c>
      <c r="GI183" s="171">
        <f t="shared" si="897"/>
        <v>0</v>
      </c>
      <c r="GJ183" s="171">
        <f t="shared" si="898"/>
        <v>0</v>
      </c>
      <c r="GK183" s="171">
        <f t="shared" si="899"/>
        <v>0</v>
      </c>
      <c r="GL183" s="171">
        <f t="shared" si="900"/>
        <v>0</v>
      </c>
      <c r="GM183" s="171">
        <f t="shared" si="901"/>
        <v>0</v>
      </c>
      <c r="GN183" s="171">
        <f t="shared" si="902"/>
        <v>0</v>
      </c>
      <c r="GO183" s="171">
        <f t="shared" si="903"/>
        <v>0</v>
      </c>
      <c r="GP183" s="171">
        <f t="shared" si="904"/>
        <v>0</v>
      </c>
      <c r="GQ183" s="171">
        <f t="shared" si="905"/>
        <v>0</v>
      </c>
      <c r="GR183" s="171">
        <f t="shared" si="906"/>
        <v>0</v>
      </c>
      <c r="GS183" s="171">
        <f t="shared" si="907"/>
        <v>10012.5</v>
      </c>
      <c r="GT183" s="171">
        <f t="shared" si="908"/>
        <v>0</v>
      </c>
      <c r="GU183" s="171">
        <f t="shared" si="909"/>
        <v>0</v>
      </c>
      <c r="GV183" s="171">
        <f t="shared" si="910"/>
        <v>0</v>
      </c>
      <c r="GW183" s="171">
        <f t="shared" si="911"/>
        <v>0</v>
      </c>
      <c r="GX183" s="171">
        <f t="shared" si="912"/>
        <v>0</v>
      </c>
      <c r="GY183" s="171">
        <f t="shared" si="913"/>
        <v>16433.759999999998</v>
      </c>
      <c r="GZ183" s="171">
        <f t="shared" si="914"/>
        <v>0</v>
      </c>
      <c r="HA183" s="171">
        <f t="shared" si="915"/>
        <v>0</v>
      </c>
      <c r="HB183" s="171">
        <f t="shared" si="916"/>
        <v>66857.649999999994</v>
      </c>
      <c r="HC183" s="171">
        <f t="shared" si="917"/>
        <v>11027.74</v>
      </c>
      <c r="HD183" s="171">
        <f t="shared" si="918"/>
        <v>0</v>
      </c>
      <c r="HE183" s="171">
        <f t="shared" si="919"/>
        <v>0</v>
      </c>
      <c r="HF183" s="171">
        <f t="shared" si="920"/>
        <v>0</v>
      </c>
      <c r="HG183" s="171">
        <f t="shared" si="921"/>
        <v>0</v>
      </c>
      <c r="HH183" s="171">
        <f t="shared" si="922"/>
        <v>0</v>
      </c>
      <c r="HI183" s="778"/>
      <c r="HJ183" s="171">
        <f t="shared" si="923"/>
        <v>-1651.65</v>
      </c>
      <c r="HK183" s="171"/>
      <c r="HL183" s="172">
        <f t="shared" si="924"/>
        <v>40422</v>
      </c>
      <c r="HM183" s="171">
        <f t="shared" si="765"/>
        <v>104331.65000000005</v>
      </c>
      <c r="HN183" s="700">
        <f t="shared" si="925"/>
        <v>39692</v>
      </c>
      <c r="HO183" s="160">
        <f t="shared" si="926"/>
        <v>2038.76</v>
      </c>
      <c r="HP183" s="160">
        <f t="shared" si="927"/>
        <v>0</v>
      </c>
      <c r="HQ183" s="171">
        <f t="shared" si="928"/>
        <v>2038.76</v>
      </c>
      <c r="HR183" s="168">
        <f t="shared" si="929"/>
        <v>1</v>
      </c>
      <c r="HS183" s="168">
        <f t="shared" si="930"/>
        <v>0</v>
      </c>
      <c r="HT183" s="160">
        <f t="shared" si="965"/>
        <v>70113.140000000029</v>
      </c>
      <c r="HU183" s="158">
        <f>MAX(HT55:HT183)</f>
        <v>70113.140000000029</v>
      </c>
      <c r="HV183" s="158">
        <f t="shared" si="931"/>
        <v>0</v>
      </c>
      <c r="HW183" s="170"/>
      <c r="HX183" s="468"/>
      <c r="HY183" s="156"/>
      <c r="HZ183" s="156"/>
      <c r="IA183" s="156"/>
      <c r="IB183" s="156"/>
      <c r="IC183" s="156"/>
      <c r="ID183" s="156"/>
      <c r="IE183" s="156"/>
      <c r="IF183" s="156"/>
      <c r="IG183" s="156"/>
      <c r="IH183" s="156"/>
      <c r="II183" s="156"/>
      <c r="IJ183" s="156"/>
      <c r="IK183" s="156"/>
      <c r="IL183" s="156"/>
      <c r="IM183" s="156"/>
      <c r="IN183" s="156"/>
      <c r="IO183" s="156"/>
      <c r="IP183" s="156"/>
      <c r="IQ183" s="156"/>
      <c r="IR183" s="156"/>
      <c r="IS183" s="156"/>
      <c r="IT183" s="156"/>
      <c r="IU183" s="156"/>
      <c r="IV183" s="156"/>
      <c r="IW183" s="156"/>
      <c r="IX183" s="156"/>
      <c r="IY183" s="156"/>
      <c r="IZ183" s="156"/>
      <c r="JA183" s="156"/>
      <c r="JB183" s="156"/>
      <c r="JC183" s="156"/>
      <c r="JD183" s="156"/>
      <c r="JE183" s="156"/>
      <c r="JF183" s="156"/>
      <c r="JG183" s="156"/>
      <c r="JH183" s="156"/>
      <c r="JI183" s="156"/>
      <c r="JJ183" s="156"/>
      <c r="JK183" s="156"/>
      <c r="JL183" s="156"/>
      <c r="JM183" s="156"/>
      <c r="JN183" s="156"/>
      <c r="JO183" s="156"/>
      <c r="JP183" s="156"/>
      <c r="JQ183" s="156"/>
      <c r="JR183" s="156"/>
      <c r="JS183" s="156"/>
      <c r="JT183" s="156"/>
      <c r="JU183" s="156"/>
    </row>
    <row r="184" spans="1:281" s="174" customFormat="1" ht="19.5" customHeight="1" x14ac:dyDescent="0.35">
      <c r="A184" s="156"/>
      <c r="B184" s="813">
        <f t="shared" si="932"/>
        <v>39722</v>
      </c>
      <c r="C184" s="814">
        <f t="shared" si="933"/>
        <v>37412.21</v>
      </c>
      <c r="D184" s="816">
        <v>0</v>
      </c>
      <c r="E184" s="816">
        <v>0</v>
      </c>
      <c r="F184" s="814">
        <f t="shared" si="866"/>
        <v>8304.75</v>
      </c>
      <c r="G184" s="817">
        <f t="shared" si="934"/>
        <v>45716.959999999999</v>
      </c>
      <c r="H184" s="818">
        <f t="shared" si="935"/>
        <v>0.22197966920425177</v>
      </c>
      <c r="I184" s="765">
        <f t="shared" si="936"/>
        <v>78417.890000000029</v>
      </c>
      <c r="J184" s="159">
        <f t="shared" si="867"/>
        <v>0</v>
      </c>
      <c r="K184" s="267">
        <v>39722</v>
      </c>
      <c r="L184" s="162">
        <f t="shared" si="937"/>
        <v>0</v>
      </c>
      <c r="M184" s="260">
        <v>9799.5</v>
      </c>
      <c r="N184" s="175">
        <f t="shared" si="868"/>
        <v>0</v>
      </c>
      <c r="O184" s="162">
        <f t="shared" si="938"/>
        <v>0</v>
      </c>
      <c r="P184" s="260">
        <v>979.95</v>
      </c>
      <c r="Q184" s="176">
        <f t="shared" si="869"/>
        <v>0</v>
      </c>
      <c r="R184" s="161">
        <f t="shared" si="939"/>
        <v>0</v>
      </c>
      <c r="S184" s="260">
        <v>4996.3999999999996</v>
      </c>
      <c r="T184" s="177">
        <f t="shared" si="870"/>
        <v>0</v>
      </c>
      <c r="U184" s="164">
        <f t="shared" si="940"/>
        <v>0</v>
      </c>
      <c r="V184" s="260">
        <v>499.64</v>
      </c>
      <c r="W184" s="177">
        <f t="shared" si="871"/>
        <v>0</v>
      </c>
      <c r="X184" s="164">
        <f t="shared" si="941"/>
        <v>0</v>
      </c>
      <c r="Y184" s="248">
        <v>10302</v>
      </c>
      <c r="Z184" s="178">
        <f t="shared" si="872"/>
        <v>0</v>
      </c>
      <c r="AA184" s="165">
        <f t="shared" si="942"/>
        <v>0</v>
      </c>
      <c r="AB184" s="248">
        <v>5131.5</v>
      </c>
      <c r="AC184" s="179">
        <f t="shared" si="873"/>
        <v>0</v>
      </c>
      <c r="AD184" s="164">
        <f t="shared" si="943"/>
        <v>0</v>
      </c>
      <c r="AE184" s="248">
        <v>995.1</v>
      </c>
      <c r="AF184" s="179">
        <f t="shared" si="874"/>
        <v>0</v>
      </c>
      <c r="AG184" s="164">
        <f t="shared" si="944"/>
        <v>0</v>
      </c>
      <c r="AH184" s="243">
        <v>-795</v>
      </c>
      <c r="AI184" s="178">
        <f t="shared" si="875"/>
        <v>0</v>
      </c>
      <c r="AJ184" s="165">
        <f t="shared" si="945"/>
        <v>0</v>
      </c>
      <c r="AK184" s="243">
        <v>-417</v>
      </c>
      <c r="AL184" s="179">
        <f t="shared" si="876"/>
        <v>0</v>
      </c>
      <c r="AM184" s="164">
        <f t="shared" si="946"/>
        <v>0</v>
      </c>
      <c r="AN184" s="243">
        <v>-190.2</v>
      </c>
      <c r="AO184" s="178">
        <f t="shared" si="877"/>
        <v>0</v>
      </c>
      <c r="AP184" s="165">
        <f t="shared" si="947"/>
        <v>0</v>
      </c>
      <c r="AQ184" s="260">
        <v>12360</v>
      </c>
      <c r="AR184" s="179">
        <f t="shared" si="878"/>
        <v>0</v>
      </c>
      <c r="AS184" s="164">
        <f t="shared" si="948"/>
        <v>1</v>
      </c>
      <c r="AT184" s="260">
        <v>1236</v>
      </c>
      <c r="AU184" s="180">
        <f t="shared" si="879"/>
        <v>1236</v>
      </c>
      <c r="AV184" s="162">
        <f t="shared" si="949"/>
        <v>0</v>
      </c>
      <c r="AW184" s="260">
        <v>11141</v>
      </c>
      <c r="AX184" s="176">
        <f t="shared" si="880"/>
        <v>0</v>
      </c>
      <c r="AY184" s="161">
        <f t="shared" si="950"/>
        <v>0</v>
      </c>
      <c r="AZ184" s="247">
        <v>-2263.9899999999998</v>
      </c>
      <c r="BA184" s="181">
        <f t="shared" si="881"/>
        <v>0</v>
      </c>
      <c r="BB184" s="162">
        <f t="shared" si="951"/>
        <v>0</v>
      </c>
      <c r="BC184" s="247">
        <v>-230.3</v>
      </c>
      <c r="BD184" s="182">
        <f t="shared" si="882"/>
        <v>0</v>
      </c>
      <c r="BE184" s="161">
        <f t="shared" si="952"/>
        <v>0</v>
      </c>
      <c r="BF184" s="248">
        <v>16537.5</v>
      </c>
      <c r="BG184" s="182">
        <f t="shared" si="883"/>
        <v>0</v>
      </c>
      <c r="BH184" s="161">
        <f t="shared" si="953"/>
        <v>0</v>
      </c>
      <c r="BI184" s="248">
        <v>8268.75</v>
      </c>
      <c r="BJ184" s="180">
        <f t="shared" si="884"/>
        <v>0</v>
      </c>
      <c r="BK184" s="161">
        <f t="shared" si="954"/>
        <v>1</v>
      </c>
      <c r="BL184" s="248">
        <v>1653.75</v>
      </c>
      <c r="BM184" s="180">
        <f t="shared" si="885"/>
        <v>1653.75</v>
      </c>
      <c r="BN184" s="161">
        <f t="shared" si="955"/>
        <v>0</v>
      </c>
      <c r="BO184" s="260">
        <v>5098.5</v>
      </c>
      <c r="BP184" s="176">
        <f t="shared" si="886"/>
        <v>0</v>
      </c>
      <c r="BQ184" s="161">
        <f t="shared" si="956"/>
        <v>0</v>
      </c>
      <c r="BR184" s="260">
        <v>9025</v>
      </c>
      <c r="BS184" s="182">
        <f t="shared" si="887"/>
        <v>0</v>
      </c>
      <c r="BT184" s="161">
        <f t="shared" si="957"/>
        <v>1</v>
      </c>
      <c r="BU184" s="260">
        <v>4512.5</v>
      </c>
      <c r="BV184" s="180">
        <f t="shared" si="888"/>
        <v>4512.5</v>
      </c>
      <c r="BW184" s="162">
        <f t="shared" si="958"/>
        <v>1</v>
      </c>
      <c r="BX184" s="260">
        <v>902.5</v>
      </c>
      <c r="BY184" s="176">
        <f t="shared" si="889"/>
        <v>902.5</v>
      </c>
      <c r="BZ184" s="161">
        <f t="shared" si="959"/>
        <v>0</v>
      </c>
      <c r="CA184" s="260">
        <v>6146</v>
      </c>
      <c r="CB184" s="180">
        <f t="shared" si="890"/>
        <v>0</v>
      </c>
      <c r="CC184" s="162">
        <f t="shared" si="960"/>
        <v>0</v>
      </c>
      <c r="CD184" s="260"/>
      <c r="CE184" s="182"/>
      <c r="CF184" s="410">
        <f t="shared" si="961"/>
        <v>0</v>
      </c>
      <c r="CG184" s="260">
        <v>32830</v>
      </c>
      <c r="CH184" s="182">
        <f t="shared" si="891"/>
        <v>0</v>
      </c>
      <c r="CI184" s="416">
        <f t="shared" si="962"/>
        <v>0</v>
      </c>
      <c r="CJ184" s="260">
        <v>16415</v>
      </c>
      <c r="CK184" s="444">
        <f t="shared" si="892"/>
        <v>0</v>
      </c>
      <c r="CL184" s="162">
        <f t="shared" si="963"/>
        <v>0</v>
      </c>
      <c r="CM184" s="260">
        <v>3283</v>
      </c>
      <c r="CN184" s="608">
        <f t="shared" si="893"/>
        <v>0</v>
      </c>
      <c r="CO184" s="158">
        <f t="shared" si="894"/>
        <v>8304.75</v>
      </c>
      <c r="CP184" s="182"/>
      <c r="CQ184" s="731">
        <f t="shared" si="895"/>
        <v>8304.75</v>
      </c>
      <c r="CR184" s="599"/>
      <c r="CS184" s="359">
        <f t="shared" si="964"/>
        <v>39722</v>
      </c>
      <c r="CT184" s="613"/>
      <c r="CU184" s="182"/>
      <c r="CV184" s="608"/>
      <c r="CW184" s="642"/>
      <c r="CX184" s="182"/>
      <c r="CY184" s="608"/>
      <c r="CZ184" s="613"/>
      <c r="DA184" s="182"/>
      <c r="DB184" s="608"/>
      <c r="DC184" s="613"/>
      <c r="DD184" s="182"/>
      <c r="DE184" s="608"/>
      <c r="DF184" s="613"/>
      <c r="DG184" s="182"/>
      <c r="DH184" s="608"/>
      <c r="DI184" s="613"/>
      <c r="DJ184" s="182"/>
      <c r="DK184" s="608"/>
      <c r="DL184" s="613"/>
      <c r="DM184" s="182"/>
      <c r="DN184" s="608"/>
      <c r="DO184" s="613"/>
      <c r="DP184" s="182"/>
      <c r="DQ184" s="608"/>
      <c r="DR184" s="613"/>
      <c r="DS184" s="182"/>
      <c r="DT184" s="608"/>
      <c r="DU184" s="613"/>
      <c r="DV184" s="182"/>
      <c r="DW184" s="608"/>
      <c r="DX184" s="613"/>
      <c r="DY184" s="182"/>
      <c r="DZ184" s="608"/>
      <c r="EA184" s="613"/>
      <c r="EB184" s="182"/>
      <c r="EC184" s="608"/>
      <c r="ED184" s="613"/>
      <c r="EE184" s="182"/>
      <c r="EF184" s="608"/>
      <c r="EG184" s="613"/>
      <c r="EH184" s="182"/>
      <c r="EI184" s="608"/>
      <c r="EJ184" s="613"/>
      <c r="EK184" s="182"/>
      <c r="EL184" s="608"/>
      <c r="EM184" s="613"/>
      <c r="EN184" s="182"/>
      <c r="EO184" s="608"/>
      <c r="EP184" s="613"/>
      <c r="EQ184" s="182"/>
      <c r="ER184" s="608"/>
      <c r="ES184" s="613"/>
      <c r="ET184" s="182"/>
      <c r="EU184" s="608"/>
      <c r="EV184" s="613"/>
      <c r="EW184" s="182"/>
      <c r="EX184" s="608"/>
      <c r="EY184" s="613"/>
      <c r="EZ184" s="182"/>
      <c r="FA184" s="608"/>
      <c r="FB184" s="182"/>
      <c r="FC184" s="182"/>
      <c r="FD184" s="182"/>
      <c r="FE184" s="588"/>
      <c r="FF184" s="182"/>
      <c r="FG184" s="181"/>
      <c r="FH184" s="860"/>
      <c r="FI184" s="662">
        <f t="shared" si="966"/>
        <v>40452</v>
      </c>
      <c r="FJ184" s="677"/>
      <c r="FK184" s="677"/>
      <c r="FL184" s="677"/>
      <c r="FM184" s="677"/>
      <c r="FN184" s="677"/>
      <c r="FO184" s="677"/>
      <c r="FP184" s="677"/>
      <c r="FQ184" s="677"/>
      <c r="FR184" s="677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666"/>
      <c r="GD184" s="666"/>
      <c r="GE184" s="666"/>
      <c r="GF184" s="666"/>
      <c r="GG184" s="169"/>
      <c r="GH184" s="686">
        <f t="shared" si="896"/>
        <v>0</v>
      </c>
      <c r="GI184" s="171">
        <f t="shared" si="897"/>
        <v>0</v>
      </c>
      <c r="GJ184" s="171">
        <f t="shared" si="898"/>
        <v>0</v>
      </c>
      <c r="GK184" s="171">
        <f t="shared" si="899"/>
        <v>0</v>
      </c>
      <c r="GL184" s="171">
        <f t="shared" si="900"/>
        <v>0</v>
      </c>
      <c r="GM184" s="171">
        <f t="shared" si="901"/>
        <v>0</v>
      </c>
      <c r="GN184" s="171">
        <f t="shared" si="902"/>
        <v>0</v>
      </c>
      <c r="GO184" s="171">
        <f t="shared" si="903"/>
        <v>0</v>
      </c>
      <c r="GP184" s="171">
        <f t="shared" si="904"/>
        <v>0</v>
      </c>
      <c r="GQ184" s="171">
        <f t="shared" si="905"/>
        <v>0</v>
      </c>
      <c r="GR184" s="171">
        <f t="shared" si="906"/>
        <v>0</v>
      </c>
      <c r="GS184" s="171">
        <f t="shared" si="907"/>
        <v>10115.4</v>
      </c>
      <c r="GT184" s="171">
        <f t="shared" si="908"/>
        <v>0</v>
      </c>
      <c r="GU184" s="171">
        <f t="shared" si="909"/>
        <v>0</v>
      </c>
      <c r="GV184" s="171">
        <f t="shared" si="910"/>
        <v>0</v>
      </c>
      <c r="GW184" s="171">
        <f t="shared" si="911"/>
        <v>0</v>
      </c>
      <c r="GX184" s="171">
        <f t="shared" si="912"/>
        <v>0</v>
      </c>
      <c r="GY184" s="171">
        <f t="shared" si="913"/>
        <v>16787.509999999998</v>
      </c>
      <c r="GZ184" s="171">
        <f t="shared" si="914"/>
        <v>0</v>
      </c>
      <c r="HA184" s="171">
        <f t="shared" si="915"/>
        <v>0</v>
      </c>
      <c r="HB184" s="171">
        <f t="shared" si="916"/>
        <v>69920.149999999994</v>
      </c>
      <c r="HC184" s="171">
        <f t="shared" si="917"/>
        <v>11640.24</v>
      </c>
      <c r="HD184" s="171">
        <f t="shared" si="918"/>
        <v>0</v>
      </c>
      <c r="HE184" s="171">
        <f t="shared" si="919"/>
        <v>0</v>
      </c>
      <c r="HF184" s="171">
        <f t="shared" si="920"/>
        <v>0</v>
      </c>
      <c r="HG184" s="171">
        <f t="shared" si="921"/>
        <v>0</v>
      </c>
      <c r="HH184" s="171">
        <f t="shared" si="922"/>
        <v>0</v>
      </c>
      <c r="HI184" s="778"/>
      <c r="HJ184" s="171">
        <f t="shared" si="923"/>
        <v>4131.6499999999996</v>
      </c>
      <c r="HK184" s="171"/>
      <c r="HL184" s="172">
        <f t="shared" si="924"/>
        <v>40452</v>
      </c>
      <c r="HM184" s="171">
        <f t="shared" ref="HM184:HM215" si="967">HM183+HJ184</f>
        <v>108463.30000000005</v>
      </c>
      <c r="HN184" s="700">
        <f t="shared" si="925"/>
        <v>39722</v>
      </c>
      <c r="HO184" s="160">
        <f t="shared" si="926"/>
        <v>8304.75</v>
      </c>
      <c r="HP184" s="160">
        <f t="shared" si="927"/>
        <v>0</v>
      </c>
      <c r="HQ184" s="171">
        <f t="shared" si="928"/>
        <v>8304.75</v>
      </c>
      <c r="HR184" s="168">
        <f t="shared" si="929"/>
        <v>1</v>
      </c>
      <c r="HS184" s="168">
        <f t="shared" si="930"/>
        <v>0</v>
      </c>
      <c r="HT184" s="160">
        <f t="shared" si="965"/>
        <v>78417.890000000029</v>
      </c>
      <c r="HU184" s="158">
        <f>MAX(HT55:HT184)</f>
        <v>78417.890000000029</v>
      </c>
      <c r="HV184" s="158">
        <f t="shared" si="931"/>
        <v>0</v>
      </c>
      <c r="HW184" s="170"/>
      <c r="HX184" s="468"/>
      <c r="HY184" s="156"/>
      <c r="HZ184" s="156"/>
      <c r="IA184" s="156"/>
      <c r="IB184" s="156"/>
      <c r="IC184" s="156"/>
      <c r="ID184" s="156"/>
      <c r="IE184" s="156"/>
      <c r="IF184" s="156"/>
      <c r="IG184" s="156"/>
      <c r="IH184" s="156"/>
      <c r="II184" s="156"/>
      <c r="IJ184" s="156"/>
      <c r="IK184" s="156"/>
      <c r="IL184" s="156"/>
      <c r="IM184" s="156"/>
      <c r="IN184" s="156"/>
      <c r="IO184" s="156"/>
      <c r="IP184" s="156"/>
      <c r="IQ184" s="156"/>
      <c r="IR184" s="156"/>
      <c r="IS184" s="156"/>
      <c r="IT184" s="156"/>
      <c r="IU184" s="156"/>
      <c r="IV184" s="156"/>
      <c r="IW184" s="156"/>
      <c r="IX184" s="156"/>
      <c r="IY184" s="156"/>
      <c r="IZ184" s="156"/>
      <c r="JA184" s="156"/>
      <c r="JB184" s="156"/>
      <c r="JC184" s="156"/>
      <c r="JD184" s="156"/>
      <c r="JE184" s="156"/>
      <c r="JF184" s="156"/>
      <c r="JG184" s="156"/>
      <c r="JH184" s="156"/>
      <c r="JI184" s="156"/>
      <c r="JJ184" s="156"/>
      <c r="JK184" s="156"/>
      <c r="JL184" s="156"/>
      <c r="JM184" s="156"/>
      <c r="JN184" s="156"/>
      <c r="JO184" s="156"/>
      <c r="JP184" s="156"/>
      <c r="JQ184" s="156"/>
      <c r="JR184" s="156"/>
      <c r="JS184" s="156"/>
      <c r="JT184" s="156"/>
      <c r="JU184" s="156"/>
    </row>
    <row r="185" spans="1:281" s="174" customFormat="1" ht="19.5" customHeight="1" x14ac:dyDescent="0.35">
      <c r="A185" s="156"/>
      <c r="B185" s="813">
        <f t="shared" si="932"/>
        <v>39753</v>
      </c>
      <c r="C185" s="814">
        <f t="shared" si="933"/>
        <v>45716.959999999999</v>
      </c>
      <c r="D185" s="816">
        <v>0</v>
      </c>
      <c r="E185" s="816">
        <v>0</v>
      </c>
      <c r="F185" s="814">
        <f t="shared" si="866"/>
        <v>2665.25</v>
      </c>
      <c r="G185" s="817">
        <f t="shared" si="934"/>
        <v>48382.21</v>
      </c>
      <c r="H185" s="818">
        <f t="shared" si="935"/>
        <v>5.8298933262404151E-2</v>
      </c>
      <c r="I185" s="765">
        <f t="shared" si="936"/>
        <v>81083.140000000029</v>
      </c>
      <c r="J185" s="159">
        <f t="shared" si="867"/>
        <v>0</v>
      </c>
      <c r="K185" s="267">
        <v>39753</v>
      </c>
      <c r="L185" s="162">
        <f t="shared" si="937"/>
        <v>0</v>
      </c>
      <c r="M185" s="260">
        <v>3625.5</v>
      </c>
      <c r="N185" s="175">
        <f t="shared" si="868"/>
        <v>0</v>
      </c>
      <c r="O185" s="162">
        <f t="shared" si="938"/>
        <v>0</v>
      </c>
      <c r="P185" s="260">
        <v>362.55</v>
      </c>
      <c r="Q185" s="176">
        <f t="shared" si="869"/>
        <v>0</v>
      </c>
      <c r="R185" s="161">
        <f t="shared" si="939"/>
        <v>0</v>
      </c>
      <c r="S185" s="260">
        <v>2980.6</v>
      </c>
      <c r="T185" s="177">
        <f t="shared" si="870"/>
        <v>0</v>
      </c>
      <c r="U185" s="164">
        <f t="shared" si="940"/>
        <v>0</v>
      </c>
      <c r="V185" s="260">
        <v>298.06</v>
      </c>
      <c r="W185" s="177">
        <f t="shared" si="871"/>
        <v>0</v>
      </c>
      <c r="X185" s="164">
        <f t="shared" si="941"/>
        <v>0</v>
      </c>
      <c r="Y185" s="247">
        <v>-6119</v>
      </c>
      <c r="Z185" s="178">
        <f t="shared" si="872"/>
        <v>0</v>
      </c>
      <c r="AA185" s="165">
        <f t="shared" si="942"/>
        <v>0</v>
      </c>
      <c r="AB185" s="247">
        <v>-3079</v>
      </c>
      <c r="AC185" s="179">
        <f t="shared" si="873"/>
        <v>0</v>
      </c>
      <c r="AD185" s="164">
        <f t="shared" si="943"/>
        <v>0</v>
      </c>
      <c r="AE185" s="247">
        <v>-647</v>
      </c>
      <c r="AF185" s="179">
        <f t="shared" si="874"/>
        <v>0</v>
      </c>
      <c r="AG185" s="164">
        <f t="shared" si="944"/>
        <v>0</v>
      </c>
      <c r="AH185" s="243">
        <v>-2839</v>
      </c>
      <c r="AI185" s="178">
        <f t="shared" si="875"/>
        <v>0</v>
      </c>
      <c r="AJ185" s="165">
        <f t="shared" si="945"/>
        <v>0</v>
      </c>
      <c r="AK185" s="243">
        <v>-1439</v>
      </c>
      <c r="AL185" s="179">
        <f t="shared" si="876"/>
        <v>0</v>
      </c>
      <c r="AM185" s="164">
        <f t="shared" si="946"/>
        <v>0</v>
      </c>
      <c r="AN185" s="243">
        <v>-599</v>
      </c>
      <c r="AO185" s="178">
        <f t="shared" si="877"/>
        <v>0</v>
      </c>
      <c r="AP185" s="165">
        <f t="shared" si="947"/>
        <v>0</v>
      </c>
      <c r="AQ185" s="260">
        <v>1340</v>
      </c>
      <c r="AR185" s="179">
        <f t="shared" si="878"/>
        <v>0</v>
      </c>
      <c r="AS185" s="164">
        <f t="shared" si="948"/>
        <v>1</v>
      </c>
      <c r="AT185" s="260">
        <v>134</v>
      </c>
      <c r="AU185" s="180">
        <f t="shared" si="879"/>
        <v>134</v>
      </c>
      <c r="AV185" s="162">
        <f t="shared" si="949"/>
        <v>0</v>
      </c>
      <c r="AW185" s="260">
        <v>2480</v>
      </c>
      <c r="AX185" s="176">
        <f t="shared" si="880"/>
        <v>0</v>
      </c>
      <c r="AY185" s="161">
        <f t="shared" si="950"/>
        <v>0</v>
      </c>
      <c r="AZ185" s="248">
        <v>5999.99</v>
      </c>
      <c r="BA185" s="181">
        <f t="shared" si="881"/>
        <v>0</v>
      </c>
      <c r="BB185" s="162">
        <f t="shared" si="951"/>
        <v>0</v>
      </c>
      <c r="BC185" s="248">
        <v>600</v>
      </c>
      <c r="BD185" s="182">
        <f t="shared" si="882"/>
        <v>0</v>
      </c>
      <c r="BE185" s="161">
        <f t="shared" si="952"/>
        <v>0</v>
      </c>
      <c r="BF185" s="248">
        <v>637.5</v>
      </c>
      <c r="BG185" s="182">
        <f t="shared" si="883"/>
        <v>0</v>
      </c>
      <c r="BH185" s="161">
        <f t="shared" si="953"/>
        <v>0</v>
      </c>
      <c r="BI185" s="248">
        <v>318.75</v>
      </c>
      <c r="BJ185" s="180">
        <f t="shared" si="884"/>
        <v>0</v>
      </c>
      <c r="BK185" s="161">
        <f t="shared" si="954"/>
        <v>1</v>
      </c>
      <c r="BL185" s="248">
        <v>63.75</v>
      </c>
      <c r="BM185" s="180">
        <f t="shared" si="885"/>
        <v>63.75</v>
      </c>
      <c r="BN185" s="161">
        <f t="shared" si="955"/>
        <v>0</v>
      </c>
      <c r="BO185" s="260">
        <v>5475</v>
      </c>
      <c r="BP185" s="176">
        <f t="shared" si="886"/>
        <v>0</v>
      </c>
      <c r="BQ185" s="161">
        <f t="shared" si="956"/>
        <v>0</v>
      </c>
      <c r="BR185" s="260">
        <v>4112.5</v>
      </c>
      <c r="BS185" s="182">
        <f t="shared" si="887"/>
        <v>0</v>
      </c>
      <c r="BT185" s="161">
        <f t="shared" si="957"/>
        <v>1</v>
      </c>
      <c r="BU185" s="260">
        <v>2056.25</v>
      </c>
      <c r="BV185" s="180">
        <f t="shared" si="888"/>
        <v>2056.25</v>
      </c>
      <c r="BW185" s="162">
        <f t="shared" si="958"/>
        <v>1</v>
      </c>
      <c r="BX185" s="260">
        <v>411.25</v>
      </c>
      <c r="BY185" s="176">
        <f t="shared" si="889"/>
        <v>411.25</v>
      </c>
      <c r="BZ185" s="161">
        <f t="shared" si="959"/>
        <v>0</v>
      </c>
      <c r="CA185" s="260">
        <v>884</v>
      </c>
      <c r="CB185" s="180">
        <f t="shared" si="890"/>
        <v>0</v>
      </c>
      <c r="CC185" s="162">
        <f t="shared" si="960"/>
        <v>0</v>
      </c>
      <c r="CD185" s="260"/>
      <c r="CE185" s="182"/>
      <c r="CF185" s="410">
        <f t="shared" si="961"/>
        <v>0</v>
      </c>
      <c r="CG185" s="260">
        <v>13370</v>
      </c>
      <c r="CH185" s="182">
        <f t="shared" si="891"/>
        <v>0</v>
      </c>
      <c r="CI185" s="416">
        <f t="shared" si="962"/>
        <v>0</v>
      </c>
      <c r="CJ185" s="260">
        <v>6685</v>
      </c>
      <c r="CK185" s="444">
        <f t="shared" si="892"/>
        <v>0</v>
      </c>
      <c r="CL185" s="162">
        <f t="shared" si="963"/>
        <v>0</v>
      </c>
      <c r="CM185" s="260">
        <v>1337</v>
      </c>
      <c r="CN185" s="608">
        <f t="shared" si="893"/>
        <v>0</v>
      </c>
      <c r="CO185" s="158">
        <f t="shared" si="894"/>
        <v>2665.25</v>
      </c>
      <c r="CP185" s="182"/>
      <c r="CQ185" s="731">
        <f t="shared" si="895"/>
        <v>2665.25</v>
      </c>
      <c r="CR185" s="599"/>
      <c r="CS185" s="359">
        <f t="shared" si="964"/>
        <v>39753</v>
      </c>
      <c r="CT185" s="613"/>
      <c r="CU185" s="182"/>
      <c r="CV185" s="608"/>
      <c r="CW185" s="642"/>
      <c r="CX185" s="182"/>
      <c r="CY185" s="608"/>
      <c r="CZ185" s="613"/>
      <c r="DA185" s="182"/>
      <c r="DB185" s="608"/>
      <c r="DC185" s="613"/>
      <c r="DD185" s="182"/>
      <c r="DE185" s="608"/>
      <c r="DF185" s="613"/>
      <c r="DG185" s="182"/>
      <c r="DH185" s="608"/>
      <c r="DI185" s="613"/>
      <c r="DJ185" s="182"/>
      <c r="DK185" s="608"/>
      <c r="DL185" s="613"/>
      <c r="DM185" s="182"/>
      <c r="DN185" s="608"/>
      <c r="DO185" s="613"/>
      <c r="DP185" s="182"/>
      <c r="DQ185" s="608"/>
      <c r="DR185" s="613"/>
      <c r="DS185" s="182"/>
      <c r="DT185" s="608"/>
      <c r="DU185" s="613"/>
      <c r="DV185" s="182"/>
      <c r="DW185" s="608"/>
      <c r="DX185" s="613"/>
      <c r="DY185" s="182"/>
      <c r="DZ185" s="608"/>
      <c r="EA185" s="613"/>
      <c r="EB185" s="182"/>
      <c r="EC185" s="608"/>
      <c r="ED185" s="613"/>
      <c r="EE185" s="182"/>
      <c r="EF185" s="608"/>
      <c r="EG185" s="613"/>
      <c r="EH185" s="182"/>
      <c r="EI185" s="608"/>
      <c r="EJ185" s="613"/>
      <c r="EK185" s="182"/>
      <c r="EL185" s="608"/>
      <c r="EM185" s="613"/>
      <c r="EN185" s="182"/>
      <c r="EO185" s="608"/>
      <c r="EP185" s="613"/>
      <c r="EQ185" s="182"/>
      <c r="ER185" s="608"/>
      <c r="ES185" s="613"/>
      <c r="ET185" s="182"/>
      <c r="EU185" s="608"/>
      <c r="EV185" s="613"/>
      <c r="EW185" s="182"/>
      <c r="EX185" s="608"/>
      <c r="EY185" s="613"/>
      <c r="EZ185" s="182"/>
      <c r="FA185" s="608"/>
      <c r="FB185" s="182"/>
      <c r="FC185" s="182"/>
      <c r="FD185" s="182"/>
      <c r="FE185" s="588"/>
      <c r="FF185" s="182"/>
      <c r="FG185" s="181"/>
      <c r="FH185" s="860"/>
      <c r="FI185" s="662">
        <f t="shared" si="966"/>
        <v>40483</v>
      </c>
      <c r="FJ185" s="677"/>
      <c r="FK185" s="677"/>
      <c r="FL185" s="677"/>
      <c r="FM185" s="677"/>
      <c r="FN185" s="677"/>
      <c r="FO185" s="677"/>
      <c r="FP185" s="677"/>
      <c r="FQ185" s="677"/>
      <c r="FR185" s="677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666"/>
      <c r="GD185" s="666"/>
      <c r="GE185" s="666"/>
      <c r="GF185" s="666"/>
      <c r="GG185" s="169"/>
      <c r="GH185" s="686">
        <f t="shared" si="896"/>
        <v>0</v>
      </c>
      <c r="GI185" s="171">
        <f t="shared" si="897"/>
        <v>0</v>
      </c>
      <c r="GJ185" s="171">
        <f t="shared" si="898"/>
        <v>0</v>
      </c>
      <c r="GK185" s="171">
        <f t="shared" si="899"/>
        <v>0</v>
      </c>
      <c r="GL185" s="171">
        <f t="shared" si="900"/>
        <v>0</v>
      </c>
      <c r="GM185" s="171">
        <f t="shared" si="901"/>
        <v>0</v>
      </c>
      <c r="GN185" s="171">
        <f t="shared" si="902"/>
        <v>0</v>
      </c>
      <c r="GO185" s="171">
        <f t="shared" si="903"/>
        <v>0</v>
      </c>
      <c r="GP185" s="171">
        <f t="shared" si="904"/>
        <v>0</v>
      </c>
      <c r="GQ185" s="171">
        <f t="shared" si="905"/>
        <v>0</v>
      </c>
      <c r="GR185" s="171">
        <f t="shared" si="906"/>
        <v>0</v>
      </c>
      <c r="GS185" s="171">
        <f t="shared" si="907"/>
        <v>10464.699999999999</v>
      </c>
      <c r="GT185" s="171">
        <f t="shared" si="908"/>
        <v>0</v>
      </c>
      <c r="GU185" s="171">
        <f t="shared" si="909"/>
        <v>0</v>
      </c>
      <c r="GV185" s="171">
        <f t="shared" si="910"/>
        <v>0</v>
      </c>
      <c r="GW185" s="171">
        <f t="shared" si="911"/>
        <v>0</v>
      </c>
      <c r="GX185" s="171">
        <f t="shared" si="912"/>
        <v>0</v>
      </c>
      <c r="GY185" s="171">
        <f t="shared" si="913"/>
        <v>17581.14</v>
      </c>
      <c r="GZ185" s="171">
        <f t="shared" si="914"/>
        <v>0</v>
      </c>
      <c r="HA185" s="171">
        <f t="shared" si="915"/>
        <v>0</v>
      </c>
      <c r="HB185" s="171">
        <f t="shared" si="916"/>
        <v>69443.649999999994</v>
      </c>
      <c r="HC185" s="171">
        <f t="shared" si="917"/>
        <v>11513.74</v>
      </c>
      <c r="HD185" s="171">
        <f t="shared" si="918"/>
        <v>0</v>
      </c>
      <c r="HE185" s="171">
        <f t="shared" si="919"/>
        <v>0</v>
      </c>
      <c r="HF185" s="171">
        <f t="shared" si="920"/>
        <v>0</v>
      </c>
      <c r="HG185" s="171">
        <f t="shared" si="921"/>
        <v>0</v>
      </c>
      <c r="HH185" s="171">
        <f t="shared" si="922"/>
        <v>0</v>
      </c>
      <c r="HI185" s="778"/>
      <c r="HJ185" s="171">
        <f t="shared" si="923"/>
        <v>539.93000000000006</v>
      </c>
      <c r="HK185" s="171"/>
      <c r="HL185" s="172">
        <f t="shared" si="924"/>
        <v>40483</v>
      </c>
      <c r="HM185" s="171">
        <f t="shared" si="967"/>
        <v>109003.23000000004</v>
      </c>
      <c r="HN185" s="700">
        <f t="shared" si="925"/>
        <v>39753</v>
      </c>
      <c r="HO185" s="160">
        <f t="shared" si="926"/>
        <v>2665.25</v>
      </c>
      <c r="HP185" s="160">
        <f t="shared" si="927"/>
        <v>0</v>
      </c>
      <c r="HQ185" s="171">
        <f t="shared" si="928"/>
        <v>2665.25</v>
      </c>
      <c r="HR185" s="168">
        <f t="shared" si="929"/>
        <v>1</v>
      </c>
      <c r="HS185" s="168">
        <f t="shared" si="930"/>
        <v>0</v>
      </c>
      <c r="HT185" s="160">
        <f t="shared" si="965"/>
        <v>81083.140000000029</v>
      </c>
      <c r="HU185" s="158">
        <f>MAX(HT55:HT185)</f>
        <v>81083.140000000029</v>
      </c>
      <c r="HV185" s="158">
        <f t="shared" si="931"/>
        <v>0</v>
      </c>
      <c r="HW185" s="170"/>
      <c r="HX185" s="468"/>
      <c r="HY185" s="156"/>
      <c r="HZ185" s="156"/>
      <c r="IA185" s="156"/>
      <c r="IB185" s="156"/>
      <c r="IC185" s="156"/>
      <c r="ID185" s="156"/>
      <c r="IE185" s="156"/>
      <c r="IF185" s="156"/>
      <c r="IG185" s="156"/>
      <c r="IH185" s="156"/>
      <c r="II185" s="156"/>
      <c r="IJ185" s="156"/>
      <c r="IK185" s="156"/>
      <c r="IL185" s="156"/>
      <c r="IM185" s="156"/>
      <c r="IN185" s="156"/>
      <c r="IO185" s="156"/>
      <c r="IP185" s="156"/>
      <c r="IQ185" s="156"/>
      <c r="IR185" s="156"/>
      <c r="IS185" s="156"/>
      <c r="IT185" s="156"/>
      <c r="IU185" s="156"/>
      <c r="IV185" s="156"/>
      <c r="IW185" s="156"/>
      <c r="IX185" s="156"/>
      <c r="IY185" s="156"/>
      <c r="IZ185" s="156"/>
      <c r="JA185" s="156"/>
      <c r="JB185" s="156"/>
      <c r="JC185" s="156"/>
      <c r="JD185" s="156"/>
      <c r="JE185" s="156"/>
      <c r="JF185" s="156"/>
      <c r="JG185" s="156"/>
      <c r="JH185" s="156"/>
      <c r="JI185" s="156"/>
      <c r="JJ185" s="156"/>
      <c r="JK185" s="156"/>
      <c r="JL185" s="156"/>
      <c r="JM185" s="156"/>
      <c r="JN185" s="156"/>
      <c r="JO185" s="156"/>
      <c r="JP185" s="156"/>
      <c r="JQ185" s="156"/>
      <c r="JR185" s="156"/>
      <c r="JS185" s="156"/>
      <c r="JT185" s="156"/>
      <c r="JU185" s="156"/>
    </row>
    <row r="186" spans="1:281" s="174" customFormat="1" ht="19.5" customHeight="1" x14ac:dyDescent="0.35">
      <c r="A186" s="156"/>
      <c r="B186" s="813">
        <f t="shared" si="932"/>
        <v>39783</v>
      </c>
      <c r="C186" s="814">
        <f t="shared" si="933"/>
        <v>48382.21</v>
      </c>
      <c r="D186" s="816">
        <v>0</v>
      </c>
      <c r="E186" s="816">
        <v>0</v>
      </c>
      <c r="F186" s="814">
        <f t="shared" si="866"/>
        <v>5470.75</v>
      </c>
      <c r="G186" s="817">
        <f t="shared" si="934"/>
        <v>53852.959999999999</v>
      </c>
      <c r="H186" s="818">
        <f t="shared" si="935"/>
        <v>0.11307358634506361</v>
      </c>
      <c r="I186" s="765">
        <f t="shared" si="936"/>
        <v>86553.890000000029</v>
      </c>
      <c r="J186" s="159">
        <f t="shared" si="867"/>
        <v>0</v>
      </c>
      <c r="K186" s="267">
        <v>39783</v>
      </c>
      <c r="L186" s="162">
        <f t="shared" si="937"/>
        <v>0</v>
      </c>
      <c r="M186" s="259">
        <v>-793.5</v>
      </c>
      <c r="N186" s="175">
        <f t="shared" si="868"/>
        <v>0</v>
      </c>
      <c r="O186" s="162">
        <f t="shared" si="938"/>
        <v>0</v>
      </c>
      <c r="P186" s="259">
        <v>-184.65</v>
      </c>
      <c r="Q186" s="176">
        <f t="shared" si="869"/>
        <v>0</v>
      </c>
      <c r="R186" s="161">
        <f t="shared" si="939"/>
        <v>0</v>
      </c>
      <c r="S186" s="259">
        <v>-986.2</v>
      </c>
      <c r="T186" s="177">
        <f t="shared" si="870"/>
        <v>0</v>
      </c>
      <c r="U186" s="164">
        <f t="shared" si="940"/>
        <v>0</v>
      </c>
      <c r="V186" s="259">
        <v>-133.72</v>
      </c>
      <c r="W186" s="177">
        <f t="shared" si="871"/>
        <v>0</v>
      </c>
      <c r="X186" s="164">
        <f t="shared" si="941"/>
        <v>0</v>
      </c>
      <c r="Y186" s="248">
        <v>6376</v>
      </c>
      <c r="Z186" s="178">
        <f t="shared" si="872"/>
        <v>0</v>
      </c>
      <c r="AA186" s="165">
        <f t="shared" si="942"/>
        <v>0</v>
      </c>
      <c r="AB186" s="248">
        <v>3188</v>
      </c>
      <c r="AC186" s="179">
        <f t="shared" si="873"/>
        <v>0</v>
      </c>
      <c r="AD186" s="164">
        <f t="shared" si="943"/>
        <v>0</v>
      </c>
      <c r="AE186" s="248">
        <v>637.6</v>
      </c>
      <c r="AF186" s="179">
        <f t="shared" si="874"/>
        <v>0</v>
      </c>
      <c r="AG186" s="164">
        <f t="shared" si="944"/>
        <v>0</v>
      </c>
      <c r="AH186" s="243">
        <v>-1330.51</v>
      </c>
      <c r="AI186" s="178">
        <f t="shared" si="875"/>
        <v>0</v>
      </c>
      <c r="AJ186" s="165">
        <f t="shared" si="945"/>
        <v>0</v>
      </c>
      <c r="AK186" s="243">
        <v>-704.26</v>
      </c>
      <c r="AL186" s="179">
        <f t="shared" si="876"/>
        <v>0</v>
      </c>
      <c r="AM186" s="164">
        <f t="shared" si="946"/>
        <v>0</v>
      </c>
      <c r="AN186" s="243">
        <v>-328.5</v>
      </c>
      <c r="AO186" s="178">
        <f t="shared" si="877"/>
        <v>0</v>
      </c>
      <c r="AP186" s="165">
        <f t="shared" si="947"/>
        <v>0</v>
      </c>
      <c r="AQ186" s="260">
        <v>5411</v>
      </c>
      <c r="AR186" s="179">
        <f t="shared" si="878"/>
        <v>0</v>
      </c>
      <c r="AS186" s="164">
        <f t="shared" si="948"/>
        <v>1</v>
      </c>
      <c r="AT186" s="260">
        <v>506</v>
      </c>
      <c r="AU186" s="180">
        <f t="shared" si="879"/>
        <v>506</v>
      </c>
      <c r="AV186" s="162">
        <f t="shared" si="949"/>
        <v>0</v>
      </c>
      <c r="AW186" s="259">
        <v>-1839</v>
      </c>
      <c r="AX186" s="176">
        <f t="shared" si="880"/>
        <v>0</v>
      </c>
      <c r="AY186" s="161">
        <f t="shared" si="950"/>
        <v>0</v>
      </c>
      <c r="AZ186" s="248">
        <v>9561.01</v>
      </c>
      <c r="BA186" s="181">
        <f t="shared" si="881"/>
        <v>0</v>
      </c>
      <c r="BB186" s="162">
        <f t="shared" si="951"/>
        <v>0</v>
      </c>
      <c r="BC186" s="248">
        <v>952.2</v>
      </c>
      <c r="BD186" s="182">
        <f t="shared" si="882"/>
        <v>0</v>
      </c>
      <c r="BE186" s="161">
        <f t="shared" si="952"/>
        <v>0</v>
      </c>
      <c r="BF186" s="248">
        <v>9348.5</v>
      </c>
      <c r="BG186" s="182">
        <f t="shared" si="883"/>
        <v>0</v>
      </c>
      <c r="BH186" s="161">
        <f t="shared" si="953"/>
        <v>0</v>
      </c>
      <c r="BI186" s="248">
        <v>4654.75</v>
      </c>
      <c r="BJ186" s="180">
        <f t="shared" si="884"/>
        <v>0</v>
      </c>
      <c r="BK186" s="161">
        <f t="shared" si="954"/>
        <v>1</v>
      </c>
      <c r="BL186" s="248">
        <v>899.75</v>
      </c>
      <c r="BM186" s="180">
        <f t="shared" si="885"/>
        <v>899.75</v>
      </c>
      <c r="BN186" s="161">
        <f t="shared" si="955"/>
        <v>0</v>
      </c>
      <c r="BO186" s="260">
        <v>509.5</v>
      </c>
      <c r="BP186" s="176">
        <f t="shared" si="886"/>
        <v>0</v>
      </c>
      <c r="BQ186" s="161">
        <f t="shared" si="956"/>
        <v>0</v>
      </c>
      <c r="BR186" s="260">
        <v>6775</v>
      </c>
      <c r="BS186" s="182">
        <f t="shared" si="887"/>
        <v>0</v>
      </c>
      <c r="BT186" s="161">
        <f t="shared" si="957"/>
        <v>1</v>
      </c>
      <c r="BU186" s="260">
        <v>3387.5</v>
      </c>
      <c r="BV186" s="180">
        <f t="shared" si="888"/>
        <v>3387.5</v>
      </c>
      <c r="BW186" s="162">
        <f t="shared" si="958"/>
        <v>1</v>
      </c>
      <c r="BX186" s="260">
        <v>677.5</v>
      </c>
      <c r="BY186" s="176">
        <f t="shared" si="889"/>
        <v>677.5</v>
      </c>
      <c r="BZ186" s="161">
        <f t="shared" si="959"/>
        <v>0</v>
      </c>
      <c r="CA186" s="260">
        <v>3809.99</v>
      </c>
      <c r="CB186" s="180">
        <f t="shared" si="890"/>
        <v>0</v>
      </c>
      <c r="CC186" s="162">
        <f t="shared" si="960"/>
        <v>0</v>
      </c>
      <c r="CD186" s="260"/>
      <c r="CE186" s="182"/>
      <c r="CF186" s="410">
        <f t="shared" si="961"/>
        <v>0</v>
      </c>
      <c r="CG186" s="260">
        <v>9840</v>
      </c>
      <c r="CH186" s="182">
        <f t="shared" si="891"/>
        <v>0</v>
      </c>
      <c r="CI186" s="416">
        <f t="shared" si="962"/>
        <v>0</v>
      </c>
      <c r="CJ186" s="260">
        <v>4920</v>
      </c>
      <c r="CK186" s="444">
        <f t="shared" si="892"/>
        <v>0</v>
      </c>
      <c r="CL186" s="162">
        <f t="shared" si="963"/>
        <v>0</v>
      </c>
      <c r="CM186" s="260">
        <v>984</v>
      </c>
      <c r="CN186" s="608">
        <f t="shared" si="893"/>
        <v>0</v>
      </c>
      <c r="CO186" s="158">
        <f t="shared" si="894"/>
        <v>5470.75</v>
      </c>
      <c r="CP186" s="182"/>
      <c r="CQ186" s="731">
        <f t="shared" si="895"/>
        <v>5470.75</v>
      </c>
      <c r="CR186" s="599"/>
      <c r="CS186" s="359">
        <f t="shared" si="964"/>
        <v>39783</v>
      </c>
      <c r="CT186" s="613"/>
      <c r="CU186" s="182"/>
      <c r="CV186" s="608"/>
      <c r="CW186" s="642"/>
      <c r="CX186" s="182"/>
      <c r="CY186" s="608"/>
      <c r="CZ186" s="613"/>
      <c r="DA186" s="182"/>
      <c r="DB186" s="608"/>
      <c r="DC186" s="613"/>
      <c r="DD186" s="182"/>
      <c r="DE186" s="608"/>
      <c r="DF186" s="613"/>
      <c r="DG186" s="182"/>
      <c r="DH186" s="608"/>
      <c r="DI186" s="613"/>
      <c r="DJ186" s="182"/>
      <c r="DK186" s="608"/>
      <c r="DL186" s="613"/>
      <c r="DM186" s="182"/>
      <c r="DN186" s="608"/>
      <c r="DO186" s="613"/>
      <c r="DP186" s="182"/>
      <c r="DQ186" s="608"/>
      <c r="DR186" s="613"/>
      <c r="DS186" s="182"/>
      <c r="DT186" s="608"/>
      <c r="DU186" s="613"/>
      <c r="DV186" s="182"/>
      <c r="DW186" s="608"/>
      <c r="DX186" s="613"/>
      <c r="DY186" s="182"/>
      <c r="DZ186" s="608"/>
      <c r="EA186" s="613"/>
      <c r="EB186" s="182"/>
      <c r="EC186" s="608"/>
      <c r="ED186" s="613"/>
      <c r="EE186" s="182"/>
      <c r="EF186" s="608"/>
      <c r="EG186" s="613"/>
      <c r="EH186" s="182"/>
      <c r="EI186" s="608"/>
      <c r="EJ186" s="613"/>
      <c r="EK186" s="182"/>
      <c r="EL186" s="608"/>
      <c r="EM186" s="613"/>
      <c r="EN186" s="182"/>
      <c r="EO186" s="608"/>
      <c r="EP186" s="613"/>
      <c r="EQ186" s="182"/>
      <c r="ER186" s="608"/>
      <c r="ES186" s="613"/>
      <c r="ET186" s="182"/>
      <c r="EU186" s="608"/>
      <c r="EV186" s="613"/>
      <c r="EW186" s="182"/>
      <c r="EX186" s="608"/>
      <c r="EY186" s="613"/>
      <c r="EZ186" s="182"/>
      <c r="FA186" s="608"/>
      <c r="FB186" s="182"/>
      <c r="FC186" s="182"/>
      <c r="FD186" s="182"/>
      <c r="FE186" s="588"/>
      <c r="FF186" s="182"/>
      <c r="FG186" s="181"/>
      <c r="FH186" s="860"/>
      <c r="FI186" s="662">
        <f t="shared" si="966"/>
        <v>40513</v>
      </c>
      <c r="FJ186" s="677"/>
      <c r="FK186" s="677"/>
      <c r="FL186" s="677"/>
      <c r="FM186" s="677"/>
      <c r="FN186" s="677"/>
      <c r="FO186" s="677"/>
      <c r="FP186" s="677"/>
      <c r="FQ186" s="677"/>
      <c r="FR186" s="677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666"/>
      <c r="GD186" s="666"/>
      <c r="GE186" s="666"/>
      <c r="GF186" s="666"/>
      <c r="GG186" s="169"/>
      <c r="GH186" s="686">
        <f t="shared" si="896"/>
        <v>0</v>
      </c>
      <c r="GI186" s="171">
        <f t="shared" si="897"/>
        <v>0</v>
      </c>
      <c r="GJ186" s="171">
        <f t="shared" si="898"/>
        <v>0</v>
      </c>
      <c r="GK186" s="171">
        <f t="shared" si="899"/>
        <v>0</v>
      </c>
      <c r="GL186" s="171">
        <f t="shared" si="900"/>
        <v>0</v>
      </c>
      <c r="GM186" s="171">
        <f t="shared" si="901"/>
        <v>0</v>
      </c>
      <c r="GN186" s="171">
        <f t="shared" si="902"/>
        <v>0</v>
      </c>
      <c r="GO186" s="171">
        <f t="shared" si="903"/>
        <v>0</v>
      </c>
      <c r="GP186" s="171">
        <f t="shared" si="904"/>
        <v>0</v>
      </c>
      <c r="GQ186" s="171">
        <f t="shared" si="905"/>
        <v>0</v>
      </c>
      <c r="GR186" s="171">
        <f t="shared" si="906"/>
        <v>0</v>
      </c>
      <c r="GS186" s="171">
        <f t="shared" si="907"/>
        <v>10538.199999999999</v>
      </c>
      <c r="GT186" s="171">
        <f t="shared" si="908"/>
        <v>0</v>
      </c>
      <c r="GU186" s="171">
        <f t="shared" si="909"/>
        <v>0</v>
      </c>
      <c r="GV186" s="171">
        <f t="shared" si="910"/>
        <v>0</v>
      </c>
      <c r="GW186" s="171">
        <f t="shared" si="911"/>
        <v>0</v>
      </c>
      <c r="GX186" s="171">
        <f t="shared" si="912"/>
        <v>0</v>
      </c>
      <c r="GY186" s="171">
        <f t="shared" si="913"/>
        <v>17078.259999999998</v>
      </c>
      <c r="GZ186" s="171">
        <f t="shared" si="914"/>
        <v>0</v>
      </c>
      <c r="HA186" s="171">
        <f t="shared" si="915"/>
        <v>0</v>
      </c>
      <c r="HB186" s="171">
        <f t="shared" si="916"/>
        <v>70529.649999999994</v>
      </c>
      <c r="HC186" s="171">
        <f t="shared" si="917"/>
        <v>11699.74</v>
      </c>
      <c r="HD186" s="171">
        <f t="shared" si="918"/>
        <v>0</v>
      </c>
      <c r="HE186" s="171">
        <f t="shared" si="919"/>
        <v>0</v>
      </c>
      <c r="HF186" s="171">
        <f t="shared" si="920"/>
        <v>0</v>
      </c>
      <c r="HG186" s="171">
        <f t="shared" si="921"/>
        <v>0</v>
      </c>
      <c r="HH186" s="171">
        <f t="shared" si="922"/>
        <v>0</v>
      </c>
      <c r="HI186" s="778"/>
      <c r="HJ186" s="171">
        <f t="shared" si="923"/>
        <v>842.62</v>
      </c>
      <c r="HK186" s="171"/>
      <c r="HL186" s="172">
        <f t="shared" si="924"/>
        <v>40513</v>
      </c>
      <c r="HM186" s="171">
        <f t="shared" si="967"/>
        <v>109845.85000000003</v>
      </c>
      <c r="HN186" s="700">
        <f t="shared" si="925"/>
        <v>39783</v>
      </c>
      <c r="HO186" s="160">
        <f t="shared" si="926"/>
        <v>5470.75</v>
      </c>
      <c r="HP186" s="160">
        <f t="shared" si="927"/>
        <v>0</v>
      </c>
      <c r="HQ186" s="171">
        <f t="shared" si="928"/>
        <v>5470.75</v>
      </c>
      <c r="HR186" s="168">
        <f t="shared" si="929"/>
        <v>1</v>
      </c>
      <c r="HS186" s="168">
        <f t="shared" si="930"/>
        <v>0</v>
      </c>
      <c r="HT186" s="160">
        <f t="shared" si="965"/>
        <v>86553.890000000029</v>
      </c>
      <c r="HU186" s="158">
        <f>MAX(HT55:HT186)</f>
        <v>86553.890000000029</v>
      </c>
      <c r="HV186" s="158">
        <f t="shared" si="931"/>
        <v>0</v>
      </c>
      <c r="HW186" s="170"/>
      <c r="HX186" s="468"/>
      <c r="HY186" s="156"/>
      <c r="HZ186" s="156"/>
      <c r="IA186" s="156"/>
      <c r="IB186" s="156"/>
      <c r="IC186" s="156"/>
      <c r="ID186" s="156"/>
      <c r="IE186" s="156"/>
      <c r="IF186" s="156"/>
      <c r="IG186" s="156"/>
      <c r="IH186" s="156"/>
      <c r="II186" s="156"/>
      <c r="IJ186" s="156"/>
      <c r="IK186" s="156"/>
      <c r="IL186" s="156"/>
      <c r="IM186" s="156"/>
      <c r="IN186" s="156"/>
      <c r="IO186" s="156"/>
      <c r="IP186" s="156"/>
      <c r="IQ186" s="156"/>
      <c r="IR186" s="156"/>
      <c r="IS186" s="156"/>
      <c r="IT186" s="156"/>
      <c r="IU186" s="156"/>
      <c r="IV186" s="156"/>
      <c r="IW186" s="156"/>
      <c r="IX186" s="156"/>
      <c r="IY186" s="156"/>
      <c r="IZ186" s="156"/>
      <c r="JA186" s="156"/>
      <c r="JB186" s="156"/>
      <c r="JC186" s="156"/>
      <c r="JD186" s="156"/>
      <c r="JE186" s="156"/>
      <c r="JF186" s="156"/>
      <c r="JG186" s="156"/>
      <c r="JH186" s="156"/>
      <c r="JI186" s="156"/>
      <c r="JJ186" s="156"/>
      <c r="JK186" s="156"/>
      <c r="JL186" s="156"/>
      <c r="JM186" s="156"/>
      <c r="JN186" s="156"/>
      <c r="JO186" s="156"/>
      <c r="JP186" s="156"/>
      <c r="JQ186" s="156"/>
      <c r="JR186" s="156"/>
      <c r="JS186" s="156"/>
      <c r="JT186" s="156"/>
      <c r="JU186" s="156"/>
    </row>
    <row r="187" spans="1:281" s="174" customFormat="1" ht="19.5" customHeight="1" x14ac:dyDescent="0.35">
      <c r="A187" s="156"/>
      <c r="B187" s="813"/>
      <c r="C187" s="814"/>
      <c r="D187" s="816"/>
      <c r="E187" s="816"/>
      <c r="F187" s="820" t="s">
        <v>45</v>
      </c>
      <c r="G187" s="817"/>
      <c r="H187" s="821" t="s">
        <v>25</v>
      </c>
      <c r="I187" s="765"/>
      <c r="J187" s="159"/>
      <c r="K187" s="268"/>
      <c r="L187" s="162"/>
      <c r="M187"/>
      <c r="N187" s="175"/>
      <c r="O187" s="162"/>
      <c r="P187"/>
      <c r="Q187" s="176"/>
      <c r="R187" s="161"/>
      <c r="S187" s="244" t="s">
        <v>117</v>
      </c>
      <c r="T187" s="177"/>
      <c r="U187" s="164"/>
      <c r="V187" s="244" t="s">
        <v>117</v>
      </c>
      <c r="W187" s="177"/>
      <c r="X187" s="164"/>
      <c r="Y187" s="249" t="s">
        <v>45</v>
      </c>
      <c r="Z187" s="178"/>
      <c r="AA187" s="165"/>
      <c r="AB187" s="249" t="s">
        <v>45</v>
      </c>
      <c r="AC187" s="179"/>
      <c r="AD187" s="164"/>
      <c r="AE187" s="249" t="s">
        <v>45</v>
      </c>
      <c r="AF187" s="179"/>
      <c r="AG187" s="164"/>
      <c r="AH187" s="333" t="s">
        <v>45</v>
      </c>
      <c r="AI187" s="178"/>
      <c r="AJ187" s="165"/>
      <c r="AK187" s="333" t="s">
        <v>45</v>
      </c>
      <c r="AL187" s="179"/>
      <c r="AM187" s="164"/>
      <c r="AN187" s="333" t="s">
        <v>45</v>
      </c>
      <c r="AO187" s="178"/>
      <c r="AP187" s="165"/>
      <c r="AQ187" s="244" t="s">
        <v>2</v>
      </c>
      <c r="AR187" s="179"/>
      <c r="AS187" s="164"/>
      <c r="AT187" s="244" t="s">
        <v>2</v>
      </c>
      <c r="AU187" s="180"/>
      <c r="AV187" s="162"/>
      <c r="AW187" s="244" t="s">
        <v>2</v>
      </c>
      <c r="AX187" s="176"/>
      <c r="AY187" s="161"/>
      <c r="AZ187" s="249" t="s">
        <v>2</v>
      </c>
      <c r="BA187" s="181"/>
      <c r="BB187" s="162"/>
      <c r="BC187" s="249" t="s">
        <v>2</v>
      </c>
      <c r="BD187" s="182"/>
      <c r="BE187" s="161"/>
      <c r="BF187" s="485" t="s">
        <v>61</v>
      </c>
      <c r="BG187" s="182"/>
      <c r="BH187" s="161"/>
      <c r="BI187" s="485" t="s">
        <v>61</v>
      </c>
      <c r="BJ187" s="180"/>
      <c r="BK187" s="161"/>
      <c r="BL187" s="485" t="s">
        <v>61</v>
      </c>
      <c r="BM187" s="180"/>
      <c r="BN187" s="161"/>
      <c r="BO187" s="244" t="s">
        <v>2</v>
      </c>
      <c r="BP187" s="176"/>
      <c r="BQ187" s="161"/>
      <c r="BR187" s="244" t="s">
        <v>2</v>
      </c>
      <c r="BS187" s="182"/>
      <c r="BT187" s="161"/>
      <c r="BU187" s="244" t="s">
        <v>2</v>
      </c>
      <c r="BV187" s="180"/>
      <c r="BW187" s="162"/>
      <c r="BX187" s="244" t="s">
        <v>2</v>
      </c>
      <c r="BY187" s="176"/>
      <c r="BZ187" s="161"/>
      <c r="CA187" s="244" t="s">
        <v>2</v>
      </c>
      <c r="CB187" s="180"/>
      <c r="CC187" s="162"/>
      <c r="CD187" s="244"/>
      <c r="CE187" s="182"/>
      <c r="CF187" s="410"/>
      <c r="CG187" s="244" t="s">
        <v>2</v>
      </c>
      <c r="CH187" s="182"/>
      <c r="CI187" s="416"/>
      <c r="CJ187" s="244" t="s">
        <v>2</v>
      </c>
      <c r="CK187" s="444"/>
      <c r="CL187" s="162"/>
      <c r="CM187" s="244" t="s">
        <v>2</v>
      </c>
      <c r="CN187" s="608"/>
      <c r="CO187" s="702" t="s">
        <v>111</v>
      </c>
      <c r="CP187" s="182"/>
      <c r="CQ187" s="732" t="s">
        <v>119</v>
      </c>
      <c r="CR187" s="599"/>
      <c r="CS187" s="359"/>
      <c r="CT187" s="613"/>
      <c r="CU187" s="182"/>
      <c r="CV187" s="608"/>
      <c r="CW187" s="642"/>
      <c r="CX187" s="182"/>
      <c r="CY187" s="608"/>
      <c r="CZ187" s="613"/>
      <c r="DA187" s="182"/>
      <c r="DB187" s="608"/>
      <c r="DC187" s="613"/>
      <c r="DD187" s="182"/>
      <c r="DE187" s="608"/>
      <c r="DF187" s="613"/>
      <c r="DG187" s="182"/>
      <c r="DH187" s="608"/>
      <c r="DI187" s="613"/>
      <c r="DJ187" s="182"/>
      <c r="DK187" s="608"/>
      <c r="DL187" s="613"/>
      <c r="DM187" s="182"/>
      <c r="DN187" s="608"/>
      <c r="DO187" s="613"/>
      <c r="DP187" s="182"/>
      <c r="DQ187" s="608"/>
      <c r="DR187" s="613"/>
      <c r="DS187" s="182"/>
      <c r="DT187" s="608"/>
      <c r="DU187" s="613"/>
      <c r="DV187" s="182"/>
      <c r="DW187" s="608"/>
      <c r="DX187" s="613"/>
      <c r="DY187" s="182"/>
      <c r="DZ187" s="608"/>
      <c r="EA187" s="613"/>
      <c r="EB187" s="182"/>
      <c r="EC187" s="608"/>
      <c r="ED187" s="613"/>
      <c r="EE187" s="182"/>
      <c r="EF187" s="608"/>
      <c r="EG187" s="613"/>
      <c r="EH187" s="182"/>
      <c r="EI187" s="608"/>
      <c r="EJ187" s="613"/>
      <c r="EK187" s="182"/>
      <c r="EL187" s="608"/>
      <c r="EM187" s="613"/>
      <c r="EN187" s="182"/>
      <c r="EO187" s="608"/>
      <c r="EP187" s="613"/>
      <c r="EQ187" s="182"/>
      <c r="ER187" s="608"/>
      <c r="ES187" s="613"/>
      <c r="ET187" s="182"/>
      <c r="EU187" s="608"/>
      <c r="EV187" s="613"/>
      <c r="EW187" s="182"/>
      <c r="EX187" s="608"/>
      <c r="EY187" s="613"/>
      <c r="EZ187" s="182"/>
      <c r="FA187" s="608"/>
      <c r="FB187" s="182"/>
      <c r="FC187" s="182"/>
      <c r="FD187" s="182"/>
      <c r="FE187" s="588"/>
      <c r="FF187" s="182"/>
      <c r="FG187" s="181"/>
      <c r="FH187" s="860"/>
      <c r="FI187" s="662">
        <f t="shared" si="966"/>
        <v>40544</v>
      </c>
      <c r="FJ187" s="677"/>
      <c r="FK187" s="677"/>
      <c r="FL187" s="677"/>
      <c r="FM187" s="677"/>
      <c r="FN187" s="677"/>
      <c r="FO187" s="677"/>
      <c r="FP187" s="677"/>
      <c r="FQ187" s="677"/>
      <c r="FR187" s="677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666"/>
      <c r="GD187" s="666"/>
      <c r="GE187" s="666"/>
      <c r="GF187" s="666"/>
      <c r="GG187" s="169"/>
      <c r="GH187" s="686">
        <f t="shared" ref="GH187:GH198" si="968">N220+GH186</f>
        <v>0</v>
      </c>
      <c r="GI187" s="171">
        <f t="shared" ref="GI187:GI198" si="969">Q220+GI186</f>
        <v>0</v>
      </c>
      <c r="GJ187" s="171">
        <f t="shared" ref="GJ187:GJ198" si="970">T220+GJ186</f>
        <v>0</v>
      </c>
      <c r="GK187" s="171">
        <f t="shared" ref="GK187:GK198" si="971">W220+GK186</f>
        <v>0</v>
      </c>
      <c r="GL187" s="171">
        <f t="shared" ref="GL187:GL198" si="972">Z220+GL186</f>
        <v>0</v>
      </c>
      <c r="GM187" s="171">
        <f t="shared" ref="GM187:GM198" si="973">AC220+GM186</f>
        <v>0</v>
      </c>
      <c r="GN187" s="171">
        <f t="shared" ref="GN187:GN198" si="974">AF220+GN186</f>
        <v>0</v>
      </c>
      <c r="GO187" s="171">
        <f t="shared" ref="GO187:GO198" si="975">AI220+GO186</f>
        <v>0</v>
      </c>
      <c r="GP187" s="171">
        <f t="shared" ref="GP187:GP198" si="976">AL220+GP186</f>
        <v>0</v>
      </c>
      <c r="GQ187" s="171">
        <f t="shared" ref="GQ187:GQ198" si="977">AO220+GQ186</f>
        <v>0</v>
      </c>
      <c r="GR187" s="171">
        <f t="shared" ref="GR187:GR198" si="978">AR220+GR186</f>
        <v>0</v>
      </c>
      <c r="GS187" s="171">
        <f t="shared" ref="GS187:GS198" si="979">AU220+GS186</f>
        <v>10208.599999999999</v>
      </c>
      <c r="GT187" s="171">
        <f t="shared" ref="GT187:GT198" si="980">AX220+GT186</f>
        <v>0</v>
      </c>
      <c r="GU187" s="171">
        <f t="shared" ref="GU187:GU198" si="981">BA220+GU186</f>
        <v>0</v>
      </c>
      <c r="GV187" s="171">
        <f t="shared" ref="GV187:GV198" si="982">BD220+GV186</f>
        <v>0</v>
      </c>
      <c r="GW187" s="171">
        <f t="shared" ref="GW187:GW198" si="983">BG220+GW186</f>
        <v>0</v>
      </c>
      <c r="GX187" s="171">
        <f t="shared" ref="GX187:GX198" si="984">BJ220+GX186</f>
        <v>0</v>
      </c>
      <c r="GY187" s="171">
        <f t="shared" ref="GY187:GY198" si="985">BM220+GY186</f>
        <v>17454.009999999998</v>
      </c>
      <c r="GZ187" s="171">
        <f t="shared" ref="GZ187:GZ198" si="986">BP220+GZ186</f>
        <v>0</v>
      </c>
      <c r="HA187" s="171">
        <f t="shared" ref="HA187:HA198" si="987">BS220+HA186</f>
        <v>0</v>
      </c>
      <c r="HB187" s="171">
        <f t="shared" ref="HB187:HB198" si="988">BV220+HB186</f>
        <v>69717.149999999994</v>
      </c>
      <c r="HC187" s="171">
        <f t="shared" ref="HC187:HC198" si="989">BY220+HC186</f>
        <v>11537.24</v>
      </c>
      <c r="HD187" s="171">
        <f t="shared" ref="HD187:HD198" si="990">CB220+HD186</f>
        <v>0</v>
      </c>
      <c r="HE187" s="171">
        <f t="shared" ref="HE187:HE198" si="991">CE220+HE186</f>
        <v>0</v>
      </c>
      <c r="HF187" s="171">
        <f t="shared" ref="HF187:HF198" si="992">CH220+HF186</f>
        <v>0</v>
      </c>
      <c r="HG187" s="171">
        <f t="shared" ref="HG187:HG198" si="993">CK220+HG186</f>
        <v>0</v>
      </c>
      <c r="HH187" s="171">
        <f t="shared" ref="HH187:HH198" si="994">CN220+HH186</f>
        <v>0</v>
      </c>
      <c r="HI187" s="778"/>
      <c r="HJ187" s="171">
        <f t="shared" ref="HJ187:HJ198" si="995">CO220</f>
        <v>-928.85</v>
      </c>
      <c r="HK187" s="171"/>
      <c r="HL187" s="172">
        <f t="shared" ref="HL187:HL198" si="996">B220</f>
        <v>40544</v>
      </c>
      <c r="HM187" s="171">
        <f t="shared" si="967"/>
        <v>108917.00000000003</v>
      </c>
      <c r="HN187" s="686"/>
      <c r="HO187" s="160"/>
      <c r="HP187" s="160"/>
      <c r="HQ187" s="171"/>
      <c r="HR187" s="168"/>
      <c r="HS187" s="168"/>
      <c r="HT187" s="160"/>
      <c r="HU187" s="158"/>
      <c r="HV187" s="158"/>
      <c r="HW187" s="185"/>
      <c r="HX187" s="468"/>
      <c r="HY187" s="156"/>
      <c r="HZ187" s="156"/>
      <c r="IA187" s="156"/>
      <c r="IB187" s="156"/>
      <c r="IC187" s="156"/>
      <c r="ID187" s="156"/>
      <c r="IE187" s="156"/>
      <c r="IF187" s="156"/>
      <c r="IG187" s="156"/>
      <c r="IH187" s="156"/>
      <c r="II187" s="156"/>
      <c r="IJ187" s="156"/>
      <c r="IK187" s="156"/>
      <c r="IL187" s="156"/>
      <c r="IM187" s="156"/>
      <c r="IN187" s="156"/>
      <c r="IO187" s="156"/>
      <c r="IP187" s="156"/>
      <c r="IQ187" s="156"/>
      <c r="IR187" s="156"/>
      <c r="IS187" s="156"/>
      <c r="IT187" s="156"/>
      <c r="IU187" s="156"/>
      <c r="IV187" s="156"/>
      <c r="IW187" s="156"/>
      <c r="IX187" s="156"/>
      <c r="IY187" s="156"/>
      <c r="IZ187" s="156"/>
      <c r="JA187" s="156"/>
      <c r="JB187" s="156"/>
      <c r="JC187" s="156"/>
      <c r="JD187" s="156"/>
      <c r="JE187" s="156"/>
      <c r="JF187" s="156"/>
      <c r="JG187" s="156"/>
      <c r="JH187" s="156"/>
      <c r="JI187" s="156"/>
      <c r="JJ187" s="156"/>
      <c r="JK187" s="156"/>
      <c r="JL187" s="156"/>
      <c r="JM187" s="156"/>
      <c r="JN187" s="156"/>
      <c r="JO187" s="156"/>
      <c r="JP187" s="156"/>
      <c r="JQ187" s="156"/>
      <c r="JR187" s="156"/>
      <c r="JS187" s="156"/>
      <c r="JT187" s="156"/>
      <c r="JU187" s="156"/>
    </row>
    <row r="188" spans="1:281" s="174" customFormat="1" ht="19.5" customHeight="1" x14ac:dyDescent="0.35">
      <c r="A188" s="156"/>
      <c r="B188" s="813"/>
      <c r="C188" s="814"/>
      <c r="D188" s="816"/>
      <c r="E188" s="816"/>
      <c r="F188" s="822">
        <f>CQ188</f>
        <v>28852.98</v>
      </c>
      <c r="G188" s="823"/>
      <c r="H188" s="824">
        <f>F188/D55</f>
        <v>1.1541192</v>
      </c>
      <c r="I188" s="766"/>
      <c r="J188" s="187"/>
      <c r="K188" s="268"/>
      <c r="L188" s="162">
        <f>L185</f>
        <v>0</v>
      </c>
      <c r="M188" s="254">
        <v>26011.5</v>
      </c>
      <c r="N188" s="175">
        <f>M188*L188</f>
        <v>0</v>
      </c>
      <c r="O188" s="162">
        <f>O185</f>
        <v>0</v>
      </c>
      <c r="P188" s="254">
        <v>2250.15</v>
      </c>
      <c r="Q188" s="176">
        <f>P188*O188</f>
        <v>0</v>
      </c>
      <c r="R188" s="161">
        <f>R185</f>
        <v>0</v>
      </c>
      <c r="S188" s="254">
        <v>20934.400000000001</v>
      </c>
      <c r="T188" s="177">
        <f>S188*R188</f>
        <v>0</v>
      </c>
      <c r="U188" s="164">
        <f>U185</f>
        <v>0</v>
      </c>
      <c r="V188" s="254">
        <v>1882.84</v>
      </c>
      <c r="W188" s="177">
        <f>V188*U188</f>
        <v>0</v>
      </c>
      <c r="X188" s="164">
        <f>X185</f>
        <v>0</v>
      </c>
      <c r="Y188" s="250">
        <v>37556</v>
      </c>
      <c r="Z188" s="178">
        <f>Y188*X188</f>
        <v>0</v>
      </c>
      <c r="AA188" s="165">
        <f>AA185</f>
        <v>0</v>
      </c>
      <c r="AB188" s="250">
        <v>18622</v>
      </c>
      <c r="AC188" s="179">
        <f>AB188*AA188</f>
        <v>0</v>
      </c>
      <c r="AD188" s="164">
        <f>AD185</f>
        <v>0</v>
      </c>
      <c r="AE188" s="250">
        <v>3474.8</v>
      </c>
      <c r="AF188" s="179">
        <f>AE188*AD188</f>
        <v>0</v>
      </c>
      <c r="AG188" s="164">
        <f>AG185</f>
        <v>0</v>
      </c>
      <c r="AH188" s="245">
        <v>27068.49</v>
      </c>
      <c r="AI188" s="178">
        <f>AH188*AG188</f>
        <v>0</v>
      </c>
      <c r="AJ188" s="165">
        <f>AJ185</f>
        <v>0</v>
      </c>
      <c r="AK188" s="245">
        <v>13339.25</v>
      </c>
      <c r="AL188" s="179">
        <f>AK188*AJ188</f>
        <v>0</v>
      </c>
      <c r="AM188" s="164">
        <f>AM185</f>
        <v>0</v>
      </c>
      <c r="AN188" s="245">
        <v>5101.7</v>
      </c>
      <c r="AO188" s="178">
        <f>AN188*AM188</f>
        <v>0</v>
      </c>
      <c r="AP188" s="165">
        <f>AP185</f>
        <v>0</v>
      </c>
      <c r="AQ188" s="254">
        <v>35199</v>
      </c>
      <c r="AR188" s="179">
        <f>AQ188*AP188</f>
        <v>0</v>
      </c>
      <c r="AS188" s="164">
        <f>AS185</f>
        <v>1</v>
      </c>
      <c r="AT188" s="254">
        <v>3204</v>
      </c>
      <c r="AU188" s="180">
        <f>AT188*AS188</f>
        <v>3204</v>
      </c>
      <c r="AV188" s="162">
        <f>AV185</f>
        <v>0</v>
      </c>
      <c r="AW188" s="254">
        <v>6726</v>
      </c>
      <c r="AX188" s="176">
        <f>AW188*AV188</f>
        <v>0</v>
      </c>
      <c r="AY188" s="161">
        <f>AY185</f>
        <v>0</v>
      </c>
      <c r="AZ188" s="250">
        <v>26358.51</v>
      </c>
      <c r="BA188" s="181">
        <f>AZ188*AY188</f>
        <v>0</v>
      </c>
      <c r="BB188" s="162">
        <f>BB185</f>
        <v>0</v>
      </c>
      <c r="BC188" s="250">
        <v>2592.9499999999998</v>
      </c>
      <c r="BD188" s="182">
        <f>BC188*BB188</f>
        <v>0</v>
      </c>
      <c r="BE188" s="161">
        <f>BE185</f>
        <v>0</v>
      </c>
      <c r="BF188" s="250">
        <v>51596</v>
      </c>
      <c r="BG188" s="182">
        <f>BF188*BE188</f>
        <v>0</v>
      </c>
      <c r="BH188" s="161">
        <f>BH185</f>
        <v>0</v>
      </c>
      <c r="BI188" s="250">
        <v>25583.5</v>
      </c>
      <c r="BJ188" s="180">
        <f>BI188*BH188</f>
        <v>0</v>
      </c>
      <c r="BK188" s="161">
        <f>BK185</f>
        <v>1</v>
      </c>
      <c r="BL188" s="250">
        <v>4773.5</v>
      </c>
      <c r="BM188" s="180">
        <f>BL188*BK188</f>
        <v>4773.5</v>
      </c>
      <c r="BN188" s="161">
        <f>BN185</f>
        <v>0</v>
      </c>
      <c r="BO188" s="254">
        <v>19732</v>
      </c>
      <c r="BP188" s="176">
        <f>BO188*BN188</f>
        <v>0</v>
      </c>
      <c r="BQ188" s="161">
        <f>BQ185</f>
        <v>0</v>
      </c>
      <c r="BR188" s="254">
        <v>35611.449999999997</v>
      </c>
      <c r="BS188" s="182">
        <f>BR188*BQ188</f>
        <v>0</v>
      </c>
      <c r="BT188" s="161">
        <f>BT185</f>
        <v>1</v>
      </c>
      <c r="BU188" s="254">
        <v>17630.23</v>
      </c>
      <c r="BV188" s="180">
        <f>BU188*BT188</f>
        <v>17630.23</v>
      </c>
      <c r="BW188" s="162">
        <f>BW185</f>
        <v>1</v>
      </c>
      <c r="BX188" s="254">
        <v>3245.25</v>
      </c>
      <c r="BY188" s="176">
        <f>BX188*BW188</f>
        <v>3245.25</v>
      </c>
      <c r="BZ188" s="161">
        <f>BZ185</f>
        <v>0</v>
      </c>
      <c r="CA188" s="254">
        <v>16050.01</v>
      </c>
      <c r="CB188" s="180">
        <f>CA188*BZ188</f>
        <v>0</v>
      </c>
      <c r="CC188" s="162">
        <f>CC185</f>
        <v>0</v>
      </c>
      <c r="CD188" s="254"/>
      <c r="CE188" s="182"/>
      <c r="CF188" s="410">
        <f>CF186</f>
        <v>0</v>
      </c>
      <c r="CG188" s="254">
        <v>126713</v>
      </c>
      <c r="CH188" s="182">
        <f>CG188*CF188</f>
        <v>0</v>
      </c>
      <c r="CI188" s="416">
        <f>CI185</f>
        <v>0</v>
      </c>
      <c r="CJ188" s="254">
        <v>63298</v>
      </c>
      <c r="CK188" s="444">
        <f>CJ188*CI188</f>
        <v>0</v>
      </c>
      <c r="CL188" s="162">
        <f>CL185</f>
        <v>0</v>
      </c>
      <c r="CM188" s="254">
        <v>12566</v>
      </c>
      <c r="CN188" s="608">
        <f>CM188*CL188</f>
        <v>0</v>
      </c>
      <c r="CO188" s="606">
        <f>N188+Q188+T188+W188+Z188+AC188+AF188+AI188+AL188+AO188+AR188+AU188+AX188+BA188+BD188+BG188+BJ188+BM188+BP188+BS188+BV188+BY188+CB188+CE188+CH188+CK188+CN188</f>
        <v>28852.98</v>
      </c>
      <c r="CP188" s="182"/>
      <c r="CQ188" s="733">
        <f>CO188+CP188</f>
        <v>28852.98</v>
      </c>
      <c r="CR188" s="599"/>
      <c r="CS188" s="359"/>
      <c r="CT188" s="613"/>
      <c r="CU188" s="182"/>
      <c r="CV188" s="608"/>
      <c r="CW188" s="642"/>
      <c r="CX188" s="182"/>
      <c r="CY188" s="608"/>
      <c r="CZ188" s="613"/>
      <c r="DA188" s="182"/>
      <c r="DB188" s="608"/>
      <c r="DC188" s="613"/>
      <c r="DD188" s="182"/>
      <c r="DE188" s="608"/>
      <c r="DF188" s="613"/>
      <c r="DG188" s="182"/>
      <c r="DH188" s="608"/>
      <c r="DI188" s="613"/>
      <c r="DJ188" s="182"/>
      <c r="DK188" s="608"/>
      <c r="DL188" s="613"/>
      <c r="DM188" s="182"/>
      <c r="DN188" s="608"/>
      <c r="DO188" s="613"/>
      <c r="DP188" s="182"/>
      <c r="DQ188" s="608"/>
      <c r="DR188" s="613"/>
      <c r="DS188" s="182"/>
      <c r="DT188" s="608"/>
      <c r="DU188" s="613"/>
      <c r="DV188" s="182"/>
      <c r="DW188" s="608"/>
      <c r="DX188" s="613"/>
      <c r="DY188" s="182"/>
      <c r="DZ188" s="608"/>
      <c r="EA188" s="613"/>
      <c r="EB188" s="182"/>
      <c r="EC188" s="608"/>
      <c r="ED188" s="613"/>
      <c r="EE188" s="182"/>
      <c r="EF188" s="608"/>
      <c r="EG188" s="613"/>
      <c r="EH188" s="182"/>
      <c r="EI188" s="608"/>
      <c r="EJ188" s="613"/>
      <c r="EK188" s="182"/>
      <c r="EL188" s="608"/>
      <c r="EM188" s="613"/>
      <c r="EN188" s="182"/>
      <c r="EO188" s="608"/>
      <c r="EP188" s="613"/>
      <c r="EQ188" s="182"/>
      <c r="ER188" s="608"/>
      <c r="ES188" s="613"/>
      <c r="ET188" s="182"/>
      <c r="EU188" s="608"/>
      <c r="EV188" s="613"/>
      <c r="EW188" s="182"/>
      <c r="EX188" s="608"/>
      <c r="EY188" s="613"/>
      <c r="EZ188" s="182"/>
      <c r="FA188" s="608"/>
      <c r="FB188" s="182"/>
      <c r="FC188" s="182"/>
      <c r="FD188" s="182"/>
      <c r="FE188" s="588"/>
      <c r="FF188" s="182"/>
      <c r="FG188" s="181"/>
      <c r="FH188" s="860"/>
      <c r="FI188" s="662">
        <f t="shared" si="966"/>
        <v>40575</v>
      </c>
      <c r="FJ188" s="677"/>
      <c r="FK188" s="677"/>
      <c r="FL188" s="677"/>
      <c r="FM188" s="677"/>
      <c r="FN188" s="677"/>
      <c r="FO188" s="677"/>
      <c r="FP188" s="677"/>
      <c r="FQ188" s="677"/>
      <c r="FR188" s="677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666"/>
      <c r="GD188" s="666"/>
      <c r="GE188" s="666"/>
      <c r="GF188" s="666"/>
      <c r="GG188" s="169"/>
      <c r="GH188" s="686">
        <f t="shared" si="968"/>
        <v>0</v>
      </c>
      <c r="GI188" s="171">
        <f t="shared" si="969"/>
        <v>0</v>
      </c>
      <c r="GJ188" s="171">
        <f t="shared" si="970"/>
        <v>0</v>
      </c>
      <c r="GK188" s="171">
        <f t="shared" si="971"/>
        <v>0</v>
      </c>
      <c r="GL188" s="171">
        <f t="shared" si="972"/>
        <v>0</v>
      </c>
      <c r="GM188" s="171">
        <f t="shared" si="973"/>
        <v>0</v>
      </c>
      <c r="GN188" s="171">
        <f t="shared" si="974"/>
        <v>0</v>
      </c>
      <c r="GO188" s="171">
        <f t="shared" si="975"/>
        <v>0</v>
      </c>
      <c r="GP188" s="171">
        <f t="shared" si="976"/>
        <v>0</v>
      </c>
      <c r="GQ188" s="171">
        <f t="shared" si="977"/>
        <v>0</v>
      </c>
      <c r="GR188" s="171">
        <f t="shared" si="978"/>
        <v>0</v>
      </c>
      <c r="GS188" s="171">
        <f t="shared" si="979"/>
        <v>10107.999999999998</v>
      </c>
      <c r="GT188" s="171">
        <f t="shared" si="980"/>
        <v>0</v>
      </c>
      <c r="GU188" s="171">
        <f t="shared" si="981"/>
        <v>0</v>
      </c>
      <c r="GV188" s="171">
        <f t="shared" si="982"/>
        <v>0</v>
      </c>
      <c r="GW188" s="171">
        <f t="shared" si="983"/>
        <v>0</v>
      </c>
      <c r="GX188" s="171">
        <f t="shared" si="984"/>
        <v>0</v>
      </c>
      <c r="GY188" s="171">
        <f t="shared" si="985"/>
        <v>17594.759999999998</v>
      </c>
      <c r="GZ188" s="171">
        <f t="shared" si="986"/>
        <v>0</v>
      </c>
      <c r="HA188" s="171">
        <f t="shared" si="987"/>
        <v>0</v>
      </c>
      <c r="HB188" s="171">
        <f t="shared" si="988"/>
        <v>70076.649999999994</v>
      </c>
      <c r="HC188" s="171">
        <f t="shared" si="989"/>
        <v>11546.74</v>
      </c>
      <c r="HD188" s="171">
        <f t="shared" si="990"/>
        <v>0</v>
      </c>
      <c r="HE188" s="171">
        <f t="shared" si="991"/>
        <v>0</v>
      </c>
      <c r="HF188" s="171">
        <f t="shared" si="992"/>
        <v>0</v>
      </c>
      <c r="HG188" s="171">
        <f t="shared" si="993"/>
        <v>0</v>
      </c>
      <c r="HH188" s="171">
        <f t="shared" si="994"/>
        <v>0</v>
      </c>
      <c r="HI188" s="778"/>
      <c r="HJ188" s="171">
        <f t="shared" si="995"/>
        <v>409.15</v>
      </c>
      <c r="HK188" s="171"/>
      <c r="HL188" s="172">
        <f t="shared" si="996"/>
        <v>40575</v>
      </c>
      <c r="HM188" s="171">
        <f t="shared" si="967"/>
        <v>109326.15000000002</v>
      </c>
      <c r="HN188" s="686"/>
      <c r="HO188" s="160"/>
      <c r="HP188" s="160"/>
      <c r="HQ188" s="171"/>
      <c r="HR188" s="168"/>
      <c r="HS188" s="168"/>
      <c r="HT188" s="160"/>
      <c r="HU188" s="158"/>
      <c r="HV188" s="158"/>
      <c r="HW188" s="185"/>
      <c r="HX188" s="468"/>
      <c r="HY188" s="156"/>
      <c r="HZ188" s="156"/>
      <c r="IA188" s="156"/>
      <c r="IB188" s="156"/>
      <c r="IC188" s="156"/>
      <c r="ID188" s="156"/>
      <c r="IE188" s="156"/>
      <c r="IF188" s="156"/>
      <c r="IG188" s="156"/>
      <c r="IH188" s="156"/>
      <c r="II188" s="156"/>
      <c r="IJ188" s="156"/>
      <c r="IK188" s="156"/>
      <c r="IL188" s="156"/>
      <c r="IM188" s="156"/>
      <c r="IN188" s="156"/>
      <c r="IO188" s="156"/>
      <c r="IP188" s="156"/>
      <c r="IQ188" s="156"/>
      <c r="IR188" s="156"/>
      <c r="IS188" s="156"/>
      <c r="IT188" s="156"/>
      <c r="IU188" s="156"/>
      <c r="IV188" s="156"/>
      <c r="IW188" s="156"/>
      <c r="IX188" s="156"/>
      <c r="IY188" s="156"/>
      <c r="IZ188" s="156"/>
      <c r="JA188" s="156"/>
      <c r="JB188" s="156"/>
      <c r="JC188" s="156"/>
      <c r="JD188" s="156"/>
      <c r="JE188" s="156"/>
      <c r="JF188" s="156"/>
      <c r="JG188" s="156"/>
      <c r="JH188" s="156"/>
      <c r="JI188" s="156"/>
      <c r="JJ188" s="156"/>
      <c r="JK188" s="156"/>
      <c r="JL188" s="156"/>
      <c r="JM188" s="156"/>
      <c r="JN188" s="156"/>
      <c r="JO188" s="156"/>
      <c r="JP188" s="156"/>
      <c r="JQ188" s="156"/>
      <c r="JR188" s="156"/>
      <c r="JS188" s="156"/>
      <c r="JT188" s="156"/>
      <c r="JU188" s="156"/>
    </row>
    <row r="189" spans="1:281" s="174" customFormat="1" ht="19.5" customHeight="1" x14ac:dyDescent="0.35">
      <c r="A189" s="156"/>
      <c r="B189" s="813"/>
      <c r="C189" s="814"/>
      <c r="D189" s="816"/>
      <c r="E189" s="816"/>
      <c r="F189" s="814"/>
      <c r="G189" s="817"/>
      <c r="H189" s="818"/>
      <c r="I189" s="765"/>
      <c r="J189" s="159"/>
      <c r="K189" s="268"/>
      <c r="L189" s="162"/>
      <c r="M189"/>
      <c r="N189" s="188"/>
      <c r="O189" s="162"/>
      <c r="P189"/>
      <c r="Q189" s="189"/>
      <c r="R189" s="161"/>
      <c r="S189"/>
      <c r="T189" s="190"/>
      <c r="U189" s="164"/>
      <c r="V189"/>
      <c r="W189" s="191"/>
      <c r="X189" s="164"/>
      <c r="Y189"/>
      <c r="Z189" s="192"/>
      <c r="AA189" s="165"/>
      <c r="AB189"/>
      <c r="AC189" s="191"/>
      <c r="AD189" s="164"/>
      <c r="AE189"/>
      <c r="AF189" s="191"/>
      <c r="AG189" s="164"/>
      <c r="AH189" s="438"/>
      <c r="AI189" s="192"/>
      <c r="AJ189" s="165"/>
      <c r="AK189" s="438"/>
      <c r="AL189" s="191"/>
      <c r="AM189" s="164"/>
      <c r="AN189" s="438"/>
      <c r="AO189" s="192"/>
      <c r="AP189" s="165"/>
      <c r="AQ189"/>
      <c r="AR189" s="191"/>
      <c r="AS189" s="164"/>
      <c r="AT189"/>
      <c r="AU189" s="193"/>
      <c r="AV189" s="162"/>
      <c r="AW189"/>
      <c r="AX189" s="189"/>
      <c r="AY189" s="161"/>
      <c r="AZ189"/>
      <c r="BA189" s="193"/>
      <c r="BB189" s="162"/>
      <c r="BC189"/>
      <c r="BD189" s="189"/>
      <c r="BE189" s="161"/>
      <c r="BF189" s="24"/>
      <c r="BG189" s="189"/>
      <c r="BH189" s="161"/>
      <c r="BI189" s="24"/>
      <c r="BJ189" s="193"/>
      <c r="BK189" s="161"/>
      <c r="BL189" s="24"/>
      <c r="BM189" s="193"/>
      <c r="BN189" s="161"/>
      <c r="BO189"/>
      <c r="BP189" s="189"/>
      <c r="BQ189" s="161"/>
      <c r="BR189"/>
      <c r="BS189" s="189"/>
      <c r="BT189" s="161"/>
      <c r="BU189"/>
      <c r="BV189" s="193"/>
      <c r="BW189" s="162"/>
      <c r="BX189"/>
      <c r="BY189" s="189"/>
      <c r="BZ189" s="161"/>
      <c r="CA189"/>
      <c r="CB189" s="193"/>
      <c r="CC189" s="162"/>
      <c r="CD189"/>
      <c r="CE189" s="194"/>
      <c r="CF189" s="411"/>
      <c r="CG189"/>
      <c r="CH189" s="189"/>
      <c r="CI189" s="416"/>
      <c r="CJ189"/>
      <c r="CK189" s="445"/>
      <c r="CL189" s="162"/>
      <c r="CM189"/>
      <c r="CN189" s="609"/>
      <c r="CO189" s="158"/>
      <c r="CP189" s="189"/>
      <c r="CQ189" s="734"/>
      <c r="CR189" s="600"/>
      <c r="CS189" s="359"/>
      <c r="CT189" s="614"/>
      <c r="CU189" s="189"/>
      <c r="CV189" s="609"/>
      <c r="CW189" s="643"/>
      <c r="CX189" s="189"/>
      <c r="CY189" s="609"/>
      <c r="CZ189" s="614"/>
      <c r="DA189" s="189"/>
      <c r="DB189" s="609"/>
      <c r="DC189" s="614"/>
      <c r="DD189" s="189"/>
      <c r="DE189" s="609"/>
      <c r="DF189" s="614"/>
      <c r="DG189" s="189"/>
      <c r="DH189" s="609"/>
      <c r="DI189" s="614"/>
      <c r="DJ189" s="189"/>
      <c r="DK189" s="609"/>
      <c r="DL189" s="614"/>
      <c r="DM189" s="189"/>
      <c r="DN189" s="609"/>
      <c r="DO189" s="614"/>
      <c r="DP189" s="189"/>
      <c r="DQ189" s="609"/>
      <c r="DR189" s="614"/>
      <c r="DS189" s="189"/>
      <c r="DT189" s="609"/>
      <c r="DU189" s="614"/>
      <c r="DV189" s="189"/>
      <c r="DW189" s="609"/>
      <c r="DX189" s="614"/>
      <c r="DY189" s="189"/>
      <c r="DZ189" s="609"/>
      <c r="EA189" s="614"/>
      <c r="EB189" s="189"/>
      <c r="EC189" s="609"/>
      <c r="ED189" s="614"/>
      <c r="EE189" s="189"/>
      <c r="EF189" s="609"/>
      <c r="EG189" s="614"/>
      <c r="EH189" s="189"/>
      <c r="EI189" s="609"/>
      <c r="EJ189" s="614"/>
      <c r="EK189" s="189"/>
      <c r="EL189" s="609"/>
      <c r="EM189" s="614"/>
      <c r="EN189" s="189"/>
      <c r="EO189" s="609"/>
      <c r="EP189" s="614"/>
      <c r="EQ189" s="189"/>
      <c r="ER189" s="609"/>
      <c r="ES189" s="614"/>
      <c r="ET189" s="189"/>
      <c r="EU189" s="609"/>
      <c r="EV189" s="614"/>
      <c r="EW189" s="189"/>
      <c r="EX189" s="609"/>
      <c r="EY189" s="614"/>
      <c r="EZ189" s="189"/>
      <c r="FA189" s="609"/>
      <c r="FB189" s="189"/>
      <c r="FC189" s="189"/>
      <c r="FD189" s="189"/>
      <c r="FE189" s="585"/>
      <c r="FF189" s="189"/>
      <c r="FG189" s="193"/>
      <c r="FH189" s="861"/>
      <c r="FI189" s="662">
        <f t="shared" si="966"/>
        <v>40603</v>
      </c>
      <c r="FJ189" s="677"/>
      <c r="FK189" s="677"/>
      <c r="FL189" s="677"/>
      <c r="FM189" s="677"/>
      <c r="FN189" s="677"/>
      <c r="FO189" s="677"/>
      <c r="FP189" s="677"/>
      <c r="FQ189" s="677"/>
      <c r="FR189" s="677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666"/>
      <c r="GD189" s="666"/>
      <c r="GE189" s="666"/>
      <c r="GF189" s="666"/>
      <c r="GG189" s="169"/>
      <c r="GH189" s="686">
        <f t="shared" si="968"/>
        <v>0</v>
      </c>
      <c r="GI189" s="171">
        <f t="shared" si="969"/>
        <v>0</v>
      </c>
      <c r="GJ189" s="171">
        <f t="shared" si="970"/>
        <v>0</v>
      </c>
      <c r="GK189" s="171">
        <f t="shared" si="971"/>
        <v>0</v>
      </c>
      <c r="GL189" s="171">
        <f t="shared" si="972"/>
        <v>0</v>
      </c>
      <c r="GM189" s="171">
        <f t="shared" si="973"/>
        <v>0</v>
      </c>
      <c r="GN189" s="171">
        <f t="shared" si="974"/>
        <v>0</v>
      </c>
      <c r="GO189" s="171">
        <f t="shared" si="975"/>
        <v>0</v>
      </c>
      <c r="GP189" s="171">
        <f t="shared" si="976"/>
        <v>0</v>
      </c>
      <c r="GQ189" s="171">
        <f t="shared" si="977"/>
        <v>0</v>
      </c>
      <c r="GR189" s="171">
        <f t="shared" si="978"/>
        <v>0</v>
      </c>
      <c r="GS189" s="171">
        <f t="shared" si="979"/>
        <v>9726.8999999999978</v>
      </c>
      <c r="GT189" s="171">
        <f t="shared" si="980"/>
        <v>0</v>
      </c>
      <c r="GU189" s="171">
        <f t="shared" si="981"/>
        <v>0</v>
      </c>
      <c r="GV189" s="171">
        <f t="shared" si="982"/>
        <v>0</v>
      </c>
      <c r="GW189" s="171">
        <f t="shared" si="983"/>
        <v>0</v>
      </c>
      <c r="GX189" s="171">
        <f t="shared" si="984"/>
        <v>0</v>
      </c>
      <c r="GY189" s="171">
        <f t="shared" si="985"/>
        <v>18034.14</v>
      </c>
      <c r="GZ189" s="171">
        <f t="shared" si="986"/>
        <v>0</v>
      </c>
      <c r="HA189" s="171">
        <f t="shared" si="987"/>
        <v>0</v>
      </c>
      <c r="HB189" s="171">
        <f t="shared" si="988"/>
        <v>70225.149999999994</v>
      </c>
      <c r="HC189" s="171">
        <f t="shared" si="989"/>
        <v>11545.24</v>
      </c>
      <c r="HD189" s="171">
        <f t="shared" si="990"/>
        <v>0</v>
      </c>
      <c r="HE189" s="171">
        <f t="shared" si="991"/>
        <v>0</v>
      </c>
      <c r="HF189" s="171">
        <f t="shared" si="992"/>
        <v>0</v>
      </c>
      <c r="HG189" s="171">
        <f t="shared" si="993"/>
        <v>0</v>
      </c>
      <c r="HH189" s="171">
        <f t="shared" si="994"/>
        <v>0</v>
      </c>
      <c r="HI189" s="778"/>
      <c r="HJ189" s="171">
        <f t="shared" si="995"/>
        <v>205.27999999999997</v>
      </c>
      <c r="HK189" s="171"/>
      <c r="HL189" s="172">
        <f t="shared" si="996"/>
        <v>40603</v>
      </c>
      <c r="HM189" s="171">
        <f t="shared" si="967"/>
        <v>109531.43000000002</v>
      </c>
      <c r="HN189" s="686"/>
      <c r="HO189" s="160"/>
      <c r="HP189" s="160"/>
      <c r="HQ189" s="171"/>
      <c r="HR189" s="168"/>
      <c r="HS189" s="168"/>
      <c r="HT189" s="160"/>
      <c r="HU189" s="158"/>
      <c r="HV189" s="158"/>
      <c r="HW189" s="170"/>
      <c r="HX189" s="468"/>
      <c r="HY189" s="156"/>
      <c r="HZ189" s="156"/>
      <c r="IA189" s="156"/>
      <c r="IB189" s="156"/>
      <c r="IC189" s="156"/>
      <c r="ID189" s="156"/>
      <c r="IE189" s="156"/>
      <c r="IF189" s="156"/>
      <c r="IG189" s="156"/>
      <c r="IH189" s="156"/>
      <c r="II189" s="156"/>
      <c r="IJ189" s="156"/>
      <c r="IK189" s="156"/>
      <c r="IL189" s="156"/>
      <c r="IM189" s="156"/>
      <c r="IN189" s="156"/>
      <c r="IO189" s="156"/>
      <c r="IP189" s="156"/>
      <c r="IQ189" s="156"/>
      <c r="IR189" s="156"/>
      <c r="IS189" s="156"/>
      <c r="IT189" s="156"/>
      <c r="IU189" s="156"/>
      <c r="IV189" s="156"/>
      <c r="IW189" s="156"/>
      <c r="IX189" s="156"/>
      <c r="IY189" s="156"/>
      <c r="IZ189" s="156"/>
      <c r="JA189" s="156"/>
      <c r="JB189" s="156"/>
      <c r="JC189" s="156"/>
      <c r="JD189" s="156"/>
      <c r="JE189" s="156"/>
      <c r="JF189" s="156"/>
      <c r="JG189" s="156"/>
      <c r="JH189" s="156"/>
      <c r="JI189" s="156"/>
      <c r="JJ189" s="156"/>
      <c r="JK189" s="156"/>
      <c r="JL189" s="156"/>
      <c r="JM189" s="156"/>
      <c r="JN189" s="156"/>
      <c r="JO189" s="156"/>
      <c r="JP189" s="156"/>
      <c r="JQ189" s="156"/>
      <c r="JR189" s="156"/>
      <c r="JS189" s="156"/>
      <c r="JT189" s="156"/>
      <c r="JU189" s="156"/>
    </row>
    <row r="190" spans="1:281" s="174" customFormat="1" ht="19.5" customHeight="1" x14ac:dyDescent="0.35">
      <c r="A190" s="156"/>
      <c r="B190" s="813">
        <f>EDATE(B186,1)</f>
        <v>39814</v>
      </c>
      <c r="C190" s="814">
        <f>C175</f>
        <v>25000</v>
      </c>
      <c r="D190" s="816">
        <f>(F188&lt;0)*-F188</f>
        <v>0</v>
      </c>
      <c r="E190" s="816">
        <f>(F188&gt;0)*-F188</f>
        <v>-28852.98</v>
      </c>
      <c r="F190" s="814">
        <f t="shared" ref="F190:F201" si="997">CQ190</f>
        <v>-2558.5</v>
      </c>
      <c r="G190" s="817">
        <f>F190+D55</f>
        <v>22441.5</v>
      </c>
      <c r="H190" s="818">
        <f>F190/D55</f>
        <v>-0.10234</v>
      </c>
      <c r="I190" s="765">
        <f>F190+I186</f>
        <v>83995.390000000029</v>
      </c>
      <c r="J190" s="159">
        <f t="shared" ref="J190:J201" si="998">HV190</f>
        <v>-2558.5</v>
      </c>
      <c r="K190" s="267">
        <v>39814</v>
      </c>
      <c r="L190" s="162">
        <f>L186</f>
        <v>0</v>
      </c>
      <c r="M190" s="260">
        <v>683.5</v>
      </c>
      <c r="N190" s="175">
        <f t="shared" ref="N190:N201" si="999">M190*L190</f>
        <v>0</v>
      </c>
      <c r="O190" s="162">
        <f>O186</f>
        <v>0</v>
      </c>
      <c r="P190" s="260">
        <v>33.25</v>
      </c>
      <c r="Q190" s="176">
        <f t="shared" ref="Q190:Q201" si="1000">P190*O190</f>
        <v>0</v>
      </c>
      <c r="R190" s="161">
        <f>R186</f>
        <v>0</v>
      </c>
      <c r="S190" s="260">
        <v>229</v>
      </c>
      <c r="T190" s="177">
        <f t="shared" ref="T190:T201" si="1001">S190*R190</f>
        <v>0</v>
      </c>
      <c r="U190" s="164">
        <f>U186</f>
        <v>0</v>
      </c>
      <c r="V190" s="259">
        <v>-12.2</v>
      </c>
      <c r="W190" s="177">
        <f t="shared" ref="W190:W201" si="1002">V190*U190</f>
        <v>0</v>
      </c>
      <c r="X190" s="164">
        <f>X186</f>
        <v>0</v>
      </c>
      <c r="Y190" s="247">
        <v>-2581</v>
      </c>
      <c r="Z190" s="178">
        <f t="shared" ref="Z190:Z201" si="1003">Y190*X190</f>
        <v>0</v>
      </c>
      <c r="AA190" s="165">
        <f>AA186</f>
        <v>0</v>
      </c>
      <c r="AB190" s="247">
        <v>-1329.5</v>
      </c>
      <c r="AC190" s="179">
        <f t="shared" ref="AC190:AC201" si="1004">AB190*AA190</f>
        <v>0</v>
      </c>
      <c r="AD190" s="164">
        <f>AD186</f>
        <v>0</v>
      </c>
      <c r="AE190" s="247">
        <v>-328.3</v>
      </c>
      <c r="AF190" s="179">
        <f t="shared" ref="AF190:AF201" si="1005">AE190*AD190</f>
        <v>0</v>
      </c>
      <c r="AG190" s="164">
        <f>AG186</f>
        <v>0</v>
      </c>
      <c r="AH190" s="439">
        <v>6442.5</v>
      </c>
      <c r="AI190" s="178">
        <f t="shared" ref="AI190:AI201" si="1006">AH190*AG190</f>
        <v>0</v>
      </c>
      <c r="AJ190" s="165">
        <f>AJ186</f>
        <v>0</v>
      </c>
      <c r="AK190" s="439">
        <v>3221.25</v>
      </c>
      <c r="AL190" s="179">
        <f t="shared" ref="AL190:AL201" si="1007">AK190*AJ190</f>
        <v>0</v>
      </c>
      <c r="AM190" s="164">
        <f>AM186</f>
        <v>0</v>
      </c>
      <c r="AN190" s="439">
        <v>1288.5</v>
      </c>
      <c r="AO190" s="178">
        <f t="shared" ref="AO190:AO201" si="1008">AN190*AM190</f>
        <v>0</v>
      </c>
      <c r="AP190" s="165">
        <f>AP186</f>
        <v>0</v>
      </c>
      <c r="AQ190" s="259">
        <v>-2409</v>
      </c>
      <c r="AR190" s="179">
        <f t="shared" ref="AR190:AR201" si="1009">AQ190*AP190</f>
        <v>0</v>
      </c>
      <c r="AS190" s="164">
        <f>AS186</f>
        <v>1</v>
      </c>
      <c r="AT190" s="259">
        <v>-276</v>
      </c>
      <c r="AU190" s="180">
        <f t="shared" ref="AU190:AU201" si="1010">AT190*AS190</f>
        <v>-276</v>
      </c>
      <c r="AV190" s="162">
        <f>AV186</f>
        <v>0</v>
      </c>
      <c r="AW190" s="259">
        <v>-3149</v>
      </c>
      <c r="AX190" s="176">
        <f t="shared" ref="AX190:AX201" si="1011">AW190*AV190</f>
        <v>0</v>
      </c>
      <c r="AY190" s="161">
        <f>AY186</f>
        <v>0</v>
      </c>
      <c r="AZ190" s="247">
        <v>-2663.99</v>
      </c>
      <c r="BA190" s="181">
        <f t="shared" ref="BA190:BA201" si="1012">AZ190*AY190</f>
        <v>0</v>
      </c>
      <c r="BB190" s="162">
        <f>BB186</f>
        <v>0</v>
      </c>
      <c r="BC190" s="247">
        <v>-270.3</v>
      </c>
      <c r="BD190" s="182">
        <f t="shared" ref="BD190:BD201" si="1013">BC190*BB190</f>
        <v>0</v>
      </c>
      <c r="BE190" s="161">
        <f>BE186</f>
        <v>0</v>
      </c>
      <c r="BF190" s="248">
        <v>536</v>
      </c>
      <c r="BG190" s="182">
        <f t="shared" ref="BG190:BG201" si="1014">BF190*BE190</f>
        <v>0</v>
      </c>
      <c r="BH190" s="161">
        <f>BH186</f>
        <v>0</v>
      </c>
      <c r="BI190" s="248">
        <v>248.5</v>
      </c>
      <c r="BJ190" s="180">
        <f t="shared" ref="BJ190:BJ201" si="1015">BI190*BH190</f>
        <v>0</v>
      </c>
      <c r="BK190" s="161">
        <f>BK186</f>
        <v>1</v>
      </c>
      <c r="BL190" s="248">
        <v>18.5</v>
      </c>
      <c r="BM190" s="180">
        <f t="shared" ref="BM190:BM201" si="1016">BL190*BK190</f>
        <v>18.5</v>
      </c>
      <c r="BN190" s="161">
        <f>BN186</f>
        <v>0</v>
      </c>
      <c r="BO190" s="259">
        <v>-2984.25</v>
      </c>
      <c r="BP190" s="176">
        <f t="shared" ref="BP190:BP201" si="1017">BO190*BN190</f>
        <v>0</v>
      </c>
      <c r="BQ190" s="161">
        <f>BQ186</f>
        <v>0</v>
      </c>
      <c r="BR190" s="259">
        <v>-3653</v>
      </c>
      <c r="BS190" s="182">
        <f t="shared" ref="BS190:BS201" si="1018">BR190*BQ190</f>
        <v>0</v>
      </c>
      <c r="BT190" s="161">
        <f>BT186</f>
        <v>1</v>
      </c>
      <c r="BU190" s="259">
        <v>-1865.5</v>
      </c>
      <c r="BV190" s="180">
        <f t="shared" ref="BV190:BV201" si="1019">BU190*BT190</f>
        <v>-1865.5</v>
      </c>
      <c r="BW190" s="162">
        <f>BW186</f>
        <v>1</v>
      </c>
      <c r="BX190" s="259">
        <v>-435.5</v>
      </c>
      <c r="BY190" s="176">
        <f t="shared" ref="BY190:BY201" si="1020">BX190*BW190</f>
        <v>-435.5</v>
      </c>
      <c r="BZ190" s="161">
        <f>BZ186</f>
        <v>0</v>
      </c>
      <c r="CA190" s="260">
        <v>705.02</v>
      </c>
      <c r="CB190" s="180">
        <f t="shared" ref="CB190:CB201" si="1021">CA190*BZ190</f>
        <v>0</v>
      </c>
      <c r="CC190" s="162">
        <f>CC186</f>
        <v>0</v>
      </c>
      <c r="CD190" s="260"/>
      <c r="CE190" s="182"/>
      <c r="CF190" s="410">
        <f>CF188</f>
        <v>0</v>
      </c>
      <c r="CG190" s="259">
        <v>-10277</v>
      </c>
      <c r="CH190" s="182">
        <f t="shared" ref="CH190:CH201" si="1022">CG190*CF190</f>
        <v>0</v>
      </c>
      <c r="CI190" s="416">
        <f>CI186</f>
        <v>0</v>
      </c>
      <c r="CJ190" s="259">
        <v>-5197</v>
      </c>
      <c r="CK190" s="444">
        <f t="shared" ref="CK190:CK201" si="1023">CJ190*CI190</f>
        <v>0</v>
      </c>
      <c r="CL190" s="162">
        <f>CL186</f>
        <v>0</v>
      </c>
      <c r="CM190" s="259">
        <v>-1133</v>
      </c>
      <c r="CN190" s="608">
        <f t="shared" ref="CN190:CN201" si="1024">CM190*CL190</f>
        <v>0</v>
      </c>
      <c r="CO190" s="158">
        <f t="shared" ref="CO190:CO201" si="1025">N190+Q190+T190+W190+Z190+AC190+AF190+AI190+AL190+AO190+AR190+AU190+AX190+BA190+BD190+BG190+BJ190+BM190+BP190+BS190+BV190+BY190+CB190+CE190+CH190+CK190+CN190</f>
        <v>-2558.5</v>
      </c>
      <c r="CP190" s="182"/>
      <c r="CQ190" s="731">
        <f t="shared" ref="CQ190:CQ201" si="1026">CO190+CP190</f>
        <v>-2558.5</v>
      </c>
      <c r="CR190" s="599"/>
      <c r="CS190" s="359">
        <f>EDATE(CS186,1)</f>
        <v>39814</v>
      </c>
      <c r="CT190" s="613"/>
      <c r="CU190" s="182"/>
      <c r="CV190" s="608"/>
      <c r="CW190" s="642"/>
      <c r="CX190" s="182"/>
      <c r="CY190" s="608"/>
      <c r="CZ190" s="613"/>
      <c r="DA190" s="182"/>
      <c r="DB190" s="608"/>
      <c r="DC190" s="613"/>
      <c r="DD190" s="182"/>
      <c r="DE190" s="608"/>
      <c r="DF190" s="613"/>
      <c r="DG190" s="182"/>
      <c r="DH190" s="608"/>
      <c r="DI190" s="613"/>
      <c r="DJ190" s="182"/>
      <c r="DK190" s="608"/>
      <c r="DL190" s="613"/>
      <c r="DM190" s="182"/>
      <c r="DN190" s="608"/>
      <c r="DO190" s="613"/>
      <c r="DP190" s="182"/>
      <c r="DQ190" s="608"/>
      <c r="DR190" s="613"/>
      <c r="DS190" s="182"/>
      <c r="DT190" s="608"/>
      <c r="DU190" s="613"/>
      <c r="DV190" s="182"/>
      <c r="DW190" s="608"/>
      <c r="DX190" s="613"/>
      <c r="DY190" s="182"/>
      <c r="DZ190" s="608"/>
      <c r="EA190" s="613"/>
      <c r="EB190" s="182"/>
      <c r="EC190" s="608"/>
      <c r="ED190" s="613"/>
      <c r="EE190" s="182"/>
      <c r="EF190" s="608"/>
      <c r="EG190" s="613"/>
      <c r="EH190" s="182"/>
      <c r="EI190" s="608"/>
      <c r="EJ190" s="613"/>
      <c r="EK190" s="182"/>
      <c r="EL190" s="608"/>
      <c r="EM190" s="613"/>
      <c r="EN190" s="182"/>
      <c r="EO190" s="608"/>
      <c r="EP190" s="613"/>
      <c r="EQ190" s="182"/>
      <c r="ER190" s="608"/>
      <c r="ES190" s="613"/>
      <c r="ET190" s="182"/>
      <c r="EU190" s="608"/>
      <c r="EV190" s="613"/>
      <c r="EW190" s="182"/>
      <c r="EX190" s="608"/>
      <c r="EY190" s="613"/>
      <c r="EZ190" s="182"/>
      <c r="FA190" s="608"/>
      <c r="FB190" s="182"/>
      <c r="FC190" s="182"/>
      <c r="FD190" s="182"/>
      <c r="FE190" s="588"/>
      <c r="FF190" s="182"/>
      <c r="FG190" s="181"/>
      <c r="FH190" s="860"/>
      <c r="FI190" s="662">
        <f t="shared" si="966"/>
        <v>40634</v>
      </c>
      <c r="FJ190" s="677"/>
      <c r="FK190" s="677"/>
      <c r="FL190" s="677"/>
      <c r="FM190" s="677"/>
      <c r="FN190" s="677"/>
      <c r="FO190" s="677"/>
      <c r="FP190" s="677"/>
      <c r="FQ190" s="677"/>
      <c r="FR190" s="677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666"/>
      <c r="GD190" s="666"/>
      <c r="GE190" s="666"/>
      <c r="GF190" s="666"/>
      <c r="GG190" s="169"/>
      <c r="GH190" s="686">
        <f t="shared" si="968"/>
        <v>0</v>
      </c>
      <c r="GI190" s="171">
        <f t="shared" si="969"/>
        <v>0</v>
      </c>
      <c r="GJ190" s="171">
        <f t="shared" si="970"/>
        <v>0</v>
      </c>
      <c r="GK190" s="171">
        <f t="shared" si="971"/>
        <v>0</v>
      </c>
      <c r="GL190" s="171">
        <f t="shared" si="972"/>
        <v>0</v>
      </c>
      <c r="GM190" s="171">
        <f t="shared" si="973"/>
        <v>0</v>
      </c>
      <c r="GN190" s="171">
        <f t="shared" si="974"/>
        <v>0</v>
      </c>
      <c r="GO190" s="171">
        <f t="shared" si="975"/>
        <v>0</v>
      </c>
      <c r="GP190" s="171">
        <f t="shared" si="976"/>
        <v>0</v>
      </c>
      <c r="GQ190" s="171">
        <f t="shared" si="977"/>
        <v>0</v>
      </c>
      <c r="GR190" s="171">
        <f t="shared" si="978"/>
        <v>0</v>
      </c>
      <c r="GS190" s="171">
        <f t="shared" si="979"/>
        <v>10369.299999999997</v>
      </c>
      <c r="GT190" s="171">
        <f t="shared" si="980"/>
        <v>0</v>
      </c>
      <c r="GU190" s="171">
        <f t="shared" si="981"/>
        <v>0</v>
      </c>
      <c r="GV190" s="171">
        <f t="shared" si="982"/>
        <v>0</v>
      </c>
      <c r="GW190" s="171">
        <f t="shared" si="983"/>
        <v>0</v>
      </c>
      <c r="GX190" s="171">
        <f t="shared" si="984"/>
        <v>0</v>
      </c>
      <c r="GY190" s="171">
        <f t="shared" si="985"/>
        <v>18846.64</v>
      </c>
      <c r="GZ190" s="171">
        <f t="shared" si="986"/>
        <v>0</v>
      </c>
      <c r="HA190" s="171">
        <f t="shared" si="987"/>
        <v>0</v>
      </c>
      <c r="HB190" s="171">
        <f t="shared" si="988"/>
        <v>70748.649999999994</v>
      </c>
      <c r="HC190" s="171">
        <f t="shared" si="989"/>
        <v>11618.74</v>
      </c>
      <c r="HD190" s="171">
        <f t="shared" si="990"/>
        <v>0</v>
      </c>
      <c r="HE190" s="171">
        <f t="shared" si="991"/>
        <v>0</v>
      </c>
      <c r="HF190" s="171">
        <f t="shared" si="992"/>
        <v>0</v>
      </c>
      <c r="HG190" s="171">
        <f t="shared" si="993"/>
        <v>0</v>
      </c>
      <c r="HH190" s="171">
        <f t="shared" si="994"/>
        <v>0</v>
      </c>
      <c r="HI190" s="778"/>
      <c r="HJ190" s="171">
        <f t="shared" si="995"/>
        <v>2051.9</v>
      </c>
      <c r="HK190" s="171"/>
      <c r="HL190" s="172">
        <f t="shared" si="996"/>
        <v>40634</v>
      </c>
      <c r="HM190" s="171">
        <f t="shared" si="967"/>
        <v>111583.33000000002</v>
      </c>
      <c r="HN190" s="700">
        <f t="shared" ref="HN190:HN201" si="1027">B190</f>
        <v>39814</v>
      </c>
      <c r="HO190" s="160">
        <f t="shared" ref="HO190:HO201" si="1028">HQ190*HR190</f>
        <v>0</v>
      </c>
      <c r="HP190" s="160">
        <f t="shared" ref="HP190:HP201" si="1029">HQ190*HS190</f>
        <v>-2558.5</v>
      </c>
      <c r="HQ190" s="171">
        <f t="shared" ref="HQ190:HQ201" si="1030">CQ190</f>
        <v>-2558.5</v>
      </c>
      <c r="HR190" s="168">
        <f t="shared" ref="HR190:HR201" si="1031">(HQ190&gt;0)*1</f>
        <v>0</v>
      </c>
      <c r="HS190" s="168">
        <f t="shared" ref="HS190:HS201" si="1032">(HQ190&lt;0)*1</f>
        <v>1</v>
      </c>
      <c r="HT190" s="160">
        <f>HQ190+HT186</f>
        <v>83995.390000000029</v>
      </c>
      <c r="HU190" s="158">
        <f>MAX(HT55:HT190)</f>
        <v>86553.890000000029</v>
      </c>
      <c r="HV190" s="158">
        <f t="shared" ref="HV190:HV201" si="1033">HT190-HU190</f>
        <v>-2558.5</v>
      </c>
      <c r="HW190" s="170"/>
      <c r="HX190" s="468"/>
      <c r="HY190" s="156"/>
      <c r="HZ190" s="156"/>
      <c r="IA190" s="156"/>
      <c r="IB190" s="156"/>
      <c r="IC190" s="156"/>
      <c r="ID190" s="156"/>
      <c r="IE190" s="156"/>
      <c r="IF190" s="156"/>
      <c r="IG190" s="156"/>
      <c r="IH190" s="156"/>
      <c r="II190" s="156"/>
      <c r="IJ190" s="156"/>
      <c r="IK190" s="156"/>
      <c r="IL190" s="156"/>
      <c r="IM190" s="156"/>
      <c r="IN190" s="156"/>
      <c r="IO190" s="156"/>
      <c r="IP190" s="156"/>
      <c r="IQ190" s="156"/>
      <c r="IR190" s="156"/>
      <c r="IS190" s="156"/>
      <c r="IT190" s="156"/>
      <c r="IU190" s="156"/>
      <c r="IV190" s="156"/>
      <c r="IW190" s="156"/>
      <c r="IX190" s="156"/>
      <c r="IY190" s="156"/>
      <c r="IZ190" s="156"/>
      <c r="JA190" s="156"/>
      <c r="JB190" s="156"/>
      <c r="JC190" s="156"/>
      <c r="JD190" s="156"/>
      <c r="JE190" s="156"/>
      <c r="JF190" s="156"/>
      <c r="JG190" s="156"/>
      <c r="JH190" s="156"/>
      <c r="JI190" s="156"/>
      <c r="JJ190" s="156"/>
      <c r="JK190" s="156"/>
      <c r="JL190" s="156"/>
      <c r="JM190" s="156"/>
      <c r="JN190" s="156"/>
      <c r="JO190" s="156"/>
      <c r="JP190" s="156"/>
      <c r="JQ190" s="156"/>
      <c r="JR190" s="156"/>
      <c r="JS190" s="156"/>
      <c r="JT190" s="156"/>
      <c r="JU190" s="156"/>
    </row>
    <row r="191" spans="1:281" s="174" customFormat="1" ht="19.5" customHeight="1" x14ac:dyDescent="0.35">
      <c r="A191" s="156"/>
      <c r="B191" s="813">
        <f t="shared" ref="B191:B201" si="1034">EDATE(B190,1)</f>
        <v>39845</v>
      </c>
      <c r="C191" s="814">
        <f t="shared" ref="C191:C201" si="1035">G190</f>
        <v>22441.5</v>
      </c>
      <c r="D191" s="816">
        <v>0</v>
      </c>
      <c r="E191" s="816">
        <v>0</v>
      </c>
      <c r="F191" s="814">
        <f t="shared" si="997"/>
        <v>3873</v>
      </c>
      <c r="G191" s="817">
        <f t="shared" ref="G191:G201" si="1036">F191+G190</f>
        <v>26314.5</v>
      </c>
      <c r="H191" s="818">
        <f t="shared" ref="H191:H201" si="1037">F191/G190</f>
        <v>0.17258204665463539</v>
      </c>
      <c r="I191" s="765">
        <f t="shared" ref="I191:I201" si="1038">F191+I190</f>
        <v>87868.390000000029</v>
      </c>
      <c r="J191" s="159">
        <f t="shared" si="998"/>
        <v>0</v>
      </c>
      <c r="K191" s="267">
        <v>39845</v>
      </c>
      <c r="L191" s="162">
        <f t="shared" ref="L191:L201" si="1039">L190</f>
        <v>0</v>
      </c>
      <c r="M191" s="260">
        <v>4539.5</v>
      </c>
      <c r="N191" s="175">
        <f t="shared" si="999"/>
        <v>0</v>
      </c>
      <c r="O191" s="162">
        <f t="shared" ref="O191:O201" si="1040">O190</f>
        <v>0</v>
      </c>
      <c r="P191" s="260">
        <v>453.95</v>
      </c>
      <c r="Q191" s="176">
        <f t="shared" si="1000"/>
        <v>0</v>
      </c>
      <c r="R191" s="161">
        <f t="shared" ref="R191:R201" si="1041">R190</f>
        <v>0</v>
      </c>
      <c r="S191" s="260">
        <v>111.6</v>
      </c>
      <c r="T191" s="177">
        <f t="shared" si="1001"/>
        <v>0</v>
      </c>
      <c r="U191" s="164">
        <f t="shared" ref="U191:U201" si="1042">U190</f>
        <v>0</v>
      </c>
      <c r="V191" s="259">
        <v>-59.04</v>
      </c>
      <c r="W191" s="177">
        <f t="shared" si="1002"/>
        <v>0</v>
      </c>
      <c r="X191" s="164">
        <f t="shared" ref="X191:X201" si="1043">X190</f>
        <v>0</v>
      </c>
      <c r="Y191" s="248">
        <v>1638</v>
      </c>
      <c r="Z191" s="178">
        <f t="shared" si="1003"/>
        <v>0</v>
      </c>
      <c r="AA191" s="165">
        <f t="shared" ref="AA191:AA201" si="1044">AA190</f>
        <v>0</v>
      </c>
      <c r="AB191" s="248">
        <v>819</v>
      </c>
      <c r="AC191" s="179">
        <f t="shared" si="1004"/>
        <v>0</v>
      </c>
      <c r="AD191" s="164">
        <f t="shared" ref="AD191:AD201" si="1045">AD190</f>
        <v>0</v>
      </c>
      <c r="AE191" s="248">
        <v>163.80000000000001</v>
      </c>
      <c r="AF191" s="179">
        <f t="shared" si="1005"/>
        <v>0</v>
      </c>
      <c r="AG191" s="164">
        <f t="shared" ref="AG191:AG201" si="1046">AG190</f>
        <v>0</v>
      </c>
      <c r="AH191" s="439">
        <v>2265</v>
      </c>
      <c r="AI191" s="178">
        <f t="shared" si="1006"/>
        <v>0</v>
      </c>
      <c r="AJ191" s="165">
        <f t="shared" ref="AJ191:AJ201" si="1047">AJ190</f>
        <v>0</v>
      </c>
      <c r="AK191" s="439">
        <v>1132.5</v>
      </c>
      <c r="AL191" s="179">
        <f t="shared" si="1007"/>
        <v>0</v>
      </c>
      <c r="AM191" s="164">
        <f t="shared" ref="AM191:AM201" si="1048">AM190</f>
        <v>0</v>
      </c>
      <c r="AN191" s="439">
        <v>453</v>
      </c>
      <c r="AO191" s="178">
        <f t="shared" si="1008"/>
        <v>0</v>
      </c>
      <c r="AP191" s="165">
        <f t="shared" ref="AP191:AP201" si="1049">AP190</f>
        <v>0</v>
      </c>
      <c r="AQ191" s="259">
        <v>-740</v>
      </c>
      <c r="AR191" s="179">
        <f t="shared" si="1009"/>
        <v>0</v>
      </c>
      <c r="AS191" s="164">
        <f t="shared" ref="AS191:AS201" si="1050">AS190</f>
        <v>1</v>
      </c>
      <c r="AT191" s="259">
        <v>-74</v>
      </c>
      <c r="AU191" s="180">
        <f t="shared" si="1010"/>
        <v>-74</v>
      </c>
      <c r="AV191" s="162">
        <f t="shared" ref="AV191:AV201" si="1051">AV190</f>
        <v>0</v>
      </c>
      <c r="AW191" s="259">
        <v>-468</v>
      </c>
      <c r="AX191" s="176">
        <f t="shared" si="1011"/>
        <v>0</v>
      </c>
      <c r="AY191" s="161">
        <f t="shared" ref="AY191:AY201" si="1052">AY190</f>
        <v>0</v>
      </c>
      <c r="AZ191" s="248">
        <v>1225.01</v>
      </c>
      <c r="BA191" s="181">
        <f t="shared" si="1012"/>
        <v>0</v>
      </c>
      <c r="BB191" s="162">
        <f t="shared" ref="BB191:BB201" si="1053">BB190</f>
        <v>0</v>
      </c>
      <c r="BC191" s="248">
        <v>122.5</v>
      </c>
      <c r="BD191" s="182">
        <f t="shared" si="1013"/>
        <v>0</v>
      </c>
      <c r="BE191" s="161">
        <f t="shared" ref="BE191:BE201" si="1054">BE190</f>
        <v>0</v>
      </c>
      <c r="BF191" s="248">
        <v>1175</v>
      </c>
      <c r="BG191" s="182">
        <f t="shared" si="1014"/>
        <v>0</v>
      </c>
      <c r="BH191" s="161">
        <f t="shared" ref="BH191:BH201" si="1055">BH190</f>
        <v>0</v>
      </c>
      <c r="BI191" s="248">
        <v>587.5</v>
      </c>
      <c r="BJ191" s="180">
        <f t="shared" si="1015"/>
        <v>0</v>
      </c>
      <c r="BK191" s="161">
        <f t="shared" ref="BK191:BK201" si="1056">BK190</f>
        <v>1</v>
      </c>
      <c r="BL191" s="248">
        <v>117.5</v>
      </c>
      <c r="BM191" s="180">
        <f t="shared" si="1016"/>
        <v>117.5</v>
      </c>
      <c r="BN191" s="161">
        <f t="shared" ref="BN191:BN201" si="1057">BN190</f>
        <v>0</v>
      </c>
      <c r="BO191" s="259">
        <v>-2796.75</v>
      </c>
      <c r="BP191" s="176">
        <f t="shared" si="1017"/>
        <v>0</v>
      </c>
      <c r="BQ191" s="161">
        <f t="shared" ref="BQ191:BQ201" si="1058">BQ190</f>
        <v>0</v>
      </c>
      <c r="BR191" s="260">
        <v>6473.5</v>
      </c>
      <c r="BS191" s="182">
        <f t="shared" si="1018"/>
        <v>0</v>
      </c>
      <c r="BT191" s="161">
        <f t="shared" ref="BT191:BT201" si="1059">BT190</f>
        <v>1</v>
      </c>
      <c r="BU191" s="260">
        <v>3217.25</v>
      </c>
      <c r="BV191" s="180">
        <f t="shared" si="1019"/>
        <v>3217.25</v>
      </c>
      <c r="BW191" s="162">
        <f t="shared" ref="BW191:BW201" si="1060">BW190</f>
        <v>1</v>
      </c>
      <c r="BX191" s="260">
        <v>612.25</v>
      </c>
      <c r="BY191" s="176">
        <f t="shared" si="1020"/>
        <v>612.25</v>
      </c>
      <c r="BZ191" s="161">
        <f t="shared" ref="BZ191:BZ201" si="1061">BZ190</f>
        <v>0</v>
      </c>
      <c r="CA191" s="260">
        <v>2331.9899999999998</v>
      </c>
      <c r="CB191" s="180">
        <f t="shared" si="1021"/>
        <v>0</v>
      </c>
      <c r="CC191" s="162">
        <f t="shared" ref="CC191:CC201" si="1062">CC190</f>
        <v>0</v>
      </c>
      <c r="CD191" s="260"/>
      <c r="CE191" s="182"/>
      <c r="CF191" s="410">
        <f t="shared" ref="CF191:CF201" si="1063">CF190</f>
        <v>0</v>
      </c>
      <c r="CG191" s="260">
        <v>5242</v>
      </c>
      <c r="CH191" s="182">
        <f t="shared" si="1022"/>
        <v>0</v>
      </c>
      <c r="CI191" s="416">
        <f t="shared" ref="CI191:CI201" si="1064">CI190</f>
        <v>0</v>
      </c>
      <c r="CJ191" s="260">
        <v>2582</v>
      </c>
      <c r="CK191" s="444">
        <f t="shared" si="1023"/>
        <v>0</v>
      </c>
      <c r="CL191" s="162">
        <f t="shared" ref="CL191:CL201" si="1065">CL190</f>
        <v>0</v>
      </c>
      <c r="CM191" s="260">
        <v>454</v>
      </c>
      <c r="CN191" s="608">
        <f t="shared" si="1024"/>
        <v>0</v>
      </c>
      <c r="CO191" s="158">
        <f t="shared" si="1025"/>
        <v>3873</v>
      </c>
      <c r="CP191" s="182"/>
      <c r="CQ191" s="731">
        <f t="shared" si="1026"/>
        <v>3873</v>
      </c>
      <c r="CR191" s="599"/>
      <c r="CS191" s="359">
        <f t="shared" ref="CS191:CS201" si="1066">EDATE(CS190,1)</f>
        <v>39845</v>
      </c>
      <c r="CT191" s="613"/>
      <c r="CU191" s="182"/>
      <c r="CV191" s="608"/>
      <c r="CW191" s="642"/>
      <c r="CX191" s="182"/>
      <c r="CY191" s="608"/>
      <c r="CZ191" s="613"/>
      <c r="DA191" s="182"/>
      <c r="DB191" s="608"/>
      <c r="DC191" s="613"/>
      <c r="DD191" s="182"/>
      <c r="DE191" s="608"/>
      <c r="DF191" s="613"/>
      <c r="DG191" s="182"/>
      <c r="DH191" s="608"/>
      <c r="DI191" s="613"/>
      <c r="DJ191" s="182"/>
      <c r="DK191" s="608"/>
      <c r="DL191" s="613"/>
      <c r="DM191" s="182"/>
      <c r="DN191" s="608"/>
      <c r="DO191" s="613"/>
      <c r="DP191" s="182"/>
      <c r="DQ191" s="608"/>
      <c r="DR191" s="613"/>
      <c r="DS191" s="182"/>
      <c r="DT191" s="608"/>
      <c r="DU191" s="613"/>
      <c r="DV191" s="182"/>
      <c r="DW191" s="608"/>
      <c r="DX191" s="613"/>
      <c r="DY191" s="182"/>
      <c r="DZ191" s="608"/>
      <c r="EA191" s="613"/>
      <c r="EB191" s="182"/>
      <c r="EC191" s="608"/>
      <c r="ED191" s="613"/>
      <c r="EE191" s="182"/>
      <c r="EF191" s="608"/>
      <c r="EG191" s="613"/>
      <c r="EH191" s="182"/>
      <c r="EI191" s="608"/>
      <c r="EJ191" s="613"/>
      <c r="EK191" s="182"/>
      <c r="EL191" s="608"/>
      <c r="EM191" s="613"/>
      <c r="EN191" s="182"/>
      <c r="EO191" s="608"/>
      <c r="EP191" s="613"/>
      <c r="EQ191" s="182"/>
      <c r="ER191" s="608"/>
      <c r="ES191" s="613"/>
      <c r="ET191" s="182"/>
      <c r="EU191" s="608"/>
      <c r="EV191" s="613"/>
      <c r="EW191" s="182"/>
      <c r="EX191" s="608"/>
      <c r="EY191" s="613"/>
      <c r="EZ191" s="182"/>
      <c r="FA191" s="608"/>
      <c r="FB191" s="182"/>
      <c r="FC191" s="182"/>
      <c r="FD191" s="182"/>
      <c r="FE191" s="588"/>
      <c r="FF191" s="182"/>
      <c r="FG191" s="181"/>
      <c r="FH191" s="860"/>
      <c r="FI191" s="662">
        <f t="shared" si="966"/>
        <v>40664</v>
      </c>
      <c r="FJ191" s="677"/>
      <c r="FK191" s="677"/>
      <c r="FL191" s="677"/>
      <c r="FM191" s="677"/>
      <c r="FN191" s="677"/>
      <c r="FO191" s="677"/>
      <c r="FP191" s="677"/>
      <c r="FQ191" s="677"/>
      <c r="FR191" s="677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666"/>
      <c r="GD191" s="666"/>
      <c r="GE191" s="666"/>
      <c r="GF191" s="666"/>
      <c r="GG191" s="169"/>
      <c r="GH191" s="686">
        <f t="shared" si="968"/>
        <v>0</v>
      </c>
      <c r="GI191" s="171">
        <f t="shared" si="969"/>
        <v>0</v>
      </c>
      <c r="GJ191" s="171">
        <f t="shared" si="970"/>
        <v>0</v>
      </c>
      <c r="GK191" s="171">
        <f t="shared" si="971"/>
        <v>0</v>
      </c>
      <c r="GL191" s="171">
        <f t="shared" si="972"/>
        <v>0</v>
      </c>
      <c r="GM191" s="171">
        <f t="shared" si="973"/>
        <v>0</v>
      </c>
      <c r="GN191" s="171">
        <f t="shared" si="974"/>
        <v>0</v>
      </c>
      <c r="GO191" s="171">
        <f t="shared" si="975"/>
        <v>0</v>
      </c>
      <c r="GP191" s="171">
        <f t="shared" si="976"/>
        <v>0</v>
      </c>
      <c r="GQ191" s="171">
        <f t="shared" si="977"/>
        <v>0</v>
      </c>
      <c r="GR191" s="171">
        <f t="shared" si="978"/>
        <v>0</v>
      </c>
      <c r="GS191" s="171">
        <f t="shared" si="979"/>
        <v>9795.3999999999978</v>
      </c>
      <c r="GT191" s="171">
        <f t="shared" si="980"/>
        <v>0</v>
      </c>
      <c r="GU191" s="171">
        <f t="shared" si="981"/>
        <v>0</v>
      </c>
      <c r="GV191" s="171">
        <f t="shared" si="982"/>
        <v>0</v>
      </c>
      <c r="GW191" s="171">
        <f t="shared" si="983"/>
        <v>0</v>
      </c>
      <c r="GX191" s="171">
        <f t="shared" si="984"/>
        <v>0</v>
      </c>
      <c r="GY191" s="171">
        <f t="shared" si="985"/>
        <v>18326.009999999998</v>
      </c>
      <c r="GZ191" s="171">
        <f t="shared" si="986"/>
        <v>0</v>
      </c>
      <c r="HA191" s="171">
        <f t="shared" si="987"/>
        <v>0</v>
      </c>
      <c r="HB191" s="171">
        <f t="shared" si="988"/>
        <v>69795.649999999994</v>
      </c>
      <c r="HC191" s="171">
        <f t="shared" si="989"/>
        <v>11365.74</v>
      </c>
      <c r="HD191" s="171">
        <f t="shared" si="990"/>
        <v>0</v>
      </c>
      <c r="HE191" s="171">
        <f t="shared" si="991"/>
        <v>0</v>
      </c>
      <c r="HF191" s="171">
        <f t="shared" si="992"/>
        <v>0</v>
      </c>
      <c r="HG191" s="171">
        <f t="shared" si="993"/>
        <v>0</v>
      </c>
      <c r="HH191" s="171">
        <f t="shared" si="994"/>
        <v>0</v>
      </c>
      <c r="HI191" s="778"/>
      <c r="HJ191" s="171">
        <f t="shared" si="995"/>
        <v>-2300.5299999999997</v>
      </c>
      <c r="HK191" s="171"/>
      <c r="HL191" s="172">
        <f t="shared" si="996"/>
        <v>40664</v>
      </c>
      <c r="HM191" s="171">
        <f t="shared" si="967"/>
        <v>109282.80000000002</v>
      </c>
      <c r="HN191" s="700">
        <f t="shared" si="1027"/>
        <v>39845</v>
      </c>
      <c r="HO191" s="160">
        <f t="shared" si="1028"/>
        <v>3873</v>
      </c>
      <c r="HP191" s="160">
        <f t="shared" si="1029"/>
        <v>0</v>
      </c>
      <c r="HQ191" s="171">
        <f t="shared" si="1030"/>
        <v>3873</v>
      </c>
      <c r="HR191" s="168">
        <f t="shared" si="1031"/>
        <v>1</v>
      </c>
      <c r="HS191" s="168">
        <f t="shared" si="1032"/>
        <v>0</v>
      </c>
      <c r="HT191" s="160">
        <f t="shared" ref="HT191:HT201" si="1067">HQ191+HT190</f>
        <v>87868.390000000029</v>
      </c>
      <c r="HU191" s="158">
        <f>MAX(HT55:HT191)</f>
        <v>87868.390000000029</v>
      </c>
      <c r="HV191" s="158">
        <f t="shared" si="1033"/>
        <v>0</v>
      </c>
      <c r="HW191" s="170"/>
      <c r="HX191" s="468"/>
      <c r="HY191" s="156"/>
      <c r="HZ191" s="156"/>
      <c r="IA191" s="156"/>
      <c r="IB191" s="156"/>
      <c r="IC191" s="156"/>
      <c r="ID191" s="156"/>
      <c r="IE191" s="156"/>
      <c r="IF191" s="156"/>
      <c r="IG191" s="156"/>
      <c r="IH191" s="156"/>
      <c r="II191" s="156"/>
      <c r="IJ191" s="156"/>
      <c r="IK191" s="156"/>
      <c r="IL191" s="156"/>
      <c r="IM191" s="156"/>
      <c r="IN191" s="156"/>
      <c r="IO191" s="156"/>
      <c r="IP191" s="156"/>
      <c r="IQ191" s="156"/>
      <c r="IR191" s="156"/>
      <c r="IS191" s="156"/>
      <c r="IT191" s="156"/>
      <c r="IU191" s="156"/>
      <c r="IV191" s="156"/>
      <c r="IW191" s="156"/>
      <c r="IX191" s="156"/>
      <c r="IY191" s="156"/>
      <c r="IZ191" s="156"/>
      <c r="JA191" s="156"/>
      <c r="JB191" s="156"/>
      <c r="JC191" s="156"/>
      <c r="JD191" s="156"/>
      <c r="JE191" s="156"/>
      <c r="JF191" s="156"/>
      <c r="JG191" s="156"/>
      <c r="JH191" s="156"/>
      <c r="JI191" s="156"/>
      <c r="JJ191" s="156"/>
      <c r="JK191" s="156"/>
      <c r="JL191" s="156"/>
      <c r="JM191" s="156"/>
      <c r="JN191" s="156"/>
      <c r="JO191" s="156"/>
      <c r="JP191" s="156"/>
      <c r="JQ191" s="156"/>
      <c r="JR191" s="156"/>
      <c r="JS191" s="156"/>
      <c r="JT191" s="156"/>
      <c r="JU191" s="156"/>
    </row>
    <row r="192" spans="1:281" s="174" customFormat="1" ht="19.5" customHeight="1" x14ac:dyDescent="0.35">
      <c r="A192" s="156"/>
      <c r="B192" s="813">
        <f t="shared" si="1034"/>
        <v>39873</v>
      </c>
      <c r="C192" s="814">
        <f t="shared" si="1035"/>
        <v>26314.5</v>
      </c>
      <c r="D192" s="816">
        <v>0</v>
      </c>
      <c r="E192" s="816">
        <v>0</v>
      </c>
      <c r="F192" s="814">
        <f t="shared" si="997"/>
        <v>1429</v>
      </c>
      <c r="G192" s="817">
        <f t="shared" si="1036"/>
        <v>27743.5</v>
      </c>
      <c r="H192" s="818">
        <f t="shared" si="1037"/>
        <v>5.4304660928385491E-2</v>
      </c>
      <c r="I192" s="765">
        <f t="shared" si="1038"/>
        <v>89297.390000000029</v>
      </c>
      <c r="J192" s="159">
        <f t="shared" si="998"/>
        <v>0</v>
      </c>
      <c r="K192" s="267">
        <v>39873</v>
      </c>
      <c r="L192" s="162">
        <f t="shared" si="1039"/>
        <v>0</v>
      </c>
      <c r="M192" s="259">
        <v>-2826</v>
      </c>
      <c r="N192" s="175">
        <f t="shared" si="999"/>
        <v>0</v>
      </c>
      <c r="O192" s="162">
        <f t="shared" si="1040"/>
        <v>0</v>
      </c>
      <c r="P192" s="259">
        <v>-317.7</v>
      </c>
      <c r="Q192" s="176">
        <f t="shared" si="1000"/>
        <v>0</v>
      </c>
      <c r="R192" s="161">
        <f t="shared" si="1041"/>
        <v>0</v>
      </c>
      <c r="S192" s="259">
        <v>-645.79999999999995</v>
      </c>
      <c r="T192" s="177">
        <f t="shared" si="1001"/>
        <v>0</v>
      </c>
      <c r="U192" s="164">
        <f t="shared" si="1042"/>
        <v>0</v>
      </c>
      <c r="V192" s="259">
        <v>-99.68</v>
      </c>
      <c r="W192" s="177">
        <f t="shared" si="1002"/>
        <v>0</v>
      </c>
      <c r="X192" s="164">
        <f t="shared" si="1043"/>
        <v>0</v>
      </c>
      <c r="Y192" s="247">
        <v>-174</v>
      </c>
      <c r="Z192" s="178">
        <f t="shared" si="1003"/>
        <v>0</v>
      </c>
      <c r="AA192" s="165">
        <f t="shared" si="1044"/>
        <v>0</v>
      </c>
      <c r="AB192" s="247">
        <v>-145.5</v>
      </c>
      <c r="AC192" s="179">
        <f t="shared" si="1004"/>
        <v>0</v>
      </c>
      <c r="AD192" s="164">
        <f t="shared" si="1045"/>
        <v>0</v>
      </c>
      <c r="AE192" s="247">
        <v>-122.7</v>
      </c>
      <c r="AF192" s="179">
        <f t="shared" si="1005"/>
        <v>0</v>
      </c>
      <c r="AG192" s="164">
        <f t="shared" si="1046"/>
        <v>0</v>
      </c>
      <c r="AH192" s="243">
        <v>-6563</v>
      </c>
      <c r="AI192" s="178">
        <f t="shared" si="1006"/>
        <v>0</v>
      </c>
      <c r="AJ192" s="165">
        <f t="shared" si="1047"/>
        <v>0</v>
      </c>
      <c r="AK192" s="243">
        <v>-3320.5</v>
      </c>
      <c r="AL192" s="179">
        <f t="shared" si="1007"/>
        <v>0</v>
      </c>
      <c r="AM192" s="164">
        <f t="shared" si="1048"/>
        <v>0</v>
      </c>
      <c r="AN192" s="243">
        <v>-1375</v>
      </c>
      <c r="AO192" s="178">
        <f t="shared" si="1008"/>
        <v>0</v>
      </c>
      <c r="AP192" s="165">
        <f t="shared" si="1049"/>
        <v>0</v>
      </c>
      <c r="AQ192" s="260">
        <v>2381</v>
      </c>
      <c r="AR192" s="179">
        <f t="shared" si="1009"/>
        <v>0</v>
      </c>
      <c r="AS192" s="164">
        <f t="shared" si="1050"/>
        <v>1</v>
      </c>
      <c r="AT192" s="260">
        <v>203</v>
      </c>
      <c r="AU192" s="180">
        <f t="shared" si="1010"/>
        <v>203</v>
      </c>
      <c r="AV192" s="162">
        <f t="shared" si="1051"/>
        <v>0</v>
      </c>
      <c r="AW192" s="259">
        <v>-3449</v>
      </c>
      <c r="AX192" s="176">
        <f t="shared" si="1011"/>
        <v>0</v>
      </c>
      <c r="AY192" s="161">
        <f t="shared" si="1052"/>
        <v>0</v>
      </c>
      <c r="AZ192" s="247">
        <v>-2589</v>
      </c>
      <c r="BA192" s="181">
        <f t="shared" si="1012"/>
        <v>0</v>
      </c>
      <c r="BB192" s="162">
        <f t="shared" si="1053"/>
        <v>0</v>
      </c>
      <c r="BC192" s="247">
        <v>-262.8</v>
      </c>
      <c r="BD192" s="182">
        <f t="shared" si="1013"/>
        <v>0</v>
      </c>
      <c r="BE192" s="161">
        <f t="shared" si="1054"/>
        <v>0</v>
      </c>
      <c r="BF192" s="248">
        <v>3161</v>
      </c>
      <c r="BG192" s="182">
        <f t="shared" si="1014"/>
        <v>0</v>
      </c>
      <c r="BH192" s="161">
        <f t="shared" si="1055"/>
        <v>0</v>
      </c>
      <c r="BI192" s="248">
        <v>1561</v>
      </c>
      <c r="BJ192" s="180">
        <f t="shared" si="1015"/>
        <v>0</v>
      </c>
      <c r="BK192" s="161">
        <f t="shared" si="1056"/>
        <v>1</v>
      </c>
      <c r="BL192" s="248">
        <v>281</v>
      </c>
      <c r="BM192" s="180">
        <f t="shared" si="1016"/>
        <v>281</v>
      </c>
      <c r="BN192" s="161">
        <f t="shared" si="1057"/>
        <v>0</v>
      </c>
      <c r="BO192" s="259">
        <v>-3314</v>
      </c>
      <c r="BP192" s="176">
        <f t="shared" si="1017"/>
        <v>0</v>
      </c>
      <c r="BQ192" s="161">
        <f t="shared" si="1058"/>
        <v>0</v>
      </c>
      <c r="BR192" s="260">
        <v>1575</v>
      </c>
      <c r="BS192" s="182">
        <f t="shared" si="1018"/>
        <v>0</v>
      </c>
      <c r="BT192" s="161">
        <f t="shared" si="1059"/>
        <v>1</v>
      </c>
      <c r="BU192" s="260">
        <v>787.5</v>
      </c>
      <c r="BV192" s="180">
        <f t="shared" si="1019"/>
        <v>787.5</v>
      </c>
      <c r="BW192" s="162">
        <f t="shared" si="1060"/>
        <v>1</v>
      </c>
      <c r="BX192" s="260">
        <v>157.5</v>
      </c>
      <c r="BY192" s="176">
        <f t="shared" si="1020"/>
        <v>157.5</v>
      </c>
      <c r="BZ192" s="161">
        <f t="shared" si="1061"/>
        <v>0</v>
      </c>
      <c r="CA192" s="259">
        <v>-2736</v>
      </c>
      <c r="CB192" s="180">
        <f t="shared" si="1021"/>
        <v>0</v>
      </c>
      <c r="CC192" s="162">
        <f t="shared" si="1062"/>
        <v>0</v>
      </c>
      <c r="CD192" s="260"/>
      <c r="CE192" s="182"/>
      <c r="CF192" s="410">
        <f t="shared" si="1063"/>
        <v>0</v>
      </c>
      <c r="CG192" s="260">
        <v>4900</v>
      </c>
      <c r="CH192" s="182">
        <f t="shared" si="1022"/>
        <v>0</v>
      </c>
      <c r="CI192" s="416">
        <f t="shared" si="1064"/>
        <v>0</v>
      </c>
      <c r="CJ192" s="260">
        <v>2450</v>
      </c>
      <c r="CK192" s="444">
        <f t="shared" si="1023"/>
        <v>0</v>
      </c>
      <c r="CL192" s="162">
        <f t="shared" si="1065"/>
        <v>0</v>
      </c>
      <c r="CM192" s="260">
        <v>490</v>
      </c>
      <c r="CN192" s="608">
        <f t="shared" si="1024"/>
        <v>0</v>
      </c>
      <c r="CO192" s="158">
        <f t="shared" si="1025"/>
        <v>1429</v>
      </c>
      <c r="CP192" s="182"/>
      <c r="CQ192" s="731">
        <f t="shared" si="1026"/>
        <v>1429</v>
      </c>
      <c r="CR192" s="599"/>
      <c r="CS192" s="359">
        <f t="shared" si="1066"/>
        <v>39873</v>
      </c>
      <c r="CT192" s="613"/>
      <c r="CU192" s="182"/>
      <c r="CV192" s="608"/>
      <c r="CW192" s="642"/>
      <c r="CX192" s="182"/>
      <c r="CY192" s="608"/>
      <c r="CZ192" s="613"/>
      <c r="DA192" s="182"/>
      <c r="DB192" s="608"/>
      <c r="DC192" s="613"/>
      <c r="DD192" s="182"/>
      <c r="DE192" s="608"/>
      <c r="DF192" s="613"/>
      <c r="DG192" s="182"/>
      <c r="DH192" s="608"/>
      <c r="DI192" s="613"/>
      <c r="DJ192" s="182"/>
      <c r="DK192" s="608"/>
      <c r="DL192" s="613"/>
      <c r="DM192" s="182"/>
      <c r="DN192" s="608"/>
      <c r="DO192" s="613"/>
      <c r="DP192" s="182"/>
      <c r="DQ192" s="608"/>
      <c r="DR192" s="613"/>
      <c r="DS192" s="182"/>
      <c r="DT192" s="608"/>
      <c r="DU192" s="613"/>
      <c r="DV192" s="182"/>
      <c r="DW192" s="608"/>
      <c r="DX192" s="613"/>
      <c r="DY192" s="182"/>
      <c r="DZ192" s="608"/>
      <c r="EA192" s="613"/>
      <c r="EB192" s="182"/>
      <c r="EC192" s="608"/>
      <c r="ED192" s="613"/>
      <c r="EE192" s="182"/>
      <c r="EF192" s="608"/>
      <c r="EG192" s="613"/>
      <c r="EH192" s="182"/>
      <c r="EI192" s="608"/>
      <c r="EJ192" s="613"/>
      <c r="EK192" s="182"/>
      <c r="EL192" s="608"/>
      <c r="EM192" s="613"/>
      <c r="EN192" s="182"/>
      <c r="EO192" s="608"/>
      <c r="EP192" s="613"/>
      <c r="EQ192" s="182"/>
      <c r="ER192" s="608"/>
      <c r="ES192" s="613"/>
      <c r="ET192" s="182"/>
      <c r="EU192" s="608"/>
      <c r="EV192" s="613"/>
      <c r="EW192" s="182"/>
      <c r="EX192" s="608"/>
      <c r="EY192" s="613"/>
      <c r="EZ192" s="182"/>
      <c r="FA192" s="608"/>
      <c r="FB192" s="182"/>
      <c r="FC192" s="182"/>
      <c r="FD192" s="182"/>
      <c r="FE192" s="588"/>
      <c r="FF192" s="182"/>
      <c r="FG192" s="181"/>
      <c r="FH192" s="860"/>
      <c r="FI192" s="662">
        <f t="shared" si="966"/>
        <v>40695</v>
      </c>
      <c r="FJ192" s="677"/>
      <c r="FK192" s="677"/>
      <c r="FL192" s="677"/>
      <c r="FM192" s="677"/>
      <c r="FN192" s="677"/>
      <c r="FO192" s="677"/>
      <c r="FP192" s="677"/>
      <c r="FQ192" s="677"/>
      <c r="FR192" s="677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666"/>
      <c r="GD192" s="666"/>
      <c r="GE192" s="666"/>
      <c r="GF192" s="666"/>
      <c r="GG192" s="169"/>
      <c r="GH192" s="686">
        <f t="shared" si="968"/>
        <v>0</v>
      </c>
      <c r="GI192" s="171">
        <f t="shared" si="969"/>
        <v>0</v>
      </c>
      <c r="GJ192" s="171">
        <f t="shared" si="970"/>
        <v>0</v>
      </c>
      <c r="GK192" s="171">
        <f t="shared" si="971"/>
        <v>0</v>
      </c>
      <c r="GL192" s="171">
        <f t="shared" si="972"/>
        <v>0</v>
      </c>
      <c r="GM192" s="171">
        <f t="shared" si="973"/>
        <v>0</v>
      </c>
      <c r="GN192" s="171">
        <f t="shared" si="974"/>
        <v>0</v>
      </c>
      <c r="GO192" s="171">
        <f t="shared" si="975"/>
        <v>0</v>
      </c>
      <c r="GP192" s="171">
        <f t="shared" si="976"/>
        <v>0</v>
      </c>
      <c r="GQ192" s="171">
        <f t="shared" si="977"/>
        <v>0</v>
      </c>
      <c r="GR192" s="171">
        <f t="shared" si="978"/>
        <v>0</v>
      </c>
      <c r="GS192" s="171">
        <f t="shared" si="979"/>
        <v>9490.9999999999982</v>
      </c>
      <c r="GT192" s="171">
        <f t="shared" si="980"/>
        <v>0</v>
      </c>
      <c r="GU192" s="171">
        <f t="shared" si="981"/>
        <v>0</v>
      </c>
      <c r="GV192" s="171">
        <f t="shared" si="982"/>
        <v>0</v>
      </c>
      <c r="GW192" s="171">
        <f t="shared" si="983"/>
        <v>0</v>
      </c>
      <c r="GX192" s="171">
        <f t="shared" si="984"/>
        <v>0</v>
      </c>
      <c r="GY192" s="171">
        <f t="shared" si="985"/>
        <v>17469.129999999997</v>
      </c>
      <c r="GZ192" s="171">
        <f t="shared" si="986"/>
        <v>0</v>
      </c>
      <c r="HA192" s="171">
        <f t="shared" si="987"/>
        <v>0</v>
      </c>
      <c r="HB192" s="171">
        <f t="shared" si="988"/>
        <v>69444.149999999994</v>
      </c>
      <c r="HC192" s="171">
        <f t="shared" si="989"/>
        <v>11264.24</v>
      </c>
      <c r="HD192" s="171">
        <f t="shared" si="990"/>
        <v>0</v>
      </c>
      <c r="HE192" s="171">
        <f t="shared" si="991"/>
        <v>0</v>
      </c>
      <c r="HF192" s="171">
        <f t="shared" si="992"/>
        <v>0</v>
      </c>
      <c r="HG192" s="171">
        <f t="shared" si="993"/>
        <v>0</v>
      </c>
      <c r="HH192" s="171">
        <f t="shared" si="994"/>
        <v>0</v>
      </c>
      <c r="HI192" s="778"/>
      <c r="HJ192" s="171">
        <f t="shared" si="995"/>
        <v>-1614.28</v>
      </c>
      <c r="HK192" s="171"/>
      <c r="HL192" s="172">
        <f t="shared" si="996"/>
        <v>40695</v>
      </c>
      <c r="HM192" s="171">
        <f t="shared" si="967"/>
        <v>107668.52000000002</v>
      </c>
      <c r="HN192" s="700">
        <f t="shared" si="1027"/>
        <v>39873</v>
      </c>
      <c r="HO192" s="160">
        <f t="shared" si="1028"/>
        <v>1429</v>
      </c>
      <c r="HP192" s="160">
        <f t="shared" si="1029"/>
        <v>0</v>
      </c>
      <c r="HQ192" s="171">
        <f t="shared" si="1030"/>
        <v>1429</v>
      </c>
      <c r="HR192" s="168">
        <f t="shared" si="1031"/>
        <v>1</v>
      </c>
      <c r="HS192" s="168">
        <f t="shared" si="1032"/>
        <v>0</v>
      </c>
      <c r="HT192" s="160">
        <f t="shared" si="1067"/>
        <v>89297.390000000029</v>
      </c>
      <c r="HU192" s="158">
        <f>MAX(HT55:HT192)</f>
        <v>89297.390000000029</v>
      </c>
      <c r="HV192" s="158">
        <f t="shared" si="1033"/>
        <v>0</v>
      </c>
      <c r="HW192" s="170"/>
      <c r="HX192" s="468"/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56"/>
      <c r="IP192" s="156"/>
      <c r="IQ192" s="156"/>
      <c r="IR192" s="156"/>
      <c r="IS192" s="156"/>
      <c r="IT192" s="156"/>
      <c r="IU192" s="156"/>
      <c r="IV192" s="156"/>
      <c r="IW192" s="156"/>
      <c r="IX192" s="156"/>
      <c r="IY192" s="156"/>
      <c r="IZ192" s="156"/>
      <c r="JA192" s="156"/>
      <c r="JB192" s="156"/>
      <c r="JC192" s="156"/>
      <c r="JD192" s="156"/>
      <c r="JE192" s="156"/>
      <c r="JF192" s="156"/>
      <c r="JG192" s="156"/>
      <c r="JH192" s="156"/>
      <c r="JI192" s="156"/>
      <c r="JJ192" s="156"/>
      <c r="JK192" s="156"/>
      <c r="JL192" s="156"/>
      <c r="JM192" s="156"/>
      <c r="JN192" s="156"/>
      <c r="JO192" s="156"/>
      <c r="JP192" s="156"/>
      <c r="JQ192" s="156"/>
      <c r="JR192" s="156"/>
      <c r="JS192" s="156"/>
      <c r="JT192" s="156"/>
      <c r="JU192" s="156"/>
    </row>
    <row r="193" spans="1:281" s="174" customFormat="1" ht="19.5" customHeight="1" x14ac:dyDescent="0.35">
      <c r="A193" s="156"/>
      <c r="B193" s="813">
        <f t="shared" si="1034"/>
        <v>39904</v>
      </c>
      <c r="C193" s="814">
        <f t="shared" si="1035"/>
        <v>27743.5</v>
      </c>
      <c r="D193" s="816">
        <v>0</v>
      </c>
      <c r="E193" s="816">
        <v>0</v>
      </c>
      <c r="F193" s="814">
        <f t="shared" si="997"/>
        <v>-1185</v>
      </c>
      <c r="G193" s="817">
        <f t="shared" si="1036"/>
        <v>26558.5</v>
      </c>
      <c r="H193" s="818">
        <f t="shared" si="1037"/>
        <v>-4.2712707481031592E-2</v>
      </c>
      <c r="I193" s="765">
        <f t="shared" si="1038"/>
        <v>88112.390000000029</v>
      </c>
      <c r="J193" s="159">
        <f t="shared" si="998"/>
        <v>-1185</v>
      </c>
      <c r="K193" s="267">
        <v>39904</v>
      </c>
      <c r="L193" s="162">
        <f t="shared" si="1039"/>
        <v>0</v>
      </c>
      <c r="M193" s="260">
        <v>3747</v>
      </c>
      <c r="N193" s="175">
        <f t="shared" si="999"/>
        <v>0</v>
      </c>
      <c r="O193" s="162">
        <f t="shared" si="1040"/>
        <v>0</v>
      </c>
      <c r="P193" s="260">
        <v>374.7</v>
      </c>
      <c r="Q193" s="176">
        <f t="shared" si="1000"/>
        <v>0</v>
      </c>
      <c r="R193" s="161">
        <f t="shared" si="1041"/>
        <v>0</v>
      </c>
      <c r="S193" s="260">
        <v>3146.4</v>
      </c>
      <c r="T193" s="177">
        <f t="shared" si="1001"/>
        <v>0</v>
      </c>
      <c r="U193" s="164">
        <f t="shared" si="1042"/>
        <v>0</v>
      </c>
      <c r="V193" s="260">
        <v>314.64</v>
      </c>
      <c r="W193" s="177">
        <f t="shared" si="1002"/>
        <v>0</v>
      </c>
      <c r="X193" s="164">
        <f t="shared" si="1043"/>
        <v>0</v>
      </c>
      <c r="Y193" s="248">
        <v>3003</v>
      </c>
      <c r="Z193" s="178">
        <f t="shared" si="1003"/>
        <v>0</v>
      </c>
      <c r="AA193" s="165">
        <f t="shared" si="1044"/>
        <v>0</v>
      </c>
      <c r="AB193" s="248">
        <v>1501.5</v>
      </c>
      <c r="AC193" s="179">
        <f t="shared" si="1004"/>
        <v>0</v>
      </c>
      <c r="AD193" s="164">
        <f t="shared" si="1045"/>
        <v>0</v>
      </c>
      <c r="AE193" s="248">
        <v>300.3</v>
      </c>
      <c r="AF193" s="179">
        <f t="shared" si="1005"/>
        <v>0</v>
      </c>
      <c r="AG193" s="164">
        <f t="shared" si="1046"/>
        <v>0</v>
      </c>
      <c r="AH193" s="439">
        <v>2844</v>
      </c>
      <c r="AI193" s="178">
        <f t="shared" si="1006"/>
        <v>0</v>
      </c>
      <c r="AJ193" s="165">
        <f t="shared" si="1047"/>
        <v>0</v>
      </c>
      <c r="AK193" s="439">
        <v>1402.5</v>
      </c>
      <c r="AL193" s="179">
        <f t="shared" si="1007"/>
        <v>0</v>
      </c>
      <c r="AM193" s="164">
        <f t="shared" si="1048"/>
        <v>0</v>
      </c>
      <c r="AN193" s="439">
        <v>537.6</v>
      </c>
      <c r="AO193" s="178">
        <f t="shared" si="1008"/>
        <v>0</v>
      </c>
      <c r="AP193" s="165">
        <f t="shared" si="1049"/>
        <v>0</v>
      </c>
      <c r="AQ193" s="260">
        <v>3370</v>
      </c>
      <c r="AR193" s="179">
        <f t="shared" si="1009"/>
        <v>0</v>
      </c>
      <c r="AS193" s="164">
        <f t="shared" si="1050"/>
        <v>1</v>
      </c>
      <c r="AT193" s="260">
        <v>337</v>
      </c>
      <c r="AU193" s="180">
        <f t="shared" si="1010"/>
        <v>337</v>
      </c>
      <c r="AV193" s="162">
        <f t="shared" si="1051"/>
        <v>0</v>
      </c>
      <c r="AW193" s="260">
        <v>4450</v>
      </c>
      <c r="AX193" s="176">
        <f t="shared" si="1011"/>
        <v>0</v>
      </c>
      <c r="AY193" s="161">
        <f t="shared" si="1052"/>
        <v>0</v>
      </c>
      <c r="AZ193" s="247">
        <v>-926.51</v>
      </c>
      <c r="BA193" s="181">
        <f t="shared" si="1012"/>
        <v>0</v>
      </c>
      <c r="BB193" s="162">
        <f t="shared" si="1053"/>
        <v>0</v>
      </c>
      <c r="BC193" s="247">
        <v>-96.55</v>
      </c>
      <c r="BD193" s="182">
        <f t="shared" si="1013"/>
        <v>0</v>
      </c>
      <c r="BE193" s="161">
        <f t="shared" si="1054"/>
        <v>0</v>
      </c>
      <c r="BF193" s="247">
        <v>-2539</v>
      </c>
      <c r="BG193" s="182">
        <f t="shared" si="1014"/>
        <v>0</v>
      </c>
      <c r="BH193" s="161">
        <f t="shared" si="1055"/>
        <v>0</v>
      </c>
      <c r="BI193" s="247">
        <v>-1289</v>
      </c>
      <c r="BJ193" s="180">
        <f t="shared" si="1015"/>
        <v>0</v>
      </c>
      <c r="BK193" s="161">
        <f t="shared" si="1056"/>
        <v>1</v>
      </c>
      <c r="BL193" s="247">
        <v>-289</v>
      </c>
      <c r="BM193" s="180">
        <f t="shared" si="1016"/>
        <v>-289</v>
      </c>
      <c r="BN193" s="161">
        <f t="shared" si="1057"/>
        <v>0</v>
      </c>
      <c r="BO193" s="260">
        <v>1993.75</v>
      </c>
      <c r="BP193" s="176">
        <f t="shared" si="1017"/>
        <v>0</v>
      </c>
      <c r="BQ193" s="161">
        <f t="shared" si="1058"/>
        <v>0</v>
      </c>
      <c r="BR193" s="259">
        <v>-1964</v>
      </c>
      <c r="BS193" s="182">
        <f t="shared" si="1018"/>
        <v>0</v>
      </c>
      <c r="BT193" s="161">
        <f t="shared" si="1059"/>
        <v>1</v>
      </c>
      <c r="BU193" s="259">
        <v>-1001.5</v>
      </c>
      <c r="BV193" s="180">
        <f t="shared" si="1019"/>
        <v>-1001.5</v>
      </c>
      <c r="BW193" s="162">
        <f t="shared" si="1060"/>
        <v>1</v>
      </c>
      <c r="BX193" s="259">
        <v>-231.5</v>
      </c>
      <c r="BY193" s="176">
        <f t="shared" si="1020"/>
        <v>-231.5</v>
      </c>
      <c r="BZ193" s="161">
        <f t="shared" si="1061"/>
        <v>0</v>
      </c>
      <c r="CA193" s="259">
        <v>-815.99</v>
      </c>
      <c r="CB193" s="180">
        <f t="shared" si="1021"/>
        <v>0</v>
      </c>
      <c r="CC193" s="162">
        <f t="shared" si="1062"/>
        <v>0</v>
      </c>
      <c r="CD193" s="259"/>
      <c r="CE193" s="182"/>
      <c r="CF193" s="410">
        <f t="shared" si="1063"/>
        <v>0</v>
      </c>
      <c r="CG193" s="259">
        <v>-7538</v>
      </c>
      <c r="CH193" s="182">
        <f t="shared" si="1022"/>
        <v>0</v>
      </c>
      <c r="CI193" s="416">
        <f t="shared" si="1064"/>
        <v>0</v>
      </c>
      <c r="CJ193" s="259">
        <v>-3808</v>
      </c>
      <c r="CK193" s="444">
        <f t="shared" si="1023"/>
        <v>0</v>
      </c>
      <c r="CL193" s="162">
        <f t="shared" si="1065"/>
        <v>0</v>
      </c>
      <c r="CM193" s="259">
        <v>-824</v>
      </c>
      <c r="CN193" s="608">
        <f t="shared" si="1024"/>
        <v>0</v>
      </c>
      <c r="CO193" s="158">
        <f t="shared" si="1025"/>
        <v>-1185</v>
      </c>
      <c r="CP193" s="182"/>
      <c r="CQ193" s="731">
        <f t="shared" si="1026"/>
        <v>-1185</v>
      </c>
      <c r="CR193" s="599"/>
      <c r="CS193" s="359">
        <f t="shared" si="1066"/>
        <v>39904</v>
      </c>
      <c r="CT193" s="613"/>
      <c r="CU193" s="182"/>
      <c r="CV193" s="608"/>
      <c r="CW193" s="642"/>
      <c r="CX193" s="182"/>
      <c r="CY193" s="608"/>
      <c r="CZ193" s="613"/>
      <c r="DA193" s="182"/>
      <c r="DB193" s="608"/>
      <c r="DC193" s="613"/>
      <c r="DD193" s="182"/>
      <c r="DE193" s="608"/>
      <c r="DF193" s="613"/>
      <c r="DG193" s="182"/>
      <c r="DH193" s="608"/>
      <c r="DI193" s="613"/>
      <c r="DJ193" s="182"/>
      <c r="DK193" s="608"/>
      <c r="DL193" s="613"/>
      <c r="DM193" s="182"/>
      <c r="DN193" s="608"/>
      <c r="DO193" s="613"/>
      <c r="DP193" s="182"/>
      <c r="DQ193" s="608"/>
      <c r="DR193" s="613"/>
      <c r="DS193" s="182"/>
      <c r="DT193" s="608"/>
      <c r="DU193" s="613"/>
      <c r="DV193" s="182"/>
      <c r="DW193" s="608"/>
      <c r="DX193" s="613"/>
      <c r="DY193" s="182"/>
      <c r="DZ193" s="608"/>
      <c r="EA193" s="613"/>
      <c r="EB193" s="182"/>
      <c r="EC193" s="608"/>
      <c r="ED193" s="613"/>
      <c r="EE193" s="182"/>
      <c r="EF193" s="608"/>
      <c r="EG193" s="613"/>
      <c r="EH193" s="182"/>
      <c r="EI193" s="608"/>
      <c r="EJ193" s="613"/>
      <c r="EK193" s="182"/>
      <c r="EL193" s="608"/>
      <c r="EM193" s="613"/>
      <c r="EN193" s="182"/>
      <c r="EO193" s="608"/>
      <c r="EP193" s="613"/>
      <c r="EQ193" s="182"/>
      <c r="ER193" s="608"/>
      <c r="ES193" s="613"/>
      <c r="ET193" s="182"/>
      <c r="EU193" s="608"/>
      <c r="EV193" s="613"/>
      <c r="EW193" s="182"/>
      <c r="EX193" s="608"/>
      <c r="EY193" s="613"/>
      <c r="EZ193" s="182"/>
      <c r="FA193" s="608"/>
      <c r="FB193" s="182"/>
      <c r="FC193" s="182"/>
      <c r="FD193" s="182"/>
      <c r="FE193" s="588"/>
      <c r="FF193" s="182"/>
      <c r="FG193" s="181"/>
      <c r="FH193" s="860"/>
      <c r="FI193" s="662">
        <f t="shared" si="966"/>
        <v>40725</v>
      </c>
      <c r="FJ193" s="677"/>
      <c r="FK193" s="677"/>
      <c r="FL193" s="677"/>
      <c r="FM193" s="677"/>
      <c r="FN193" s="677"/>
      <c r="FO193" s="677"/>
      <c r="FP193" s="677"/>
      <c r="FQ193" s="677"/>
      <c r="FR193" s="677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666"/>
      <c r="GD193" s="666"/>
      <c r="GE193" s="666"/>
      <c r="GF193" s="666"/>
      <c r="GG193" s="169"/>
      <c r="GH193" s="686">
        <f t="shared" si="968"/>
        <v>0</v>
      </c>
      <c r="GI193" s="171">
        <f t="shared" si="969"/>
        <v>0</v>
      </c>
      <c r="GJ193" s="171">
        <f t="shared" si="970"/>
        <v>0</v>
      </c>
      <c r="GK193" s="171">
        <f t="shared" si="971"/>
        <v>0</v>
      </c>
      <c r="GL193" s="171">
        <f t="shared" si="972"/>
        <v>0</v>
      </c>
      <c r="GM193" s="171">
        <f t="shared" si="973"/>
        <v>0</v>
      </c>
      <c r="GN193" s="171">
        <f t="shared" si="974"/>
        <v>0</v>
      </c>
      <c r="GO193" s="171">
        <f t="shared" si="975"/>
        <v>0</v>
      </c>
      <c r="GP193" s="171">
        <f t="shared" si="976"/>
        <v>0</v>
      </c>
      <c r="GQ193" s="171">
        <f t="shared" si="977"/>
        <v>0</v>
      </c>
      <c r="GR193" s="171">
        <f t="shared" si="978"/>
        <v>0</v>
      </c>
      <c r="GS193" s="171">
        <f t="shared" si="979"/>
        <v>9724.0999999999985</v>
      </c>
      <c r="GT193" s="171">
        <f t="shared" si="980"/>
        <v>0</v>
      </c>
      <c r="GU193" s="171">
        <f t="shared" si="981"/>
        <v>0</v>
      </c>
      <c r="GV193" s="171">
        <f t="shared" si="982"/>
        <v>0</v>
      </c>
      <c r="GW193" s="171">
        <f t="shared" si="983"/>
        <v>0</v>
      </c>
      <c r="GX193" s="171">
        <f t="shared" si="984"/>
        <v>0</v>
      </c>
      <c r="GY193" s="171">
        <f t="shared" si="985"/>
        <v>17023.379999999997</v>
      </c>
      <c r="GZ193" s="171">
        <f t="shared" si="986"/>
        <v>0</v>
      </c>
      <c r="HA193" s="171">
        <f t="shared" si="987"/>
        <v>0</v>
      </c>
      <c r="HB193" s="171">
        <f t="shared" si="988"/>
        <v>72467.649999999994</v>
      </c>
      <c r="HC193" s="171">
        <f t="shared" si="989"/>
        <v>11837.74</v>
      </c>
      <c r="HD193" s="171">
        <f t="shared" si="990"/>
        <v>0</v>
      </c>
      <c r="HE193" s="171">
        <f t="shared" si="991"/>
        <v>0</v>
      </c>
      <c r="HF193" s="171">
        <f t="shared" si="992"/>
        <v>0</v>
      </c>
      <c r="HG193" s="171">
        <f t="shared" si="993"/>
        <v>0</v>
      </c>
      <c r="HH193" s="171">
        <f t="shared" si="994"/>
        <v>0</v>
      </c>
      <c r="HI193" s="778"/>
      <c r="HJ193" s="171">
        <f t="shared" si="995"/>
        <v>3384.35</v>
      </c>
      <c r="HK193" s="171"/>
      <c r="HL193" s="172">
        <f t="shared" si="996"/>
        <v>40725</v>
      </c>
      <c r="HM193" s="171">
        <f t="shared" si="967"/>
        <v>111052.87000000002</v>
      </c>
      <c r="HN193" s="700">
        <f t="shared" si="1027"/>
        <v>39904</v>
      </c>
      <c r="HO193" s="160">
        <f t="shared" si="1028"/>
        <v>0</v>
      </c>
      <c r="HP193" s="160">
        <f t="shared" si="1029"/>
        <v>-1185</v>
      </c>
      <c r="HQ193" s="171">
        <f t="shared" si="1030"/>
        <v>-1185</v>
      </c>
      <c r="HR193" s="168">
        <f t="shared" si="1031"/>
        <v>0</v>
      </c>
      <c r="HS193" s="168">
        <f t="shared" si="1032"/>
        <v>1</v>
      </c>
      <c r="HT193" s="160">
        <f t="shared" si="1067"/>
        <v>88112.390000000029</v>
      </c>
      <c r="HU193" s="158">
        <f>MAX(HT55:HT193)</f>
        <v>89297.390000000029</v>
      </c>
      <c r="HV193" s="158">
        <f t="shared" si="1033"/>
        <v>-1185</v>
      </c>
      <c r="HW193" s="170"/>
      <c r="HX193" s="468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  <c r="IX193" s="156"/>
      <c r="IY193" s="156"/>
      <c r="IZ193" s="156"/>
      <c r="JA193" s="156"/>
      <c r="JB193" s="156"/>
      <c r="JC193" s="156"/>
      <c r="JD193" s="156"/>
      <c r="JE193" s="156"/>
      <c r="JF193" s="156"/>
      <c r="JG193" s="156"/>
      <c r="JH193" s="156"/>
      <c r="JI193" s="156"/>
      <c r="JJ193" s="156"/>
      <c r="JK193" s="156"/>
      <c r="JL193" s="156"/>
      <c r="JM193" s="156"/>
      <c r="JN193" s="156"/>
      <c r="JO193" s="156"/>
      <c r="JP193" s="156"/>
      <c r="JQ193" s="156"/>
      <c r="JR193" s="156"/>
      <c r="JS193" s="156"/>
      <c r="JT193" s="156"/>
      <c r="JU193" s="156"/>
    </row>
    <row r="194" spans="1:281" s="174" customFormat="1" ht="19.5" customHeight="1" x14ac:dyDescent="0.35">
      <c r="A194" s="156"/>
      <c r="B194" s="813">
        <f t="shared" si="1034"/>
        <v>39934</v>
      </c>
      <c r="C194" s="814">
        <f t="shared" si="1035"/>
        <v>26558.5</v>
      </c>
      <c r="D194" s="816">
        <v>0</v>
      </c>
      <c r="E194" s="816">
        <v>0</v>
      </c>
      <c r="F194" s="814">
        <f t="shared" si="997"/>
        <v>3642.5</v>
      </c>
      <c r="G194" s="817">
        <f t="shared" si="1036"/>
        <v>30201</v>
      </c>
      <c r="H194" s="818">
        <f t="shared" si="1037"/>
        <v>0.13715006495095733</v>
      </c>
      <c r="I194" s="765">
        <f t="shared" si="1038"/>
        <v>91754.890000000029</v>
      </c>
      <c r="J194" s="159">
        <f t="shared" si="998"/>
        <v>0</v>
      </c>
      <c r="K194" s="267">
        <v>39934</v>
      </c>
      <c r="L194" s="162">
        <f t="shared" si="1039"/>
        <v>0</v>
      </c>
      <c r="M194" s="260">
        <v>2316.5</v>
      </c>
      <c r="N194" s="175">
        <f t="shared" si="999"/>
        <v>0</v>
      </c>
      <c r="O194" s="162">
        <f t="shared" si="1040"/>
        <v>0</v>
      </c>
      <c r="P194" s="260">
        <v>231.65</v>
      </c>
      <c r="Q194" s="176">
        <f t="shared" si="1000"/>
        <v>0</v>
      </c>
      <c r="R194" s="161">
        <f t="shared" si="1041"/>
        <v>0</v>
      </c>
      <c r="S194" s="260">
        <v>824.8</v>
      </c>
      <c r="T194" s="177">
        <f t="shared" si="1001"/>
        <v>0</v>
      </c>
      <c r="U194" s="164">
        <f t="shared" si="1042"/>
        <v>0</v>
      </c>
      <c r="V194" s="260">
        <v>82.48</v>
      </c>
      <c r="W194" s="177">
        <f t="shared" si="1002"/>
        <v>0</v>
      </c>
      <c r="X194" s="164">
        <f t="shared" si="1043"/>
        <v>0</v>
      </c>
      <c r="Y194" s="248">
        <v>7418</v>
      </c>
      <c r="Z194" s="178">
        <f t="shared" si="1003"/>
        <v>0</v>
      </c>
      <c r="AA194" s="165">
        <f t="shared" si="1044"/>
        <v>0</v>
      </c>
      <c r="AB194" s="248">
        <v>3689.5</v>
      </c>
      <c r="AC194" s="179">
        <f t="shared" si="1004"/>
        <v>0</v>
      </c>
      <c r="AD194" s="164">
        <f t="shared" si="1045"/>
        <v>0</v>
      </c>
      <c r="AE194" s="248">
        <v>706.7</v>
      </c>
      <c r="AF194" s="179">
        <f t="shared" si="1005"/>
        <v>0</v>
      </c>
      <c r="AG194" s="164">
        <f t="shared" si="1046"/>
        <v>0</v>
      </c>
      <c r="AH194" s="439">
        <v>10248</v>
      </c>
      <c r="AI194" s="178">
        <f t="shared" si="1006"/>
        <v>0</v>
      </c>
      <c r="AJ194" s="165">
        <f t="shared" si="1047"/>
        <v>0</v>
      </c>
      <c r="AK194" s="439">
        <v>5104.5</v>
      </c>
      <c r="AL194" s="179">
        <f t="shared" si="1007"/>
        <v>0</v>
      </c>
      <c r="AM194" s="164">
        <f t="shared" si="1048"/>
        <v>0</v>
      </c>
      <c r="AN194" s="439">
        <v>2018.4</v>
      </c>
      <c r="AO194" s="178">
        <f t="shared" si="1008"/>
        <v>0</v>
      </c>
      <c r="AP194" s="165">
        <f t="shared" si="1049"/>
        <v>0</v>
      </c>
      <c r="AQ194" s="260">
        <v>6950</v>
      </c>
      <c r="AR194" s="179">
        <f t="shared" si="1009"/>
        <v>0</v>
      </c>
      <c r="AS194" s="164">
        <f t="shared" si="1050"/>
        <v>1</v>
      </c>
      <c r="AT194" s="260">
        <v>695</v>
      </c>
      <c r="AU194" s="180">
        <f t="shared" si="1010"/>
        <v>695</v>
      </c>
      <c r="AV194" s="162">
        <f t="shared" si="1051"/>
        <v>0</v>
      </c>
      <c r="AW194" s="260">
        <v>7620</v>
      </c>
      <c r="AX194" s="176">
        <f t="shared" si="1011"/>
        <v>0</v>
      </c>
      <c r="AY194" s="161">
        <f t="shared" si="1052"/>
        <v>0</v>
      </c>
      <c r="AZ194" s="248">
        <v>5223.49</v>
      </c>
      <c r="BA194" s="181">
        <f t="shared" si="1012"/>
        <v>0</v>
      </c>
      <c r="BB194" s="162">
        <f t="shared" si="1053"/>
        <v>0</v>
      </c>
      <c r="BC194" s="248">
        <v>518.45000000000005</v>
      </c>
      <c r="BD194" s="182">
        <f t="shared" si="1013"/>
        <v>0</v>
      </c>
      <c r="BE194" s="161">
        <f t="shared" si="1054"/>
        <v>0</v>
      </c>
      <c r="BF194" s="248">
        <v>10836</v>
      </c>
      <c r="BG194" s="182">
        <f t="shared" si="1014"/>
        <v>0</v>
      </c>
      <c r="BH194" s="161">
        <f t="shared" si="1055"/>
        <v>0</v>
      </c>
      <c r="BI194" s="248">
        <v>5398.5</v>
      </c>
      <c r="BJ194" s="180">
        <f t="shared" si="1015"/>
        <v>0</v>
      </c>
      <c r="BK194" s="161">
        <f t="shared" si="1056"/>
        <v>1</v>
      </c>
      <c r="BL194" s="248">
        <v>1048.5</v>
      </c>
      <c r="BM194" s="180">
        <f t="shared" si="1016"/>
        <v>1048.5</v>
      </c>
      <c r="BN194" s="161">
        <f t="shared" si="1057"/>
        <v>0</v>
      </c>
      <c r="BO194" s="260">
        <v>8875</v>
      </c>
      <c r="BP194" s="176">
        <f t="shared" si="1017"/>
        <v>0</v>
      </c>
      <c r="BQ194" s="161">
        <f t="shared" si="1058"/>
        <v>0</v>
      </c>
      <c r="BR194" s="260">
        <v>3347</v>
      </c>
      <c r="BS194" s="182">
        <f t="shared" si="1018"/>
        <v>0</v>
      </c>
      <c r="BT194" s="161">
        <f t="shared" si="1059"/>
        <v>1</v>
      </c>
      <c r="BU194" s="260">
        <v>1634.5</v>
      </c>
      <c r="BV194" s="180">
        <f t="shared" si="1019"/>
        <v>1634.5</v>
      </c>
      <c r="BW194" s="162">
        <f t="shared" si="1060"/>
        <v>1</v>
      </c>
      <c r="BX194" s="260">
        <v>264.5</v>
      </c>
      <c r="BY194" s="176">
        <f t="shared" si="1020"/>
        <v>264.5</v>
      </c>
      <c r="BZ194" s="161">
        <f t="shared" si="1061"/>
        <v>0</v>
      </c>
      <c r="CA194" s="260">
        <v>996.99</v>
      </c>
      <c r="CB194" s="180">
        <f t="shared" si="1021"/>
        <v>0</v>
      </c>
      <c r="CC194" s="162">
        <f t="shared" si="1062"/>
        <v>0</v>
      </c>
      <c r="CD194" s="260"/>
      <c r="CE194" s="182"/>
      <c r="CF194" s="410">
        <f t="shared" si="1063"/>
        <v>0</v>
      </c>
      <c r="CG194" s="260">
        <v>15190</v>
      </c>
      <c r="CH194" s="182">
        <f t="shared" si="1022"/>
        <v>0</v>
      </c>
      <c r="CI194" s="416">
        <f t="shared" si="1064"/>
        <v>0</v>
      </c>
      <c r="CJ194" s="260">
        <v>7595</v>
      </c>
      <c r="CK194" s="444">
        <f t="shared" si="1023"/>
        <v>0</v>
      </c>
      <c r="CL194" s="162">
        <f t="shared" si="1065"/>
        <v>0</v>
      </c>
      <c r="CM194" s="260">
        <v>1519</v>
      </c>
      <c r="CN194" s="608">
        <f t="shared" si="1024"/>
        <v>0</v>
      </c>
      <c r="CO194" s="158">
        <f t="shared" si="1025"/>
        <v>3642.5</v>
      </c>
      <c r="CP194" s="182"/>
      <c r="CQ194" s="731">
        <f t="shared" si="1026"/>
        <v>3642.5</v>
      </c>
      <c r="CR194" s="599"/>
      <c r="CS194" s="359">
        <f t="shared" si="1066"/>
        <v>39934</v>
      </c>
      <c r="CT194" s="613"/>
      <c r="CU194" s="182"/>
      <c r="CV194" s="608"/>
      <c r="CW194" s="642"/>
      <c r="CX194" s="182"/>
      <c r="CY194" s="608"/>
      <c r="CZ194" s="613"/>
      <c r="DA194" s="182"/>
      <c r="DB194" s="608"/>
      <c r="DC194" s="613"/>
      <c r="DD194" s="182"/>
      <c r="DE194" s="608"/>
      <c r="DF194" s="613"/>
      <c r="DG194" s="182"/>
      <c r="DH194" s="608"/>
      <c r="DI194" s="613"/>
      <c r="DJ194" s="182"/>
      <c r="DK194" s="608"/>
      <c r="DL194" s="613"/>
      <c r="DM194" s="182"/>
      <c r="DN194" s="608"/>
      <c r="DO194" s="613"/>
      <c r="DP194" s="182"/>
      <c r="DQ194" s="608"/>
      <c r="DR194" s="613"/>
      <c r="DS194" s="182"/>
      <c r="DT194" s="608"/>
      <c r="DU194" s="613"/>
      <c r="DV194" s="182"/>
      <c r="DW194" s="608"/>
      <c r="DX194" s="613"/>
      <c r="DY194" s="182"/>
      <c r="DZ194" s="608"/>
      <c r="EA194" s="613"/>
      <c r="EB194" s="182"/>
      <c r="EC194" s="608"/>
      <c r="ED194" s="613"/>
      <c r="EE194" s="182"/>
      <c r="EF194" s="608"/>
      <c r="EG194" s="613"/>
      <c r="EH194" s="182"/>
      <c r="EI194" s="608"/>
      <c r="EJ194" s="613"/>
      <c r="EK194" s="182"/>
      <c r="EL194" s="608"/>
      <c r="EM194" s="613"/>
      <c r="EN194" s="182"/>
      <c r="EO194" s="608"/>
      <c r="EP194" s="613"/>
      <c r="EQ194" s="182"/>
      <c r="ER194" s="608"/>
      <c r="ES194" s="613"/>
      <c r="ET194" s="182"/>
      <c r="EU194" s="608"/>
      <c r="EV194" s="613"/>
      <c r="EW194" s="182"/>
      <c r="EX194" s="608"/>
      <c r="EY194" s="613"/>
      <c r="EZ194" s="182"/>
      <c r="FA194" s="608"/>
      <c r="FB194" s="182"/>
      <c r="FC194" s="182"/>
      <c r="FD194" s="182"/>
      <c r="FE194" s="588"/>
      <c r="FF194" s="182"/>
      <c r="FG194" s="181"/>
      <c r="FH194" s="860"/>
      <c r="FI194" s="662">
        <f t="shared" si="966"/>
        <v>40756</v>
      </c>
      <c r="FJ194" s="677"/>
      <c r="FK194" s="677"/>
      <c r="FL194" s="677"/>
      <c r="FM194" s="677"/>
      <c r="FN194" s="677"/>
      <c r="FO194" s="677"/>
      <c r="FP194" s="677"/>
      <c r="FQ194" s="677"/>
      <c r="FR194" s="677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666"/>
      <c r="GD194" s="666"/>
      <c r="GE194" s="666"/>
      <c r="GF194" s="666"/>
      <c r="GG194" s="169"/>
      <c r="GH194" s="686">
        <f t="shared" si="968"/>
        <v>0</v>
      </c>
      <c r="GI194" s="171">
        <f t="shared" si="969"/>
        <v>0</v>
      </c>
      <c r="GJ194" s="171">
        <f t="shared" si="970"/>
        <v>0</v>
      </c>
      <c r="GK194" s="171">
        <f t="shared" si="971"/>
        <v>0</v>
      </c>
      <c r="GL194" s="171">
        <f t="shared" si="972"/>
        <v>0</v>
      </c>
      <c r="GM194" s="171">
        <f t="shared" si="973"/>
        <v>0</v>
      </c>
      <c r="GN194" s="171">
        <f t="shared" si="974"/>
        <v>0</v>
      </c>
      <c r="GO194" s="171">
        <f t="shared" si="975"/>
        <v>0</v>
      </c>
      <c r="GP194" s="171">
        <f t="shared" si="976"/>
        <v>0</v>
      </c>
      <c r="GQ194" s="171">
        <f t="shared" si="977"/>
        <v>0</v>
      </c>
      <c r="GR194" s="171">
        <f t="shared" si="978"/>
        <v>0</v>
      </c>
      <c r="GS194" s="171">
        <f t="shared" si="979"/>
        <v>8976.7999999999993</v>
      </c>
      <c r="GT194" s="171">
        <f t="shared" si="980"/>
        <v>0</v>
      </c>
      <c r="GU194" s="171">
        <f t="shared" si="981"/>
        <v>0</v>
      </c>
      <c r="GV194" s="171">
        <f t="shared" si="982"/>
        <v>0</v>
      </c>
      <c r="GW194" s="171">
        <f t="shared" si="983"/>
        <v>0</v>
      </c>
      <c r="GX194" s="171">
        <f t="shared" si="984"/>
        <v>0</v>
      </c>
      <c r="GY194" s="171">
        <f t="shared" si="985"/>
        <v>16608.879999999997</v>
      </c>
      <c r="GZ194" s="171">
        <f t="shared" si="986"/>
        <v>0</v>
      </c>
      <c r="HA194" s="171">
        <f t="shared" si="987"/>
        <v>0</v>
      </c>
      <c r="HB194" s="171">
        <f t="shared" si="988"/>
        <v>72842.649999999994</v>
      </c>
      <c r="HC194" s="171">
        <f t="shared" si="989"/>
        <v>11912.74</v>
      </c>
      <c r="HD194" s="171">
        <f t="shared" si="990"/>
        <v>0</v>
      </c>
      <c r="HE194" s="171">
        <f t="shared" si="991"/>
        <v>0</v>
      </c>
      <c r="HF194" s="171">
        <f t="shared" si="992"/>
        <v>0</v>
      </c>
      <c r="HG194" s="171">
        <f t="shared" si="993"/>
        <v>0</v>
      </c>
      <c r="HH194" s="171">
        <f t="shared" si="994"/>
        <v>0</v>
      </c>
      <c r="HI194" s="778"/>
      <c r="HJ194" s="171">
        <f t="shared" si="995"/>
        <v>-711.8</v>
      </c>
      <c r="HK194" s="171"/>
      <c r="HL194" s="172">
        <f t="shared" si="996"/>
        <v>40756</v>
      </c>
      <c r="HM194" s="171">
        <f t="shared" si="967"/>
        <v>110341.07000000002</v>
      </c>
      <c r="HN194" s="700">
        <f t="shared" si="1027"/>
        <v>39934</v>
      </c>
      <c r="HO194" s="160">
        <f t="shared" si="1028"/>
        <v>3642.5</v>
      </c>
      <c r="HP194" s="160">
        <f t="shared" si="1029"/>
        <v>0</v>
      </c>
      <c r="HQ194" s="171">
        <f t="shared" si="1030"/>
        <v>3642.5</v>
      </c>
      <c r="HR194" s="168">
        <f t="shared" si="1031"/>
        <v>1</v>
      </c>
      <c r="HS194" s="168">
        <f t="shared" si="1032"/>
        <v>0</v>
      </c>
      <c r="HT194" s="160">
        <f t="shared" si="1067"/>
        <v>91754.890000000029</v>
      </c>
      <c r="HU194" s="158">
        <f>MAX(HT55:HT194)</f>
        <v>91754.890000000029</v>
      </c>
      <c r="HV194" s="158">
        <f t="shared" si="1033"/>
        <v>0</v>
      </c>
      <c r="HW194" s="170"/>
      <c r="HX194" s="468"/>
      <c r="HY194" s="156"/>
      <c r="HZ194" s="156"/>
      <c r="IA194" s="156"/>
      <c r="IB194" s="156"/>
      <c r="IC194" s="156"/>
      <c r="ID194" s="156"/>
      <c r="IE194" s="156"/>
      <c r="IF194" s="156"/>
      <c r="IG194" s="156"/>
      <c r="IH194" s="156"/>
      <c r="II194" s="156"/>
      <c r="IJ194" s="156"/>
      <c r="IK194" s="156"/>
      <c r="IL194" s="156"/>
      <c r="IM194" s="156"/>
      <c r="IN194" s="156"/>
      <c r="IO194" s="156"/>
      <c r="IP194" s="156"/>
      <c r="IQ194" s="156"/>
      <c r="IR194" s="156"/>
      <c r="IS194" s="156"/>
      <c r="IT194" s="156"/>
      <c r="IU194" s="156"/>
      <c r="IV194" s="156"/>
      <c r="IW194" s="156"/>
      <c r="IX194" s="156"/>
      <c r="IY194" s="156"/>
      <c r="IZ194" s="156"/>
      <c r="JA194" s="156"/>
      <c r="JB194" s="156"/>
      <c r="JC194" s="156"/>
      <c r="JD194" s="156"/>
      <c r="JE194" s="156"/>
      <c r="JF194" s="156"/>
      <c r="JG194" s="156"/>
      <c r="JH194" s="156"/>
      <c r="JI194" s="156"/>
      <c r="JJ194" s="156"/>
      <c r="JK194" s="156"/>
      <c r="JL194" s="156"/>
      <c r="JM194" s="156"/>
      <c r="JN194" s="156"/>
      <c r="JO194" s="156"/>
      <c r="JP194" s="156"/>
      <c r="JQ194" s="156"/>
      <c r="JR194" s="156"/>
      <c r="JS194" s="156"/>
      <c r="JT194" s="156"/>
      <c r="JU194" s="156"/>
    </row>
    <row r="195" spans="1:281" s="174" customFormat="1" ht="19.5" customHeight="1" x14ac:dyDescent="0.35">
      <c r="A195" s="156"/>
      <c r="B195" s="813">
        <f t="shared" si="1034"/>
        <v>39965</v>
      </c>
      <c r="C195" s="814">
        <f t="shared" si="1035"/>
        <v>30201</v>
      </c>
      <c r="D195" s="816">
        <v>0</v>
      </c>
      <c r="E195" s="816">
        <v>0</v>
      </c>
      <c r="F195" s="814">
        <f t="shared" si="997"/>
        <v>-2349.75</v>
      </c>
      <c r="G195" s="817">
        <f t="shared" si="1036"/>
        <v>27851.25</v>
      </c>
      <c r="H195" s="818">
        <f t="shared" si="1037"/>
        <v>-7.7803715108771238E-2</v>
      </c>
      <c r="I195" s="765">
        <f t="shared" si="1038"/>
        <v>89405.140000000029</v>
      </c>
      <c r="J195" s="159">
        <f t="shared" si="998"/>
        <v>-2349.75</v>
      </c>
      <c r="K195" s="267">
        <v>39965</v>
      </c>
      <c r="L195" s="162">
        <f t="shared" si="1039"/>
        <v>0</v>
      </c>
      <c r="M195" s="260">
        <v>161</v>
      </c>
      <c r="N195" s="175">
        <f t="shared" si="999"/>
        <v>0</v>
      </c>
      <c r="O195" s="162">
        <f t="shared" si="1040"/>
        <v>0</v>
      </c>
      <c r="P195" s="259">
        <v>-19</v>
      </c>
      <c r="Q195" s="176">
        <f t="shared" si="1000"/>
        <v>0</v>
      </c>
      <c r="R195" s="161">
        <f t="shared" si="1041"/>
        <v>0</v>
      </c>
      <c r="S195" s="260">
        <v>833.6</v>
      </c>
      <c r="T195" s="177">
        <f t="shared" si="1001"/>
        <v>0</v>
      </c>
      <c r="U195" s="164">
        <f t="shared" si="1042"/>
        <v>0</v>
      </c>
      <c r="V195" s="260">
        <v>83.36</v>
      </c>
      <c r="W195" s="177">
        <f t="shared" si="1002"/>
        <v>0</v>
      </c>
      <c r="X195" s="164">
        <f t="shared" si="1043"/>
        <v>0</v>
      </c>
      <c r="Y195" s="247">
        <v>-2787</v>
      </c>
      <c r="Z195" s="178">
        <f t="shared" si="1003"/>
        <v>0</v>
      </c>
      <c r="AA195" s="165">
        <f t="shared" si="1044"/>
        <v>0</v>
      </c>
      <c r="AB195" s="247">
        <v>-1413</v>
      </c>
      <c r="AC195" s="179">
        <f t="shared" si="1004"/>
        <v>0</v>
      </c>
      <c r="AD195" s="164">
        <f t="shared" si="1045"/>
        <v>0</v>
      </c>
      <c r="AE195" s="247">
        <v>-313.8</v>
      </c>
      <c r="AF195" s="179">
        <f t="shared" si="1005"/>
        <v>0</v>
      </c>
      <c r="AG195" s="164">
        <f t="shared" si="1046"/>
        <v>0</v>
      </c>
      <c r="AH195" s="243">
        <v>-4699</v>
      </c>
      <c r="AI195" s="178">
        <f t="shared" si="1006"/>
        <v>0</v>
      </c>
      <c r="AJ195" s="165">
        <f t="shared" si="1047"/>
        <v>0</v>
      </c>
      <c r="AK195" s="243">
        <v>-2369</v>
      </c>
      <c r="AL195" s="179">
        <f t="shared" si="1007"/>
        <v>0</v>
      </c>
      <c r="AM195" s="164">
        <f t="shared" si="1048"/>
        <v>0</v>
      </c>
      <c r="AN195" s="243">
        <v>-971</v>
      </c>
      <c r="AO195" s="178">
        <f t="shared" si="1008"/>
        <v>0</v>
      </c>
      <c r="AP195" s="165">
        <f t="shared" si="1049"/>
        <v>0</v>
      </c>
      <c r="AQ195" s="260">
        <v>850</v>
      </c>
      <c r="AR195" s="179">
        <f t="shared" si="1009"/>
        <v>0</v>
      </c>
      <c r="AS195" s="164">
        <f t="shared" si="1050"/>
        <v>1</v>
      </c>
      <c r="AT195" s="260">
        <v>85</v>
      </c>
      <c r="AU195" s="180">
        <f t="shared" si="1010"/>
        <v>85</v>
      </c>
      <c r="AV195" s="162">
        <f t="shared" si="1051"/>
        <v>0</v>
      </c>
      <c r="AW195" s="259">
        <v>-1269</v>
      </c>
      <c r="AX195" s="176">
        <f t="shared" si="1011"/>
        <v>0</v>
      </c>
      <c r="AY195" s="161">
        <f t="shared" si="1052"/>
        <v>0</v>
      </c>
      <c r="AZ195" s="248">
        <v>150.01</v>
      </c>
      <c r="BA195" s="181">
        <f t="shared" si="1012"/>
        <v>0</v>
      </c>
      <c r="BB195" s="162">
        <f t="shared" si="1053"/>
        <v>0</v>
      </c>
      <c r="BC195" s="248">
        <v>15</v>
      </c>
      <c r="BD195" s="182">
        <f t="shared" si="1013"/>
        <v>0</v>
      </c>
      <c r="BE195" s="161">
        <f t="shared" si="1054"/>
        <v>0</v>
      </c>
      <c r="BF195" s="247">
        <v>-1187.5</v>
      </c>
      <c r="BG195" s="182">
        <f t="shared" si="1014"/>
        <v>0</v>
      </c>
      <c r="BH195" s="161">
        <f t="shared" si="1055"/>
        <v>0</v>
      </c>
      <c r="BI195" s="247">
        <v>-593.75</v>
      </c>
      <c r="BJ195" s="180">
        <f t="shared" si="1015"/>
        <v>0</v>
      </c>
      <c r="BK195" s="161">
        <f t="shared" si="1056"/>
        <v>1</v>
      </c>
      <c r="BL195" s="247">
        <v>-118.75</v>
      </c>
      <c r="BM195" s="180">
        <f t="shared" si="1016"/>
        <v>-118.75</v>
      </c>
      <c r="BN195" s="161">
        <f t="shared" si="1057"/>
        <v>0</v>
      </c>
      <c r="BO195" s="260">
        <v>3112.5</v>
      </c>
      <c r="BP195" s="176">
        <f t="shared" si="1017"/>
        <v>0</v>
      </c>
      <c r="BQ195" s="161">
        <f t="shared" si="1058"/>
        <v>0</v>
      </c>
      <c r="BR195" s="259">
        <v>-3678</v>
      </c>
      <c r="BS195" s="182">
        <f t="shared" si="1018"/>
        <v>0</v>
      </c>
      <c r="BT195" s="161">
        <f t="shared" si="1059"/>
        <v>1</v>
      </c>
      <c r="BU195" s="259">
        <v>-1878</v>
      </c>
      <c r="BV195" s="180">
        <f t="shared" si="1019"/>
        <v>-1878</v>
      </c>
      <c r="BW195" s="162">
        <f t="shared" si="1060"/>
        <v>1</v>
      </c>
      <c r="BX195" s="259">
        <v>-438</v>
      </c>
      <c r="BY195" s="176">
        <f t="shared" si="1020"/>
        <v>-438</v>
      </c>
      <c r="BZ195" s="161">
        <f t="shared" si="1061"/>
        <v>0</v>
      </c>
      <c r="CA195" s="259">
        <v>-785</v>
      </c>
      <c r="CB195" s="180">
        <f t="shared" si="1021"/>
        <v>0</v>
      </c>
      <c r="CC195" s="162">
        <f t="shared" si="1062"/>
        <v>0</v>
      </c>
      <c r="CD195" s="260"/>
      <c r="CE195" s="182"/>
      <c r="CF195" s="410">
        <f t="shared" si="1063"/>
        <v>0</v>
      </c>
      <c r="CG195" s="260">
        <v>3580</v>
      </c>
      <c r="CH195" s="182">
        <f t="shared" si="1022"/>
        <v>0</v>
      </c>
      <c r="CI195" s="416">
        <f t="shared" si="1064"/>
        <v>0</v>
      </c>
      <c r="CJ195" s="260">
        <v>1790</v>
      </c>
      <c r="CK195" s="444">
        <f t="shared" si="1023"/>
        <v>0</v>
      </c>
      <c r="CL195" s="162">
        <f t="shared" si="1065"/>
        <v>0</v>
      </c>
      <c r="CM195" s="260">
        <v>358</v>
      </c>
      <c r="CN195" s="608">
        <f t="shared" si="1024"/>
        <v>0</v>
      </c>
      <c r="CO195" s="158">
        <f t="shared" si="1025"/>
        <v>-2349.75</v>
      </c>
      <c r="CP195" s="182"/>
      <c r="CQ195" s="731">
        <f t="shared" si="1026"/>
        <v>-2349.75</v>
      </c>
      <c r="CR195" s="599"/>
      <c r="CS195" s="359">
        <f t="shared" si="1066"/>
        <v>39965</v>
      </c>
      <c r="CT195" s="613"/>
      <c r="CU195" s="182"/>
      <c r="CV195" s="608"/>
      <c r="CW195" s="642"/>
      <c r="CX195" s="182"/>
      <c r="CY195" s="608"/>
      <c r="CZ195" s="613"/>
      <c r="DA195" s="182"/>
      <c r="DB195" s="608"/>
      <c r="DC195" s="613"/>
      <c r="DD195" s="182"/>
      <c r="DE195" s="608"/>
      <c r="DF195" s="613"/>
      <c r="DG195" s="182"/>
      <c r="DH195" s="608"/>
      <c r="DI195" s="613"/>
      <c r="DJ195" s="182"/>
      <c r="DK195" s="608"/>
      <c r="DL195" s="613"/>
      <c r="DM195" s="182"/>
      <c r="DN195" s="608"/>
      <c r="DO195" s="613"/>
      <c r="DP195" s="182"/>
      <c r="DQ195" s="608"/>
      <c r="DR195" s="613"/>
      <c r="DS195" s="182"/>
      <c r="DT195" s="608"/>
      <c r="DU195" s="613"/>
      <c r="DV195" s="182"/>
      <c r="DW195" s="608"/>
      <c r="DX195" s="613"/>
      <c r="DY195" s="182"/>
      <c r="DZ195" s="608"/>
      <c r="EA195" s="613"/>
      <c r="EB195" s="182"/>
      <c r="EC195" s="608"/>
      <c r="ED195" s="613"/>
      <c r="EE195" s="182"/>
      <c r="EF195" s="608"/>
      <c r="EG195" s="613"/>
      <c r="EH195" s="182"/>
      <c r="EI195" s="608"/>
      <c r="EJ195" s="613"/>
      <c r="EK195" s="182"/>
      <c r="EL195" s="608"/>
      <c r="EM195" s="613"/>
      <c r="EN195" s="182"/>
      <c r="EO195" s="608"/>
      <c r="EP195" s="613"/>
      <c r="EQ195" s="182"/>
      <c r="ER195" s="608"/>
      <c r="ES195" s="613"/>
      <c r="ET195" s="182"/>
      <c r="EU195" s="608"/>
      <c r="EV195" s="613"/>
      <c r="EW195" s="182"/>
      <c r="EX195" s="608"/>
      <c r="EY195" s="613"/>
      <c r="EZ195" s="182"/>
      <c r="FA195" s="608"/>
      <c r="FB195" s="182"/>
      <c r="FC195" s="182"/>
      <c r="FD195" s="182"/>
      <c r="FE195" s="588"/>
      <c r="FF195" s="182"/>
      <c r="FG195" s="181"/>
      <c r="FH195" s="860"/>
      <c r="FI195" s="662">
        <f t="shared" si="966"/>
        <v>40787</v>
      </c>
      <c r="FJ195" s="677"/>
      <c r="FK195" s="677"/>
      <c r="FL195" s="677"/>
      <c r="FM195" s="677"/>
      <c r="FN195" s="677"/>
      <c r="FO195" s="677"/>
      <c r="FP195" s="677"/>
      <c r="FQ195" s="677"/>
      <c r="FR195" s="677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666"/>
      <c r="GD195" s="666"/>
      <c r="GE195" s="666"/>
      <c r="GF195" s="666"/>
      <c r="GG195" s="169"/>
      <c r="GH195" s="686">
        <f t="shared" si="968"/>
        <v>0</v>
      </c>
      <c r="GI195" s="171">
        <f t="shared" si="969"/>
        <v>0</v>
      </c>
      <c r="GJ195" s="171">
        <f t="shared" si="970"/>
        <v>0</v>
      </c>
      <c r="GK195" s="171">
        <f t="shared" si="971"/>
        <v>0</v>
      </c>
      <c r="GL195" s="171">
        <f t="shared" si="972"/>
        <v>0</v>
      </c>
      <c r="GM195" s="171">
        <f t="shared" si="973"/>
        <v>0</v>
      </c>
      <c r="GN195" s="171">
        <f t="shared" si="974"/>
        <v>0</v>
      </c>
      <c r="GO195" s="171">
        <f t="shared" si="975"/>
        <v>0</v>
      </c>
      <c r="GP195" s="171">
        <f t="shared" si="976"/>
        <v>0</v>
      </c>
      <c r="GQ195" s="171">
        <f t="shared" si="977"/>
        <v>0</v>
      </c>
      <c r="GR195" s="171">
        <f t="shared" si="978"/>
        <v>0</v>
      </c>
      <c r="GS195" s="171">
        <f t="shared" si="979"/>
        <v>9513.5999999999985</v>
      </c>
      <c r="GT195" s="171">
        <f t="shared" si="980"/>
        <v>0</v>
      </c>
      <c r="GU195" s="171">
        <f t="shared" si="981"/>
        <v>0</v>
      </c>
      <c r="GV195" s="171">
        <f t="shared" si="982"/>
        <v>0</v>
      </c>
      <c r="GW195" s="171">
        <f t="shared" si="983"/>
        <v>0</v>
      </c>
      <c r="GX195" s="171">
        <f t="shared" si="984"/>
        <v>0</v>
      </c>
      <c r="GY195" s="171">
        <f t="shared" si="985"/>
        <v>17258.759999999998</v>
      </c>
      <c r="GZ195" s="171">
        <f t="shared" si="986"/>
        <v>0</v>
      </c>
      <c r="HA195" s="171">
        <f t="shared" si="987"/>
        <v>0</v>
      </c>
      <c r="HB195" s="171">
        <f t="shared" si="988"/>
        <v>71327.149999999994</v>
      </c>
      <c r="HC195" s="171">
        <f t="shared" si="989"/>
        <v>11547.24</v>
      </c>
      <c r="HD195" s="171">
        <f t="shared" si="990"/>
        <v>0</v>
      </c>
      <c r="HE195" s="171">
        <f t="shared" si="991"/>
        <v>0</v>
      </c>
      <c r="HF195" s="171">
        <f t="shared" si="992"/>
        <v>0</v>
      </c>
      <c r="HG195" s="171">
        <f t="shared" si="993"/>
        <v>0</v>
      </c>
      <c r="HH195" s="171">
        <f t="shared" si="994"/>
        <v>0</v>
      </c>
      <c r="HI195" s="778"/>
      <c r="HJ195" s="171">
        <f t="shared" si="995"/>
        <v>-694.32000000000016</v>
      </c>
      <c r="HK195" s="171"/>
      <c r="HL195" s="172">
        <f t="shared" si="996"/>
        <v>40787</v>
      </c>
      <c r="HM195" s="171">
        <f t="shared" si="967"/>
        <v>109646.75000000001</v>
      </c>
      <c r="HN195" s="700">
        <f t="shared" si="1027"/>
        <v>39965</v>
      </c>
      <c r="HO195" s="160">
        <f t="shared" si="1028"/>
        <v>0</v>
      </c>
      <c r="HP195" s="160">
        <f t="shared" si="1029"/>
        <v>-2349.75</v>
      </c>
      <c r="HQ195" s="171">
        <f t="shared" si="1030"/>
        <v>-2349.75</v>
      </c>
      <c r="HR195" s="168">
        <f t="shared" si="1031"/>
        <v>0</v>
      </c>
      <c r="HS195" s="168">
        <f t="shared" si="1032"/>
        <v>1</v>
      </c>
      <c r="HT195" s="160">
        <f t="shared" si="1067"/>
        <v>89405.140000000029</v>
      </c>
      <c r="HU195" s="158">
        <f>MAX(HT55:HT195)</f>
        <v>91754.890000000029</v>
      </c>
      <c r="HV195" s="158">
        <f t="shared" si="1033"/>
        <v>-2349.75</v>
      </c>
      <c r="HW195" s="170"/>
      <c r="HX195" s="468"/>
      <c r="HY195" s="156"/>
      <c r="HZ195" s="156"/>
      <c r="IA195" s="156"/>
      <c r="IB195" s="156"/>
      <c r="IC195" s="156"/>
      <c r="ID195" s="156"/>
      <c r="IE195" s="156"/>
      <c r="IF195" s="156"/>
      <c r="IG195" s="156"/>
      <c r="IH195" s="156"/>
      <c r="II195" s="156"/>
      <c r="IJ195" s="156"/>
      <c r="IK195" s="156"/>
      <c r="IL195" s="156"/>
      <c r="IM195" s="156"/>
      <c r="IN195" s="156"/>
      <c r="IO195" s="156"/>
      <c r="IP195" s="156"/>
      <c r="IQ195" s="156"/>
      <c r="IR195" s="156"/>
      <c r="IS195" s="156"/>
      <c r="IT195" s="156"/>
      <c r="IU195" s="156"/>
      <c r="IV195" s="156"/>
      <c r="IW195" s="156"/>
      <c r="IX195" s="156"/>
      <c r="IY195" s="156"/>
      <c r="IZ195" s="156"/>
      <c r="JA195" s="156"/>
      <c r="JB195" s="156"/>
      <c r="JC195" s="156"/>
      <c r="JD195" s="156"/>
      <c r="JE195" s="156"/>
      <c r="JF195" s="156"/>
      <c r="JG195" s="156"/>
      <c r="JH195" s="156"/>
      <c r="JI195" s="156"/>
      <c r="JJ195" s="156"/>
      <c r="JK195" s="156"/>
      <c r="JL195" s="156"/>
      <c r="JM195" s="156"/>
      <c r="JN195" s="156"/>
      <c r="JO195" s="156"/>
      <c r="JP195" s="156"/>
      <c r="JQ195" s="156"/>
      <c r="JR195" s="156"/>
      <c r="JS195" s="156"/>
      <c r="JT195" s="156"/>
      <c r="JU195" s="156"/>
    </row>
    <row r="196" spans="1:281" s="174" customFormat="1" ht="19.5" customHeight="1" x14ac:dyDescent="0.35">
      <c r="A196" s="156"/>
      <c r="B196" s="813">
        <f t="shared" si="1034"/>
        <v>39995</v>
      </c>
      <c r="C196" s="814">
        <f t="shared" si="1035"/>
        <v>27851.25</v>
      </c>
      <c r="D196" s="816">
        <v>0</v>
      </c>
      <c r="E196" s="816">
        <v>0</v>
      </c>
      <c r="F196" s="814">
        <f t="shared" si="997"/>
        <v>3272.6</v>
      </c>
      <c r="G196" s="817">
        <f t="shared" si="1036"/>
        <v>31123.85</v>
      </c>
      <c r="H196" s="818">
        <f t="shared" si="1037"/>
        <v>0.11750280508056191</v>
      </c>
      <c r="I196" s="765">
        <f t="shared" si="1038"/>
        <v>92677.740000000034</v>
      </c>
      <c r="J196" s="159">
        <f t="shared" si="998"/>
        <v>0</v>
      </c>
      <c r="K196" s="267">
        <v>39995</v>
      </c>
      <c r="L196" s="162">
        <f t="shared" si="1039"/>
        <v>0</v>
      </c>
      <c r="M196" s="260">
        <v>2033</v>
      </c>
      <c r="N196" s="175">
        <f t="shared" si="999"/>
        <v>0</v>
      </c>
      <c r="O196" s="162">
        <f t="shared" si="1040"/>
        <v>0</v>
      </c>
      <c r="P196" s="260">
        <v>168.2</v>
      </c>
      <c r="Q196" s="176">
        <f t="shared" si="1000"/>
        <v>0</v>
      </c>
      <c r="R196" s="161">
        <f t="shared" si="1041"/>
        <v>0</v>
      </c>
      <c r="S196" s="260">
        <v>45.4</v>
      </c>
      <c r="T196" s="177">
        <f t="shared" si="1001"/>
        <v>0</v>
      </c>
      <c r="U196" s="164">
        <f t="shared" si="1042"/>
        <v>0</v>
      </c>
      <c r="V196" s="259">
        <v>-65.66</v>
      </c>
      <c r="W196" s="177">
        <f t="shared" si="1002"/>
        <v>0</v>
      </c>
      <c r="X196" s="164">
        <f t="shared" si="1043"/>
        <v>0</v>
      </c>
      <c r="Y196" s="248">
        <v>549</v>
      </c>
      <c r="Z196" s="178">
        <f t="shared" si="1003"/>
        <v>0</v>
      </c>
      <c r="AA196" s="165">
        <f t="shared" si="1044"/>
        <v>0</v>
      </c>
      <c r="AB196" s="248">
        <v>255</v>
      </c>
      <c r="AC196" s="179">
        <f t="shared" si="1004"/>
        <v>0</v>
      </c>
      <c r="AD196" s="164">
        <f t="shared" si="1045"/>
        <v>0</v>
      </c>
      <c r="AE196" s="248">
        <v>19.8</v>
      </c>
      <c r="AF196" s="179">
        <f t="shared" si="1005"/>
        <v>0</v>
      </c>
      <c r="AG196" s="164">
        <f t="shared" si="1046"/>
        <v>0</v>
      </c>
      <c r="AH196" s="243">
        <v>-1514</v>
      </c>
      <c r="AI196" s="178">
        <f t="shared" si="1006"/>
        <v>0</v>
      </c>
      <c r="AJ196" s="165">
        <f t="shared" si="1047"/>
        <v>0</v>
      </c>
      <c r="AK196" s="243">
        <v>-776.5</v>
      </c>
      <c r="AL196" s="179">
        <f t="shared" si="1007"/>
        <v>0</v>
      </c>
      <c r="AM196" s="164">
        <f t="shared" si="1048"/>
        <v>0</v>
      </c>
      <c r="AN196" s="243">
        <v>-334</v>
      </c>
      <c r="AO196" s="178">
        <f t="shared" si="1008"/>
        <v>0</v>
      </c>
      <c r="AP196" s="165">
        <f t="shared" si="1049"/>
        <v>0</v>
      </c>
      <c r="AQ196" s="260">
        <v>1138</v>
      </c>
      <c r="AR196" s="179">
        <f t="shared" si="1009"/>
        <v>0</v>
      </c>
      <c r="AS196" s="164">
        <f t="shared" si="1050"/>
        <v>1</v>
      </c>
      <c r="AT196" s="260">
        <v>43.6</v>
      </c>
      <c r="AU196" s="180">
        <f t="shared" si="1010"/>
        <v>43.6</v>
      </c>
      <c r="AV196" s="162">
        <f t="shared" si="1051"/>
        <v>0</v>
      </c>
      <c r="AW196" s="260">
        <v>2755</v>
      </c>
      <c r="AX196" s="176">
        <f t="shared" si="1011"/>
        <v>0</v>
      </c>
      <c r="AY196" s="161">
        <f t="shared" si="1052"/>
        <v>0</v>
      </c>
      <c r="AZ196" s="248">
        <v>195.75</v>
      </c>
      <c r="BA196" s="181">
        <f t="shared" si="1012"/>
        <v>0</v>
      </c>
      <c r="BB196" s="162">
        <f t="shared" si="1053"/>
        <v>0</v>
      </c>
      <c r="BC196" s="248">
        <v>11.78</v>
      </c>
      <c r="BD196" s="182">
        <f t="shared" si="1013"/>
        <v>0</v>
      </c>
      <c r="BE196" s="161">
        <f t="shared" si="1054"/>
        <v>0</v>
      </c>
      <c r="BF196" s="248">
        <v>2750</v>
      </c>
      <c r="BG196" s="182">
        <f t="shared" si="1014"/>
        <v>0</v>
      </c>
      <c r="BH196" s="161">
        <f t="shared" si="1055"/>
        <v>0</v>
      </c>
      <c r="BI196" s="248">
        <v>1375</v>
      </c>
      <c r="BJ196" s="180">
        <f t="shared" si="1015"/>
        <v>0</v>
      </c>
      <c r="BK196" s="161">
        <f t="shared" si="1056"/>
        <v>1</v>
      </c>
      <c r="BL196" s="248">
        <v>275</v>
      </c>
      <c r="BM196" s="180">
        <f t="shared" si="1016"/>
        <v>275</v>
      </c>
      <c r="BN196" s="161">
        <f t="shared" si="1057"/>
        <v>0</v>
      </c>
      <c r="BO196" s="259">
        <v>-4234.25</v>
      </c>
      <c r="BP196" s="176">
        <f t="shared" si="1017"/>
        <v>0</v>
      </c>
      <c r="BQ196" s="161">
        <f t="shared" si="1058"/>
        <v>0</v>
      </c>
      <c r="BR196" s="260">
        <v>1477</v>
      </c>
      <c r="BS196" s="182">
        <f t="shared" si="1018"/>
        <v>0</v>
      </c>
      <c r="BT196" s="161">
        <f t="shared" si="1059"/>
        <v>1</v>
      </c>
      <c r="BU196" s="260">
        <v>1477</v>
      </c>
      <c r="BV196" s="180">
        <f t="shared" si="1019"/>
        <v>1477</v>
      </c>
      <c r="BW196" s="162">
        <f t="shared" si="1060"/>
        <v>1</v>
      </c>
      <c r="BX196" s="260">
        <v>1477</v>
      </c>
      <c r="BY196" s="176">
        <f t="shared" si="1020"/>
        <v>1477</v>
      </c>
      <c r="BZ196" s="161">
        <f t="shared" si="1061"/>
        <v>0</v>
      </c>
      <c r="CA196" s="260">
        <v>194.02</v>
      </c>
      <c r="CB196" s="180">
        <f t="shared" si="1021"/>
        <v>0</v>
      </c>
      <c r="CC196" s="162">
        <f t="shared" si="1062"/>
        <v>0</v>
      </c>
      <c r="CD196" s="259"/>
      <c r="CE196" s="182"/>
      <c r="CF196" s="410">
        <f t="shared" si="1063"/>
        <v>0</v>
      </c>
      <c r="CG196" s="260">
        <v>722</v>
      </c>
      <c r="CH196" s="182">
        <f t="shared" si="1022"/>
        <v>0</v>
      </c>
      <c r="CI196" s="416">
        <f t="shared" si="1064"/>
        <v>0</v>
      </c>
      <c r="CJ196" s="260">
        <v>322</v>
      </c>
      <c r="CK196" s="444">
        <f t="shared" si="1023"/>
        <v>0</v>
      </c>
      <c r="CL196" s="162">
        <f t="shared" si="1065"/>
        <v>0</v>
      </c>
      <c r="CM196" s="260">
        <v>2</v>
      </c>
      <c r="CN196" s="608">
        <f t="shared" si="1024"/>
        <v>0</v>
      </c>
      <c r="CO196" s="158">
        <f t="shared" si="1025"/>
        <v>3272.6</v>
      </c>
      <c r="CP196" s="182"/>
      <c r="CQ196" s="731">
        <f t="shared" si="1026"/>
        <v>3272.6</v>
      </c>
      <c r="CR196" s="599"/>
      <c r="CS196" s="359">
        <f t="shared" si="1066"/>
        <v>39995</v>
      </c>
      <c r="CT196" s="613"/>
      <c r="CU196" s="182"/>
      <c r="CV196" s="608"/>
      <c r="CW196" s="642"/>
      <c r="CX196" s="182"/>
      <c r="CY196" s="608"/>
      <c r="CZ196" s="613"/>
      <c r="DA196" s="182"/>
      <c r="DB196" s="608"/>
      <c r="DC196" s="613"/>
      <c r="DD196" s="182"/>
      <c r="DE196" s="608"/>
      <c r="DF196" s="613"/>
      <c r="DG196" s="182"/>
      <c r="DH196" s="608"/>
      <c r="DI196" s="613"/>
      <c r="DJ196" s="182"/>
      <c r="DK196" s="608"/>
      <c r="DL196" s="613"/>
      <c r="DM196" s="182"/>
      <c r="DN196" s="608"/>
      <c r="DO196" s="613"/>
      <c r="DP196" s="182"/>
      <c r="DQ196" s="608"/>
      <c r="DR196" s="613"/>
      <c r="DS196" s="182"/>
      <c r="DT196" s="608"/>
      <c r="DU196" s="613"/>
      <c r="DV196" s="182"/>
      <c r="DW196" s="608"/>
      <c r="DX196" s="613"/>
      <c r="DY196" s="182"/>
      <c r="DZ196" s="608"/>
      <c r="EA196" s="613"/>
      <c r="EB196" s="182"/>
      <c r="EC196" s="608"/>
      <c r="ED196" s="613"/>
      <c r="EE196" s="182"/>
      <c r="EF196" s="608"/>
      <c r="EG196" s="613"/>
      <c r="EH196" s="182"/>
      <c r="EI196" s="608"/>
      <c r="EJ196" s="613"/>
      <c r="EK196" s="182"/>
      <c r="EL196" s="608"/>
      <c r="EM196" s="613"/>
      <c r="EN196" s="182"/>
      <c r="EO196" s="608"/>
      <c r="EP196" s="613"/>
      <c r="EQ196" s="182"/>
      <c r="ER196" s="608"/>
      <c r="ES196" s="613"/>
      <c r="ET196" s="182"/>
      <c r="EU196" s="608"/>
      <c r="EV196" s="613"/>
      <c r="EW196" s="182"/>
      <c r="EX196" s="608"/>
      <c r="EY196" s="613"/>
      <c r="EZ196" s="182"/>
      <c r="FA196" s="608"/>
      <c r="FB196" s="182"/>
      <c r="FC196" s="182"/>
      <c r="FD196" s="182"/>
      <c r="FE196" s="588"/>
      <c r="FF196" s="182"/>
      <c r="FG196" s="181"/>
      <c r="FH196" s="860"/>
      <c r="FI196" s="662">
        <f t="shared" si="966"/>
        <v>40817</v>
      </c>
      <c r="FJ196" s="677"/>
      <c r="FK196" s="677"/>
      <c r="FL196" s="677"/>
      <c r="FM196" s="677"/>
      <c r="FN196" s="677"/>
      <c r="FO196" s="677"/>
      <c r="FP196" s="677"/>
      <c r="FQ196" s="677"/>
      <c r="FR196" s="677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666"/>
      <c r="GD196" s="666"/>
      <c r="GE196" s="666"/>
      <c r="GF196" s="666"/>
      <c r="GG196" s="169"/>
      <c r="GH196" s="686">
        <f t="shared" si="968"/>
        <v>0</v>
      </c>
      <c r="GI196" s="171">
        <f t="shared" si="969"/>
        <v>0</v>
      </c>
      <c r="GJ196" s="171">
        <f t="shared" si="970"/>
        <v>0</v>
      </c>
      <c r="GK196" s="171">
        <f t="shared" si="971"/>
        <v>0</v>
      </c>
      <c r="GL196" s="171">
        <f t="shared" si="972"/>
        <v>0</v>
      </c>
      <c r="GM196" s="171">
        <f t="shared" si="973"/>
        <v>0</v>
      </c>
      <c r="GN196" s="171">
        <f t="shared" si="974"/>
        <v>0</v>
      </c>
      <c r="GO196" s="171">
        <f t="shared" si="975"/>
        <v>0</v>
      </c>
      <c r="GP196" s="171">
        <f t="shared" si="976"/>
        <v>0</v>
      </c>
      <c r="GQ196" s="171">
        <f t="shared" si="977"/>
        <v>0</v>
      </c>
      <c r="GR196" s="171">
        <f t="shared" si="978"/>
        <v>0</v>
      </c>
      <c r="GS196" s="171">
        <f t="shared" si="979"/>
        <v>9283.2999999999993</v>
      </c>
      <c r="GT196" s="171">
        <f t="shared" si="980"/>
        <v>0</v>
      </c>
      <c r="GU196" s="171">
        <f t="shared" si="981"/>
        <v>0</v>
      </c>
      <c r="GV196" s="171">
        <f t="shared" si="982"/>
        <v>0</v>
      </c>
      <c r="GW196" s="171">
        <f t="shared" si="983"/>
        <v>0</v>
      </c>
      <c r="GX196" s="171">
        <f t="shared" si="984"/>
        <v>0</v>
      </c>
      <c r="GY196" s="171">
        <f t="shared" si="985"/>
        <v>16836.879999999997</v>
      </c>
      <c r="GZ196" s="171">
        <f t="shared" si="986"/>
        <v>0</v>
      </c>
      <c r="HA196" s="171">
        <f t="shared" si="987"/>
        <v>0</v>
      </c>
      <c r="HB196" s="171">
        <f t="shared" si="988"/>
        <v>71686.649999999994</v>
      </c>
      <c r="HC196" s="171">
        <f t="shared" si="989"/>
        <v>11556.74</v>
      </c>
      <c r="HD196" s="171">
        <f t="shared" si="990"/>
        <v>0</v>
      </c>
      <c r="HE196" s="171">
        <f t="shared" si="991"/>
        <v>0</v>
      </c>
      <c r="HF196" s="171">
        <f t="shared" si="992"/>
        <v>0</v>
      </c>
      <c r="HG196" s="171">
        <f t="shared" si="993"/>
        <v>0</v>
      </c>
      <c r="HH196" s="171">
        <f t="shared" si="994"/>
        <v>0</v>
      </c>
      <c r="HI196" s="778"/>
      <c r="HJ196" s="171">
        <f t="shared" si="995"/>
        <v>-283.18000000000006</v>
      </c>
      <c r="HK196" s="171"/>
      <c r="HL196" s="172">
        <f t="shared" si="996"/>
        <v>40817</v>
      </c>
      <c r="HM196" s="171">
        <f t="shared" si="967"/>
        <v>109363.57000000002</v>
      </c>
      <c r="HN196" s="700">
        <f t="shared" si="1027"/>
        <v>39995</v>
      </c>
      <c r="HO196" s="160">
        <f t="shared" si="1028"/>
        <v>3272.6</v>
      </c>
      <c r="HP196" s="160">
        <f t="shared" si="1029"/>
        <v>0</v>
      </c>
      <c r="HQ196" s="171">
        <f t="shared" si="1030"/>
        <v>3272.6</v>
      </c>
      <c r="HR196" s="168">
        <f t="shared" si="1031"/>
        <v>1</v>
      </c>
      <c r="HS196" s="168">
        <f t="shared" si="1032"/>
        <v>0</v>
      </c>
      <c r="HT196" s="160">
        <f t="shared" si="1067"/>
        <v>92677.740000000034</v>
      </c>
      <c r="HU196" s="158">
        <f>MAX(HT55:HT196)</f>
        <v>92677.740000000034</v>
      </c>
      <c r="HV196" s="158">
        <f t="shared" si="1033"/>
        <v>0</v>
      </c>
      <c r="HW196" s="170"/>
      <c r="HX196" s="468"/>
      <c r="HY196" s="156"/>
      <c r="HZ196" s="156"/>
      <c r="IA196" s="156"/>
      <c r="IB196" s="156"/>
      <c r="IC196" s="156"/>
      <c r="ID196" s="156"/>
      <c r="IE196" s="156"/>
      <c r="IF196" s="156"/>
      <c r="IG196" s="156"/>
      <c r="IH196" s="156"/>
      <c r="II196" s="156"/>
      <c r="IJ196" s="156"/>
      <c r="IK196" s="156"/>
      <c r="IL196" s="156"/>
      <c r="IM196" s="156"/>
      <c r="IN196" s="156"/>
      <c r="IO196" s="156"/>
      <c r="IP196" s="156"/>
      <c r="IQ196" s="156"/>
      <c r="IR196" s="156"/>
      <c r="IS196" s="156"/>
      <c r="IT196" s="156"/>
      <c r="IU196" s="156"/>
      <c r="IV196" s="156"/>
      <c r="IW196" s="156"/>
      <c r="IX196" s="156"/>
      <c r="IY196" s="156"/>
      <c r="IZ196" s="156"/>
      <c r="JA196" s="156"/>
      <c r="JB196" s="156"/>
      <c r="JC196" s="156"/>
      <c r="JD196" s="156"/>
      <c r="JE196" s="156"/>
      <c r="JF196" s="156"/>
      <c r="JG196" s="156"/>
      <c r="JH196" s="156"/>
      <c r="JI196" s="156"/>
      <c r="JJ196" s="156"/>
      <c r="JK196" s="156"/>
      <c r="JL196" s="156"/>
      <c r="JM196" s="156"/>
      <c r="JN196" s="156"/>
      <c r="JO196" s="156"/>
      <c r="JP196" s="156"/>
      <c r="JQ196" s="156"/>
      <c r="JR196" s="156"/>
      <c r="JS196" s="156"/>
      <c r="JT196" s="156"/>
      <c r="JU196" s="156"/>
    </row>
    <row r="197" spans="1:281" s="174" customFormat="1" ht="19.5" customHeight="1" x14ac:dyDescent="0.35">
      <c r="A197" s="156"/>
      <c r="B197" s="813">
        <f t="shared" si="1034"/>
        <v>40026</v>
      </c>
      <c r="C197" s="814">
        <f t="shared" si="1035"/>
        <v>31123.85</v>
      </c>
      <c r="D197" s="816">
        <v>0</v>
      </c>
      <c r="E197" s="816">
        <v>0</v>
      </c>
      <c r="F197" s="814">
        <f t="shared" si="997"/>
        <v>1017.75</v>
      </c>
      <c r="G197" s="817">
        <f t="shared" si="1036"/>
        <v>32141.599999999999</v>
      </c>
      <c r="H197" s="818">
        <f t="shared" si="1037"/>
        <v>3.2700003373618627E-2</v>
      </c>
      <c r="I197" s="765">
        <f t="shared" si="1038"/>
        <v>93695.490000000034</v>
      </c>
      <c r="J197" s="159">
        <f t="shared" si="998"/>
        <v>0</v>
      </c>
      <c r="K197" s="267">
        <v>40026</v>
      </c>
      <c r="L197" s="162">
        <f t="shared" si="1039"/>
        <v>0</v>
      </c>
      <c r="M197" s="260">
        <v>1657</v>
      </c>
      <c r="N197" s="175">
        <f t="shared" si="999"/>
        <v>0</v>
      </c>
      <c r="O197" s="162">
        <f t="shared" si="1040"/>
        <v>0</v>
      </c>
      <c r="P197" s="260">
        <v>165.7</v>
      </c>
      <c r="Q197" s="176">
        <f t="shared" si="1000"/>
        <v>0</v>
      </c>
      <c r="R197" s="161">
        <f t="shared" si="1041"/>
        <v>0</v>
      </c>
      <c r="S197" s="260">
        <v>436.6</v>
      </c>
      <c r="T197" s="177">
        <f t="shared" si="1001"/>
        <v>0</v>
      </c>
      <c r="U197" s="164">
        <f t="shared" si="1042"/>
        <v>0</v>
      </c>
      <c r="V197" s="260">
        <v>43.66</v>
      </c>
      <c r="W197" s="177">
        <f t="shared" si="1002"/>
        <v>0</v>
      </c>
      <c r="X197" s="164">
        <f t="shared" si="1043"/>
        <v>0</v>
      </c>
      <c r="Y197" s="247">
        <v>-3112</v>
      </c>
      <c r="Z197" s="178">
        <f t="shared" si="1003"/>
        <v>0</v>
      </c>
      <c r="AA197" s="165">
        <f t="shared" si="1044"/>
        <v>0</v>
      </c>
      <c r="AB197" s="247">
        <v>-1595</v>
      </c>
      <c r="AC197" s="179">
        <f t="shared" si="1004"/>
        <v>0</v>
      </c>
      <c r="AD197" s="164">
        <f t="shared" si="1045"/>
        <v>0</v>
      </c>
      <c r="AE197" s="247">
        <v>-381.4</v>
      </c>
      <c r="AF197" s="179">
        <f t="shared" si="1005"/>
        <v>0</v>
      </c>
      <c r="AG197" s="164">
        <f t="shared" si="1046"/>
        <v>0</v>
      </c>
      <c r="AH197" s="439">
        <v>4940</v>
      </c>
      <c r="AI197" s="178">
        <f t="shared" si="1006"/>
        <v>0</v>
      </c>
      <c r="AJ197" s="165">
        <f t="shared" si="1047"/>
        <v>0</v>
      </c>
      <c r="AK197" s="439">
        <v>2470</v>
      </c>
      <c r="AL197" s="179">
        <f t="shared" si="1007"/>
        <v>0</v>
      </c>
      <c r="AM197" s="164">
        <f t="shared" si="1048"/>
        <v>0</v>
      </c>
      <c r="AN197" s="439">
        <v>988</v>
      </c>
      <c r="AO197" s="178">
        <f t="shared" si="1008"/>
        <v>0</v>
      </c>
      <c r="AP197" s="165">
        <f t="shared" si="1049"/>
        <v>0</v>
      </c>
      <c r="AQ197" s="260">
        <v>800</v>
      </c>
      <c r="AR197" s="179">
        <f t="shared" si="1009"/>
        <v>0</v>
      </c>
      <c r="AS197" s="164">
        <f t="shared" si="1050"/>
        <v>1</v>
      </c>
      <c r="AT197" s="260">
        <v>80</v>
      </c>
      <c r="AU197" s="180">
        <f t="shared" si="1010"/>
        <v>80</v>
      </c>
      <c r="AV197" s="162">
        <f t="shared" si="1051"/>
        <v>0</v>
      </c>
      <c r="AW197" s="259">
        <v>-1323</v>
      </c>
      <c r="AX197" s="176">
        <f t="shared" si="1011"/>
        <v>0</v>
      </c>
      <c r="AY197" s="161">
        <f t="shared" si="1052"/>
        <v>0</v>
      </c>
      <c r="AZ197" s="247">
        <v>-1211.76</v>
      </c>
      <c r="BA197" s="181">
        <f t="shared" si="1012"/>
        <v>0</v>
      </c>
      <c r="BB197" s="162">
        <f t="shared" si="1053"/>
        <v>0</v>
      </c>
      <c r="BC197" s="247">
        <v>-128.97999999999999</v>
      </c>
      <c r="BD197" s="182">
        <f t="shared" si="1013"/>
        <v>0</v>
      </c>
      <c r="BE197" s="161">
        <f t="shared" si="1054"/>
        <v>0</v>
      </c>
      <c r="BF197" s="247">
        <v>-2640.5</v>
      </c>
      <c r="BG197" s="182">
        <f t="shared" si="1014"/>
        <v>0</v>
      </c>
      <c r="BH197" s="161">
        <f t="shared" si="1055"/>
        <v>0</v>
      </c>
      <c r="BI197" s="247">
        <v>-1359.25</v>
      </c>
      <c r="BJ197" s="180">
        <f t="shared" si="1015"/>
        <v>0</v>
      </c>
      <c r="BK197" s="161">
        <f t="shared" si="1056"/>
        <v>1</v>
      </c>
      <c r="BL197" s="247">
        <v>-334.25</v>
      </c>
      <c r="BM197" s="180">
        <f t="shared" si="1016"/>
        <v>-334.25</v>
      </c>
      <c r="BN197" s="161">
        <f t="shared" si="1057"/>
        <v>0</v>
      </c>
      <c r="BO197" s="260">
        <v>2404.75</v>
      </c>
      <c r="BP197" s="176">
        <f t="shared" si="1017"/>
        <v>0</v>
      </c>
      <c r="BQ197" s="161">
        <f t="shared" si="1058"/>
        <v>0</v>
      </c>
      <c r="BR197" s="260">
        <v>2211</v>
      </c>
      <c r="BS197" s="182">
        <f t="shared" si="1018"/>
        <v>0</v>
      </c>
      <c r="BT197" s="161">
        <f t="shared" si="1059"/>
        <v>1</v>
      </c>
      <c r="BU197" s="260">
        <v>1086</v>
      </c>
      <c r="BV197" s="180">
        <f t="shared" si="1019"/>
        <v>1086</v>
      </c>
      <c r="BW197" s="162">
        <f t="shared" si="1060"/>
        <v>1</v>
      </c>
      <c r="BX197" s="260">
        <v>186</v>
      </c>
      <c r="BY197" s="176">
        <f t="shared" si="1020"/>
        <v>186</v>
      </c>
      <c r="BZ197" s="161">
        <f t="shared" si="1061"/>
        <v>0</v>
      </c>
      <c r="CA197" s="260">
        <v>175</v>
      </c>
      <c r="CB197" s="180">
        <f t="shared" si="1021"/>
        <v>0</v>
      </c>
      <c r="CC197" s="162">
        <f t="shared" si="1062"/>
        <v>0</v>
      </c>
      <c r="CD197" s="260"/>
      <c r="CE197" s="182"/>
      <c r="CF197" s="410">
        <f t="shared" si="1063"/>
        <v>0</v>
      </c>
      <c r="CG197" s="260">
        <v>510</v>
      </c>
      <c r="CH197" s="182">
        <f t="shared" si="1022"/>
        <v>0</v>
      </c>
      <c r="CI197" s="416">
        <f t="shared" si="1064"/>
        <v>0</v>
      </c>
      <c r="CJ197" s="260">
        <v>255</v>
      </c>
      <c r="CK197" s="444">
        <f t="shared" si="1023"/>
        <v>0</v>
      </c>
      <c r="CL197" s="162">
        <f t="shared" si="1065"/>
        <v>0</v>
      </c>
      <c r="CM197" s="260">
        <v>51</v>
      </c>
      <c r="CN197" s="608">
        <f t="shared" si="1024"/>
        <v>0</v>
      </c>
      <c r="CO197" s="158">
        <f t="shared" si="1025"/>
        <v>1017.75</v>
      </c>
      <c r="CP197" s="182"/>
      <c r="CQ197" s="731">
        <f t="shared" si="1026"/>
        <v>1017.75</v>
      </c>
      <c r="CR197" s="599"/>
      <c r="CS197" s="359">
        <f t="shared" si="1066"/>
        <v>40026</v>
      </c>
      <c r="CT197" s="613"/>
      <c r="CU197" s="182"/>
      <c r="CV197" s="608"/>
      <c r="CW197" s="642"/>
      <c r="CX197" s="182"/>
      <c r="CY197" s="608"/>
      <c r="CZ197" s="613"/>
      <c r="DA197" s="182"/>
      <c r="DB197" s="608"/>
      <c r="DC197" s="613"/>
      <c r="DD197" s="182"/>
      <c r="DE197" s="608"/>
      <c r="DF197" s="613"/>
      <c r="DG197" s="182"/>
      <c r="DH197" s="608"/>
      <c r="DI197" s="613"/>
      <c r="DJ197" s="182"/>
      <c r="DK197" s="608"/>
      <c r="DL197" s="613"/>
      <c r="DM197" s="182"/>
      <c r="DN197" s="608"/>
      <c r="DO197" s="613"/>
      <c r="DP197" s="182"/>
      <c r="DQ197" s="608"/>
      <c r="DR197" s="613"/>
      <c r="DS197" s="182"/>
      <c r="DT197" s="608"/>
      <c r="DU197" s="613"/>
      <c r="DV197" s="182"/>
      <c r="DW197" s="608"/>
      <c r="DX197" s="613"/>
      <c r="DY197" s="182"/>
      <c r="DZ197" s="608"/>
      <c r="EA197" s="613"/>
      <c r="EB197" s="182"/>
      <c r="EC197" s="608"/>
      <c r="ED197" s="613"/>
      <c r="EE197" s="182"/>
      <c r="EF197" s="608"/>
      <c r="EG197" s="613"/>
      <c r="EH197" s="182"/>
      <c r="EI197" s="608"/>
      <c r="EJ197" s="613"/>
      <c r="EK197" s="182"/>
      <c r="EL197" s="608"/>
      <c r="EM197" s="613"/>
      <c r="EN197" s="182"/>
      <c r="EO197" s="608"/>
      <c r="EP197" s="613"/>
      <c r="EQ197" s="182"/>
      <c r="ER197" s="608"/>
      <c r="ES197" s="613"/>
      <c r="ET197" s="182"/>
      <c r="EU197" s="608"/>
      <c r="EV197" s="613"/>
      <c r="EW197" s="182"/>
      <c r="EX197" s="608"/>
      <c r="EY197" s="613"/>
      <c r="EZ197" s="182"/>
      <c r="FA197" s="608"/>
      <c r="FB197" s="182"/>
      <c r="FC197" s="182"/>
      <c r="FD197" s="182"/>
      <c r="FE197" s="588"/>
      <c r="FF197" s="182"/>
      <c r="FG197" s="181"/>
      <c r="FH197" s="860"/>
      <c r="FI197" s="662">
        <f t="shared" si="966"/>
        <v>40848</v>
      </c>
      <c r="FJ197" s="677"/>
      <c r="FK197" s="677"/>
      <c r="FL197" s="677"/>
      <c r="FM197" s="677"/>
      <c r="FN197" s="677"/>
      <c r="FO197" s="677"/>
      <c r="FP197" s="677"/>
      <c r="FQ197" s="677"/>
      <c r="FR197" s="677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666"/>
      <c r="GD197" s="666"/>
      <c r="GE197" s="666"/>
      <c r="GF197" s="666"/>
      <c r="GG197" s="169"/>
      <c r="GH197" s="686">
        <f t="shared" si="968"/>
        <v>0</v>
      </c>
      <c r="GI197" s="171">
        <f t="shared" si="969"/>
        <v>0</v>
      </c>
      <c r="GJ197" s="171">
        <f t="shared" si="970"/>
        <v>0</v>
      </c>
      <c r="GK197" s="171">
        <f t="shared" si="971"/>
        <v>0</v>
      </c>
      <c r="GL197" s="171">
        <f t="shared" si="972"/>
        <v>0</v>
      </c>
      <c r="GM197" s="171">
        <f t="shared" si="973"/>
        <v>0</v>
      </c>
      <c r="GN197" s="171">
        <f t="shared" si="974"/>
        <v>0</v>
      </c>
      <c r="GO197" s="171">
        <f t="shared" si="975"/>
        <v>0</v>
      </c>
      <c r="GP197" s="171">
        <f t="shared" si="976"/>
        <v>0</v>
      </c>
      <c r="GQ197" s="171">
        <f t="shared" si="977"/>
        <v>0</v>
      </c>
      <c r="GR197" s="171">
        <f t="shared" si="978"/>
        <v>0</v>
      </c>
      <c r="GS197" s="171">
        <f t="shared" si="979"/>
        <v>8981.5</v>
      </c>
      <c r="GT197" s="171">
        <f t="shared" si="980"/>
        <v>0</v>
      </c>
      <c r="GU197" s="171">
        <f t="shared" si="981"/>
        <v>0</v>
      </c>
      <c r="GV197" s="171">
        <f t="shared" si="982"/>
        <v>0</v>
      </c>
      <c r="GW197" s="171">
        <f t="shared" si="983"/>
        <v>0</v>
      </c>
      <c r="GX197" s="171">
        <f t="shared" si="984"/>
        <v>0</v>
      </c>
      <c r="GY197" s="171">
        <f t="shared" si="985"/>
        <v>16523.629999999997</v>
      </c>
      <c r="GZ197" s="171">
        <f t="shared" si="986"/>
        <v>0</v>
      </c>
      <c r="HA197" s="171">
        <f t="shared" si="987"/>
        <v>0</v>
      </c>
      <c r="HB197" s="171">
        <f t="shared" si="988"/>
        <v>72569.649999999994</v>
      </c>
      <c r="HC197" s="171">
        <f t="shared" si="989"/>
        <v>11639.74</v>
      </c>
      <c r="HD197" s="171">
        <f t="shared" si="990"/>
        <v>0</v>
      </c>
      <c r="HE197" s="171">
        <f t="shared" si="991"/>
        <v>0</v>
      </c>
      <c r="HF197" s="171">
        <f t="shared" si="992"/>
        <v>0</v>
      </c>
      <c r="HG197" s="171">
        <f t="shared" si="993"/>
        <v>0</v>
      </c>
      <c r="HH197" s="171">
        <f t="shared" si="994"/>
        <v>0</v>
      </c>
      <c r="HI197" s="778"/>
      <c r="HJ197" s="171">
        <f t="shared" si="995"/>
        <v>350.95000000000005</v>
      </c>
      <c r="HK197" s="171"/>
      <c r="HL197" s="172">
        <f t="shared" si="996"/>
        <v>40848</v>
      </c>
      <c r="HM197" s="171">
        <f t="shared" si="967"/>
        <v>109714.52000000002</v>
      </c>
      <c r="HN197" s="700">
        <f t="shared" si="1027"/>
        <v>40026</v>
      </c>
      <c r="HO197" s="160">
        <f t="shared" si="1028"/>
        <v>1017.75</v>
      </c>
      <c r="HP197" s="160">
        <f t="shared" si="1029"/>
        <v>0</v>
      </c>
      <c r="HQ197" s="171">
        <f t="shared" si="1030"/>
        <v>1017.75</v>
      </c>
      <c r="HR197" s="168">
        <f t="shared" si="1031"/>
        <v>1</v>
      </c>
      <c r="HS197" s="168">
        <f t="shared" si="1032"/>
        <v>0</v>
      </c>
      <c r="HT197" s="160">
        <f t="shared" si="1067"/>
        <v>93695.490000000034</v>
      </c>
      <c r="HU197" s="158">
        <f>MAX(HT55:HT197)</f>
        <v>93695.490000000034</v>
      </c>
      <c r="HV197" s="158">
        <f t="shared" si="1033"/>
        <v>0</v>
      </c>
      <c r="HW197" s="170"/>
      <c r="HX197" s="468"/>
      <c r="HY197" s="156"/>
      <c r="HZ197" s="156"/>
      <c r="IA197" s="156"/>
      <c r="IB197" s="156"/>
      <c r="IC197" s="156"/>
      <c r="ID197" s="156"/>
      <c r="IE197" s="156"/>
      <c r="IF197" s="156"/>
      <c r="IG197" s="156"/>
      <c r="IH197" s="156"/>
      <c r="II197" s="156"/>
      <c r="IJ197" s="156"/>
      <c r="IK197" s="156"/>
      <c r="IL197" s="156"/>
      <c r="IM197" s="156"/>
      <c r="IN197" s="156"/>
      <c r="IO197" s="156"/>
      <c r="IP197" s="156"/>
      <c r="IQ197" s="156"/>
      <c r="IR197" s="156"/>
      <c r="IS197" s="156"/>
      <c r="IT197" s="156"/>
      <c r="IU197" s="156"/>
      <c r="IV197" s="156"/>
      <c r="IW197" s="156"/>
      <c r="IX197" s="156"/>
      <c r="IY197" s="156"/>
      <c r="IZ197" s="156"/>
      <c r="JA197" s="156"/>
      <c r="JB197" s="156"/>
      <c r="JC197" s="156"/>
      <c r="JD197" s="156"/>
      <c r="JE197" s="156"/>
      <c r="JF197" s="156"/>
      <c r="JG197" s="156"/>
      <c r="JH197" s="156"/>
      <c r="JI197" s="156"/>
      <c r="JJ197" s="156"/>
      <c r="JK197" s="156"/>
      <c r="JL197" s="156"/>
      <c r="JM197" s="156"/>
      <c r="JN197" s="156"/>
      <c r="JO197" s="156"/>
      <c r="JP197" s="156"/>
      <c r="JQ197" s="156"/>
      <c r="JR197" s="156"/>
      <c r="JS197" s="156"/>
      <c r="JT197" s="156"/>
      <c r="JU197" s="156"/>
    </row>
    <row r="198" spans="1:281" s="174" customFormat="1" ht="19.5" customHeight="1" x14ac:dyDescent="0.35">
      <c r="A198" s="156"/>
      <c r="B198" s="813">
        <f t="shared" si="1034"/>
        <v>40057</v>
      </c>
      <c r="C198" s="814">
        <f t="shared" si="1035"/>
        <v>32141.599999999999</v>
      </c>
      <c r="D198" s="816">
        <v>0</v>
      </c>
      <c r="E198" s="816">
        <v>0</v>
      </c>
      <c r="F198" s="814">
        <f t="shared" si="997"/>
        <v>3771</v>
      </c>
      <c r="G198" s="817">
        <f t="shared" si="1036"/>
        <v>35912.6</v>
      </c>
      <c r="H198" s="818">
        <f t="shared" si="1037"/>
        <v>0.11732458869502452</v>
      </c>
      <c r="I198" s="765">
        <f t="shared" si="1038"/>
        <v>97466.490000000034</v>
      </c>
      <c r="J198" s="159">
        <f t="shared" si="998"/>
        <v>0</v>
      </c>
      <c r="K198" s="267">
        <v>40057</v>
      </c>
      <c r="L198" s="162">
        <f t="shared" si="1039"/>
        <v>0</v>
      </c>
      <c r="M198" s="260">
        <v>1823</v>
      </c>
      <c r="N198" s="175">
        <f t="shared" si="999"/>
        <v>0</v>
      </c>
      <c r="O198" s="162">
        <f t="shared" si="1040"/>
        <v>0</v>
      </c>
      <c r="P198" s="260">
        <v>182.3</v>
      </c>
      <c r="Q198" s="176">
        <f t="shared" si="1000"/>
        <v>0</v>
      </c>
      <c r="R198" s="161">
        <f t="shared" si="1041"/>
        <v>0</v>
      </c>
      <c r="S198" s="260">
        <v>1876</v>
      </c>
      <c r="T198" s="177">
        <f t="shared" si="1001"/>
        <v>0</v>
      </c>
      <c r="U198" s="164">
        <f t="shared" si="1042"/>
        <v>0</v>
      </c>
      <c r="V198" s="260">
        <v>187.6</v>
      </c>
      <c r="W198" s="177">
        <f t="shared" si="1002"/>
        <v>0</v>
      </c>
      <c r="X198" s="164">
        <f t="shared" si="1043"/>
        <v>0</v>
      </c>
      <c r="Y198" s="248">
        <v>5659</v>
      </c>
      <c r="Z198" s="178">
        <f t="shared" si="1003"/>
        <v>0</v>
      </c>
      <c r="AA198" s="165">
        <f t="shared" si="1044"/>
        <v>0</v>
      </c>
      <c r="AB198" s="248">
        <v>2829.5</v>
      </c>
      <c r="AC198" s="179">
        <f t="shared" si="1004"/>
        <v>0</v>
      </c>
      <c r="AD198" s="164">
        <f t="shared" si="1045"/>
        <v>0</v>
      </c>
      <c r="AE198" s="248">
        <v>565.9</v>
      </c>
      <c r="AF198" s="179">
        <f t="shared" si="1005"/>
        <v>0</v>
      </c>
      <c r="AG198" s="164">
        <f t="shared" si="1046"/>
        <v>0</v>
      </c>
      <c r="AH198" s="439">
        <v>8722.5</v>
      </c>
      <c r="AI198" s="178">
        <f t="shared" si="1006"/>
        <v>0</v>
      </c>
      <c r="AJ198" s="165">
        <f t="shared" si="1047"/>
        <v>0</v>
      </c>
      <c r="AK198" s="439">
        <v>4361.25</v>
      </c>
      <c r="AL198" s="179">
        <f t="shared" si="1007"/>
        <v>0</v>
      </c>
      <c r="AM198" s="164">
        <f t="shared" si="1048"/>
        <v>0</v>
      </c>
      <c r="AN198" s="439">
        <v>1744.5</v>
      </c>
      <c r="AO198" s="178">
        <f t="shared" si="1008"/>
        <v>0</v>
      </c>
      <c r="AP198" s="165">
        <f t="shared" si="1049"/>
        <v>0</v>
      </c>
      <c r="AQ198" s="260">
        <v>3910</v>
      </c>
      <c r="AR198" s="179">
        <f t="shared" si="1009"/>
        <v>0</v>
      </c>
      <c r="AS198" s="164">
        <f t="shared" si="1050"/>
        <v>1</v>
      </c>
      <c r="AT198" s="260">
        <v>391</v>
      </c>
      <c r="AU198" s="180">
        <f t="shared" si="1010"/>
        <v>391</v>
      </c>
      <c r="AV198" s="162">
        <f t="shared" si="1051"/>
        <v>0</v>
      </c>
      <c r="AW198" s="260">
        <v>981</v>
      </c>
      <c r="AX198" s="176">
        <f t="shared" si="1011"/>
        <v>0</v>
      </c>
      <c r="AY198" s="161">
        <f t="shared" si="1052"/>
        <v>0</v>
      </c>
      <c r="AZ198" s="248">
        <v>2617.5</v>
      </c>
      <c r="BA198" s="181">
        <f t="shared" si="1012"/>
        <v>0</v>
      </c>
      <c r="BB198" s="162">
        <f t="shared" si="1053"/>
        <v>0</v>
      </c>
      <c r="BC198" s="248">
        <v>261.75</v>
      </c>
      <c r="BD198" s="182">
        <f t="shared" si="1013"/>
        <v>0</v>
      </c>
      <c r="BE198" s="161">
        <f t="shared" si="1054"/>
        <v>0</v>
      </c>
      <c r="BF198" s="248">
        <v>3800</v>
      </c>
      <c r="BG198" s="182">
        <f t="shared" si="1014"/>
        <v>0</v>
      </c>
      <c r="BH198" s="161">
        <f t="shared" si="1055"/>
        <v>0</v>
      </c>
      <c r="BI198" s="248">
        <v>1900</v>
      </c>
      <c r="BJ198" s="180">
        <f t="shared" si="1015"/>
        <v>0</v>
      </c>
      <c r="BK198" s="161">
        <f t="shared" si="1056"/>
        <v>1</v>
      </c>
      <c r="BL198" s="248">
        <v>380</v>
      </c>
      <c r="BM198" s="180">
        <f t="shared" si="1016"/>
        <v>380</v>
      </c>
      <c r="BN198" s="161">
        <f t="shared" si="1057"/>
        <v>0</v>
      </c>
      <c r="BO198" s="259">
        <v>-1015.5</v>
      </c>
      <c r="BP198" s="176">
        <f t="shared" si="1017"/>
        <v>0</v>
      </c>
      <c r="BQ198" s="161">
        <f t="shared" si="1058"/>
        <v>0</v>
      </c>
      <c r="BR198" s="260">
        <v>5000</v>
      </c>
      <c r="BS198" s="182">
        <f t="shared" si="1018"/>
        <v>0</v>
      </c>
      <c r="BT198" s="161">
        <f t="shared" si="1059"/>
        <v>1</v>
      </c>
      <c r="BU198" s="260">
        <v>2500</v>
      </c>
      <c r="BV198" s="180">
        <f t="shared" si="1019"/>
        <v>2500</v>
      </c>
      <c r="BW198" s="162">
        <f t="shared" si="1060"/>
        <v>1</v>
      </c>
      <c r="BX198" s="260">
        <v>500</v>
      </c>
      <c r="BY198" s="176">
        <f t="shared" si="1020"/>
        <v>500</v>
      </c>
      <c r="BZ198" s="161">
        <f t="shared" si="1061"/>
        <v>0</v>
      </c>
      <c r="CA198" s="260">
        <v>1518.99</v>
      </c>
      <c r="CB198" s="180">
        <f t="shared" si="1021"/>
        <v>0</v>
      </c>
      <c r="CC198" s="162">
        <f t="shared" si="1062"/>
        <v>0</v>
      </c>
      <c r="CD198" s="258"/>
      <c r="CE198" s="182"/>
      <c r="CF198" s="410">
        <f t="shared" si="1063"/>
        <v>0</v>
      </c>
      <c r="CG198" s="259">
        <v>-4509</v>
      </c>
      <c r="CH198" s="182">
        <f t="shared" si="1022"/>
        <v>0</v>
      </c>
      <c r="CI198" s="416">
        <f t="shared" si="1064"/>
        <v>0</v>
      </c>
      <c r="CJ198" s="259">
        <v>-2274</v>
      </c>
      <c r="CK198" s="444">
        <f t="shared" si="1023"/>
        <v>0</v>
      </c>
      <c r="CL198" s="162">
        <f t="shared" si="1065"/>
        <v>0</v>
      </c>
      <c r="CM198" s="259">
        <v>-486</v>
      </c>
      <c r="CN198" s="608">
        <f t="shared" si="1024"/>
        <v>0</v>
      </c>
      <c r="CO198" s="158">
        <f t="shared" si="1025"/>
        <v>3771</v>
      </c>
      <c r="CP198" s="182"/>
      <c r="CQ198" s="731">
        <f t="shared" si="1026"/>
        <v>3771</v>
      </c>
      <c r="CR198" s="599"/>
      <c r="CS198" s="359">
        <f t="shared" si="1066"/>
        <v>40057</v>
      </c>
      <c r="CT198" s="613"/>
      <c r="CU198" s="182"/>
      <c r="CV198" s="608"/>
      <c r="CW198" s="642"/>
      <c r="CX198" s="182"/>
      <c r="CY198" s="608"/>
      <c r="CZ198" s="613"/>
      <c r="DA198" s="182"/>
      <c r="DB198" s="608"/>
      <c r="DC198" s="613"/>
      <c r="DD198" s="182"/>
      <c r="DE198" s="608"/>
      <c r="DF198" s="613"/>
      <c r="DG198" s="182"/>
      <c r="DH198" s="608"/>
      <c r="DI198" s="613"/>
      <c r="DJ198" s="182"/>
      <c r="DK198" s="608"/>
      <c r="DL198" s="613"/>
      <c r="DM198" s="182"/>
      <c r="DN198" s="608"/>
      <c r="DO198" s="613"/>
      <c r="DP198" s="182"/>
      <c r="DQ198" s="608"/>
      <c r="DR198" s="613"/>
      <c r="DS198" s="182"/>
      <c r="DT198" s="608"/>
      <c r="DU198" s="613"/>
      <c r="DV198" s="182"/>
      <c r="DW198" s="608"/>
      <c r="DX198" s="613"/>
      <c r="DY198" s="182"/>
      <c r="DZ198" s="608"/>
      <c r="EA198" s="613"/>
      <c r="EB198" s="182"/>
      <c r="EC198" s="608"/>
      <c r="ED198" s="613"/>
      <c r="EE198" s="182"/>
      <c r="EF198" s="608"/>
      <c r="EG198" s="613"/>
      <c r="EH198" s="182"/>
      <c r="EI198" s="608"/>
      <c r="EJ198" s="613"/>
      <c r="EK198" s="182"/>
      <c r="EL198" s="608"/>
      <c r="EM198" s="613"/>
      <c r="EN198" s="182"/>
      <c r="EO198" s="608"/>
      <c r="EP198" s="613"/>
      <c r="EQ198" s="182"/>
      <c r="ER198" s="608"/>
      <c r="ES198" s="613"/>
      <c r="ET198" s="182"/>
      <c r="EU198" s="608"/>
      <c r="EV198" s="613"/>
      <c r="EW198" s="182"/>
      <c r="EX198" s="608"/>
      <c r="EY198" s="613"/>
      <c r="EZ198" s="182"/>
      <c r="FA198" s="608"/>
      <c r="FB198" s="182"/>
      <c r="FC198" s="182"/>
      <c r="FD198" s="182"/>
      <c r="FE198" s="588"/>
      <c r="FF198" s="182"/>
      <c r="FG198" s="181"/>
      <c r="FH198" s="860"/>
      <c r="FI198" s="662">
        <f t="shared" si="966"/>
        <v>40878</v>
      </c>
      <c r="FJ198" s="677"/>
      <c r="FK198" s="677"/>
      <c r="FL198" s="677"/>
      <c r="FM198" s="677"/>
      <c r="FN198" s="677"/>
      <c r="FO198" s="677"/>
      <c r="FP198" s="677"/>
      <c r="FQ198" s="677"/>
      <c r="FR198" s="677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666"/>
      <c r="GD198" s="666"/>
      <c r="GE198" s="666"/>
      <c r="GF198" s="666"/>
      <c r="GG198" s="169"/>
      <c r="GH198" s="686">
        <f t="shared" si="968"/>
        <v>0</v>
      </c>
      <c r="GI198" s="171">
        <f t="shared" si="969"/>
        <v>0</v>
      </c>
      <c r="GJ198" s="171">
        <f t="shared" si="970"/>
        <v>0</v>
      </c>
      <c r="GK198" s="171">
        <f t="shared" si="971"/>
        <v>0</v>
      </c>
      <c r="GL198" s="171">
        <f t="shared" si="972"/>
        <v>0</v>
      </c>
      <c r="GM198" s="171">
        <f t="shared" si="973"/>
        <v>0</v>
      </c>
      <c r="GN198" s="171">
        <f t="shared" si="974"/>
        <v>0</v>
      </c>
      <c r="GO198" s="171">
        <f t="shared" si="975"/>
        <v>0</v>
      </c>
      <c r="GP198" s="171">
        <f t="shared" si="976"/>
        <v>0</v>
      </c>
      <c r="GQ198" s="171">
        <f t="shared" si="977"/>
        <v>0</v>
      </c>
      <c r="GR198" s="171">
        <f t="shared" si="978"/>
        <v>0</v>
      </c>
      <c r="GS198" s="171">
        <f t="shared" si="979"/>
        <v>8572.7000000000007</v>
      </c>
      <c r="GT198" s="171">
        <f t="shared" si="980"/>
        <v>0</v>
      </c>
      <c r="GU198" s="171">
        <f t="shared" si="981"/>
        <v>0</v>
      </c>
      <c r="GV198" s="171">
        <f t="shared" si="982"/>
        <v>0</v>
      </c>
      <c r="GW198" s="171">
        <f t="shared" si="983"/>
        <v>0</v>
      </c>
      <c r="GX198" s="171">
        <f t="shared" si="984"/>
        <v>0</v>
      </c>
      <c r="GY198" s="171">
        <f t="shared" si="985"/>
        <v>17132.379999999997</v>
      </c>
      <c r="GZ198" s="171">
        <f t="shared" si="986"/>
        <v>0</v>
      </c>
      <c r="HA198" s="171">
        <f t="shared" si="987"/>
        <v>0</v>
      </c>
      <c r="HB198" s="171">
        <f t="shared" si="988"/>
        <v>73530.649999999994</v>
      </c>
      <c r="HC198" s="171">
        <f t="shared" si="989"/>
        <v>11800.74</v>
      </c>
      <c r="HD198" s="171">
        <f t="shared" si="990"/>
        <v>0</v>
      </c>
      <c r="HE198" s="171">
        <f t="shared" si="991"/>
        <v>0</v>
      </c>
      <c r="HF198" s="171">
        <f t="shared" si="992"/>
        <v>0</v>
      </c>
      <c r="HG198" s="171">
        <f t="shared" si="993"/>
        <v>0</v>
      </c>
      <c r="HH198" s="171">
        <f t="shared" si="994"/>
        <v>0</v>
      </c>
      <c r="HI198" s="778"/>
      <c r="HJ198" s="171">
        <f t="shared" si="995"/>
        <v>1321.95</v>
      </c>
      <c r="HK198" s="171"/>
      <c r="HL198" s="172">
        <f t="shared" si="996"/>
        <v>40878</v>
      </c>
      <c r="HM198" s="171">
        <f t="shared" si="967"/>
        <v>111036.47000000002</v>
      </c>
      <c r="HN198" s="700">
        <f t="shared" si="1027"/>
        <v>40057</v>
      </c>
      <c r="HO198" s="160">
        <f t="shared" si="1028"/>
        <v>3771</v>
      </c>
      <c r="HP198" s="160">
        <f t="shared" si="1029"/>
        <v>0</v>
      </c>
      <c r="HQ198" s="171">
        <f t="shared" si="1030"/>
        <v>3771</v>
      </c>
      <c r="HR198" s="168">
        <f t="shared" si="1031"/>
        <v>1</v>
      </c>
      <c r="HS198" s="168">
        <f t="shared" si="1032"/>
        <v>0</v>
      </c>
      <c r="HT198" s="160">
        <f t="shared" si="1067"/>
        <v>97466.490000000034</v>
      </c>
      <c r="HU198" s="158">
        <f>MAX(HT55:HT198)</f>
        <v>97466.490000000034</v>
      </c>
      <c r="HV198" s="158">
        <f t="shared" si="1033"/>
        <v>0</v>
      </c>
      <c r="HW198" s="170"/>
      <c r="HX198" s="468"/>
      <c r="HY198" s="156"/>
      <c r="HZ198" s="156"/>
      <c r="IA198" s="156"/>
      <c r="IB198" s="156"/>
      <c r="IC198" s="156"/>
      <c r="ID198" s="156"/>
      <c r="IE198" s="156"/>
      <c r="IF198" s="156"/>
      <c r="IG198" s="156"/>
      <c r="IH198" s="156"/>
      <c r="II198" s="156"/>
      <c r="IJ198" s="156"/>
      <c r="IK198" s="156"/>
      <c r="IL198" s="156"/>
      <c r="IM198" s="156"/>
      <c r="IN198" s="156"/>
      <c r="IO198" s="156"/>
      <c r="IP198" s="156"/>
      <c r="IQ198" s="156"/>
      <c r="IR198" s="156"/>
      <c r="IS198" s="156"/>
      <c r="IT198" s="156"/>
      <c r="IU198" s="156"/>
      <c r="IV198" s="156"/>
      <c r="IW198" s="156"/>
      <c r="IX198" s="156"/>
      <c r="IY198" s="156"/>
      <c r="IZ198" s="156"/>
      <c r="JA198" s="156"/>
      <c r="JB198" s="156"/>
      <c r="JC198" s="156"/>
      <c r="JD198" s="156"/>
      <c r="JE198" s="156"/>
      <c r="JF198" s="156"/>
      <c r="JG198" s="156"/>
      <c r="JH198" s="156"/>
      <c r="JI198" s="156"/>
      <c r="JJ198" s="156"/>
      <c r="JK198" s="156"/>
      <c r="JL198" s="156"/>
      <c r="JM198" s="156"/>
      <c r="JN198" s="156"/>
      <c r="JO198" s="156"/>
      <c r="JP198" s="156"/>
      <c r="JQ198" s="156"/>
      <c r="JR198" s="156"/>
      <c r="JS198" s="156"/>
      <c r="JT198" s="156"/>
      <c r="JU198" s="156"/>
    </row>
    <row r="199" spans="1:281" s="174" customFormat="1" ht="19.5" customHeight="1" x14ac:dyDescent="0.35">
      <c r="A199" s="156"/>
      <c r="B199" s="813">
        <f t="shared" si="1034"/>
        <v>40087</v>
      </c>
      <c r="C199" s="814">
        <f t="shared" si="1035"/>
        <v>35912.6</v>
      </c>
      <c r="D199" s="816">
        <v>0</v>
      </c>
      <c r="E199" s="816">
        <v>0</v>
      </c>
      <c r="F199" s="814">
        <f t="shared" si="997"/>
        <v>-1306</v>
      </c>
      <c r="G199" s="817">
        <f t="shared" si="1036"/>
        <v>34606.6</v>
      </c>
      <c r="H199" s="818">
        <f t="shared" si="1037"/>
        <v>-3.6366066505906007E-2</v>
      </c>
      <c r="I199" s="765">
        <f t="shared" si="1038"/>
        <v>96160.490000000034</v>
      </c>
      <c r="J199" s="159">
        <f t="shared" si="998"/>
        <v>-1306</v>
      </c>
      <c r="K199" s="267">
        <v>40087</v>
      </c>
      <c r="L199" s="162">
        <f t="shared" si="1039"/>
        <v>0</v>
      </c>
      <c r="M199" s="260">
        <v>1908.5</v>
      </c>
      <c r="N199" s="175">
        <f t="shared" si="999"/>
        <v>0</v>
      </c>
      <c r="O199" s="162">
        <f t="shared" si="1040"/>
        <v>0</v>
      </c>
      <c r="P199" s="260">
        <v>155.75</v>
      </c>
      <c r="Q199" s="176">
        <f t="shared" si="1000"/>
        <v>0</v>
      </c>
      <c r="R199" s="161">
        <f t="shared" si="1041"/>
        <v>0</v>
      </c>
      <c r="S199" s="260">
        <v>689.4</v>
      </c>
      <c r="T199" s="177">
        <f t="shared" si="1001"/>
        <v>0</v>
      </c>
      <c r="U199" s="164">
        <f t="shared" si="1042"/>
        <v>0</v>
      </c>
      <c r="V199" s="260">
        <v>33.840000000000003</v>
      </c>
      <c r="W199" s="177">
        <f t="shared" si="1002"/>
        <v>0</v>
      </c>
      <c r="X199" s="164">
        <f t="shared" si="1043"/>
        <v>0</v>
      </c>
      <c r="Y199" s="248">
        <v>3795</v>
      </c>
      <c r="Z199" s="178">
        <f t="shared" si="1003"/>
        <v>0</v>
      </c>
      <c r="AA199" s="165">
        <f t="shared" si="1044"/>
        <v>0</v>
      </c>
      <c r="AB199" s="248">
        <v>1897.5</v>
      </c>
      <c r="AC199" s="179">
        <f t="shared" si="1004"/>
        <v>0</v>
      </c>
      <c r="AD199" s="164">
        <f t="shared" si="1045"/>
        <v>0</v>
      </c>
      <c r="AE199" s="248">
        <v>379.5</v>
      </c>
      <c r="AF199" s="179">
        <f t="shared" si="1005"/>
        <v>0</v>
      </c>
      <c r="AG199" s="164">
        <f t="shared" si="1046"/>
        <v>0</v>
      </c>
      <c r="AH199" s="439">
        <v>2173.5</v>
      </c>
      <c r="AI199" s="178">
        <f t="shared" si="1006"/>
        <v>0</v>
      </c>
      <c r="AJ199" s="165">
        <f t="shared" si="1047"/>
        <v>0</v>
      </c>
      <c r="AK199" s="439">
        <v>1067.25</v>
      </c>
      <c r="AL199" s="179">
        <f t="shared" si="1007"/>
        <v>0</v>
      </c>
      <c r="AM199" s="164">
        <f t="shared" si="1048"/>
        <v>0</v>
      </c>
      <c r="AN199" s="439">
        <v>403.5</v>
      </c>
      <c r="AO199" s="178">
        <f t="shared" si="1008"/>
        <v>0</v>
      </c>
      <c r="AP199" s="165">
        <f t="shared" si="1049"/>
        <v>0</v>
      </c>
      <c r="AQ199" s="260">
        <v>1720</v>
      </c>
      <c r="AR199" s="179">
        <f t="shared" si="1009"/>
        <v>0</v>
      </c>
      <c r="AS199" s="164">
        <f t="shared" si="1050"/>
        <v>1</v>
      </c>
      <c r="AT199" s="260">
        <v>172</v>
      </c>
      <c r="AU199" s="180">
        <f t="shared" si="1010"/>
        <v>172</v>
      </c>
      <c r="AV199" s="162">
        <f t="shared" si="1051"/>
        <v>0</v>
      </c>
      <c r="AW199" s="260">
        <v>2032</v>
      </c>
      <c r="AX199" s="176">
        <f t="shared" si="1011"/>
        <v>0</v>
      </c>
      <c r="AY199" s="161">
        <f t="shared" si="1052"/>
        <v>0</v>
      </c>
      <c r="AZ199" s="248">
        <v>2096.25</v>
      </c>
      <c r="BA199" s="181">
        <f t="shared" si="1012"/>
        <v>0</v>
      </c>
      <c r="BB199" s="162">
        <f t="shared" si="1053"/>
        <v>0</v>
      </c>
      <c r="BC199" s="248">
        <v>209.63</v>
      </c>
      <c r="BD199" s="182">
        <f t="shared" si="1013"/>
        <v>0</v>
      </c>
      <c r="BE199" s="161">
        <f t="shared" si="1054"/>
        <v>0</v>
      </c>
      <c r="BF199" s="248">
        <v>1000</v>
      </c>
      <c r="BG199" s="182">
        <f t="shared" si="1014"/>
        <v>0</v>
      </c>
      <c r="BH199" s="161">
        <f t="shared" si="1055"/>
        <v>0</v>
      </c>
      <c r="BI199" s="248">
        <v>500</v>
      </c>
      <c r="BJ199" s="180">
        <f t="shared" si="1015"/>
        <v>0</v>
      </c>
      <c r="BK199" s="161">
        <f t="shared" si="1056"/>
        <v>1</v>
      </c>
      <c r="BL199" s="248">
        <v>100</v>
      </c>
      <c r="BM199" s="180">
        <f t="shared" si="1016"/>
        <v>100</v>
      </c>
      <c r="BN199" s="161">
        <f t="shared" si="1057"/>
        <v>0</v>
      </c>
      <c r="BO199" s="259">
        <v>-2889</v>
      </c>
      <c r="BP199" s="176">
        <f t="shared" si="1017"/>
        <v>0</v>
      </c>
      <c r="BQ199" s="161">
        <f t="shared" si="1058"/>
        <v>0</v>
      </c>
      <c r="BR199" s="259">
        <v>-2539</v>
      </c>
      <c r="BS199" s="182">
        <f t="shared" si="1018"/>
        <v>0</v>
      </c>
      <c r="BT199" s="161">
        <f t="shared" si="1059"/>
        <v>1</v>
      </c>
      <c r="BU199" s="259">
        <v>-1289</v>
      </c>
      <c r="BV199" s="180">
        <f t="shared" si="1019"/>
        <v>-1289</v>
      </c>
      <c r="BW199" s="162">
        <f t="shared" si="1060"/>
        <v>1</v>
      </c>
      <c r="BX199" s="259">
        <v>-289</v>
      </c>
      <c r="BY199" s="176">
        <f t="shared" si="1020"/>
        <v>-289</v>
      </c>
      <c r="BZ199" s="161">
        <f t="shared" si="1061"/>
        <v>0</v>
      </c>
      <c r="CA199" s="260">
        <v>353.01</v>
      </c>
      <c r="CB199" s="180">
        <f t="shared" si="1021"/>
        <v>0</v>
      </c>
      <c r="CC199" s="162">
        <f t="shared" si="1062"/>
        <v>0</v>
      </c>
      <c r="CD199" s="163"/>
      <c r="CE199" s="182"/>
      <c r="CF199" s="410">
        <f t="shared" si="1063"/>
        <v>0</v>
      </c>
      <c r="CG199" s="260">
        <v>4191</v>
      </c>
      <c r="CH199" s="182">
        <f t="shared" si="1022"/>
        <v>0</v>
      </c>
      <c r="CI199" s="416">
        <f t="shared" si="1064"/>
        <v>0</v>
      </c>
      <c r="CJ199" s="260">
        <v>2076</v>
      </c>
      <c r="CK199" s="444">
        <f t="shared" si="1023"/>
        <v>0</v>
      </c>
      <c r="CL199" s="162">
        <f t="shared" si="1065"/>
        <v>0</v>
      </c>
      <c r="CM199" s="260">
        <v>384</v>
      </c>
      <c r="CN199" s="608">
        <f t="shared" si="1024"/>
        <v>0</v>
      </c>
      <c r="CO199" s="158">
        <f t="shared" si="1025"/>
        <v>-1306</v>
      </c>
      <c r="CP199" s="182"/>
      <c r="CQ199" s="731">
        <f t="shared" si="1026"/>
        <v>-1306</v>
      </c>
      <c r="CR199" s="599"/>
      <c r="CS199" s="359">
        <f t="shared" si="1066"/>
        <v>40087</v>
      </c>
      <c r="CT199" s="613"/>
      <c r="CU199" s="182"/>
      <c r="CV199" s="608"/>
      <c r="CW199" s="642"/>
      <c r="CX199" s="182"/>
      <c r="CY199" s="608"/>
      <c r="CZ199" s="613"/>
      <c r="DA199" s="182"/>
      <c r="DB199" s="608"/>
      <c r="DC199" s="613"/>
      <c r="DD199" s="182"/>
      <c r="DE199" s="608"/>
      <c r="DF199" s="613"/>
      <c r="DG199" s="182"/>
      <c r="DH199" s="608"/>
      <c r="DI199" s="613"/>
      <c r="DJ199" s="182"/>
      <c r="DK199" s="608"/>
      <c r="DL199" s="613"/>
      <c r="DM199" s="182"/>
      <c r="DN199" s="608"/>
      <c r="DO199" s="613"/>
      <c r="DP199" s="182"/>
      <c r="DQ199" s="608"/>
      <c r="DR199" s="613"/>
      <c r="DS199" s="182"/>
      <c r="DT199" s="608"/>
      <c r="DU199" s="613"/>
      <c r="DV199" s="182"/>
      <c r="DW199" s="608"/>
      <c r="DX199" s="613"/>
      <c r="DY199" s="182"/>
      <c r="DZ199" s="608"/>
      <c r="EA199" s="613"/>
      <c r="EB199" s="182"/>
      <c r="EC199" s="608"/>
      <c r="ED199" s="613"/>
      <c r="EE199" s="182"/>
      <c r="EF199" s="608"/>
      <c r="EG199" s="613"/>
      <c r="EH199" s="182"/>
      <c r="EI199" s="608"/>
      <c r="EJ199" s="613"/>
      <c r="EK199" s="182"/>
      <c r="EL199" s="608"/>
      <c r="EM199" s="613"/>
      <c r="EN199" s="182"/>
      <c r="EO199" s="608"/>
      <c r="EP199" s="613"/>
      <c r="EQ199" s="182"/>
      <c r="ER199" s="608"/>
      <c r="ES199" s="613"/>
      <c r="ET199" s="182"/>
      <c r="EU199" s="608"/>
      <c r="EV199" s="613"/>
      <c r="EW199" s="182"/>
      <c r="EX199" s="608"/>
      <c r="EY199" s="613"/>
      <c r="EZ199" s="182"/>
      <c r="FA199" s="608"/>
      <c r="FB199" s="182"/>
      <c r="FC199" s="182"/>
      <c r="FD199" s="182"/>
      <c r="FE199" s="588"/>
      <c r="FF199" s="182"/>
      <c r="FG199" s="181"/>
      <c r="FH199" s="860"/>
      <c r="FI199" s="662">
        <f t="shared" si="966"/>
        <v>40909</v>
      </c>
      <c r="FJ199" s="677"/>
      <c r="FK199" s="677"/>
      <c r="FL199" s="677"/>
      <c r="FM199" s="677"/>
      <c r="FN199" s="677"/>
      <c r="FO199" s="677"/>
      <c r="FP199" s="677"/>
      <c r="FQ199" s="677"/>
      <c r="FR199" s="677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666"/>
      <c r="GD199" s="666"/>
      <c r="GE199" s="666"/>
      <c r="GF199" s="666"/>
      <c r="GG199" s="169"/>
      <c r="GH199" s="686">
        <f t="shared" ref="GH199:GH210" si="1068">N235+GH198</f>
        <v>0</v>
      </c>
      <c r="GI199" s="171">
        <f t="shared" ref="GI199:GI210" si="1069">Q235+GI198</f>
        <v>0</v>
      </c>
      <c r="GJ199" s="171">
        <f t="shared" ref="GJ199:GJ210" si="1070">T235+GJ198</f>
        <v>0</v>
      </c>
      <c r="GK199" s="171">
        <f t="shared" ref="GK199:GK210" si="1071">W235+GK198</f>
        <v>0</v>
      </c>
      <c r="GL199" s="171">
        <f t="shared" ref="GL199:GL210" si="1072">Z235+GL198</f>
        <v>0</v>
      </c>
      <c r="GM199" s="171">
        <f t="shared" ref="GM199:GM210" si="1073">AC235+GM198</f>
        <v>0</v>
      </c>
      <c r="GN199" s="171">
        <f t="shared" ref="GN199:GN210" si="1074">AF235+GN198</f>
        <v>0</v>
      </c>
      <c r="GO199" s="171">
        <f t="shared" ref="GO199:GO210" si="1075">AI235+GO198</f>
        <v>0</v>
      </c>
      <c r="GP199" s="171">
        <f t="shared" ref="GP199:GP210" si="1076">AL235+GP198</f>
        <v>0</v>
      </c>
      <c r="GQ199" s="171">
        <f t="shared" ref="GQ199:GQ210" si="1077">AO235+GQ198</f>
        <v>0</v>
      </c>
      <c r="GR199" s="171">
        <f t="shared" ref="GR199:GR210" si="1078">AR235+GR198</f>
        <v>0</v>
      </c>
      <c r="GS199" s="171">
        <f t="shared" ref="GS199:GS210" si="1079">AU235+GS198</f>
        <v>8990.3000000000011</v>
      </c>
      <c r="GT199" s="171">
        <f t="shared" ref="GT199:GT210" si="1080">AX235+GT198</f>
        <v>0</v>
      </c>
      <c r="GU199" s="171">
        <f t="shared" ref="GU199:GU210" si="1081">BA235+GU198</f>
        <v>0</v>
      </c>
      <c r="GV199" s="171">
        <f t="shared" ref="GV199:GV210" si="1082">BD235+GV198</f>
        <v>0</v>
      </c>
      <c r="GW199" s="171">
        <f t="shared" ref="GW199:GW210" si="1083">BG235+GW198</f>
        <v>0</v>
      </c>
      <c r="GX199" s="171">
        <f t="shared" ref="GX199:GX210" si="1084">BJ235+GX198</f>
        <v>0</v>
      </c>
      <c r="GY199" s="171">
        <f t="shared" ref="GY199:GY210" si="1085">BM235+GY198</f>
        <v>17056.749999999996</v>
      </c>
      <c r="GZ199" s="171">
        <f t="shared" ref="GZ199:GZ210" si="1086">BP235+GZ198</f>
        <v>0</v>
      </c>
      <c r="HA199" s="171">
        <f t="shared" ref="HA199:HA210" si="1087">BS235+HA198</f>
        <v>0</v>
      </c>
      <c r="HB199" s="171">
        <f t="shared" ref="HB199:HB210" si="1088">BV235+HB198</f>
        <v>72265.149999999994</v>
      </c>
      <c r="HC199" s="171">
        <f t="shared" ref="HC199:HC210" si="1089">BY235+HC198</f>
        <v>11485.24</v>
      </c>
      <c r="HD199" s="171">
        <f t="shared" ref="HD199:HD210" si="1090">CB235+HD198</f>
        <v>0</v>
      </c>
      <c r="HE199" s="171">
        <f t="shared" ref="HE199:HE210" si="1091">CE235+HE198</f>
        <v>0</v>
      </c>
      <c r="HF199" s="171">
        <f t="shared" ref="HF199:HF210" si="1092">CH235+HF198</f>
        <v>0</v>
      </c>
      <c r="HG199" s="171">
        <f t="shared" ref="HG199:HG210" si="1093">CK235+HG198</f>
        <v>0</v>
      </c>
      <c r="HH199" s="171">
        <f t="shared" ref="HH199:HH210" si="1094">CN235+HH198</f>
        <v>0</v>
      </c>
      <c r="HI199" s="778"/>
      <c r="HJ199" s="171">
        <f t="shared" ref="HJ199:HJ210" si="1095">CO235</f>
        <v>-1239.03</v>
      </c>
      <c r="HK199" s="171"/>
      <c r="HL199" s="172">
        <f t="shared" ref="HL199:HL210" si="1096">B235</f>
        <v>40909</v>
      </c>
      <c r="HM199" s="171">
        <f t="shared" si="967"/>
        <v>109797.44000000002</v>
      </c>
      <c r="HN199" s="700">
        <f t="shared" si="1027"/>
        <v>40087</v>
      </c>
      <c r="HO199" s="160">
        <f t="shared" si="1028"/>
        <v>0</v>
      </c>
      <c r="HP199" s="160">
        <f t="shared" si="1029"/>
        <v>-1306</v>
      </c>
      <c r="HQ199" s="171">
        <f t="shared" si="1030"/>
        <v>-1306</v>
      </c>
      <c r="HR199" s="168">
        <f t="shared" si="1031"/>
        <v>0</v>
      </c>
      <c r="HS199" s="168">
        <f t="shared" si="1032"/>
        <v>1</v>
      </c>
      <c r="HT199" s="160">
        <f t="shared" si="1067"/>
        <v>96160.490000000034</v>
      </c>
      <c r="HU199" s="158">
        <f>MAX(HT55:HT199)</f>
        <v>97466.490000000034</v>
      </c>
      <c r="HV199" s="158">
        <f t="shared" si="1033"/>
        <v>-1306</v>
      </c>
      <c r="HW199" s="170"/>
      <c r="HX199" s="468"/>
      <c r="HY199" s="156"/>
      <c r="HZ199" s="156"/>
      <c r="IA199" s="156"/>
      <c r="IB199" s="156"/>
      <c r="IC199" s="156"/>
      <c r="ID199" s="156"/>
      <c r="IE199" s="156"/>
      <c r="IF199" s="156"/>
      <c r="IG199" s="156"/>
      <c r="IH199" s="156"/>
      <c r="II199" s="156"/>
      <c r="IJ199" s="156"/>
      <c r="IK199" s="156"/>
      <c r="IL199" s="156"/>
      <c r="IM199" s="156"/>
      <c r="IN199" s="156"/>
      <c r="IO199" s="156"/>
      <c r="IP199" s="156"/>
      <c r="IQ199" s="156"/>
      <c r="IR199" s="156"/>
      <c r="IS199" s="156"/>
      <c r="IT199" s="156"/>
      <c r="IU199" s="156"/>
      <c r="IV199" s="156"/>
      <c r="IW199" s="156"/>
      <c r="IX199" s="156"/>
      <c r="IY199" s="156"/>
      <c r="IZ199" s="156"/>
      <c r="JA199" s="156"/>
      <c r="JB199" s="156"/>
      <c r="JC199" s="156"/>
      <c r="JD199" s="156"/>
      <c r="JE199" s="156"/>
      <c r="JF199" s="156"/>
      <c r="JG199" s="156"/>
      <c r="JH199" s="156"/>
      <c r="JI199" s="156"/>
      <c r="JJ199" s="156"/>
      <c r="JK199" s="156"/>
      <c r="JL199" s="156"/>
      <c r="JM199" s="156"/>
      <c r="JN199" s="156"/>
      <c r="JO199" s="156"/>
      <c r="JP199" s="156"/>
      <c r="JQ199" s="156"/>
      <c r="JR199" s="156"/>
      <c r="JS199" s="156"/>
      <c r="JT199" s="156"/>
      <c r="JU199" s="156"/>
    </row>
    <row r="200" spans="1:281" s="174" customFormat="1" ht="19.5" customHeight="1" x14ac:dyDescent="0.35">
      <c r="A200" s="156"/>
      <c r="B200" s="813">
        <f t="shared" si="1034"/>
        <v>40118</v>
      </c>
      <c r="C200" s="814">
        <f t="shared" si="1035"/>
        <v>34606.6</v>
      </c>
      <c r="D200" s="816">
        <v>0</v>
      </c>
      <c r="E200" s="816">
        <v>0</v>
      </c>
      <c r="F200" s="814">
        <f t="shared" si="997"/>
        <v>4942.63</v>
      </c>
      <c r="G200" s="817">
        <f t="shared" si="1036"/>
        <v>39549.229999999996</v>
      </c>
      <c r="H200" s="818">
        <f t="shared" si="1037"/>
        <v>0.14282333427727659</v>
      </c>
      <c r="I200" s="765">
        <f t="shared" si="1038"/>
        <v>101103.12000000004</v>
      </c>
      <c r="J200" s="159">
        <f t="shared" si="998"/>
        <v>0</v>
      </c>
      <c r="K200" s="267">
        <v>40118</v>
      </c>
      <c r="L200" s="162">
        <f t="shared" si="1039"/>
        <v>0</v>
      </c>
      <c r="M200" s="259">
        <v>-378</v>
      </c>
      <c r="N200" s="175">
        <f t="shared" si="999"/>
        <v>0</v>
      </c>
      <c r="O200" s="162">
        <f t="shared" si="1040"/>
        <v>0</v>
      </c>
      <c r="P200" s="259">
        <v>-72.900000000000006</v>
      </c>
      <c r="Q200" s="176">
        <f t="shared" si="1000"/>
        <v>0</v>
      </c>
      <c r="R200" s="161">
        <f t="shared" si="1041"/>
        <v>0</v>
      </c>
      <c r="S200" s="259">
        <v>-578.20000000000005</v>
      </c>
      <c r="T200" s="177">
        <f t="shared" si="1001"/>
        <v>0</v>
      </c>
      <c r="U200" s="164">
        <f t="shared" si="1042"/>
        <v>0</v>
      </c>
      <c r="V200" s="259">
        <v>-92.92</v>
      </c>
      <c r="W200" s="177">
        <f t="shared" si="1002"/>
        <v>0</v>
      </c>
      <c r="X200" s="164">
        <f t="shared" si="1043"/>
        <v>0</v>
      </c>
      <c r="Y200" s="248">
        <v>13387</v>
      </c>
      <c r="Z200" s="178">
        <f t="shared" si="1003"/>
        <v>0</v>
      </c>
      <c r="AA200" s="165">
        <f t="shared" si="1044"/>
        <v>0</v>
      </c>
      <c r="AB200" s="248">
        <v>6693.5</v>
      </c>
      <c r="AC200" s="179">
        <f t="shared" si="1004"/>
        <v>0</v>
      </c>
      <c r="AD200" s="164">
        <f t="shared" si="1045"/>
        <v>0</v>
      </c>
      <c r="AE200" s="248">
        <v>1338.7</v>
      </c>
      <c r="AF200" s="179">
        <f t="shared" si="1005"/>
        <v>0</v>
      </c>
      <c r="AG200" s="164">
        <f t="shared" si="1046"/>
        <v>0</v>
      </c>
      <c r="AH200" s="439">
        <v>36</v>
      </c>
      <c r="AI200" s="178">
        <f t="shared" si="1006"/>
        <v>0</v>
      </c>
      <c r="AJ200" s="165">
        <f t="shared" si="1047"/>
        <v>0</v>
      </c>
      <c r="AK200" s="243">
        <v>-1.5</v>
      </c>
      <c r="AL200" s="179">
        <f t="shared" si="1007"/>
        <v>0</v>
      </c>
      <c r="AM200" s="164">
        <f t="shared" si="1048"/>
        <v>0</v>
      </c>
      <c r="AN200" s="243">
        <v>-24</v>
      </c>
      <c r="AO200" s="178">
        <f t="shared" si="1008"/>
        <v>0</v>
      </c>
      <c r="AP200" s="165">
        <f t="shared" si="1049"/>
        <v>0</v>
      </c>
      <c r="AQ200" s="260">
        <v>1590</v>
      </c>
      <c r="AR200" s="179">
        <f t="shared" si="1009"/>
        <v>0</v>
      </c>
      <c r="AS200" s="164">
        <f t="shared" si="1050"/>
        <v>1</v>
      </c>
      <c r="AT200" s="260">
        <v>159</v>
      </c>
      <c r="AU200" s="180">
        <f t="shared" si="1010"/>
        <v>159</v>
      </c>
      <c r="AV200" s="162">
        <f t="shared" si="1051"/>
        <v>0</v>
      </c>
      <c r="AW200" s="259">
        <v>-3641</v>
      </c>
      <c r="AX200" s="176">
        <f t="shared" si="1011"/>
        <v>0</v>
      </c>
      <c r="AY200" s="161">
        <f t="shared" si="1052"/>
        <v>0</v>
      </c>
      <c r="AZ200" s="248">
        <v>1603.75</v>
      </c>
      <c r="BA200" s="181">
        <f t="shared" si="1012"/>
        <v>0</v>
      </c>
      <c r="BB200" s="162">
        <f t="shared" si="1053"/>
        <v>0</v>
      </c>
      <c r="BC200" s="248">
        <v>160.38</v>
      </c>
      <c r="BD200" s="182">
        <f t="shared" si="1013"/>
        <v>0</v>
      </c>
      <c r="BE200" s="161">
        <f t="shared" si="1054"/>
        <v>0</v>
      </c>
      <c r="BF200" s="248">
        <v>1318.25</v>
      </c>
      <c r="BG200" s="182">
        <f t="shared" si="1014"/>
        <v>0</v>
      </c>
      <c r="BH200" s="161">
        <f t="shared" si="1055"/>
        <v>0</v>
      </c>
      <c r="BI200" s="248">
        <v>620.13</v>
      </c>
      <c r="BJ200" s="180">
        <f t="shared" si="1015"/>
        <v>0</v>
      </c>
      <c r="BK200" s="161">
        <f t="shared" si="1056"/>
        <v>1</v>
      </c>
      <c r="BL200" s="248">
        <v>61.63</v>
      </c>
      <c r="BM200" s="180">
        <f t="shared" si="1016"/>
        <v>61.63</v>
      </c>
      <c r="BN200" s="161">
        <f t="shared" si="1057"/>
        <v>0</v>
      </c>
      <c r="BO200" s="260">
        <v>2062.5</v>
      </c>
      <c r="BP200" s="176">
        <f t="shared" si="1017"/>
        <v>0</v>
      </c>
      <c r="BQ200" s="161">
        <f t="shared" si="1058"/>
        <v>0</v>
      </c>
      <c r="BR200" s="260">
        <v>7961</v>
      </c>
      <c r="BS200" s="182">
        <f t="shared" si="1018"/>
        <v>0</v>
      </c>
      <c r="BT200" s="161">
        <f t="shared" si="1059"/>
        <v>1</v>
      </c>
      <c r="BU200" s="260">
        <v>3961</v>
      </c>
      <c r="BV200" s="180">
        <f t="shared" si="1019"/>
        <v>3961</v>
      </c>
      <c r="BW200" s="162">
        <f t="shared" si="1060"/>
        <v>1</v>
      </c>
      <c r="BX200" s="260">
        <v>761</v>
      </c>
      <c r="BY200" s="176">
        <f t="shared" si="1020"/>
        <v>761</v>
      </c>
      <c r="BZ200" s="161">
        <f t="shared" si="1061"/>
        <v>0</v>
      </c>
      <c r="CA200" s="260">
        <v>1421</v>
      </c>
      <c r="CB200" s="180">
        <f t="shared" si="1021"/>
        <v>0</v>
      </c>
      <c r="CC200" s="162">
        <f t="shared" si="1062"/>
        <v>0</v>
      </c>
      <c r="CD200" s="163"/>
      <c r="CE200" s="182"/>
      <c r="CF200" s="410">
        <f t="shared" si="1063"/>
        <v>0</v>
      </c>
      <c r="CG200" s="259">
        <v>-1199</v>
      </c>
      <c r="CH200" s="182">
        <f t="shared" si="1022"/>
        <v>0</v>
      </c>
      <c r="CI200" s="416">
        <f t="shared" si="1064"/>
        <v>0</v>
      </c>
      <c r="CJ200" s="259">
        <v>-619</v>
      </c>
      <c r="CK200" s="444">
        <f t="shared" si="1023"/>
        <v>0</v>
      </c>
      <c r="CL200" s="162">
        <f t="shared" si="1065"/>
        <v>0</v>
      </c>
      <c r="CM200" s="259">
        <v>-155</v>
      </c>
      <c r="CN200" s="608">
        <f t="shared" si="1024"/>
        <v>0</v>
      </c>
      <c r="CO200" s="158">
        <f t="shared" si="1025"/>
        <v>4942.63</v>
      </c>
      <c r="CP200" s="182"/>
      <c r="CQ200" s="731">
        <f t="shared" si="1026"/>
        <v>4942.63</v>
      </c>
      <c r="CR200" s="599"/>
      <c r="CS200" s="359">
        <f t="shared" si="1066"/>
        <v>40118</v>
      </c>
      <c r="CT200" s="613"/>
      <c r="CU200" s="182"/>
      <c r="CV200" s="608"/>
      <c r="CW200" s="642"/>
      <c r="CX200" s="182"/>
      <c r="CY200" s="608"/>
      <c r="CZ200" s="613"/>
      <c r="DA200" s="182"/>
      <c r="DB200" s="608"/>
      <c r="DC200" s="613"/>
      <c r="DD200" s="182"/>
      <c r="DE200" s="608"/>
      <c r="DF200" s="613"/>
      <c r="DG200" s="182"/>
      <c r="DH200" s="608"/>
      <c r="DI200" s="613"/>
      <c r="DJ200" s="182"/>
      <c r="DK200" s="608"/>
      <c r="DL200" s="613"/>
      <c r="DM200" s="182"/>
      <c r="DN200" s="608"/>
      <c r="DO200" s="613"/>
      <c r="DP200" s="182"/>
      <c r="DQ200" s="608"/>
      <c r="DR200" s="613"/>
      <c r="DS200" s="182"/>
      <c r="DT200" s="608"/>
      <c r="DU200" s="613"/>
      <c r="DV200" s="182"/>
      <c r="DW200" s="608"/>
      <c r="DX200" s="613"/>
      <c r="DY200" s="182"/>
      <c r="DZ200" s="608"/>
      <c r="EA200" s="613"/>
      <c r="EB200" s="182"/>
      <c r="EC200" s="608"/>
      <c r="ED200" s="613"/>
      <c r="EE200" s="182"/>
      <c r="EF200" s="608"/>
      <c r="EG200" s="613"/>
      <c r="EH200" s="182"/>
      <c r="EI200" s="608"/>
      <c r="EJ200" s="613"/>
      <c r="EK200" s="182"/>
      <c r="EL200" s="608"/>
      <c r="EM200" s="613"/>
      <c r="EN200" s="182"/>
      <c r="EO200" s="608"/>
      <c r="EP200" s="613"/>
      <c r="EQ200" s="182"/>
      <c r="ER200" s="608"/>
      <c r="ES200" s="613"/>
      <c r="ET200" s="182"/>
      <c r="EU200" s="608"/>
      <c r="EV200" s="613"/>
      <c r="EW200" s="182"/>
      <c r="EX200" s="608"/>
      <c r="EY200" s="613"/>
      <c r="EZ200" s="182"/>
      <c r="FA200" s="608"/>
      <c r="FB200" s="182"/>
      <c r="FC200" s="182"/>
      <c r="FD200" s="182"/>
      <c r="FE200" s="588"/>
      <c r="FF200" s="182"/>
      <c r="FG200" s="181"/>
      <c r="FH200" s="860"/>
      <c r="FI200" s="662">
        <f t="shared" si="966"/>
        <v>40940</v>
      </c>
      <c r="FJ200" s="677"/>
      <c r="FK200" s="677"/>
      <c r="FL200" s="677"/>
      <c r="FM200" s="677"/>
      <c r="FN200" s="677"/>
      <c r="FO200" s="677"/>
      <c r="FP200" s="677"/>
      <c r="FQ200" s="677"/>
      <c r="FR200" s="677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666"/>
      <c r="GD200" s="666"/>
      <c r="GE200" s="666"/>
      <c r="GF200" s="666"/>
      <c r="GG200" s="169"/>
      <c r="GH200" s="686">
        <f t="shared" si="1068"/>
        <v>0</v>
      </c>
      <c r="GI200" s="171">
        <f t="shared" si="1069"/>
        <v>0</v>
      </c>
      <c r="GJ200" s="171">
        <f t="shared" si="1070"/>
        <v>0</v>
      </c>
      <c r="GK200" s="171">
        <f t="shared" si="1071"/>
        <v>0</v>
      </c>
      <c r="GL200" s="171">
        <f t="shared" si="1072"/>
        <v>0</v>
      </c>
      <c r="GM200" s="171">
        <f t="shared" si="1073"/>
        <v>0</v>
      </c>
      <c r="GN200" s="171">
        <f t="shared" si="1074"/>
        <v>0</v>
      </c>
      <c r="GO200" s="171">
        <f t="shared" si="1075"/>
        <v>0</v>
      </c>
      <c r="GP200" s="171">
        <f t="shared" si="1076"/>
        <v>0</v>
      </c>
      <c r="GQ200" s="171">
        <f t="shared" si="1077"/>
        <v>0</v>
      </c>
      <c r="GR200" s="171">
        <f t="shared" si="1078"/>
        <v>0</v>
      </c>
      <c r="GS200" s="171">
        <f t="shared" si="1079"/>
        <v>9100.3000000000011</v>
      </c>
      <c r="GT200" s="171">
        <f t="shared" si="1080"/>
        <v>0</v>
      </c>
      <c r="GU200" s="171">
        <f t="shared" si="1081"/>
        <v>0</v>
      </c>
      <c r="GV200" s="171">
        <f t="shared" si="1082"/>
        <v>0</v>
      </c>
      <c r="GW200" s="171">
        <f t="shared" si="1083"/>
        <v>0</v>
      </c>
      <c r="GX200" s="171">
        <f t="shared" si="1084"/>
        <v>0</v>
      </c>
      <c r="GY200" s="171">
        <f t="shared" si="1085"/>
        <v>17357.629999999997</v>
      </c>
      <c r="GZ200" s="171">
        <f t="shared" si="1086"/>
        <v>0</v>
      </c>
      <c r="HA200" s="171">
        <f t="shared" si="1087"/>
        <v>0</v>
      </c>
      <c r="HB200" s="171">
        <f t="shared" si="1088"/>
        <v>75663.649999999994</v>
      </c>
      <c r="HC200" s="171">
        <f t="shared" si="1089"/>
        <v>12133.74</v>
      </c>
      <c r="HD200" s="171">
        <f t="shared" si="1090"/>
        <v>0</v>
      </c>
      <c r="HE200" s="171">
        <f t="shared" si="1091"/>
        <v>0</v>
      </c>
      <c r="HF200" s="171">
        <f t="shared" si="1092"/>
        <v>0</v>
      </c>
      <c r="HG200" s="171">
        <f t="shared" si="1093"/>
        <v>0</v>
      </c>
      <c r="HH200" s="171">
        <f t="shared" si="1094"/>
        <v>0</v>
      </c>
      <c r="HI200" s="778"/>
      <c r="HJ200" s="171">
        <f t="shared" si="1095"/>
        <v>4457.88</v>
      </c>
      <c r="HK200" s="171"/>
      <c r="HL200" s="172">
        <f t="shared" si="1096"/>
        <v>40940</v>
      </c>
      <c r="HM200" s="171">
        <f t="shared" si="967"/>
        <v>114255.32000000002</v>
      </c>
      <c r="HN200" s="700">
        <f t="shared" si="1027"/>
        <v>40118</v>
      </c>
      <c r="HO200" s="160">
        <f t="shared" si="1028"/>
        <v>4942.63</v>
      </c>
      <c r="HP200" s="160">
        <f t="shared" si="1029"/>
        <v>0</v>
      </c>
      <c r="HQ200" s="171">
        <f t="shared" si="1030"/>
        <v>4942.63</v>
      </c>
      <c r="HR200" s="168">
        <f t="shared" si="1031"/>
        <v>1</v>
      </c>
      <c r="HS200" s="168">
        <f t="shared" si="1032"/>
        <v>0</v>
      </c>
      <c r="HT200" s="160">
        <f t="shared" si="1067"/>
        <v>101103.12000000004</v>
      </c>
      <c r="HU200" s="158">
        <f>MAX(HT55:HT200)</f>
        <v>101103.12000000004</v>
      </c>
      <c r="HV200" s="158">
        <f t="shared" si="1033"/>
        <v>0</v>
      </c>
      <c r="HW200" s="170"/>
      <c r="HX200" s="468"/>
      <c r="HY200" s="156"/>
      <c r="HZ200" s="156"/>
      <c r="IA200" s="156"/>
      <c r="IB200" s="156"/>
      <c r="IC200" s="156"/>
      <c r="ID200" s="156"/>
      <c r="IE200" s="156"/>
      <c r="IF200" s="156"/>
      <c r="IG200" s="156"/>
      <c r="IH200" s="156"/>
      <c r="II200" s="156"/>
      <c r="IJ200" s="156"/>
      <c r="IK200" s="156"/>
      <c r="IL200" s="156"/>
      <c r="IM200" s="156"/>
      <c r="IN200" s="156"/>
      <c r="IO200" s="156"/>
      <c r="IP200" s="156"/>
      <c r="IQ200" s="156"/>
      <c r="IR200" s="156"/>
      <c r="IS200" s="156"/>
      <c r="IT200" s="156"/>
      <c r="IU200" s="156"/>
      <c r="IV200" s="156"/>
      <c r="IW200" s="156"/>
      <c r="IX200" s="156"/>
      <c r="IY200" s="156"/>
      <c r="IZ200" s="156"/>
      <c r="JA200" s="156"/>
      <c r="JB200" s="156"/>
      <c r="JC200" s="156"/>
      <c r="JD200" s="156"/>
      <c r="JE200" s="156"/>
      <c r="JF200" s="156"/>
      <c r="JG200" s="156"/>
      <c r="JH200" s="156"/>
      <c r="JI200" s="156"/>
      <c r="JJ200" s="156"/>
      <c r="JK200" s="156"/>
      <c r="JL200" s="156"/>
      <c r="JM200" s="156"/>
      <c r="JN200" s="156"/>
      <c r="JO200" s="156"/>
      <c r="JP200" s="156"/>
      <c r="JQ200" s="156"/>
      <c r="JR200" s="156"/>
      <c r="JS200" s="156"/>
      <c r="JT200" s="156"/>
      <c r="JU200" s="156"/>
    </row>
    <row r="201" spans="1:281" s="174" customFormat="1" ht="19.5" customHeight="1" x14ac:dyDescent="0.35">
      <c r="A201" s="156"/>
      <c r="B201" s="813">
        <f t="shared" si="1034"/>
        <v>40148</v>
      </c>
      <c r="C201" s="814">
        <f t="shared" si="1035"/>
        <v>39549.229999999996</v>
      </c>
      <c r="D201" s="816">
        <v>0</v>
      </c>
      <c r="E201" s="816">
        <v>0</v>
      </c>
      <c r="F201" s="814">
        <f t="shared" si="997"/>
        <v>2283.88</v>
      </c>
      <c r="G201" s="817">
        <f t="shared" si="1036"/>
        <v>41833.109999999993</v>
      </c>
      <c r="H201" s="818">
        <f t="shared" si="1037"/>
        <v>5.7747774103313776E-2</v>
      </c>
      <c r="I201" s="765">
        <f t="shared" si="1038"/>
        <v>103387.00000000004</v>
      </c>
      <c r="J201" s="159">
        <f t="shared" si="998"/>
        <v>0</v>
      </c>
      <c r="K201" s="267">
        <v>40148</v>
      </c>
      <c r="L201" s="162">
        <f t="shared" si="1039"/>
        <v>0</v>
      </c>
      <c r="M201" s="260">
        <v>973.5</v>
      </c>
      <c r="N201" s="175">
        <f t="shared" si="999"/>
        <v>0</v>
      </c>
      <c r="O201" s="162">
        <f t="shared" si="1040"/>
        <v>0</v>
      </c>
      <c r="P201" s="260">
        <v>97.35</v>
      </c>
      <c r="Q201" s="176">
        <f t="shared" si="1000"/>
        <v>0</v>
      </c>
      <c r="R201" s="161">
        <f t="shared" si="1041"/>
        <v>0</v>
      </c>
      <c r="S201" s="260">
        <v>1857.6</v>
      </c>
      <c r="T201" s="177">
        <f t="shared" si="1001"/>
        <v>0</v>
      </c>
      <c r="U201" s="164">
        <f t="shared" si="1042"/>
        <v>0</v>
      </c>
      <c r="V201" s="260">
        <v>185.76</v>
      </c>
      <c r="W201" s="177">
        <f t="shared" si="1002"/>
        <v>0</v>
      </c>
      <c r="X201" s="164">
        <f t="shared" si="1043"/>
        <v>0</v>
      </c>
      <c r="Y201" s="247">
        <v>-1619</v>
      </c>
      <c r="Z201" s="178">
        <f t="shared" si="1003"/>
        <v>0</v>
      </c>
      <c r="AA201" s="165">
        <f t="shared" si="1044"/>
        <v>0</v>
      </c>
      <c r="AB201" s="247">
        <v>-829</v>
      </c>
      <c r="AC201" s="179">
        <f t="shared" si="1004"/>
        <v>0</v>
      </c>
      <c r="AD201" s="164">
        <f t="shared" si="1045"/>
        <v>0</v>
      </c>
      <c r="AE201" s="247">
        <v>-197</v>
      </c>
      <c r="AF201" s="179">
        <f t="shared" si="1005"/>
        <v>0</v>
      </c>
      <c r="AG201" s="164">
        <f t="shared" si="1046"/>
        <v>0</v>
      </c>
      <c r="AH201" s="243">
        <v>-689</v>
      </c>
      <c r="AI201" s="178">
        <f t="shared" si="1006"/>
        <v>0</v>
      </c>
      <c r="AJ201" s="165">
        <f t="shared" si="1047"/>
        <v>0</v>
      </c>
      <c r="AK201" s="243">
        <v>-364</v>
      </c>
      <c r="AL201" s="179">
        <f t="shared" si="1007"/>
        <v>0</v>
      </c>
      <c r="AM201" s="164">
        <f t="shared" si="1048"/>
        <v>0</v>
      </c>
      <c r="AN201" s="243">
        <v>-169</v>
      </c>
      <c r="AO201" s="178">
        <f t="shared" si="1008"/>
        <v>0</v>
      </c>
      <c r="AP201" s="165">
        <f t="shared" si="1049"/>
        <v>0</v>
      </c>
      <c r="AQ201" s="260">
        <v>1581</v>
      </c>
      <c r="AR201" s="179">
        <f t="shared" si="1009"/>
        <v>0</v>
      </c>
      <c r="AS201" s="164">
        <f t="shared" si="1050"/>
        <v>1</v>
      </c>
      <c r="AT201" s="260">
        <v>123</v>
      </c>
      <c r="AU201" s="180">
        <f t="shared" si="1010"/>
        <v>123</v>
      </c>
      <c r="AV201" s="162">
        <f t="shared" si="1051"/>
        <v>0</v>
      </c>
      <c r="AW201" s="259">
        <v>-1725</v>
      </c>
      <c r="AX201" s="176">
        <f t="shared" si="1011"/>
        <v>0</v>
      </c>
      <c r="AY201" s="161">
        <f t="shared" si="1052"/>
        <v>0</v>
      </c>
      <c r="AZ201" s="248">
        <v>241</v>
      </c>
      <c r="BA201" s="181">
        <f t="shared" si="1012"/>
        <v>0</v>
      </c>
      <c r="BB201" s="162">
        <f t="shared" si="1053"/>
        <v>0</v>
      </c>
      <c r="BC201" s="248">
        <v>20.2</v>
      </c>
      <c r="BD201" s="182">
        <f t="shared" si="1013"/>
        <v>0</v>
      </c>
      <c r="BE201" s="161">
        <f t="shared" si="1054"/>
        <v>0</v>
      </c>
      <c r="BF201" s="248">
        <v>3989.75</v>
      </c>
      <c r="BG201" s="182">
        <f t="shared" si="1014"/>
        <v>0</v>
      </c>
      <c r="BH201" s="161">
        <f t="shared" si="1055"/>
        <v>0</v>
      </c>
      <c r="BI201" s="248">
        <v>1975.38</v>
      </c>
      <c r="BJ201" s="180">
        <f t="shared" si="1015"/>
        <v>0</v>
      </c>
      <c r="BK201" s="161">
        <f t="shared" si="1056"/>
        <v>1</v>
      </c>
      <c r="BL201" s="248">
        <v>363.88</v>
      </c>
      <c r="BM201" s="180">
        <f t="shared" si="1016"/>
        <v>363.88</v>
      </c>
      <c r="BN201" s="161">
        <f t="shared" si="1057"/>
        <v>0</v>
      </c>
      <c r="BO201" s="260">
        <v>2904.75</v>
      </c>
      <c r="BP201" s="176">
        <f t="shared" si="1017"/>
        <v>0</v>
      </c>
      <c r="BQ201" s="161">
        <f t="shared" si="1058"/>
        <v>0</v>
      </c>
      <c r="BR201" s="260">
        <v>3086</v>
      </c>
      <c r="BS201" s="182">
        <f t="shared" si="1018"/>
        <v>0</v>
      </c>
      <c r="BT201" s="161">
        <f t="shared" si="1059"/>
        <v>1</v>
      </c>
      <c r="BU201" s="260">
        <v>1523.5</v>
      </c>
      <c r="BV201" s="180">
        <f t="shared" si="1019"/>
        <v>1523.5</v>
      </c>
      <c r="BW201" s="162">
        <f t="shared" si="1060"/>
        <v>1</v>
      </c>
      <c r="BX201" s="260">
        <v>273.5</v>
      </c>
      <c r="BY201" s="176">
        <f t="shared" si="1020"/>
        <v>273.5</v>
      </c>
      <c r="BZ201" s="161">
        <f t="shared" si="1061"/>
        <v>0</v>
      </c>
      <c r="CA201" s="260">
        <v>878</v>
      </c>
      <c r="CB201" s="180">
        <f t="shared" si="1021"/>
        <v>0</v>
      </c>
      <c r="CC201" s="162">
        <f t="shared" si="1062"/>
        <v>0</v>
      </c>
      <c r="CD201" s="163"/>
      <c r="CE201" s="182"/>
      <c r="CF201" s="410">
        <f t="shared" si="1063"/>
        <v>0</v>
      </c>
      <c r="CG201" s="260">
        <v>5121</v>
      </c>
      <c r="CH201" s="182">
        <f t="shared" si="1022"/>
        <v>0</v>
      </c>
      <c r="CI201" s="416">
        <f t="shared" si="1064"/>
        <v>0</v>
      </c>
      <c r="CJ201" s="260">
        <v>2541</v>
      </c>
      <c r="CK201" s="444">
        <f t="shared" si="1023"/>
        <v>0</v>
      </c>
      <c r="CL201" s="162">
        <f t="shared" si="1065"/>
        <v>0</v>
      </c>
      <c r="CM201" s="260">
        <v>477</v>
      </c>
      <c r="CN201" s="608">
        <f t="shared" si="1024"/>
        <v>0</v>
      </c>
      <c r="CO201" s="158">
        <f t="shared" si="1025"/>
        <v>2283.88</v>
      </c>
      <c r="CP201" s="182"/>
      <c r="CQ201" s="731">
        <f t="shared" si="1026"/>
        <v>2283.88</v>
      </c>
      <c r="CR201" s="599"/>
      <c r="CS201" s="359">
        <f t="shared" si="1066"/>
        <v>40148</v>
      </c>
      <c r="CT201" s="613"/>
      <c r="CU201" s="182"/>
      <c r="CV201" s="608"/>
      <c r="CW201" s="642"/>
      <c r="CX201" s="182"/>
      <c r="CY201" s="608"/>
      <c r="CZ201" s="613"/>
      <c r="DA201" s="182"/>
      <c r="DB201" s="608"/>
      <c r="DC201" s="613"/>
      <c r="DD201" s="182"/>
      <c r="DE201" s="608"/>
      <c r="DF201" s="613"/>
      <c r="DG201" s="182"/>
      <c r="DH201" s="608"/>
      <c r="DI201" s="613"/>
      <c r="DJ201" s="182"/>
      <c r="DK201" s="608"/>
      <c r="DL201" s="613"/>
      <c r="DM201" s="182"/>
      <c r="DN201" s="608"/>
      <c r="DO201" s="613"/>
      <c r="DP201" s="182"/>
      <c r="DQ201" s="608"/>
      <c r="DR201" s="613"/>
      <c r="DS201" s="182"/>
      <c r="DT201" s="608"/>
      <c r="DU201" s="613"/>
      <c r="DV201" s="182"/>
      <c r="DW201" s="608"/>
      <c r="DX201" s="613"/>
      <c r="DY201" s="182"/>
      <c r="DZ201" s="608"/>
      <c r="EA201" s="613"/>
      <c r="EB201" s="182"/>
      <c r="EC201" s="608"/>
      <c r="ED201" s="613"/>
      <c r="EE201" s="182"/>
      <c r="EF201" s="608"/>
      <c r="EG201" s="613"/>
      <c r="EH201" s="182"/>
      <c r="EI201" s="608"/>
      <c r="EJ201" s="613"/>
      <c r="EK201" s="182"/>
      <c r="EL201" s="608"/>
      <c r="EM201" s="613"/>
      <c r="EN201" s="182"/>
      <c r="EO201" s="608"/>
      <c r="EP201" s="613"/>
      <c r="EQ201" s="182"/>
      <c r="ER201" s="608"/>
      <c r="ES201" s="613"/>
      <c r="ET201" s="182"/>
      <c r="EU201" s="608"/>
      <c r="EV201" s="613"/>
      <c r="EW201" s="182"/>
      <c r="EX201" s="608"/>
      <c r="EY201" s="613"/>
      <c r="EZ201" s="182"/>
      <c r="FA201" s="608"/>
      <c r="FB201" s="182"/>
      <c r="FC201" s="182"/>
      <c r="FD201" s="182"/>
      <c r="FE201" s="588"/>
      <c r="FF201" s="182"/>
      <c r="FG201" s="181"/>
      <c r="FH201" s="860"/>
      <c r="FI201" s="662">
        <f t="shared" si="966"/>
        <v>40969</v>
      </c>
      <c r="FJ201" s="677"/>
      <c r="FK201" s="677"/>
      <c r="FL201" s="677"/>
      <c r="FM201" s="677"/>
      <c r="FN201" s="677"/>
      <c r="FO201" s="677"/>
      <c r="FP201" s="677"/>
      <c r="FQ201" s="677"/>
      <c r="FR201" s="677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666"/>
      <c r="GD201" s="666"/>
      <c r="GE201" s="666"/>
      <c r="GF201" s="666"/>
      <c r="GG201" s="169"/>
      <c r="GH201" s="686">
        <f t="shared" si="1068"/>
        <v>0</v>
      </c>
      <c r="GI201" s="171">
        <f t="shared" si="1069"/>
        <v>0</v>
      </c>
      <c r="GJ201" s="171">
        <f t="shared" si="1070"/>
        <v>0</v>
      </c>
      <c r="GK201" s="171">
        <f t="shared" si="1071"/>
        <v>0</v>
      </c>
      <c r="GL201" s="171">
        <f t="shared" si="1072"/>
        <v>0</v>
      </c>
      <c r="GM201" s="171">
        <f t="shared" si="1073"/>
        <v>0</v>
      </c>
      <c r="GN201" s="171">
        <f t="shared" si="1074"/>
        <v>0</v>
      </c>
      <c r="GO201" s="171">
        <f t="shared" si="1075"/>
        <v>0</v>
      </c>
      <c r="GP201" s="171">
        <f t="shared" si="1076"/>
        <v>0</v>
      </c>
      <c r="GQ201" s="171">
        <f t="shared" si="1077"/>
        <v>0</v>
      </c>
      <c r="GR201" s="171">
        <f t="shared" si="1078"/>
        <v>0</v>
      </c>
      <c r="GS201" s="171">
        <f t="shared" si="1079"/>
        <v>9087.8000000000011</v>
      </c>
      <c r="GT201" s="171">
        <f t="shared" si="1080"/>
        <v>0</v>
      </c>
      <c r="GU201" s="171">
        <f t="shared" si="1081"/>
        <v>0</v>
      </c>
      <c r="GV201" s="171">
        <f t="shared" si="1082"/>
        <v>0</v>
      </c>
      <c r="GW201" s="171">
        <f t="shared" si="1083"/>
        <v>0</v>
      </c>
      <c r="GX201" s="171">
        <f t="shared" si="1084"/>
        <v>0</v>
      </c>
      <c r="GY201" s="171">
        <f t="shared" si="1085"/>
        <v>17106.629999999997</v>
      </c>
      <c r="GZ201" s="171">
        <f t="shared" si="1086"/>
        <v>0</v>
      </c>
      <c r="HA201" s="171">
        <f t="shared" si="1087"/>
        <v>0</v>
      </c>
      <c r="HB201" s="171">
        <f t="shared" si="1088"/>
        <v>77163.649999999994</v>
      </c>
      <c r="HC201" s="171">
        <f t="shared" si="1089"/>
        <v>12433.74</v>
      </c>
      <c r="HD201" s="171">
        <f t="shared" si="1090"/>
        <v>0</v>
      </c>
      <c r="HE201" s="171">
        <f t="shared" si="1091"/>
        <v>0</v>
      </c>
      <c r="HF201" s="171">
        <f t="shared" si="1092"/>
        <v>0</v>
      </c>
      <c r="HG201" s="171">
        <f t="shared" si="1093"/>
        <v>0</v>
      </c>
      <c r="HH201" s="171">
        <f t="shared" si="1094"/>
        <v>0</v>
      </c>
      <c r="HI201" s="778"/>
      <c r="HJ201" s="171">
        <f t="shared" si="1095"/>
        <v>1536.5</v>
      </c>
      <c r="HK201" s="171"/>
      <c r="HL201" s="172">
        <f t="shared" si="1096"/>
        <v>40969</v>
      </c>
      <c r="HM201" s="171">
        <f t="shared" si="967"/>
        <v>115791.82000000002</v>
      </c>
      <c r="HN201" s="700">
        <f t="shared" si="1027"/>
        <v>40148</v>
      </c>
      <c r="HO201" s="160">
        <f t="shared" si="1028"/>
        <v>2283.88</v>
      </c>
      <c r="HP201" s="160">
        <f t="shared" si="1029"/>
        <v>0</v>
      </c>
      <c r="HQ201" s="171">
        <f t="shared" si="1030"/>
        <v>2283.88</v>
      </c>
      <c r="HR201" s="168">
        <f t="shared" si="1031"/>
        <v>1</v>
      </c>
      <c r="HS201" s="168">
        <f t="shared" si="1032"/>
        <v>0</v>
      </c>
      <c r="HT201" s="160">
        <f t="shared" si="1067"/>
        <v>103387.00000000004</v>
      </c>
      <c r="HU201" s="158">
        <f>MAX(HT55:HT201)</f>
        <v>103387.00000000004</v>
      </c>
      <c r="HV201" s="158">
        <f t="shared" si="1033"/>
        <v>0</v>
      </c>
      <c r="HW201" s="170"/>
      <c r="HX201" s="468"/>
      <c r="HY201" s="156"/>
      <c r="HZ201" s="156"/>
      <c r="IA201" s="156"/>
      <c r="IB201" s="156"/>
      <c r="IC201" s="156"/>
      <c r="ID201" s="156"/>
      <c r="IE201" s="156"/>
      <c r="IF201" s="156"/>
      <c r="IG201" s="156"/>
      <c r="IH201" s="156"/>
      <c r="II201" s="156"/>
      <c r="IJ201" s="156"/>
      <c r="IK201" s="156"/>
      <c r="IL201" s="156"/>
      <c r="IM201" s="156"/>
      <c r="IN201" s="156"/>
      <c r="IO201" s="156"/>
      <c r="IP201" s="156"/>
      <c r="IQ201" s="156"/>
      <c r="IR201" s="156"/>
      <c r="IS201" s="156"/>
      <c r="IT201" s="156"/>
      <c r="IU201" s="156"/>
      <c r="IV201" s="156"/>
      <c r="IW201" s="156"/>
      <c r="IX201" s="156"/>
      <c r="IY201" s="156"/>
      <c r="IZ201" s="156"/>
      <c r="JA201" s="156"/>
      <c r="JB201" s="156"/>
      <c r="JC201" s="156"/>
      <c r="JD201" s="156"/>
      <c r="JE201" s="156"/>
      <c r="JF201" s="156"/>
      <c r="JG201" s="156"/>
      <c r="JH201" s="156"/>
      <c r="JI201" s="156"/>
      <c r="JJ201" s="156"/>
      <c r="JK201" s="156"/>
      <c r="JL201" s="156"/>
      <c r="JM201" s="156"/>
      <c r="JN201" s="156"/>
      <c r="JO201" s="156"/>
      <c r="JP201" s="156"/>
      <c r="JQ201" s="156"/>
      <c r="JR201" s="156"/>
      <c r="JS201" s="156"/>
      <c r="JT201" s="156"/>
      <c r="JU201" s="156"/>
    </row>
    <row r="202" spans="1:281" s="174" customFormat="1" ht="19.5" customHeight="1" x14ac:dyDescent="0.35">
      <c r="A202" s="156"/>
      <c r="B202" s="813"/>
      <c r="C202" s="814"/>
      <c r="D202" s="816"/>
      <c r="E202" s="816"/>
      <c r="F202" s="820" t="s">
        <v>45</v>
      </c>
      <c r="G202" s="817"/>
      <c r="H202" s="821" t="s">
        <v>25</v>
      </c>
      <c r="I202" s="765"/>
      <c r="J202" s="159"/>
      <c r="K202" s="268"/>
      <c r="L202" s="162"/>
      <c r="M202"/>
      <c r="N202" s="175"/>
      <c r="O202" s="162"/>
      <c r="P202"/>
      <c r="Q202" s="176"/>
      <c r="R202" s="161"/>
      <c r="S202" s="244" t="s">
        <v>117</v>
      </c>
      <c r="T202" s="177"/>
      <c r="U202" s="164"/>
      <c r="V202" s="244" t="s">
        <v>117</v>
      </c>
      <c r="W202" s="177"/>
      <c r="X202" s="164"/>
      <c r="Y202" s="249" t="s">
        <v>45</v>
      </c>
      <c r="Z202" s="178"/>
      <c r="AA202" s="165"/>
      <c r="AB202" s="249" t="s">
        <v>45</v>
      </c>
      <c r="AC202" s="179"/>
      <c r="AD202" s="164"/>
      <c r="AE202" s="249" t="s">
        <v>45</v>
      </c>
      <c r="AF202" s="179"/>
      <c r="AG202" s="164"/>
      <c r="AH202" s="333" t="s">
        <v>45</v>
      </c>
      <c r="AI202" s="178"/>
      <c r="AJ202" s="165"/>
      <c r="AK202" s="333" t="s">
        <v>45</v>
      </c>
      <c r="AL202" s="179"/>
      <c r="AM202" s="164"/>
      <c r="AN202" s="333" t="s">
        <v>45</v>
      </c>
      <c r="AO202" s="178"/>
      <c r="AP202" s="165"/>
      <c r="AQ202" s="244" t="s">
        <v>2</v>
      </c>
      <c r="AR202" s="179"/>
      <c r="AS202" s="164"/>
      <c r="AT202" s="244" t="s">
        <v>2</v>
      </c>
      <c r="AU202" s="180"/>
      <c r="AV202" s="162"/>
      <c r="AW202" s="244" t="s">
        <v>2</v>
      </c>
      <c r="AX202" s="176"/>
      <c r="AY202" s="161"/>
      <c r="AZ202" s="249" t="s">
        <v>2</v>
      </c>
      <c r="BA202" s="181"/>
      <c r="BB202" s="162"/>
      <c r="BC202" s="249" t="s">
        <v>2</v>
      </c>
      <c r="BD202" s="182"/>
      <c r="BE202" s="161"/>
      <c r="BF202" s="485" t="s">
        <v>61</v>
      </c>
      <c r="BG202" s="182"/>
      <c r="BH202" s="161"/>
      <c r="BI202" s="485" t="s">
        <v>61</v>
      </c>
      <c r="BJ202" s="180"/>
      <c r="BK202" s="161"/>
      <c r="BL202" s="485" t="s">
        <v>61</v>
      </c>
      <c r="BM202" s="180"/>
      <c r="BN202" s="161"/>
      <c r="BO202" s="244" t="s">
        <v>2</v>
      </c>
      <c r="BP202" s="176"/>
      <c r="BQ202" s="161"/>
      <c r="BR202" s="244" t="s">
        <v>2</v>
      </c>
      <c r="BS202" s="182"/>
      <c r="BT202" s="161"/>
      <c r="BU202" s="244" t="s">
        <v>2</v>
      </c>
      <c r="BV202" s="180"/>
      <c r="BW202" s="162"/>
      <c r="BX202" s="244" t="s">
        <v>2</v>
      </c>
      <c r="BY202" s="176"/>
      <c r="BZ202" s="161"/>
      <c r="CA202" s="244" t="s">
        <v>2</v>
      </c>
      <c r="CB202" s="180"/>
      <c r="CC202" s="162"/>
      <c r="CD202" s="186"/>
      <c r="CE202" s="182"/>
      <c r="CF202" s="410"/>
      <c r="CG202" s="244" t="s">
        <v>2</v>
      </c>
      <c r="CH202" s="182"/>
      <c r="CI202" s="416"/>
      <c r="CJ202" s="244" t="s">
        <v>2</v>
      </c>
      <c r="CK202" s="444"/>
      <c r="CL202" s="162"/>
      <c r="CM202" s="244" t="s">
        <v>2</v>
      </c>
      <c r="CN202" s="608"/>
      <c r="CO202" s="702" t="s">
        <v>111</v>
      </c>
      <c r="CP202" s="182"/>
      <c r="CQ202" s="732" t="s">
        <v>119</v>
      </c>
      <c r="CR202" s="599"/>
      <c r="CS202" s="359"/>
      <c r="CT202" s="613"/>
      <c r="CU202" s="182"/>
      <c r="CV202" s="608"/>
      <c r="CW202" s="642"/>
      <c r="CX202" s="182"/>
      <c r="CY202" s="608"/>
      <c r="CZ202" s="613"/>
      <c r="DA202" s="182"/>
      <c r="DB202" s="608"/>
      <c r="DC202" s="613"/>
      <c r="DD202" s="182"/>
      <c r="DE202" s="608"/>
      <c r="DF202" s="613"/>
      <c r="DG202" s="182"/>
      <c r="DH202" s="608"/>
      <c r="DI202" s="613"/>
      <c r="DJ202" s="182"/>
      <c r="DK202" s="608"/>
      <c r="DL202" s="613"/>
      <c r="DM202" s="182"/>
      <c r="DN202" s="608"/>
      <c r="DO202" s="613"/>
      <c r="DP202" s="182"/>
      <c r="DQ202" s="608"/>
      <c r="DR202" s="613"/>
      <c r="DS202" s="182"/>
      <c r="DT202" s="608"/>
      <c r="DU202" s="613"/>
      <c r="DV202" s="182"/>
      <c r="DW202" s="608"/>
      <c r="DX202" s="613"/>
      <c r="DY202" s="182"/>
      <c r="DZ202" s="608"/>
      <c r="EA202" s="613"/>
      <c r="EB202" s="182"/>
      <c r="EC202" s="608"/>
      <c r="ED202" s="613"/>
      <c r="EE202" s="182"/>
      <c r="EF202" s="608"/>
      <c r="EG202" s="613"/>
      <c r="EH202" s="182"/>
      <c r="EI202" s="608"/>
      <c r="EJ202" s="613"/>
      <c r="EK202" s="182"/>
      <c r="EL202" s="608"/>
      <c r="EM202" s="613"/>
      <c r="EN202" s="182"/>
      <c r="EO202" s="608"/>
      <c r="EP202" s="613"/>
      <c r="EQ202" s="182"/>
      <c r="ER202" s="608"/>
      <c r="ES202" s="613"/>
      <c r="ET202" s="182"/>
      <c r="EU202" s="608"/>
      <c r="EV202" s="613"/>
      <c r="EW202" s="182"/>
      <c r="EX202" s="608"/>
      <c r="EY202" s="613"/>
      <c r="EZ202" s="182"/>
      <c r="FA202" s="608"/>
      <c r="FB202" s="182"/>
      <c r="FC202" s="182"/>
      <c r="FD202" s="182"/>
      <c r="FE202" s="588"/>
      <c r="FF202" s="182"/>
      <c r="FG202" s="181"/>
      <c r="FH202" s="860"/>
      <c r="FI202" s="662">
        <f t="shared" si="966"/>
        <v>41000</v>
      </c>
      <c r="FJ202" s="677"/>
      <c r="FK202" s="677"/>
      <c r="FL202" s="677"/>
      <c r="FM202" s="677"/>
      <c r="FN202" s="677"/>
      <c r="FO202" s="677"/>
      <c r="FP202" s="677"/>
      <c r="FQ202" s="677"/>
      <c r="FR202" s="677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666"/>
      <c r="GD202" s="666"/>
      <c r="GE202" s="666"/>
      <c r="GF202" s="666"/>
      <c r="GG202" s="169"/>
      <c r="GH202" s="686">
        <f t="shared" si="1068"/>
        <v>0</v>
      </c>
      <c r="GI202" s="171">
        <f t="shared" si="1069"/>
        <v>0</v>
      </c>
      <c r="GJ202" s="171">
        <f t="shared" si="1070"/>
        <v>0</v>
      </c>
      <c r="GK202" s="171">
        <f t="shared" si="1071"/>
        <v>0</v>
      </c>
      <c r="GL202" s="171">
        <f t="shared" si="1072"/>
        <v>0</v>
      </c>
      <c r="GM202" s="171">
        <f t="shared" si="1073"/>
        <v>0</v>
      </c>
      <c r="GN202" s="171">
        <f t="shared" si="1074"/>
        <v>0</v>
      </c>
      <c r="GO202" s="171">
        <f t="shared" si="1075"/>
        <v>0</v>
      </c>
      <c r="GP202" s="171">
        <f t="shared" si="1076"/>
        <v>0</v>
      </c>
      <c r="GQ202" s="171">
        <f t="shared" si="1077"/>
        <v>0</v>
      </c>
      <c r="GR202" s="171">
        <f t="shared" si="1078"/>
        <v>0</v>
      </c>
      <c r="GS202" s="171">
        <f t="shared" si="1079"/>
        <v>8887.1</v>
      </c>
      <c r="GT202" s="171">
        <f t="shared" si="1080"/>
        <v>0</v>
      </c>
      <c r="GU202" s="171">
        <f t="shared" si="1081"/>
        <v>0</v>
      </c>
      <c r="GV202" s="171">
        <f t="shared" si="1082"/>
        <v>0</v>
      </c>
      <c r="GW202" s="171">
        <f t="shared" si="1083"/>
        <v>0</v>
      </c>
      <c r="GX202" s="171">
        <f t="shared" si="1084"/>
        <v>0</v>
      </c>
      <c r="GY202" s="171">
        <f t="shared" si="1085"/>
        <v>16713.999999999996</v>
      </c>
      <c r="GZ202" s="171">
        <f t="shared" si="1086"/>
        <v>0</v>
      </c>
      <c r="HA202" s="171">
        <f t="shared" si="1087"/>
        <v>0</v>
      </c>
      <c r="HB202" s="171">
        <f t="shared" si="1088"/>
        <v>77624.649999999994</v>
      </c>
      <c r="HC202" s="171">
        <f t="shared" si="1089"/>
        <v>12494.74</v>
      </c>
      <c r="HD202" s="171">
        <f t="shared" si="1090"/>
        <v>0</v>
      </c>
      <c r="HE202" s="171">
        <f t="shared" si="1091"/>
        <v>0</v>
      </c>
      <c r="HF202" s="171">
        <f t="shared" si="1092"/>
        <v>0</v>
      </c>
      <c r="HG202" s="171">
        <f t="shared" si="1093"/>
        <v>0</v>
      </c>
      <c r="HH202" s="171">
        <f t="shared" si="1094"/>
        <v>0</v>
      </c>
      <c r="HI202" s="778"/>
      <c r="HJ202" s="171">
        <f t="shared" si="1095"/>
        <v>-71.329999999999927</v>
      </c>
      <c r="HK202" s="171"/>
      <c r="HL202" s="172">
        <f t="shared" si="1096"/>
        <v>41000</v>
      </c>
      <c r="HM202" s="171">
        <f t="shared" si="967"/>
        <v>115720.49000000002</v>
      </c>
      <c r="HN202" s="686"/>
      <c r="HO202" s="160"/>
      <c r="HP202" s="160"/>
      <c r="HQ202" s="171"/>
      <c r="HR202" s="168"/>
      <c r="HS202" s="168"/>
      <c r="HT202" s="160"/>
      <c r="HU202" s="158"/>
      <c r="HV202" s="158"/>
      <c r="HW202" s="185"/>
      <c r="HX202" s="468"/>
      <c r="HY202" s="156"/>
      <c r="HZ202" s="156"/>
      <c r="IA202" s="156"/>
      <c r="IB202" s="156"/>
      <c r="IC202" s="156"/>
      <c r="ID202" s="156"/>
      <c r="IE202" s="156"/>
      <c r="IF202" s="156"/>
      <c r="IG202" s="156"/>
      <c r="IH202" s="156"/>
      <c r="II202" s="156"/>
      <c r="IJ202" s="156"/>
      <c r="IK202" s="156"/>
      <c r="IL202" s="156"/>
      <c r="IM202" s="156"/>
      <c r="IN202" s="156"/>
      <c r="IO202" s="156"/>
      <c r="IP202" s="156"/>
      <c r="IQ202" s="156"/>
      <c r="IR202" s="156"/>
      <c r="IS202" s="156"/>
      <c r="IT202" s="156"/>
      <c r="IU202" s="156"/>
      <c r="IV202" s="156"/>
      <c r="IW202" s="156"/>
      <c r="IX202" s="156"/>
      <c r="IY202" s="156"/>
      <c r="IZ202" s="156"/>
      <c r="JA202" s="156"/>
      <c r="JB202" s="156"/>
      <c r="JC202" s="156"/>
      <c r="JD202" s="156"/>
      <c r="JE202" s="156"/>
      <c r="JF202" s="156"/>
      <c r="JG202" s="156"/>
      <c r="JH202" s="156"/>
      <c r="JI202" s="156"/>
      <c r="JJ202" s="156"/>
      <c r="JK202" s="156"/>
      <c r="JL202" s="156"/>
      <c r="JM202" s="156"/>
      <c r="JN202" s="156"/>
      <c r="JO202" s="156"/>
      <c r="JP202" s="156"/>
      <c r="JQ202" s="156"/>
      <c r="JR202" s="156"/>
      <c r="JS202" s="156"/>
      <c r="JT202" s="156"/>
      <c r="JU202" s="156"/>
    </row>
    <row r="203" spans="1:281" s="174" customFormat="1" ht="19.5" customHeight="1" x14ac:dyDescent="0.35">
      <c r="A203" s="156"/>
      <c r="B203" s="813"/>
      <c r="C203" s="814"/>
      <c r="D203" s="816"/>
      <c r="E203" s="816"/>
      <c r="F203" s="822">
        <f>CQ203</f>
        <v>16833.099999999999</v>
      </c>
      <c r="G203" s="823"/>
      <c r="H203" s="824">
        <f>F203/D55</f>
        <v>0.67332399999999992</v>
      </c>
      <c r="I203" s="766"/>
      <c r="J203" s="187"/>
      <c r="K203" s="268"/>
      <c r="L203" s="162">
        <f>L200</f>
        <v>0</v>
      </c>
      <c r="M203" s="254">
        <v>16638.5</v>
      </c>
      <c r="N203" s="175">
        <f>M203*L203</f>
        <v>0</v>
      </c>
      <c r="O203" s="162">
        <f>O200</f>
        <v>0</v>
      </c>
      <c r="P203" s="254">
        <v>1453.25</v>
      </c>
      <c r="Q203" s="176">
        <f>P203*O203</f>
        <v>0</v>
      </c>
      <c r="R203" s="161">
        <f>R200</f>
        <v>0</v>
      </c>
      <c r="S203" s="254">
        <v>8826.4</v>
      </c>
      <c r="T203" s="177">
        <f>S203*R203</f>
        <v>0</v>
      </c>
      <c r="U203" s="164">
        <f>U200</f>
        <v>0</v>
      </c>
      <c r="V203" s="254">
        <v>601.84</v>
      </c>
      <c r="W203" s="177">
        <f>V203*U203</f>
        <v>0</v>
      </c>
      <c r="X203" s="164">
        <f>X200</f>
        <v>0</v>
      </c>
      <c r="Y203" s="250">
        <v>25176</v>
      </c>
      <c r="Z203" s="178">
        <f>Y203*X203</f>
        <v>0</v>
      </c>
      <c r="AA203" s="165">
        <f>AA200</f>
        <v>0</v>
      </c>
      <c r="AB203" s="250">
        <v>12373.5</v>
      </c>
      <c r="AC203" s="179">
        <f>AB203*AA203</f>
        <v>0</v>
      </c>
      <c r="AD203" s="164">
        <f>AD200</f>
        <v>0</v>
      </c>
      <c r="AE203" s="250">
        <v>2131.5</v>
      </c>
      <c r="AF203" s="179">
        <f>AE203*AD203</f>
        <v>0</v>
      </c>
      <c r="AG203" s="164">
        <f>AG200</f>
        <v>0</v>
      </c>
      <c r="AH203" s="245">
        <v>24206.5</v>
      </c>
      <c r="AI203" s="178">
        <f>AH203*AG203</f>
        <v>0</v>
      </c>
      <c r="AJ203" s="165">
        <f>AJ200</f>
        <v>0</v>
      </c>
      <c r="AK203" s="245">
        <v>11927.75</v>
      </c>
      <c r="AL203" s="179">
        <f>AK203*AJ203</f>
        <v>0</v>
      </c>
      <c r="AM203" s="164">
        <f>AM200</f>
        <v>0</v>
      </c>
      <c r="AN203" s="245">
        <v>4560.5</v>
      </c>
      <c r="AO203" s="178">
        <f>AN203*AM203</f>
        <v>0</v>
      </c>
      <c r="AP203" s="165">
        <f>AP200</f>
        <v>0</v>
      </c>
      <c r="AQ203" s="254">
        <v>21141</v>
      </c>
      <c r="AR203" s="179">
        <f>AQ203*AP203</f>
        <v>0</v>
      </c>
      <c r="AS203" s="164">
        <f>AS200</f>
        <v>1</v>
      </c>
      <c r="AT203" s="254">
        <v>1938.6</v>
      </c>
      <c r="AU203" s="180">
        <f>AT203*AS203</f>
        <v>1938.6</v>
      </c>
      <c r="AV203" s="162">
        <f>AV200</f>
        <v>0</v>
      </c>
      <c r="AW203" s="254">
        <v>2814</v>
      </c>
      <c r="AX203" s="176">
        <f>AW203*AV203</f>
        <v>0</v>
      </c>
      <c r="AY203" s="161">
        <f>AY200</f>
        <v>0</v>
      </c>
      <c r="AZ203" s="250">
        <v>5961.5</v>
      </c>
      <c r="BA203" s="181">
        <f>AZ203*AY203</f>
        <v>0</v>
      </c>
      <c r="BB203" s="162">
        <f>BB200</f>
        <v>0</v>
      </c>
      <c r="BC203" s="250">
        <v>561.04999999999995</v>
      </c>
      <c r="BD203" s="182">
        <f>BC203*BB203</f>
        <v>0</v>
      </c>
      <c r="BE203" s="161">
        <f>BE200</f>
        <v>0</v>
      </c>
      <c r="BF203" s="250">
        <v>22199</v>
      </c>
      <c r="BG203" s="182">
        <f>BF203*BE203</f>
        <v>0</v>
      </c>
      <c r="BH203" s="161">
        <f>BH200</f>
        <v>0</v>
      </c>
      <c r="BI203" s="250">
        <v>10924</v>
      </c>
      <c r="BJ203" s="180">
        <f>BI203*BH203</f>
        <v>0</v>
      </c>
      <c r="BK203" s="161">
        <f>BK200</f>
        <v>1</v>
      </c>
      <c r="BL203" s="250">
        <v>1904</v>
      </c>
      <c r="BM203" s="180">
        <f>BL203*BK203</f>
        <v>1904</v>
      </c>
      <c r="BN203" s="161">
        <f>BN200</f>
        <v>0</v>
      </c>
      <c r="BO203" s="254">
        <v>4119.5</v>
      </c>
      <c r="BP203" s="176">
        <f>BO203*BN203</f>
        <v>0</v>
      </c>
      <c r="BQ203" s="161">
        <f>BQ200</f>
        <v>0</v>
      </c>
      <c r="BR203" s="254">
        <v>19296.5</v>
      </c>
      <c r="BS203" s="182">
        <f>BR203*BQ203</f>
        <v>0</v>
      </c>
      <c r="BT203" s="161">
        <f>BT200</f>
        <v>1</v>
      </c>
      <c r="BU203" s="254">
        <v>10152.75</v>
      </c>
      <c r="BV203" s="180">
        <f>BU203*BT203</f>
        <v>10152.75</v>
      </c>
      <c r="BW203" s="162">
        <f>BW200</f>
        <v>1</v>
      </c>
      <c r="BX203" s="254">
        <v>2837.75</v>
      </c>
      <c r="BY203" s="176">
        <f>BX203*BW203</f>
        <v>2837.75</v>
      </c>
      <c r="BZ203" s="161">
        <f>BZ200</f>
        <v>0</v>
      </c>
      <c r="CA203" s="254">
        <v>4237.03</v>
      </c>
      <c r="CB203" s="180">
        <f>CA203*BZ203</f>
        <v>0</v>
      </c>
      <c r="CC203" s="162">
        <f>CC200</f>
        <v>0</v>
      </c>
      <c r="CD203" s="163"/>
      <c r="CE203" s="182"/>
      <c r="CF203" s="410">
        <f>CF201</f>
        <v>0</v>
      </c>
      <c r="CG203" s="254">
        <v>15933</v>
      </c>
      <c r="CH203" s="182">
        <f>CG203*CF203</f>
        <v>0</v>
      </c>
      <c r="CI203" s="416">
        <f>CI200</f>
        <v>0</v>
      </c>
      <c r="CJ203" s="254">
        <v>7713</v>
      </c>
      <c r="CK203" s="444">
        <f>CJ203*CI203</f>
        <v>0</v>
      </c>
      <c r="CL203" s="162">
        <f>CL200</f>
        <v>0</v>
      </c>
      <c r="CM203" s="254">
        <v>1137</v>
      </c>
      <c r="CN203" s="608">
        <f>CM203*CL203</f>
        <v>0</v>
      </c>
      <c r="CO203" s="606">
        <f>N203+Q203+T203+W203+Z203+AC203+AF203+AI203+AL203+AO203+AR203+AU203+AX203+BA203+BD203+BG203+BJ203+BM203+BP203+BS203+BV203+BY203+CB203+CE203+CH203+CK203+CN203</f>
        <v>16833.099999999999</v>
      </c>
      <c r="CP203" s="182"/>
      <c r="CQ203" s="733">
        <f>CO203+CP203</f>
        <v>16833.099999999999</v>
      </c>
      <c r="CR203" s="599"/>
      <c r="CS203" s="359"/>
      <c r="CT203" s="613"/>
      <c r="CU203" s="182"/>
      <c r="CV203" s="608"/>
      <c r="CW203" s="642"/>
      <c r="CX203" s="182"/>
      <c r="CY203" s="608"/>
      <c r="CZ203" s="613"/>
      <c r="DA203" s="182"/>
      <c r="DB203" s="608"/>
      <c r="DC203" s="613"/>
      <c r="DD203" s="182"/>
      <c r="DE203" s="608"/>
      <c r="DF203" s="613"/>
      <c r="DG203" s="182"/>
      <c r="DH203" s="608"/>
      <c r="DI203" s="613"/>
      <c r="DJ203" s="182"/>
      <c r="DK203" s="608"/>
      <c r="DL203" s="613"/>
      <c r="DM203" s="182"/>
      <c r="DN203" s="608"/>
      <c r="DO203" s="613"/>
      <c r="DP203" s="182"/>
      <c r="DQ203" s="608"/>
      <c r="DR203" s="613"/>
      <c r="DS203" s="182"/>
      <c r="DT203" s="608"/>
      <c r="DU203" s="613"/>
      <c r="DV203" s="182"/>
      <c r="DW203" s="608"/>
      <c r="DX203" s="613"/>
      <c r="DY203" s="182"/>
      <c r="DZ203" s="608"/>
      <c r="EA203" s="613"/>
      <c r="EB203" s="182"/>
      <c r="EC203" s="608"/>
      <c r="ED203" s="613"/>
      <c r="EE203" s="182"/>
      <c r="EF203" s="608"/>
      <c r="EG203" s="613"/>
      <c r="EH203" s="182"/>
      <c r="EI203" s="608"/>
      <c r="EJ203" s="613"/>
      <c r="EK203" s="182"/>
      <c r="EL203" s="608"/>
      <c r="EM203" s="613"/>
      <c r="EN203" s="182"/>
      <c r="EO203" s="608"/>
      <c r="EP203" s="613"/>
      <c r="EQ203" s="182"/>
      <c r="ER203" s="608"/>
      <c r="ES203" s="613"/>
      <c r="ET203" s="182"/>
      <c r="EU203" s="608"/>
      <c r="EV203" s="613"/>
      <c r="EW203" s="182"/>
      <c r="EX203" s="608"/>
      <c r="EY203" s="613"/>
      <c r="EZ203" s="182"/>
      <c r="FA203" s="608"/>
      <c r="FB203" s="182"/>
      <c r="FC203" s="182"/>
      <c r="FD203" s="182"/>
      <c r="FE203" s="588"/>
      <c r="FF203" s="182"/>
      <c r="FG203" s="181"/>
      <c r="FH203" s="860"/>
      <c r="FI203" s="662">
        <f t="shared" si="966"/>
        <v>41030</v>
      </c>
      <c r="FJ203" s="677"/>
      <c r="FK203" s="677"/>
      <c r="FL203" s="677"/>
      <c r="FM203" s="677"/>
      <c r="FN203" s="677"/>
      <c r="FO203" s="677"/>
      <c r="FP203" s="677"/>
      <c r="FQ203" s="677"/>
      <c r="FR203" s="677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666"/>
      <c r="GD203" s="666"/>
      <c r="GE203" s="666"/>
      <c r="GF203" s="666"/>
      <c r="GG203" s="169"/>
      <c r="GH203" s="686">
        <f t="shared" si="1068"/>
        <v>0</v>
      </c>
      <c r="GI203" s="171">
        <f t="shared" si="1069"/>
        <v>0</v>
      </c>
      <c r="GJ203" s="171">
        <f t="shared" si="1070"/>
        <v>0</v>
      </c>
      <c r="GK203" s="171">
        <f t="shared" si="1071"/>
        <v>0</v>
      </c>
      <c r="GL203" s="171">
        <f t="shared" si="1072"/>
        <v>0</v>
      </c>
      <c r="GM203" s="171">
        <f t="shared" si="1073"/>
        <v>0</v>
      </c>
      <c r="GN203" s="171">
        <f t="shared" si="1074"/>
        <v>0</v>
      </c>
      <c r="GO203" s="171">
        <f t="shared" si="1075"/>
        <v>0</v>
      </c>
      <c r="GP203" s="171">
        <f t="shared" si="1076"/>
        <v>0</v>
      </c>
      <c r="GQ203" s="171">
        <f t="shared" si="1077"/>
        <v>0</v>
      </c>
      <c r="GR203" s="171">
        <f t="shared" si="1078"/>
        <v>0</v>
      </c>
      <c r="GS203" s="171">
        <f t="shared" si="1079"/>
        <v>9351</v>
      </c>
      <c r="GT203" s="171">
        <f t="shared" si="1080"/>
        <v>0</v>
      </c>
      <c r="GU203" s="171">
        <f t="shared" si="1081"/>
        <v>0</v>
      </c>
      <c r="GV203" s="171">
        <f t="shared" si="1082"/>
        <v>0</v>
      </c>
      <c r="GW203" s="171">
        <f t="shared" si="1083"/>
        <v>0</v>
      </c>
      <c r="GX203" s="171">
        <f t="shared" si="1084"/>
        <v>0</v>
      </c>
      <c r="GY203" s="171">
        <f t="shared" si="1085"/>
        <v>17550.749999999996</v>
      </c>
      <c r="GZ203" s="171">
        <f t="shared" si="1086"/>
        <v>0</v>
      </c>
      <c r="HA203" s="171">
        <f t="shared" si="1087"/>
        <v>0</v>
      </c>
      <c r="HB203" s="171">
        <f t="shared" si="1088"/>
        <v>79124.649999999994</v>
      </c>
      <c r="HC203" s="171">
        <f t="shared" si="1089"/>
        <v>12794.74</v>
      </c>
      <c r="HD203" s="171">
        <f t="shared" si="1090"/>
        <v>0</v>
      </c>
      <c r="HE203" s="171">
        <f t="shared" si="1091"/>
        <v>0</v>
      </c>
      <c r="HF203" s="171">
        <f t="shared" si="1092"/>
        <v>0</v>
      </c>
      <c r="HG203" s="171">
        <f t="shared" si="1093"/>
        <v>0</v>
      </c>
      <c r="HH203" s="171">
        <f t="shared" si="1094"/>
        <v>0</v>
      </c>
      <c r="HI203" s="778"/>
      <c r="HJ203" s="171">
        <f t="shared" si="1095"/>
        <v>3100.65</v>
      </c>
      <c r="HK203" s="171"/>
      <c r="HL203" s="172">
        <f t="shared" si="1096"/>
        <v>41030</v>
      </c>
      <c r="HM203" s="171">
        <f t="shared" si="967"/>
        <v>118821.14000000001</v>
      </c>
      <c r="HN203" s="686"/>
      <c r="HO203" s="160"/>
      <c r="HP203" s="160"/>
      <c r="HQ203" s="171"/>
      <c r="HR203" s="168"/>
      <c r="HS203" s="168"/>
      <c r="HT203" s="160"/>
      <c r="HU203" s="158"/>
      <c r="HV203" s="158"/>
      <c r="HW203" s="185"/>
      <c r="HX203" s="468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  <c r="IX203" s="156"/>
      <c r="IY203" s="156"/>
      <c r="IZ203" s="156"/>
      <c r="JA203" s="156"/>
      <c r="JB203" s="156"/>
      <c r="JC203" s="156"/>
      <c r="JD203" s="156"/>
      <c r="JE203" s="156"/>
      <c r="JF203" s="156"/>
      <c r="JG203" s="156"/>
      <c r="JH203" s="156"/>
      <c r="JI203" s="156"/>
      <c r="JJ203" s="156"/>
      <c r="JK203" s="156"/>
      <c r="JL203" s="156"/>
      <c r="JM203" s="156"/>
      <c r="JN203" s="156"/>
      <c r="JO203" s="156"/>
      <c r="JP203" s="156"/>
      <c r="JQ203" s="156"/>
      <c r="JR203" s="156"/>
      <c r="JS203" s="156"/>
      <c r="JT203" s="156"/>
      <c r="JU203" s="156"/>
    </row>
    <row r="204" spans="1:281" s="174" customFormat="1" ht="19.5" customHeight="1" x14ac:dyDescent="0.35">
      <c r="A204" s="156"/>
      <c r="B204" s="813"/>
      <c r="C204" s="814"/>
      <c r="D204" s="816"/>
      <c r="E204" s="816"/>
      <c r="F204" s="814"/>
      <c r="G204" s="817"/>
      <c r="H204" s="818"/>
      <c r="I204" s="765"/>
      <c r="J204" s="159"/>
      <c r="K204" s="268"/>
      <c r="L204" s="162"/>
      <c r="M204"/>
      <c r="N204" s="188"/>
      <c r="O204" s="162"/>
      <c r="P204"/>
      <c r="Q204" s="189"/>
      <c r="R204" s="161"/>
      <c r="S204"/>
      <c r="T204" s="190"/>
      <c r="U204" s="164"/>
      <c r="V204"/>
      <c r="W204" s="191"/>
      <c r="X204" s="164"/>
      <c r="Y204"/>
      <c r="Z204" s="192"/>
      <c r="AA204" s="165"/>
      <c r="AB204"/>
      <c r="AC204" s="191"/>
      <c r="AD204" s="164"/>
      <c r="AE204"/>
      <c r="AF204" s="191"/>
      <c r="AG204" s="164"/>
      <c r="AH204" s="438"/>
      <c r="AI204" s="192"/>
      <c r="AJ204" s="165"/>
      <c r="AK204" s="438"/>
      <c r="AL204" s="191"/>
      <c r="AM204" s="164"/>
      <c r="AN204" s="438"/>
      <c r="AO204" s="192"/>
      <c r="AP204" s="165"/>
      <c r="AQ204"/>
      <c r="AR204" s="191"/>
      <c r="AS204" s="164"/>
      <c r="AT204"/>
      <c r="AU204" s="193"/>
      <c r="AV204" s="162"/>
      <c r="AW204"/>
      <c r="AX204" s="189"/>
      <c r="AY204" s="161"/>
      <c r="AZ204"/>
      <c r="BA204" s="193"/>
      <c r="BB204" s="162"/>
      <c r="BC204"/>
      <c r="BD204" s="189"/>
      <c r="BE204" s="161"/>
      <c r="BF204" s="24"/>
      <c r="BG204" s="189"/>
      <c r="BH204" s="161"/>
      <c r="BI204" s="24"/>
      <c r="BJ204" s="193"/>
      <c r="BK204" s="161"/>
      <c r="BL204" s="24"/>
      <c r="BM204" s="193"/>
      <c r="BN204" s="161"/>
      <c r="BO204"/>
      <c r="BP204" s="189"/>
      <c r="BQ204" s="161"/>
      <c r="BR204"/>
      <c r="BS204" s="189"/>
      <c r="BT204" s="161"/>
      <c r="BU204"/>
      <c r="BV204" s="193"/>
      <c r="BW204" s="162"/>
      <c r="BX204"/>
      <c r="BY204" s="189"/>
      <c r="BZ204" s="161"/>
      <c r="CA204"/>
      <c r="CB204" s="193"/>
      <c r="CC204" s="162"/>
      <c r="CD204" s="186"/>
      <c r="CE204" s="194"/>
      <c r="CF204" s="411"/>
      <c r="CG204"/>
      <c r="CH204" s="189"/>
      <c r="CI204" s="416"/>
      <c r="CJ204"/>
      <c r="CK204" s="445"/>
      <c r="CL204" s="162"/>
      <c r="CM204"/>
      <c r="CN204" s="609"/>
      <c r="CO204" s="158"/>
      <c r="CP204" s="189"/>
      <c r="CQ204" s="734"/>
      <c r="CR204" s="600"/>
      <c r="CS204" s="359"/>
      <c r="CT204" s="614"/>
      <c r="CU204" s="189"/>
      <c r="CV204" s="609"/>
      <c r="CW204" s="643"/>
      <c r="CX204" s="189"/>
      <c r="CY204" s="609"/>
      <c r="CZ204" s="614"/>
      <c r="DA204" s="189"/>
      <c r="DB204" s="609"/>
      <c r="DC204" s="614"/>
      <c r="DD204" s="189"/>
      <c r="DE204" s="609"/>
      <c r="DF204" s="614"/>
      <c r="DG204" s="189"/>
      <c r="DH204" s="609"/>
      <c r="DI204" s="614"/>
      <c r="DJ204" s="189"/>
      <c r="DK204" s="609"/>
      <c r="DL204" s="614"/>
      <c r="DM204" s="189"/>
      <c r="DN204" s="609"/>
      <c r="DO204" s="614"/>
      <c r="DP204" s="189"/>
      <c r="DQ204" s="609"/>
      <c r="DR204" s="614"/>
      <c r="DS204" s="189"/>
      <c r="DT204" s="609"/>
      <c r="DU204" s="614"/>
      <c r="DV204" s="189"/>
      <c r="DW204" s="609"/>
      <c r="DX204" s="614"/>
      <c r="DY204" s="189"/>
      <c r="DZ204" s="609"/>
      <c r="EA204" s="614"/>
      <c r="EB204" s="189"/>
      <c r="EC204" s="609"/>
      <c r="ED204" s="614"/>
      <c r="EE204" s="189"/>
      <c r="EF204" s="609"/>
      <c r="EG204" s="614"/>
      <c r="EH204" s="189"/>
      <c r="EI204" s="609"/>
      <c r="EJ204" s="614"/>
      <c r="EK204" s="189"/>
      <c r="EL204" s="609"/>
      <c r="EM204" s="614"/>
      <c r="EN204" s="189"/>
      <c r="EO204" s="609"/>
      <c r="EP204" s="614"/>
      <c r="EQ204" s="189"/>
      <c r="ER204" s="609"/>
      <c r="ES204" s="614"/>
      <c r="ET204" s="189"/>
      <c r="EU204" s="609"/>
      <c r="EV204" s="614"/>
      <c r="EW204" s="189"/>
      <c r="EX204" s="609"/>
      <c r="EY204" s="614"/>
      <c r="EZ204" s="189"/>
      <c r="FA204" s="609"/>
      <c r="FB204" s="189"/>
      <c r="FC204" s="189"/>
      <c r="FD204" s="189"/>
      <c r="FE204" s="585"/>
      <c r="FF204" s="189"/>
      <c r="FG204" s="193"/>
      <c r="FH204" s="861"/>
      <c r="FI204" s="662">
        <f t="shared" si="966"/>
        <v>41061</v>
      </c>
      <c r="FJ204" s="677"/>
      <c r="FK204" s="677"/>
      <c r="FL204" s="677"/>
      <c r="FM204" s="677"/>
      <c r="FN204" s="677"/>
      <c r="FO204" s="677"/>
      <c r="FP204" s="677"/>
      <c r="FQ204" s="677"/>
      <c r="FR204" s="677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666"/>
      <c r="GD204" s="666"/>
      <c r="GE204" s="666"/>
      <c r="GF204" s="666"/>
      <c r="GG204" s="169"/>
      <c r="GH204" s="686">
        <f t="shared" si="1068"/>
        <v>0</v>
      </c>
      <c r="GI204" s="171">
        <f t="shared" si="1069"/>
        <v>0</v>
      </c>
      <c r="GJ204" s="171">
        <f t="shared" si="1070"/>
        <v>0</v>
      </c>
      <c r="GK204" s="171">
        <f t="shared" si="1071"/>
        <v>0</v>
      </c>
      <c r="GL204" s="171">
        <f t="shared" si="1072"/>
        <v>0</v>
      </c>
      <c r="GM204" s="171">
        <f t="shared" si="1073"/>
        <v>0</v>
      </c>
      <c r="GN204" s="171">
        <f t="shared" si="1074"/>
        <v>0</v>
      </c>
      <c r="GO204" s="171">
        <f t="shared" si="1075"/>
        <v>0</v>
      </c>
      <c r="GP204" s="171">
        <f t="shared" si="1076"/>
        <v>0</v>
      </c>
      <c r="GQ204" s="171">
        <f t="shared" si="1077"/>
        <v>0</v>
      </c>
      <c r="GR204" s="171">
        <f t="shared" si="1078"/>
        <v>0</v>
      </c>
      <c r="GS204" s="171">
        <f t="shared" si="1079"/>
        <v>9417.7000000000007</v>
      </c>
      <c r="GT204" s="171">
        <f t="shared" si="1080"/>
        <v>0</v>
      </c>
      <c r="GU204" s="171">
        <f t="shared" si="1081"/>
        <v>0</v>
      </c>
      <c r="GV204" s="171">
        <f t="shared" si="1082"/>
        <v>0</v>
      </c>
      <c r="GW204" s="171">
        <f t="shared" si="1083"/>
        <v>0</v>
      </c>
      <c r="GX204" s="171">
        <f t="shared" si="1084"/>
        <v>0</v>
      </c>
      <c r="GY204" s="171">
        <f t="shared" si="1085"/>
        <v>16737.119999999995</v>
      </c>
      <c r="GZ204" s="171">
        <f t="shared" si="1086"/>
        <v>0</v>
      </c>
      <c r="HA204" s="171">
        <f t="shared" si="1087"/>
        <v>0</v>
      </c>
      <c r="HB204" s="171">
        <f t="shared" si="1088"/>
        <v>78210.649999999994</v>
      </c>
      <c r="HC204" s="171">
        <f t="shared" si="1089"/>
        <v>12580.74</v>
      </c>
      <c r="HD204" s="171">
        <f t="shared" si="1090"/>
        <v>0</v>
      </c>
      <c r="HE204" s="171">
        <f t="shared" si="1091"/>
        <v>0</v>
      </c>
      <c r="HF204" s="171">
        <f t="shared" si="1092"/>
        <v>0</v>
      </c>
      <c r="HG204" s="171">
        <f t="shared" si="1093"/>
        <v>0</v>
      </c>
      <c r="HH204" s="171">
        <f t="shared" si="1094"/>
        <v>0</v>
      </c>
      <c r="HI204" s="778"/>
      <c r="HJ204" s="171">
        <f t="shared" si="1095"/>
        <v>-1874.9299999999998</v>
      </c>
      <c r="HK204" s="171"/>
      <c r="HL204" s="172">
        <f t="shared" si="1096"/>
        <v>41061</v>
      </c>
      <c r="HM204" s="171">
        <f t="shared" si="967"/>
        <v>116946.21000000002</v>
      </c>
      <c r="HN204" s="686"/>
      <c r="HO204" s="160"/>
      <c r="HP204" s="160"/>
      <c r="HQ204" s="171"/>
      <c r="HR204" s="168"/>
      <c r="HS204" s="168"/>
      <c r="HT204" s="160"/>
      <c r="HU204" s="158"/>
      <c r="HV204" s="158"/>
      <c r="HW204" s="185"/>
      <c r="HX204" s="468"/>
      <c r="HY204" s="156"/>
      <c r="HZ204" s="156"/>
      <c r="IA204" s="156"/>
      <c r="IB204" s="156"/>
      <c r="IC204" s="156"/>
      <c r="ID204" s="156"/>
      <c r="IE204" s="156"/>
      <c r="IF204" s="156"/>
      <c r="IG204" s="156"/>
      <c r="IH204" s="156"/>
      <c r="II204" s="156"/>
      <c r="IJ204" s="156"/>
      <c r="IK204" s="156"/>
      <c r="IL204" s="156"/>
      <c r="IM204" s="156"/>
      <c r="IN204" s="156"/>
      <c r="IO204" s="156"/>
      <c r="IP204" s="156"/>
      <c r="IQ204" s="156"/>
      <c r="IR204" s="156"/>
      <c r="IS204" s="156"/>
      <c r="IT204" s="156"/>
      <c r="IU204" s="156"/>
      <c r="IV204" s="156"/>
      <c r="IW204" s="156"/>
      <c r="IX204" s="156"/>
      <c r="IY204" s="156"/>
      <c r="IZ204" s="156"/>
      <c r="JA204" s="156"/>
      <c r="JB204" s="156"/>
      <c r="JC204" s="156"/>
      <c r="JD204" s="156"/>
      <c r="JE204" s="156"/>
      <c r="JF204" s="156"/>
      <c r="JG204" s="156"/>
      <c r="JH204" s="156"/>
      <c r="JI204" s="156"/>
      <c r="JJ204" s="156"/>
      <c r="JK204" s="156"/>
      <c r="JL204" s="156"/>
      <c r="JM204" s="156"/>
      <c r="JN204" s="156"/>
      <c r="JO204" s="156"/>
      <c r="JP204" s="156"/>
      <c r="JQ204" s="156"/>
      <c r="JR204" s="156"/>
      <c r="JS204" s="156"/>
      <c r="JT204" s="156"/>
      <c r="JU204" s="156"/>
    </row>
    <row r="205" spans="1:281" s="174" customFormat="1" ht="19.5" customHeight="1" x14ac:dyDescent="0.35">
      <c r="A205" s="156"/>
      <c r="B205" s="813">
        <f>EDATE(B201,1)</f>
        <v>40179</v>
      </c>
      <c r="C205" s="814">
        <f>C190</f>
        <v>25000</v>
      </c>
      <c r="D205" s="816">
        <f>(F203&lt;0)*-F203</f>
        <v>0</v>
      </c>
      <c r="E205" s="816">
        <f>(F203&gt;0)*-F203</f>
        <v>-16833.099999999999</v>
      </c>
      <c r="F205" s="814">
        <f t="shared" ref="F205:F216" si="1097">CQ205</f>
        <v>-2154.9</v>
      </c>
      <c r="G205" s="817">
        <f>F205+D55</f>
        <v>22845.1</v>
      </c>
      <c r="H205" s="818">
        <f>F205/D55</f>
        <v>-8.6196000000000009E-2</v>
      </c>
      <c r="I205" s="765">
        <f>F205+I201</f>
        <v>101232.10000000005</v>
      </c>
      <c r="J205" s="159">
        <f t="shared" ref="J205:J216" si="1098">HV205</f>
        <v>-2154.8999999999942</v>
      </c>
      <c r="K205" s="267">
        <v>40179</v>
      </c>
      <c r="L205" s="162">
        <f>L201</f>
        <v>0</v>
      </c>
      <c r="M205" s="260">
        <v>2160.5</v>
      </c>
      <c r="N205" s="175">
        <f t="shared" ref="N205:N216" si="1099">M205*L205</f>
        <v>0</v>
      </c>
      <c r="O205" s="162">
        <f>O201</f>
        <v>0</v>
      </c>
      <c r="P205" s="260">
        <v>180.95</v>
      </c>
      <c r="Q205" s="176">
        <f t="shared" ref="Q205:Q216" si="1100">P205*O205</f>
        <v>0</v>
      </c>
      <c r="R205" s="161">
        <f>R201</f>
        <v>0</v>
      </c>
      <c r="S205" s="260">
        <v>1956.8</v>
      </c>
      <c r="T205" s="177">
        <f t="shared" ref="T205:T216" si="1101">S205*R205</f>
        <v>0</v>
      </c>
      <c r="U205" s="164">
        <f>U201</f>
        <v>0</v>
      </c>
      <c r="V205" s="260">
        <v>160.58000000000001</v>
      </c>
      <c r="W205" s="177">
        <f t="shared" ref="W205:W216" si="1102">V205*U205</f>
        <v>0</v>
      </c>
      <c r="X205" s="164">
        <f>X201</f>
        <v>0</v>
      </c>
      <c r="Y205" s="247">
        <v>-2701</v>
      </c>
      <c r="Z205" s="178">
        <f t="shared" ref="Z205:Z216" si="1103">Y205*X205</f>
        <v>0</v>
      </c>
      <c r="AA205" s="165">
        <f>AA201</f>
        <v>0</v>
      </c>
      <c r="AB205" s="247">
        <v>-1389.5</v>
      </c>
      <c r="AC205" s="179">
        <f t="shared" ref="AC205:AC216" si="1104">AB205*AA205</f>
        <v>0</v>
      </c>
      <c r="AD205" s="164">
        <f>AD201</f>
        <v>0</v>
      </c>
      <c r="AE205" s="247">
        <v>-340.3</v>
      </c>
      <c r="AF205" s="179">
        <f t="shared" ref="AF205:AF216" si="1105">AE205*AD205</f>
        <v>0</v>
      </c>
      <c r="AG205" s="164">
        <f>AG201</f>
        <v>0</v>
      </c>
      <c r="AH205" s="243">
        <v>-5012</v>
      </c>
      <c r="AI205" s="178">
        <f t="shared" ref="AI205:AI216" si="1106">AH205*AG205</f>
        <v>0</v>
      </c>
      <c r="AJ205" s="165">
        <f>AJ201</f>
        <v>0</v>
      </c>
      <c r="AK205" s="243">
        <v>-2545</v>
      </c>
      <c r="AL205" s="179">
        <f t="shared" ref="AL205:AL216" si="1107">AK205*AJ205</f>
        <v>0</v>
      </c>
      <c r="AM205" s="164">
        <f>AM201</f>
        <v>0</v>
      </c>
      <c r="AN205" s="243">
        <v>-1064.8</v>
      </c>
      <c r="AO205" s="178">
        <f t="shared" ref="AO205:AO216" si="1108">AN205*AM205</f>
        <v>0</v>
      </c>
      <c r="AP205" s="165">
        <f>AP201</f>
        <v>0</v>
      </c>
      <c r="AQ205" s="259">
        <v>-4443</v>
      </c>
      <c r="AR205" s="179">
        <f t="shared" ref="AR205:AR216" si="1109">AQ205*AP205</f>
        <v>0</v>
      </c>
      <c r="AS205" s="164">
        <f>AS201</f>
        <v>1</v>
      </c>
      <c r="AT205" s="259">
        <v>-479.4</v>
      </c>
      <c r="AU205" s="180">
        <f t="shared" ref="AU205:AU216" si="1110">AT205*AS205</f>
        <v>-479.4</v>
      </c>
      <c r="AV205" s="162">
        <f>AV201</f>
        <v>0</v>
      </c>
      <c r="AW205" s="260">
        <v>1641</v>
      </c>
      <c r="AX205" s="176">
        <f t="shared" ref="AX205:AX216" si="1111">AW205*AV205</f>
        <v>0</v>
      </c>
      <c r="AY205" s="161">
        <f>AY201</f>
        <v>0</v>
      </c>
      <c r="AZ205" s="247">
        <v>-3058</v>
      </c>
      <c r="BA205" s="181">
        <f t="shared" ref="BA205:BA216" si="1112">AZ205*AY205</f>
        <v>0</v>
      </c>
      <c r="BB205" s="162">
        <f>BB201</f>
        <v>0</v>
      </c>
      <c r="BC205" s="247">
        <v>-313.60000000000002</v>
      </c>
      <c r="BD205" s="182">
        <f t="shared" ref="BD205:BD216" si="1113">BC205*BB205</f>
        <v>0</v>
      </c>
      <c r="BE205" s="161">
        <f>BE201</f>
        <v>0</v>
      </c>
      <c r="BF205" s="248">
        <v>5775</v>
      </c>
      <c r="BG205" s="182">
        <f t="shared" ref="BG205:BG216" si="1114">BF205*BE205</f>
        <v>0</v>
      </c>
      <c r="BH205" s="161">
        <f>BH201</f>
        <v>0</v>
      </c>
      <c r="BI205" s="248">
        <v>2887.5</v>
      </c>
      <c r="BJ205" s="180">
        <f t="shared" ref="BJ205:BJ216" si="1115">BI205*BH205</f>
        <v>0</v>
      </c>
      <c r="BK205" s="161">
        <f>BK201</f>
        <v>1</v>
      </c>
      <c r="BL205" s="248">
        <v>577.5</v>
      </c>
      <c r="BM205" s="180">
        <f t="shared" ref="BM205:BM216" si="1116">BL205*BK205</f>
        <v>577.5</v>
      </c>
      <c r="BN205" s="161">
        <f>BN201</f>
        <v>0</v>
      </c>
      <c r="BO205" s="259">
        <v>-3089</v>
      </c>
      <c r="BP205" s="176">
        <f t="shared" ref="BP205:BP216" si="1117">BO205*BN205</f>
        <v>0</v>
      </c>
      <c r="BQ205" s="161">
        <f>BQ201</f>
        <v>0</v>
      </c>
      <c r="BR205" s="259">
        <v>-3664</v>
      </c>
      <c r="BS205" s="182">
        <f t="shared" ref="BS205:BS216" si="1118">BR205*BQ205</f>
        <v>0</v>
      </c>
      <c r="BT205" s="161">
        <f>BT201</f>
        <v>1</v>
      </c>
      <c r="BU205" s="259">
        <v>-1851.5</v>
      </c>
      <c r="BV205" s="180">
        <f t="shared" ref="BV205:BV216" si="1119">BU205*BT205</f>
        <v>-1851.5</v>
      </c>
      <c r="BW205" s="162">
        <f>BW201</f>
        <v>1</v>
      </c>
      <c r="BX205" s="259">
        <v>-401.5</v>
      </c>
      <c r="BY205" s="176">
        <f t="shared" ref="BY205:BY216" si="1120">BX205*BW205</f>
        <v>-401.5</v>
      </c>
      <c r="BZ205" s="161">
        <f>BZ201</f>
        <v>0</v>
      </c>
      <c r="CA205" s="260">
        <v>216</v>
      </c>
      <c r="CB205" s="180">
        <f t="shared" ref="CB205:CB216" si="1121">CA205*BZ205</f>
        <v>0</v>
      </c>
      <c r="CC205" s="162">
        <f>CC201</f>
        <v>0</v>
      </c>
      <c r="CD205" s="163"/>
      <c r="CE205" s="182"/>
      <c r="CF205" s="410">
        <f>CF203</f>
        <v>0</v>
      </c>
      <c r="CG205" s="260">
        <v>2951</v>
      </c>
      <c r="CH205" s="182">
        <f t="shared" ref="CH205:CH216" si="1122">CG205*CF205</f>
        <v>0</v>
      </c>
      <c r="CI205" s="416">
        <f>CI201</f>
        <v>0</v>
      </c>
      <c r="CJ205" s="260">
        <v>1456</v>
      </c>
      <c r="CK205" s="444">
        <f t="shared" ref="CK205:CK216" si="1123">CJ205*CI205</f>
        <v>0</v>
      </c>
      <c r="CL205" s="162">
        <f>CL201</f>
        <v>0</v>
      </c>
      <c r="CM205" s="260">
        <v>260</v>
      </c>
      <c r="CN205" s="608">
        <f t="shared" ref="CN205:CN216" si="1124">CM205*CL205</f>
        <v>0</v>
      </c>
      <c r="CO205" s="158">
        <f t="shared" ref="CO205:CO216" si="1125">N205+Q205+T205+W205+Z205+AC205+AF205+AI205+AL205+AO205+AR205+AU205+AX205+BA205+BD205+BG205+BJ205+BM205+BP205+BS205+BV205+BY205+CB205+CE205+CH205+CK205+CN205</f>
        <v>-2154.9</v>
      </c>
      <c r="CP205" s="182"/>
      <c r="CQ205" s="731">
        <f t="shared" ref="CQ205:CQ216" si="1126">CO205+CP205</f>
        <v>-2154.9</v>
      </c>
      <c r="CR205" s="599"/>
      <c r="CS205" s="359">
        <f>EDATE(CS201,1)</f>
        <v>40179</v>
      </c>
      <c r="CT205" s="613"/>
      <c r="CU205" s="182"/>
      <c r="CV205" s="608"/>
      <c r="CW205" s="642"/>
      <c r="CX205" s="182"/>
      <c r="CY205" s="608"/>
      <c r="CZ205" s="613"/>
      <c r="DA205" s="182"/>
      <c r="DB205" s="608"/>
      <c r="DC205" s="613"/>
      <c r="DD205" s="182"/>
      <c r="DE205" s="608"/>
      <c r="DF205" s="613"/>
      <c r="DG205" s="182"/>
      <c r="DH205" s="608"/>
      <c r="DI205" s="613"/>
      <c r="DJ205" s="182"/>
      <c r="DK205" s="608"/>
      <c r="DL205" s="613"/>
      <c r="DM205" s="182"/>
      <c r="DN205" s="608"/>
      <c r="DO205" s="613"/>
      <c r="DP205" s="182"/>
      <c r="DQ205" s="608"/>
      <c r="DR205" s="613"/>
      <c r="DS205" s="182"/>
      <c r="DT205" s="608"/>
      <c r="DU205" s="613"/>
      <c r="DV205" s="182"/>
      <c r="DW205" s="608"/>
      <c r="DX205" s="613"/>
      <c r="DY205" s="182"/>
      <c r="DZ205" s="608"/>
      <c r="EA205" s="613"/>
      <c r="EB205" s="182"/>
      <c r="EC205" s="608"/>
      <c r="ED205" s="613"/>
      <c r="EE205" s="182"/>
      <c r="EF205" s="608"/>
      <c r="EG205" s="613"/>
      <c r="EH205" s="182"/>
      <c r="EI205" s="608"/>
      <c r="EJ205" s="613"/>
      <c r="EK205" s="182"/>
      <c r="EL205" s="608"/>
      <c r="EM205" s="613"/>
      <c r="EN205" s="182"/>
      <c r="EO205" s="608"/>
      <c r="EP205" s="613"/>
      <c r="EQ205" s="182"/>
      <c r="ER205" s="608"/>
      <c r="ES205" s="613"/>
      <c r="ET205" s="182"/>
      <c r="EU205" s="608"/>
      <c r="EV205" s="613"/>
      <c r="EW205" s="182"/>
      <c r="EX205" s="608"/>
      <c r="EY205" s="613"/>
      <c r="EZ205" s="182"/>
      <c r="FA205" s="608"/>
      <c r="FB205" s="182"/>
      <c r="FC205" s="182"/>
      <c r="FD205" s="182"/>
      <c r="FE205" s="588"/>
      <c r="FF205" s="182"/>
      <c r="FG205" s="181"/>
      <c r="FH205" s="860"/>
      <c r="FI205" s="662">
        <f t="shared" si="966"/>
        <v>41091</v>
      </c>
      <c r="FJ205" s="677"/>
      <c r="FK205" s="677"/>
      <c r="FL205" s="677"/>
      <c r="FM205" s="677"/>
      <c r="FN205" s="677"/>
      <c r="FO205" s="677"/>
      <c r="FP205" s="677"/>
      <c r="FQ205" s="677"/>
      <c r="FR205" s="677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666"/>
      <c r="GD205" s="666"/>
      <c r="GE205" s="666"/>
      <c r="GF205" s="666"/>
      <c r="GG205" s="169"/>
      <c r="GH205" s="686">
        <f t="shared" si="1068"/>
        <v>0</v>
      </c>
      <c r="GI205" s="171">
        <f t="shared" si="1069"/>
        <v>0</v>
      </c>
      <c r="GJ205" s="171">
        <f t="shared" si="1070"/>
        <v>0</v>
      </c>
      <c r="GK205" s="171">
        <f t="shared" si="1071"/>
        <v>0</v>
      </c>
      <c r="GL205" s="171">
        <f t="shared" si="1072"/>
        <v>0</v>
      </c>
      <c r="GM205" s="171">
        <f t="shared" si="1073"/>
        <v>0</v>
      </c>
      <c r="GN205" s="171">
        <f t="shared" si="1074"/>
        <v>0</v>
      </c>
      <c r="GO205" s="171">
        <f t="shared" si="1075"/>
        <v>0</v>
      </c>
      <c r="GP205" s="171">
        <f t="shared" si="1076"/>
        <v>0</v>
      </c>
      <c r="GQ205" s="171">
        <f t="shared" si="1077"/>
        <v>0</v>
      </c>
      <c r="GR205" s="171">
        <f t="shared" si="1078"/>
        <v>0</v>
      </c>
      <c r="GS205" s="171">
        <f t="shared" si="1079"/>
        <v>9682.7000000000007</v>
      </c>
      <c r="GT205" s="171">
        <f t="shared" si="1080"/>
        <v>0</v>
      </c>
      <c r="GU205" s="171">
        <f t="shared" si="1081"/>
        <v>0</v>
      </c>
      <c r="GV205" s="171">
        <f t="shared" si="1082"/>
        <v>0</v>
      </c>
      <c r="GW205" s="171">
        <f t="shared" si="1083"/>
        <v>0</v>
      </c>
      <c r="GX205" s="171">
        <f t="shared" si="1084"/>
        <v>0</v>
      </c>
      <c r="GY205" s="171">
        <f t="shared" si="1085"/>
        <v>17188.249999999996</v>
      </c>
      <c r="GZ205" s="171">
        <f t="shared" si="1086"/>
        <v>0</v>
      </c>
      <c r="HA205" s="171">
        <f t="shared" si="1087"/>
        <v>0</v>
      </c>
      <c r="HB205" s="171">
        <f t="shared" si="1088"/>
        <v>78734.149999999994</v>
      </c>
      <c r="HC205" s="171">
        <f t="shared" si="1089"/>
        <v>12654.24</v>
      </c>
      <c r="HD205" s="171">
        <f t="shared" si="1090"/>
        <v>0</v>
      </c>
      <c r="HE205" s="171">
        <f t="shared" si="1091"/>
        <v>0</v>
      </c>
      <c r="HF205" s="171">
        <f t="shared" si="1092"/>
        <v>0</v>
      </c>
      <c r="HG205" s="171">
        <f t="shared" si="1093"/>
        <v>0</v>
      </c>
      <c r="HH205" s="171">
        <f t="shared" si="1094"/>
        <v>0</v>
      </c>
      <c r="HI205" s="778"/>
      <c r="HJ205" s="171">
        <f t="shared" si="1095"/>
        <v>1313.13</v>
      </c>
      <c r="HK205" s="171"/>
      <c r="HL205" s="172">
        <f t="shared" si="1096"/>
        <v>41091</v>
      </c>
      <c r="HM205" s="171">
        <f t="shared" si="967"/>
        <v>118259.34000000003</v>
      </c>
      <c r="HN205" s="700">
        <f t="shared" ref="HN205:HN216" si="1127">B205</f>
        <v>40179</v>
      </c>
      <c r="HO205" s="160">
        <f t="shared" ref="HO205:HO216" si="1128">HQ205*HR205</f>
        <v>0</v>
      </c>
      <c r="HP205" s="160">
        <f t="shared" ref="HP205:HP216" si="1129">HQ205*HS205</f>
        <v>-2154.9</v>
      </c>
      <c r="HQ205" s="171">
        <f t="shared" ref="HQ205:HQ216" si="1130">CQ205</f>
        <v>-2154.9</v>
      </c>
      <c r="HR205" s="168">
        <f t="shared" ref="HR205:HR216" si="1131">(HQ205&gt;0)*1</f>
        <v>0</v>
      </c>
      <c r="HS205" s="168">
        <f t="shared" ref="HS205:HS216" si="1132">(HQ205&lt;0)*1</f>
        <v>1</v>
      </c>
      <c r="HT205" s="160">
        <f>HQ205+HT201</f>
        <v>101232.10000000005</v>
      </c>
      <c r="HU205" s="158">
        <f>MAX(HT55:HT205)</f>
        <v>103387.00000000004</v>
      </c>
      <c r="HV205" s="158">
        <f t="shared" ref="HV205:HV216" si="1133">HT205-HU205</f>
        <v>-2154.8999999999942</v>
      </c>
      <c r="HW205" s="170"/>
      <c r="HX205" s="468"/>
      <c r="HY205" s="156"/>
      <c r="HZ205" s="156"/>
      <c r="IA205" s="156"/>
      <c r="IB205" s="156"/>
      <c r="IC205" s="156"/>
      <c r="ID205" s="156"/>
      <c r="IE205" s="156"/>
      <c r="IF205" s="156"/>
      <c r="IG205" s="156"/>
      <c r="IH205" s="156"/>
      <c r="II205" s="156"/>
      <c r="IJ205" s="156"/>
      <c r="IK205" s="156"/>
      <c r="IL205" s="156"/>
      <c r="IM205" s="156"/>
      <c r="IN205" s="156"/>
      <c r="IO205" s="156"/>
      <c r="IP205" s="156"/>
      <c r="IQ205" s="156"/>
      <c r="IR205" s="156"/>
      <c r="IS205" s="156"/>
      <c r="IT205" s="156"/>
      <c r="IU205" s="156"/>
      <c r="IV205" s="156"/>
      <c r="IW205" s="156"/>
      <c r="IX205" s="156"/>
      <c r="IY205" s="156"/>
      <c r="IZ205" s="156"/>
      <c r="JA205" s="156"/>
      <c r="JB205" s="156"/>
      <c r="JC205" s="156"/>
      <c r="JD205" s="156"/>
      <c r="JE205" s="156"/>
      <c r="JF205" s="156"/>
      <c r="JG205" s="156"/>
      <c r="JH205" s="156"/>
      <c r="JI205" s="156"/>
      <c r="JJ205" s="156"/>
      <c r="JK205" s="156"/>
      <c r="JL205" s="156"/>
      <c r="JM205" s="156"/>
      <c r="JN205" s="156"/>
      <c r="JO205" s="156"/>
      <c r="JP205" s="156"/>
      <c r="JQ205" s="156"/>
      <c r="JR205" s="156"/>
      <c r="JS205" s="156"/>
      <c r="JT205" s="156"/>
      <c r="JU205" s="156"/>
    </row>
    <row r="206" spans="1:281" s="174" customFormat="1" ht="19.5" customHeight="1" x14ac:dyDescent="0.35">
      <c r="A206" s="156"/>
      <c r="B206" s="813">
        <f t="shared" ref="B206:B216" si="1134">EDATE(B205,1)</f>
        <v>40210</v>
      </c>
      <c r="C206" s="814">
        <f t="shared" ref="C206:C216" si="1135">G205</f>
        <v>22845.1</v>
      </c>
      <c r="D206" s="816">
        <v>0</v>
      </c>
      <c r="E206" s="816">
        <v>0</v>
      </c>
      <c r="F206" s="814">
        <f t="shared" si="1097"/>
        <v>-491.6</v>
      </c>
      <c r="G206" s="817">
        <f t="shared" ref="G206:G216" si="1136">F206+G205</f>
        <v>22353.5</v>
      </c>
      <c r="H206" s="818">
        <f t="shared" ref="H206:H216" si="1137">F206/G205</f>
        <v>-2.1518837737633016E-2</v>
      </c>
      <c r="I206" s="765">
        <f t="shared" ref="I206:I216" si="1138">F206+I205</f>
        <v>100740.50000000004</v>
      </c>
      <c r="J206" s="159">
        <f t="shared" si="1098"/>
        <v>-2646.5</v>
      </c>
      <c r="K206" s="267">
        <v>40210</v>
      </c>
      <c r="L206" s="162">
        <f t="shared" ref="L206:L216" si="1139">L205</f>
        <v>0</v>
      </c>
      <c r="M206" s="259">
        <v>-581</v>
      </c>
      <c r="N206" s="175">
        <f t="shared" si="1099"/>
        <v>0</v>
      </c>
      <c r="O206" s="162">
        <f t="shared" ref="O206:O216" si="1140">O205</f>
        <v>0</v>
      </c>
      <c r="P206" s="259">
        <v>-93.2</v>
      </c>
      <c r="Q206" s="176">
        <f t="shared" si="1100"/>
        <v>0</v>
      </c>
      <c r="R206" s="161">
        <f t="shared" ref="R206:R216" si="1141">R205</f>
        <v>0</v>
      </c>
      <c r="S206" s="259">
        <v>-1777.4</v>
      </c>
      <c r="T206" s="177">
        <f t="shared" si="1101"/>
        <v>0</v>
      </c>
      <c r="U206" s="164">
        <f t="shared" ref="U206:U216" si="1142">U205</f>
        <v>0</v>
      </c>
      <c r="V206" s="259">
        <v>-212.84</v>
      </c>
      <c r="W206" s="177">
        <f t="shared" si="1102"/>
        <v>0</v>
      </c>
      <c r="X206" s="164">
        <f t="shared" ref="X206:X216" si="1143">X205</f>
        <v>0</v>
      </c>
      <c r="Y206" s="247">
        <v>-1528</v>
      </c>
      <c r="Z206" s="178">
        <f t="shared" si="1103"/>
        <v>0</v>
      </c>
      <c r="AA206" s="165">
        <f t="shared" ref="AA206:AA216" si="1144">AA205</f>
        <v>0</v>
      </c>
      <c r="AB206" s="247">
        <v>-783.5</v>
      </c>
      <c r="AC206" s="179">
        <f t="shared" si="1104"/>
        <v>0</v>
      </c>
      <c r="AD206" s="164">
        <f t="shared" ref="AD206:AD216" si="1145">AD205</f>
        <v>0</v>
      </c>
      <c r="AE206" s="247">
        <v>-187.9</v>
      </c>
      <c r="AF206" s="179">
        <f t="shared" si="1105"/>
        <v>0</v>
      </c>
      <c r="AG206" s="164">
        <f t="shared" ref="AG206:AG216" si="1146">AG205</f>
        <v>0</v>
      </c>
      <c r="AH206" s="243">
        <v>-1285</v>
      </c>
      <c r="AI206" s="178">
        <f t="shared" si="1106"/>
        <v>0</v>
      </c>
      <c r="AJ206" s="165">
        <f t="shared" ref="AJ206:AJ216" si="1147">AJ205</f>
        <v>0</v>
      </c>
      <c r="AK206" s="243">
        <v>-642.5</v>
      </c>
      <c r="AL206" s="179">
        <f t="shared" si="1107"/>
        <v>0</v>
      </c>
      <c r="AM206" s="164">
        <f t="shared" ref="AM206:AM216" si="1148">AM205</f>
        <v>0</v>
      </c>
      <c r="AN206" s="243">
        <v>-257</v>
      </c>
      <c r="AO206" s="178">
        <f t="shared" si="1108"/>
        <v>0</v>
      </c>
      <c r="AP206" s="165">
        <f t="shared" ref="AP206:AP216" si="1149">AP205</f>
        <v>0</v>
      </c>
      <c r="AQ206" s="260">
        <v>1194</v>
      </c>
      <c r="AR206" s="179">
        <f t="shared" si="1109"/>
        <v>0</v>
      </c>
      <c r="AS206" s="164">
        <f t="shared" ref="AS206:AS216" si="1150">AS205</f>
        <v>1</v>
      </c>
      <c r="AT206" s="260">
        <v>119.4</v>
      </c>
      <c r="AU206" s="180">
        <f t="shared" si="1110"/>
        <v>119.4</v>
      </c>
      <c r="AV206" s="162">
        <f t="shared" ref="AV206:AV216" si="1151">AV205</f>
        <v>0</v>
      </c>
      <c r="AW206" s="259">
        <v>-3051</v>
      </c>
      <c r="AX206" s="176">
        <f t="shared" si="1111"/>
        <v>0</v>
      </c>
      <c r="AY206" s="161">
        <f t="shared" ref="AY206:AY216" si="1152">AY205</f>
        <v>0</v>
      </c>
      <c r="AZ206" s="248">
        <v>3085</v>
      </c>
      <c r="BA206" s="181">
        <f t="shared" si="1112"/>
        <v>0</v>
      </c>
      <c r="BB206" s="162">
        <f t="shared" ref="BB206:BB216" si="1153">BB205</f>
        <v>0</v>
      </c>
      <c r="BC206" s="248">
        <v>308.5</v>
      </c>
      <c r="BD206" s="182">
        <f t="shared" si="1113"/>
        <v>0</v>
      </c>
      <c r="BE206" s="161">
        <f t="shared" ref="BE206:BE216" si="1154">BE205</f>
        <v>0</v>
      </c>
      <c r="BF206" s="248">
        <v>2950</v>
      </c>
      <c r="BG206" s="182">
        <f t="shared" si="1114"/>
        <v>0</v>
      </c>
      <c r="BH206" s="161">
        <f t="shared" ref="BH206:BH216" si="1155">BH205</f>
        <v>0</v>
      </c>
      <c r="BI206" s="248">
        <v>1475</v>
      </c>
      <c r="BJ206" s="180">
        <f t="shared" si="1115"/>
        <v>0</v>
      </c>
      <c r="BK206" s="161">
        <f t="shared" ref="BK206:BK216" si="1156">BK205</f>
        <v>1</v>
      </c>
      <c r="BL206" s="248">
        <v>295</v>
      </c>
      <c r="BM206" s="180">
        <f t="shared" si="1116"/>
        <v>295</v>
      </c>
      <c r="BN206" s="161">
        <f t="shared" ref="BN206:BN216" si="1157">BN205</f>
        <v>0</v>
      </c>
      <c r="BO206" s="260">
        <v>4311</v>
      </c>
      <c r="BP206" s="176">
        <f t="shared" si="1117"/>
        <v>0</v>
      </c>
      <c r="BQ206" s="161">
        <f t="shared" ref="BQ206:BQ216" si="1158">BQ205</f>
        <v>0</v>
      </c>
      <c r="BR206" s="259">
        <v>-1328</v>
      </c>
      <c r="BS206" s="182">
        <f t="shared" si="1118"/>
        <v>0</v>
      </c>
      <c r="BT206" s="161">
        <f t="shared" ref="BT206:BT216" si="1159">BT205</f>
        <v>1</v>
      </c>
      <c r="BU206" s="259">
        <v>-703</v>
      </c>
      <c r="BV206" s="180">
        <f t="shared" si="1119"/>
        <v>-703</v>
      </c>
      <c r="BW206" s="162">
        <f t="shared" ref="BW206:BW216" si="1160">BW205</f>
        <v>1</v>
      </c>
      <c r="BX206" s="259">
        <v>-203</v>
      </c>
      <c r="BY206" s="176">
        <f t="shared" si="1120"/>
        <v>-203</v>
      </c>
      <c r="BZ206" s="161">
        <f t="shared" ref="BZ206:BZ216" si="1161">BZ205</f>
        <v>0</v>
      </c>
      <c r="CA206" s="260">
        <v>900</v>
      </c>
      <c r="CB206" s="180">
        <f t="shared" si="1121"/>
        <v>0</v>
      </c>
      <c r="CC206" s="162">
        <f t="shared" ref="CC206:CC216" si="1162">CC205</f>
        <v>0</v>
      </c>
      <c r="CD206" s="163"/>
      <c r="CE206" s="182"/>
      <c r="CF206" s="410">
        <f t="shared" ref="CF206:CF216" si="1163">CF205</f>
        <v>0</v>
      </c>
      <c r="CG206" s="259">
        <v>-2149</v>
      </c>
      <c r="CH206" s="182">
        <f t="shared" si="1122"/>
        <v>0</v>
      </c>
      <c r="CI206" s="416">
        <f t="shared" ref="CI206:CI216" si="1164">CI205</f>
        <v>0</v>
      </c>
      <c r="CJ206" s="259">
        <v>-1094</v>
      </c>
      <c r="CK206" s="444">
        <f t="shared" si="1123"/>
        <v>0</v>
      </c>
      <c r="CL206" s="162">
        <f t="shared" ref="CL206:CL216" si="1165">CL205</f>
        <v>0</v>
      </c>
      <c r="CM206" s="259">
        <v>-250</v>
      </c>
      <c r="CN206" s="608">
        <f t="shared" si="1124"/>
        <v>0</v>
      </c>
      <c r="CO206" s="158">
        <f t="shared" si="1125"/>
        <v>-491.6</v>
      </c>
      <c r="CP206" s="182"/>
      <c r="CQ206" s="731">
        <f t="shared" si="1126"/>
        <v>-491.6</v>
      </c>
      <c r="CR206" s="599"/>
      <c r="CS206" s="359">
        <f t="shared" ref="CS206:CS216" si="1166">EDATE(CS205,1)</f>
        <v>40210</v>
      </c>
      <c r="CT206" s="613"/>
      <c r="CU206" s="182"/>
      <c r="CV206" s="608"/>
      <c r="CW206" s="642"/>
      <c r="CX206" s="182"/>
      <c r="CY206" s="608"/>
      <c r="CZ206" s="613"/>
      <c r="DA206" s="182"/>
      <c r="DB206" s="608"/>
      <c r="DC206" s="613"/>
      <c r="DD206" s="182"/>
      <c r="DE206" s="608"/>
      <c r="DF206" s="613"/>
      <c r="DG206" s="182"/>
      <c r="DH206" s="608"/>
      <c r="DI206" s="613"/>
      <c r="DJ206" s="182"/>
      <c r="DK206" s="608"/>
      <c r="DL206" s="613"/>
      <c r="DM206" s="182"/>
      <c r="DN206" s="608"/>
      <c r="DO206" s="613"/>
      <c r="DP206" s="182"/>
      <c r="DQ206" s="608"/>
      <c r="DR206" s="613"/>
      <c r="DS206" s="182"/>
      <c r="DT206" s="608"/>
      <c r="DU206" s="613"/>
      <c r="DV206" s="182"/>
      <c r="DW206" s="608"/>
      <c r="DX206" s="613"/>
      <c r="DY206" s="182"/>
      <c r="DZ206" s="608"/>
      <c r="EA206" s="613"/>
      <c r="EB206" s="182"/>
      <c r="EC206" s="608"/>
      <c r="ED206" s="613"/>
      <c r="EE206" s="182"/>
      <c r="EF206" s="608"/>
      <c r="EG206" s="613"/>
      <c r="EH206" s="182"/>
      <c r="EI206" s="608"/>
      <c r="EJ206" s="613"/>
      <c r="EK206" s="182"/>
      <c r="EL206" s="608"/>
      <c r="EM206" s="613"/>
      <c r="EN206" s="182"/>
      <c r="EO206" s="608"/>
      <c r="EP206" s="613"/>
      <c r="EQ206" s="182"/>
      <c r="ER206" s="608"/>
      <c r="ES206" s="613"/>
      <c r="ET206" s="182"/>
      <c r="EU206" s="608"/>
      <c r="EV206" s="613"/>
      <c r="EW206" s="182"/>
      <c r="EX206" s="608"/>
      <c r="EY206" s="613"/>
      <c r="EZ206" s="182"/>
      <c r="FA206" s="608"/>
      <c r="FB206" s="182"/>
      <c r="FC206" s="182"/>
      <c r="FD206" s="182"/>
      <c r="FE206" s="588"/>
      <c r="FF206" s="182"/>
      <c r="FG206" s="181"/>
      <c r="FH206" s="860"/>
      <c r="FI206" s="662">
        <f t="shared" si="966"/>
        <v>41122</v>
      </c>
      <c r="FJ206" s="677"/>
      <c r="FK206" s="677"/>
      <c r="FL206" s="677"/>
      <c r="FM206" s="677"/>
      <c r="FN206" s="677"/>
      <c r="FO206" s="677"/>
      <c r="FP206" s="677"/>
      <c r="FQ206" s="677"/>
      <c r="FR206" s="677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666"/>
      <c r="GD206" s="666"/>
      <c r="GE206" s="666"/>
      <c r="GF206" s="666"/>
      <c r="GG206" s="169"/>
      <c r="GH206" s="686">
        <f t="shared" si="1068"/>
        <v>0</v>
      </c>
      <c r="GI206" s="171">
        <f t="shared" si="1069"/>
        <v>0</v>
      </c>
      <c r="GJ206" s="171">
        <f t="shared" si="1070"/>
        <v>0</v>
      </c>
      <c r="GK206" s="171">
        <f t="shared" si="1071"/>
        <v>0</v>
      </c>
      <c r="GL206" s="171">
        <f t="shared" si="1072"/>
        <v>0</v>
      </c>
      <c r="GM206" s="171">
        <f t="shared" si="1073"/>
        <v>0</v>
      </c>
      <c r="GN206" s="171">
        <f t="shared" si="1074"/>
        <v>0</v>
      </c>
      <c r="GO206" s="171">
        <f t="shared" si="1075"/>
        <v>0</v>
      </c>
      <c r="GP206" s="171">
        <f t="shared" si="1076"/>
        <v>0</v>
      </c>
      <c r="GQ206" s="171">
        <f t="shared" si="1077"/>
        <v>0</v>
      </c>
      <c r="GR206" s="171">
        <f t="shared" si="1078"/>
        <v>0</v>
      </c>
      <c r="GS206" s="171">
        <f t="shared" si="1079"/>
        <v>9627.9000000000015</v>
      </c>
      <c r="GT206" s="171">
        <f t="shared" si="1080"/>
        <v>0</v>
      </c>
      <c r="GU206" s="171">
        <f t="shared" si="1081"/>
        <v>0</v>
      </c>
      <c r="GV206" s="171">
        <f t="shared" si="1082"/>
        <v>0</v>
      </c>
      <c r="GW206" s="171">
        <f t="shared" si="1083"/>
        <v>0</v>
      </c>
      <c r="GX206" s="171">
        <f t="shared" si="1084"/>
        <v>0</v>
      </c>
      <c r="GY206" s="171">
        <f t="shared" si="1085"/>
        <v>17252.879999999997</v>
      </c>
      <c r="GZ206" s="171">
        <f t="shared" si="1086"/>
        <v>0</v>
      </c>
      <c r="HA206" s="171">
        <f t="shared" si="1087"/>
        <v>0</v>
      </c>
      <c r="HB206" s="171">
        <f t="shared" si="1088"/>
        <v>78281.149999999994</v>
      </c>
      <c r="HC206" s="171">
        <f t="shared" si="1089"/>
        <v>12501.24</v>
      </c>
      <c r="HD206" s="171">
        <f t="shared" si="1090"/>
        <v>0</v>
      </c>
      <c r="HE206" s="171">
        <f t="shared" si="1091"/>
        <v>0</v>
      </c>
      <c r="HF206" s="171">
        <f t="shared" si="1092"/>
        <v>0</v>
      </c>
      <c r="HG206" s="171">
        <f t="shared" si="1093"/>
        <v>0</v>
      </c>
      <c r="HH206" s="171">
        <f t="shared" si="1094"/>
        <v>0</v>
      </c>
      <c r="HI206" s="778"/>
      <c r="HJ206" s="171">
        <f t="shared" si="1095"/>
        <v>-596.17000000000007</v>
      </c>
      <c r="HK206" s="171"/>
      <c r="HL206" s="172">
        <f t="shared" si="1096"/>
        <v>41122</v>
      </c>
      <c r="HM206" s="171">
        <f t="shared" si="967"/>
        <v>117663.17000000003</v>
      </c>
      <c r="HN206" s="700">
        <f t="shared" si="1127"/>
        <v>40210</v>
      </c>
      <c r="HO206" s="160">
        <f t="shared" si="1128"/>
        <v>0</v>
      </c>
      <c r="HP206" s="160">
        <f t="shared" si="1129"/>
        <v>-491.6</v>
      </c>
      <c r="HQ206" s="171">
        <f t="shared" si="1130"/>
        <v>-491.6</v>
      </c>
      <c r="HR206" s="168">
        <f t="shared" si="1131"/>
        <v>0</v>
      </c>
      <c r="HS206" s="168">
        <f t="shared" si="1132"/>
        <v>1</v>
      </c>
      <c r="HT206" s="160">
        <f t="shared" ref="HT206:HT216" si="1167">HQ206+HT205</f>
        <v>100740.50000000004</v>
      </c>
      <c r="HU206" s="158">
        <f>MAX(HT55:HT206)</f>
        <v>103387.00000000004</v>
      </c>
      <c r="HV206" s="158">
        <f t="shared" si="1133"/>
        <v>-2646.5</v>
      </c>
      <c r="HW206" s="170"/>
      <c r="HX206" s="468"/>
      <c r="HY206" s="156"/>
      <c r="HZ206" s="156"/>
      <c r="IA206" s="156"/>
      <c r="IB206" s="156"/>
      <c r="IC206" s="156"/>
      <c r="ID206" s="156"/>
      <c r="IE206" s="156"/>
      <c r="IF206" s="156"/>
      <c r="IG206" s="156"/>
      <c r="IH206" s="156"/>
      <c r="II206" s="156"/>
      <c r="IJ206" s="156"/>
      <c r="IK206" s="156"/>
      <c r="IL206" s="156"/>
      <c r="IM206" s="156"/>
      <c r="IN206" s="156"/>
      <c r="IO206" s="156"/>
      <c r="IP206" s="156"/>
      <c r="IQ206" s="156"/>
      <c r="IR206" s="156"/>
      <c r="IS206" s="156"/>
      <c r="IT206" s="156"/>
      <c r="IU206" s="156"/>
      <c r="IV206" s="156"/>
      <c r="IW206" s="156"/>
      <c r="IX206" s="156"/>
      <c r="IY206" s="156"/>
      <c r="IZ206" s="156"/>
      <c r="JA206" s="156"/>
      <c r="JB206" s="156"/>
      <c r="JC206" s="156"/>
      <c r="JD206" s="156"/>
      <c r="JE206" s="156"/>
      <c r="JF206" s="156"/>
      <c r="JG206" s="156"/>
      <c r="JH206" s="156"/>
      <c r="JI206" s="156"/>
      <c r="JJ206" s="156"/>
      <c r="JK206" s="156"/>
      <c r="JL206" s="156"/>
      <c r="JM206" s="156"/>
      <c r="JN206" s="156"/>
      <c r="JO206" s="156"/>
      <c r="JP206" s="156"/>
      <c r="JQ206" s="156"/>
      <c r="JR206" s="156"/>
      <c r="JS206" s="156"/>
      <c r="JT206" s="156"/>
      <c r="JU206" s="156"/>
    </row>
    <row r="207" spans="1:281" s="174" customFormat="1" ht="19.5" customHeight="1" x14ac:dyDescent="0.35">
      <c r="A207" s="156"/>
      <c r="B207" s="813">
        <f t="shared" si="1134"/>
        <v>40238</v>
      </c>
      <c r="C207" s="814">
        <f t="shared" si="1135"/>
        <v>22353.5</v>
      </c>
      <c r="D207" s="816">
        <v>0</v>
      </c>
      <c r="E207" s="816">
        <v>0</v>
      </c>
      <c r="F207" s="814">
        <f t="shared" si="1097"/>
        <v>1013.5</v>
      </c>
      <c r="G207" s="817">
        <f t="shared" si="1136"/>
        <v>23367</v>
      </c>
      <c r="H207" s="818">
        <f t="shared" si="1137"/>
        <v>4.5339655982284656E-2</v>
      </c>
      <c r="I207" s="765">
        <f t="shared" si="1138"/>
        <v>101754.00000000004</v>
      </c>
      <c r="J207" s="159">
        <f t="shared" si="1098"/>
        <v>-1633</v>
      </c>
      <c r="K207" s="267">
        <v>40238</v>
      </c>
      <c r="L207" s="162">
        <f t="shared" si="1139"/>
        <v>0</v>
      </c>
      <c r="M207" s="260">
        <v>3247</v>
      </c>
      <c r="N207" s="175">
        <f t="shared" si="1099"/>
        <v>0</v>
      </c>
      <c r="O207" s="162">
        <f t="shared" si="1140"/>
        <v>0</v>
      </c>
      <c r="P207" s="260">
        <v>324.7</v>
      </c>
      <c r="Q207" s="176">
        <f t="shared" si="1100"/>
        <v>0</v>
      </c>
      <c r="R207" s="161">
        <f t="shared" si="1141"/>
        <v>0</v>
      </c>
      <c r="S207" s="260">
        <v>2793.2</v>
      </c>
      <c r="T207" s="177">
        <f t="shared" si="1101"/>
        <v>0</v>
      </c>
      <c r="U207" s="164">
        <f t="shared" si="1142"/>
        <v>0</v>
      </c>
      <c r="V207" s="260">
        <v>279.32</v>
      </c>
      <c r="W207" s="177">
        <f t="shared" si="1102"/>
        <v>0</v>
      </c>
      <c r="X207" s="164">
        <f t="shared" si="1143"/>
        <v>0</v>
      </c>
      <c r="Y207" s="247">
        <v>-1760</v>
      </c>
      <c r="Z207" s="178">
        <f t="shared" si="1103"/>
        <v>0</v>
      </c>
      <c r="AA207" s="165">
        <f t="shared" si="1144"/>
        <v>0</v>
      </c>
      <c r="AB207" s="247">
        <v>-899.5</v>
      </c>
      <c r="AC207" s="179">
        <f t="shared" si="1104"/>
        <v>0</v>
      </c>
      <c r="AD207" s="164">
        <f t="shared" si="1145"/>
        <v>0</v>
      </c>
      <c r="AE207" s="247">
        <v>-211.1</v>
      </c>
      <c r="AF207" s="179">
        <f t="shared" si="1105"/>
        <v>0</v>
      </c>
      <c r="AG207" s="164">
        <f t="shared" si="1146"/>
        <v>0</v>
      </c>
      <c r="AH207" s="439">
        <v>5111</v>
      </c>
      <c r="AI207" s="178">
        <f t="shared" si="1106"/>
        <v>0</v>
      </c>
      <c r="AJ207" s="165">
        <f t="shared" si="1147"/>
        <v>0</v>
      </c>
      <c r="AK207" s="439">
        <v>2536</v>
      </c>
      <c r="AL207" s="179">
        <f t="shared" si="1107"/>
        <v>0</v>
      </c>
      <c r="AM207" s="164">
        <f t="shared" si="1148"/>
        <v>0</v>
      </c>
      <c r="AN207" s="439">
        <v>991</v>
      </c>
      <c r="AO207" s="178">
        <f t="shared" si="1108"/>
        <v>0</v>
      </c>
      <c r="AP207" s="165">
        <f t="shared" si="1149"/>
        <v>0</v>
      </c>
      <c r="AQ207" s="260">
        <v>2150</v>
      </c>
      <c r="AR207" s="179">
        <f t="shared" si="1109"/>
        <v>0</v>
      </c>
      <c r="AS207" s="164">
        <f t="shared" si="1150"/>
        <v>1</v>
      </c>
      <c r="AT207" s="260">
        <v>215</v>
      </c>
      <c r="AU207" s="180">
        <f t="shared" si="1110"/>
        <v>215</v>
      </c>
      <c r="AV207" s="162">
        <f t="shared" si="1151"/>
        <v>0</v>
      </c>
      <c r="AW207" s="260">
        <v>3383</v>
      </c>
      <c r="AX207" s="176">
        <f t="shared" si="1111"/>
        <v>0</v>
      </c>
      <c r="AY207" s="161">
        <f t="shared" si="1152"/>
        <v>0</v>
      </c>
      <c r="AZ207" s="247">
        <v>-1082.76</v>
      </c>
      <c r="BA207" s="181">
        <f t="shared" si="1112"/>
        <v>0</v>
      </c>
      <c r="BB207" s="162">
        <f t="shared" si="1153"/>
        <v>0</v>
      </c>
      <c r="BC207" s="247">
        <v>-112.18</v>
      </c>
      <c r="BD207" s="182">
        <f t="shared" si="1113"/>
        <v>0</v>
      </c>
      <c r="BE207" s="161">
        <f t="shared" si="1154"/>
        <v>0</v>
      </c>
      <c r="BF207" s="247">
        <v>-2533</v>
      </c>
      <c r="BG207" s="182">
        <f t="shared" si="1114"/>
        <v>0</v>
      </c>
      <c r="BH207" s="161">
        <f t="shared" si="1155"/>
        <v>0</v>
      </c>
      <c r="BI207" s="247">
        <v>-1305.5</v>
      </c>
      <c r="BJ207" s="180">
        <f t="shared" si="1115"/>
        <v>0</v>
      </c>
      <c r="BK207" s="161">
        <f t="shared" si="1156"/>
        <v>1</v>
      </c>
      <c r="BL207" s="247">
        <v>-323.5</v>
      </c>
      <c r="BM207" s="180">
        <f t="shared" si="1116"/>
        <v>-323.5</v>
      </c>
      <c r="BN207" s="161">
        <f t="shared" si="1157"/>
        <v>0</v>
      </c>
      <c r="BO207" s="260">
        <v>2631.25</v>
      </c>
      <c r="BP207" s="176">
        <f t="shared" si="1117"/>
        <v>0</v>
      </c>
      <c r="BQ207" s="161">
        <f t="shared" si="1158"/>
        <v>0</v>
      </c>
      <c r="BR207" s="260">
        <v>1961</v>
      </c>
      <c r="BS207" s="182">
        <f t="shared" si="1118"/>
        <v>0</v>
      </c>
      <c r="BT207" s="161">
        <f t="shared" si="1159"/>
        <v>1</v>
      </c>
      <c r="BU207" s="260">
        <v>961</v>
      </c>
      <c r="BV207" s="180">
        <f t="shared" si="1119"/>
        <v>961</v>
      </c>
      <c r="BW207" s="162">
        <f t="shared" si="1160"/>
        <v>1</v>
      </c>
      <c r="BX207" s="260">
        <v>161</v>
      </c>
      <c r="BY207" s="176">
        <f t="shared" si="1120"/>
        <v>161</v>
      </c>
      <c r="BZ207" s="161">
        <f t="shared" si="1161"/>
        <v>0</v>
      </c>
      <c r="CA207" s="259">
        <v>-310.98</v>
      </c>
      <c r="CB207" s="180">
        <f t="shared" si="1121"/>
        <v>0</v>
      </c>
      <c r="CC207" s="162">
        <f t="shared" si="1162"/>
        <v>0</v>
      </c>
      <c r="CD207" s="163"/>
      <c r="CE207" s="182"/>
      <c r="CF207" s="410">
        <f t="shared" si="1163"/>
        <v>0</v>
      </c>
      <c r="CG207" s="260">
        <v>4100</v>
      </c>
      <c r="CH207" s="182">
        <f t="shared" si="1122"/>
        <v>0</v>
      </c>
      <c r="CI207" s="416">
        <f t="shared" si="1164"/>
        <v>0</v>
      </c>
      <c r="CJ207" s="260">
        <v>2050</v>
      </c>
      <c r="CK207" s="444">
        <f t="shared" si="1123"/>
        <v>0</v>
      </c>
      <c r="CL207" s="162">
        <f t="shared" si="1165"/>
        <v>0</v>
      </c>
      <c r="CM207" s="260">
        <v>410</v>
      </c>
      <c r="CN207" s="608">
        <f t="shared" si="1124"/>
        <v>0</v>
      </c>
      <c r="CO207" s="158">
        <f t="shared" si="1125"/>
        <v>1013.5</v>
      </c>
      <c r="CP207" s="182"/>
      <c r="CQ207" s="731">
        <f t="shared" si="1126"/>
        <v>1013.5</v>
      </c>
      <c r="CR207" s="599"/>
      <c r="CS207" s="359">
        <f t="shared" si="1166"/>
        <v>40238</v>
      </c>
      <c r="CT207" s="613"/>
      <c r="CU207" s="182"/>
      <c r="CV207" s="608"/>
      <c r="CW207" s="642"/>
      <c r="CX207" s="182"/>
      <c r="CY207" s="608"/>
      <c r="CZ207" s="613"/>
      <c r="DA207" s="182"/>
      <c r="DB207" s="608"/>
      <c r="DC207" s="613"/>
      <c r="DD207" s="182"/>
      <c r="DE207" s="608"/>
      <c r="DF207" s="613"/>
      <c r="DG207" s="182"/>
      <c r="DH207" s="608"/>
      <c r="DI207" s="613"/>
      <c r="DJ207" s="182"/>
      <c r="DK207" s="608"/>
      <c r="DL207" s="613"/>
      <c r="DM207" s="182"/>
      <c r="DN207" s="608"/>
      <c r="DO207" s="613"/>
      <c r="DP207" s="182"/>
      <c r="DQ207" s="608"/>
      <c r="DR207" s="613"/>
      <c r="DS207" s="182"/>
      <c r="DT207" s="608"/>
      <c r="DU207" s="613"/>
      <c r="DV207" s="182"/>
      <c r="DW207" s="608"/>
      <c r="DX207" s="613"/>
      <c r="DY207" s="182"/>
      <c r="DZ207" s="608"/>
      <c r="EA207" s="613"/>
      <c r="EB207" s="182"/>
      <c r="EC207" s="608"/>
      <c r="ED207" s="613"/>
      <c r="EE207" s="182"/>
      <c r="EF207" s="608"/>
      <c r="EG207" s="613"/>
      <c r="EH207" s="182"/>
      <c r="EI207" s="608"/>
      <c r="EJ207" s="613"/>
      <c r="EK207" s="182"/>
      <c r="EL207" s="608"/>
      <c r="EM207" s="613"/>
      <c r="EN207" s="182"/>
      <c r="EO207" s="608"/>
      <c r="EP207" s="613"/>
      <c r="EQ207" s="182"/>
      <c r="ER207" s="608"/>
      <c r="ES207" s="613"/>
      <c r="ET207" s="182"/>
      <c r="EU207" s="608"/>
      <c r="EV207" s="613"/>
      <c r="EW207" s="182"/>
      <c r="EX207" s="608"/>
      <c r="EY207" s="613"/>
      <c r="EZ207" s="182"/>
      <c r="FA207" s="608"/>
      <c r="FB207" s="182"/>
      <c r="FC207" s="182"/>
      <c r="FD207" s="182"/>
      <c r="FE207" s="588"/>
      <c r="FF207" s="182"/>
      <c r="FG207" s="181"/>
      <c r="FH207" s="860"/>
      <c r="FI207" s="662">
        <f t="shared" si="966"/>
        <v>41153</v>
      </c>
      <c r="FJ207" s="677"/>
      <c r="FK207" s="677"/>
      <c r="FL207" s="677"/>
      <c r="FM207" s="677"/>
      <c r="FN207" s="677"/>
      <c r="FO207" s="677"/>
      <c r="FP207" s="677"/>
      <c r="FQ207" s="677"/>
      <c r="FR207" s="677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666"/>
      <c r="GD207" s="666"/>
      <c r="GE207" s="666"/>
      <c r="GF207" s="666"/>
      <c r="GG207" s="169"/>
      <c r="GH207" s="686">
        <f t="shared" si="1068"/>
        <v>0</v>
      </c>
      <c r="GI207" s="171">
        <f t="shared" si="1069"/>
        <v>0</v>
      </c>
      <c r="GJ207" s="171">
        <f t="shared" si="1070"/>
        <v>0</v>
      </c>
      <c r="GK207" s="171">
        <f t="shared" si="1071"/>
        <v>0</v>
      </c>
      <c r="GL207" s="171">
        <f t="shared" si="1072"/>
        <v>0</v>
      </c>
      <c r="GM207" s="171">
        <f t="shared" si="1073"/>
        <v>0</v>
      </c>
      <c r="GN207" s="171">
        <f t="shared" si="1074"/>
        <v>0</v>
      </c>
      <c r="GO207" s="171">
        <f t="shared" si="1075"/>
        <v>0</v>
      </c>
      <c r="GP207" s="171">
        <f t="shared" si="1076"/>
        <v>0</v>
      </c>
      <c r="GQ207" s="171">
        <f t="shared" si="1077"/>
        <v>0</v>
      </c>
      <c r="GR207" s="171">
        <f t="shared" si="1078"/>
        <v>0</v>
      </c>
      <c r="GS207" s="171">
        <f t="shared" si="1079"/>
        <v>9357.6000000000022</v>
      </c>
      <c r="GT207" s="171">
        <f t="shared" si="1080"/>
        <v>0</v>
      </c>
      <c r="GU207" s="171">
        <f t="shared" si="1081"/>
        <v>0</v>
      </c>
      <c r="GV207" s="171">
        <f t="shared" si="1082"/>
        <v>0</v>
      </c>
      <c r="GW207" s="171">
        <f t="shared" si="1083"/>
        <v>0</v>
      </c>
      <c r="GX207" s="171">
        <f t="shared" si="1084"/>
        <v>0</v>
      </c>
      <c r="GY207" s="171">
        <f t="shared" si="1085"/>
        <v>17598.509999999998</v>
      </c>
      <c r="GZ207" s="171">
        <f t="shared" si="1086"/>
        <v>0</v>
      </c>
      <c r="HA207" s="171">
        <f t="shared" si="1087"/>
        <v>0</v>
      </c>
      <c r="HB207" s="171">
        <f t="shared" si="1088"/>
        <v>78593.649999999994</v>
      </c>
      <c r="HC207" s="171">
        <f t="shared" si="1089"/>
        <v>12563.74</v>
      </c>
      <c r="HD207" s="171">
        <f t="shared" si="1090"/>
        <v>0</v>
      </c>
      <c r="HE207" s="171">
        <f t="shared" si="1091"/>
        <v>0</v>
      </c>
      <c r="HF207" s="171">
        <f t="shared" si="1092"/>
        <v>0</v>
      </c>
      <c r="HG207" s="171">
        <f t="shared" si="1093"/>
        <v>0</v>
      </c>
      <c r="HH207" s="171">
        <f t="shared" si="1094"/>
        <v>0</v>
      </c>
      <c r="HI207" s="778"/>
      <c r="HJ207" s="171">
        <f t="shared" si="1095"/>
        <v>450.33</v>
      </c>
      <c r="HK207" s="171"/>
      <c r="HL207" s="172">
        <f t="shared" si="1096"/>
        <v>41153</v>
      </c>
      <c r="HM207" s="171">
        <f t="shared" si="967"/>
        <v>118113.50000000003</v>
      </c>
      <c r="HN207" s="700">
        <f t="shared" si="1127"/>
        <v>40238</v>
      </c>
      <c r="HO207" s="160">
        <f t="shared" si="1128"/>
        <v>1013.5</v>
      </c>
      <c r="HP207" s="160">
        <f t="shared" si="1129"/>
        <v>0</v>
      </c>
      <c r="HQ207" s="171">
        <f t="shared" si="1130"/>
        <v>1013.5</v>
      </c>
      <c r="HR207" s="168">
        <f t="shared" si="1131"/>
        <v>1</v>
      </c>
      <c r="HS207" s="168">
        <f t="shared" si="1132"/>
        <v>0</v>
      </c>
      <c r="HT207" s="160">
        <f t="shared" si="1167"/>
        <v>101754.00000000004</v>
      </c>
      <c r="HU207" s="158">
        <f>MAX(HT55:HT207)</f>
        <v>103387.00000000004</v>
      </c>
      <c r="HV207" s="158">
        <f t="shared" si="1133"/>
        <v>-1633</v>
      </c>
      <c r="HW207" s="170"/>
      <c r="HX207" s="468"/>
      <c r="HY207" s="156"/>
      <c r="HZ207" s="156"/>
      <c r="IA207" s="156"/>
      <c r="IB207" s="156"/>
      <c r="IC207" s="156"/>
      <c r="ID207" s="156"/>
      <c r="IE207" s="156"/>
      <c r="IF207" s="156"/>
      <c r="IG207" s="156"/>
      <c r="IH207" s="156"/>
      <c r="II207" s="156"/>
      <c r="IJ207" s="156"/>
      <c r="IK207" s="156"/>
      <c r="IL207" s="156"/>
      <c r="IM207" s="156"/>
      <c r="IN207" s="156"/>
      <c r="IO207" s="156"/>
      <c r="IP207" s="156"/>
      <c r="IQ207" s="156"/>
      <c r="IR207" s="156"/>
      <c r="IS207" s="156"/>
      <c r="IT207" s="156"/>
      <c r="IU207" s="156"/>
      <c r="IV207" s="156"/>
      <c r="IW207" s="156"/>
      <c r="IX207" s="156"/>
      <c r="IY207" s="156"/>
      <c r="IZ207" s="156"/>
      <c r="JA207" s="156"/>
      <c r="JB207" s="156"/>
      <c r="JC207" s="156"/>
      <c r="JD207" s="156"/>
      <c r="JE207" s="156"/>
      <c r="JF207" s="156"/>
      <c r="JG207" s="156"/>
      <c r="JH207" s="156"/>
      <c r="JI207" s="156"/>
      <c r="JJ207" s="156"/>
      <c r="JK207" s="156"/>
      <c r="JL207" s="156"/>
      <c r="JM207" s="156"/>
      <c r="JN207" s="156"/>
      <c r="JO207" s="156"/>
      <c r="JP207" s="156"/>
      <c r="JQ207" s="156"/>
      <c r="JR207" s="156"/>
      <c r="JS207" s="156"/>
      <c r="JT207" s="156"/>
      <c r="JU207" s="156"/>
    </row>
    <row r="208" spans="1:281" s="174" customFormat="1" ht="19.5" customHeight="1" x14ac:dyDescent="0.35">
      <c r="A208" s="156"/>
      <c r="B208" s="813">
        <f t="shared" si="1134"/>
        <v>40269</v>
      </c>
      <c r="C208" s="814">
        <f t="shared" si="1135"/>
        <v>23367</v>
      </c>
      <c r="D208" s="816">
        <v>0</v>
      </c>
      <c r="E208" s="816">
        <v>0</v>
      </c>
      <c r="F208" s="814">
        <f t="shared" si="1097"/>
        <v>190.5</v>
      </c>
      <c r="G208" s="817">
        <f t="shared" si="1136"/>
        <v>23557.5</v>
      </c>
      <c r="H208" s="818">
        <f t="shared" si="1137"/>
        <v>8.1525227885479515E-3</v>
      </c>
      <c r="I208" s="765">
        <f t="shared" si="1138"/>
        <v>101944.50000000004</v>
      </c>
      <c r="J208" s="159">
        <f t="shared" si="1098"/>
        <v>-1442.5</v>
      </c>
      <c r="K208" s="267">
        <v>40269</v>
      </c>
      <c r="L208" s="162">
        <f t="shared" si="1139"/>
        <v>0</v>
      </c>
      <c r="M208" s="260">
        <v>862.5</v>
      </c>
      <c r="N208" s="175">
        <f t="shared" si="1099"/>
        <v>0</v>
      </c>
      <c r="O208" s="162">
        <f t="shared" si="1140"/>
        <v>0</v>
      </c>
      <c r="P208" s="260">
        <v>86.25</v>
      </c>
      <c r="Q208" s="176">
        <f t="shared" si="1100"/>
        <v>0</v>
      </c>
      <c r="R208" s="161">
        <f t="shared" si="1141"/>
        <v>0</v>
      </c>
      <c r="S208" s="260">
        <v>845.8</v>
      </c>
      <c r="T208" s="177">
        <f t="shared" si="1101"/>
        <v>0</v>
      </c>
      <c r="U208" s="164">
        <f t="shared" si="1142"/>
        <v>0</v>
      </c>
      <c r="V208" s="260">
        <v>84.58</v>
      </c>
      <c r="W208" s="177">
        <f t="shared" si="1102"/>
        <v>0</v>
      </c>
      <c r="X208" s="164">
        <f t="shared" si="1143"/>
        <v>0</v>
      </c>
      <c r="Y208" s="248">
        <v>6561</v>
      </c>
      <c r="Z208" s="178">
        <f t="shared" si="1103"/>
        <v>0</v>
      </c>
      <c r="AA208" s="165">
        <f t="shared" si="1144"/>
        <v>0</v>
      </c>
      <c r="AB208" s="248">
        <v>3261</v>
      </c>
      <c r="AC208" s="179">
        <f t="shared" si="1104"/>
        <v>0</v>
      </c>
      <c r="AD208" s="164">
        <f t="shared" si="1145"/>
        <v>0</v>
      </c>
      <c r="AE208" s="248">
        <v>621</v>
      </c>
      <c r="AF208" s="179">
        <f t="shared" si="1105"/>
        <v>0</v>
      </c>
      <c r="AG208" s="164">
        <f t="shared" si="1146"/>
        <v>0</v>
      </c>
      <c r="AH208" s="439">
        <v>5800</v>
      </c>
      <c r="AI208" s="178">
        <f t="shared" si="1106"/>
        <v>0</v>
      </c>
      <c r="AJ208" s="165">
        <f t="shared" si="1147"/>
        <v>0</v>
      </c>
      <c r="AK208" s="439">
        <v>2900</v>
      </c>
      <c r="AL208" s="179">
        <f t="shared" si="1107"/>
        <v>0</v>
      </c>
      <c r="AM208" s="164">
        <f t="shared" si="1148"/>
        <v>0</v>
      </c>
      <c r="AN208" s="439">
        <v>1160</v>
      </c>
      <c r="AO208" s="178">
        <f t="shared" si="1108"/>
        <v>0</v>
      </c>
      <c r="AP208" s="165">
        <f t="shared" si="1149"/>
        <v>0</v>
      </c>
      <c r="AQ208" s="260">
        <v>730</v>
      </c>
      <c r="AR208" s="179">
        <f t="shared" si="1109"/>
        <v>0</v>
      </c>
      <c r="AS208" s="164">
        <f t="shared" si="1150"/>
        <v>1</v>
      </c>
      <c r="AT208" s="260">
        <v>73</v>
      </c>
      <c r="AU208" s="180">
        <f t="shared" si="1110"/>
        <v>73</v>
      </c>
      <c r="AV208" s="162">
        <f t="shared" si="1151"/>
        <v>0</v>
      </c>
      <c r="AW208" s="259">
        <v>-222</v>
      </c>
      <c r="AX208" s="176">
        <f t="shared" si="1111"/>
        <v>0</v>
      </c>
      <c r="AY208" s="161">
        <f t="shared" si="1152"/>
        <v>0</v>
      </c>
      <c r="AZ208" s="247">
        <v>-1165.74</v>
      </c>
      <c r="BA208" s="181">
        <f t="shared" si="1112"/>
        <v>0</v>
      </c>
      <c r="BB208" s="162">
        <f t="shared" si="1153"/>
        <v>0</v>
      </c>
      <c r="BC208" s="247">
        <v>-128.27000000000001</v>
      </c>
      <c r="BD208" s="182">
        <f t="shared" si="1113"/>
        <v>0</v>
      </c>
      <c r="BE208" s="161">
        <f t="shared" si="1154"/>
        <v>0</v>
      </c>
      <c r="BF208" s="247">
        <v>-1873</v>
      </c>
      <c r="BG208" s="182">
        <f t="shared" si="1114"/>
        <v>0</v>
      </c>
      <c r="BH208" s="161">
        <f t="shared" si="1155"/>
        <v>0</v>
      </c>
      <c r="BI208" s="247">
        <v>-975.5</v>
      </c>
      <c r="BJ208" s="180">
        <f t="shared" si="1115"/>
        <v>0</v>
      </c>
      <c r="BK208" s="161">
        <f t="shared" si="1156"/>
        <v>1</v>
      </c>
      <c r="BL208" s="247">
        <v>-257.5</v>
      </c>
      <c r="BM208" s="180">
        <f t="shared" si="1116"/>
        <v>-257.5</v>
      </c>
      <c r="BN208" s="161">
        <f t="shared" si="1157"/>
        <v>0</v>
      </c>
      <c r="BO208" s="259">
        <v>-1407.75</v>
      </c>
      <c r="BP208" s="176">
        <f t="shared" si="1117"/>
        <v>0</v>
      </c>
      <c r="BQ208" s="161">
        <f t="shared" si="1158"/>
        <v>0</v>
      </c>
      <c r="BR208" s="260">
        <v>625</v>
      </c>
      <c r="BS208" s="182">
        <f t="shared" si="1118"/>
        <v>0</v>
      </c>
      <c r="BT208" s="161">
        <f t="shared" si="1159"/>
        <v>1</v>
      </c>
      <c r="BU208" s="260">
        <v>312.5</v>
      </c>
      <c r="BV208" s="180">
        <f t="shared" si="1119"/>
        <v>312.5</v>
      </c>
      <c r="BW208" s="162">
        <f t="shared" si="1160"/>
        <v>1</v>
      </c>
      <c r="BX208" s="260">
        <v>62.5</v>
      </c>
      <c r="BY208" s="176">
        <f t="shared" si="1120"/>
        <v>62.5</v>
      </c>
      <c r="BZ208" s="161">
        <f t="shared" si="1161"/>
        <v>0</v>
      </c>
      <c r="CA208" s="259">
        <v>-1227</v>
      </c>
      <c r="CB208" s="180">
        <f t="shared" si="1121"/>
        <v>0</v>
      </c>
      <c r="CC208" s="162">
        <f t="shared" si="1162"/>
        <v>0</v>
      </c>
      <c r="CD208" s="163"/>
      <c r="CE208" s="182"/>
      <c r="CF208" s="410">
        <f t="shared" si="1163"/>
        <v>0</v>
      </c>
      <c r="CG208" s="260">
        <v>2390</v>
      </c>
      <c r="CH208" s="182">
        <f t="shared" si="1122"/>
        <v>0</v>
      </c>
      <c r="CI208" s="416">
        <f t="shared" si="1164"/>
        <v>0</v>
      </c>
      <c r="CJ208" s="260">
        <v>1195</v>
      </c>
      <c r="CK208" s="444">
        <f t="shared" si="1123"/>
        <v>0</v>
      </c>
      <c r="CL208" s="162">
        <f t="shared" si="1165"/>
        <v>0</v>
      </c>
      <c r="CM208" s="260">
        <v>239</v>
      </c>
      <c r="CN208" s="608">
        <f t="shared" si="1124"/>
        <v>0</v>
      </c>
      <c r="CO208" s="158">
        <f t="shared" si="1125"/>
        <v>190.5</v>
      </c>
      <c r="CP208" s="182"/>
      <c r="CQ208" s="731">
        <f t="shared" si="1126"/>
        <v>190.5</v>
      </c>
      <c r="CR208" s="599"/>
      <c r="CS208" s="359">
        <f t="shared" si="1166"/>
        <v>40269</v>
      </c>
      <c r="CT208" s="613"/>
      <c r="CU208" s="182"/>
      <c r="CV208" s="608"/>
      <c r="CW208" s="642"/>
      <c r="CX208" s="182"/>
      <c r="CY208" s="608"/>
      <c r="CZ208" s="613"/>
      <c r="DA208" s="182"/>
      <c r="DB208" s="608"/>
      <c r="DC208" s="613"/>
      <c r="DD208" s="182"/>
      <c r="DE208" s="608"/>
      <c r="DF208" s="613"/>
      <c r="DG208" s="182"/>
      <c r="DH208" s="608"/>
      <c r="DI208" s="613"/>
      <c r="DJ208" s="182"/>
      <c r="DK208" s="608"/>
      <c r="DL208" s="613"/>
      <c r="DM208" s="182"/>
      <c r="DN208" s="608"/>
      <c r="DO208" s="613"/>
      <c r="DP208" s="182"/>
      <c r="DQ208" s="608"/>
      <c r="DR208" s="613"/>
      <c r="DS208" s="182"/>
      <c r="DT208" s="608"/>
      <c r="DU208" s="613"/>
      <c r="DV208" s="182"/>
      <c r="DW208" s="608"/>
      <c r="DX208" s="613"/>
      <c r="DY208" s="182"/>
      <c r="DZ208" s="608"/>
      <c r="EA208" s="613"/>
      <c r="EB208" s="182"/>
      <c r="EC208" s="608"/>
      <c r="ED208" s="613"/>
      <c r="EE208" s="182"/>
      <c r="EF208" s="608"/>
      <c r="EG208" s="613"/>
      <c r="EH208" s="182"/>
      <c r="EI208" s="608"/>
      <c r="EJ208" s="613"/>
      <c r="EK208" s="182"/>
      <c r="EL208" s="608"/>
      <c r="EM208" s="613"/>
      <c r="EN208" s="182"/>
      <c r="EO208" s="608"/>
      <c r="EP208" s="613"/>
      <c r="EQ208" s="182"/>
      <c r="ER208" s="608"/>
      <c r="ES208" s="613"/>
      <c r="ET208" s="182"/>
      <c r="EU208" s="608"/>
      <c r="EV208" s="613"/>
      <c r="EW208" s="182"/>
      <c r="EX208" s="608"/>
      <c r="EY208" s="613"/>
      <c r="EZ208" s="182"/>
      <c r="FA208" s="608"/>
      <c r="FB208" s="182"/>
      <c r="FC208" s="182"/>
      <c r="FD208" s="182"/>
      <c r="FE208" s="588"/>
      <c r="FF208" s="182"/>
      <c r="FG208" s="181"/>
      <c r="FH208" s="860"/>
      <c r="FI208" s="662">
        <f t="shared" si="966"/>
        <v>41183</v>
      </c>
      <c r="FJ208" s="677"/>
      <c r="FK208" s="677"/>
      <c r="FL208" s="677"/>
      <c r="FM208" s="677"/>
      <c r="FN208" s="677"/>
      <c r="FO208" s="677"/>
      <c r="FP208" s="677"/>
      <c r="FQ208" s="677"/>
      <c r="FR208" s="677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666"/>
      <c r="GD208" s="666"/>
      <c r="GE208" s="666"/>
      <c r="GF208" s="666"/>
      <c r="GG208" s="169"/>
      <c r="GH208" s="686">
        <f t="shared" si="1068"/>
        <v>0</v>
      </c>
      <c r="GI208" s="171">
        <f t="shared" si="1069"/>
        <v>0</v>
      </c>
      <c r="GJ208" s="171">
        <f t="shared" si="1070"/>
        <v>0</v>
      </c>
      <c r="GK208" s="171">
        <f t="shared" si="1071"/>
        <v>0</v>
      </c>
      <c r="GL208" s="171">
        <f t="shared" si="1072"/>
        <v>0</v>
      </c>
      <c r="GM208" s="171">
        <f t="shared" si="1073"/>
        <v>0</v>
      </c>
      <c r="GN208" s="171">
        <f t="shared" si="1074"/>
        <v>0</v>
      </c>
      <c r="GO208" s="171">
        <f t="shared" si="1075"/>
        <v>0</v>
      </c>
      <c r="GP208" s="171">
        <f t="shared" si="1076"/>
        <v>0</v>
      </c>
      <c r="GQ208" s="171">
        <f t="shared" si="1077"/>
        <v>0</v>
      </c>
      <c r="GR208" s="171">
        <f t="shared" si="1078"/>
        <v>0</v>
      </c>
      <c r="GS208" s="171">
        <f t="shared" si="1079"/>
        <v>9323.2000000000025</v>
      </c>
      <c r="GT208" s="171">
        <f t="shared" si="1080"/>
        <v>0</v>
      </c>
      <c r="GU208" s="171">
        <f t="shared" si="1081"/>
        <v>0</v>
      </c>
      <c r="GV208" s="171">
        <f t="shared" si="1082"/>
        <v>0</v>
      </c>
      <c r="GW208" s="171">
        <f t="shared" si="1083"/>
        <v>0</v>
      </c>
      <c r="GX208" s="171">
        <f t="shared" si="1084"/>
        <v>0</v>
      </c>
      <c r="GY208" s="171">
        <f t="shared" si="1085"/>
        <v>17725.89</v>
      </c>
      <c r="GZ208" s="171">
        <f t="shared" si="1086"/>
        <v>0</v>
      </c>
      <c r="HA208" s="171">
        <f t="shared" si="1087"/>
        <v>0</v>
      </c>
      <c r="HB208" s="171">
        <f t="shared" si="1088"/>
        <v>79492.149999999994</v>
      </c>
      <c r="HC208" s="171">
        <f t="shared" si="1089"/>
        <v>12712.24</v>
      </c>
      <c r="HD208" s="171">
        <f t="shared" si="1090"/>
        <v>0</v>
      </c>
      <c r="HE208" s="171">
        <f t="shared" si="1091"/>
        <v>0</v>
      </c>
      <c r="HF208" s="171">
        <f t="shared" si="1092"/>
        <v>0</v>
      </c>
      <c r="HG208" s="171">
        <f t="shared" si="1093"/>
        <v>0</v>
      </c>
      <c r="HH208" s="171">
        <f t="shared" si="1094"/>
        <v>0</v>
      </c>
      <c r="HI208" s="778"/>
      <c r="HJ208" s="171">
        <f t="shared" si="1095"/>
        <v>1139.98</v>
      </c>
      <c r="HK208" s="171"/>
      <c r="HL208" s="172">
        <f t="shared" si="1096"/>
        <v>41183</v>
      </c>
      <c r="HM208" s="171">
        <f t="shared" si="967"/>
        <v>119253.48000000003</v>
      </c>
      <c r="HN208" s="700">
        <f t="shared" si="1127"/>
        <v>40269</v>
      </c>
      <c r="HO208" s="160">
        <f t="shared" si="1128"/>
        <v>190.5</v>
      </c>
      <c r="HP208" s="160">
        <f t="shared" si="1129"/>
        <v>0</v>
      </c>
      <c r="HQ208" s="171">
        <f t="shared" si="1130"/>
        <v>190.5</v>
      </c>
      <c r="HR208" s="168">
        <f t="shared" si="1131"/>
        <v>1</v>
      </c>
      <c r="HS208" s="168">
        <f t="shared" si="1132"/>
        <v>0</v>
      </c>
      <c r="HT208" s="160">
        <f t="shared" si="1167"/>
        <v>101944.50000000004</v>
      </c>
      <c r="HU208" s="158">
        <f>MAX(HT55:HT208)</f>
        <v>103387.00000000004</v>
      </c>
      <c r="HV208" s="158">
        <f t="shared" si="1133"/>
        <v>-1442.5</v>
      </c>
      <c r="HW208" s="170"/>
      <c r="HX208" s="468"/>
      <c r="HY208" s="156"/>
      <c r="HZ208" s="156"/>
      <c r="IA208" s="156"/>
      <c r="IB208" s="156"/>
      <c r="IC208" s="156"/>
      <c r="ID208" s="156"/>
      <c r="IE208" s="156"/>
      <c r="IF208" s="156"/>
      <c r="IG208" s="156"/>
      <c r="IH208" s="156"/>
      <c r="II208" s="156"/>
      <c r="IJ208" s="156"/>
      <c r="IK208" s="156"/>
      <c r="IL208" s="156"/>
      <c r="IM208" s="156"/>
      <c r="IN208" s="156"/>
      <c r="IO208" s="156"/>
      <c r="IP208" s="156"/>
      <c r="IQ208" s="156"/>
      <c r="IR208" s="156"/>
      <c r="IS208" s="156"/>
      <c r="IT208" s="156"/>
      <c r="IU208" s="156"/>
      <c r="IV208" s="156"/>
      <c r="IW208" s="156"/>
      <c r="IX208" s="156"/>
      <c r="IY208" s="156"/>
      <c r="IZ208" s="156"/>
      <c r="JA208" s="156"/>
      <c r="JB208" s="156"/>
      <c r="JC208" s="156"/>
      <c r="JD208" s="156"/>
      <c r="JE208" s="156"/>
      <c r="JF208" s="156"/>
      <c r="JG208" s="156"/>
      <c r="JH208" s="156"/>
      <c r="JI208" s="156"/>
      <c r="JJ208" s="156"/>
      <c r="JK208" s="156"/>
      <c r="JL208" s="156"/>
      <c r="JM208" s="156"/>
      <c r="JN208" s="156"/>
      <c r="JO208" s="156"/>
      <c r="JP208" s="156"/>
      <c r="JQ208" s="156"/>
      <c r="JR208" s="156"/>
      <c r="JS208" s="156"/>
      <c r="JT208" s="156"/>
      <c r="JU208" s="156"/>
    </row>
    <row r="209" spans="1:281" s="174" customFormat="1" ht="19.5" customHeight="1" x14ac:dyDescent="0.35">
      <c r="A209" s="156"/>
      <c r="B209" s="813">
        <f t="shared" si="1134"/>
        <v>40299</v>
      </c>
      <c r="C209" s="814">
        <f t="shared" si="1135"/>
        <v>23557.5</v>
      </c>
      <c r="D209" s="816">
        <v>0</v>
      </c>
      <c r="E209" s="816">
        <v>0</v>
      </c>
      <c r="F209" s="814">
        <f t="shared" si="1097"/>
        <v>-2082.15</v>
      </c>
      <c r="G209" s="817">
        <f t="shared" si="1136"/>
        <v>21475.35</v>
      </c>
      <c r="H209" s="818">
        <f t="shared" si="1137"/>
        <v>-8.8385864374403059E-2</v>
      </c>
      <c r="I209" s="765">
        <f t="shared" si="1138"/>
        <v>99862.350000000049</v>
      </c>
      <c r="J209" s="159">
        <f t="shared" si="1098"/>
        <v>-3524.6499999999942</v>
      </c>
      <c r="K209" s="267">
        <v>40299</v>
      </c>
      <c r="L209" s="162">
        <f t="shared" si="1139"/>
        <v>0</v>
      </c>
      <c r="M209" s="260">
        <v>3516.5</v>
      </c>
      <c r="N209" s="175">
        <f t="shared" si="1099"/>
        <v>0</v>
      </c>
      <c r="O209" s="162">
        <f t="shared" si="1140"/>
        <v>0</v>
      </c>
      <c r="P209" s="260">
        <v>316.55</v>
      </c>
      <c r="Q209" s="176">
        <f t="shared" si="1100"/>
        <v>0</v>
      </c>
      <c r="R209" s="161">
        <f t="shared" si="1141"/>
        <v>0</v>
      </c>
      <c r="S209" s="260">
        <v>1659.4</v>
      </c>
      <c r="T209" s="177">
        <f t="shared" si="1101"/>
        <v>0</v>
      </c>
      <c r="U209" s="164">
        <f t="shared" si="1142"/>
        <v>0</v>
      </c>
      <c r="V209" s="260">
        <v>130.84</v>
      </c>
      <c r="W209" s="177">
        <f t="shared" si="1102"/>
        <v>0</v>
      </c>
      <c r="X209" s="164">
        <f t="shared" si="1143"/>
        <v>0</v>
      </c>
      <c r="Y209" s="248">
        <v>3695</v>
      </c>
      <c r="Z209" s="178">
        <f t="shared" si="1103"/>
        <v>0</v>
      </c>
      <c r="AA209" s="165">
        <f t="shared" si="1144"/>
        <v>0</v>
      </c>
      <c r="AB209" s="248">
        <v>1847.5</v>
      </c>
      <c r="AC209" s="179">
        <f t="shared" si="1104"/>
        <v>0</v>
      </c>
      <c r="AD209" s="164">
        <f t="shared" si="1145"/>
        <v>0</v>
      </c>
      <c r="AE209" s="248">
        <v>369.5</v>
      </c>
      <c r="AF209" s="179">
        <f t="shared" si="1105"/>
        <v>0</v>
      </c>
      <c r="AG209" s="164">
        <f t="shared" si="1146"/>
        <v>0</v>
      </c>
      <c r="AH209" s="243">
        <v>-9501.5</v>
      </c>
      <c r="AI209" s="178">
        <f t="shared" si="1106"/>
        <v>0</v>
      </c>
      <c r="AJ209" s="165">
        <f t="shared" si="1147"/>
        <v>0</v>
      </c>
      <c r="AK209" s="243">
        <v>-4770.25</v>
      </c>
      <c r="AL209" s="179">
        <f t="shared" si="1107"/>
        <v>0</v>
      </c>
      <c r="AM209" s="164">
        <f t="shared" si="1148"/>
        <v>0</v>
      </c>
      <c r="AN209" s="243">
        <v>-1931.5</v>
      </c>
      <c r="AO209" s="178">
        <f t="shared" si="1108"/>
        <v>0</v>
      </c>
      <c r="AP209" s="165">
        <f t="shared" si="1149"/>
        <v>0</v>
      </c>
      <c r="AQ209" s="260">
        <v>4672</v>
      </c>
      <c r="AR209" s="179">
        <f t="shared" si="1109"/>
        <v>0</v>
      </c>
      <c r="AS209" s="164">
        <f t="shared" si="1150"/>
        <v>1</v>
      </c>
      <c r="AT209" s="260">
        <v>432.1</v>
      </c>
      <c r="AU209" s="180">
        <f t="shared" si="1110"/>
        <v>432.1</v>
      </c>
      <c r="AV209" s="162">
        <f t="shared" si="1151"/>
        <v>0</v>
      </c>
      <c r="AW209" s="260">
        <v>2446</v>
      </c>
      <c r="AX209" s="176">
        <f t="shared" si="1111"/>
        <v>0</v>
      </c>
      <c r="AY209" s="161">
        <f t="shared" si="1152"/>
        <v>0</v>
      </c>
      <c r="AZ209" s="248">
        <v>7497.49</v>
      </c>
      <c r="BA209" s="181">
        <f t="shared" si="1112"/>
        <v>0</v>
      </c>
      <c r="BB209" s="162">
        <f t="shared" si="1153"/>
        <v>0</v>
      </c>
      <c r="BC209" s="248">
        <v>749.75</v>
      </c>
      <c r="BD209" s="182">
        <f t="shared" si="1113"/>
        <v>0</v>
      </c>
      <c r="BE209" s="161">
        <f t="shared" si="1154"/>
        <v>0</v>
      </c>
      <c r="BF209" s="248">
        <v>12387.5</v>
      </c>
      <c r="BG209" s="182">
        <f t="shared" si="1114"/>
        <v>0</v>
      </c>
      <c r="BH209" s="161">
        <f t="shared" si="1155"/>
        <v>0</v>
      </c>
      <c r="BI209" s="248">
        <v>6193.75</v>
      </c>
      <c r="BJ209" s="180">
        <f t="shared" si="1115"/>
        <v>0</v>
      </c>
      <c r="BK209" s="161">
        <f t="shared" si="1156"/>
        <v>1</v>
      </c>
      <c r="BL209" s="248">
        <v>1238.75</v>
      </c>
      <c r="BM209" s="180">
        <f t="shared" si="1116"/>
        <v>1238.75</v>
      </c>
      <c r="BN209" s="161">
        <f t="shared" si="1157"/>
        <v>0</v>
      </c>
      <c r="BO209" s="260">
        <v>4379.75</v>
      </c>
      <c r="BP209" s="176">
        <f t="shared" si="1117"/>
        <v>0</v>
      </c>
      <c r="BQ209" s="161">
        <f t="shared" si="1158"/>
        <v>0</v>
      </c>
      <c r="BR209" s="259">
        <v>-6164</v>
      </c>
      <c r="BS209" s="182">
        <f t="shared" si="1118"/>
        <v>0</v>
      </c>
      <c r="BT209" s="161">
        <f t="shared" si="1159"/>
        <v>1</v>
      </c>
      <c r="BU209" s="259">
        <v>-3101.5</v>
      </c>
      <c r="BV209" s="180">
        <f t="shared" si="1119"/>
        <v>-3101.5</v>
      </c>
      <c r="BW209" s="162">
        <f t="shared" si="1160"/>
        <v>1</v>
      </c>
      <c r="BX209" s="259">
        <v>-651.5</v>
      </c>
      <c r="BY209" s="176">
        <f t="shared" si="1120"/>
        <v>-651.5</v>
      </c>
      <c r="BZ209" s="161">
        <f t="shared" si="1161"/>
        <v>0</v>
      </c>
      <c r="CA209" s="260">
        <v>4614</v>
      </c>
      <c r="CB209" s="180">
        <f t="shared" si="1121"/>
        <v>0</v>
      </c>
      <c r="CC209" s="162">
        <f t="shared" si="1162"/>
        <v>0</v>
      </c>
      <c r="CD209" s="163"/>
      <c r="CE209" s="182"/>
      <c r="CF209" s="410">
        <f t="shared" si="1163"/>
        <v>0</v>
      </c>
      <c r="CG209" s="260">
        <v>5321</v>
      </c>
      <c r="CH209" s="182">
        <f t="shared" si="1122"/>
        <v>0</v>
      </c>
      <c r="CI209" s="416">
        <f t="shared" si="1164"/>
        <v>0</v>
      </c>
      <c r="CJ209" s="260">
        <v>2641</v>
      </c>
      <c r="CK209" s="444">
        <f t="shared" si="1123"/>
        <v>0</v>
      </c>
      <c r="CL209" s="162">
        <f t="shared" si="1165"/>
        <v>0</v>
      </c>
      <c r="CM209" s="260">
        <v>497</v>
      </c>
      <c r="CN209" s="608">
        <f t="shared" si="1124"/>
        <v>0</v>
      </c>
      <c r="CO209" s="158">
        <f t="shared" si="1125"/>
        <v>-2082.15</v>
      </c>
      <c r="CP209" s="182"/>
      <c r="CQ209" s="731">
        <f t="shared" si="1126"/>
        <v>-2082.15</v>
      </c>
      <c r="CR209" s="599"/>
      <c r="CS209" s="359">
        <f t="shared" si="1166"/>
        <v>40299</v>
      </c>
      <c r="CT209" s="613"/>
      <c r="CU209" s="182"/>
      <c r="CV209" s="608"/>
      <c r="CW209" s="642"/>
      <c r="CX209" s="182"/>
      <c r="CY209" s="608"/>
      <c r="CZ209" s="613"/>
      <c r="DA209" s="182"/>
      <c r="DB209" s="608"/>
      <c r="DC209" s="613"/>
      <c r="DD209" s="182"/>
      <c r="DE209" s="608"/>
      <c r="DF209" s="613"/>
      <c r="DG209" s="182"/>
      <c r="DH209" s="608"/>
      <c r="DI209" s="613"/>
      <c r="DJ209" s="182"/>
      <c r="DK209" s="608"/>
      <c r="DL209" s="613"/>
      <c r="DM209" s="182"/>
      <c r="DN209" s="608"/>
      <c r="DO209" s="613"/>
      <c r="DP209" s="182"/>
      <c r="DQ209" s="608"/>
      <c r="DR209" s="613"/>
      <c r="DS209" s="182"/>
      <c r="DT209" s="608"/>
      <c r="DU209" s="613"/>
      <c r="DV209" s="182"/>
      <c r="DW209" s="608"/>
      <c r="DX209" s="613"/>
      <c r="DY209" s="182"/>
      <c r="DZ209" s="608"/>
      <c r="EA209" s="613"/>
      <c r="EB209" s="182"/>
      <c r="EC209" s="608"/>
      <c r="ED209" s="613"/>
      <c r="EE209" s="182"/>
      <c r="EF209" s="608"/>
      <c r="EG209" s="613"/>
      <c r="EH209" s="182"/>
      <c r="EI209" s="608"/>
      <c r="EJ209" s="613"/>
      <c r="EK209" s="182"/>
      <c r="EL209" s="608"/>
      <c r="EM209" s="613"/>
      <c r="EN209" s="182"/>
      <c r="EO209" s="608"/>
      <c r="EP209" s="613"/>
      <c r="EQ209" s="182"/>
      <c r="ER209" s="608"/>
      <c r="ES209" s="613"/>
      <c r="ET209" s="182"/>
      <c r="EU209" s="608"/>
      <c r="EV209" s="613"/>
      <c r="EW209" s="182"/>
      <c r="EX209" s="608"/>
      <c r="EY209" s="613"/>
      <c r="EZ209" s="182"/>
      <c r="FA209" s="608"/>
      <c r="FB209" s="182"/>
      <c r="FC209" s="182"/>
      <c r="FD209" s="182"/>
      <c r="FE209" s="588"/>
      <c r="FF209" s="182"/>
      <c r="FG209" s="181"/>
      <c r="FH209" s="860"/>
      <c r="FI209" s="662">
        <f t="shared" si="966"/>
        <v>41214</v>
      </c>
      <c r="FJ209" s="677"/>
      <c r="FK209" s="677"/>
      <c r="FL209" s="677"/>
      <c r="FM209" s="677"/>
      <c r="FN209" s="677"/>
      <c r="FO209" s="677"/>
      <c r="FP209" s="677"/>
      <c r="FQ209" s="677"/>
      <c r="FR209" s="677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666"/>
      <c r="GD209" s="666"/>
      <c r="GE209" s="666"/>
      <c r="GF209" s="666"/>
      <c r="GG209" s="169"/>
      <c r="GH209" s="686">
        <f t="shared" si="1068"/>
        <v>0</v>
      </c>
      <c r="GI209" s="171">
        <f t="shared" si="1069"/>
        <v>0</v>
      </c>
      <c r="GJ209" s="171">
        <f t="shared" si="1070"/>
        <v>0</v>
      </c>
      <c r="GK209" s="171">
        <f t="shared" si="1071"/>
        <v>0</v>
      </c>
      <c r="GL209" s="171">
        <f t="shared" si="1072"/>
        <v>0</v>
      </c>
      <c r="GM209" s="171">
        <f t="shared" si="1073"/>
        <v>0</v>
      </c>
      <c r="GN209" s="171">
        <f t="shared" si="1074"/>
        <v>0</v>
      </c>
      <c r="GO209" s="171">
        <f t="shared" si="1075"/>
        <v>0</v>
      </c>
      <c r="GP209" s="171">
        <f t="shared" si="1076"/>
        <v>0</v>
      </c>
      <c r="GQ209" s="171">
        <f t="shared" si="1077"/>
        <v>0</v>
      </c>
      <c r="GR209" s="171">
        <f t="shared" si="1078"/>
        <v>0</v>
      </c>
      <c r="GS209" s="171">
        <f t="shared" si="1079"/>
        <v>9272.2000000000025</v>
      </c>
      <c r="GT209" s="171">
        <f t="shared" si="1080"/>
        <v>0</v>
      </c>
      <c r="GU209" s="171">
        <f t="shared" si="1081"/>
        <v>0</v>
      </c>
      <c r="GV209" s="171">
        <f t="shared" si="1082"/>
        <v>0</v>
      </c>
      <c r="GW209" s="171">
        <f t="shared" si="1083"/>
        <v>0</v>
      </c>
      <c r="GX209" s="171">
        <f t="shared" si="1084"/>
        <v>0</v>
      </c>
      <c r="GY209" s="171">
        <f t="shared" si="1085"/>
        <v>17609.14</v>
      </c>
      <c r="GZ209" s="171">
        <f t="shared" si="1086"/>
        <v>0</v>
      </c>
      <c r="HA209" s="171">
        <f t="shared" si="1087"/>
        <v>0</v>
      </c>
      <c r="HB209" s="171">
        <f t="shared" si="1088"/>
        <v>82054.649999999994</v>
      </c>
      <c r="HC209" s="171">
        <f t="shared" si="1089"/>
        <v>13224.74</v>
      </c>
      <c r="HD209" s="171">
        <f t="shared" si="1090"/>
        <v>0</v>
      </c>
      <c r="HE209" s="171">
        <f t="shared" si="1091"/>
        <v>0</v>
      </c>
      <c r="HF209" s="171">
        <f t="shared" si="1092"/>
        <v>0</v>
      </c>
      <c r="HG209" s="171">
        <f t="shared" si="1093"/>
        <v>0</v>
      </c>
      <c r="HH209" s="171">
        <f t="shared" si="1094"/>
        <v>0</v>
      </c>
      <c r="HI209" s="778"/>
      <c r="HJ209" s="171">
        <f t="shared" si="1095"/>
        <v>2907.25</v>
      </c>
      <c r="HK209" s="171"/>
      <c r="HL209" s="172">
        <f t="shared" si="1096"/>
        <v>41214</v>
      </c>
      <c r="HM209" s="171">
        <f t="shared" si="967"/>
        <v>122160.73000000003</v>
      </c>
      <c r="HN209" s="700">
        <f t="shared" si="1127"/>
        <v>40299</v>
      </c>
      <c r="HO209" s="160">
        <f t="shared" si="1128"/>
        <v>0</v>
      </c>
      <c r="HP209" s="160">
        <f t="shared" si="1129"/>
        <v>-2082.15</v>
      </c>
      <c r="HQ209" s="171">
        <f t="shared" si="1130"/>
        <v>-2082.15</v>
      </c>
      <c r="HR209" s="168">
        <f t="shared" si="1131"/>
        <v>0</v>
      </c>
      <c r="HS209" s="168">
        <f t="shared" si="1132"/>
        <v>1</v>
      </c>
      <c r="HT209" s="160">
        <f t="shared" si="1167"/>
        <v>99862.350000000049</v>
      </c>
      <c r="HU209" s="158">
        <f>MAX(HT55:HT209)</f>
        <v>103387.00000000004</v>
      </c>
      <c r="HV209" s="158">
        <f t="shared" si="1133"/>
        <v>-3524.6499999999942</v>
      </c>
      <c r="HW209" s="170"/>
      <c r="HX209" s="468"/>
      <c r="HY209" s="156"/>
      <c r="HZ209" s="156"/>
      <c r="IA209" s="156"/>
      <c r="IB209" s="156"/>
      <c r="IC209" s="156"/>
      <c r="ID209" s="156"/>
      <c r="IE209" s="156"/>
      <c r="IF209" s="156"/>
      <c r="IG209" s="156"/>
      <c r="IH209" s="156"/>
      <c r="II209" s="156"/>
      <c r="IJ209" s="156"/>
      <c r="IK209" s="156"/>
      <c r="IL209" s="156"/>
      <c r="IM209" s="156"/>
      <c r="IN209" s="156"/>
      <c r="IO209" s="156"/>
      <c r="IP209" s="156"/>
      <c r="IQ209" s="156"/>
      <c r="IR209" s="156"/>
      <c r="IS209" s="156"/>
      <c r="IT209" s="156"/>
      <c r="IU209" s="156"/>
      <c r="IV209" s="156"/>
      <c r="IW209" s="156"/>
      <c r="IX209" s="156"/>
      <c r="IY209" s="156"/>
      <c r="IZ209" s="156"/>
      <c r="JA209" s="156"/>
      <c r="JB209" s="156"/>
      <c r="JC209" s="156"/>
      <c r="JD209" s="156"/>
      <c r="JE209" s="156"/>
      <c r="JF209" s="156"/>
      <c r="JG209" s="156"/>
      <c r="JH209" s="156"/>
      <c r="JI209" s="156"/>
      <c r="JJ209" s="156"/>
      <c r="JK209" s="156"/>
      <c r="JL209" s="156"/>
      <c r="JM209" s="156"/>
      <c r="JN209" s="156"/>
      <c r="JO209" s="156"/>
      <c r="JP209" s="156"/>
      <c r="JQ209" s="156"/>
      <c r="JR209" s="156"/>
      <c r="JS209" s="156"/>
      <c r="JT209" s="156"/>
      <c r="JU209" s="156"/>
    </row>
    <row r="210" spans="1:281" s="174" customFormat="1" ht="19.5" customHeight="1" x14ac:dyDescent="0.35">
      <c r="A210" s="156"/>
      <c r="B210" s="813">
        <f t="shared" si="1134"/>
        <v>40330</v>
      </c>
      <c r="C210" s="814">
        <f t="shared" si="1135"/>
        <v>21475.35</v>
      </c>
      <c r="D210" s="816">
        <v>0</v>
      </c>
      <c r="E210" s="816">
        <v>0</v>
      </c>
      <c r="F210" s="814">
        <f t="shared" si="1097"/>
        <v>1784.65</v>
      </c>
      <c r="G210" s="817">
        <f t="shared" si="1136"/>
        <v>23260</v>
      </c>
      <c r="H210" s="818">
        <f t="shared" si="1137"/>
        <v>8.3102254445212784E-2</v>
      </c>
      <c r="I210" s="765">
        <f t="shared" si="1138"/>
        <v>101647.00000000004</v>
      </c>
      <c r="J210" s="159">
        <f t="shared" si="1098"/>
        <v>-1740</v>
      </c>
      <c r="K210" s="267">
        <v>40330</v>
      </c>
      <c r="L210" s="162">
        <f t="shared" si="1139"/>
        <v>0</v>
      </c>
      <c r="M210" s="260">
        <v>457</v>
      </c>
      <c r="N210" s="175">
        <f t="shared" si="1099"/>
        <v>0</v>
      </c>
      <c r="O210" s="162">
        <f t="shared" si="1140"/>
        <v>0</v>
      </c>
      <c r="P210" s="259">
        <v>-24.5</v>
      </c>
      <c r="Q210" s="176">
        <f t="shared" si="1100"/>
        <v>0</v>
      </c>
      <c r="R210" s="161">
        <f t="shared" si="1141"/>
        <v>0</v>
      </c>
      <c r="S210" s="259">
        <v>-455.4</v>
      </c>
      <c r="T210" s="177">
        <f t="shared" si="1101"/>
        <v>0</v>
      </c>
      <c r="U210" s="164">
        <f t="shared" si="1142"/>
        <v>0</v>
      </c>
      <c r="V210" s="259">
        <v>-115.74</v>
      </c>
      <c r="W210" s="177">
        <f t="shared" si="1102"/>
        <v>0</v>
      </c>
      <c r="X210" s="164">
        <f t="shared" si="1143"/>
        <v>0</v>
      </c>
      <c r="Y210" s="248">
        <v>2643</v>
      </c>
      <c r="Z210" s="178">
        <f t="shared" si="1103"/>
        <v>0</v>
      </c>
      <c r="AA210" s="165">
        <f t="shared" si="1144"/>
        <v>0</v>
      </c>
      <c r="AB210" s="248">
        <v>1321.5</v>
      </c>
      <c r="AC210" s="179">
        <f t="shared" si="1104"/>
        <v>0</v>
      </c>
      <c r="AD210" s="164">
        <f t="shared" si="1145"/>
        <v>0</v>
      </c>
      <c r="AE210" s="248">
        <v>264.3</v>
      </c>
      <c r="AF210" s="179">
        <f t="shared" si="1105"/>
        <v>0</v>
      </c>
      <c r="AG210" s="164">
        <f t="shared" si="1146"/>
        <v>0</v>
      </c>
      <c r="AH210" s="439">
        <v>83.5</v>
      </c>
      <c r="AI210" s="178">
        <f t="shared" si="1106"/>
        <v>0</v>
      </c>
      <c r="AJ210" s="165">
        <f t="shared" si="1147"/>
        <v>0</v>
      </c>
      <c r="AK210" s="439">
        <v>22.25</v>
      </c>
      <c r="AL210" s="179">
        <f t="shared" si="1107"/>
        <v>0</v>
      </c>
      <c r="AM210" s="164">
        <f t="shared" si="1148"/>
        <v>0</v>
      </c>
      <c r="AN210" s="243">
        <v>-14.5</v>
      </c>
      <c r="AO210" s="178">
        <f t="shared" si="1108"/>
        <v>0</v>
      </c>
      <c r="AP210" s="165">
        <f t="shared" si="1149"/>
        <v>0</v>
      </c>
      <c r="AQ210" s="259">
        <v>-4500</v>
      </c>
      <c r="AR210" s="179">
        <f t="shared" si="1109"/>
        <v>0</v>
      </c>
      <c r="AS210" s="164">
        <f t="shared" si="1150"/>
        <v>1</v>
      </c>
      <c r="AT210" s="259">
        <v>-485.1</v>
      </c>
      <c r="AU210" s="180">
        <f t="shared" si="1110"/>
        <v>-485.1</v>
      </c>
      <c r="AV210" s="162">
        <f t="shared" si="1151"/>
        <v>0</v>
      </c>
      <c r="AW210" s="259">
        <v>-2556</v>
      </c>
      <c r="AX210" s="176">
        <f t="shared" si="1111"/>
        <v>0</v>
      </c>
      <c r="AY210" s="161">
        <f t="shared" si="1152"/>
        <v>0</v>
      </c>
      <c r="AZ210" s="248">
        <v>2337.25</v>
      </c>
      <c r="BA210" s="181">
        <f t="shared" si="1112"/>
        <v>0</v>
      </c>
      <c r="BB210" s="162">
        <f t="shared" si="1153"/>
        <v>0</v>
      </c>
      <c r="BC210" s="248">
        <v>229.83</v>
      </c>
      <c r="BD210" s="182">
        <f t="shared" si="1113"/>
        <v>0</v>
      </c>
      <c r="BE210" s="161">
        <f t="shared" si="1154"/>
        <v>0</v>
      </c>
      <c r="BF210" s="247">
        <v>-2850.5</v>
      </c>
      <c r="BG210" s="182">
        <f t="shared" si="1114"/>
        <v>0</v>
      </c>
      <c r="BH210" s="161">
        <f t="shared" si="1155"/>
        <v>0</v>
      </c>
      <c r="BI210" s="247">
        <v>-1464.25</v>
      </c>
      <c r="BJ210" s="180">
        <f t="shared" si="1115"/>
        <v>0</v>
      </c>
      <c r="BK210" s="161">
        <f t="shared" si="1156"/>
        <v>1</v>
      </c>
      <c r="BL210" s="247">
        <v>-355.25</v>
      </c>
      <c r="BM210" s="180">
        <f t="shared" si="1116"/>
        <v>-355.25</v>
      </c>
      <c r="BN210" s="161">
        <f t="shared" si="1157"/>
        <v>0</v>
      </c>
      <c r="BO210" s="260">
        <v>1217.25</v>
      </c>
      <c r="BP210" s="176">
        <f t="shared" si="1117"/>
        <v>0</v>
      </c>
      <c r="BQ210" s="161">
        <f t="shared" si="1158"/>
        <v>0</v>
      </c>
      <c r="BR210" s="260">
        <v>4375</v>
      </c>
      <c r="BS210" s="182">
        <f t="shared" si="1118"/>
        <v>0</v>
      </c>
      <c r="BT210" s="161">
        <f t="shared" si="1159"/>
        <v>1</v>
      </c>
      <c r="BU210" s="260">
        <v>2187.5</v>
      </c>
      <c r="BV210" s="180">
        <f t="shared" si="1119"/>
        <v>2187.5</v>
      </c>
      <c r="BW210" s="162">
        <f t="shared" si="1160"/>
        <v>1</v>
      </c>
      <c r="BX210" s="260">
        <v>437.5</v>
      </c>
      <c r="BY210" s="176">
        <f t="shared" si="1120"/>
        <v>437.5</v>
      </c>
      <c r="BZ210" s="161">
        <f t="shared" si="1161"/>
        <v>0</v>
      </c>
      <c r="CA210" s="259">
        <v>-1156</v>
      </c>
      <c r="CB210" s="180">
        <f t="shared" si="1121"/>
        <v>0</v>
      </c>
      <c r="CC210" s="162">
        <f t="shared" si="1162"/>
        <v>0</v>
      </c>
      <c r="CD210" s="163"/>
      <c r="CE210" s="182"/>
      <c r="CF210" s="410">
        <f t="shared" si="1163"/>
        <v>0</v>
      </c>
      <c r="CG210" s="260">
        <v>2001</v>
      </c>
      <c r="CH210" s="182">
        <f t="shared" si="1122"/>
        <v>0</v>
      </c>
      <c r="CI210" s="416">
        <f t="shared" si="1164"/>
        <v>0</v>
      </c>
      <c r="CJ210" s="260">
        <v>981</v>
      </c>
      <c r="CK210" s="444">
        <f t="shared" si="1123"/>
        <v>0</v>
      </c>
      <c r="CL210" s="162">
        <f t="shared" si="1165"/>
        <v>0</v>
      </c>
      <c r="CM210" s="260">
        <v>165</v>
      </c>
      <c r="CN210" s="608">
        <f t="shared" si="1124"/>
        <v>0</v>
      </c>
      <c r="CO210" s="158">
        <f t="shared" si="1125"/>
        <v>1784.65</v>
      </c>
      <c r="CP210" s="182"/>
      <c r="CQ210" s="731">
        <f t="shared" si="1126"/>
        <v>1784.65</v>
      </c>
      <c r="CR210" s="599"/>
      <c r="CS210" s="359">
        <f t="shared" si="1166"/>
        <v>40330</v>
      </c>
      <c r="CT210" s="613"/>
      <c r="CU210" s="182"/>
      <c r="CV210" s="608"/>
      <c r="CW210" s="642"/>
      <c r="CX210" s="182"/>
      <c r="CY210" s="608"/>
      <c r="CZ210" s="613"/>
      <c r="DA210" s="182"/>
      <c r="DB210" s="608"/>
      <c r="DC210" s="613"/>
      <c r="DD210" s="182"/>
      <c r="DE210" s="608"/>
      <c r="DF210" s="613"/>
      <c r="DG210" s="182"/>
      <c r="DH210" s="608"/>
      <c r="DI210" s="613"/>
      <c r="DJ210" s="182"/>
      <c r="DK210" s="608"/>
      <c r="DL210" s="613"/>
      <c r="DM210" s="182"/>
      <c r="DN210" s="608"/>
      <c r="DO210" s="613"/>
      <c r="DP210" s="182"/>
      <c r="DQ210" s="608"/>
      <c r="DR210" s="613"/>
      <c r="DS210" s="182"/>
      <c r="DT210" s="608"/>
      <c r="DU210" s="613"/>
      <c r="DV210" s="182"/>
      <c r="DW210" s="608"/>
      <c r="DX210" s="613"/>
      <c r="DY210" s="182"/>
      <c r="DZ210" s="608"/>
      <c r="EA210" s="613"/>
      <c r="EB210" s="182"/>
      <c r="EC210" s="608"/>
      <c r="ED210" s="613"/>
      <c r="EE210" s="182"/>
      <c r="EF210" s="608"/>
      <c r="EG210" s="613"/>
      <c r="EH210" s="182"/>
      <c r="EI210" s="608"/>
      <c r="EJ210" s="613"/>
      <c r="EK210" s="182"/>
      <c r="EL210" s="608"/>
      <c r="EM210" s="613"/>
      <c r="EN210" s="182"/>
      <c r="EO210" s="608"/>
      <c r="EP210" s="613"/>
      <c r="EQ210" s="182"/>
      <c r="ER210" s="608"/>
      <c r="ES210" s="613"/>
      <c r="ET210" s="182"/>
      <c r="EU210" s="608"/>
      <c r="EV210" s="613"/>
      <c r="EW210" s="182"/>
      <c r="EX210" s="608"/>
      <c r="EY210" s="613"/>
      <c r="EZ210" s="182"/>
      <c r="FA210" s="608"/>
      <c r="FB210" s="182"/>
      <c r="FC210" s="182"/>
      <c r="FD210" s="182"/>
      <c r="FE210" s="588"/>
      <c r="FF210" s="182"/>
      <c r="FG210" s="181"/>
      <c r="FH210" s="860"/>
      <c r="FI210" s="662">
        <f t="shared" si="966"/>
        <v>41244</v>
      </c>
      <c r="FJ210" s="677"/>
      <c r="FK210" s="677"/>
      <c r="FL210" s="677"/>
      <c r="FM210" s="677"/>
      <c r="FN210" s="677"/>
      <c r="FO210" s="677"/>
      <c r="FP210" s="677"/>
      <c r="FQ210" s="677"/>
      <c r="FR210" s="677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666"/>
      <c r="GD210" s="666"/>
      <c r="GE210" s="666"/>
      <c r="GF210" s="666"/>
      <c r="GG210" s="169"/>
      <c r="GH210" s="686">
        <f t="shared" si="1068"/>
        <v>0</v>
      </c>
      <c r="GI210" s="171">
        <f t="shared" si="1069"/>
        <v>0</v>
      </c>
      <c r="GJ210" s="171">
        <f t="shared" si="1070"/>
        <v>0</v>
      </c>
      <c r="GK210" s="171">
        <f t="shared" si="1071"/>
        <v>0</v>
      </c>
      <c r="GL210" s="171">
        <f t="shared" si="1072"/>
        <v>0</v>
      </c>
      <c r="GM210" s="171">
        <f t="shared" si="1073"/>
        <v>0</v>
      </c>
      <c r="GN210" s="171">
        <f t="shared" si="1074"/>
        <v>0</v>
      </c>
      <c r="GO210" s="171">
        <f t="shared" si="1075"/>
        <v>0</v>
      </c>
      <c r="GP210" s="171">
        <f t="shared" si="1076"/>
        <v>0</v>
      </c>
      <c r="GQ210" s="171">
        <f t="shared" si="1077"/>
        <v>0</v>
      </c>
      <c r="GR210" s="171">
        <f t="shared" si="1078"/>
        <v>0</v>
      </c>
      <c r="GS210" s="171">
        <f t="shared" si="1079"/>
        <v>9307.6000000000022</v>
      </c>
      <c r="GT210" s="171">
        <f t="shared" si="1080"/>
        <v>0</v>
      </c>
      <c r="GU210" s="171">
        <f t="shared" si="1081"/>
        <v>0</v>
      </c>
      <c r="GV210" s="171">
        <f t="shared" si="1082"/>
        <v>0</v>
      </c>
      <c r="GW210" s="171">
        <f t="shared" si="1083"/>
        <v>0</v>
      </c>
      <c r="GX210" s="171">
        <f t="shared" si="1084"/>
        <v>0</v>
      </c>
      <c r="GY210" s="171">
        <f t="shared" si="1085"/>
        <v>17865.02</v>
      </c>
      <c r="GZ210" s="171">
        <f t="shared" si="1086"/>
        <v>0</v>
      </c>
      <c r="HA210" s="171">
        <f t="shared" si="1087"/>
        <v>0</v>
      </c>
      <c r="HB210" s="171">
        <f t="shared" si="1088"/>
        <v>85679.65</v>
      </c>
      <c r="HC210" s="171">
        <f t="shared" si="1089"/>
        <v>13949.74</v>
      </c>
      <c r="HD210" s="171">
        <f t="shared" si="1090"/>
        <v>0</v>
      </c>
      <c r="HE210" s="171">
        <f t="shared" si="1091"/>
        <v>0</v>
      </c>
      <c r="HF210" s="171">
        <f t="shared" si="1092"/>
        <v>0</v>
      </c>
      <c r="HG210" s="171">
        <f t="shared" si="1093"/>
        <v>0</v>
      </c>
      <c r="HH210" s="171">
        <f t="shared" si="1094"/>
        <v>0</v>
      </c>
      <c r="HI210" s="778"/>
      <c r="HJ210" s="171">
        <f t="shared" si="1095"/>
        <v>4641.28</v>
      </c>
      <c r="HK210" s="171"/>
      <c r="HL210" s="172">
        <f t="shared" si="1096"/>
        <v>41244</v>
      </c>
      <c r="HM210" s="171">
        <f t="shared" si="967"/>
        <v>126802.01000000002</v>
      </c>
      <c r="HN210" s="700">
        <f t="shared" si="1127"/>
        <v>40330</v>
      </c>
      <c r="HO210" s="160">
        <f t="shared" si="1128"/>
        <v>1784.65</v>
      </c>
      <c r="HP210" s="160">
        <f t="shared" si="1129"/>
        <v>0</v>
      </c>
      <c r="HQ210" s="171">
        <f t="shared" si="1130"/>
        <v>1784.65</v>
      </c>
      <c r="HR210" s="168">
        <f t="shared" si="1131"/>
        <v>1</v>
      </c>
      <c r="HS210" s="168">
        <f t="shared" si="1132"/>
        <v>0</v>
      </c>
      <c r="HT210" s="160">
        <f t="shared" si="1167"/>
        <v>101647.00000000004</v>
      </c>
      <c r="HU210" s="158">
        <f>MAX(HT55:HT210)</f>
        <v>103387.00000000004</v>
      </c>
      <c r="HV210" s="158">
        <f t="shared" si="1133"/>
        <v>-1740</v>
      </c>
      <c r="HW210" s="170"/>
      <c r="HX210" s="468"/>
      <c r="HY210" s="156"/>
      <c r="HZ210" s="156"/>
      <c r="IA210" s="156"/>
      <c r="IB210" s="156"/>
      <c r="IC210" s="156"/>
      <c r="ID210" s="156"/>
      <c r="IE210" s="156"/>
      <c r="IF210" s="156"/>
      <c r="IG210" s="156"/>
      <c r="IH210" s="156"/>
      <c r="II210" s="156"/>
      <c r="IJ210" s="156"/>
      <c r="IK210" s="156"/>
      <c r="IL210" s="156"/>
      <c r="IM210" s="156"/>
      <c r="IN210" s="156"/>
      <c r="IO210" s="156"/>
      <c r="IP210" s="156"/>
      <c r="IQ210" s="156"/>
      <c r="IR210" s="156"/>
      <c r="IS210" s="156"/>
      <c r="IT210" s="156"/>
      <c r="IU210" s="156"/>
      <c r="IV210" s="156"/>
      <c r="IW210" s="156"/>
      <c r="IX210" s="156"/>
      <c r="IY210" s="156"/>
      <c r="IZ210" s="156"/>
      <c r="JA210" s="156"/>
      <c r="JB210" s="156"/>
      <c r="JC210" s="156"/>
      <c r="JD210" s="156"/>
      <c r="JE210" s="156"/>
      <c r="JF210" s="156"/>
      <c r="JG210" s="156"/>
      <c r="JH210" s="156"/>
      <c r="JI210" s="156"/>
      <c r="JJ210" s="156"/>
      <c r="JK210" s="156"/>
      <c r="JL210" s="156"/>
      <c r="JM210" s="156"/>
      <c r="JN210" s="156"/>
      <c r="JO210" s="156"/>
      <c r="JP210" s="156"/>
      <c r="JQ210" s="156"/>
      <c r="JR210" s="156"/>
      <c r="JS210" s="156"/>
      <c r="JT210" s="156"/>
      <c r="JU210" s="156"/>
    </row>
    <row r="211" spans="1:281" s="174" customFormat="1" ht="19.5" customHeight="1" x14ac:dyDescent="0.35">
      <c r="A211" s="156"/>
      <c r="B211" s="813">
        <f t="shared" si="1134"/>
        <v>40360</v>
      </c>
      <c r="C211" s="814">
        <f t="shared" si="1135"/>
        <v>23260</v>
      </c>
      <c r="D211" s="816">
        <v>0</v>
      </c>
      <c r="E211" s="816">
        <v>0</v>
      </c>
      <c r="F211" s="814">
        <f t="shared" si="1097"/>
        <v>2276.3000000000002</v>
      </c>
      <c r="G211" s="817">
        <f t="shared" si="1136"/>
        <v>25536.3</v>
      </c>
      <c r="H211" s="818">
        <f t="shared" si="1137"/>
        <v>9.7863284608770432E-2</v>
      </c>
      <c r="I211" s="765">
        <f t="shared" si="1138"/>
        <v>103923.30000000005</v>
      </c>
      <c r="J211" s="159">
        <f t="shared" si="1098"/>
        <v>0</v>
      </c>
      <c r="K211" s="267">
        <v>40360</v>
      </c>
      <c r="L211" s="162">
        <f t="shared" si="1139"/>
        <v>0</v>
      </c>
      <c r="M211" s="259">
        <v>-2940.5</v>
      </c>
      <c r="N211" s="175">
        <f t="shared" si="1099"/>
        <v>0</v>
      </c>
      <c r="O211" s="162">
        <f t="shared" si="1140"/>
        <v>0</v>
      </c>
      <c r="P211" s="259">
        <v>-329.15</v>
      </c>
      <c r="Q211" s="176">
        <f t="shared" si="1100"/>
        <v>0</v>
      </c>
      <c r="R211" s="161">
        <f t="shared" si="1141"/>
        <v>0</v>
      </c>
      <c r="S211" s="259">
        <v>-2112.6</v>
      </c>
      <c r="T211" s="177">
        <f t="shared" si="1101"/>
        <v>0</v>
      </c>
      <c r="U211" s="164">
        <f t="shared" si="1142"/>
        <v>0</v>
      </c>
      <c r="V211" s="259">
        <v>-246.36</v>
      </c>
      <c r="W211" s="177">
        <f t="shared" si="1102"/>
        <v>0</v>
      </c>
      <c r="X211" s="164">
        <f t="shared" si="1143"/>
        <v>0</v>
      </c>
      <c r="Y211" s="247">
        <v>-1357</v>
      </c>
      <c r="Z211" s="178">
        <f t="shared" si="1103"/>
        <v>0</v>
      </c>
      <c r="AA211" s="165">
        <f t="shared" si="1144"/>
        <v>0</v>
      </c>
      <c r="AB211" s="247">
        <v>-698</v>
      </c>
      <c r="AC211" s="179">
        <f t="shared" si="1104"/>
        <v>0</v>
      </c>
      <c r="AD211" s="164">
        <f t="shared" si="1145"/>
        <v>0</v>
      </c>
      <c r="AE211" s="247">
        <v>-170.8</v>
      </c>
      <c r="AF211" s="179">
        <f t="shared" si="1105"/>
        <v>0</v>
      </c>
      <c r="AG211" s="164">
        <f t="shared" si="1146"/>
        <v>0</v>
      </c>
      <c r="AH211" s="243">
        <v>-5189</v>
      </c>
      <c r="AI211" s="178">
        <f t="shared" si="1106"/>
        <v>0</v>
      </c>
      <c r="AJ211" s="165">
        <f t="shared" si="1147"/>
        <v>0</v>
      </c>
      <c r="AK211" s="243">
        <v>-2614</v>
      </c>
      <c r="AL211" s="179">
        <f t="shared" si="1107"/>
        <v>0</v>
      </c>
      <c r="AM211" s="164">
        <f t="shared" si="1148"/>
        <v>0</v>
      </c>
      <c r="AN211" s="243">
        <v>-1069</v>
      </c>
      <c r="AO211" s="178">
        <f t="shared" si="1108"/>
        <v>0</v>
      </c>
      <c r="AP211" s="165">
        <f t="shared" si="1149"/>
        <v>0</v>
      </c>
      <c r="AQ211" s="260">
        <v>1580</v>
      </c>
      <c r="AR211" s="179">
        <f t="shared" si="1109"/>
        <v>0</v>
      </c>
      <c r="AS211" s="164">
        <f t="shared" si="1150"/>
        <v>1</v>
      </c>
      <c r="AT211" s="260">
        <v>87.8</v>
      </c>
      <c r="AU211" s="180">
        <f t="shared" si="1110"/>
        <v>87.8</v>
      </c>
      <c r="AV211" s="162">
        <f t="shared" si="1151"/>
        <v>0</v>
      </c>
      <c r="AW211" s="259">
        <v>-1709</v>
      </c>
      <c r="AX211" s="176">
        <f t="shared" si="1111"/>
        <v>0</v>
      </c>
      <c r="AY211" s="161">
        <f t="shared" si="1152"/>
        <v>0</v>
      </c>
      <c r="AZ211" s="248">
        <v>4517.5</v>
      </c>
      <c r="BA211" s="181">
        <f t="shared" si="1112"/>
        <v>0</v>
      </c>
      <c r="BB211" s="162">
        <f t="shared" si="1153"/>
        <v>0</v>
      </c>
      <c r="BC211" s="248">
        <v>451.75</v>
      </c>
      <c r="BD211" s="182">
        <f t="shared" si="1113"/>
        <v>0</v>
      </c>
      <c r="BE211" s="161">
        <f t="shared" si="1154"/>
        <v>0</v>
      </c>
      <c r="BF211" s="248">
        <v>2736</v>
      </c>
      <c r="BG211" s="182">
        <f t="shared" si="1114"/>
        <v>0</v>
      </c>
      <c r="BH211" s="161">
        <f t="shared" si="1155"/>
        <v>0</v>
      </c>
      <c r="BI211" s="248">
        <v>1348.5</v>
      </c>
      <c r="BJ211" s="180">
        <f t="shared" si="1115"/>
        <v>0</v>
      </c>
      <c r="BK211" s="161">
        <f t="shared" si="1156"/>
        <v>1</v>
      </c>
      <c r="BL211" s="248">
        <v>238.5</v>
      </c>
      <c r="BM211" s="180">
        <f t="shared" si="1116"/>
        <v>238.5</v>
      </c>
      <c r="BN211" s="161">
        <f t="shared" si="1157"/>
        <v>0</v>
      </c>
      <c r="BO211" s="260">
        <v>3087.5</v>
      </c>
      <c r="BP211" s="176">
        <f t="shared" si="1117"/>
        <v>0</v>
      </c>
      <c r="BQ211" s="161">
        <f t="shared" si="1158"/>
        <v>0</v>
      </c>
      <c r="BR211" s="260">
        <v>3250</v>
      </c>
      <c r="BS211" s="182">
        <f t="shared" si="1118"/>
        <v>0</v>
      </c>
      <c r="BT211" s="161">
        <f t="shared" si="1159"/>
        <v>1</v>
      </c>
      <c r="BU211" s="260">
        <v>1625</v>
      </c>
      <c r="BV211" s="180">
        <f t="shared" si="1119"/>
        <v>1625</v>
      </c>
      <c r="BW211" s="162">
        <f t="shared" si="1160"/>
        <v>1</v>
      </c>
      <c r="BX211" s="260">
        <v>325</v>
      </c>
      <c r="BY211" s="176">
        <f t="shared" si="1120"/>
        <v>325</v>
      </c>
      <c r="BZ211" s="161">
        <f t="shared" si="1161"/>
        <v>0</v>
      </c>
      <c r="CA211" s="260">
        <v>4480</v>
      </c>
      <c r="CB211" s="180">
        <f t="shared" si="1121"/>
        <v>0</v>
      </c>
      <c r="CC211" s="162">
        <f t="shared" si="1162"/>
        <v>0</v>
      </c>
      <c r="CD211" s="163"/>
      <c r="CE211" s="182"/>
      <c r="CF211" s="410">
        <f t="shared" si="1163"/>
        <v>0</v>
      </c>
      <c r="CG211" s="259">
        <v>-5158</v>
      </c>
      <c r="CH211" s="182">
        <f t="shared" si="1122"/>
        <v>0</v>
      </c>
      <c r="CI211" s="416">
        <f t="shared" si="1164"/>
        <v>0</v>
      </c>
      <c r="CJ211" s="259">
        <v>-2618</v>
      </c>
      <c r="CK211" s="444">
        <f t="shared" si="1123"/>
        <v>0</v>
      </c>
      <c r="CL211" s="162">
        <f t="shared" si="1165"/>
        <v>0</v>
      </c>
      <c r="CM211" s="259">
        <v>-586</v>
      </c>
      <c r="CN211" s="608">
        <f t="shared" si="1124"/>
        <v>0</v>
      </c>
      <c r="CO211" s="158">
        <f t="shared" si="1125"/>
        <v>2276.3000000000002</v>
      </c>
      <c r="CP211" s="182"/>
      <c r="CQ211" s="731">
        <f t="shared" si="1126"/>
        <v>2276.3000000000002</v>
      </c>
      <c r="CR211" s="599"/>
      <c r="CS211" s="359">
        <f t="shared" si="1166"/>
        <v>40360</v>
      </c>
      <c r="CT211" s="613"/>
      <c r="CU211" s="182"/>
      <c r="CV211" s="608"/>
      <c r="CW211" s="642"/>
      <c r="CX211" s="182"/>
      <c r="CY211" s="608"/>
      <c r="CZ211" s="613"/>
      <c r="DA211" s="182"/>
      <c r="DB211" s="608"/>
      <c r="DC211" s="613"/>
      <c r="DD211" s="182"/>
      <c r="DE211" s="608"/>
      <c r="DF211" s="613"/>
      <c r="DG211" s="182"/>
      <c r="DH211" s="608"/>
      <c r="DI211" s="613"/>
      <c r="DJ211" s="182"/>
      <c r="DK211" s="608"/>
      <c r="DL211" s="613"/>
      <c r="DM211" s="182"/>
      <c r="DN211" s="608"/>
      <c r="DO211" s="613"/>
      <c r="DP211" s="182"/>
      <c r="DQ211" s="608"/>
      <c r="DR211" s="613"/>
      <c r="DS211" s="182"/>
      <c r="DT211" s="608"/>
      <c r="DU211" s="613"/>
      <c r="DV211" s="182"/>
      <c r="DW211" s="608"/>
      <c r="DX211" s="613"/>
      <c r="DY211" s="182"/>
      <c r="DZ211" s="608"/>
      <c r="EA211" s="613"/>
      <c r="EB211" s="182"/>
      <c r="EC211" s="608"/>
      <c r="ED211" s="613"/>
      <c r="EE211" s="182"/>
      <c r="EF211" s="608"/>
      <c r="EG211" s="613"/>
      <c r="EH211" s="182"/>
      <c r="EI211" s="608"/>
      <c r="EJ211" s="613"/>
      <c r="EK211" s="182"/>
      <c r="EL211" s="608"/>
      <c r="EM211" s="613"/>
      <c r="EN211" s="182"/>
      <c r="EO211" s="608"/>
      <c r="EP211" s="613"/>
      <c r="EQ211" s="182"/>
      <c r="ER211" s="608"/>
      <c r="ES211" s="613"/>
      <c r="ET211" s="182"/>
      <c r="EU211" s="608"/>
      <c r="EV211" s="613"/>
      <c r="EW211" s="182"/>
      <c r="EX211" s="608"/>
      <c r="EY211" s="613"/>
      <c r="EZ211" s="182"/>
      <c r="FA211" s="608"/>
      <c r="FB211" s="182"/>
      <c r="FC211" s="182"/>
      <c r="FD211" s="182"/>
      <c r="FE211" s="588"/>
      <c r="FF211" s="182"/>
      <c r="FG211" s="181"/>
      <c r="FH211" s="860"/>
      <c r="FI211" s="662">
        <f t="shared" si="966"/>
        <v>41275</v>
      </c>
      <c r="FJ211" s="677"/>
      <c r="FK211" s="677"/>
      <c r="FL211" s="677"/>
      <c r="FM211" s="677"/>
      <c r="FN211" s="677"/>
      <c r="FO211" s="677"/>
      <c r="FP211" s="677"/>
      <c r="FQ211" s="677"/>
      <c r="FR211" s="677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666"/>
      <c r="GD211" s="666"/>
      <c r="GE211" s="666"/>
      <c r="GF211" s="666"/>
      <c r="GG211" s="169"/>
      <c r="GH211" s="686">
        <f t="shared" ref="GH211:GH222" si="1168">N250+GH210</f>
        <v>0</v>
      </c>
      <c r="GI211" s="171">
        <f t="shared" ref="GI211:GI222" si="1169">Q250+GI210</f>
        <v>0</v>
      </c>
      <c r="GJ211" s="171">
        <f t="shared" ref="GJ211:GJ222" si="1170">T250+GJ210</f>
        <v>0</v>
      </c>
      <c r="GK211" s="171">
        <f t="shared" ref="GK211:GK222" si="1171">W250+GK210</f>
        <v>0</v>
      </c>
      <c r="GL211" s="171">
        <f t="shared" ref="GL211:GL222" si="1172">Z250+GL210</f>
        <v>0</v>
      </c>
      <c r="GM211" s="171">
        <f t="shared" ref="GM211:GM222" si="1173">AC250+GM210</f>
        <v>0</v>
      </c>
      <c r="GN211" s="171">
        <f t="shared" ref="GN211:GN222" si="1174">AF250+GN210</f>
        <v>0</v>
      </c>
      <c r="GO211" s="171">
        <f t="shared" ref="GO211:GO222" si="1175">AI250+GO210</f>
        <v>0</v>
      </c>
      <c r="GP211" s="171">
        <f t="shared" ref="GP211:GP222" si="1176">AL250+GP210</f>
        <v>0</v>
      </c>
      <c r="GQ211" s="171">
        <f t="shared" ref="GQ211:GQ222" si="1177">AO250+GQ210</f>
        <v>0</v>
      </c>
      <c r="GR211" s="171">
        <f t="shared" ref="GR211:GR222" si="1178">AR250+GR210</f>
        <v>0</v>
      </c>
      <c r="GS211" s="171">
        <f t="shared" ref="GS211:GS222" si="1179">AU250+GS210</f>
        <v>9033.9000000000015</v>
      </c>
      <c r="GT211" s="171">
        <f t="shared" ref="GT211:GT222" si="1180">AX250+GT210</f>
        <v>0</v>
      </c>
      <c r="GU211" s="171">
        <f t="shared" ref="GU211:GU222" si="1181">BA250+GU210</f>
        <v>0</v>
      </c>
      <c r="GV211" s="171">
        <f t="shared" ref="GV211:GV222" si="1182">BD250+GV210</f>
        <v>0</v>
      </c>
      <c r="GW211" s="171">
        <f t="shared" ref="GW211:GW222" si="1183">BG250+GW210</f>
        <v>0</v>
      </c>
      <c r="GX211" s="171">
        <f t="shared" ref="GX211:GX222" si="1184">BJ250+GX210</f>
        <v>0</v>
      </c>
      <c r="GY211" s="171">
        <f t="shared" ref="GY211:GY222" si="1185">BM250+GY210</f>
        <v>18349.27</v>
      </c>
      <c r="GZ211" s="171">
        <f t="shared" ref="GZ211:GZ222" si="1186">BP250+GZ210</f>
        <v>0</v>
      </c>
      <c r="HA211" s="171">
        <f t="shared" ref="HA211:HA222" si="1187">BS250+HA210</f>
        <v>0</v>
      </c>
      <c r="HB211" s="171">
        <f t="shared" ref="HB211:HB222" si="1188">BV250+HB210</f>
        <v>89560.9</v>
      </c>
      <c r="HC211" s="171">
        <f t="shared" ref="HC211:HC222" si="1189">BY250+HC210</f>
        <v>14725.99</v>
      </c>
      <c r="HD211" s="171">
        <f t="shared" ref="HD211:HD222" si="1190">CB250+HD210</f>
        <v>0</v>
      </c>
      <c r="HE211" s="171">
        <f t="shared" ref="HE211:HE222" si="1191">CE250+HE210</f>
        <v>0</v>
      </c>
      <c r="HF211" s="171">
        <f t="shared" ref="HF211:HF222" si="1192">CH250+HF210</f>
        <v>0</v>
      </c>
      <c r="HG211" s="171">
        <f t="shared" ref="HG211:HG222" si="1193">CK250+HG210</f>
        <v>0</v>
      </c>
      <c r="HH211" s="171">
        <f t="shared" ref="HH211:HH222" si="1194">CN250+HH210</f>
        <v>0</v>
      </c>
      <c r="HI211" s="778"/>
      <c r="HJ211" s="171">
        <f t="shared" ref="HJ211:HJ222" si="1195">CO250</f>
        <v>4868.05</v>
      </c>
      <c r="HK211" s="171"/>
      <c r="HL211" s="172">
        <f t="shared" ref="HL211:HL222" si="1196">B250</f>
        <v>41275</v>
      </c>
      <c r="HM211" s="171">
        <f t="shared" si="967"/>
        <v>131670.06000000003</v>
      </c>
      <c r="HN211" s="700">
        <f t="shared" si="1127"/>
        <v>40360</v>
      </c>
      <c r="HO211" s="160">
        <f t="shared" si="1128"/>
        <v>2276.3000000000002</v>
      </c>
      <c r="HP211" s="160">
        <f t="shared" si="1129"/>
        <v>0</v>
      </c>
      <c r="HQ211" s="171">
        <f t="shared" si="1130"/>
        <v>2276.3000000000002</v>
      </c>
      <c r="HR211" s="168">
        <f t="shared" si="1131"/>
        <v>1</v>
      </c>
      <c r="HS211" s="168">
        <f t="shared" si="1132"/>
        <v>0</v>
      </c>
      <c r="HT211" s="160">
        <f t="shared" si="1167"/>
        <v>103923.30000000005</v>
      </c>
      <c r="HU211" s="158">
        <f>MAX(HT55:HT211)</f>
        <v>103923.30000000005</v>
      </c>
      <c r="HV211" s="158">
        <f t="shared" si="1133"/>
        <v>0</v>
      </c>
      <c r="HW211" s="170"/>
      <c r="HX211" s="468"/>
      <c r="HY211" s="156"/>
      <c r="HZ211" s="156"/>
      <c r="IA211" s="156"/>
      <c r="IB211" s="156"/>
      <c r="IC211" s="156"/>
      <c r="ID211" s="156"/>
      <c r="IE211" s="156"/>
      <c r="IF211" s="156"/>
      <c r="IG211" s="156"/>
      <c r="IH211" s="156"/>
      <c r="II211" s="156"/>
      <c r="IJ211" s="156"/>
      <c r="IK211" s="156"/>
      <c r="IL211" s="156"/>
      <c r="IM211" s="156"/>
      <c r="IN211" s="156"/>
      <c r="IO211" s="156"/>
      <c r="IP211" s="156"/>
      <c r="IQ211" s="156"/>
      <c r="IR211" s="156"/>
      <c r="IS211" s="156"/>
      <c r="IT211" s="156"/>
      <c r="IU211" s="156"/>
      <c r="IV211" s="156"/>
      <c r="IW211" s="156"/>
      <c r="IX211" s="156"/>
      <c r="IY211" s="156"/>
      <c r="IZ211" s="156"/>
      <c r="JA211" s="156"/>
      <c r="JB211" s="156"/>
      <c r="JC211" s="156"/>
      <c r="JD211" s="156"/>
      <c r="JE211" s="156"/>
      <c r="JF211" s="156"/>
      <c r="JG211" s="156"/>
      <c r="JH211" s="156"/>
      <c r="JI211" s="156"/>
      <c r="JJ211" s="156"/>
      <c r="JK211" s="156"/>
      <c r="JL211" s="156"/>
      <c r="JM211" s="156"/>
      <c r="JN211" s="156"/>
      <c r="JO211" s="156"/>
      <c r="JP211" s="156"/>
      <c r="JQ211" s="156"/>
      <c r="JR211" s="156"/>
      <c r="JS211" s="156"/>
      <c r="JT211" s="156"/>
      <c r="JU211" s="156"/>
    </row>
    <row r="212" spans="1:281" s="174" customFormat="1" ht="19.5" customHeight="1" x14ac:dyDescent="0.35">
      <c r="A212" s="156"/>
      <c r="B212" s="813">
        <f t="shared" si="1134"/>
        <v>40391</v>
      </c>
      <c r="C212" s="814">
        <f t="shared" si="1135"/>
        <v>25536.3</v>
      </c>
      <c r="D212" s="816">
        <v>0</v>
      </c>
      <c r="E212" s="816">
        <v>0</v>
      </c>
      <c r="F212" s="814">
        <f t="shared" si="1097"/>
        <v>2060</v>
      </c>
      <c r="G212" s="817">
        <f t="shared" si="1136"/>
        <v>27596.3</v>
      </c>
      <c r="H212" s="818">
        <f t="shared" si="1137"/>
        <v>8.0669478350426649E-2</v>
      </c>
      <c r="I212" s="765">
        <f t="shared" si="1138"/>
        <v>105983.30000000005</v>
      </c>
      <c r="J212" s="159">
        <f t="shared" si="1098"/>
        <v>0</v>
      </c>
      <c r="K212" s="267">
        <v>40391</v>
      </c>
      <c r="L212" s="162">
        <f t="shared" si="1139"/>
        <v>0</v>
      </c>
      <c r="M212" s="260">
        <v>339.5</v>
      </c>
      <c r="N212" s="175">
        <f t="shared" si="1099"/>
        <v>0</v>
      </c>
      <c r="O212" s="162">
        <f t="shared" si="1140"/>
        <v>0</v>
      </c>
      <c r="P212" s="259">
        <v>-1.1499999999999999</v>
      </c>
      <c r="Q212" s="176">
        <f t="shared" si="1100"/>
        <v>0</v>
      </c>
      <c r="R212" s="161">
        <f t="shared" si="1141"/>
        <v>0</v>
      </c>
      <c r="S212" s="260">
        <v>619.20000000000005</v>
      </c>
      <c r="T212" s="177">
        <f t="shared" si="1101"/>
        <v>0</v>
      </c>
      <c r="U212" s="164">
        <f t="shared" si="1142"/>
        <v>0</v>
      </c>
      <c r="V212" s="260">
        <v>26.82</v>
      </c>
      <c r="W212" s="177">
        <f t="shared" si="1102"/>
        <v>0</v>
      </c>
      <c r="X212" s="164">
        <f t="shared" si="1143"/>
        <v>0</v>
      </c>
      <c r="Y212" s="248">
        <v>644</v>
      </c>
      <c r="Z212" s="178">
        <f t="shared" si="1103"/>
        <v>0</v>
      </c>
      <c r="AA212" s="165">
        <f t="shared" si="1144"/>
        <v>0</v>
      </c>
      <c r="AB212" s="248">
        <v>302.5</v>
      </c>
      <c r="AC212" s="179">
        <f t="shared" si="1104"/>
        <v>0</v>
      </c>
      <c r="AD212" s="164">
        <f t="shared" si="1145"/>
        <v>0</v>
      </c>
      <c r="AE212" s="248">
        <v>29.3</v>
      </c>
      <c r="AF212" s="179">
        <f t="shared" si="1105"/>
        <v>0</v>
      </c>
      <c r="AG212" s="164">
        <f t="shared" si="1146"/>
        <v>0</v>
      </c>
      <c r="AH212" s="439">
        <v>2611</v>
      </c>
      <c r="AI212" s="178">
        <f t="shared" si="1106"/>
        <v>0</v>
      </c>
      <c r="AJ212" s="165">
        <f t="shared" si="1147"/>
        <v>0</v>
      </c>
      <c r="AK212" s="439">
        <v>1286</v>
      </c>
      <c r="AL212" s="179">
        <f t="shared" si="1107"/>
        <v>0</v>
      </c>
      <c r="AM212" s="164">
        <f t="shared" si="1148"/>
        <v>0</v>
      </c>
      <c r="AN212" s="439">
        <v>491</v>
      </c>
      <c r="AO212" s="178">
        <f t="shared" si="1108"/>
        <v>0</v>
      </c>
      <c r="AP212" s="165">
        <f t="shared" si="1149"/>
        <v>0</v>
      </c>
      <c r="AQ212" s="259">
        <v>-1079</v>
      </c>
      <c r="AR212" s="179">
        <f t="shared" si="1109"/>
        <v>0</v>
      </c>
      <c r="AS212" s="164">
        <f t="shared" si="1150"/>
        <v>1</v>
      </c>
      <c r="AT212" s="259">
        <v>-143</v>
      </c>
      <c r="AU212" s="180">
        <f t="shared" si="1110"/>
        <v>-143</v>
      </c>
      <c r="AV212" s="162">
        <f t="shared" si="1151"/>
        <v>0</v>
      </c>
      <c r="AW212" s="260">
        <v>736</v>
      </c>
      <c r="AX212" s="176">
        <f t="shared" si="1111"/>
        <v>0</v>
      </c>
      <c r="AY212" s="161">
        <f t="shared" si="1152"/>
        <v>0</v>
      </c>
      <c r="AZ212" s="248">
        <v>1713.74</v>
      </c>
      <c r="BA212" s="181">
        <f t="shared" si="1112"/>
        <v>0</v>
      </c>
      <c r="BB212" s="162">
        <f t="shared" si="1153"/>
        <v>0</v>
      </c>
      <c r="BC212" s="248">
        <v>171.37</v>
      </c>
      <c r="BD212" s="182">
        <f t="shared" si="1113"/>
        <v>0</v>
      </c>
      <c r="BE212" s="161">
        <f t="shared" si="1154"/>
        <v>0</v>
      </c>
      <c r="BF212" s="247">
        <v>-869</v>
      </c>
      <c r="BG212" s="182">
        <f t="shared" si="1114"/>
        <v>0</v>
      </c>
      <c r="BH212" s="161">
        <f t="shared" si="1155"/>
        <v>0</v>
      </c>
      <c r="BI212" s="247">
        <v>-454</v>
      </c>
      <c r="BJ212" s="180">
        <f t="shared" si="1115"/>
        <v>0</v>
      </c>
      <c r="BK212" s="161">
        <f t="shared" si="1156"/>
        <v>1</v>
      </c>
      <c r="BL212" s="247">
        <v>-122</v>
      </c>
      <c r="BM212" s="180">
        <f t="shared" si="1116"/>
        <v>-122</v>
      </c>
      <c r="BN212" s="161">
        <f t="shared" si="1157"/>
        <v>0</v>
      </c>
      <c r="BO212" s="259">
        <v>-332.75</v>
      </c>
      <c r="BP212" s="176">
        <f t="shared" si="1117"/>
        <v>0</v>
      </c>
      <c r="BQ212" s="161">
        <f t="shared" si="1158"/>
        <v>0</v>
      </c>
      <c r="BR212" s="260">
        <v>3875</v>
      </c>
      <c r="BS212" s="182">
        <f t="shared" si="1118"/>
        <v>0</v>
      </c>
      <c r="BT212" s="161">
        <f t="shared" si="1159"/>
        <v>1</v>
      </c>
      <c r="BU212" s="260">
        <v>1937.5</v>
      </c>
      <c r="BV212" s="180">
        <f t="shared" si="1119"/>
        <v>1937.5</v>
      </c>
      <c r="BW212" s="162">
        <f t="shared" si="1160"/>
        <v>1</v>
      </c>
      <c r="BX212" s="260">
        <v>387.5</v>
      </c>
      <c r="BY212" s="176">
        <f t="shared" si="1120"/>
        <v>387.5</v>
      </c>
      <c r="BZ212" s="161">
        <f t="shared" si="1161"/>
        <v>0</v>
      </c>
      <c r="CA212" s="260">
        <v>256</v>
      </c>
      <c r="CB212" s="180">
        <f t="shared" si="1121"/>
        <v>0</v>
      </c>
      <c r="CC212" s="162">
        <f t="shared" si="1162"/>
        <v>0</v>
      </c>
      <c r="CD212" s="163"/>
      <c r="CE212" s="182"/>
      <c r="CF212" s="410">
        <f t="shared" si="1163"/>
        <v>0</v>
      </c>
      <c r="CG212" s="260">
        <v>5131</v>
      </c>
      <c r="CH212" s="182">
        <f t="shared" si="1122"/>
        <v>0</v>
      </c>
      <c r="CI212" s="416">
        <f t="shared" si="1164"/>
        <v>0</v>
      </c>
      <c r="CJ212" s="260">
        <v>2546</v>
      </c>
      <c r="CK212" s="444">
        <f t="shared" si="1123"/>
        <v>0</v>
      </c>
      <c r="CL212" s="162">
        <f t="shared" si="1165"/>
        <v>0</v>
      </c>
      <c r="CM212" s="260">
        <v>478</v>
      </c>
      <c r="CN212" s="608">
        <f t="shared" si="1124"/>
        <v>0</v>
      </c>
      <c r="CO212" s="158">
        <f t="shared" si="1125"/>
        <v>2060</v>
      </c>
      <c r="CP212" s="182"/>
      <c r="CQ212" s="731">
        <f t="shared" si="1126"/>
        <v>2060</v>
      </c>
      <c r="CR212" s="599"/>
      <c r="CS212" s="359">
        <f t="shared" si="1166"/>
        <v>40391</v>
      </c>
      <c r="CT212" s="613"/>
      <c r="CU212" s="182"/>
      <c r="CV212" s="608"/>
      <c r="CW212" s="642"/>
      <c r="CX212" s="182"/>
      <c r="CY212" s="608"/>
      <c r="CZ212" s="613"/>
      <c r="DA212" s="182"/>
      <c r="DB212" s="608"/>
      <c r="DC212" s="613"/>
      <c r="DD212" s="182"/>
      <c r="DE212" s="608"/>
      <c r="DF212" s="613"/>
      <c r="DG212" s="182"/>
      <c r="DH212" s="608"/>
      <c r="DI212" s="613"/>
      <c r="DJ212" s="182"/>
      <c r="DK212" s="608"/>
      <c r="DL212" s="613"/>
      <c r="DM212" s="182"/>
      <c r="DN212" s="608"/>
      <c r="DO212" s="613"/>
      <c r="DP212" s="182"/>
      <c r="DQ212" s="608"/>
      <c r="DR212" s="613"/>
      <c r="DS212" s="182"/>
      <c r="DT212" s="608"/>
      <c r="DU212" s="613"/>
      <c r="DV212" s="182"/>
      <c r="DW212" s="608"/>
      <c r="DX212" s="613"/>
      <c r="DY212" s="182"/>
      <c r="DZ212" s="608"/>
      <c r="EA212" s="613"/>
      <c r="EB212" s="182"/>
      <c r="EC212" s="608"/>
      <c r="ED212" s="613"/>
      <c r="EE212" s="182"/>
      <c r="EF212" s="608"/>
      <c r="EG212" s="613"/>
      <c r="EH212" s="182"/>
      <c r="EI212" s="608"/>
      <c r="EJ212" s="613"/>
      <c r="EK212" s="182"/>
      <c r="EL212" s="608"/>
      <c r="EM212" s="613"/>
      <c r="EN212" s="182"/>
      <c r="EO212" s="608"/>
      <c r="EP212" s="613"/>
      <c r="EQ212" s="182"/>
      <c r="ER212" s="608"/>
      <c r="ES212" s="613"/>
      <c r="ET212" s="182"/>
      <c r="EU212" s="608"/>
      <c r="EV212" s="613"/>
      <c r="EW212" s="182"/>
      <c r="EX212" s="608"/>
      <c r="EY212" s="613"/>
      <c r="EZ212" s="182"/>
      <c r="FA212" s="608"/>
      <c r="FB212" s="182"/>
      <c r="FC212" s="182"/>
      <c r="FD212" s="182"/>
      <c r="FE212" s="588"/>
      <c r="FF212" s="182"/>
      <c r="FG212" s="181"/>
      <c r="FH212" s="860"/>
      <c r="FI212" s="662">
        <f t="shared" si="966"/>
        <v>41306</v>
      </c>
      <c r="FJ212" s="677"/>
      <c r="FK212" s="677"/>
      <c r="FL212" s="677"/>
      <c r="FM212" s="677"/>
      <c r="FN212" s="677"/>
      <c r="FO212" s="677"/>
      <c r="FP212" s="677"/>
      <c r="FQ212" s="677"/>
      <c r="FR212" s="677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666"/>
      <c r="GD212" s="666"/>
      <c r="GE212" s="666"/>
      <c r="GF212" s="666"/>
      <c r="GG212" s="169"/>
      <c r="GH212" s="686">
        <f t="shared" si="1168"/>
        <v>0</v>
      </c>
      <c r="GI212" s="171">
        <f t="shared" si="1169"/>
        <v>0</v>
      </c>
      <c r="GJ212" s="171">
        <f t="shared" si="1170"/>
        <v>0</v>
      </c>
      <c r="GK212" s="171">
        <f t="shared" si="1171"/>
        <v>0</v>
      </c>
      <c r="GL212" s="171">
        <f t="shared" si="1172"/>
        <v>0</v>
      </c>
      <c r="GM212" s="171">
        <f t="shared" si="1173"/>
        <v>0</v>
      </c>
      <c r="GN212" s="171">
        <f t="shared" si="1174"/>
        <v>0</v>
      </c>
      <c r="GO212" s="171">
        <f t="shared" si="1175"/>
        <v>0</v>
      </c>
      <c r="GP212" s="171">
        <f t="shared" si="1176"/>
        <v>0</v>
      </c>
      <c r="GQ212" s="171">
        <f t="shared" si="1177"/>
        <v>0</v>
      </c>
      <c r="GR212" s="171">
        <f t="shared" si="1178"/>
        <v>0</v>
      </c>
      <c r="GS212" s="171">
        <f t="shared" si="1179"/>
        <v>9243.6000000000022</v>
      </c>
      <c r="GT212" s="171">
        <f t="shared" si="1180"/>
        <v>0</v>
      </c>
      <c r="GU212" s="171">
        <f t="shared" si="1181"/>
        <v>0</v>
      </c>
      <c r="GV212" s="171">
        <f t="shared" si="1182"/>
        <v>0</v>
      </c>
      <c r="GW212" s="171">
        <f t="shared" si="1183"/>
        <v>0</v>
      </c>
      <c r="GX212" s="171">
        <f t="shared" si="1184"/>
        <v>0</v>
      </c>
      <c r="GY212" s="171">
        <f t="shared" si="1185"/>
        <v>18487.400000000001</v>
      </c>
      <c r="GZ212" s="171">
        <f t="shared" si="1186"/>
        <v>0</v>
      </c>
      <c r="HA212" s="171">
        <f t="shared" si="1187"/>
        <v>0</v>
      </c>
      <c r="HB212" s="171">
        <f t="shared" si="1188"/>
        <v>90304.65</v>
      </c>
      <c r="HC212" s="171">
        <f t="shared" si="1189"/>
        <v>14874.74</v>
      </c>
      <c r="HD212" s="171">
        <f t="shared" si="1190"/>
        <v>0</v>
      </c>
      <c r="HE212" s="171">
        <f t="shared" si="1191"/>
        <v>0</v>
      </c>
      <c r="HF212" s="171">
        <f t="shared" si="1192"/>
        <v>0</v>
      </c>
      <c r="HG212" s="171">
        <f t="shared" si="1193"/>
        <v>0</v>
      </c>
      <c r="HH212" s="171">
        <f t="shared" si="1194"/>
        <v>0</v>
      </c>
      <c r="HI212" s="778"/>
      <c r="HJ212" s="171">
        <f t="shared" si="1195"/>
        <v>1240.33</v>
      </c>
      <c r="HK212" s="171"/>
      <c r="HL212" s="172">
        <f t="shared" si="1196"/>
        <v>41306</v>
      </c>
      <c r="HM212" s="171">
        <f t="shared" si="967"/>
        <v>132910.39000000001</v>
      </c>
      <c r="HN212" s="700">
        <f t="shared" si="1127"/>
        <v>40391</v>
      </c>
      <c r="HO212" s="160">
        <f t="shared" si="1128"/>
        <v>2060</v>
      </c>
      <c r="HP212" s="160">
        <f t="shared" si="1129"/>
        <v>0</v>
      </c>
      <c r="HQ212" s="171">
        <f t="shared" si="1130"/>
        <v>2060</v>
      </c>
      <c r="HR212" s="168">
        <f t="shared" si="1131"/>
        <v>1</v>
      </c>
      <c r="HS212" s="168">
        <f t="shared" si="1132"/>
        <v>0</v>
      </c>
      <c r="HT212" s="160">
        <f t="shared" si="1167"/>
        <v>105983.30000000005</v>
      </c>
      <c r="HU212" s="158">
        <f>MAX(HT55:HT212)</f>
        <v>105983.30000000005</v>
      </c>
      <c r="HV212" s="158">
        <f t="shared" si="1133"/>
        <v>0</v>
      </c>
      <c r="HW212" s="170"/>
      <c r="HX212" s="468"/>
      <c r="HY212" s="156"/>
      <c r="HZ212" s="156"/>
      <c r="IA212" s="156"/>
      <c r="IB212" s="156"/>
      <c r="IC212" s="156"/>
      <c r="ID212" s="156"/>
      <c r="IE212" s="156"/>
      <c r="IF212" s="156"/>
      <c r="IG212" s="156"/>
      <c r="IH212" s="156"/>
      <c r="II212" s="156"/>
      <c r="IJ212" s="156"/>
      <c r="IK212" s="156"/>
      <c r="IL212" s="156"/>
      <c r="IM212" s="156"/>
      <c r="IN212" s="156"/>
      <c r="IO212" s="156"/>
      <c r="IP212" s="156"/>
      <c r="IQ212" s="156"/>
      <c r="IR212" s="156"/>
      <c r="IS212" s="156"/>
      <c r="IT212" s="156"/>
      <c r="IU212" s="156"/>
      <c r="IV212" s="156"/>
      <c r="IW212" s="156"/>
      <c r="IX212" s="156"/>
      <c r="IY212" s="156"/>
      <c r="IZ212" s="156"/>
      <c r="JA212" s="156"/>
      <c r="JB212" s="156"/>
      <c r="JC212" s="156"/>
      <c r="JD212" s="156"/>
      <c r="JE212" s="156"/>
      <c r="JF212" s="156"/>
      <c r="JG212" s="156"/>
      <c r="JH212" s="156"/>
      <c r="JI212" s="156"/>
      <c r="JJ212" s="156"/>
      <c r="JK212" s="156"/>
      <c r="JL212" s="156"/>
      <c r="JM212" s="156"/>
      <c r="JN212" s="156"/>
      <c r="JO212" s="156"/>
      <c r="JP212" s="156"/>
      <c r="JQ212" s="156"/>
      <c r="JR212" s="156"/>
      <c r="JS212" s="156"/>
      <c r="JT212" s="156"/>
      <c r="JU212" s="156"/>
    </row>
    <row r="213" spans="1:281" s="174" customFormat="1" ht="19.5" customHeight="1" x14ac:dyDescent="0.35">
      <c r="A213" s="156"/>
      <c r="B213" s="813">
        <f t="shared" si="1134"/>
        <v>40422</v>
      </c>
      <c r="C213" s="814">
        <f t="shared" si="1135"/>
        <v>27596.3</v>
      </c>
      <c r="D213" s="816">
        <v>0</v>
      </c>
      <c r="E213" s="816">
        <v>0</v>
      </c>
      <c r="F213" s="814">
        <f t="shared" si="1097"/>
        <v>-1651.65</v>
      </c>
      <c r="G213" s="817">
        <f t="shared" si="1136"/>
        <v>25944.649999999998</v>
      </c>
      <c r="H213" s="818">
        <f t="shared" si="1137"/>
        <v>-5.9850414729510845E-2</v>
      </c>
      <c r="I213" s="765">
        <f t="shared" si="1138"/>
        <v>104331.65000000005</v>
      </c>
      <c r="J213" s="159">
        <f t="shared" si="1098"/>
        <v>-1651.6499999999942</v>
      </c>
      <c r="K213" s="267">
        <v>40422</v>
      </c>
      <c r="L213" s="162">
        <f t="shared" si="1139"/>
        <v>0</v>
      </c>
      <c r="M213" s="259">
        <v>-963.5</v>
      </c>
      <c r="N213" s="175">
        <f t="shared" si="1099"/>
        <v>0</v>
      </c>
      <c r="O213" s="162">
        <f t="shared" si="1140"/>
        <v>0</v>
      </c>
      <c r="P213" s="259">
        <v>-131.44999999999999</v>
      </c>
      <c r="Q213" s="176">
        <f t="shared" si="1100"/>
        <v>0</v>
      </c>
      <c r="R213" s="161">
        <f t="shared" si="1141"/>
        <v>0</v>
      </c>
      <c r="S213" s="260">
        <v>1010.4</v>
      </c>
      <c r="T213" s="177">
        <f t="shared" si="1101"/>
        <v>0</v>
      </c>
      <c r="U213" s="164">
        <f t="shared" si="1142"/>
        <v>0</v>
      </c>
      <c r="V213" s="260">
        <v>65.94</v>
      </c>
      <c r="W213" s="177">
        <f t="shared" si="1102"/>
        <v>0</v>
      </c>
      <c r="X213" s="164">
        <f t="shared" si="1143"/>
        <v>0</v>
      </c>
      <c r="Y213" s="248">
        <v>6110</v>
      </c>
      <c r="Z213" s="178">
        <f t="shared" si="1103"/>
        <v>0</v>
      </c>
      <c r="AA213" s="165">
        <f t="shared" si="1144"/>
        <v>0</v>
      </c>
      <c r="AB213" s="248">
        <v>3055</v>
      </c>
      <c r="AC213" s="179">
        <f t="shared" si="1104"/>
        <v>0</v>
      </c>
      <c r="AD213" s="164">
        <f t="shared" si="1145"/>
        <v>0</v>
      </c>
      <c r="AE213" s="248">
        <v>611</v>
      </c>
      <c r="AF213" s="179">
        <f t="shared" si="1105"/>
        <v>0</v>
      </c>
      <c r="AG213" s="164">
        <f t="shared" si="1146"/>
        <v>0</v>
      </c>
      <c r="AH213" s="439">
        <v>12000</v>
      </c>
      <c r="AI213" s="178">
        <f t="shared" si="1106"/>
        <v>0</v>
      </c>
      <c r="AJ213" s="165">
        <f t="shared" si="1147"/>
        <v>0</v>
      </c>
      <c r="AK213" s="439">
        <v>6000</v>
      </c>
      <c r="AL213" s="179">
        <f t="shared" si="1107"/>
        <v>0</v>
      </c>
      <c r="AM213" s="164">
        <f t="shared" si="1148"/>
        <v>0</v>
      </c>
      <c r="AN213" s="439">
        <v>2400</v>
      </c>
      <c r="AO213" s="178">
        <f t="shared" si="1108"/>
        <v>0</v>
      </c>
      <c r="AP213" s="165">
        <f t="shared" si="1149"/>
        <v>0</v>
      </c>
      <c r="AQ213" s="260">
        <v>3672</v>
      </c>
      <c r="AR213" s="179">
        <f t="shared" si="1109"/>
        <v>0</v>
      </c>
      <c r="AS213" s="164">
        <f t="shared" si="1150"/>
        <v>1</v>
      </c>
      <c r="AT213" s="260">
        <v>332.1</v>
      </c>
      <c r="AU213" s="180">
        <f t="shared" si="1110"/>
        <v>332.1</v>
      </c>
      <c r="AV213" s="162">
        <f t="shared" si="1151"/>
        <v>0</v>
      </c>
      <c r="AW213" s="259">
        <v>-2161</v>
      </c>
      <c r="AX213" s="176">
        <f t="shared" si="1111"/>
        <v>0</v>
      </c>
      <c r="AY213" s="161">
        <f t="shared" si="1152"/>
        <v>0</v>
      </c>
      <c r="AZ213" s="248">
        <v>6292.5</v>
      </c>
      <c r="BA213" s="181">
        <f t="shared" si="1112"/>
        <v>0</v>
      </c>
      <c r="BB213" s="162">
        <f t="shared" si="1153"/>
        <v>0</v>
      </c>
      <c r="BC213" s="248">
        <v>629.25</v>
      </c>
      <c r="BD213" s="182">
        <f t="shared" si="1113"/>
        <v>0</v>
      </c>
      <c r="BE213" s="161">
        <f t="shared" si="1154"/>
        <v>0</v>
      </c>
      <c r="BF213" s="248">
        <v>6823.5</v>
      </c>
      <c r="BG213" s="182">
        <f t="shared" si="1114"/>
        <v>0</v>
      </c>
      <c r="BH213" s="161">
        <f t="shared" si="1155"/>
        <v>0</v>
      </c>
      <c r="BI213" s="248">
        <v>3392.25</v>
      </c>
      <c r="BJ213" s="180">
        <f t="shared" si="1115"/>
        <v>0</v>
      </c>
      <c r="BK213" s="161">
        <f t="shared" si="1156"/>
        <v>1</v>
      </c>
      <c r="BL213" s="248">
        <v>647.25</v>
      </c>
      <c r="BM213" s="180">
        <f t="shared" si="1116"/>
        <v>647.25</v>
      </c>
      <c r="BN213" s="161">
        <f t="shared" si="1157"/>
        <v>0</v>
      </c>
      <c r="BO213" s="260">
        <v>667.25</v>
      </c>
      <c r="BP213" s="176">
        <f t="shared" si="1117"/>
        <v>0</v>
      </c>
      <c r="BQ213" s="161">
        <f t="shared" si="1158"/>
        <v>0</v>
      </c>
      <c r="BR213" s="259">
        <v>-4203</v>
      </c>
      <c r="BS213" s="182">
        <f t="shared" si="1118"/>
        <v>0</v>
      </c>
      <c r="BT213" s="161">
        <f t="shared" si="1159"/>
        <v>1</v>
      </c>
      <c r="BU213" s="259">
        <v>-2140.5</v>
      </c>
      <c r="BV213" s="180">
        <f t="shared" si="1119"/>
        <v>-2140.5</v>
      </c>
      <c r="BW213" s="162">
        <f t="shared" si="1160"/>
        <v>1</v>
      </c>
      <c r="BX213" s="259">
        <v>-490.5</v>
      </c>
      <c r="BY213" s="176">
        <f t="shared" si="1120"/>
        <v>-490.5</v>
      </c>
      <c r="BZ213" s="161">
        <f t="shared" si="1161"/>
        <v>0</v>
      </c>
      <c r="CA213" s="260">
        <v>1863</v>
      </c>
      <c r="CB213" s="180">
        <f t="shared" si="1121"/>
        <v>0</v>
      </c>
      <c r="CC213" s="162">
        <f t="shared" si="1162"/>
        <v>0</v>
      </c>
      <c r="CD213" s="163"/>
      <c r="CE213" s="182"/>
      <c r="CF213" s="410">
        <f t="shared" si="1163"/>
        <v>0</v>
      </c>
      <c r="CG213" s="259">
        <v>-5027</v>
      </c>
      <c r="CH213" s="182">
        <f t="shared" si="1122"/>
        <v>0</v>
      </c>
      <c r="CI213" s="416">
        <f t="shared" si="1164"/>
        <v>0</v>
      </c>
      <c r="CJ213" s="259">
        <v>-2572</v>
      </c>
      <c r="CK213" s="444">
        <f t="shared" si="1123"/>
        <v>0</v>
      </c>
      <c r="CL213" s="162">
        <f t="shared" si="1165"/>
        <v>0</v>
      </c>
      <c r="CM213" s="259">
        <v>-608</v>
      </c>
      <c r="CN213" s="608">
        <f t="shared" si="1124"/>
        <v>0</v>
      </c>
      <c r="CO213" s="158">
        <f t="shared" si="1125"/>
        <v>-1651.65</v>
      </c>
      <c r="CP213" s="182"/>
      <c r="CQ213" s="731">
        <f t="shared" si="1126"/>
        <v>-1651.65</v>
      </c>
      <c r="CR213" s="599"/>
      <c r="CS213" s="359">
        <f t="shared" si="1166"/>
        <v>40422</v>
      </c>
      <c r="CT213" s="613"/>
      <c r="CU213" s="182"/>
      <c r="CV213" s="608"/>
      <c r="CW213" s="642"/>
      <c r="CX213" s="182"/>
      <c r="CY213" s="608"/>
      <c r="CZ213" s="613"/>
      <c r="DA213" s="182"/>
      <c r="DB213" s="608"/>
      <c r="DC213" s="613"/>
      <c r="DD213" s="182"/>
      <c r="DE213" s="608"/>
      <c r="DF213" s="613"/>
      <c r="DG213" s="182"/>
      <c r="DH213" s="608"/>
      <c r="DI213" s="613"/>
      <c r="DJ213" s="182"/>
      <c r="DK213" s="608"/>
      <c r="DL213" s="613"/>
      <c r="DM213" s="182"/>
      <c r="DN213" s="608"/>
      <c r="DO213" s="613"/>
      <c r="DP213" s="182"/>
      <c r="DQ213" s="608"/>
      <c r="DR213" s="613"/>
      <c r="DS213" s="182"/>
      <c r="DT213" s="608"/>
      <c r="DU213" s="613"/>
      <c r="DV213" s="182"/>
      <c r="DW213" s="608"/>
      <c r="DX213" s="613"/>
      <c r="DY213" s="182"/>
      <c r="DZ213" s="608"/>
      <c r="EA213" s="613"/>
      <c r="EB213" s="182"/>
      <c r="EC213" s="608"/>
      <c r="ED213" s="613"/>
      <c r="EE213" s="182"/>
      <c r="EF213" s="608"/>
      <c r="EG213" s="613"/>
      <c r="EH213" s="182"/>
      <c r="EI213" s="608"/>
      <c r="EJ213" s="613"/>
      <c r="EK213" s="182"/>
      <c r="EL213" s="608"/>
      <c r="EM213" s="613"/>
      <c r="EN213" s="182"/>
      <c r="EO213" s="608"/>
      <c r="EP213" s="613"/>
      <c r="EQ213" s="182"/>
      <c r="ER213" s="608"/>
      <c r="ES213" s="613"/>
      <c r="ET213" s="182"/>
      <c r="EU213" s="608"/>
      <c r="EV213" s="613"/>
      <c r="EW213" s="182"/>
      <c r="EX213" s="608"/>
      <c r="EY213" s="613"/>
      <c r="EZ213" s="182"/>
      <c r="FA213" s="608"/>
      <c r="FB213" s="182"/>
      <c r="FC213" s="182"/>
      <c r="FD213" s="182"/>
      <c r="FE213" s="588"/>
      <c r="FF213" s="182"/>
      <c r="FG213" s="181"/>
      <c r="FH213" s="860"/>
      <c r="FI213" s="662">
        <f t="shared" si="966"/>
        <v>41334</v>
      </c>
      <c r="FJ213" s="677"/>
      <c r="FK213" s="677"/>
      <c r="FL213" s="677"/>
      <c r="FM213" s="677"/>
      <c r="FN213" s="677"/>
      <c r="FO213" s="677"/>
      <c r="FP213" s="677"/>
      <c r="FQ213" s="677"/>
      <c r="FR213" s="677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666"/>
      <c r="GD213" s="666"/>
      <c r="GE213" s="666"/>
      <c r="GF213" s="666"/>
      <c r="GG213" s="169"/>
      <c r="GH213" s="686">
        <f t="shared" si="1168"/>
        <v>0</v>
      </c>
      <c r="GI213" s="171">
        <f t="shared" si="1169"/>
        <v>0</v>
      </c>
      <c r="GJ213" s="171">
        <f t="shared" si="1170"/>
        <v>0</v>
      </c>
      <c r="GK213" s="171">
        <f t="shared" si="1171"/>
        <v>0</v>
      </c>
      <c r="GL213" s="171">
        <f t="shared" si="1172"/>
        <v>0</v>
      </c>
      <c r="GM213" s="171">
        <f t="shared" si="1173"/>
        <v>0</v>
      </c>
      <c r="GN213" s="171">
        <f t="shared" si="1174"/>
        <v>0</v>
      </c>
      <c r="GO213" s="171">
        <f t="shared" si="1175"/>
        <v>0</v>
      </c>
      <c r="GP213" s="171">
        <f t="shared" si="1176"/>
        <v>0</v>
      </c>
      <c r="GQ213" s="171">
        <f t="shared" si="1177"/>
        <v>0</v>
      </c>
      <c r="GR213" s="171">
        <f t="shared" si="1178"/>
        <v>0</v>
      </c>
      <c r="GS213" s="171">
        <f t="shared" si="1179"/>
        <v>9060.8000000000029</v>
      </c>
      <c r="GT213" s="171">
        <f t="shared" si="1180"/>
        <v>0</v>
      </c>
      <c r="GU213" s="171">
        <f t="shared" si="1181"/>
        <v>0</v>
      </c>
      <c r="GV213" s="171">
        <f t="shared" si="1182"/>
        <v>0</v>
      </c>
      <c r="GW213" s="171">
        <f t="shared" si="1183"/>
        <v>0</v>
      </c>
      <c r="GX213" s="171">
        <f t="shared" si="1184"/>
        <v>0</v>
      </c>
      <c r="GY213" s="171">
        <f t="shared" si="1185"/>
        <v>18788.030000000002</v>
      </c>
      <c r="GZ213" s="171">
        <f t="shared" si="1186"/>
        <v>0</v>
      </c>
      <c r="HA213" s="171">
        <f t="shared" si="1187"/>
        <v>0</v>
      </c>
      <c r="HB213" s="171">
        <f t="shared" si="1188"/>
        <v>91423.4</v>
      </c>
      <c r="HC213" s="171">
        <f t="shared" si="1189"/>
        <v>15098.49</v>
      </c>
      <c r="HD213" s="171">
        <f t="shared" si="1190"/>
        <v>0</v>
      </c>
      <c r="HE213" s="171">
        <f t="shared" si="1191"/>
        <v>0</v>
      </c>
      <c r="HF213" s="171">
        <f t="shared" si="1192"/>
        <v>0</v>
      </c>
      <c r="HG213" s="171">
        <f t="shared" si="1193"/>
        <v>0</v>
      </c>
      <c r="HH213" s="171">
        <f t="shared" si="1194"/>
        <v>0</v>
      </c>
      <c r="HI213" s="778"/>
      <c r="HJ213" s="171">
        <f t="shared" si="1195"/>
        <v>1460.33</v>
      </c>
      <c r="HK213" s="171"/>
      <c r="HL213" s="172">
        <f t="shared" si="1196"/>
        <v>41334</v>
      </c>
      <c r="HM213" s="171">
        <f t="shared" si="967"/>
        <v>134370.72</v>
      </c>
      <c r="HN213" s="700">
        <f t="shared" si="1127"/>
        <v>40422</v>
      </c>
      <c r="HO213" s="160">
        <f t="shared" si="1128"/>
        <v>0</v>
      </c>
      <c r="HP213" s="160">
        <f t="shared" si="1129"/>
        <v>-1651.65</v>
      </c>
      <c r="HQ213" s="171">
        <f t="shared" si="1130"/>
        <v>-1651.65</v>
      </c>
      <c r="HR213" s="168">
        <f t="shared" si="1131"/>
        <v>0</v>
      </c>
      <c r="HS213" s="168">
        <f t="shared" si="1132"/>
        <v>1</v>
      </c>
      <c r="HT213" s="160">
        <f t="shared" si="1167"/>
        <v>104331.65000000005</v>
      </c>
      <c r="HU213" s="158">
        <f>MAX(HT55:HT213)</f>
        <v>105983.30000000005</v>
      </c>
      <c r="HV213" s="158">
        <f t="shared" si="1133"/>
        <v>-1651.6499999999942</v>
      </c>
      <c r="HW213" s="170"/>
      <c r="HX213" s="468"/>
      <c r="HY213" s="156"/>
      <c r="HZ213" s="156"/>
      <c r="IA213" s="156"/>
      <c r="IB213" s="156"/>
      <c r="IC213" s="156"/>
      <c r="ID213" s="156"/>
      <c r="IE213" s="156"/>
      <c r="IF213" s="156"/>
      <c r="IG213" s="156"/>
      <c r="IH213" s="156"/>
      <c r="II213" s="156"/>
      <c r="IJ213" s="156"/>
      <c r="IK213" s="156"/>
      <c r="IL213" s="156"/>
      <c r="IM213" s="156"/>
      <c r="IN213" s="156"/>
      <c r="IO213" s="156"/>
      <c r="IP213" s="156"/>
      <c r="IQ213" s="156"/>
      <c r="IR213" s="156"/>
      <c r="IS213" s="156"/>
      <c r="IT213" s="156"/>
      <c r="IU213" s="156"/>
      <c r="IV213" s="156"/>
      <c r="IW213" s="156"/>
      <c r="IX213" s="156"/>
      <c r="IY213" s="156"/>
      <c r="IZ213" s="156"/>
      <c r="JA213" s="156"/>
      <c r="JB213" s="156"/>
      <c r="JC213" s="156"/>
      <c r="JD213" s="156"/>
      <c r="JE213" s="156"/>
      <c r="JF213" s="156"/>
      <c r="JG213" s="156"/>
      <c r="JH213" s="156"/>
      <c r="JI213" s="156"/>
      <c r="JJ213" s="156"/>
      <c r="JK213" s="156"/>
      <c r="JL213" s="156"/>
      <c r="JM213" s="156"/>
      <c r="JN213" s="156"/>
      <c r="JO213" s="156"/>
      <c r="JP213" s="156"/>
      <c r="JQ213" s="156"/>
      <c r="JR213" s="156"/>
      <c r="JS213" s="156"/>
      <c r="JT213" s="156"/>
      <c r="JU213" s="156"/>
    </row>
    <row r="214" spans="1:281" s="174" customFormat="1" ht="19.5" customHeight="1" x14ac:dyDescent="0.35">
      <c r="A214" s="156"/>
      <c r="B214" s="813">
        <f t="shared" si="1134"/>
        <v>40452</v>
      </c>
      <c r="C214" s="814">
        <f t="shared" si="1135"/>
        <v>25944.649999999998</v>
      </c>
      <c r="D214" s="816">
        <v>0</v>
      </c>
      <c r="E214" s="816">
        <v>0</v>
      </c>
      <c r="F214" s="814">
        <f t="shared" si="1097"/>
        <v>4131.6499999999996</v>
      </c>
      <c r="G214" s="817">
        <f t="shared" si="1136"/>
        <v>30076.299999999996</v>
      </c>
      <c r="H214" s="818">
        <f t="shared" si="1137"/>
        <v>0.15924863122069483</v>
      </c>
      <c r="I214" s="765">
        <f t="shared" si="1138"/>
        <v>108463.30000000005</v>
      </c>
      <c r="J214" s="159">
        <f t="shared" si="1098"/>
        <v>0</v>
      </c>
      <c r="K214" s="267">
        <v>40452</v>
      </c>
      <c r="L214" s="162">
        <f t="shared" si="1139"/>
        <v>0</v>
      </c>
      <c r="M214" s="260">
        <v>2103</v>
      </c>
      <c r="N214" s="175">
        <f t="shared" si="1099"/>
        <v>0</v>
      </c>
      <c r="O214" s="162">
        <f t="shared" si="1140"/>
        <v>0</v>
      </c>
      <c r="P214" s="260">
        <v>210.3</v>
      </c>
      <c r="Q214" s="176">
        <f t="shared" si="1100"/>
        <v>0</v>
      </c>
      <c r="R214" s="161">
        <f t="shared" si="1141"/>
        <v>0</v>
      </c>
      <c r="S214" s="260">
        <v>2528.1999999999998</v>
      </c>
      <c r="T214" s="177">
        <f t="shared" si="1101"/>
        <v>0</v>
      </c>
      <c r="U214" s="164">
        <f t="shared" si="1142"/>
        <v>0</v>
      </c>
      <c r="V214" s="260">
        <v>252.82</v>
      </c>
      <c r="W214" s="177">
        <f t="shared" si="1102"/>
        <v>0</v>
      </c>
      <c r="X214" s="164">
        <f t="shared" si="1143"/>
        <v>0</v>
      </c>
      <c r="Y214" s="248">
        <v>4980</v>
      </c>
      <c r="Z214" s="178">
        <f t="shared" si="1103"/>
        <v>0</v>
      </c>
      <c r="AA214" s="165">
        <f t="shared" si="1144"/>
        <v>0</v>
      </c>
      <c r="AB214" s="248">
        <v>2490</v>
      </c>
      <c r="AC214" s="179">
        <f t="shared" si="1104"/>
        <v>0</v>
      </c>
      <c r="AD214" s="164">
        <f t="shared" si="1145"/>
        <v>0</v>
      </c>
      <c r="AE214" s="248">
        <v>498</v>
      </c>
      <c r="AF214" s="179">
        <f t="shared" si="1105"/>
        <v>0</v>
      </c>
      <c r="AG214" s="164">
        <f t="shared" si="1146"/>
        <v>0</v>
      </c>
      <c r="AH214" s="439">
        <v>14885</v>
      </c>
      <c r="AI214" s="178">
        <f t="shared" si="1106"/>
        <v>0</v>
      </c>
      <c r="AJ214" s="165">
        <f t="shared" si="1147"/>
        <v>0</v>
      </c>
      <c r="AK214" s="439">
        <v>7442.5</v>
      </c>
      <c r="AL214" s="179">
        <f t="shared" si="1107"/>
        <v>0</v>
      </c>
      <c r="AM214" s="164">
        <f t="shared" si="1148"/>
        <v>0</v>
      </c>
      <c r="AN214" s="439">
        <v>2977</v>
      </c>
      <c r="AO214" s="178">
        <f t="shared" si="1108"/>
        <v>0</v>
      </c>
      <c r="AP214" s="165">
        <f t="shared" si="1149"/>
        <v>0</v>
      </c>
      <c r="AQ214" s="260">
        <v>1029</v>
      </c>
      <c r="AR214" s="179">
        <f t="shared" si="1109"/>
        <v>0</v>
      </c>
      <c r="AS214" s="164">
        <f t="shared" si="1150"/>
        <v>1</v>
      </c>
      <c r="AT214" s="260">
        <v>102.9</v>
      </c>
      <c r="AU214" s="180">
        <f t="shared" si="1110"/>
        <v>102.9</v>
      </c>
      <c r="AV214" s="162">
        <f t="shared" si="1151"/>
        <v>0</v>
      </c>
      <c r="AW214" s="260">
        <v>346</v>
      </c>
      <c r="AX214" s="176">
        <f t="shared" si="1111"/>
        <v>0</v>
      </c>
      <c r="AY214" s="161">
        <f t="shared" si="1152"/>
        <v>0</v>
      </c>
      <c r="AZ214" s="247">
        <v>-1276.5</v>
      </c>
      <c r="BA214" s="181">
        <f t="shared" si="1112"/>
        <v>0</v>
      </c>
      <c r="BB214" s="162">
        <f t="shared" si="1153"/>
        <v>0</v>
      </c>
      <c r="BC214" s="247">
        <v>-131.55000000000001</v>
      </c>
      <c r="BD214" s="182">
        <f t="shared" si="1113"/>
        <v>0</v>
      </c>
      <c r="BE214" s="161">
        <f t="shared" si="1154"/>
        <v>0</v>
      </c>
      <c r="BF214" s="248">
        <v>3537.5</v>
      </c>
      <c r="BG214" s="182">
        <f t="shared" si="1114"/>
        <v>0</v>
      </c>
      <c r="BH214" s="161">
        <f t="shared" si="1155"/>
        <v>0</v>
      </c>
      <c r="BI214" s="248">
        <v>1768.75</v>
      </c>
      <c r="BJ214" s="180">
        <f t="shared" si="1115"/>
        <v>0</v>
      </c>
      <c r="BK214" s="161">
        <f t="shared" si="1156"/>
        <v>1</v>
      </c>
      <c r="BL214" s="248">
        <v>353.75</v>
      </c>
      <c r="BM214" s="180">
        <f t="shared" si="1116"/>
        <v>353.75</v>
      </c>
      <c r="BN214" s="161">
        <f t="shared" si="1157"/>
        <v>0</v>
      </c>
      <c r="BO214" s="259">
        <v>-1614</v>
      </c>
      <c r="BP214" s="176">
        <f t="shared" si="1117"/>
        <v>0</v>
      </c>
      <c r="BQ214" s="161">
        <f t="shared" si="1158"/>
        <v>0</v>
      </c>
      <c r="BR214" s="260">
        <v>6125</v>
      </c>
      <c r="BS214" s="182">
        <f t="shared" si="1118"/>
        <v>0</v>
      </c>
      <c r="BT214" s="161">
        <f t="shared" si="1159"/>
        <v>1</v>
      </c>
      <c r="BU214" s="260">
        <v>3062.5</v>
      </c>
      <c r="BV214" s="180">
        <f t="shared" si="1119"/>
        <v>3062.5</v>
      </c>
      <c r="BW214" s="162">
        <f t="shared" si="1160"/>
        <v>1</v>
      </c>
      <c r="BX214" s="260">
        <v>612.5</v>
      </c>
      <c r="BY214" s="176">
        <f t="shared" si="1120"/>
        <v>612.5</v>
      </c>
      <c r="BZ214" s="161">
        <f t="shared" si="1161"/>
        <v>0</v>
      </c>
      <c r="CA214" s="260">
        <v>1454</v>
      </c>
      <c r="CB214" s="180">
        <f t="shared" si="1121"/>
        <v>0</v>
      </c>
      <c r="CC214" s="162">
        <f t="shared" si="1162"/>
        <v>0</v>
      </c>
      <c r="CD214" s="163"/>
      <c r="CE214" s="182"/>
      <c r="CF214" s="410">
        <f t="shared" si="1163"/>
        <v>0</v>
      </c>
      <c r="CG214" s="260">
        <v>1460</v>
      </c>
      <c r="CH214" s="182">
        <f t="shared" si="1122"/>
        <v>0</v>
      </c>
      <c r="CI214" s="416">
        <f t="shared" si="1164"/>
        <v>0</v>
      </c>
      <c r="CJ214" s="260">
        <v>730</v>
      </c>
      <c r="CK214" s="444">
        <f t="shared" si="1123"/>
        <v>0</v>
      </c>
      <c r="CL214" s="162">
        <f t="shared" si="1165"/>
        <v>0</v>
      </c>
      <c r="CM214" s="260">
        <v>146</v>
      </c>
      <c r="CN214" s="608">
        <f t="shared" si="1124"/>
        <v>0</v>
      </c>
      <c r="CO214" s="158">
        <f t="shared" si="1125"/>
        <v>4131.6499999999996</v>
      </c>
      <c r="CP214" s="182"/>
      <c r="CQ214" s="731">
        <f t="shared" si="1126"/>
        <v>4131.6499999999996</v>
      </c>
      <c r="CR214" s="599"/>
      <c r="CS214" s="359">
        <f t="shared" si="1166"/>
        <v>40452</v>
      </c>
      <c r="CT214" s="613"/>
      <c r="CU214" s="182"/>
      <c r="CV214" s="608"/>
      <c r="CW214" s="642"/>
      <c r="CX214" s="182"/>
      <c r="CY214" s="608"/>
      <c r="CZ214" s="613"/>
      <c r="DA214" s="182"/>
      <c r="DB214" s="608"/>
      <c r="DC214" s="613"/>
      <c r="DD214" s="182"/>
      <c r="DE214" s="608"/>
      <c r="DF214" s="613"/>
      <c r="DG214" s="182"/>
      <c r="DH214" s="608"/>
      <c r="DI214" s="613"/>
      <c r="DJ214" s="182"/>
      <c r="DK214" s="608"/>
      <c r="DL214" s="613"/>
      <c r="DM214" s="182"/>
      <c r="DN214" s="608"/>
      <c r="DO214" s="613"/>
      <c r="DP214" s="182"/>
      <c r="DQ214" s="608"/>
      <c r="DR214" s="613"/>
      <c r="DS214" s="182"/>
      <c r="DT214" s="608"/>
      <c r="DU214" s="613"/>
      <c r="DV214" s="182"/>
      <c r="DW214" s="608"/>
      <c r="DX214" s="613"/>
      <c r="DY214" s="182"/>
      <c r="DZ214" s="608"/>
      <c r="EA214" s="613"/>
      <c r="EB214" s="182"/>
      <c r="EC214" s="608"/>
      <c r="ED214" s="613"/>
      <c r="EE214" s="182"/>
      <c r="EF214" s="608"/>
      <c r="EG214" s="613"/>
      <c r="EH214" s="182"/>
      <c r="EI214" s="608"/>
      <c r="EJ214" s="613"/>
      <c r="EK214" s="182"/>
      <c r="EL214" s="608"/>
      <c r="EM214" s="613"/>
      <c r="EN214" s="182"/>
      <c r="EO214" s="608"/>
      <c r="EP214" s="613"/>
      <c r="EQ214" s="182"/>
      <c r="ER214" s="608"/>
      <c r="ES214" s="613"/>
      <c r="ET214" s="182"/>
      <c r="EU214" s="608"/>
      <c r="EV214" s="613"/>
      <c r="EW214" s="182"/>
      <c r="EX214" s="608"/>
      <c r="EY214" s="613"/>
      <c r="EZ214" s="182"/>
      <c r="FA214" s="608"/>
      <c r="FB214" s="182"/>
      <c r="FC214" s="182"/>
      <c r="FD214" s="182"/>
      <c r="FE214" s="588"/>
      <c r="FF214" s="182"/>
      <c r="FG214" s="181"/>
      <c r="FH214" s="860"/>
      <c r="FI214" s="662">
        <f t="shared" si="966"/>
        <v>41365</v>
      </c>
      <c r="FJ214" s="677"/>
      <c r="FK214" s="677"/>
      <c r="FL214" s="677"/>
      <c r="FM214" s="677"/>
      <c r="FN214" s="677"/>
      <c r="FO214" s="677"/>
      <c r="FP214" s="677"/>
      <c r="FQ214" s="677"/>
      <c r="FR214" s="677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666"/>
      <c r="GD214" s="666"/>
      <c r="GE214" s="666"/>
      <c r="GF214" s="666"/>
      <c r="GG214" s="169"/>
      <c r="GH214" s="686">
        <f t="shared" si="1168"/>
        <v>0</v>
      </c>
      <c r="GI214" s="171">
        <f t="shared" si="1169"/>
        <v>0</v>
      </c>
      <c r="GJ214" s="171">
        <f t="shared" si="1170"/>
        <v>0</v>
      </c>
      <c r="GK214" s="171">
        <f t="shared" si="1171"/>
        <v>0</v>
      </c>
      <c r="GL214" s="171">
        <f t="shared" si="1172"/>
        <v>0</v>
      </c>
      <c r="GM214" s="171">
        <f t="shared" si="1173"/>
        <v>0</v>
      </c>
      <c r="GN214" s="171">
        <f t="shared" si="1174"/>
        <v>0</v>
      </c>
      <c r="GO214" s="171">
        <f t="shared" si="1175"/>
        <v>0</v>
      </c>
      <c r="GP214" s="171">
        <f t="shared" si="1176"/>
        <v>0</v>
      </c>
      <c r="GQ214" s="171">
        <f t="shared" si="1177"/>
        <v>0</v>
      </c>
      <c r="GR214" s="171">
        <f t="shared" si="1178"/>
        <v>0</v>
      </c>
      <c r="GS214" s="171">
        <f t="shared" si="1179"/>
        <v>9021.9000000000033</v>
      </c>
      <c r="GT214" s="171">
        <f t="shared" si="1180"/>
        <v>0</v>
      </c>
      <c r="GU214" s="171">
        <f t="shared" si="1181"/>
        <v>0</v>
      </c>
      <c r="GV214" s="171">
        <f t="shared" si="1182"/>
        <v>0</v>
      </c>
      <c r="GW214" s="171">
        <f t="shared" si="1183"/>
        <v>0</v>
      </c>
      <c r="GX214" s="171">
        <f t="shared" si="1184"/>
        <v>0</v>
      </c>
      <c r="GY214" s="171">
        <f t="shared" si="1185"/>
        <v>18522.280000000002</v>
      </c>
      <c r="GZ214" s="171">
        <f t="shared" si="1186"/>
        <v>0</v>
      </c>
      <c r="HA214" s="171">
        <f t="shared" si="1187"/>
        <v>0</v>
      </c>
      <c r="HB214" s="171">
        <f t="shared" si="1188"/>
        <v>90626.65</v>
      </c>
      <c r="HC214" s="171">
        <f t="shared" si="1189"/>
        <v>14876.74</v>
      </c>
      <c r="HD214" s="171">
        <f t="shared" si="1190"/>
        <v>0</v>
      </c>
      <c r="HE214" s="171">
        <f t="shared" si="1191"/>
        <v>0</v>
      </c>
      <c r="HF214" s="171">
        <f t="shared" si="1192"/>
        <v>0</v>
      </c>
      <c r="HG214" s="171">
        <f t="shared" si="1193"/>
        <v>0</v>
      </c>
      <c r="HH214" s="171">
        <f t="shared" si="1194"/>
        <v>0</v>
      </c>
      <c r="HI214" s="778"/>
      <c r="HJ214" s="171">
        <f t="shared" si="1195"/>
        <v>-1323.15</v>
      </c>
      <c r="HK214" s="171"/>
      <c r="HL214" s="172">
        <f t="shared" si="1196"/>
        <v>41365</v>
      </c>
      <c r="HM214" s="171">
        <f t="shared" si="967"/>
        <v>133047.57</v>
      </c>
      <c r="HN214" s="700">
        <f t="shared" si="1127"/>
        <v>40452</v>
      </c>
      <c r="HO214" s="160">
        <f t="shared" si="1128"/>
        <v>4131.6499999999996</v>
      </c>
      <c r="HP214" s="160">
        <f t="shared" si="1129"/>
        <v>0</v>
      </c>
      <c r="HQ214" s="171">
        <f t="shared" si="1130"/>
        <v>4131.6499999999996</v>
      </c>
      <c r="HR214" s="168">
        <f t="shared" si="1131"/>
        <v>1</v>
      </c>
      <c r="HS214" s="168">
        <f t="shared" si="1132"/>
        <v>0</v>
      </c>
      <c r="HT214" s="160">
        <f t="shared" si="1167"/>
        <v>108463.30000000005</v>
      </c>
      <c r="HU214" s="158">
        <f>MAX(HT55:HT214)</f>
        <v>108463.30000000005</v>
      </c>
      <c r="HV214" s="158">
        <f t="shared" si="1133"/>
        <v>0</v>
      </c>
      <c r="HW214" s="170"/>
      <c r="HX214" s="468"/>
      <c r="HY214" s="156"/>
      <c r="HZ214" s="156"/>
      <c r="IA214" s="156"/>
      <c r="IB214" s="156"/>
      <c r="IC214" s="156"/>
      <c r="ID214" s="156"/>
      <c r="IE214" s="156"/>
      <c r="IF214" s="156"/>
      <c r="IG214" s="156"/>
      <c r="IH214" s="156"/>
      <c r="II214" s="156"/>
      <c r="IJ214" s="156"/>
      <c r="IK214" s="156"/>
      <c r="IL214" s="156"/>
      <c r="IM214" s="156"/>
      <c r="IN214" s="156"/>
      <c r="IO214" s="156"/>
      <c r="IP214" s="156"/>
      <c r="IQ214" s="156"/>
      <c r="IR214" s="156"/>
      <c r="IS214" s="156"/>
      <c r="IT214" s="156"/>
      <c r="IU214" s="156"/>
      <c r="IV214" s="156"/>
      <c r="IW214" s="156"/>
      <c r="IX214" s="156"/>
      <c r="IY214" s="156"/>
      <c r="IZ214" s="156"/>
      <c r="JA214" s="156"/>
      <c r="JB214" s="156"/>
      <c r="JC214" s="156"/>
      <c r="JD214" s="156"/>
      <c r="JE214" s="156"/>
      <c r="JF214" s="156"/>
      <c r="JG214" s="156"/>
      <c r="JH214" s="156"/>
      <c r="JI214" s="156"/>
      <c r="JJ214" s="156"/>
      <c r="JK214" s="156"/>
      <c r="JL214" s="156"/>
      <c r="JM214" s="156"/>
      <c r="JN214" s="156"/>
      <c r="JO214" s="156"/>
      <c r="JP214" s="156"/>
      <c r="JQ214" s="156"/>
      <c r="JR214" s="156"/>
      <c r="JS214" s="156"/>
      <c r="JT214" s="156"/>
      <c r="JU214" s="156"/>
    </row>
    <row r="215" spans="1:281" s="174" customFormat="1" ht="19.5" customHeight="1" x14ac:dyDescent="0.35">
      <c r="A215" s="156"/>
      <c r="B215" s="813">
        <f t="shared" si="1134"/>
        <v>40483</v>
      </c>
      <c r="C215" s="814">
        <f t="shared" si="1135"/>
        <v>30076.299999999996</v>
      </c>
      <c r="D215" s="816">
        <v>0</v>
      </c>
      <c r="E215" s="816">
        <v>0</v>
      </c>
      <c r="F215" s="814">
        <f t="shared" si="1097"/>
        <v>539.93000000000006</v>
      </c>
      <c r="G215" s="817">
        <f t="shared" si="1136"/>
        <v>30616.229999999996</v>
      </c>
      <c r="H215" s="818">
        <f t="shared" si="1137"/>
        <v>1.7952008724477417E-2</v>
      </c>
      <c r="I215" s="765">
        <f t="shared" si="1138"/>
        <v>109003.23000000004</v>
      </c>
      <c r="J215" s="159">
        <f t="shared" si="1098"/>
        <v>0</v>
      </c>
      <c r="K215" s="267">
        <v>40483</v>
      </c>
      <c r="L215" s="162">
        <f t="shared" si="1139"/>
        <v>0</v>
      </c>
      <c r="M215" s="260">
        <v>710.5</v>
      </c>
      <c r="N215" s="175">
        <f t="shared" si="1099"/>
        <v>0</v>
      </c>
      <c r="O215" s="162">
        <f t="shared" si="1140"/>
        <v>0</v>
      </c>
      <c r="P215" s="260">
        <v>35.950000000000003</v>
      </c>
      <c r="Q215" s="176">
        <f t="shared" si="1100"/>
        <v>0</v>
      </c>
      <c r="R215" s="161">
        <f t="shared" si="1141"/>
        <v>0</v>
      </c>
      <c r="S215" s="259">
        <v>-142.4</v>
      </c>
      <c r="T215" s="177">
        <f t="shared" si="1101"/>
        <v>0</v>
      </c>
      <c r="U215" s="164">
        <f t="shared" si="1142"/>
        <v>0</v>
      </c>
      <c r="V215" s="259">
        <v>-14.24</v>
      </c>
      <c r="W215" s="177">
        <f t="shared" si="1102"/>
        <v>0</v>
      </c>
      <c r="X215" s="164">
        <f t="shared" si="1143"/>
        <v>0</v>
      </c>
      <c r="Y215" s="247">
        <v>-16</v>
      </c>
      <c r="Z215" s="178">
        <f t="shared" si="1103"/>
        <v>0</v>
      </c>
      <c r="AA215" s="165">
        <f t="shared" si="1144"/>
        <v>0</v>
      </c>
      <c r="AB215" s="247">
        <v>-47</v>
      </c>
      <c r="AC215" s="179">
        <f t="shared" si="1104"/>
        <v>0</v>
      </c>
      <c r="AD215" s="164">
        <f t="shared" si="1145"/>
        <v>0</v>
      </c>
      <c r="AE215" s="247">
        <v>-71.8</v>
      </c>
      <c r="AF215" s="179">
        <f t="shared" si="1105"/>
        <v>0</v>
      </c>
      <c r="AG215" s="164">
        <f t="shared" si="1146"/>
        <v>0</v>
      </c>
      <c r="AH215" s="439">
        <v>16680</v>
      </c>
      <c r="AI215" s="178">
        <f t="shared" si="1106"/>
        <v>0</v>
      </c>
      <c r="AJ215" s="165">
        <f t="shared" si="1147"/>
        <v>0</v>
      </c>
      <c r="AK215" s="439">
        <v>8340</v>
      </c>
      <c r="AL215" s="179">
        <f t="shared" si="1107"/>
        <v>0</v>
      </c>
      <c r="AM215" s="164">
        <f t="shared" si="1148"/>
        <v>0</v>
      </c>
      <c r="AN215" s="439">
        <v>3336</v>
      </c>
      <c r="AO215" s="178">
        <f t="shared" si="1108"/>
        <v>0</v>
      </c>
      <c r="AP215" s="165">
        <f t="shared" si="1149"/>
        <v>0</v>
      </c>
      <c r="AQ215" s="260">
        <v>3844</v>
      </c>
      <c r="AR215" s="179">
        <f t="shared" si="1109"/>
        <v>0</v>
      </c>
      <c r="AS215" s="164">
        <f t="shared" si="1150"/>
        <v>1</v>
      </c>
      <c r="AT215" s="260">
        <v>349.3</v>
      </c>
      <c r="AU215" s="180">
        <f t="shared" si="1110"/>
        <v>349.3</v>
      </c>
      <c r="AV215" s="162">
        <f t="shared" si="1151"/>
        <v>0</v>
      </c>
      <c r="AW215" s="259">
        <v>-732</v>
      </c>
      <c r="AX215" s="176">
        <f t="shared" si="1111"/>
        <v>0</v>
      </c>
      <c r="AY215" s="161">
        <f t="shared" si="1152"/>
        <v>0</v>
      </c>
      <c r="AZ215" s="247">
        <v>-511.76</v>
      </c>
      <c r="BA215" s="181">
        <f t="shared" si="1112"/>
        <v>0</v>
      </c>
      <c r="BB215" s="162">
        <f t="shared" si="1153"/>
        <v>0</v>
      </c>
      <c r="BC215" s="247">
        <v>-58.98</v>
      </c>
      <c r="BD215" s="182">
        <f t="shared" si="1113"/>
        <v>0</v>
      </c>
      <c r="BE215" s="161">
        <f t="shared" si="1154"/>
        <v>0</v>
      </c>
      <c r="BF215" s="248">
        <v>8287.25</v>
      </c>
      <c r="BG215" s="182">
        <f t="shared" si="1114"/>
        <v>0</v>
      </c>
      <c r="BH215" s="161">
        <f t="shared" si="1155"/>
        <v>0</v>
      </c>
      <c r="BI215" s="248">
        <v>4124.13</v>
      </c>
      <c r="BJ215" s="180">
        <f t="shared" si="1115"/>
        <v>0</v>
      </c>
      <c r="BK215" s="161">
        <f t="shared" si="1156"/>
        <v>1</v>
      </c>
      <c r="BL215" s="248">
        <v>793.63</v>
      </c>
      <c r="BM215" s="180">
        <f t="shared" si="1116"/>
        <v>793.63</v>
      </c>
      <c r="BN215" s="161">
        <f t="shared" si="1157"/>
        <v>0</v>
      </c>
      <c r="BO215" s="260">
        <v>1165.75</v>
      </c>
      <c r="BP215" s="176">
        <f t="shared" si="1117"/>
        <v>0</v>
      </c>
      <c r="BQ215" s="161">
        <f t="shared" si="1158"/>
        <v>0</v>
      </c>
      <c r="BR215" s="259">
        <v>-914</v>
      </c>
      <c r="BS215" s="182">
        <f t="shared" si="1118"/>
        <v>0</v>
      </c>
      <c r="BT215" s="161">
        <f t="shared" si="1159"/>
        <v>1</v>
      </c>
      <c r="BU215" s="259">
        <v>-476.5</v>
      </c>
      <c r="BV215" s="180">
        <f t="shared" si="1119"/>
        <v>-476.5</v>
      </c>
      <c r="BW215" s="162">
        <f t="shared" si="1160"/>
        <v>1</v>
      </c>
      <c r="BX215" s="259">
        <v>-126.5</v>
      </c>
      <c r="BY215" s="176">
        <f t="shared" si="1120"/>
        <v>-126.5</v>
      </c>
      <c r="BZ215" s="161">
        <f t="shared" si="1161"/>
        <v>0</v>
      </c>
      <c r="CA215" s="260">
        <v>1988</v>
      </c>
      <c r="CB215" s="180">
        <f t="shared" si="1121"/>
        <v>0</v>
      </c>
      <c r="CC215" s="162">
        <f t="shared" si="1162"/>
        <v>0</v>
      </c>
      <c r="CD215" s="163"/>
      <c r="CE215" s="182"/>
      <c r="CF215" s="410">
        <f t="shared" si="1163"/>
        <v>0</v>
      </c>
      <c r="CG215" s="259">
        <v>-4699</v>
      </c>
      <c r="CH215" s="182">
        <f t="shared" si="1122"/>
        <v>0</v>
      </c>
      <c r="CI215" s="416">
        <f t="shared" si="1164"/>
        <v>0</v>
      </c>
      <c r="CJ215" s="259">
        <v>-2369</v>
      </c>
      <c r="CK215" s="444">
        <f t="shared" si="1123"/>
        <v>0</v>
      </c>
      <c r="CL215" s="162">
        <f t="shared" si="1165"/>
        <v>0</v>
      </c>
      <c r="CM215" s="259">
        <v>-505</v>
      </c>
      <c r="CN215" s="608">
        <f t="shared" si="1124"/>
        <v>0</v>
      </c>
      <c r="CO215" s="158">
        <f t="shared" si="1125"/>
        <v>539.93000000000006</v>
      </c>
      <c r="CP215" s="182"/>
      <c r="CQ215" s="731">
        <f t="shared" si="1126"/>
        <v>539.93000000000006</v>
      </c>
      <c r="CR215" s="599"/>
      <c r="CS215" s="359">
        <f t="shared" si="1166"/>
        <v>40483</v>
      </c>
      <c r="CT215" s="613"/>
      <c r="CU215" s="182"/>
      <c r="CV215" s="608"/>
      <c r="CW215" s="642"/>
      <c r="CX215" s="182"/>
      <c r="CY215" s="608"/>
      <c r="CZ215" s="613"/>
      <c r="DA215" s="182"/>
      <c r="DB215" s="608"/>
      <c r="DC215" s="613"/>
      <c r="DD215" s="182"/>
      <c r="DE215" s="608"/>
      <c r="DF215" s="613"/>
      <c r="DG215" s="182"/>
      <c r="DH215" s="608"/>
      <c r="DI215" s="613"/>
      <c r="DJ215" s="182"/>
      <c r="DK215" s="608"/>
      <c r="DL215" s="613"/>
      <c r="DM215" s="182"/>
      <c r="DN215" s="608"/>
      <c r="DO215" s="613"/>
      <c r="DP215" s="182"/>
      <c r="DQ215" s="608"/>
      <c r="DR215" s="613"/>
      <c r="DS215" s="182"/>
      <c r="DT215" s="608"/>
      <c r="DU215" s="613"/>
      <c r="DV215" s="182"/>
      <c r="DW215" s="608"/>
      <c r="DX215" s="613"/>
      <c r="DY215" s="182"/>
      <c r="DZ215" s="608"/>
      <c r="EA215" s="613"/>
      <c r="EB215" s="182"/>
      <c r="EC215" s="608"/>
      <c r="ED215" s="613"/>
      <c r="EE215" s="182"/>
      <c r="EF215" s="608"/>
      <c r="EG215" s="613"/>
      <c r="EH215" s="182"/>
      <c r="EI215" s="608"/>
      <c r="EJ215" s="613"/>
      <c r="EK215" s="182"/>
      <c r="EL215" s="608"/>
      <c r="EM215" s="613"/>
      <c r="EN215" s="182"/>
      <c r="EO215" s="608"/>
      <c r="EP215" s="613"/>
      <c r="EQ215" s="182"/>
      <c r="ER215" s="608"/>
      <c r="ES215" s="613"/>
      <c r="ET215" s="182"/>
      <c r="EU215" s="608"/>
      <c r="EV215" s="613"/>
      <c r="EW215" s="182"/>
      <c r="EX215" s="608"/>
      <c r="EY215" s="613"/>
      <c r="EZ215" s="182"/>
      <c r="FA215" s="608"/>
      <c r="FB215" s="182"/>
      <c r="FC215" s="182"/>
      <c r="FD215" s="182"/>
      <c r="FE215" s="588"/>
      <c r="FF215" s="182"/>
      <c r="FG215" s="181"/>
      <c r="FH215" s="860"/>
      <c r="FI215" s="662">
        <f t="shared" si="966"/>
        <v>41395</v>
      </c>
      <c r="FJ215" s="677"/>
      <c r="FK215" s="677"/>
      <c r="FL215" s="677"/>
      <c r="FM215" s="677"/>
      <c r="FN215" s="677"/>
      <c r="FO215" s="677"/>
      <c r="FP215" s="677"/>
      <c r="FQ215" s="677"/>
      <c r="FR215" s="677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666"/>
      <c r="GD215" s="666"/>
      <c r="GE215" s="666"/>
      <c r="GF215" s="666"/>
      <c r="GG215" s="169"/>
      <c r="GH215" s="686">
        <f t="shared" si="1168"/>
        <v>0</v>
      </c>
      <c r="GI215" s="171">
        <f t="shared" si="1169"/>
        <v>0</v>
      </c>
      <c r="GJ215" s="171">
        <f t="shared" si="1170"/>
        <v>0</v>
      </c>
      <c r="GK215" s="171">
        <f t="shared" si="1171"/>
        <v>0</v>
      </c>
      <c r="GL215" s="171">
        <f t="shared" si="1172"/>
        <v>0</v>
      </c>
      <c r="GM215" s="171">
        <f t="shared" si="1173"/>
        <v>0</v>
      </c>
      <c r="GN215" s="171">
        <f t="shared" si="1174"/>
        <v>0</v>
      </c>
      <c r="GO215" s="171">
        <f t="shared" si="1175"/>
        <v>0</v>
      </c>
      <c r="GP215" s="171">
        <f t="shared" si="1176"/>
        <v>0</v>
      </c>
      <c r="GQ215" s="171">
        <f t="shared" si="1177"/>
        <v>0</v>
      </c>
      <c r="GR215" s="171">
        <f t="shared" si="1178"/>
        <v>0</v>
      </c>
      <c r="GS215" s="171">
        <f t="shared" si="1179"/>
        <v>9822.7000000000025</v>
      </c>
      <c r="GT215" s="171">
        <f t="shared" si="1180"/>
        <v>0</v>
      </c>
      <c r="GU215" s="171">
        <f t="shared" si="1181"/>
        <v>0</v>
      </c>
      <c r="GV215" s="171">
        <f t="shared" si="1182"/>
        <v>0</v>
      </c>
      <c r="GW215" s="171">
        <f t="shared" si="1183"/>
        <v>0</v>
      </c>
      <c r="GX215" s="171">
        <f t="shared" si="1184"/>
        <v>0</v>
      </c>
      <c r="GY215" s="171">
        <f t="shared" si="1185"/>
        <v>18260.030000000002</v>
      </c>
      <c r="GZ215" s="171">
        <f t="shared" si="1186"/>
        <v>0</v>
      </c>
      <c r="HA215" s="171">
        <f t="shared" si="1187"/>
        <v>0</v>
      </c>
      <c r="HB215" s="171">
        <f t="shared" si="1188"/>
        <v>92520.4</v>
      </c>
      <c r="HC215" s="171">
        <f t="shared" si="1189"/>
        <v>15255.49</v>
      </c>
      <c r="HD215" s="171">
        <f t="shared" si="1190"/>
        <v>0</v>
      </c>
      <c r="HE215" s="171">
        <f t="shared" si="1191"/>
        <v>0</v>
      </c>
      <c r="HF215" s="171">
        <f t="shared" si="1192"/>
        <v>0</v>
      </c>
      <c r="HG215" s="171">
        <f t="shared" si="1193"/>
        <v>0</v>
      </c>
      <c r="HH215" s="171">
        <f t="shared" si="1194"/>
        <v>0</v>
      </c>
      <c r="HI215" s="778"/>
      <c r="HJ215" s="171">
        <f t="shared" si="1195"/>
        <v>2811.05</v>
      </c>
      <c r="HK215" s="171"/>
      <c r="HL215" s="172">
        <f t="shared" si="1196"/>
        <v>41395</v>
      </c>
      <c r="HM215" s="171">
        <f t="shared" si="967"/>
        <v>135858.62</v>
      </c>
      <c r="HN215" s="700">
        <f t="shared" si="1127"/>
        <v>40483</v>
      </c>
      <c r="HO215" s="160">
        <f t="shared" si="1128"/>
        <v>539.93000000000006</v>
      </c>
      <c r="HP215" s="160">
        <f t="shared" si="1129"/>
        <v>0</v>
      </c>
      <c r="HQ215" s="171">
        <f t="shared" si="1130"/>
        <v>539.93000000000006</v>
      </c>
      <c r="HR215" s="168">
        <f t="shared" si="1131"/>
        <v>1</v>
      </c>
      <c r="HS215" s="168">
        <f t="shared" si="1132"/>
        <v>0</v>
      </c>
      <c r="HT215" s="160">
        <f t="shared" si="1167"/>
        <v>109003.23000000004</v>
      </c>
      <c r="HU215" s="158">
        <f>MAX(HT55:HT215)</f>
        <v>109003.23000000004</v>
      </c>
      <c r="HV215" s="158">
        <f t="shared" si="1133"/>
        <v>0</v>
      </c>
      <c r="HW215" s="170"/>
      <c r="HX215" s="468"/>
      <c r="HY215" s="156"/>
      <c r="HZ215" s="156"/>
      <c r="IA215" s="156"/>
      <c r="IB215" s="156"/>
      <c r="IC215" s="156"/>
      <c r="ID215" s="156"/>
      <c r="IE215" s="156"/>
      <c r="IF215" s="156"/>
      <c r="IG215" s="156"/>
      <c r="IH215" s="156"/>
      <c r="II215" s="156"/>
      <c r="IJ215" s="156"/>
      <c r="IK215" s="156"/>
      <c r="IL215" s="156"/>
      <c r="IM215" s="156"/>
      <c r="IN215" s="156"/>
      <c r="IO215" s="156"/>
      <c r="IP215" s="156"/>
      <c r="IQ215" s="156"/>
      <c r="IR215" s="156"/>
      <c r="IS215" s="156"/>
      <c r="IT215" s="156"/>
      <c r="IU215" s="156"/>
      <c r="IV215" s="156"/>
      <c r="IW215" s="156"/>
      <c r="IX215" s="156"/>
      <c r="IY215" s="156"/>
      <c r="IZ215" s="156"/>
      <c r="JA215" s="156"/>
      <c r="JB215" s="156"/>
      <c r="JC215" s="156"/>
      <c r="JD215" s="156"/>
      <c r="JE215" s="156"/>
      <c r="JF215" s="156"/>
      <c r="JG215" s="156"/>
      <c r="JH215" s="156"/>
      <c r="JI215" s="156"/>
      <c r="JJ215" s="156"/>
      <c r="JK215" s="156"/>
      <c r="JL215" s="156"/>
      <c r="JM215" s="156"/>
      <c r="JN215" s="156"/>
      <c r="JO215" s="156"/>
      <c r="JP215" s="156"/>
      <c r="JQ215" s="156"/>
      <c r="JR215" s="156"/>
      <c r="JS215" s="156"/>
      <c r="JT215" s="156"/>
      <c r="JU215" s="156"/>
    </row>
    <row r="216" spans="1:281" s="174" customFormat="1" ht="19.5" customHeight="1" x14ac:dyDescent="0.35">
      <c r="A216" s="156"/>
      <c r="B216" s="813">
        <f t="shared" si="1134"/>
        <v>40513</v>
      </c>
      <c r="C216" s="814">
        <f t="shared" si="1135"/>
        <v>30616.229999999996</v>
      </c>
      <c r="D216" s="816">
        <v>0</v>
      </c>
      <c r="E216" s="816">
        <v>0</v>
      </c>
      <c r="F216" s="814">
        <f t="shared" si="1097"/>
        <v>842.62</v>
      </c>
      <c r="G216" s="817">
        <f t="shared" si="1136"/>
        <v>31458.849999999995</v>
      </c>
      <c r="H216" s="818">
        <f t="shared" si="1137"/>
        <v>2.7522003852205192E-2</v>
      </c>
      <c r="I216" s="765">
        <f t="shared" si="1138"/>
        <v>109845.85000000003</v>
      </c>
      <c r="J216" s="159">
        <f t="shared" si="1098"/>
        <v>0</v>
      </c>
      <c r="K216" s="267">
        <v>40513</v>
      </c>
      <c r="L216" s="162">
        <f t="shared" si="1139"/>
        <v>0</v>
      </c>
      <c r="M216" s="260">
        <v>1263.5</v>
      </c>
      <c r="N216" s="175">
        <f t="shared" si="1099"/>
        <v>0</v>
      </c>
      <c r="O216" s="162">
        <f t="shared" si="1140"/>
        <v>0</v>
      </c>
      <c r="P216" s="260">
        <v>91.25</v>
      </c>
      <c r="Q216" s="176">
        <f t="shared" si="1100"/>
        <v>0</v>
      </c>
      <c r="R216" s="161">
        <f t="shared" si="1141"/>
        <v>0</v>
      </c>
      <c r="S216" s="260">
        <v>2010.6</v>
      </c>
      <c r="T216" s="177">
        <f t="shared" si="1101"/>
        <v>0</v>
      </c>
      <c r="U216" s="164">
        <f t="shared" si="1142"/>
        <v>0</v>
      </c>
      <c r="V216" s="260">
        <v>201.06</v>
      </c>
      <c r="W216" s="177">
        <f t="shared" si="1102"/>
        <v>0</v>
      </c>
      <c r="X216" s="164">
        <f t="shared" si="1143"/>
        <v>0</v>
      </c>
      <c r="Y216" s="248">
        <v>3485</v>
      </c>
      <c r="Z216" s="178">
        <f t="shared" si="1103"/>
        <v>0</v>
      </c>
      <c r="AA216" s="165">
        <f t="shared" si="1144"/>
        <v>0</v>
      </c>
      <c r="AB216" s="248">
        <v>1742.5</v>
      </c>
      <c r="AC216" s="179">
        <f t="shared" si="1104"/>
        <v>0</v>
      </c>
      <c r="AD216" s="164">
        <f t="shared" si="1145"/>
        <v>0</v>
      </c>
      <c r="AE216" s="248">
        <v>348.5</v>
      </c>
      <c r="AF216" s="179">
        <f t="shared" si="1105"/>
        <v>0</v>
      </c>
      <c r="AG216" s="164">
        <f t="shared" si="1146"/>
        <v>0</v>
      </c>
      <c r="AH216" s="439">
        <v>13915</v>
      </c>
      <c r="AI216" s="178">
        <f t="shared" si="1106"/>
        <v>0</v>
      </c>
      <c r="AJ216" s="165">
        <f t="shared" si="1147"/>
        <v>0</v>
      </c>
      <c r="AK216" s="439">
        <v>6957.5</v>
      </c>
      <c r="AL216" s="179">
        <f t="shared" si="1107"/>
        <v>0</v>
      </c>
      <c r="AM216" s="164">
        <f t="shared" si="1148"/>
        <v>0</v>
      </c>
      <c r="AN216" s="439">
        <v>2783</v>
      </c>
      <c r="AO216" s="178">
        <f t="shared" si="1108"/>
        <v>0</v>
      </c>
      <c r="AP216" s="165">
        <f t="shared" si="1149"/>
        <v>0</v>
      </c>
      <c r="AQ216" s="260">
        <v>1086</v>
      </c>
      <c r="AR216" s="179">
        <f t="shared" si="1109"/>
        <v>0</v>
      </c>
      <c r="AS216" s="164">
        <f t="shared" si="1150"/>
        <v>1</v>
      </c>
      <c r="AT216" s="260">
        <v>73.5</v>
      </c>
      <c r="AU216" s="180">
        <f t="shared" si="1110"/>
        <v>73.5</v>
      </c>
      <c r="AV216" s="162">
        <f t="shared" si="1151"/>
        <v>0</v>
      </c>
      <c r="AW216" s="259">
        <v>-3444</v>
      </c>
      <c r="AX216" s="176">
        <f t="shared" si="1111"/>
        <v>0</v>
      </c>
      <c r="AY216" s="161">
        <f t="shared" si="1152"/>
        <v>0</v>
      </c>
      <c r="AZ216" s="248">
        <v>4441.01</v>
      </c>
      <c r="BA216" s="181">
        <f t="shared" si="1112"/>
        <v>0</v>
      </c>
      <c r="BB216" s="162">
        <f t="shared" si="1153"/>
        <v>0</v>
      </c>
      <c r="BC216" s="248">
        <v>440.2</v>
      </c>
      <c r="BD216" s="182">
        <f t="shared" si="1113"/>
        <v>0</v>
      </c>
      <c r="BE216" s="161">
        <f t="shared" si="1154"/>
        <v>0</v>
      </c>
      <c r="BF216" s="247">
        <v>-5028.75</v>
      </c>
      <c r="BG216" s="182">
        <f t="shared" si="1114"/>
        <v>0</v>
      </c>
      <c r="BH216" s="161">
        <f t="shared" si="1155"/>
        <v>0</v>
      </c>
      <c r="BI216" s="247">
        <v>-2514.38</v>
      </c>
      <c r="BJ216" s="180">
        <f t="shared" si="1115"/>
        <v>0</v>
      </c>
      <c r="BK216" s="161">
        <f t="shared" si="1156"/>
        <v>1</v>
      </c>
      <c r="BL216" s="247">
        <v>-502.88</v>
      </c>
      <c r="BM216" s="180">
        <f t="shared" si="1116"/>
        <v>-502.88</v>
      </c>
      <c r="BN216" s="161">
        <f t="shared" si="1157"/>
        <v>0</v>
      </c>
      <c r="BO216" s="260">
        <v>587.5</v>
      </c>
      <c r="BP216" s="176">
        <f t="shared" si="1117"/>
        <v>0</v>
      </c>
      <c r="BQ216" s="161">
        <f t="shared" si="1158"/>
        <v>0</v>
      </c>
      <c r="BR216" s="260">
        <v>2211</v>
      </c>
      <c r="BS216" s="182">
        <f t="shared" si="1118"/>
        <v>0</v>
      </c>
      <c r="BT216" s="161">
        <f t="shared" si="1159"/>
        <v>1</v>
      </c>
      <c r="BU216" s="260">
        <v>1086</v>
      </c>
      <c r="BV216" s="180">
        <f t="shared" si="1119"/>
        <v>1086</v>
      </c>
      <c r="BW216" s="162">
        <f t="shared" si="1160"/>
        <v>1</v>
      </c>
      <c r="BX216" s="260">
        <v>186</v>
      </c>
      <c r="BY216" s="176">
        <f t="shared" si="1120"/>
        <v>186</v>
      </c>
      <c r="BZ216" s="161">
        <f t="shared" si="1161"/>
        <v>0</v>
      </c>
      <c r="CA216" s="259">
        <v>-1220.01</v>
      </c>
      <c r="CB216" s="180">
        <f t="shared" si="1121"/>
        <v>0</v>
      </c>
      <c r="CC216" s="162">
        <f t="shared" si="1162"/>
        <v>0</v>
      </c>
      <c r="CD216" s="163"/>
      <c r="CE216" s="182"/>
      <c r="CF216" s="410">
        <f t="shared" si="1163"/>
        <v>0</v>
      </c>
      <c r="CG216" s="260">
        <v>5691</v>
      </c>
      <c r="CH216" s="182">
        <f t="shared" si="1122"/>
        <v>0</v>
      </c>
      <c r="CI216" s="416">
        <f t="shared" si="1164"/>
        <v>0</v>
      </c>
      <c r="CJ216" s="260">
        <v>2826</v>
      </c>
      <c r="CK216" s="444">
        <f t="shared" si="1123"/>
        <v>0</v>
      </c>
      <c r="CL216" s="162">
        <f t="shared" si="1165"/>
        <v>0</v>
      </c>
      <c r="CM216" s="260">
        <v>534</v>
      </c>
      <c r="CN216" s="608">
        <f t="shared" si="1124"/>
        <v>0</v>
      </c>
      <c r="CO216" s="158">
        <f t="shared" si="1125"/>
        <v>842.62</v>
      </c>
      <c r="CP216" s="182"/>
      <c r="CQ216" s="731">
        <f t="shared" si="1126"/>
        <v>842.62</v>
      </c>
      <c r="CR216" s="599"/>
      <c r="CS216" s="359">
        <f t="shared" si="1166"/>
        <v>40513</v>
      </c>
      <c r="CT216" s="613"/>
      <c r="CU216" s="182"/>
      <c r="CV216" s="608"/>
      <c r="CW216" s="642"/>
      <c r="CX216" s="182"/>
      <c r="CY216" s="608"/>
      <c r="CZ216" s="613"/>
      <c r="DA216" s="182"/>
      <c r="DB216" s="608"/>
      <c r="DC216" s="613"/>
      <c r="DD216" s="182"/>
      <c r="DE216" s="608"/>
      <c r="DF216" s="613"/>
      <c r="DG216" s="182"/>
      <c r="DH216" s="608"/>
      <c r="DI216" s="613"/>
      <c r="DJ216" s="182"/>
      <c r="DK216" s="608"/>
      <c r="DL216" s="613"/>
      <c r="DM216" s="182"/>
      <c r="DN216" s="608"/>
      <c r="DO216" s="613"/>
      <c r="DP216" s="182"/>
      <c r="DQ216" s="608"/>
      <c r="DR216" s="613"/>
      <c r="DS216" s="182"/>
      <c r="DT216" s="608"/>
      <c r="DU216" s="613"/>
      <c r="DV216" s="182"/>
      <c r="DW216" s="608"/>
      <c r="DX216" s="613"/>
      <c r="DY216" s="182"/>
      <c r="DZ216" s="608"/>
      <c r="EA216" s="613"/>
      <c r="EB216" s="182"/>
      <c r="EC216" s="608"/>
      <c r="ED216" s="613"/>
      <c r="EE216" s="182"/>
      <c r="EF216" s="608"/>
      <c r="EG216" s="613"/>
      <c r="EH216" s="182"/>
      <c r="EI216" s="608"/>
      <c r="EJ216" s="613"/>
      <c r="EK216" s="182"/>
      <c r="EL216" s="608"/>
      <c r="EM216" s="613"/>
      <c r="EN216" s="182"/>
      <c r="EO216" s="608"/>
      <c r="EP216" s="613"/>
      <c r="EQ216" s="182"/>
      <c r="ER216" s="608"/>
      <c r="ES216" s="613"/>
      <c r="ET216" s="182"/>
      <c r="EU216" s="608"/>
      <c r="EV216" s="613"/>
      <c r="EW216" s="182"/>
      <c r="EX216" s="608"/>
      <c r="EY216" s="613"/>
      <c r="EZ216" s="182"/>
      <c r="FA216" s="608"/>
      <c r="FB216" s="182"/>
      <c r="FC216" s="182"/>
      <c r="FD216" s="182"/>
      <c r="FE216" s="588"/>
      <c r="FF216" s="182"/>
      <c r="FG216" s="181"/>
      <c r="FH216" s="860"/>
      <c r="FI216" s="662">
        <f t="shared" si="966"/>
        <v>41426</v>
      </c>
      <c r="FJ216" s="677"/>
      <c r="FK216" s="677"/>
      <c r="FL216" s="677"/>
      <c r="FM216" s="677"/>
      <c r="FN216" s="677"/>
      <c r="FO216" s="677"/>
      <c r="FP216" s="677"/>
      <c r="FQ216" s="677"/>
      <c r="FR216" s="677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666"/>
      <c r="GD216" s="666"/>
      <c r="GE216" s="666"/>
      <c r="GF216" s="666"/>
      <c r="GG216" s="169"/>
      <c r="GH216" s="686">
        <f t="shared" si="1168"/>
        <v>0</v>
      </c>
      <c r="GI216" s="171">
        <f t="shared" si="1169"/>
        <v>0</v>
      </c>
      <c r="GJ216" s="171">
        <f t="shared" si="1170"/>
        <v>0</v>
      </c>
      <c r="GK216" s="171">
        <f t="shared" si="1171"/>
        <v>0</v>
      </c>
      <c r="GL216" s="171">
        <f t="shared" si="1172"/>
        <v>0</v>
      </c>
      <c r="GM216" s="171">
        <f t="shared" si="1173"/>
        <v>0</v>
      </c>
      <c r="GN216" s="171">
        <f t="shared" si="1174"/>
        <v>0</v>
      </c>
      <c r="GO216" s="171">
        <f t="shared" si="1175"/>
        <v>0</v>
      </c>
      <c r="GP216" s="171">
        <f t="shared" si="1176"/>
        <v>0</v>
      </c>
      <c r="GQ216" s="171">
        <f t="shared" si="1177"/>
        <v>0</v>
      </c>
      <c r="GR216" s="171">
        <f t="shared" si="1178"/>
        <v>0</v>
      </c>
      <c r="GS216" s="171">
        <f t="shared" si="1179"/>
        <v>10251.700000000003</v>
      </c>
      <c r="GT216" s="171">
        <f t="shared" si="1180"/>
        <v>0</v>
      </c>
      <c r="GU216" s="171">
        <f t="shared" si="1181"/>
        <v>0</v>
      </c>
      <c r="GV216" s="171">
        <f t="shared" si="1182"/>
        <v>0</v>
      </c>
      <c r="GW216" s="171">
        <f t="shared" si="1183"/>
        <v>0</v>
      </c>
      <c r="GX216" s="171">
        <f t="shared" si="1184"/>
        <v>0</v>
      </c>
      <c r="GY216" s="171">
        <f t="shared" si="1185"/>
        <v>18176.780000000002</v>
      </c>
      <c r="GZ216" s="171">
        <f t="shared" si="1186"/>
        <v>0</v>
      </c>
      <c r="HA216" s="171">
        <f t="shared" si="1187"/>
        <v>0</v>
      </c>
      <c r="HB216" s="171">
        <f t="shared" si="1188"/>
        <v>93154.9</v>
      </c>
      <c r="HC216" s="171">
        <f t="shared" si="1189"/>
        <v>15319.99</v>
      </c>
      <c r="HD216" s="171">
        <f t="shared" si="1190"/>
        <v>0</v>
      </c>
      <c r="HE216" s="171">
        <f t="shared" si="1191"/>
        <v>0</v>
      </c>
      <c r="HF216" s="171">
        <f t="shared" si="1192"/>
        <v>0</v>
      </c>
      <c r="HG216" s="171">
        <f t="shared" si="1193"/>
        <v>0</v>
      </c>
      <c r="HH216" s="171">
        <f t="shared" si="1194"/>
        <v>0</v>
      </c>
      <c r="HI216" s="778"/>
      <c r="HJ216" s="171">
        <f t="shared" si="1195"/>
        <v>1044.75</v>
      </c>
      <c r="HK216" s="171"/>
      <c r="HL216" s="172">
        <f t="shared" si="1196"/>
        <v>41426</v>
      </c>
      <c r="HM216" s="171">
        <f t="shared" ref="HM216:HM246" si="1197">HM215+HJ216</f>
        <v>136903.37</v>
      </c>
      <c r="HN216" s="700">
        <f t="shared" si="1127"/>
        <v>40513</v>
      </c>
      <c r="HO216" s="160">
        <f t="shared" si="1128"/>
        <v>842.62</v>
      </c>
      <c r="HP216" s="160">
        <f t="shared" si="1129"/>
        <v>0</v>
      </c>
      <c r="HQ216" s="171">
        <f t="shared" si="1130"/>
        <v>842.62</v>
      </c>
      <c r="HR216" s="168">
        <f t="shared" si="1131"/>
        <v>1</v>
      </c>
      <c r="HS216" s="168">
        <f t="shared" si="1132"/>
        <v>0</v>
      </c>
      <c r="HT216" s="160">
        <f t="shared" si="1167"/>
        <v>109845.85000000003</v>
      </c>
      <c r="HU216" s="158">
        <f>MAX(HT55:HT216)</f>
        <v>109845.85000000003</v>
      </c>
      <c r="HV216" s="158">
        <f t="shared" si="1133"/>
        <v>0</v>
      </c>
      <c r="HW216" s="170"/>
      <c r="HX216" s="468"/>
      <c r="HY216" s="156"/>
      <c r="HZ216" s="156"/>
      <c r="IA216" s="156"/>
      <c r="IB216" s="156"/>
      <c r="IC216" s="156"/>
      <c r="ID216" s="156"/>
      <c r="IE216" s="156"/>
      <c r="IF216" s="156"/>
      <c r="IG216" s="156"/>
      <c r="IH216" s="156"/>
      <c r="II216" s="156"/>
      <c r="IJ216" s="156"/>
      <c r="IK216" s="156"/>
      <c r="IL216" s="156"/>
      <c r="IM216" s="156"/>
      <c r="IN216" s="156"/>
      <c r="IO216" s="156"/>
      <c r="IP216" s="156"/>
      <c r="IQ216" s="156"/>
      <c r="IR216" s="156"/>
      <c r="IS216" s="156"/>
      <c r="IT216" s="156"/>
      <c r="IU216" s="156"/>
      <c r="IV216" s="156"/>
      <c r="IW216" s="156"/>
      <c r="IX216" s="156"/>
      <c r="IY216" s="156"/>
      <c r="IZ216" s="156"/>
      <c r="JA216" s="156"/>
      <c r="JB216" s="156"/>
      <c r="JC216" s="156"/>
      <c r="JD216" s="156"/>
      <c r="JE216" s="156"/>
      <c r="JF216" s="156"/>
      <c r="JG216" s="156"/>
      <c r="JH216" s="156"/>
      <c r="JI216" s="156"/>
      <c r="JJ216" s="156"/>
      <c r="JK216" s="156"/>
      <c r="JL216" s="156"/>
      <c r="JM216" s="156"/>
      <c r="JN216" s="156"/>
      <c r="JO216" s="156"/>
      <c r="JP216" s="156"/>
      <c r="JQ216" s="156"/>
      <c r="JR216" s="156"/>
      <c r="JS216" s="156"/>
      <c r="JT216" s="156"/>
      <c r="JU216" s="156"/>
    </row>
    <row r="217" spans="1:281" s="174" customFormat="1" ht="19.5" customHeight="1" x14ac:dyDescent="0.35">
      <c r="A217" s="156"/>
      <c r="B217" s="813"/>
      <c r="C217" s="814"/>
      <c r="D217" s="816"/>
      <c r="E217" s="816"/>
      <c r="F217" s="820" t="s">
        <v>45</v>
      </c>
      <c r="G217" s="817"/>
      <c r="H217" s="821" t="s">
        <v>25</v>
      </c>
      <c r="I217" s="765"/>
      <c r="J217" s="159"/>
      <c r="K217" s="268"/>
      <c r="L217" s="162"/>
      <c r="M217"/>
      <c r="N217" s="175"/>
      <c r="O217" s="162"/>
      <c r="P217"/>
      <c r="Q217" s="176"/>
      <c r="R217" s="161"/>
      <c r="S217" s="244" t="s">
        <v>117</v>
      </c>
      <c r="T217" s="177"/>
      <c r="U217" s="164"/>
      <c r="V217" s="244" t="s">
        <v>117</v>
      </c>
      <c r="W217" s="177"/>
      <c r="X217" s="164"/>
      <c r="Y217" s="249" t="s">
        <v>45</v>
      </c>
      <c r="Z217" s="178"/>
      <c r="AA217" s="165"/>
      <c r="AB217" s="249" t="s">
        <v>45</v>
      </c>
      <c r="AC217" s="179"/>
      <c r="AD217" s="164"/>
      <c r="AE217" s="249" t="s">
        <v>45</v>
      </c>
      <c r="AF217" s="179"/>
      <c r="AG217" s="164"/>
      <c r="AH217" s="333" t="s">
        <v>45</v>
      </c>
      <c r="AI217" s="178"/>
      <c r="AJ217" s="165"/>
      <c r="AK217" s="333" t="s">
        <v>45</v>
      </c>
      <c r="AL217" s="179"/>
      <c r="AM217" s="164"/>
      <c r="AN217" s="333" t="s">
        <v>45</v>
      </c>
      <c r="AO217" s="178"/>
      <c r="AP217" s="165"/>
      <c r="AQ217" s="244" t="s">
        <v>2</v>
      </c>
      <c r="AR217" s="179"/>
      <c r="AS217" s="164"/>
      <c r="AT217" s="244" t="s">
        <v>2</v>
      </c>
      <c r="AU217" s="180"/>
      <c r="AV217" s="162"/>
      <c r="AW217" s="244" t="s">
        <v>2</v>
      </c>
      <c r="AX217" s="176"/>
      <c r="AY217" s="161"/>
      <c r="AZ217" s="249" t="s">
        <v>2</v>
      </c>
      <c r="BA217" s="181"/>
      <c r="BB217" s="162"/>
      <c r="BC217" s="249" t="s">
        <v>2</v>
      </c>
      <c r="BD217" s="182"/>
      <c r="BE217" s="161"/>
      <c r="BF217" s="485" t="s">
        <v>61</v>
      </c>
      <c r="BG217" s="182"/>
      <c r="BH217" s="161"/>
      <c r="BI217" s="485" t="s">
        <v>61</v>
      </c>
      <c r="BJ217" s="180"/>
      <c r="BK217" s="161"/>
      <c r="BL217" s="485" t="s">
        <v>61</v>
      </c>
      <c r="BM217" s="180"/>
      <c r="BN217" s="161"/>
      <c r="BO217" s="244" t="s">
        <v>2</v>
      </c>
      <c r="BP217" s="176"/>
      <c r="BQ217" s="161"/>
      <c r="BR217" s="244" t="s">
        <v>2</v>
      </c>
      <c r="BS217" s="182"/>
      <c r="BT217" s="161"/>
      <c r="BU217" s="244" t="s">
        <v>2</v>
      </c>
      <c r="BV217" s="180"/>
      <c r="BW217" s="162"/>
      <c r="BX217" s="244" t="s">
        <v>2</v>
      </c>
      <c r="BY217" s="176"/>
      <c r="BZ217" s="161"/>
      <c r="CA217" s="244" t="s">
        <v>2</v>
      </c>
      <c r="CB217" s="180"/>
      <c r="CC217" s="162"/>
      <c r="CD217" s="186"/>
      <c r="CE217" s="182"/>
      <c r="CF217" s="410"/>
      <c r="CG217" s="244" t="s">
        <v>2</v>
      </c>
      <c r="CH217" s="182"/>
      <c r="CI217" s="416"/>
      <c r="CJ217" s="244" t="s">
        <v>2</v>
      </c>
      <c r="CK217" s="444"/>
      <c r="CL217" s="162"/>
      <c r="CM217" s="244" t="s">
        <v>2</v>
      </c>
      <c r="CN217" s="608"/>
      <c r="CO217" s="702" t="s">
        <v>111</v>
      </c>
      <c r="CP217" s="182"/>
      <c r="CQ217" s="732" t="s">
        <v>119</v>
      </c>
      <c r="CR217" s="599"/>
      <c r="CS217" s="359"/>
      <c r="CT217" s="613"/>
      <c r="CU217" s="182"/>
      <c r="CV217" s="608"/>
      <c r="CW217" s="642"/>
      <c r="CX217" s="182"/>
      <c r="CY217" s="608"/>
      <c r="CZ217" s="613"/>
      <c r="DA217" s="182"/>
      <c r="DB217" s="608"/>
      <c r="DC217" s="613"/>
      <c r="DD217" s="182"/>
      <c r="DE217" s="608"/>
      <c r="DF217" s="613"/>
      <c r="DG217" s="182"/>
      <c r="DH217" s="608"/>
      <c r="DI217" s="613"/>
      <c r="DJ217" s="182"/>
      <c r="DK217" s="608"/>
      <c r="DL217" s="613"/>
      <c r="DM217" s="182"/>
      <c r="DN217" s="608"/>
      <c r="DO217" s="613"/>
      <c r="DP217" s="182"/>
      <c r="DQ217" s="608"/>
      <c r="DR217" s="613"/>
      <c r="DS217" s="182"/>
      <c r="DT217" s="608"/>
      <c r="DU217" s="613"/>
      <c r="DV217" s="182"/>
      <c r="DW217" s="608"/>
      <c r="DX217" s="613"/>
      <c r="DY217" s="182"/>
      <c r="DZ217" s="608"/>
      <c r="EA217" s="613"/>
      <c r="EB217" s="182"/>
      <c r="EC217" s="608"/>
      <c r="ED217" s="613"/>
      <c r="EE217" s="182"/>
      <c r="EF217" s="608"/>
      <c r="EG217" s="613"/>
      <c r="EH217" s="182"/>
      <c r="EI217" s="608"/>
      <c r="EJ217" s="613"/>
      <c r="EK217" s="182"/>
      <c r="EL217" s="608"/>
      <c r="EM217" s="613"/>
      <c r="EN217" s="182"/>
      <c r="EO217" s="608"/>
      <c r="EP217" s="613"/>
      <c r="EQ217" s="182"/>
      <c r="ER217" s="608"/>
      <c r="ES217" s="613"/>
      <c r="ET217" s="182"/>
      <c r="EU217" s="608"/>
      <c r="EV217" s="613"/>
      <c r="EW217" s="182"/>
      <c r="EX217" s="608"/>
      <c r="EY217" s="613"/>
      <c r="EZ217" s="182"/>
      <c r="FA217" s="608"/>
      <c r="FB217" s="182"/>
      <c r="FC217" s="182"/>
      <c r="FD217" s="182"/>
      <c r="FE217" s="588"/>
      <c r="FF217" s="182"/>
      <c r="FG217" s="181"/>
      <c r="FH217" s="860"/>
      <c r="FI217" s="662">
        <f t="shared" si="966"/>
        <v>41456</v>
      </c>
      <c r="FJ217" s="677"/>
      <c r="FK217" s="677"/>
      <c r="FL217" s="677"/>
      <c r="FM217" s="677"/>
      <c r="FN217" s="677"/>
      <c r="FO217" s="677"/>
      <c r="FP217" s="677"/>
      <c r="FQ217" s="677"/>
      <c r="FR217" s="677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666"/>
      <c r="GD217" s="666"/>
      <c r="GE217" s="666"/>
      <c r="GF217" s="666"/>
      <c r="GG217" s="169"/>
      <c r="GH217" s="686">
        <f t="shared" si="1168"/>
        <v>0</v>
      </c>
      <c r="GI217" s="171">
        <f t="shared" si="1169"/>
        <v>0</v>
      </c>
      <c r="GJ217" s="171">
        <f t="shared" si="1170"/>
        <v>0</v>
      </c>
      <c r="GK217" s="171">
        <f t="shared" si="1171"/>
        <v>0</v>
      </c>
      <c r="GL217" s="171">
        <f t="shared" si="1172"/>
        <v>0</v>
      </c>
      <c r="GM217" s="171">
        <f t="shared" si="1173"/>
        <v>0</v>
      </c>
      <c r="GN217" s="171">
        <f t="shared" si="1174"/>
        <v>0</v>
      </c>
      <c r="GO217" s="171">
        <f t="shared" si="1175"/>
        <v>0</v>
      </c>
      <c r="GP217" s="171">
        <f t="shared" si="1176"/>
        <v>0</v>
      </c>
      <c r="GQ217" s="171">
        <f t="shared" si="1177"/>
        <v>0</v>
      </c>
      <c r="GR217" s="171">
        <f t="shared" si="1178"/>
        <v>0</v>
      </c>
      <c r="GS217" s="171">
        <f t="shared" si="1179"/>
        <v>10410.900000000003</v>
      </c>
      <c r="GT217" s="171">
        <f t="shared" si="1180"/>
        <v>0</v>
      </c>
      <c r="GU217" s="171">
        <f t="shared" si="1181"/>
        <v>0</v>
      </c>
      <c r="GV217" s="171">
        <f t="shared" si="1182"/>
        <v>0</v>
      </c>
      <c r="GW217" s="171">
        <f t="shared" si="1183"/>
        <v>0</v>
      </c>
      <c r="GX217" s="171">
        <f t="shared" si="1184"/>
        <v>0</v>
      </c>
      <c r="GY217" s="171">
        <f t="shared" si="1185"/>
        <v>18211.910000000003</v>
      </c>
      <c r="GZ217" s="171">
        <f t="shared" si="1186"/>
        <v>0</v>
      </c>
      <c r="HA217" s="171">
        <f t="shared" si="1187"/>
        <v>0</v>
      </c>
      <c r="HB217" s="171">
        <f t="shared" si="1188"/>
        <v>92809.65</v>
      </c>
      <c r="HC217" s="171">
        <f t="shared" si="1189"/>
        <v>15219.74</v>
      </c>
      <c r="HD217" s="171">
        <f t="shared" si="1190"/>
        <v>0</v>
      </c>
      <c r="HE217" s="171">
        <f t="shared" si="1191"/>
        <v>0</v>
      </c>
      <c r="HF217" s="171">
        <f t="shared" si="1192"/>
        <v>0</v>
      </c>
      <c r="HG217" s="171">
        <f t="shared" si="1193"/>
        <v>0</v>
      </c>
      <c r="HH217" s="171">
        <f t="shared" si="1194"/>
        <v>0</v>
      </c>
      <c r="HI217" s="778"/>
      <c r="HJ217" s="171">
        <f t="shared" si="1195"/>
        <v>-251.17000000000002</v>
      </c>
      <c r="HK217" s="171"/>
      <c r="HL217" s="172">
        <f t="shared" si="1196"/>
        <v>41456</v>
      </c>
      <c r="HM217" s="171">
        <f t="shared" si="1197"/>
        <v>136652.19999999998</v>
      </c>
      <c r="HN217" s="686"/>
      <c r="HO217" s="160"/>
      <c r="HP217" s="160"/>
      <c r="HQ217" s="171"/>
      <c r="HR217" s="168"/>
      <c r="HS217" s="168"/>
      <c r="HT217" s="160"/>
      <c r="HU217" s="158"/>
      <c r="HV217" s="158"/>
      <c r="HW217" s="185"/>
      <c r="HX217" s="468"/>
      <c r="HY217" s="156"/>
      <c r="HZ217" s="156"/>
      <c r="IA217" s="156"/>
      <c r="IB217" s="156"/>
      <c r="IC217" s="156"/>
      <c r="ID217" s="156"/>
      <c r="IE217" s="156"/>
      <c r="IF217" s="156"/>
      <c r="IG217" s="156"/>
      <c r="IH217" s="156"/>
      <c r="II217" s="156"/>
      <c r="IJ217" s="156"/>
      <c r="IK217" s="156"/>
      <c r="IL217" s="156"/>
      <c r="IM217" s="156"/>
      <c r="IN217" s="156"/>
      <c r="IO217" s="156"/>
      <c r="IP217" s="156"/>
      <c r="IQ217" s="156"/>
      <c r="IR217" s="156"/>
      <c r="IS217" s="156"/>
      <c r="IT217" s="156"/>
      <c r="IU217" s="156"/>
      <c r="IV217" s="156"/>
      <c r="IW217" s="156"/>
      <c r="IX217" s="156"/>
      <c r="IY217" s="156"/>
      <c r="IZ217" s="156"/>
      <c r="JA217" s="156"/>
      <c r="JB217" s="156"/>
      <c r="JC217" s="156"/>
      <c r="JD217" s="156"/>
      <c r="JE217" s="156"/>
      <c r="JF217" s="156"/>
      <c r="JG217" s="156"/>
      <c r="JH217" s="156"/>
      <c r="JI217" s="156"/>
      <c r="JJ217" s="156"/>
      <c r="JK217" s="156"/>
      <c r="JL217" s="156"/>
      <c r="JM217" s="156"/>
      <c r="JN217" s="156"/>
      <c r="JO217" s="156"/>
      <c r="JP217" s="156"/>
      <c r="JQ217" s="156"/>
      <c r="JR217" s="156"/>
      <c r="JS217" s="156"/>
      <c r="JT217" s="156"/>
      <c r="JU217" s="156"/>
    </row>
    <row r="218" spans="1:281" s="174" customFormat="1" ht="19.5" customHeight="1" x14ac:dyDescent="0.35">
      <c r="A218" s="156"/>
      <c r="B218" s="813"/>
      <c r="C218" s="814"/>
      <c r="D218" s="816"/>
      <c r="E218" s="816"/>
      <c r="F218" s="822">
        <f>CQ218</f>
        <v>6458.85</v>
      </c>
      <c r="G218" s="823"/>
      <c r="H218" s="824">
        <f>F218/D55</f>
        <v>0.25835400000000003</v>
      </c>
      <c r="I218" s="766"/>
      <c r="J218" s="187"/>
      <c r="K218" s="268"/>
      <c r="L218" s="162">
        <f>L215</f>
        <v>0</v>
      </c>
      <c r="M218" s="254">
        <v>10175</v>
      </c>
      <c r="N218" s="175">
        <f>M218*L218</f>
        <v>0</v>
      </c>
      <c r="O218" s="162">
        <f>O215</f>
        <v>0</v>
      </c>
      <c r="P218" s="254">
        <v>666.5</v>
      </c>
      <c r="Q218" s="176">
        <f>P218*O218</f>
        <v>0</v>
      </c>
      <c r="R218" s="161">
        <f>R215</f>
        <v>0</v>
      </c>
      <c r="S218" s="254">
        <v>8935.7999999999993</v>
      </c>
      <c r="T218" s="177">
        <f>S218*R218</f>
        <v>0</v>
      </c>
      <c r="U218" s="164">
        <f>U215</f>
        <v>0</v>
      </c>
      <c r="V218" s="254">
        <v>612.78</v>
      </c>
      <c r="W218" s="177">
        <f>V218*U218</f>
        <v>0</v>
      </c>
      <c r="X218" s="164">
        <f>X215</f>
        <v>0</v>
      </c>
      <c r="Y218" s="250">
        <v>20756</v>
      </c>
      <c r="Z218" s="178">
        <f>Y218*X218</f>
        <v>0</v>
      </c>
      <c r="AA218" s="165">
        <f>AA215</f>
        <v>0</v>
      </c>
      <c r="AB218" s="250">
        <v>10202.5</v>
      </c>
      <c r="AC218" s="179">
        <f>AB218*AA218</f>
        <v>0</v>
      </c>
      <c r="AD218" s="164">
        <f>AD215</f>
        <v>0</v>
      </c>
      <c r="AE218" s="250">
        <v>1759.7</v>
      </c>
      <c r="AF218" s="179">
        <f>AE218*AD218</f>
        <v>0</v>
      </c>
      <c r="AG218" s="164">
        <f>AG215</f>
        <v>0</v>
      </c>
      <c r="AH218" s="245">
        <v>50098</v>
      </c>
      <c r="AI218" s="178">
        <f>AH218*AG218</f>
        <v>0</v>
      </c>
      <c r="AJ218" s="165">
        <f>AJ215</f>
        <v>0</v>
      </c>
      <c r="AK218" s="245">
        <v>24912.5</v>
      </c>
      <c r="AL218" s="179">
        <f>AK218*AJ218</f>
        <v>0</v>
      </c>
      <c r="AM218" s="164">
        <f>AM215</f>
        <v>0</v>
      </c>
      <c r="AN218" s="245">
        <v>9801.2000000000007</v>
      </c>
      <c r="AO218" s="178">
        <f>AN218*AM218</f>
        <v>0</v>
      </c>
      <c r="AP218" s="165">
        <f>AP215</f>
        <v>0</v>
      </c>
      <c r="AQ218" s="254">
        <v>9935</v>
      </c>
      <c r="AR218" s="179">
        <f>AQ218*AP218</f>
        <v>0</v>
      </c>
      <c r="AS218" s="164">
        <f>AS215</f>
        <v>1</v>
      </c>
      <c r="AT218" s="254">
        <v>677.6</v>
      </c>
      <c r="AU218" s="180">
        <f>AT218*AS218</f>
        <v>677.6</v>
      </c>
      <c r="AV218" s="162">
        <f>AV215</f>
        <v>0</v>
      </c>
      <c r="AW218" s="261">
        <v>-5323</v>
      </c>
      <c r="AX218" s="176">
        <f>AW218*AV218</f>
        <v>0</v>
      </c>
      <c r="AY218" s="161">
        <f>AY215</f>
        <v>0</v>
      </c>
      <c r="AZ218" s="250">
        <v>22789.73</v>
      </c>
      <c r="BA218" s="181">
        <f>AZ218*AY218</f>
        <v>0</v>
      </c>
      <c r="BB218" s="162">
        <f>BB215</f>
        <v>0</v>
      </c>
      <c r="BC218" s="250">
        <v>2236.0700000000002</v>
      </c>
      <c r="BD218" s="182">
        <f>BC218*BB218</f>
        <v>0</v>
      </c>
      <c r="BE218" s="161">
        <f>BE215</f>
        <v>0</v>
      </c>
      <c r="BF218" s="250">
        <v>29342.5</v>
      </c>
      <c r="BG218" s="182">
        <f>BF218*BE218</f>
        <v>0</v>
      </c>
      <c r="BH218" s="161">
        <f>BH215</f>
        <v>0</v>
      </c>
      <c r="BI218" s="250">
        <v>14476.25</v>
      </c>
      <c r="BJ218" s="180">
        <f>BI218*BH218</f>
        <v>0</v>
      </c>
      <c r="BK218" s="161">
        <f>BK215</f>
        <v>1</v>
      </c>
      <c r="BL218" s="250">
        <v>2583.25</v>
      </c>
      <c r="BM218" s="180">
        <f>BL218*BK218</f>
        <v>2583.25</v>
      </c>
      <c r="BN218" s="161">
        <f>BN215</f>
        <v>0</v>
      </c>
      <c r="BO218" s="254">
        <v>11603.75</v>
      </c>
      <c r="BP218" s="176">
        <f>BO218*BN218</f>
        <v>0</v>
      </c>
      <c r="BQ218" s="161">
        <f>BQ215</f>
        <v>0</v>
      </c>
      <c r="BR218" s="254">
        <v>6149</v>
      </c>
      <c r="BS218" s="182">
        <f>BR218*BQ218</f>
        <v>0</v>
      </c>
      <c r="BT218" s="161">
        <f>BT215</f>
        <v>1</v>
      </c>
      <c r="BU218" s="254">
        <v>2899</v>
      </c>
      <c r="BV218" s="180">
        <f>BU218*BT218</f>
        <v>2899</v>
      </c>
      <c r="BW218" s="162">
        <f>BW215</f>
        <v>1</v>
      </c>
      <c r="BX218" s="254">
        <v>299</v>
      </c>
      <c r="BY218" s="176">
        <f>BX218*BW218</f>
        <v>299</v>
      </c>
      <c r="BZ218" s="161">
        <f>BZ215</f>
        <v>0</v>
      </c>
      <c r="CA218" s="254">
        <v>11857.01</v>
      </c>
      <c r="CB218" s="180">
        <f>CA218*BZ218</f>
        <v>0</v>
      </c>
      <c r="CC218" s="162">
        <f>CC215</f>
        <v>0</v>
      </c>
      <c r="CD218" s="163"/>
      <c r="CE218" s="182"/>
      <c r="CF218" s="410">
        <f>CF216</f>
        <v>0</v>
      </c>
      <c r="CG218" s="254">
        <v>12012</v>
      </c>
      <c r="CH218" s="182">
        <f>CG218*CF218</f>
        <v>0</v>
      </c>
      <c r="CI218" s="416">
        <f>CI215</f>
        <v>0</v>
      </c>
      <c r="CJ218" s="254">
        <v>5772</v>
      </c>
      <c r="CK218" s="444">
        <f>CJ218*CI218</f>
        <v>0</v>
      </c>
      <c r="CL218" s="162">
        <f>CL215</f>
        <v>0</v>
      </c>
      <c r="CM218" s="254">
        <v>780</v>
      </c>
      <c r="CN218" s="608">
        <f>CM218*CL218</f>
        <v>0</v>
      </c>
      <c r="CO218" s="606">
        <f>N218+Q218+T218+W218+Z218+AC218+AF218+AI218+AL218+AO218+AR218+AU218+AX218+BA218+BD218+BG218+BJ218+BM218+BP218+BS218+BV218+BY218+CB218+CE218+CH218+CK218+CN218</f>
        <v>6458.85</v>
      </c>
      <c r="CP218" s="182"/>
      <c r="CQ218" s="733">
        <f>CO218+CP218</f>
        <v>6458.85</v>
      </c>
      <c r="CR218" s="599"/>
      <c r="CS218" s="359"/>
      <c r="CT218" s="613"/>
      <c r="CU218" s="182"/>
      <c r="CV218" s="608"/>
      <c r="CW218" s="642"/>
      <c r="CX218" s="182"/>
      <c r="CY218" s="608"/>
      <c r="CZ218" s="613"/>
      <c r="DA218" s="182"/>
      <c r="DB218" s="608"/>
      <c r="DC218" s="613"/>
      <c r="DD218" s="182"/>
      <c r="DE218" s="608"/>
      <c r="DF218" s="613"/>
      <c r="DG218" s="182"/>
      <c r="DH218" s="608"/>
      <c r="DI218" s="613"/>
      <c r="DJ218" s="182"/>
      <c r="DK218" s="608"/>
      <c r="DL218" s="613"/>
      <c r="DM218" s="182"/>
      <c r="DN218" s="608"/>
      <c r="DO218" s="613"/>
      <c r="DP218" s="182"/>
      <c r="DQ218" s="608"/>
      <c r="DR218" s="613"/>
      <c r="DS218" s="182"/>
      <c r="DT218" s="608"/>
      <c r="DU218" s="613"/>
      <c r="DV218" s="182"/>
      <c r="DW218" s="608"/>
      <c r="DX218" s="613"/>
      <c r="DY218" s="182"/>
      <c r="DZ218" s="608"/>
      <c r="EA218" s="613"/>
      <c r="EB218" s="182"/>
      <c r="EC218" s="608"/>
      <c r="ED218" s="613"/>
      <c r="EE218" s="182"/>
      <c r="EF218" s="608"/>
      <c r="EG218" s="613"/>
      <c r="EH218" s="182"/>
      <c r="EI218" s="608"/>
      <c r="EJ218" s="613"/>
      <c r="EK218" s="182"/>
      <c r="EL218" s="608"/>
      <c r="EM218" s="613"/>
      <c r="EN218" s="182"/>
      <c r="EO218" s="608"/>
      <c r="EP218" s="613"/>
      <c r="EQ218" s="182"/>
      <c r="ER218" s="608"/>
      <c r="ES218" s="613"/>
      <c r="ET218" s="182"/>
      <c r="EU218" s="608"/>
      <c r="EV218" s="613"/>
      <c r="EW218" s="182"/>
      <c r="EX218" s="608"/>
      <c r="EY218" s="613"/>
      <c r="EZ218" s="182"/>
      <c r="FA218" s="608"/>
      <c r="FB218" s="182"/>
      <c r="FC218" s="182"/>
      <c r="FD218" s="182"/>
      <c r="FE218" s="588"/>
      <c r="FF218" s="182"/>
      <c r="FG218" s="181"/>
      <c r="FH218" s="860"/>
      <c r="FI218" s="662">
        <f t="shared" si="966"/>
        <v>41487</v>
      </c>
      <c r="FJ218" s="677"/>
      <c r="FK218" s="677"/>
      <c r="FL218" s="677"/>
      <c r="FM218" s="677"/>
      <c r="FN218" s="677"/>
      <c r="FO218" s="677"/>
      <c r="FP218" s="677"/>
      <c r="FQ218" s="677"/>
      <c r="FR218" s="677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666"/>
      <c r="GD218" s="666"/>
      <c r="GE218" s="666"/>
      <c r="GF218" s="666"/>
      <c r="GG218" s="169"/>
      <c r="GH218" s="686">
        <f t="shared" si="1168"/>
        <v>0</v>
      </c>
      <c r="GI218" s="171">
        <f t="shared" si="1169"/>
        <v>0</v>
      </c>
      <c r="GJ218" s="171">
        <f t="shared" si="1170"/>
        <v>0</v>
      </c>
      <c r="GK218" s="171">
        <f t="shared" si="1171"/>
        <v>0</v>
      </c>
      <c r="GL218" s="171">
        <f t="shared" si="1172"/>
        <v>0</v>
      </c>
      <c r="GM218" s="171">
        <f t="shared" si="1173"/>
        <v>0</v>
      </c>
      <c r="GN218" s="171">
        <f t="shared" si="1174"/>
        <v>0</v>
      </c>
      <c r="GO218" s="171">
        <f t="shared" si="1175"/>
        <v>0</v>
      </c>
      <c r="GP218" s="171">
        <f t="shared" si="1176"/>
        <v>0</v>
      </c>
      <c r="GQ218" s="171">
        <f t="shared" si="1177"/>
        <v>0</v>
      </c>
      <c r="GR218" s="171">
        <f t="shared" si="1178"/>
        <v>0</v>
      </c>
      <c r="GS218" s="171">
        <f t="shared" si="1179"/>
        <v>10273.300000000003</v>
      </c>
      <c r="GT218" s="171">
        <f t="shared" si="1180"/>
        <v>0</v>
      </c>
      <c r="GU218" s="171">
        <f t="shared" si="1181"/>
        <v>0</v>
      </c>
      <c r="GV218" s="171">
        <f t="shared" si="1182"/>
        <v>0</v>
      </c>
      <c r="GW218" s="171">
        <f t="shared" si="1183"/>
        <v>0</v>
      </c>
      <c r="GX218" s="171">
        <f t="shared" si="1184"/>
        <v>0</v>
      </c>
      <c r="GY218" s="171">
        <f t="shared" si="1185"/>
        <v>18124.280000000002</v>
      </c>
      <c r="GZ218" s="171">
        <f t="shared" si="1186"/>
        <v>0</v>
      </c>
      <c r="HA218" s="171">
        <f t="shared" si="1187"/>
        <v>0</v>
      </c>
      <c r="HB218" s="171">
        <f t="shared" si="1188"/>
        <v>92383.15</v>
      </c>
      <c r="HC218" s="171">
        <f t="shared" si="1189"/>
        <v>15103.24</v>
      </c>
      <c r="HD218" s="171">
        <f t="shared" si="1190"/>
        <v>0</v>
      </c>
      <c r="HE218" s="171">
        <f t="shared" si="1191"/>
        <v>0</v>
      </c>
      <c r="HF218" s="171">
        <f t="shared" si="1192"/>
        <v>0</v>
      </c>
      <c r="HG218" s="171">
        <f t="shared" si="1193"/>
        <v>0</v>
      </c>
      <c r="HH218" s="171">
        <f t="shared" si="1194"/>
        <v>0</v>
      </c>
      <c r="HI218" s="778"/>
      <c r="HJ218" s="171">
        <f t="shared" si="1195"/>
        <v>-768.23</v>
      </c>
      <c r="HK218" s="171"/>
      <c r="HL218" s="172">
        <f t="shared" si="1196"/>
        <v>41487</v>
      </c>
      <c r="HM218" s="171">
        <f t="shared" si="1197"/>
        <v>135883.96999999997</v>
      </c>
      <c r="HN218" s="686"/>
      <c r="HO218" s="160"/>
      <c r="HP218" s="160"/>
      <c r="HQ218" s="171"/>
      <c r="HR218" s="168"/>
      <c r="HS218" s="168"/>
      <c r="HT218" s="160"/>
      <c r="HU218" s="158"/>
      <c r="HV218" s="158"/>
      <c r="HW218" s="185"/>
      <c r="HX218" s="468"/>
      <c r="HY218" s="156"/>
      <c r="HZ218" s="156"/>
      <c r="IA218" s="156"/>
      <c r="IB218" s="156"/>
      <c r="IC218" s="156"/>
      <c r="ID218" s="156"/>
      <c r="IE218" s="156"/>
      <c r="IF218" s="156"/>
      <c r="IG218" s="156"/>
      <c r="IH218" s="156"/>
      <c r="II218" s="156"/>
      <c r="IJ218" s="156"/>
      <c r="IK218" s="156"/>
      <c r="IL218" s="156"/>
      <c r="IM218" s="156"/>
      <c r="IN218" s="156"/>
      <c r="IO218" s="156"/>
      <c r="IP218" s="156"/>
      <c r="IQ218" s="156"/>
      <c r="IR218" s="156"/>
      <c r="IS218" s="156"/>
      <c r="IT218" s="156"/>
      <c r="IU218" s="156"/>
      <c r="IV218" s="156"/>
      <c r="IW218" s="156"/>
      <c r="IX218" s="156"/>
      <c r="IY218" s="156"/>
      <c r="IZ218" s="156"/>
      <c r="JA218" s="156"/>
      <c r="JB218" s="156"/>
      <c r="JC218" s="156"/>
      <c r="JD218" s="156"/>
      <c r="JE218" s="156"/>
      <c r="JF218" s="156"/>
      <c r="JG218" s="156"/>
      <c r="JH218" s="156"/>
      <c r="JI218" s="156"/>
      <c r="JJ218" s="156"/>
      <c r="JK218" s="156"/>
      <c r="JL218" s="156"/>
      <c r="JM218" s="156"/>
      <c r="JN218" s="156"/>
      <c r="JO218" s="156"/>
      <c r="JP218" s="156"/>
      <c r="JQ218" s="156"/>
      <c r="JR218" s="156"/>
      <c r="JS218" s="156"/>
      <c r="JT218" s="156"/>
      <c r="JU218" s="156"/>
    </row>
    <row r="219" spans="1:281" s="174" customFormat="1" ht="19.5" customHeight="1" x14ac:dyDescent="0.35">
      <c r="A219" s="156"/>
      <c r="B219" s="813"/>
      <c r="C219" s="814"/>
      <c r="D219" s="816"/>
      <c r="E219" s="816"/>
      <c r="F219" s="814"/>
      <c r="G219" s="817"/>
      <c r="H219" s="818"/>
      <c r="I219" s="765"/>
      <c r="J219" s="159"/>
      <c r="K219" s="268"/>
      <c r="L219" s="162"/>
      <c r="M219"/>
      <c r="N219" s="188"/>
      <c r="O219" s="162"/>
      <c r="P219"/>
      <c r="Q219" s="189"/>
      <c r="R219" s="161"/>
      <c r="S219"/>
      <c r="T219" s="190"/>
      <c r="U219" s="164"/>
      <c r="V219"/>
      <c r="W219" s="191"/>
      <c r="X219" s="164"/>
      <c r="Y219"/>
      <c r="Z219" s="192"/>
      <c r="AA219" s="165"/>
      <c r="AB219"/>
      <c r="AC219" s="191"/>
      <c r="AD219" s="164"/>
      <c r="AE219"/>
      <c r="AF219" s="191"/>
      <c r="AG219" s="164"/>
      <c r="AH219" s="438"/>
      <c r="AI219" s="192"/>
      <c r="AJ219" s="165"/>
      <c r="AK219" s="438"/>
      <c r="AL219" s="191"/>
      <c r="AM219" s="164"/>
      <c r="AN219" s="438"/>
      <c r="AO219" s="192"/>
      <c r="AP219" s="165"/>
      <c r="AQ219"/>
      <c r="AR219" s="191"/>
      <c r="AS219" s="164"/>
      <c r="AT219"/>
      <c r="AU219" s="193"/>
      <c r="AV219" s="162"/>
      <c r="AW219"/>
      <c r="AX219" s="189"/>
      <c r="AY219" s="161"/>
      <c r="AZ219"/>
      <c r="BA219" s="193"/>
      <c r="BB219" s="162"/>
      <c r="BC219"/>
      <c r="BD219" s="189"/>
      <c r="BE219" s="161"/>
      <c r="BF219" s="24"/>
      <c r="BG219" s="189"/>
      <c r="BH219" s="161"/>
      <c r="BI219" s="24"/>
      <c r="BJ219" s="193"/>
      <c r="BK219" s="161"/>
      <c r="BL219" s="24"/>
      <c r="BM219" s="193"/>
      <c r="BN219" s="161"/>
      <c r="BO219"/>
      <c r="BP219" s="189"/>
      <c r="BQ219" s="161"/>
      <c r="BR219"/>
      <c r="BS219" s="189"/>
      <c r="BT219" s="161"/>
      <c r="BU219"/>
      <c r="BV219" s="193"/>
      <c r="BW219" s="162"/>
      <c r="BX219"/>
      <c r="BY219" s="189"/>
      <c r="BZ219" s="161"/>
      <c r="CA219"/>
      <c r="CB219" s="193"/>
      <c r="CC219" s="162"/>
      <c r="CD219" s="186"/>
      <c r="CE219" s="194"/>
      <c r="CF219" s="411"/>
      <c r="CG219"/>
      <c r="CH219" s="189"/>
      <c r="CI219" s="416"/>
      <c r="CJ219"/>
      <c r="CK219" s="445"/>
      <c r="CL219" s="162"/>
      <c r="CM219"/>
      <c r="CN219" s="609"/>
      <c r="CO219" s="158"/>
      <c r="CP219" s="189"/>
      <c r="CQ219" s="734"/>
      <c r="CR219" s="600"/>
      <c r="CS219" s="359"/>
      <c r="CT219" s="614"/>
      <c r="CU219" s="189"/>
      <c r="CV219" s="609"/>
      <c r="CW219" s="643"/>
      <c r="CX219" s="189"/>
      <c r="CY219" s="609"/>
      <c r="CZ219" s="614"/>
      <c r="DA219" s="189"/>
      <c r="DB219" s="609"/>
      <c r="DC219" s="614"/>
      <c r="DD219" s="189"/>
      <c r="DE219" s="609"/>
      <c r="DF219" s="614"/>
      <c r="DG219" s="189"/>
      <c r="DH219" s="609"/>
      <c r="DI219" s="614"/>
      <c r="DJ219" s="189"/>
      <c r="DK219" s="609"/>
      <c r="DL219" s="614"/>
      <c r="DM219" s="189"/>
      <c r="DN219" s="609"/>
      <c r="DO219" s="614"/>
      <c r="DP219" s="189"/>
      <c r="DQ219" s="609"/>
      <c r="DR219" s="614"/>
      <c r="DS219" s="189"/>
      <c r="DT219" s="609"/>
      <c r="DU219" s="614"/>
      <c r="DV219" s="189"/>
      <c r="DW219" s="609"/>
      <c r="DX219" s="614"/>
      <c r="DY219" s="189"/>
      <c r="DZ219" s="609"/>
      <c r="EA219" s="614"/>
      <c r="EB219" s="189"/>
      <c r="EC219" s="609"/>
      <c r="ED219" s="614"/>
      <c r="EE219" s="189"/>
      <c r="EF219" s="609"/>
      <c r="EG219" s="614"/>
      <c r="EH219" s="189"/>
      <c r="EI219" s="609"/>
      <c r="EJ219" s="614"/>
      <c r="EK219" s="189"/>
      <c r="EL219" s="609"/>
      <c r="EM219" s="614"/>
      <c r="EN219" s="189"/>
      <c r="EO219" s="609"/>
      <c r="EP219" s="614"/>
      <c r="EQ219" s="189"/>
      <c r="ER219" s="609"/>
      <c r="ES219" s="614"/>
      <c r="ET219" s="189"/>
      <c r="EU219" s="609"/>
      <c r="EV219" s="614"/>
      <c r="EW219" s="189"/>
      <c r="EX219" s="609"/>
      <c r="EY219" s="614"/>
      <c r="EZ219" s="189"/>
      <c r="FA219" s="609"/>
      <c r="FB219" s="189"/>
      <c r="FC219" s="189"/>
      <c r="FD219" s="189"/>
      <c r="FE219" s="585"/>
      <c r="FF219" s="189"/>
      <c r="FG219" s="193"/>
      <c r="FH219" s="861"/>
      <c r="FI219" s="662">
        <f t="shared" si="966"/>
        <v>41518</v>
      </c>
      <c r="FJ219" s="677"/>
      <c r="FK219" s="677"/>
      <c r="FL219" s="677"/>
      <c r="FM219" s="677"/>
      <c r="FN219" s="677"/>
      <c r="FO219" s="677"/>
      <c r="FP219" s="677"/>
      <c r="FQ219" s="677"/>
      <c r="FR219" s="677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666"/>
      <c r="GD219" s="666"/>
      <c r="GE219" s="666"/>
      <c r="GF219" s="666"/>
      <c r="GG219" s="169"/>
      <c r="GH219" s="686">
        <f t="shared" si="1168"/>
        <v>0</v>
      </c>
      <c r="GI219" s="171">
        <f t="shared" si="1169"/>
        <v>0</v>
      </c>
      <c r="GJ219" s="171">
        <f t="shared" si="1170"/>
        <v>0</v>
      </c>
      <c r="GK219" s="171">
        <f t="shared" si="1171"/>
        <v>0</v>
      </c>
      <c r="GL219" s="171">
        <f t="shared" si="1172"/>
        <v>0</v>
      </c>
      <c r="GM219" s="171">
        <f t="shared" si="1173"/>
        <v>0</v>
      </c>
      <c r="GN219" s="171">
        <f t="shared" si="1174"/>
        <v>0</v>
      </c>
      <c r="GO219" s="171">
        <f t="shared" si="1175"/>
        <v>0</v>
      </c>
      <c r="GP219" s="171">
        <f t="shared" si="1176"/>
        <v>0</v>
      </c>
      <c r="GQ219" s="171">
        <f t="shared" si="1177"/>
        <v>0</v>
      </c>
      <c r="GR219" s="171">
        <f t="shared" si="1178"/>
        <v>0</v>
      </c>
      <c r="GS219" s="171">
        <f t="shared" si="1179"/>
        <v>10207.000000000004</v>
      </c>
      <c r="GT219" s="171">
        <f t="shared" si="1180"/>
        <v>0</v>
      </c>
      <c r="GU219" s="171">
        <f t="shared" si="1181"/>
        <v>0</v>
      </c>
      <c r="GV219" s="171">
        <f t="shared" si="1182"/>
        <v>0</v>
      </c>
      <c r="GW219" s="171">
        <f t="shared" si="1183"/>
        <v>0</v>
      </c>
      <c r="GX219" s="171">
        <f t="shared" si="1184"/>
        <v>0</v>
      </c>
      <c r="GY219" s="171">
        <f t="shared" si="1185"/>
        <v>18280.160000000003</v>
      </c>
      <c r="GZ219" s="171">
        <f t="shared" si="1186"/>
        <v>0</v>
      </c>
      <c r="HA219" s="171">
        <f t="shared" si="1187"/>
        <v>0</v>
      </c>
      <c r="HB219" s="171">
        <f t="shared" si="1188"/>
        <v>93350.399999999994</v>
      </c>
      <c r="HC219" s="171">
        <f t="shared" si="1189"/>
        <v>15265.49</v>
      </c>
      <c r="HD219" s="171">
        <f t="shared" si="1190"/>
        <v>0</v>
      </c>
      <c r="HE219" s="171">
        <f t="shared" si="1191"/>
        <v>0</v>
      </c>
      <c r="HF219" s="171">
        <f t="shared" si="1192"/>
        <v>0</v>
      </c>
      <c r="HG219" s="171">
        <f t="shared" si="1193"/>
        <v>0</v>
      </c>
      <c r="HH219" s="171">
        <f t="shared" si="1194"/>
        <v>0</v>
      </c>
      <c r="HI219" s="778"/>
      <c r="HJ219" s="171">
        <f t="shared" si="1195"/>
        <v>1219.08</v>
      </c>
      <c r="HK219" s="171"/>
      <c r="HL219" s="172">
        <f t="shared" si="1196"/>
        <v>41518</v>
      </c>
      <c r="HM219" s="171">
        <f t="shared" si="1197"/>
        <v>137103.04999999996</v>
      </c>
      <c r="HN219" s="686"/>
      <c r="HO219" s="160"/>
      <c r="HP219" s="160"/>
      <c r="HQ219" s="171"/>
      <c r="HR219" s="168"/>
      <c r="HS219" s="168"/>
      <c r="HT219" s="160"/>
      <c r="HU219" s="158"/>
      <c r="HV219" s="158"/>
      <c r="HW219" s="170"/>
      <c r="HX219" s="468"/>
      <c r="HY219" s="156"/>
      <c r="HZ219" s="156"/>
      <c r="IA219" s="156"/>
      <c r="IB219" s="156"/>
      <c r="IC219" s="156"/>
      <c r="ID219" s="156"/>
      <c r="IE219" s="156"/>
      <c r="IF219" s="156"/>
      <c r="IG219" s="156"/>
      <c r="IH219" s="156"/>
      <c r="II219" s="156"/>
      <c r="IJ219" s="156"/>
      <c r="IK219" s="156"/>
      <c r="IL219" s="156"/>
      <c r="IM219" s="156"/>
      <c r="IN219" s="156"/>
      <c r="IO219" s="156"/>
      <c r="IP219" s="156"/>
      <c r="IQ219" s="156"/>
      <c r="IR219" s="156"/>
      <c r="IS219" s="156"/>
      <c r="IT219" s="156"/>
      <c r="IU219" s="156"/>
      <c r="IV219" s="156"/>
      <c r="IW219" s="156"/>
      <c r="IX219" s="156"/>
      <c r="IY219" s="156"/>
      <c r="IZ219" s="156"/>
      <c r="JA219" s="156"/>
      <c r="JB219" s="156"/>
      <c r="JC219" s="156"/>
      <c r="JD219" s="156"/>
      <c r="JE219" s="156"/>
      <c r="JF219" s="156"/>
      <c r="JG219" s="156"/>
      <c r="JH219" s="156"/>
      <c r="JI219" s="156"/>
      <c r="JJ219" s="156"/>
      <c r="JK219" s="156"/>
      <c r="JL219" s="156"/>
      <c r="JM219" s="156"/>
      <c r="JN219" s="156"/>
      <c r="JO219" s="156"/>
      <c r="JP219" s="156"/>
      <c r="JQ219" s="156"/>
      <c r="JR219" s="156"/>
      <c r="JS219" s="156"/>
      <c r="JT219" s="156"/>
      <c r="JU219" s="156"/>
    </row>
    <row r="220" spans="1:281" s="174" customFormat="1" ht="19.5" customHeight="1" x14ac:dyDescent="0.35">
      <c r="A220" s="156"/>
      <c r="B220" s="813">
        <f>EDATE(B216,1)</f>
        <v>40544</v>
      </c>
      <c r="C220" s="814">
        <f>C205</f>
        <v>25000</v>
      </c>
      <c r="D220" s="816">
        <f>(F218&lt;0)*-F218</f>
        <v>0</v>
      </c>
      <c r="E220" s="816">
        <f>(F218&gt;0)*-F218</f>
        <v>-6458.85</v>
      </c>
      <c r="F220" s="814">
        <f t="shared" ref="F220:F231" si="1198">CQ220</f>
        <v>-928.85</v>
      </c>
      <c r="G220" s="817">
        <f>F220+D55</f>
        <v>24071.15</v>
      </c>
      <c r="H220" s="818">
        <f>F220/D55</f>
        <v>-3.7154E-2</v>
      </c>
      <c r="I220" s="765">
        <f>F220+I216</f>
        <v>108917.00000000003</v>
      </c>
      <c r="J220" s="159">
        <f t="shared" ref="J220:J231" si="1199">HV220</f>
        <v>-928.85000000000582</v>
      </c>
      <c r="K220" s="268">
        <v>44207</v>
      </c>
      <c r="L220" s="162">
        <f>L216</f>
        <v>0</v>
      </c>
      <c r="M220" s="260">
        <v>1424</v>
      </c>
      <c r="N220" s="175">
        <f t="shared" ref="N220:N231" si="1200">M220*L220</f>
        <v>0</v>
      </c>
      <c r="O220" s="162">
        <f>O216</f>
        <v>0</v>
      </c>
      <c r="P220" s="260">
        <v>142.4</v>
      </c>
      <c r="Q220" s="176">
        <f t="shared" ref="Q220:Q231" si="1201">P220*O220</f>
        <v>0</v>
      </c>
      <c r="R220" s="161">
        <f>R216</f>
        <v>0</v>
      </c>
      <c r="S220" s="260">
        <v>1280.8</v>
      </c>
      <c r="T220" s="177">
        <f t="shared" ref="T220:T231" si="1202">S220*R220</f>
        <v>0</v>
      </c>
      <c r="U220" s="164">
        <f>U216</f>
        <v>0</v>
      </c>
      <c r="V220" s="260">
        <v>128.08000000000001</v>
      </c>
      <c r="W220" s="177">
        <f t="shared" ref="W220:W231" si="1203">V220*U220</f>
        <v>0</v>
      </c>
      <c r="X220" s="164">
        <f>X216</f>
        <v>0</v>
      </c>
      <c r="Y220" s="248">
        <v>218</v>
      </c>
      <c r="Z220" s="178">
        <f t="shared" ref="Z220:Z231" si="1204">Y220*X220</f>
        <v>0</v>
      </c>
      <c r="AA220" s="165">
        <f>AA216</f>
        <v>0</v>
      </c>
      <c r="AB220" s="248">
        <v>89.5</v>
      </c>
      <c r="AC220" s="179">
        <f t="shared" ref="AC220:AC231" si="1205">AB220*AA220</f>
        <v>0</v>
      </c>
      <c r="AD220" s="164">
        <f>AD216</f>
        <v>0</v>
      </c>
      <c r="AE220" s="247">
        <v>-13.3</v>
      </c>
      <c r="AF220" s="179">
        <f t="shared" ref="AF220:AF231" si="1206">AE220*AD220</f>
        <v>0</v>
      </c>
      <c r="AG220" s="164">
        <f>AG216</f>
        <v>0</v>
      </c>
      <c r="AH220" s="243">
        <v>-7849</v>
      </c>
      <c r="AI220" s="178">
        <f t="shared" ref="AI220:AI231" si="1207">AH220*AG220</f>
        <v>0</v>
      </c>
      <c r="AJ220" s="165">
        <f>AJ216</f>
        <v>0</v>
      </c>
      <c r="AK220" s="243">
        <v>-3944</v>
      </c>
      <c r="AL220" s="179">
        <f t="shared" ref="AL220:AL231" si="1208">AK220*AJ220</f>
        <v>0</v>
      </c>
      <c r="AM220" s="164">
        <f>AM216</f>
        <v>0</v>
      </c>
      <c r="AN220" s="243">
        <v>-1601</v>
      </c>
      <c r="AO220" s="178">
        <f t="shared" ref="AO220:AO231" si="1209">AN220*AM220</f>
        <v>0</v>
      </c>
      <c r="AP220" s="165">
        <f>AP216</f>
        <v>0</v>
      </c>
      <c r="AQ220" s="259">
        <v>-2945</v>
      </c>
      <c r="AR220" s="179">
        <f t="shared" ref="AR220:AR231" si="1210">AQ220*AP220</f>
        <v>0</v>
      </c>
      <c r="AS220" s="164">
        <f>AS216</f>
        <v>1</v>
      </c>
      <c r="AT220" s="259">
        <v>-329.6</v>
      </c>
      <c r="AU220" s="180">
        <f t="shared" ref="AU220:AU231" si="1211">AT220*AS220</f>
        <v>-329.6</v>
      </c>
      <c r="AV220" s="162">
        <f>AV216</f>
        <v>0</v>
      </c>
      <c r="AW220" s="259">
        <v>-273</v>
      </c>
      <c r="AX220" s="176">
        <f t="shared" ref="AX220:AX231" si="1212">AW220*AV220</f>
        <v>0</v>
      </c>
      <c r="AY220" s="161">
        <f>AY216</f>
        <v>0</v>
      </c>
      <c r="AZ220" s="247">
        <v>-3495.5</v>
      </c>
      <c r="BA220" s="181">
        <f t="shared" ref="BA220:BA231" si="1213">AZ220*AY220</f>
        <v>0</v>
      </c>
      <c r="BB220" s="162">
        <f>BB216</f>
        <v>0</v>
      </c>
      <c r="BC220" s="247">
        <v>-357.35</v>
      </c>
      <c r="BD220" s="182">
        <f t="shared" ref="BD220:BD231" si="1214">BC220*BB220</f>
        <v>0</v>
      </c>
      <c r="BE220" s="161">
        <f>BE216</f>
        <v>0</v>
      </c>
      <c r="BF220" s="248">
        <v>4108.5</v>
      </c>
      <c r="BG220" s="182">
        <f t="shared" ref="BG220:BG231" si="1215">BF220*BE220</f>
        <v>0</v>
      </c>
      <c r="BH220" s="161">
        <f>BH216</f>
        <v>0</v>
      </c>
      <c r="BI220" s="248">
        <v>2034.75</v>
      </c>
      <c r="BJ220" s="180">
        <f t="shared" ref="BJ220:BJ231" si="1216">BI220*BH220</f>
        <v>0</v>
      </c>
      <c r="BK220" s="161">
        <f>BK216</f>
        <v>1</v>
      </c>
      <c r="BL220" s="248">
        <v>375.75</v>
      </c>
      <c r="BM220" s="180">
        <f t="shared" ref="BM220:BM231" si="1217">BL220*BK220</f>
        <v>375.75</v>
      </c>
      <c r="BN220" s="161">
        <f>BN216</f>
        <v>0</v>
      </c>
      <c r="BO220" s="260">
        <v>1411</v>
      </c>
      <c r="BP220" s="176">
        <f t="shared" ref="BP220:BP231" si="1218">BO220*BN220</f>
        <v>0</v>
      </c>
      <c r="BQ220" s="161">
        <f>BQ216</f>
        <v>0</v>
      </c>
      <c r="BR220" s="259">
        <v>-1625</v>
      </c>
      <c r="BS220" s="182">
        <f t="shared" ref="BS220:BS231" si="1219">BR220*BQ220</f>
        <v>0</v>
      </c>
      <c r="BT220" s="161">
        <f>BT216</f>
        <v>1</v>
      </c>
      <c r="BU220" s="259">
        <v>-812.5</v>
      </c>
      <c r="BV220" s="180">
        <f t="shared" ref="BV220:BV231" si="1220">BU220*BT220</f>
        <v>-812.5</v>
      </c>
      <c r="BW220" s="162">
        <f>BW216</f>
        <v>1</v>
      </c>
      <c r="BX220" s="259">
        <v>-162.5</v>
      </c>
      <c r="BY220" s="176">
        <f t="shared" ref="BY220:BY231" si="1221">BX220*BW220</f>
        <v>-162.5</v>
      </c>
      <c r="BZ220" s="161">
        <f>BZ216</f>
        <v>0</v>
      </c>
      <c r="CA220" s="260">
        <v>761.01</v>
      </c>
      <c r="CB220" s="180">
        <f t="shared" ref="CB220:CB231" si="1222">CA220*BZ220</f>
        <v>0</v>
      </c>
      <c r="CC220" s="162">
        <f>CC216</f>
        <v>0</v>
      </c>
      <c r="CD220" s="163"/>
      <c r="CE220" s="182"/>
      <c r="CF220" s="410">
        <f>CF218</f>
        <v>0</v>
      </c>
      <c r="CG220" s="259">
        <v>-8729</v>
      </c>
      <c r="CH220" s="182">
        <f t="shared" ref="CH220:CH231" si="1223">CG220*CF220</f>
        <v>0</v>
      </c>
      <c r="CI220" s="416">
        <f>CI216</f>
        <v>0</v>
      </c>
      <c r="CJ220" s="259">
        <v>-4384</v>
      </c>
      <c r="CK220" s="444">
        <f t="shared" ref="CK220:CK231" si="1224">CJ220*CI220</f>
        <v>0</v>
      </c>
      <c r="CL220" s="162">
        <f>CL216</f>
        <v>0</v>
      </c>
      <c r="CM220" s="259">
        <v>-908</v>
      </c>
      <c r="CN220" s="608">
        <f t="shared" ref="CN220:CN231" si="1225">CM220*CL220</f>
        <v>0</v>
      </c>
      <c r="CO220" s="158">
        <f t="shared" ref="CO220:CO231" si="1226">N220+Q220+T220+W220+Z220+AC220+AF220+AI220+AL220+AO220+AR220+AU220+AX220+BA220+BD220+BG220+BJ220+BM220+BP220+BS220+BV220+BY220+CB220+CE220+CH220+CK220+CN220</f>
        <v>-928.85</v>
      </c>
      <c r="CP220" s="182"/>
      <c r="CQ220" s="731">
        <f t="shared" ref="CQ220:CQ231" si="1227">CO220+CP220</f>
        <v>-928.85</v>
      </c>
      <c r="CR220" s="599"/>
      <c r="CS220" s="359">
        <f>EDATE(CS216,1)</f>
        <v>40544</v>
      </c>
      <c r="CT220" s="613"/>
      <c r="CU220" s="182"/>
      <c r="CV220" s="608"/>
      <c r="CW220" s="642"/>
      <c r="CX220" s="182"/>
      <c r="CY220" s="608"/>
      <c r="CZ220" s="613"/>
      <c r="DA220" s="182"/>
      <c r="DB220" s="608"/>
      <c r="DC220" s="613"/>
      <c r="DD220" s="182"/>
      <c r="DE220" s="608"/>
      <c r="DF220" s="613"/>
      <c r="DG220" s="182"/>
      <c r="DH220" s="608"/>
      <c r="DI220" s="613"/>
      <c r="DJ220" s="182"/>
      <c r="DK220" s="608"/>
      <c r="DL220" s="613"/>
      <c r="DM220" s="182"/>
      <c r="DN220" s="608"/>
      <c r="DO220" s="613"/>
      <c r="DP220" s="182"/>
      <c r="DQ220" s="608"/>
      <c r="DR220" s="613"/>
      <c r="DS220" s="182"/>
      <c r="DT220" s="608"/>
      <c r="DU220" s="613"/>
      <c r="DV220" s="182"/>
      <c r="DW220" s="608"/>
      <c r="DX220" s="613"/>
      <c r="DY220" s="182"/>
      <c r="DZ220" s="608"/>
      <c r="EA220" s="613"/>
      <c r="EB220" s="182"/>
      <c r="EC220" s="608"/>
      <c r="ED220" s="613"/>
      <c r="EE220" s="182"/>
      <c r="EF220" s="608"/>
      <c r="EG220" s="613"/>
      <c r="EH220" s="182"/>
      <c r="EI220" s="608"/>
      <c r="EJ220" s="613"/>
      <c r="EK220" s="182"/>
      <c r="EL220" s="608"/>
      <c r="EM220" s="613"/>
      <c r="EN220" s="182"/>
      <c r="EO220" s="608"/>
      <c r="EP220" s="613"/>
      <c r="EQ220" s="182"/>
      <c r="ER220" s="608"/>
      <c r="ES220" s="613"/>
      <c r="ET220" s="182"/>
      <c r="EU220" s="608"/>
      <c r="EV220" s="613"/>
      <c r="EW220" s="182"/>
      <c r="EX220" s="608"/>
      <c r="EY220" s="613"/>
      <c r="EZ220" s="182"/>
      <c r="FA220" s="608"/>
      <c r="FB220" s="182"/>
      <c r="FC220" s="182"/>
      <c r="FD220" s="182"/>
      <c r="FE220" s="588"/>
      <c r="FF220" s="182"/>
      <c r="FG220" s="181"/>
      <c r="FH220" s="860"/>
      <c r="FI220" s="662">
        <f t="shared" si="966"/>
        <v>41548</v>
      </c>
      <c r="FJ220" s="677"/>
      <c r="FK220" s="677"/>
      <c r="FL220" s="677"/>
      <c r="FM220" s="677"/>
      <c r="FN220" s="677"/>
      <c r="FO220" s="677"/>
      <c r="FP220" s="677"/>
      <c r="FQ220" s="677"/>
      <c r="FR220" s="677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666"/>
      <c r="GD220" s="666"/>
      <c r="GE220" s="666"/>
      <c r="GF220" s="666"/>
      <c r="GG220" s="157"/>
      <c r="GH220" s="686">
        <f t="shared" si="1168"/>
        <v>0</v>
      </c>
      <c r="GI220" s="171">
        <f t="shared" si="1169"/>
        <v>0</v>
      </c>
      <c r="GJ220" s="171">
        <f t="shared" si="1170"/>
        <v>0</v>
      </c>
      <c r="GK220" s="171">
        <f t="shared" si="1171"/>
        <v>0</v>
      </c>
      <c r="GL220" s="171">
        <f t="shared" si="1172"/>
        <v>0</v>
      </c>
      <c r="GM220" s="171">
        <f t="shared" si="1173"/>
        <v>0</v>
      </c>
      <c r="GN220" s="171">
        <f t="shared" si="1174"/>
        <v>0</v>
      </c>
      <c r="GO220" s="171">
        <f t="shared" si="1175"/>
        <v>0</v>
      </c>
      <c r="GP220" s="171">
        <f t="shared" si="1176"/>
        <v>0</v>
      </c>
      <c r="GQ220" s="171">
        <f t="shared" si="1177"/>
        <v>0</v>
      </c>
      <c r="GR220" s="171">
        <f t="shared" si="1178"/>
        <v>0</v>
      </c>
      <c r="GS220" s="171">
        <f t="shared" si="1179"/>
        <v>10346.400000000003</v>
      </c>
      <c r="GT220" s="171">
        <f t="shared" si="1180"/>
        <v>0</v>
      </c>
      <c r="GU220" s="171">
        <f t="shared" si="1181"/>
        <v>0</v>
      </c>
      <c r="GV220" s="171">
        <f t="shared" si="1182"/>
        <v>0</v>
      </c>
      <c r="GW220" s="171">
        <f t="shared" si="1183"/>
        <v>0</v>
      </c>
      <c r="GX220" s="171">
        <f t="shared" si="1184"/>
        <v>0</v>
      </c>
      <c r="GY220" s="171">
        <f t="shared" si="1185"/>
        <v>18352.410000000003</v>
      </c>
      <c r="GZ220" s="171">
        <f t="shared" si="1186"/>
        <v>0</v>
      </c>
      <c r="HA220" s="171">
        <f t="shared" si="1187"/>
        <v>0</v>
      </c>
      <c r="HB220" s="171">
        <f t="shared" si="1188"/>
        <v>93017.65</v>
      </c>
      <c r="HC220" s="171">
        <f t="shared" si="1189"/>
        <v>15167.74</v>
      </c>
      <c r="HD220" s="171">
        <f t="shared" si="1190"/>
        <v>0</v>
      </c>
      <c r="HE220" s="171">
        <f t="shared" si="1191"/>
        <v>0</v>
      </c>
      <c r="HF220" s="171">
        <f t="shared" si="1192"/>
        <v>0</v>
      </c>
      <c r="HG220" s="171">
        <f t="shared" si="1193"/>
        <v>0</v>
      </c>
      <c r="HH220" s="171">
        <f t="shared" si="1194"/>
        <v>0</v>
      </c>
      <c r="HI220" s="778"/>
      <c r="HJ220" s="171">
        <f t="shared" si="1195"/>
        <v>-218.85</v>
      </c>
      <c r="HK220" s="171"/>
      <c r="HL220" s="172">
        <f t="shared" si="1196"/>
        <v>41548</v>
      </c>
      <c r="HM220" s="171">
        <f t="shared" si="1197"/>
        <v>136884.19999999995</v>
      </c>
      <c r="HN220" s="700">
        <f t="shared" ref="HN220:HN231" si="1228">B220</f>
        <v>40544</v>
      </c>
      <c r="HO220" s="160">
        <f t="shared" ref="HO220:HO231" si="1229">HQ220*HR220</f>
        <v>0</v>
      </c>
      <c r="HP220" s="160">
        <f t="shared" ref="HP220:HP231" si="1230">HQ220*HS220</f>
        <v>-928.85</v>
      </c>
      <c r="HQ220" s="171">
        <f t="shared" ref="HQ220:HQ231" si="1231">CQ220</f>
        <v>-928.85</v>
      </c>
      <c r="HR220" s="168">
        <f t="shared" ref="HR220:HR231" si="1232">(HQ220&gt;0)*1</f>
        <v>0</v>
      </c>
      <c r="HS220" s="168">
        <f t="shared" ref="HS220:HS231" si="1233">(HQ220&lt;0)*1</f>
        <v>1</v>
      </c>
      <c r="HT220" s="160">
        <f>HQ220+HT216</f>
        <v>108917.00000000003</v>
      </c>
      <c r="HU220" s="158">
        <f>MAX(HT55:HT220)</f>
        <v>109845.85000000003</v>
      </c>
      <c r="HV220" s="158">
        <f t="shared" ref="HV220:HV231" si="1234">HT220-HU220</f>
        <v>-928.85000000000582</v>
      </c>
      <c r="HW220" s="170"/>
      <c r="HX220" s="468"/>
      <c r="HY220" s="156"/>
      <c r="HZ220" s="156"/>
      <c r="IA220" s="156"/>
      <c r="IB220" s="156"/>
      <c r="IC220" s="156"/>
      <c r="ID220" s="156"/>
      <c r="IE220" s="156"/>
      <c r="IF220" s="156"/>
      <c r="IG220" s="156"/>
      <c r="IH220" s="156"/>
      <c r="II220" s="156"/>
      <c r="IJ220" s="156"/>
      <c r="IK220" s="156"/>
      <c r="IL220" s="156"/>
      <c r="IM220" s="156"/>
      <c r="IN220" s="156"/>
      <c r="IO220" s="156"/>
      <c r="IP220" s="156"/>
      <c r="IQ220" s="156"/>
      <c r="IR220" s="156"/>
      <c r="IS220" s="156"/>
      <c r="IT220" s="156"/>
      <c r="IU220" s="156"/>
      <c r="IV220" s="156"/>
      <c r="IW220" s="156"/>
      <c r="IX220" s="156"/>
      <c r="IY220" s="156"/>
      <c r="IZ220" s="156"/>
      <c r="JA220" s="156"/>
      <c r="JB220" s="156"/>
      <c r="JC220" s="156"/>
      <c r="JD220" s="156"/>
      <c r="JE220" s="156"/>
      <c r="JF220" s="156"/>
      <c r="JG220" s="156"/>
      <c r="JH220" s="156"/>
      <c r="JI220" s="156"/>
      <c r="JJ220" s="156"/>
      <c r="JK220" s="156"/>
      <c r="JL220" s="156"/>
      <c r="JM220" s="156"/>
      <c r="JN220" s="156"/>
      <c r="JO220" s="156"/>
      <c r="JP220" s="156"/>
      <c r="JQ220" s="156"/>
      <c r="JR220" s="156"/>
      <c r="JS220" s="156"/>
      <c r="JT220" s="156"/>
      <c r="JU220" s="156"/>
    </row>
    <row r="221" spans="1:281" s="174" customFormat="1" ht="19.5" customHeight="1" x14ac:dyDescent="0.35">
      <c r="A221" s="156"/>
      <c r="B221" s="813">
        <f t="shared" ref="B221:B231" si="1235">EDATE(B220,1)</f>
        <v>40575</v>
      </c>
      <c r="C221" s="814">
        <f t="shared" ref="C221:C231" si="1236">G220</f>
        <v>24071.15</v>
      </c>
      <c r="D221" s="816">
        <v>0</v>
      </c>
      <c r="E221" s="816">
        <v>0</v>
      </c>
      <c r="F221" s="814">
        <f t="shared" si="1198"/>
        <v>409.15</v>
      </c>
      <c r="G221" s="817">
        <f t="shared" ref="G221:G231" si="1237">F221+G220</f>
        <v>24480.300000000003</v>
      </c>
      <c r="H221" s="818">
        <f t="shared" ref="H221:H231" si="1238">F221/G220</f>
        <v>1.6997526084129754E-2</v>
      </c>
      <c r="I221" s="765">
        <f t="shared" ref="I221:I231" si="1239">F221+I220</f>
        <v>109326.15000000002</v>
      </c>
      <c r="J221" s="159">
        <f t="shared" si="1199"/>
        <v>-519.70000000001164</v>
      </c>
      <c r="K221" s="267">
        <v>40575</v>
      </c>
      <c r="L221" s="162">
        <f t="shared" ref="L221:L231" si="1240">L220</f>
        <v>0</v>
      </c>
      <c r="M221" s="260">
        <v>2055</v>
      </c>
      <c r="N221" s="175">
        <f t="shared" si="1200"/>
        <v>0</v>
      </c>
      <c r="O221" s="162">
        <f t="shared" ref="O221:O231" si="1241">O220</f>
        <v>0</v>
      </c>
      <c r="P221" s="260">
        <v>205.5</v>
      </c>
      <c r="Q221" s="176">
        <f t="shared" si="1201"/>
        <v>0</v>
      </c>
      <c r="R221" s="161">
        <f t="shared" ref="R221:R231" si="1242">R220</f>
        <v>0</v>
      </c>
      <c r="S221" s="260">
        <v>1381.8</v>
      </c>
      <c r="T221" s="177">
        <f t="shared" si="1202"/>
        <v>0</v>
      </c>
      <c r="U221" s="164">
        <f t="shared" ref="U221:U231" si="1243">U220</f>
        <v>0</v>
      </c>
      <c r="V221" s="260">
        <v>138.18</v>
      </c>
      <c r="W221" s="177">
        <f t="shared" si="1203"/>
        <v>0</v>
      </c>
      <c r="X221" s="164">
        <f t="shared" ref="X221:X231" si="1244">X220</f>
        <v>0</v>
      </c>
      <c r="Y221" s="248">
        <v>3084</v>
      </c>
      <c r="Z221" s="178">
        <f t="shared" si="1204"/>
        <v>0</v>
      </c>
      <c r="AA221" s="165">
        <f t="shared" ref="AA221:AA231" si="1245">AA220</f>
        <v>0</v>
      </c>
      <c r="AB221" s="248">
        <v>1522.5</v>
      </c>
      <c r="AC221" s="179">
        <f t="shared" si="1205"/>
        <v>0</v>
      </c>
      <c r="AD221" s="164">
        <f t="shared" ref="AD221:AD231" si="1246">AD220</f>
        <v>0</v>
      </c>
      <c r="AE221" s="248">
        <v>273.3</v>
      </c>
      <c r="AF221" s="179">
        <f t="shared" si="1206"/>
        <v>0</v>
      </c>
      <c r="AG221" s="164">
        <f t="shared" ref="AG221:AG231" si="1247">AG220</f>
        <v>0</v>
      </c>
      <c r="AH221" s="439">
        <v>18766</v>
      </c>
      <c r="AI221" s="178">
        <f t="shared" si="1207"/>
        <v>0</v>
      </c>
      <c r="AJ221" s="165">
        <f t="shared" ref="AJ221:AJ231" si="1248">AJ220</f>
        <v>0</v>
      </c>
      <c r="AK221" s="439">
        <v>9363.5</v>
      </c>
      <c r="AL221" s="179">
        <f t="shared" si="1208"/>
        <v>0</v>
      </c>
      <c r="AM221" s="164">
        <f t="shared" ref="AM221:AM231" si="1249">AM220</f>
        <v>0</v>
      </c>
      <c r="AN221" s="439">
        <v>3722</v>
      </c>
      <c r="AO221" s="178">
        <f t="shared" si="1209"/>
        <v>0</v>
      </c>
      <c r="AP221" s="165">
        <f t="shared" ref="AP221:AP231" si="1250">AP220</f>
        <v>0</v>
      </c>
      <c r="AQ221" s="259">
        <v>-655</v>
      </c>
      <c r="AR221" s="179">
        <f t="shared" si="1210"/>
        <v>0</v>
      </c>
      <c r="AS221" s="164">
        <f t="shared" ref="AS221:AS231" si="1251">AS220</f>
        <v>1</v>
      </c>
      <c r="AT221" s="259">
        <v>-100.6</v>
      </c>
      <c r="AU221" s="180">
        <f t="shared" si="1211"/>
        <v>-100.6</v>
      </c>
      <c r="AV221" s="162">
        <f t="shared" ref="AV221:AV231" si="1252">AV220</f>
        <v>0</v>
      </c>
      <c r="AW221" s="260">
        <v>3015</v>
      </c>
      <c r="AX221" s="176">
        <f t="shared" si="1212"/>
        <v>0</v>
      </c>
      <c r="AY221" s="161">
        <f t="shared" ref="AY221:AY231" si="1253">AY220</f>
        <v>0</v>
      </c>
      <c r="AZ221" s="247">
        <v>-1394.25</v>
      </c>
      <c r="BA221" s="181">
        <f t="shared" si="1213"/>
        <v>0</v>
      </c>
      <c r="BB221" s="162">
        <f t="shared" ref="BB221:BB231" si="1254">BB220</f>
        <v>0</v>
      </c>
      <c r="BC221" s="247">
        <v>-147.22999999999999</v>
      </c>
      <c r="BD221" s="182">
        <f t="shared" si="1214"/>
        <v>0</v>
      </c>
      <c r="BE221" s="161">
        <f t="shared" ref="BE221:BE231" si="1255">BE220</f>
        <v>0</v>
      </c>
      <c r="BF221" s="248">
        <v>1407.5</v>
      </c>
      <c r="BG221" s="182">
        <f t="shared" si="1215"/>
        <v>0</v>
      </c>
      <c r="BH221" s="161">
        <f t="shared" ref="BH221:BH231" si="1256">BH220</f>
        <v>0</v>
      </c>
      <c r="BI221" s="248">
        <v>703.75</v>
      </c>
      <c r="BJ221" s="180">
        <f t="shared" si="1216"/>
        <v>0</v>
      </c>
      <c r="BK221" s="161">
        <f t="shared" ref="BK221:BK231" si="1257">BK220</f>
        <v>1</v>
      </c>
      <c r="BL221" s="248">
        <v>140.75</v>
      </c>
      <c r="BM221" s="180">
        <f t="shared" si="1217"/>
        <v>140.75</v>
      </c>
      <c r="BN221" s="161">
        <f t="shared" ref="BN221:BN231" si="1258">BN220</f>
        <v>0</v>
      </c>
      <c r="BO221" s="260">
        <v>1306.25</v>
      </c>
      <c r="BP221" s="176">
        <f t="shared" si="1218"/>
        <v>0</v>
      </c>
      <c r="BQ221" s="161">
        <f t="shared" ref="BQ221:BQ231" si="1259">BQ220</f>
        <v>0</v>
      </c>
      <c r="BR221" s="260">
        <v>797</v>
      </c>
      <c r="BS221" s="182">
        <f t="shared" si="1219"/>
        <v>0</v>
      </c>
      <c r="BT221" s="161">
        <f t="shared" ref="BT221:BT231" si="1260">BT220</f>
        <v>1</v>
      </c>
      <c r="BU221" s="260">
        <v>359.5</v>
      </c>
      <c r="BV221" s="180">
        <f t="shared" si="1220"/>
        <v>359.5</v>
      </c>
      <c r="BW221" s="162">
        <f t="shared" ref="BW221:BW231" si="1261">BW220</f>
        <v>1</v>
      </c>
      <c r="BX221" s="260">
        <v>9.5</v>
      </c>
      <c r="BY221" s="176">
        <f t="shared" si="1221"/>
        <v>9.5</v>
      </c>
      <c r="BZ221" s="161">
        <f t="shared" ref="BZ221:BZ231" si="1262">BZ220</f>
        <v>0</v>
      </c>
      <c r="CA221" s="260">
        <v>846</v>
      </c>
      <c r="CB221" s="180">
        <f t="shared" si="1222"/>
        <v>0</v>
      </c>
      <c r="CC221" s="162">
        <f t="shared" ref="CC221:CC231" si="1263">CC220</f>
        <v>0</v>
      </c>
      <c r="CD221" s="163"/>
      <c r="CE221" s="182"/>
      <c r="CF221" s="410">
        <f t="shared" ref="CF221:CF231" si="1264">CF220</f>
        <v>0</v>
      </c>
      <c r="CG221" s="259">
        <v>-1577</v>
      </c>
      <c r="CH221" s="182">
        <f t="shared" si="1223"/>
        <v>0</v>
      </c>
      <c r="CI221" s="416">
        <f t="shared" ref="CI221:CI231" si="1265">CI220</f>
        <v>0</v>
      </c>
      <c r="CJ221" s="259">
        <v>-847</v>
      </c>
      <c r="CK221" s="444">
        <f t="shared" si="1224"/>
        <v>0</v>
      </c>
      <c r="CL221" s="162">
        <f t="shared" ref="CL221:CL231" si="1266">CL220</f>
        <v>0</v>
      </c>
      <c r="CM221" s="259">
        <v>-263</v>
      </c>
      <c r="CN221" s="608">
        <f t="shared" si="1225"/>
        <v>0</v>
      </c>
      <c r="CO221" s="158">
        <f t="shared" si="1226"/>
        <v>409.15</v>
      </c>
      <c r="CP221" s="182"/>
      <c r="CQ221" s="731">
        <f t="shared" si="1227"/>
        <v>409.15</v>
      </c>
      <c r="CR221" s="599"/>
      <c r="CS221" s="359">
        <f t="shared" ref="CS221:CS231" si="1267">EDATE(CS220,1)</f>
        <v>40575</v>
      </c>
      <c r="CT221" s="613"/>
      <c r="CU221" s="182"/>
      <c r="CV221" s="608"/>
      <c r="CW221" s="642"/>
      <c r="CX221" s="182"/>
      <c r="CY221" s="608"/>
      <c r="CZ221" s="613"/>
      <c r="DA221" s="182"/>
      <c r="DB221" s="608"/>
      <c r="DC221" s="613"/>
      <c r="DD221" s="182"/>
      <c r="DE221" s="608"/>
      <c r="DF221" s="613"/>
      <c r="DG221" s="182"/>
      <c r="DH221" s="608"/>
      <c r="DI221" s="613"/>
      <c r="DJ221" s="182"/>
      <c r="DK221" s="608"/>
      <c r="DL221" s="613"/>
      <c r="DM221" s="182"/>
      <c r="DN221" s="608"/>
      <c r="DO221" s="613"/>
      <c r="DP221" s="182"/>
      <c r="DQ221" s="608"/>
      <c r="DR221" s="613"/>
      <c r="DS221" s="182"/>
      <c r="DT221" s="608"/>
      <c r="DU221" s="613"/>
      <c r="DV221" s="182"/>
      <c r="DW221" s="608"/>
      <c r="DX221" s="613"/>
      <c r="DY221" s="182"/>
      <c r="DZ221" s="608"/>
      <c r="EA221" s="613"/>
      <c r="EB221" s="182"/>
      <c r="EC221" s="608"/>
      <c r="ED221" s="613"/>
      <c r="EE221" s="182"/>
      <c r="EF221" s="608"/>
      <c r="EG221" s="613"/>
      <c r="EH221" s="182"/>
      <c r="EI221" s="608"/>
      <c r="EJ221" s="613"/>
      <c r="EK221" s="182"/>
      <c r="EL221" s="608"/>
      <c r="EM221" s="613"/>
      <c r="EN221" s="182"/>
      <c r="EO221" s="608"/>
      <c r="EP221" s="613"/>
      <c r="EQ221" s="182"/>
      <c r="ER221" s="608"/>
      <c r="ES221" s="613"/>
      <c r="ET221" s="182"/>
      <c r="EU221" s="608"/>
      <c r="EV221" s="613"/>
      <c r="EW221" s="182"/>
      <c r="EX221" s="608"/>
      <c r="EY221" s="613"/>
      <c r="EZ221" s="182"/>
      <c r="FA221" s="608"/>
      <c r="FB221" s="182"/>
      <c r="FC221" s="182"/>
      <c r="FD221" s="182"/>
      <c r="FE221" s="588"/>
      <c r="FF221" s="182"/>
      <c r="FG221" s="181"/>
      <c r="FH221" s="860"/>
      <c r="FI221" s="662">
        <f t="shared" si="966"/>
        <v>41579</v>
      </c>
      <c r="FJ221" s="677"/>
      <c r="FK221" s="677"/>
      <c r="FL221" s="677"/>
      <c r="FM221" s="677"/>
      <c r="FN221" s="677"/>
      <c r="FO221" s="677"/>
      <c r="FP221" s="677"/>
      <c r="FQ221" s="677"/>
      <c r="FR221" s="677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666"/>
      <c r="GD221" s="666"/>
      <c r="GE221" s="666"/>
      <c r="GF221" s="666"/>
      <c r="GG221" s="169"/>
      <c r="GH221" s="686">
        <f t="shared" si="1168"/>
        <v>0</v>
      </c>
      <c r="GI221" s="171">
        <f t="shared" si="1169"/>
        <v>0</v>
      </c>
      <c r="GJ221" s="171">
        <f t="shared" si="1170"/>
        <v>0</v>
      </c>
      <c r="GK221" s="171">
        <f t="shared" si="1171"/>
        <v>0</v>
      </c>
      <c r="GL221" s="171">
        <f t="shared" si="1172"/>
        <v>0</v>
      </c>
      <c r="GM221" s="171">
        <f t="shared" si="1173"/>
        <v>0</v>
      </c>
      <c r="GN221" s="171">
        <f t="shared" si="1174"/>
        <v>0</v>
      </c>
      <c r="GO221" s="171">
        <f t="shared" si="1175"/>
        <v>0</v>
      </c>
      <c r="GP221" s="171">
        <f t="shared" si="1176"/>
        <v>0</v>
      </c>
      <c r="GQ221" s="171">
        <f t="shared" si="1177"/>
        <v>0</v>
      </c>
      <c r="GR221" s="171">
        <f t="shared" si="1178"/>
        <v>0</v>
      </c>
      <c r="GS221" s="171">
        <f t="shared" si="1179"/>
        <v>10757.900000000003</v>
      </c>
      <c r="GT221" s="171">
        <f t="shared" si="1180"/>
        <v>0</v>
      </c>
      <c r="GU221" s="171">
        <f t="shared" si="1181"/>
        <v>0</v>
      </c>
      <c r="GV221" s="171">
        <f t="shared" si="1182"/>
        <v>0</v>
      </c>
      <c r="GW221" s="171">
        <f t="shared" si="1183"/>
        <v>0</v>
      </c>
      <c r="GX221" s="171">
        <f t="shared" si="1184"/>
        <v>0</v>
      </c>
      <c r="GY221" s="171">
        <f t="shared" si="1185"/>
        <v>18140.410000000003</v>
      </c>
      <c r="GZ221" s="171">
        <f t="shared" si="1186"/>
        <v>0</v>
      </c>
      <c r="HA221" s="171">
        <f t="shared" si="1187"/>
        <v>0</v>
      </c>
      <c r="HB221" s="171">
        <f t="shared" si="1188"/>
        <v>95548.9</v>
      </c>
      <c r="HC221" s="171">
        <f t="shared" si="1189"/>
        <v>15673.99</v>
      </c>
      <c r="HD221" s="171">
        <f t="shared" si="1190"/>
        <v>0</v>
      </c>
      <c r="HE221" s="171">
        <f t="shared" si="1191"/>
        <v>0</v>
      </c>
      <c r="HF221" s="171">
        <f t="shared" si="1192"/>
        <v>0</v>
      </c>
      <c r="HG221" s="171">
        <f t="shared" si="1193"/>
        <v>0</v>
      </c>
      <c r="HH221" s="171">
        <f t="shared" si="1194"/>
        <v>0</v>
      </c>
      <c r="HI221" s="778"/>
      <c r="HJ221" s="171">
        <f t="shared" si="1195"/>
        <v>3237</v>
      </c>
      <c r="HK221" s="171"/>
      <c r="HL221" s="172">
        <f t="shared" si="1196"/>
        <v>41579</v>
      </c>
      <c r="HM221" s="171">
        <f t="shared" si="1197"/>
        <v>140121.19999999995</v>
      </c>
      <c r="HN221" s="700">
        <f t="shared" si="1228"/>
        <v>40575</v>
      </c>
      <c r="HO221" s="160">
        <f t="shared" si="1229"/>
        <v>409.15</v>
      </c>
      <c r="HP221" s="160">
        <f t="shared" si="1230"/>
        <v>0</v>
      </c>
      <c r="HQ221" s="171">
        <f t="shared" si="1231"/>
        <v>409.15</v>
      </c>
      <c r="HR221" s="168">
        <f t="shared" si="1232"/>
        <v>1</v>
      </c>
      <c r="HS221" s="168">
        <f t="shared" si="1233"/>
        <v>0</v>
      </c>
      <c r="HT221" s="160">
        <f t="shared" ref="HT221:HT231" si="1268">HQ221+HT220</f>
        <v>109326.15000000002</v>
      </c>
      <c r="HU221" s="158">
        <f>MAX(HT55:HT221)</f>
        <v>109845.85000000003</v>
      </c>
      <c r="HV221" s="158">
        <f t="shared" si="1234"/>
        <v>-519.70000000001164</v>
      </c>
      <c r="HW221" s="170"/>
      <c r="HX221" s="468"/>
      <c r="HY221" s="156"/>
      <c r="HZ221" s="156"/>
      <c r="IA221" s="156"/>
      <c r="IB221" s="156"/>
      <c r="IC221" s="156"/>
      <c r="ID221" s="156"/>
      <c r="IE221" s="156"/>
      <c r="IF221" s="156"/>
      <c r="IG221" s="156"/>
      <c r="IH221" s="156"/>
      <c r="II221" s="156"/>
      <c r="IJ221" s="156"/>
      <c r="IK221" s="156"/>
      <c r="IL221" s="156"/>
      <c r="IM221" s="156"/>
      <c r="IN221" s="156"/>
      <c r="IO221" s="156"/>
      <c r="IP221" s="156"/>
      <c r="IQ221" s="156"/>
      <c r="IR221" s="156"/>
      <c r="IS221" s="156"/>
      <c r="IT221" s="156"/>
      <c r="IU221" s="156"/>
      <c r="IV221" s="156"/>
      <c r="IW221" s="156"/>
      <c r="IX221" s="156"/>
      <c r="IY221" s="156"/>
      <c r="IZ221" s="156"/>
      <c r="JA221" s="156"/>
      <c r="JB221" s="156"/>
      <c r="JC221" s="156"/>
      <c r="JD221" s="156"/>
      <c r="JE221" s="156"/>
      <c r="JF221" s="156"/>
      <c r="JG221" s="156"/>
      <c r="JH221" s="156"/>
      <c r="JI221" s="156"/>
      <c r="JJ221" s="156"/>
      <c r="JK221" s="156"/>
      <c r="JL221" s="156"/>
      <c r="JM221" s="156"/>
      <c r="JN221" s="156"/>
      <c r="JO221" s="156"/>
      <c r="JP221" s="156"/>
      <c r="JQ221" s="156"/>
      <c r="JR221" s="156"/>
      <c r="JS221" s="156"/>
      <c r="JT221" s="156"/>
      <c r="JU221" s="156"/>
    </row>
    <row r="222" spans="1:281" s="174" customFormat="1" ht="19.5" customHeight="1" x14ac:dyDescent="0.35">
      <c r="A222" s="156"/>
      <c r="B222" s="813">
        <f t="shared" si="1235"/>
        <v>40603</v>
      </c>
      <c r="C222" s="814">
        <f t="shared" si="1236"/>
        <v>24480.300000000003</v>
      </c>
      <c r="D222" s="816">
        <v>0</v>
      </c>
      <c r="E222" s="816">
        <v>0</v>
      </c>
      <c r="F222" s="814">
        <f t="shared" si="1198"/>
        <v>205.27999999999997</v>
      </c>
      <c r="G222" s="817">
        <f t="shared" si="1237"/>
        <v>24685.58</v>
      </c>
      <c r="H222" s="818">
        <f t="shared" si="1238"/>
        <v>8.3855181513298425E-3</v>
      </c>
      <c r="I222" s="765">
        <f t="shared" si="1239"/>
        <v>109531.43000000002</v>
      </c>
      <c r="J222" s="159">
        <f t="shared" si="1199"/>
        <v>-314.42000000001281</v>
      </c>
      <c r="K222" s="267">
        <v>40603</v>
      </c>
      <c r="L222" s="162">
        <f t="shared" si="1240"/>
        <v>0</v>
      </c>
      <c r="M222" s="259">
        <v>-1655.5</v>
      </c>
      <c r="N222" s="175">
        <f t="shared" si="1200"/>
        <v>0</v>
      </c>
      <c r="O222" s="162">
        <f t="shared" si="1241"/>
        <v>0</v>
      </c>
      <c r="P222" s="259">
        <v>-235.75</v>
      </c>
      <c r="Q222" s="176">
        <f t="shared" si="1201"/>
        <v>0</v>
      </c>
      <c r="R222" s="161">
        <f t="shared" si="1242"/>
        <v>0</v>
      </c>
      <c r="S222" s="260">
        <v>162.4</v>
      </c>
      <c r="T222" s="177">
        <f t="shared" si="1202"/>
        <v>0</v>
      </c>
      <c r="U222" s="164">
        <f t="shared" si="1243"/>
        <v>0</v>
      </c>
      <c r="V222" s="259">
        <v>-53.96</v>
      </c>
      <c r="W222" s="177">
        <f t="shared" si="1203"/>
        <v>0</v>
      </c>
      <c r="X222" s="164">
        <f t="shared" si="1244"/>
        <v>0</v>
      </c>
      <c r="Y222" s="248">
        <v>2097</v>
      </c>
      <c r="Z222" s="178">
        <f t="shared" si="1204"/>
        <v>0</v>
      </c>
      <c r="AA222" s="165">
        <f t="shared" si="1245"/>
        <v>0</v>
      </c>
      <c r="AB222" s="248">
        <v>1048.5</v>
      </c>
      <c r="AC222" s="179">
        <f t="shared" si="1205"/>
        <v>0</v>
      </c>
      <c r="AD222" s="164">
        <f t="shared" si="1246"/>
        <v>0</v>
      </c>
      <c r="AE222" s="248">
        <v>209.7</v>
      </c>
      <c r="AF222" s="179">
        <f t="shared" si="1206"/>
        <v>0</v>
      </c>
      <c r="AG222" s="164">
        <f t="shared" si="1247"/>
        <v>0</v>
      </c>
      <c r="AH222" s="439">
        <v>18890</v>
      </c>
      <c r="AI222" s="178">
        <f t="shared" si="1207"/>
        <v>0</v>
      </c>
      <c r="AJ222" s="165">
        <f t="shared" si="1248"/>
        <v>0</v>
      </c>
      <c r="AK222" s="439">
        <v>9445</v>
      </c>
      <c r="AL222" s="179">
        <f t="shared" si="1208"/>
        <v>0</v>
      </c>
      <c r="AM222" s="164">
        <f t="shared" si="1249"/>
        <v>0</v>
      </c>
      <c r="AN222" s="439">
        <v>3778</v>
      </c>
      <c r="AO222" s="178">
        <f t="shared" si="1209"/>
        <v>0</v>
      </c>
      <c r="AP222" s="165">
        <f t="shared" si="1250"/>
        <v>0</v>
      </c>
      <c r="AQ222" s="259">
        <v>-3109</v>
      </c>
      <c r="AR222" s="179">
        <f t="shared" si="1210"/>
        <v>0</v>
      </c>
      <c r="AS222" s="164">
        <f t="shared" si="1251"/>
        <v>1</v>
      </c>
      <c r="AT222" s="259">
        <v>-381.1</v>
      </c>
      <c r="AU222" s="180">
        <f t="shared" si="1211"/>
        <v>-381.1</v>
      </c>
      <c r="AV222" s="162">
        <f t="shared" si="1252"/>
        <v>0</v>
      </c>
      <c r="AW222" s="259">
        <v>-1796</v>
      </c>
      <c r="AX222" s="176">
        <f t="shared" si="1212"/>
        <v>0</v>
      </c>
      <c r="AY222" s="161">
        <f t="shared" si="1253"/>
        <v>0</v>
      </c>
      <c r="AZ222" s="248">
        <v>1455</v>
      </c>
      <c r="BA222" s="181">
        <f t="shared" si="1213"/>
        <v>0</v>
      </c>
      <c r="BB222" s="162">
        <f t="shared" si="1254"/>
        <v>0</v>
      </c>
      <c r="BC222" s="248">
        <v>145.5</v>
      </c>
      <c r="BD222" s="182">
        <f t="shared" si="1214"/>
        <v>0</v>
      </c>
      <c r="BE222" s="161">
        <f t="shared" si="1255"/>
        <v>0</v>
      </c>
      <c r="BF222" s="248">
        <v>4393.75</v>
      </c>
      <c r="BG222" s="182">
        <f t="shared" si="1215"/>
        <v>0</v>
      </c>
      <c r="BH222" s="161">
        <f t="shared" si="1256"/>
        <v>0</v>
      </c>
      <c r="BI222" s="248">
        <v>2196.88</v>
      </c>
      <c r="BJ222" s="180">
        <f t="shared" si="1216"/>
        <v>0</v>
      </c>
      <c r="BK222" s="161">
        <f t="shared" si="1257"/>
        <v>1</v>
      </c>
      <c r="BL222" s="248">
        <v>439.38</v>
      </c>
      <c r="BM222" s="180">
        <f t="shared" si="1217"/>
        <v>439.38</v>
      </c>
      <c r="BN222" s="161">
        <f t="shared" si="1258"/>
        <v>0</v>
      </c>
      <c r="BO222" s="259">
        <v>-1442</v>
      </c>
      <c r="BP222" s="176">
        <f t="shared" si="1218"/>
        <v>0</v>
      </c>
      <c r="BQ222" s="161">
        <f t="shared" si="1259"/>
        <v>0</v>
      </c>
      <c r="BR222" s="260">
        <v>336</v>
      </c>
      <c r="BS222" s="182">
        <f t="shared" si="1219"/>
        <v>0</v>
      </c>
      <c r="BT222" s="161">
        <f t="shared" si="1260"/>
        <v>1</v>
      </c>
      <c r="BU222" s="260">
        <v>148.5</v>
      </c>
      <c r="BV222" s="180">
        <f t="shared" si="1220"/>
        <v>148.5</v>
      </c>
      <c r="BW222" s="162">
        <f t="shared" si="1261"/>
        <v>1</v>
      </c>
      <c r="BX222" s="259">
        <v>-1.5</v>
      </c>
      <c r="BY222" s="176">
        <f t="shared" si="1221"/>
        <v>-1.5</v>
      </c>
      <c r="BZ222" s="161">
        <f t="shared" si="1262"/>
        <v>0</v>
      </c>
      <c r="CA222" s="260">
        <v>1032</v>
      </c>
      <c r="CB222" s="180">
        <f t="shared" si="1222"/>
        <v>0</v>
      </c>
      <c r="CC222" s="162">
        <f t="shared" si="1263"/>
        <v>0</v>
      </c>
      <c r="CD222" s="163"/>
      <c r="CE222" s="182"/>
      <c r="CF222" s="410">
        <f t="shared" si="1264"/>
        <v>0</v>
      </c>
      <c r="CG222" s="260">
        <v>9750</v>
      </c>
      <c r="CH222" s="182">
        <f t="shared" si="1223"/>
        <v>0</v>
      </c>
      <c r="CI222" s="416">
        <f t="shared" si="1265"/>
        <v>0</v>
      </c>
      <c r="CJ222" s="260">
        <v>4875</v>
      </c>
      <c r="CK222" s="444">
        <f t="shared" si="1224"/>
        <v>0</v>
      </c>
      <c r="CL222" s="162">
        <f t="shared" si="1266"/>
        <v>0</v>
      </c>
      <c r="CM222" s="260">
        <v>975</v>
      </c>
      <c r="CN222" s="608">
        <f t="shared" si="1225"/>
        <v>0</v>
      </c>
      <c r="CO222" s="158">
        <f t="shared" si="1226"/>
        <v>205.27999999999997</v>
      </c>
      <c r="CP222" s="182"/>
      <c r="CQ222" s="731">
        <f t="shared" si="1227"/>
        <v>205.27999999999997</v>
      </c>
      <c r="CR222" s="599"/>
      <c r="CS222" s="359">
        <f t="shared" si="1267"/>
        <v>40603</v>
      </c>
      <c r="CT222" s="613"/>
      <c r="CU222" s="182"/>
      <c r="CV222" s="608"/>
      <c r="CW222" s="642"/>
      <c r="CX222" s="182"/>
      <c r="CY222" s="608"/>
      <c r="CZ222" s="613"/>
      <c r="DA222" s="182"/>
      <c r="DB222" s="608"/>
      <c r="DC222" s="613"/>
      <c r="DD222" s="182"/>
      <c r="DE222" s="608"/>
      <c r="DF222" s="613"/>
      <c r="DG222" s="182"/>
      <c r="DH222" s="608"/>
      <c r="DI222" s="613"/>
      <c r="DJ222" s="182"/>
      <c r="DK222" s="608"/>
      <c r="DL222" s="613"/>
      <c r="DM222" s="182"/>
      <c r="DN222" s="608"/>
      <c r="DO222" s="613"/>
      <c r="DP222" s="182"/>
      <c r="DQ222" s="608"/>
      <c r="DR222" s="613"/>
      <c r="DS222" s="182"/>
      <c r="DT222" s="608"/>
      <c r="DU222" s="613"/>
      <c r="DV222" s="182"/>
      <c r="DW222" s="608"/>
      <c r="DX222" s="613"/>
      <c r="DY222" s="182"/>
      <c r="DZ222" s="608"/>
      <c r="EA222" s="613"/>
      <c r="EB222" s="182"/>
      <c r="EC222" s="608"/>
      <c r="ED222" s="613"/>
      <c r="EE222" s="182"/>
      <c r="EF222" s="608"/>
      <c r="EG222" s="613"/>
      <c r="EH222" s="182"/>
      <c r="EI222" s="608"/>
      <c r="EJ222" s="613"/>
      <c r="EK222" s="182"/>
      <c r="EL222" s="608"/>
      <c r="EM222" s="613"/>
      <c r="EN222" s="182"/>
      <c r="EO222" s="608"/>
      <c r="EP222" s="613"/>
      <c r="EQ222" s="182"/>
      <c r="ER222" s="608"/>
      <c r="ES222" s="613"/>
      <c r="ET222" s="182"/>
      <c r="EU222" s="608"/>
      <c r="EV222" s="613"/>
      <c r="EW222" s="182"/>
      <c r="EX222" s="608"/>
      <c r="EY222" s="613"/>
      <c r="EZ222" s="182"/>
      <c r="FA222" s="608"/>
      <c r="FB222" s="182"/>
      <c r="FC222" s="182"/>
      <c r="FD222" s="182"/>
      <c r="FE222" s="588"/>
      <c r="FF222" s="182"/>
      <c r="FG222" s="181"/>
      <c r="FH222" s="860"/>
      <c r="FI222" s="662">
        <f t="shared" si="966"/>
        <v>41609</v>
      </c>
      <c r="FJ222" s="677"/>
      <c r="FK222" s="677"/>
      <c r="FL222" s="677"/>
      <c r="FM222" s="677"/>
      <c r="FN222" s="677"/>
      <c r="FO222" s="677"/>
      <c r="FP222" s="677"/>
      <c r="FQ222" s="677"/>
      <c r="FR222" s="677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666"/>
      <c r="GD222" s="666"/>
      <c r="GE222" s="666"/>
      <c r="GF222" s="666"/>
      <c r="GG222" s="169"/>
      <c r="GH222" s="686">
        <f t="shared" si="1168"/>
        <v>0</v>
      </c>
      <c r="GI222" s="171">
        <f t="shared" si="1169"/>
        <v>0</v>
      </c>
      <c r="GJ222" s="171">
        <f t="shared" si="1170"/>
        <v>0</v>
      </c>
      <c r="GK222" s="171">
        <f t="shared" si="1171"/>
        <v>0</v>
      </c>
      <c r="GL222" s="171">
        <f t="shared" si="1172"/>
        <v>0</v>
      </c>
      <c r="GM222" s="171">
        <f t="shared" si="1173"/>
        <v>0</v>
      </c>
      <c r="GN222" s="171">
        <f t="shared" si="1174"/>
        <v>0</v>
      </c>
      <c r="GO222" s="171">
        <f t="shared" si="1175"/>
        <v>0</v>
      </c>
      <c r="GP222" s="171">
        <f t="shared" si="1176"/>
        <v>0</v>
      </c>
      <c r="GQ222" s="171">
        <f t="shared" si="1177"/>
        <v>0</v>
      </c>
      <c r="GR222" s="171">
        <f t="shared" si="1178"/>
        <v>0</v>
      </c>
      <c r="GS222" s="171">
        <f t="shared" si="1179"/>
        <v>10955.200000000003</v>
      </c>
      <c r="GT222" s="171">
        <f t="shared" si="1180"/>
        <v>0</v>
      </c>
      <c r="GU222" s="171">
        <f t="shared" si="1181"/>
        <v>0</v>
      </c>
      <c r="GV222" s="171">
        <f t="shared" si="1182"/>
        <v>0</v>
      </c>
      <c r="GW222" s="171">
        <f t="shared" si="1183"/>
        <v>0</v>
      </c>
      <c r="GX222" s="171">
        <f t="shared" si="1184"/>
        <v>0</v>
      </c>
      <c r="GY222" s="171">
        <f t="shared" si="1185"/>
        <v>18326.290000000005</v>
      </c>
      <c r="GZ222" s="171">
        <f t="shared" si="1186"/>
        <v>0</v>
      </c>
      <c r="HA222" s="171">
        <f t="shared" si="1187"/>
        <v>0</v>
      </c>
      <c r="HB222" s="171">
        <f t="shared" si="1188"/>
        <v>97217.64</v>
      </c>
      <c r="HC222" s="171">
        <f t="shared" si="1189"/>
        <v>16007.74</v>
      </c>
      <c r="HD222" s="171">
        <f t="shared" si="1190"/>
        <v>0</v>
      </c>
      <c r="HE222" s="171">
        <f t="shared" si="1191"/>
        <v>0</v>
      </c>
      <c r="HF222" s="171">
        <f t="shared" si="1192"/>
        <v>0</v>
      </c>
      <c r="HG222" s="171">
        <f t="shared" si="1193"/>
        <v>0</v>
      </c>
      <c r="HH222" s="171">
        <f t="shared" si="1194"/>
        <v>0</v>
      </c>
      <c r="HI222" s="778"/>
      <c r="HJ222" s="171">
        <f t="shared" si="1195"/>
        <v>2385.67</v>
      </c>
      <c r="HK222" s="171"/>
      <c r="HL222" s="172">
        <f t="shared" si="1196"/>
        <v>41609</v>
      </c>
      <c r="HM222" s="171">
        <f t="shared" si="1197"/>
        <v>142506.86999999997</v>
      </c>
      <c r="HN222" s="700">
        <f t="shared" si="1228"/>
        <v>40603</v>
      </c>
      <c r="HO222" s="160">
        <f t="shared" si="1229"/>
        <v>205.27999999999997</v>
      </c>
      <c r="HP222" s="160">
        <f t="shared" si="1230"/>
        <v>0</v>
      </c>
      <c r="HQ222" s="171">
        <f t="shared" si="1231"/>
        <v>205.27999999999997</v>
      </c>
      <c r="HR222" s="168">
        <f t="shared" si="1232"/>
        <v>1</v>
      </c>
      <c r="HS222" s="168">
        <f t="shared" si="1233"/>
        <v>0</v>
      </c>
      <c r="HT222" s="160">
        <f t="shared" si="1268"/>
        <v>109531.43000000002</v>
      </c>
      <c r="HU222" s="158">
        <f>MAX(HT55:HT222)</f>
        <v>109845.85000000003</v>
      </c>
      <c r="HV222" s="158">
        <f t="shared" si="1234"/>
        <v>-314.42000000001281</v>
      </c>
      <c r="HW222" s="170"/>
      <c r="HX222" s="468"/>
      <c r="HY222" s="156"/>
      <c r="HZ222" s="156"/>
      <c r="IA222" s="156"/>
      <c r="IB222" s="156"/>
      <c r="IC222" s="156"/>
      <c r="ID222" s="156"/>
      <c r="IE222" s="156"/>
      <c r="IF222" s="156"/>
      <c r="IG222" s="156"/>
      <c r="IH222" s="156"/>
      <c r="II222" s="156"/>
      <c r="IJ222" s="156"/>
      <c r="IK222" s="156"/>
      <c r="IL222" s="156"/>
      <c r="IM222" s="156"/>
      <c r="IN222" s="156"/>
      <c r="IO222" s="156"/>
      <c r="IP222" s="156"/>
      <c r="IQ222" s="156"/>
      <c r="IR222" s="156"/>
      <c r="IS222" s="156"/>
      <c r="IT222" s="156"/>
      <c r="IU222" s="156"/>
      <c r="IV222" s="156"/>
      <c r="IW222" s="156"/>
      <c r="IX222" s="156"/>
      <c r="IY222" s="156"/>
      <c r="IZ222" s="156"/>
      <c r="JA222" s="156"/>
      <c r="JB222" s="156"/>
      <c r="JC222" s="156"/>
      <c r="JD222" s="156"/>
      <c r="JE222" s="156"/>
      <c r="JF222" s="156"/>
      <c r="JG222" s="156"/>
      <c r="JH222" s="156"/>
      <c r="JI222" s="156"/>
      <c r="JJ222" s="156"/>
      <c r="JK222" s="156"/>
      <c r="JL222" s="156"/>
      <c r="JM222" s="156"/>
      <c r="JN222" s="156"/>
      <c r="JO222" s="156"/>
      <c r="JP222" s="156"/>
      <c r="JQ222" s="156"/>
      <c r="JR222" s="156"/>
      <c r="JS222" s="156"/>
      <c r="JT222" s="156"/>
      <c r="JU222" s="156"/>
    </row>
    <row r="223" spans="1:281" s="174" customFormat="1" ht="19.5" customHeight="1" x14ac:dyDescent="0.35">
      <c r="A223" s="156"/>
      <c r="B223" s="813">
        <f t="shared" si="1235"/>
        <v>40634</v>
      </c>
      <c r="C223" s="814">
        <f t="shared" si="1236"/>
        <v>24685.58</v>
      </c>
      <c r="D223" s="816">
        <v>0</v>
      </c>
      <c r="E223" s="816">
        <v>0</v>
      </c>
      <c r="F223" s="814">
        <f t="shared" si="1198"/>
        <v>2051.9</v>
      </c>
      <c r="G223" s="817">
        <f t="shared" si="1237"/>
        <v>26737.480000000003</v>
      </c>
      <c r="H223" s="818">
        <f t="shared" si="1238"/>
        <v>8.3121401239103956E-2</v>
      </c>
      <c r="I223" s="765">
        <f t="shared" si="1239"/>
        <v>111583.33000000002</v>
      </c>
      <c r="J223" s="159">
        <f t="shared" si="1199"/>
        <v>0</v>
      </c>
      <c r="K223" s="267">
        <v>40634</v>
      </c>
      <c r="L223" s="162">
        <f t="shared" si="1240"/>
        <v>0</v>
      </c>
      <c r="M223" s="260">
        <v>1063</v>
      </c>
      <c r="N223" s="175">
        <f t="shared" si="1200"/>
        <v>0</v>
      </c>
      <c r="O223" s="162">
        <f t="shared" si="1241"/>
        <v>0</v>
      </c>
      <c r="P223" s="260">
        <v>36.1</v>
      </c>
      <c r="Q223" s="176">
        <f t="shared" si="1201"/>
        <v>0</v>
      </c>
      <c r="R223" s="161">
        <f t="shared" si="1242"/>
        <v>0</v>
      </c>
      <c r="S223" s="260">
        <v>1256.2</v>
      </c>
      <c r="T223" s="177">
        <f t="shared" si="1202"/>
        <v>0</v>
      </c>
      <c r="U223" s="164">
        <f t="shared" si="1243"/>
        <v>0</v>
      </c>
      <c r="V223" s="260">
        <v>55.42</v>
      </c>
      <c r="W223" s="177">
        <f t="shared" si="1203"/>
        <v>0</v>
      </c>
      <c r="X223" s="164">
        <f t="shared" si="1244"/>
        <v>0</v>
      </c>
      <c r="Y223" s="248">
        <v>13126</v>
      </c>
      <c r="Z223" s="178">
        <f t="shared" si="1204"/>
        <v>0</v>
      </c>
      <c r="AA223" s="165">
        <f t="shared" si="1245"/>
        <v>0</v>
      </c>
      <c r="AB223" s="248">
        <v>6563</v>
      </c>
      <c r="AC223" s="179">
        <f t="shared" si="1205"/>
        <v>0</v>
      </c>
      <c r="AD223" s="164">
        <f t="shared" si="1246"/>
        <v>0</v>
      </c>
      <c r="AE223" s="248">
        <v>1312.6</v>
      </c>
      <c r="AF223" s="179">
        <f t="shared" si="1206"/>
        <v>0</v>
      </c>
      <c r="AG223" s="164">
        <f t="shared" si="1247"/>
        <v>0</v>
      </c>
      <c r="AH223" s="439">
        <v>51180</v>
      </c>
      <c r="AI223" s="178">
        <f t="shared" si="1207"/>
        <v>0</v>
      </c>
      <c r="AJ223" s="165">
        <f t="shared" si="1248"/>
        <v>0</v>
      </c>
      <c r="AK223" s="439">
        <v>25590</v>
      </c>
      <c r="AL223" s="179">
        <f t="shared" si="1208"/>
        <v>0</v>
      </c>
      <c r="AM223" s="164">
        <f t="shared" si="1249"/>
        <v>0</v>
      </c>
      <c r="AN223" s="439">
        <v>10236</v>
      </c>
      <c r="AO223" s="178">
        <f t="shared" si="1209"/>
        <v>0</v>
      </c>
      <c r="AP223" s="165">
        <f t="shared" si="1250"/>
        <v>0</v>
      </c>
      <c r="AQ223" s="260">
        <v>6424</v>
      </c>
      <c r="AR223" s="179">
        <f t="shared" si="1210"/>
        <v>0</v>
      </c>
      <c r="AS223" s="164">
        <f t="shared" si="1251"/>
        <v>1</v>
      </c>
      <c r="AT223" s="260">
        <v>642.4</v>
      </c>
      <c r="AU223" s="180">
        <f t="shared" si="1211"/>
        <v>642.4</v>
      </c>
      <c r="AV223" s="162">
        <f t="shared" si="1252"/>
        <v>0</v>
      </c>
      <c r="AW223" s="260">
        <v>2718</v>
      </c>
      <c r="AX223" s="176">
        <f t="shared" si="1212"/>
        <v>0</v>
      </c>
      <c r="AY223" s="161">
        <f t="shared" si="1253"/>
        <v>0</v>
      </c>
      <c r="AZ223" s="248">
        <v>6975</v>
      </c>
      <c r="BA223" s="181">
        <f t="shared" si="1213"/>
        <v>0</v>
      </c>
      <c r="BB223" s="162">
        <f t="shared" si="1254"/>
        <v>0</v>
      </c>
      <c r="BC223" s="248">
        <v>697.5</v>
      </c>
      <c r="BD223" s="182">
        <f t="shared" si="1214"/>
        <v>0</v>
      </c>
      <c r="BE223" s="161">
        <f t="shared" si="1255"/>
        <v>0</v>
      </c>
      <c r="BF223" s="248">
        <v>8125</v>
      </c>
      <c r="BG223" s="182">
        <f t="shared" si="1215"/>
        <v>0</v>
      </c>
      <c r="BH223" s="161">
        <f t="shared" si="1256"/>
        <v>0</v>
      </c>
      <c r="BI223" s="248">
        <v>4062.5</v>
      </c>
      <c r="BJ223" s="180">
        <f t="shared" si="1216"/>
        <v>0</v>
      </c>
      <c r="BK223" s="161">
        <f t="shared" si="1257"/>
        <v>1</v>
      </c>
      <c r="BL223" s="248">
        <v>812.5</v>
      </c>
      <c r="BM223" s="180">
        <f t="shared" si="1217"/>
        <v>812.5</v>
      </c>
      <c r="BN223" s="161">
        <f t="shared" si="1258"/>
        <v>0</v>
      </c>
      <c r="BO223" s="260">
        <v>242.25</v>
      </c>
      <c r="BP223" s="176">
        <f t="shared" si="1218"/>
        <v>0</v>
      </c>
      <c r="BQ223" s="161">
        <f t="shared" si="1259"/>
        <v>0</v>
      </c>
      <c r="BR223" s="260">
        <v>1086</v>
      </c>
      <c r="BS223" s="182">
        <f t="shared" si="1219"/>
        <v>0</v>
      </c>
      <c r="BT223" s="161">
        <f t="shared" si="1260"/>
        <v>1</v>
      </c>
      <c r="BU223" s="260">
        <v>523.5</v>
      </c>
      <c r="BV223" s="180">
        <f t="shared" si="1220"/>
        <v>523.5</v>
      </c>
      <c r="BW223" s="162">
        <f t="shared" si="1261"/>
        <v>1</v>
      </c>
      <c r="BX223" s="260">
        <v>73.5</v>
      </c>
      <c r="BY223" s="176">
        <f t="shared" si="1221"/>
        <v>73.5</v>
      </c>
      <c r="BZ223" s="161">
        <f t="shared" si="1262"/>
        <v>0</v>
      </c>
      <c r="CA223" s="260">
        <v>2923.99</v>
      </c>
      <c r="CB223" s="180">
        <f t="shared" si="1222"/>
        <v>0</v>
      </c>
      <c r="CC223" s="162">
        <f t="shared" si="1263"/>
        <v>0</v>
      </c>
      <c r="CD223" s="163"/>
      <c r="CE223" s="182"/>
      <c r="CF223" s="410">
        <f t="shared" si="1264"/>
        <v>0</v>
      </c>
      <c r="CG223" s="260">
        <v>7210</v>
      </c>
      <c r="CH223" s="182">
        <f t="shared" si="1223"/>
        <v>0</v>
      </c>
      <c r="CI223" s="416">
        <f t="shared" si="1265"/>
        <v>0</v>
      </c>
      <c r="CJ223" s="260">
        <v>3605</v>
      </c>
      <c r="CK223" s="444">
        <f t="shared" si="1224"/>
        <v>0</v>
      </c>
      <c r="CL223" s="162">
        <f t="shared" si="1266"/>
        <v>0</v>
      </c>
      <c r="CM223" s="260">
        <v>721</v>
      </c>
      <c r="CN223" s="608">
        <f t="shared" si="1225"/>
        <v>0</v>
      </c>
      <c r="CO223" s="158">
        <f t="shared" si="1226"/>
        <v>2051.9</v>
      </c>
      <c r="CP223" s="182"/>
      <c r="CQ223" s="731">
        <f t="shared" si="1227"/>
        <v>2051.9</v>
      </c>
      <c r="CR223" s="599"/>
      <c r="CS223" s="359">
        <f t="shared" si="1267"/>
        <v>40634</v>
      </c>
      <c r="CT223" s="613"/>
      <c r="CU223" s="182"/>
      <c r="CV223" s="608"/>
      <c r="CW223" s="642"/>
      <c r="CX223" s="182"/>
      <c r="CY223" s="608"/>
      <c r="CZ223" s="613"/>
      <c r="DA223" s="182"/>
      <c r="DB223" s="608"/>
      <c r="DC223" s="613"/>
      <c r="DD223" s="182"/>
      <c r="DE223" s="608"/>
      <c r="DF223" s="613"/>
      <c r="DG223" s="182"/>
      <c r="DH223" s="608"/>
      <c r="DI223" s="613"/>
      <c r="DJ223" s="182"/>
      <c r="DK223" s="608"/>
      <c r="DL223" s="613"/>
      <c r="DM223" s="182"/>
      <c r="DN223" s="608"/>
      <c r="DO223" s="613"/>
      <c r="DP223" s="182"/>
      <c r="DQ223" s="608"/>
      <c r="DR223" s="613"/>
      <c r="DS223" s="182"/>
      <c r="DT223" s="608"/>
      <c r="DU223" s="613"/>
      <c r="DV223" s="182"/>
      <c r="DW223" s="608"/>
      <c r="DX223" s="613"/>
      <c r="DY223" s="182"/>
      <c r="DZ223" s="608"/>
      <c r="EA223" s="613"/>
      <c r="EB223" s="182"/>
      <c r="EC223" s="608"/>
      <c r="ED223" s="613"/>
      <c r="EE223" s="182"/>
      <c r="EF223" s="608"/>
      <c r="EG223" s="613"/>
      <c r="EH223" s="182"/>
      <c r="EI223" s="608"/>
      <c r="EJ223" s="613"/>
      <c r="EK223" s="182"/>
      <c r="EL223" s="608"/>
      <c r="EM223" s="613"/>
      <c r="EN223" s="182"/>
      <c r="EO223" s="608"/>
      <c r="EP223" s="613"/>
      <c r="EQ223" s="182"/>
      <c r="ER223" s="608"/>
      <c r="ES223" s="613"/>
      <c r="ET223" s="182"/>
      <c r="EU223" s="608"/>
      <c r="EV223" s="613"/>
      <c r="EW223" s="182"/>
      <c r="EX223" s="608"/>
      <c r="EY223" s="613"/>
      <c r="EZ223" s="182"/>
      <c r="FA223" s="608"/>
      <c r="FB223" s="182"/>
      <c r="FC223" s="182"/>
      <c r="FD223" s="182"/>
      <c r="FE223" s="588"/>
      <c r="FF223" s="182"/>
      <c r="FG223" s="181"/>
      <c r="FH223" s="860"/>
      <c r="FI223" s="662">
        <f t="shared" si="966"/>
        <v>41640</v>
      </c>
      <c r="FJ223" s="677"/>
      <c r="FK223" s="677"/>
      <c r="FL223" s="677"/>
      <c r="FM223" s="677"/>
      <c r="FN223" s="677"/>
      <c r="FO223" s="677"/>
      <c r="FP223" s="677"/>
      <c r="FQ223" s="677"/>
      <c r="FR223" s="677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666"/>
      <c r="GD223" s="666"/>
      <c r="GE223" s="666"/>
      <c r="GF223" s="666"/>
      <c r="GG223" s="169"/>
      <c r="GH223" s="686">
        <f t="shared" ref="GH223:GH234" si="1269">N265+GH222</f>
        <v>0</v>
      </c>
      <c r="GI223" s="171">
        <f t="shared" ref="GI223:GI234" si="1270">Q265+GI222</f>
        <v>0</v>
      </c>
      <c r="GJ223" s="171">
        <f t="shared" ref="GJ223:GJ234" si="1271">T265+GJ222</f>
        <v>0</v>
      </c>
      <c r="GK223" s="171">
        <f t="shared" ref="GK223:GK234" si="1272">W265+GK222</f>
        <v>0</v>
      </c>
      <c r="GL223" s="171">
        <f t="shared" ref="GL223:GL234" si="1273">Z265+GL222</f>
        <v>0</v>
      </c>
      <c r="GM223" s="171">
        <f t="shared" ref="GM223:GM234" si="1274">AC265+GM222</f>
        <v>0</v>
      </c>
      <c r="GN223" s="171">
        <f t="shared" ref="GN223:GN234" si="1275">AF265+GN222</f>
        <v>0</v>
      </c>
      <c r="GO223" s="171">
        <f t="shared" ref="GO223:GO234" si="1276">AI265+GO222</f>
        <v>0</v>
      </c>
      <c r="GP223" s="171">
        <f t="shared" ref="GP223:GP234" si="1277">AL265+GP222</f>
        <v>0</v>
      </c>
      <c r="GQ223" s="171">
        <f t="shared" ref="GQ223:GQ234" si="1278">AO265+GQ222</f>
        <v>0</v>
      </c>
      <c r="GR223" s="171">
        <f t="shared" ref="GR223:GR234" si="1279">AR265+GR222</f>
        <v>0</v>
      </c>
      <c r="GS223" s="171">
        <f t="shared" ref="GS223:GS234" si="1280">AU265+GS222</f>
        <v>11110.700000000003</v>
      </c>
      <c r="GT223" s="171">
        <f t="shared" ref="GT223:GT234" si="1281">AX265+GT222</f>
        <v>0</v>
      </c>
      <c r="GU223" s="171">
        <f t="shared" ref="GU223:GU234" si="1282">BA265+GU222</f>
        <v>0</v>
      </c>
      <c r="GV223" s="171">
        <f t="shared" ref="GV223:GV234" si="1283">BD265+GV222</f>
        <v>0</v>
      </c>
      <c r="GW223" s="171">
        <f t="shared" ref="GW223:GW234" si="1284">BG265+GW222</f>
        <v>0</v>
      </c>
      <c r="GX223" s="171">
        <f t="shared" ref="GX223:GX234" si="1285">BJ265+GX222</f>
        <v>0</v>
      </c>
      <c r="GY223" s="171">
        <f t="shared" ref="GY223:GY234" si="1286">BM265+GY222</f>
        <v>17955.290000000005</v>
      </c>
      <c r="GZ223" s="171">
        <f t="shared" ref="GZ223:GZ234" si="1287">BP265+GZ222</f>
        <v>0</v>
      </c>
      <c r="HA223" s="171">
        <f t="shared" ref="HA223:HA234" si="1288">BS265+HA222</f>
        <v>0</v>
      </c>
      <c r="HB223" s="171">
        <f t="shared" ref="HB223:HB234" si="1289">BV265+HB222</f>
        <v>96728.65</v>
      </c>
      <c r="HC223" s="171">
        <f t="shared" ref="HC223:HC234" si="1290">BY265+HC222</f>
        <v>15878.74</v>
      </c>
      <c r="HD223" s="171">
        <f t="shared" ref="HD223:HD234" si="1291">CB265+HD222</f>
        <v>0</v>
      </c>
      <c r="HE223" s="171">
        <f t="shared" ref="HE223:HE234" si="1292">CE265+HE222</f>
        <v>0</v>
      </c>
      <c r="HF223" s="171">
        <f t="shared" ref="HF223:HF234" si="1293">CH265+HF222</f>
        <v>0</v>
      </c>
      <c r="HG223" s="171">
        <f t="shared" ref="HG223:HG234" si="1294">CK265+HG222</f>
        <v>0</v>
      </c>
      <c r="HH223" s="171">
        <f t="shared" ref="HH223:HH234" si="1295">CN265+HH222</f>
        <v>0</v>
      </c>
      <c r="HI223" s="778"/>
      <c r="HJ223" s="171">
        <f t="shared" ref="HJ223:HJ234" si="1296">CO265</f>
        <v>-833.49</v>
      </c>
      <c r="HK223" s="171"/>
      <c r="HL223" s="172">
        <f t="shared" ref="HL223:HL234" si="1297">B265</f>
        <v>41640</v>
      </c>
      <c r="HM223" s="171">
        <f t="shared" si="1197"/>
        <v>141673.37999999998</v>
      </c>
      <c r="HN223" s="700">
        <f t="shared" si="1228"/>
        <v>40634</v>
      </c>
      <c r="HO223" s="160">
        <f t="shared" si="1229"/>
        <v>2051.9</v>
      </c>
      <c r="HP223" s="160">
        <f t="shared" si="1230"/>
        <v>0</v>
      </c>
      <c r="HQ223" s="171">
        <f t="shared" si="1231"/>
        <v>2051.9</v>
      </c>
      <c r="HR223" s="168">
        <f t="shared" si="1232"/>
        <v>1</v>
      </c>
      <c r="HS223" s="168">
        <f t="shared" si="1233"/>
        <v>0</v>
      </c>
      <c r="HT223" s="160">
        <f t="shared" si="1268"/>
        <v>111583.33000000002</v>
      </c>
      <c r="HU223" s="158">
        <f>MAX(HT55:HT223)</f>
        <v>111583.33000000002</v>
      </c>
      <c r="HV223" s="158">
        <f t="shared" si="1234"/>
        <v>0</v>
      </c>
      <c r="HW223" s="170"/>
      <c r="HX223" s="468"/>
      <c r="HY223" s="156"/>
      <c r="HZ223" s="156"/>
      <c r="IA223" s="156"/>
      <c r="IB223" s="156"/>
      <c r="IC223" s="156"/>
      <c r="ID223" s="156"/>
      <c r="IE223" s="156"/>
      <c r="IF223" s="156"/>
      <c r="IG223" s="156"/>
      <c r="IH223" s="156"/>
      <c r="II223" s="156"/>
      <c r="IJ223" s="156"/>
      <c r="IK223" s="156"/>
      <c r="IL223" s="156"/>
      <c r="IM223" s="156"/>
      <c r="IN223" s="156"/>
      <c r="IO223" s="156"/>
      <c r="IP223" s="156"/>
      <c r="IQ223" s="156"/>
      <c r="IR223" s="156"/>
      <c r="IS223" s="156"/>
      <c r="IT223" s="156"/>
      <c r="IU223" s="156"/>
      <c r="IV223" s="156"/>
      <c r="IW223" s="156"/>
      <c r="IX223" s="156"/>
      <c r="IY223" s="156"/>
      <c r="IZ223" s="156"/>
      <c r="JA223" s="156"/>
      <c r="JB223" s="156"/>
      <c r="JC223" s="156"/>
      <c r="JD223" s="156"/>
      <c r="JE223" s="156"/>
      <c r="JF223" s="156"/>
      <c r="JG223" s="156"/>
      <c r="JH223" s="156"/>
      <c r="JI223" s="156"/>
      <c r="JJ223" s="156"/>
      <c r="JK223" s="156"/>
      <c r="JL223" s="156"/>
      <c r="JM223" s="156"/>
      <c r="JN223" s="156"/>
      <c r="JO223" s="156"/>
      <c r="JP223" s="156"/>
      <c r="JQ223" s="156"/>
      <c r="JR223" s="156"/>
      <c r="JS223" s="156"/>
      <c r="JT223" s="156"/>
      <c r="JU223" s="156"/>
    </row>
    <row r="224" spans="1:281" s="174" customFormat="1" ht="19.5" customHeight="1" x14ac:dyDescent="0.35">
      <c r="A224" s="156"/>
      <c r="B224" s="813">
        <f t="shared" si="1235"/>
        <v>40664</v>
      </c>
      <c r="C224" s="814">
        <f t="shared" si="1236"/>
        <v>26737.480000000003</v>
      </c>
      <c r="D224" s="816">
        <v>0</v>
      </c>
      <c r="E224" s="816">
        <v>0</v>
      </c>
      <c r="F224" s="814">
        <f t="shared" si="1198"/>
        <v>-2300.5299999999997</v>
      </c>
      <c r="G224" s="817">
        <f t="shared" si="1237"/>
        <v>24436.950000000004</v>
      </c>
      <c r="H224" s="818">
        <f t="shared" si="1238"/>
        <v>-8.6041392083322718E-2</v>
      </c>
      <c r="I224" s="765">
        <f t="shared" si="1239"/>
        <v>109282.80000000002</v>
      </c>
      <c r="J224" s="159">
        <f t="shared" si="1199"/>
        <v>-2300.5299999999988</v>
      </c>
      <c r="K224" s="267">
        <v>40664</v>
      </c>
      <c r="L224" s="162">
        <f t="shared" si="1240"/>
        <v>0</v>
      </c>
      <c r="M224" s="259">
        <v>-2152.5</v>
      </c>
      <c r="N224" s="175">
        <f t="shared" si="1200"/>
        <v>0</v>
      </c>
      <c r="O224" s="162">
        <f t="shared" si="1241"/>
        <v>0</v>
      </c>
      <c r="P224" s="259">
        <v>-250.35</v>
      </c>
      <c r="Q224" s="176">
        <f t="shared" si="1201"/>
        <v>0</v>
      </c>
      <c r="R224" s="161">
        <f t="shared" si="1242"/>
        <v>0</v>
      </c>
      <c r="S224" s="259">
        <v>-784.6</v>
      </c>
      <c r="T224" s="177">
        <f t="shared" si="1202"/>
        <v>0</v>
      </c>
      <c r="U224" s="164">
        <f t="shared" si="1243"/>
        <v>0</v>
      </c>
      <c r="V224" s="259">
        <v>-113.56</v>
      </c>
      <c r="W224" s="177">
        <f t="shared" si="1203"/>
        <v>0</v>
      </c>
      <c r="X224" s="164">
        <f t="shared" si="1244"/>
        <v>0</v>
      </c>
      <c r="Y224" s="247">
        <v>-7322</v>
      </c>
      <c r="Z224" s="178">
        <f t="shared" si="1204"/>
        <v>0</v>
      </c>
      <c r="AA224" s="165">
        <f t="shared" si="1245"/>
        <v>0</v>
      </c>
      <c r="AB224" s="247">
        <v>-3700</v>
      </c>
      <c r="AC224" s="179">
        <f t="shared" si="1205"/>
        <v>0</v>
      </c>
      <c r="AD224" s="164">
        <f t="shared" si="1246"/>
        <v>0</v>
      </c>
      <c r="AE224" s="247">
        <v>-802.4</v>
      </c>
      <c r="AF224" s="179">
        <f t="shared" si="1206"/>
        <v>0</v>
      </c>
      <c r="AG224" s="164">
        <f t="shared" si="1247"/>
        <v>0</v>
      </c>
      <c r="AH224" s="243">
        <v>-38719</v>
      </c>
      <c r="AI224" s="178">
        <f t="shared" si="1207"/>
        <v>0</v>
      </c>
      <c r="AJ224" s="165">
        <f t="shared" si="1248"/>
        <v>0</v>
      </c>
      <c r="AK224" s="243">
        <v>-19379</v>
      </c>
      <c r="AL224" s="179">
        <f t="shared" si="1208"/>
        <v>0</v>
      </c>
      <c r="AM224" s="164">
        <f t="shared" si="1249"/>
        <v>0</v>
      </c>
      <c r="AN224" s="243">
        <v>-7775</v>
      </c>
      <c r="AO224" s="178">
        <f t="shared" si="1209"/>
        <v>0</v>
      </c>
      <c r="AP224" s="165">
        <f t="shared" si="1250"/>
        <v>0</v>
      </c>
      <c r="AQ224" s="259">
        <v>-5388</v>
      </c>
      <c r="AR224" s="179">
        <f t="shared" si="1210"/>
        <v>0</v>
      </c>
      <c r="AS224" s="164">
        <f t="shared" si="1251"/>
        <v>1</v>
      </c>
      <c r="AT224" s="259">
        <v>-573.9</v>
      </c>
      <c r="AU224" s="180">
        <f t="shared" si="1211"/>
        <v>-573.9</v>
      </c>
      <c r="AV224" s="162">
        <f t="shared" si="1252"/>
        <v>0</v>
      </c>
      <c r="AW224" s="259">
        <v>-1249</v>
      </c>
      <c r="AX224" s="176">
        <f t="shared" si="1212"/>
        <v>0</v>
      </c>
      <c r="AY224" s="161">
        <f t="shared" si="1253"/>
        <v>0</v>
      </c>
      <c r="AZ224" s="248">
        <v>4241.25</v>
      </c>
      <c r="BA224" s="181">
        <f t="shared" si="1213"/>
        <v>0</v>
      </c>
      <c r="BB224" s="162">
        <f t="shared" si="1254"/>
        <v>0</v>
      </c>
      <c r="BC224" s="248">
        <v>424.13</v>
      </c>
      <c r="BD224" s="182">
        <f t="shared" si="1214"/>
        <v>0</v>
      </c>
      <c r="BE224" s="161">
        <f t="shared" si="1255"/>
        <v>0</v>
      </c>
      <c r="BF224" s="247">
        <v>-4855.25</v>
      </c>
      <c r="BG224" s="182">
        <f t="shared" si="1215"/>
        <v>0</v>
      </c>
      <c r="BH224" s="161">
        <f t="shared" si="1256"/>
        <v>0</v>
      </c>
      <c r="BI224" s="247">
        <v>-2447.13</v>
      </c>
      <c r="BJ224" s="180">
        <f t="shared" si="1216"/>
        <v>0</v>
      </c>
      <c r="BK224" s="161">
        <f t="shared" si="1257"/>
        <v>1</v>
      </c>
      <c r="BL224" s="247">
        <v>-520.63</v>
      </c>
      <c r="BM224" s="180">
        <f t="shared" si="1217"/>
        <v>-520.63</v>
      </c>
      <c r="BN224" s="161">
        <f t="shared" si="1258"/>
        <v>0</v>
      </c>
      <c r="BO224" s="259">
        <v>-2157.75</v>
      </c>
      <c r="BP224" s="176">
        <f t="shared" si="1218"/>
        <v>0</v>
      </c>
      <c r="BQ224" s="161">
        <f t="shared" si="1259"/>
        <v>0</v>
      </c>
      <c r="BR224" s="259">
        <v>-1828</v>
      </c>
      <c r="BS224" s="182">
        <f t="shared" si="1219"/>
        <v>0</v>
      </c>
      <c r="BT224" s="161">
        <f t="shared" si="1260"/>
        <v>1</v>
      </c>
      <c r="BU224" s="259">
        <v>-953</v>
      </c>
      <c r="BV224" s="180">
        <f t="shared" si="1220"/>
        <v>-953</v>
      </c>
      <c r="BW224" s="162">
        <f t="shared" si="1261"/>
        <v>1</v>
      </c>
      <c r="BX224" s="259">
        <v>-253</v>
      </c>
      <c r="BY224" s="176">
        <f t="shared" si="1221"/>
        <v>-253</v>
      </c>
      <c r="BZ224" s="161">
        <f t="shared" si="1262"/>
        <v>0</v>
      </c>
      <c r="CA224" s="259">
        <v>-1689.99</v>
      </c>
      <c r="CB224" s="180">
        <f t="shared" si="1222"/>
        <v>0</v>
      </c>
      <c r="CC224" s="162">
        <f t="shared" si="1263"/>
        <v>0</v>
      </c>
      <c r="CD224" s="163"/>
      <c r="CE224" s="182"/>
      <c r="CF224" s="410">
        <f t="shared" si="1264"/>
        <v>0</v>
      </c>
      <c r="CG224" s="259">
        <v>-17069</v>
      </c>
      <c r="CH224" s="182">
        <f t="shared" si="1223"/>
        <v>0</v>
      </c>
      <c r="CI224" s="416">
        <f t="shared" si="1265"/>
        <v>0</v>
      </c>
      <c r="CJ224" s="259">
        <v>-8554</v>
      </c>
      <c r="CK224" s="444">
        <f t="shared" si="1224"/>
        <v>0</v>
      </c>
      <c r="CL224" s="162">
        <f t="shared" si="1266"/>
        <v>0</v>
      </c>
      <c r="CM224" s="259">
        <v>-1742</v>
      </c>
      <c r="CN224" s="608">
        <f t="shared" si="1225"/>
        <v>0</v>
      </c>
      <c r="CO224" s="158">
        <f t="shared" si="1226"/>
        <v>-2300.5299999999997</v>
      </c>
      <c r="CP224" s="182"/>
      <c r="CQ224" s="731">
        <f t="shared" si="1227"/>
        <v>-2300.5299999999997</v>
      </c>
      <c r="CR224" s="599"/>
      <c r="CS224" s="359">
        <f t="shared" si="1267"/>
        <v>40664</v>
      </c>
      <c r="CT224" s="613"/>
      <c r="CU224" s="182"/>
      <c r="CV224" s="608"/>
      <c r="CW224" s="642"/>
      <c r="CX224" s="182"/>
      <c r="CY224" s="608"/>
      <c r="CZ224" s="613"/>
      <c r="DA224" s="182"/>
      <c r="DB224" s="608"/>
      <c r="DC224" s="613"/>
      <c r="DD224" s="182"/>
      <c r="DE224" s="608"/>
      <c r="DF224" s="613"/>
      <c r="DG224" s="182"/>
      <c r="DH224" s="608"/>
      <c r="DI224" s="613"/>
      <c r="DJ224" s="182"/>
      <c r="DK224" s="608"/>
      <c r="DL224" s="613"/>
      <c r="DM224" s="182"/>
      <c r="DN224" s="608"/>
      <c r="DO224" s="613"/>
      <c r="DP224" s="182"/>
      <c r="DQ224" s="608"/>
      <c r="DR224" s="613"/>
      <c r="DS224" s="182"/>
      <c r="DT224" s="608"/>
      <c r="DU224" s="613"/>
      <c r="DV224" s="182"/>
      <c r="DW224" s="608"/>
      <c r="DX224" s="613"/>
      <c r="DY224" s="182"/>
      <c r="DZ224" s="608"/>
      <c r="EA224" s="613"/>
      <c r="EB224" s="182"/>
      <c r="EC224" s="608"/>
      <c r="ED224" s="613"/>
      <c r="EE224" s="182"/>
      <c r="EF224" s="608"/>
      <c r="EG224" s="613"/>
      <c r="EH224" s="182"/>
      <c r="EI224" s="608"/>
      <c r="EJ224" s="613"/>
      <c r="EK224" s="182"/>
      <c r="EL224" s="608"/>
      <c r="EM224" s="613"/>
      <c r="EN224" s="182"/>
      <c r="EO224" s="608"/>
      <c r="EP224" s="613"/>
      <c r="EQ224" s="182"/>
      <c r="ER224" s="608"/>
      <c r="ES224" s="613"/>
      <c r="ET224" s="182"/>
      <c r="EU224" s="608"/>
      <c r="EV224" s="613"/>
      <c r="EW224" s="182"/>
      <c r="EX224" s="608"/>
      <c r="EY224" s="613"/>
      <c r="EZ224" s="182"/>
      <c r="FA224" s="608"/>
      <c r="FB224" s="182"/>
      <c r="FC224" s="182"/>
      <c r="FD224" s="182"/>
      <c r="FE224" s="588"/>
      <c r="FF224" s="182"/>
      <c r="FG224" s="181"/>
      <c r="FH224" s="860"/>
      <c r="FI224" s="662">
        <f t="shared" si="966"/>
        <v>41671</v>
      </c>
      <c r="FJ224" s="677"/>
      <c r="FK224" s="677"/>
      <c r="FL224" s="677"/>
      <c r="FM224" s="677"/>
      <c r="FN224" s="677"/>
      <c r="FO224" s="677"/>
      <c r="FP224" s="677"/>
      <c r="FQ224" s="677"/>
      <c r="FR224" s="677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666"/>
      <c r="GD224" s="666"/>
      <c r="GE224" s="666"/>
      <c r="GF224" s="666"/>
      <c r="GG224" s="169"/>
      <c r="GH224" s="686">
        <f t="shared" si="1269"/>
        <v>0</v>
      </c>
      <c r="GI224" s="171">
        <f t="shared" si="1270"/>
        <v>0</v>
      </c>
      <c r="GJ224" s="171">
        <f t="shared" si="1271"/>
        <v>0</v>
      </c>
      <c r="GK224" s="171">
        <f t="shared" si="1272"/>
        <v>0</v>
      </c>
      <c r="GL224" s="171">
        <f t="shared" si="1273"/>
        <v>0</v>
      </c>
      <c r="GM224" s="171">
        <f t="shared" si="1274"/>
        <v>0</v>
      </c>
      <c r="GN224" s="171">
        <f t="shared" si="1275"/>
        <v>0</v>
      </c>
      <c r="GO224" s="171">
        <f t="shared" si="1276"/>
        <v>0</v>
      </c>
      <c r="GP224" s="171">
        <f t="shared" si="1277"/>
        <v>0</v>
      </c>
      <c r="GQ224" s="171">
        <f t="shared" si="1278"/>
        <v>0</v>
      </c>
      <c r="GR224" s="171">
        <f t="shared" si="1279"/>
        <v>0</v>
      </c>
      <c r="GS224" s="171">
        <f t="shared" si="1280"/>
        <v>10832.900000000003</v>
      </c>
      <c r="GT224" s="171">
        <f t="shared" si="1281"/>
        <v>0</v>
      </c>
      <c r="GU224" s="171">
        <f t="shared" si="1282"/>
        <v>0</v>
      </c>
      <c r="GV224" s="171">
        <f t="shared" si="1283"/>
        <v>0</v>
      </c>
      <c r="GW224" s="171">
        <f t="shared" si="1284"/>
        <v>0</v>
      </c>
      <c r="GX224" s="171">
        <f t="shared" si="1285"/>
        <v>0</v>
      </c>
      <c r="GY224" s="171">
        <f t="shared" si="1286"/>
        <v>17825.160000000003</v>
      </c>
      <c r="GZ224" s="171">
        <f t="shared" si="1287"/>
        <v>0</v>
      </c>
      <c r="HA224" s="171">
        <f t="shared" si="1288"/>
        <v>0</v>
      </c>
      <c r="HB224" s="171">
        <f t="shared" si="1289"/>
        <v>96891.159999999989</v>
      </c>
      <c r="HC224" s="171">
        <f t="shared" si="1290"/>
        <v>15911.24</v>
      </c>
      <c r="HD224" s="171">
        <f t="shared" si="1291"/>
        <v>0</v>
      </c>
      <c r="HE224" s="171">
        <f t="shared" si="1292"/>
        <v>0</v>
      </c>
      <c r="HF224" s="171">
        <f t="shared" si="1293"/>
        <v>0</v>
      </c>
      <c r="HG224" s="171">
        <f t="shared" si="1294"/>
        <v>0</v>
      </c>
      <c r="HH224" s="171">
        <f t="shared" si="1295"/>
        <v>0</v>
      </c>
      <c r="HI224" s="778"/>
      <c r="HJ224" s="171">
        <f t="shared" si="1296"/>
        <v>-212.92000000000002</v>
      </c>
      <c r="HK224" s="171"/>
      <c r="HL224" s="172">
        <f t="shared" si="1297"/>
        <v>41671</v>
      </c>
      <c r="HM224" s="171">
        <f t="shared" si="1197"/>
        <v>141460.45999999996</v>
      </c>
      <c r="HN224" s="700">
        <f t="shared" si="1228"/>
        <v>40664</v>
      </c>
      <c r="HO224" s="160">
        <f t="shared" si="1229"/>
        <v>0</v>
      </c>
      <c r="HP224" s="160">
        <f t="shared" si="1230"/>
        <v>-2300.5299999999997</v>
      </c>
      <c r="HQ224" s="171">
        <f t="shared" si="1231"/>
        <v>-2300.5299999999997</v>
      </c>
      <c r="HR224" s="168">
        <f t="shared" si="1232"/>
        <v>0</v>
      </c>
      <c r="HS224" s="168">
        <f t="shared" si="1233"/>
        <v>1</v>
      </c>
      <c r="HT224" s="160">
        <f t="shared" si="1268"/>
        <v>109282.80000000002</v>
      </c>
      <c r="HU224" s="158">
        <f>MAX(HT55:HT224)</f>
        <v>111583.33000000002</v>
      </c>
      <c r="HV224" s="158">
        <f t="shared" si="1234"/>
        <v>-2300.5299999999988</v>
      </c>
      <c r="HW224" s="170"/>
      <c r="HX224" s="468"/>
      <c r="HY224" s="156"/>
      <c r="HZ224" s="156"/>
      <c r="IA224" s="156"/>
      <c r="IB224" s="156"/>
      <c r="IC224" s="156"/>
      <c r="ID224" s="156"/>
      <c r="IE224" s="156"/>
      <c r="IF224" s="156"/>
      <c r="IG224" s="156"/>
      <c r="IH224" s="156"/>
      <c r="II224" s="156"/>
      <c r="IJ224" s="156"/>
      <c r="IK224" s="156"/>
      <c r="IL224" s="156"/>
      <c r="IM224" s="156"/>
      <c r="IN224" s="156"/>
      <c r="IO224" s="156"/>
      <c r="IP224" s="156"/>
      <c r="IQ224" s="156"/>
      <c r="IR224" s="156"/>
      <c r="IS224" s="156"/>
      <c r="IT224" s="156"/>
      <c r="IU224" s="156"/>
      <c r="IV224" s="156"/>
      <c r="IW224" s="156"/>
      <c r="IX224" s="156"/>
      <c r="IY224" s="156"/>
      <c r="IZ224" s="156"/>
      <c r="JA224" s="156"/>
      <c r="JB224" s="156"/>
      <c r="JC224" s="156"/>
      <c r="JD224" s="156"/>
      <c r="JE224" s="156"/>
      <c r="JF224" s="156"/>
      <c r="JG224" s="156"/>
      <c r="JH224" s="156"/>
      <c r="JI224" s="156"/>
      <c r="JJ224" s="156"/>
      <c r="JK224" s="156"/>
      <c r="JL224" s="156"/>
      <c r="JM224" s="156"/>
      <c r="JN224" s="156"/>
      <c r="JO224" s="156"/>
      <c r="JP224" s="156"/>
      <c r="JQ224" s="156"/>
      <c r="JR224" s="156"/>
      <c r="JS224" s="156"/>
      <c r="JT224" s="156"/>
      <c r="JU224" s="156"/>
    </row>
    <row r="225" spans="1:281" s="174" customFormat="1" ht="19.5" customHeight="1" x14ac:dyDescent="0.35">
      <c r="A225" s="156"/>
      <c r="B225" s="813">
        <f t="shared" si="1235"/>
        <v>40695</v>
      </c>
      <c r="C225" s="814">
        <f t="shared" si="1236"/>
        <v>24436.950000000004</v>
      </c>
      <c r="D225" s="816">
        <v>0</v>
      </c>
      <c r="E225" s="816">
        <v>0</v>
      </c>
      <c r="F225" s="814">
        <f t="shared" si="1198"/>
        <v>-1614.28</v>
      </c>
      <c r="G225" s="817">
        <f t="shared" si="1237"/>
        <v>22822.670000000006</v>
      </c>
      <c r="H225" s="818">
        <f t="shared" si="1238"/>
        <v>-6.6058980355568092E-2</v>
      </c>
      <c r="I225" s="765">
        <f t="shared" si="1239"/>
        <v>107668.52000000002</v>
      </c>
      <c r="J225" s="159">
        <f t="shared" si="1199"/>
        <v>-3914.8099999999977</v>
      </c>
      <c r="K225" s="267">
        <v>40695</v>
      </c>
      <c r="L225" s="162">
        <f t="shared" si="1240"/>
        <v>0</v>
      </c>
      <c r="M225" s="260">
        <v>1228</v>
      </c>
      <c r="N225" s="175">
        <f t="shared" si="1200"/>
        <v>0</v>
      </c>
      <c r="O225" s="162">
        <f t="shared" si="1241"/>
        <v>0</v>
      </c>
      <c r="P225" s="260">
        <v>122.8</v>
      </c>
      <c r="Q225" s="176">
        <f t="shared" si="1201"/>
        <v>0</v>
      </c>
      <c r="R225" s="161">
        <f t="shared" si="1242"/>
        <v>0</v>
      </c>
      <c r="S225" s="260">
        <v>2136</v>
      </c>
      <c r="T225" s="177">
        <f t="shared" si="1202"/>
        <v>0</v>
      </c>
      <c r="U225" s="164">
        <f t="shared" si="1243"/>
        <v>0</v>
      </c>
      <c r="V225" s="260">
        <v>178.5</v>
      </c>
      <c r="W225" s="177">
        <f t="shared" si="1203"/>
        <v>0</v>
      </c>
      <c r="X225" s="164">
        <f t="shared" si="1244"/>
        <v>0</v>
      </c>
      <c r="Y225" s="248">
        <v>623</v>
      </c>
      <c r="Z225" s="178">
        <f t="shared" si="1204"/>
        <v>0</v>
      </c>
      <c r="AA225" s="165">
        <f t="shared" si="1245"/>
        <v>0</v>
      </c>
      <c r="AB225" s="248">
        <v>292</v>
      </c>
      <c r="AC225" s="179">
        <f t="shared" si="1205"/>
        <v>0</v>
      </c>
      <c r="AD225" s="164">
        <f t="shared" si="1246"/>
        <v>0</v>
      </c>
      <c r="AE225" s="248">
        <v>27.2</v>
      </c>
      <c r="AF225" s="179">
        <f t="shared" si="1206"/>
        <v>0</v>
      </c>
      <c r="AG225" s="164">
        <f t="shared" si="1247"/>
        <v>0</v>
      </c>
      <c r="AH225" s="439">
        <v>19125</v>
      </c>
      <c r="AI225" s="178">
        <f t="shared" si="1207"/>
        <v>0</v>
      </c>
      <c r="AJ225" s="165">
        <f t="shared" si="1248"/>
        <v>0</v>
      </c>
      <c r="AK225" s="439">
        <v>9562.5</v>
      </c>
      <c r="AL225" s="179">
        <f t="shared" si="1208"/>
        <v>0</v>
      </c>
      <c r="AM225" s="164">
        <f t="shared" si="1249"/>
        <v>0</v>
      </c>
      <c r="AN225" s="439">
        <v>3825</v>
      </c>
      <c r="AO225" s="178">
        <f t="shared" si="1209"/>
        <v>0</v>
      </c>
      <c r="AP225" s="165">
        <f t="shared" si="1250"/>
        <v>0</v>
      </c>
      <c r="AQ225" s="259">
        <v>-2342</v>
      </c>
      <c r="AR225" s="179">
        <f t="shared" si="1210"/>
        <v>0</v>
      </c>
      <c r="AS225" s="164">
        <f t="shared" si="1251"/>
        <v>1</v>
      </c>
      <c r="AT225" s="259">
        <v>-304.39999999999998</v>
      </c>
      <c r="AU225" s="180">
        <f t="shared" si="1211"/>
        <v>-304.39999999999998</v>
      </c>
      <c r="AV225" s="162">
        <f t="shared" si="1252"/>
        <v>0</v>
      </c>
      <c r="AW225" s="260">
        <v>810</v>
      </c>
      <c r="AX225" s="176">
        <f t="shared" si="1212"/>
        <v>0</v>
      </c>
      <c r="AY225" s="161">
        <f t="shared" si="1253"/>
        <v>0</v>
      </c>
      <c r="AZ225" s="248">
        <v>2470</v>
      </c>
      <c r="BA225" s="181">
        <f t="shared" si="1213"/>
        <v>0</v>
      </c>
      <c r="BB225" s="162">
        <f t="shared" si="1254"/>
        <v>0</v>
      </c>
      <c r="BC225" s="248">
        <v>247</v>
      </c>
      <c r="BD225" s="182">
        <f t="shared" si="1214"/>
        <v>0</v>
      </c>
      <c r="BE225" s="161">
        <f t="shared" si="1255"/>
        <v>0</v>
      </c>
      <c r="BF225" s="247">
        <v>-7515.75</v>
      </c>
      <c r="BG225" s="182">
        <f t="shared" si="1215"/>
        <v>0</v>
      </c>
      <c r="BH225" s="161">
        <f t="shared" si="1256"/>
        <v>0</v>
      </c>
      <c r="BI225" s="247">
        <v>-3816.38</v>
      </c>
      <c r="BJ225" s="180">
        <f t="shared" si="1216"/>
        <v>0</v>
      </c>
      <c r="BK225" s="161">
        <f t="shared" si="1257"/>
        <v>1</v>
      </c>
      <c r="BL225" s="247">
        <v>-856.88</v>
      </c>
      <c r="BM225" s="180">
        <f t="shared" si="1217"/>
        <v>-856.88</v>
      </c>
      <c r="BN225" s="161">
        <f t="shared" si="1258"/>
        <v>0</v>
      </c>
      <c r="BO225" s="259">
        <v>-1465.5</v>
      </c>
      <c r="BP225" s="176">
        <f t="shared" si="1218"/>
        <v>0</v>
      </c>
      <c r="BQ225" s="161">
        <f t="shared" si="1259"/>
        <v>0</v>
      </c>
      <c r="BR225" s="259">
        <v>-664</v>
      </c>
      <c r="BS225" s="182">
        <f t="shared" si="1219"/>
        <v>0</v>
      </c>
      <c r="BT225" s="161">
        <f t="shared" si="1260"/>
        <v>1</v>
      </c>
      <c r="BU225" s="259">
        <v>-351.5</v>
      </c>
      <c r="BV225" s="180">
        <f t="shared" si="1220"/>
        <v>-351.5</v>
      </c>
      <c r="BW225" s="162">
        <f t="shared" si="1261"/>
        <v>1</v>
      </c>
      <c r="BX225" s="259">
        <v>-101.5</v>
      </c>
      <c r="BY225" s="176">
        <f t="shared" si="1221"/>
        <v>-101.5</v>
      </c>
      <c r="BZ225" s="161">
        <f t="shared" si="1262"/>
        <v>0</v>
      </c>
      <c r="CA225" s="259">
        <v>-1524.02</v>
      </c>
      <c r="CB225" s="180">
        <f t="shared" si="1222"/>
        <v>0</v>
      </c>
      <c r="CC225" s="162">
        <f t="shared" si="1263"/>
        <v>0</v>
      </c>
      <c r="CD225" s="163"/>
      <c r="CE225" s="182"/>
      <c r="CF225" s="410">
        <f t="shared" si="1264"/>
        <v>0</v>
      </c>
      <c r="CG225" s="260">
        <v>7280</v>
      </c>
      <c r="CH225" s="182">
        <f t="shared" si="1223"/>
        <v>0</v>
      </c>
      <c r="CI225" s="416">
        <f t="shared" si="1265"/>
        <v>0</v>
      </c>
      <c r="CJ225" s="260">
        <v>3640</v>
      </c>
      <c r="CK225" s="444">
        <f t="shared" si="1224"/>
        <v>0</v>
      </c>
      <c r="CL225" s="162">
        <f t="shared" si="1266"/>
        <v>0</v>
      </c>
      <c r="CM225" s="260">
        <v>728</v>
      </c>
      <c r="CN225" s="608">
        <f t="shared" si="1225"/>
        <v>0</v>
      </c>
      <c r="CO225" s="158">
        <f t="shared" si="1226"/>
        <v>-1614.28</v>
      </c>
      <c r="CP225" s="182"/>
      <c r="CQ225" s="731">
        <f t="shared" si="1227"/>
        <v>-1614.28</v>
      </c>
      <c r="CR225" s="599"/>
      <c r="CS225" s="359">
        <f t="shared" si="1267"/>
        <v>40695</v>
      </c>
      <c r="CT225" s="613"/>
      <c r="CU225" s="182"/>
      <c r="CV225" s="608"/>
      <c r="CW225" s="642"/>
      <c r="CX225" s="182"/>
      <c r="CY225" s="608"/>
      <c r="CZ225" s="613"/>
      <c r="DA225" s="182"/>
      <c r="DB225" s="608"/>
      <c r="DC225" s="613"/>
      <c r="DD225" s="182"/>
      <c r="DE225" s="608"/>
      <c r="DF225" s="613"/>
      <c r="DG225" s="182"/>
      <c r="DH225" s="608"/>
      <c r="DI225" s="613"/>
      <c r="DJ225" s="182"/>
      <c r="DK225" s="608"/>
      <c r="DL225" s="613"/>
      <c r="DM225" s="182"/>
      <c r="DN225" s="608"/>
      <c r="DO225" s="613"/>
      <c r="DP225" s="182"/>
      <c r="DQ225" s="608"/>
      <c r="DR225" s="613"/>
      <c r="DS225" s="182"/>
      <c r="DT225" s="608"/>
      <c r="DU225" s="613"/>
      <c r="DV225" s="182"/>
      <c r="DW225" s="608"/>
      <c r="DX225" s="613"/>
      <c r="DY225" s="182"/>
      <c r="DZ225" s="608"/>
      <c r="EA225" s="613"/>
      <c r="EB225" s="182"/>
      <c r="EC225" s="608"/>
      <c r="ED225" s="613"/>
      <c r="EE225" s="182"/>
      <c r="EF225" s="608"/>
      <c r="EG225" s="613"/>
      <c r="EH225" s="182"/>
      <c r="EI225" s="608"/>
      <c r="EJ225" s="613"/>
      <c r="EK225" s="182"/>
      <c r="EL225" s="608"/>
      <c r="EM225" s="613"/>
      <c r="EN225" s="182"/>
      <c r="EO225" s="608"/>
      <c r="EP225" s="613"/>
      <c r="EQ225" s="182"/>
      <c r="ER225" s="608"/>
      <c r="ES225" s="613"/>
      <c r="ET225" s="182"/>
      <c r="EU225" s="608"/>
      <c r="EV225" s="613"/>
      <c r="EW225" s="182"/>
      <c r="EX225" s="608"/>
      <c r="EY225" s="613"/>
      <c r="EZ225" s="182"/>
      <c r="FA225" s="608"/>
      <c r="FB225" s="182"/>
      <c r="FC225" s="182"/>
      <c r="FD225" s="182"/>
      <c r="FE225" s="588"/>
      <c r="FF225" s="182"/>
      <c r="FG225" s="181"/>
      <c r="FH225" s="860"/>
      <c r="FI225" s="662">
        <f t="shared" si="966"/>
        <v>41699</v>
      </c>
      <c r="FJ225" s="677"/>
      <c r="FK225" s="677"/>
      <c r="FL225" s="677"/>
      <c r="FM225" s="677"/>
      <c r="FN225" s="677"/>
      <c r="FO225" s="677"/>
      <c r="FP225" s="677"/>
      <c r="FQ225" s="677"/>
      <c r="FR225" s="677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666"/>
      <c r="GD225" s="666"/>
      <c r="GE225" s="666"/>
      <c r="GF225" s="666"/>
      <c r="GG225" s="169"/>
      <c r="GH225" s="686">
        <f t="shared" si="1269"/>
        <v>0</v>
      </c>
      <c r="GI225" s="171">
        <f t="shared" si="1270"/>
        <v>0</v>
      </c>
      <c r="GJ225" s="171">
        <f t="shared" si="1271"/>
        <v>0</v>
      </c>
      <c r="GK225" s="171">
        <f t="shared" si="1272"/>
        <v>0</v>
      </c>
      <c r="GL225" s="171">
        <f t="shared" si="1273"/>
        <v>0</v>
      </c>
      <c r="GM225" s="171">
        <f t="shared" si="1274"/>
        <v>0</v>
      </c>
      <c r="GN225" s="171">
        <f t="shared" si="1275"/>
        <v>0</v>
      </c>
      <c r="GO225" s="171">
        <f t="shared" si="1276"/>
        <v>0</v>
      </c>
      <c r="GP225" s="171">
        <f t="shared" si="1277"/>
        <v>0</v>
      </c>
      <c r="GQ225" s="171">
        <f t="shared" si="1278"/>
        <v>0</v>
      </c>
      <c r="GR225" s="171">
        <f t="shared" si="1279"/>
        <v>0</v>
      </c>
      <c r="GS225" s="171">
        <f t="shared" si="1280"/>
        <v>11173.900000000003</v>
      </c>
      <c r="GT225" s="171">
        <f t="shared" si="1281"/>
        <v>0</v>
      </c>
      <c r="GU225" s="171">
        <f t="shared" si="1282"/>
        <v>0</v>
      </c>
      <c r="GV225" s="171">
        <f t="shared" si="1283"/>
        <v>0</v>
      </c>
      <c r="GW225" s="171">
        <f t="shared" si="1284"/>
        <v>0</v>
      </c>
      <c r="GX225" s="171">
        <f t="shared" si="1285"/>
        <v>0</v>
      </c>
      <c r="GY225" s="171">
        <f t="shared" si="1286"/>
        <v>17674.530000000002</v>
      </c>
      <c r="GZ225" s="171">
        <f t="shared" si="1287"/>
        <v>0</v>
      </c>
      <c r="HA225" s="171">
        <f t="shared" si="1288"/>
        <v>0</v>
      </c>
      <c r="HB225" s="171">
        <f t="shared" si="1289"/>
        <v>96586.68</v>
      </c>
      <c r="HC225" s="171">
        <f t="shared" si="1290"/>
        <v>15756.74</v>
      </c>
      <c r="HD225" s="171">
        <f t="shared" si="1291"/>
        <v>0</v>
      </c>
      <c r="HE225" s="171">
        <f t="shared" si="1292"/>
        <v>0</v>
      </c>
      <c r="HF225" s="171">
        <f t="shared" si="1293"/>
        <v>0</v>
      </c>
      <c r="HG225" s="171">
        <f t="shared" si="1294"/>
        <v>0</v>
      </c>
      <c r="HH225" s="171">
        <f t="shared" si="1295"/>
        <v>0</v>
      </c>
      <c r="HI225" s="778"/>
      <c r="HJ225" s="171">
        <f t="shared" si="1296"/>
        <v>-268.61</v>
      </c>
      <c r="HK225" s="171"/>
      <c r="HL225" s="172">
        <f t="shared" si="1297"/>
        <v>41699</v>
      </c>
      <c r="HM225" s="171">
        <f t="shared" si="1197"/>
        <v>141191.84999999998</v>
      </c>
      <c r="HN225" s="700">
        <f t="shared" si="1228"/>
        <v>40695</v>
      </c>
      <c r="HO225" s="160">
        <f t="shared" si="1229"/>
        <v>0</v>
      </c>
      <c r="HP225" s="160">
        <f t="shared" si="1230"/>
        <v>-1614.28</v>
      </c>
      <c r="HQ225" s="171">
        <f t="shared" si="1231"/>
        <v>-1614.28</v>
      </c>
      <c r="HR225" s="168">
        <f t="shared" si="1232"/>
        <v>0</v>
      </c>
      <c r="HS225" s="168">
        <f t="shared" si="1233"/>
        <v>1</v>
      </c>
      <c r="HT225" s="160">
        <f t="shared" si="1268"/>
        <v>107668.52000000002</v>
      </c>
      <c r="HU225" s="158">
        <f>MAX(HT55:HT225)</f>
        <v>111583.33000000002</v>
      </c>
      <c r="HV225" s="158">
        <f t="shared" si="1234"/>
        <v>-3914.8099999999977</v>
      </c>
      <c r="HW225" s="170"/>
      <c r="HX225" s="468"/>
      <c r="HY225" s="156"/>
      <c r="HZ225" s="156"/>
      <c r="IA225" s="156"/>
      <c r="IB225" s="156"/>
      <c r="IC225" s="156"/>
      <c r="ID225" s="156"/>
      <c r="IE225" s="156"/>
      <c r="IF225" s="156"/>
      <c r="IG225" s="156"/>
      <c r="IH225" s="156"/>
      <c r="II225" s="156"/>
      <c r="IJ225" s="156"/>
      <c r="IK225" s="156"/>
      <c r="IL225" s="156"/>
      <c r="IM225" s="156"/>
      <c r="IN225" s="156"/>
      <c r="IO225" s="156"/>
      <c r="IP225" s="156"/>
      <c r="IQ225" s="156"/>
      <c r="IR225" s="156"/>
      <c r="IS225" s="156"/>
      <c r="IT225" s="156"/>
      <c r="IU225" s="156"/>
      <c r="IV225" s="156"/>
      <c r="IW225" s="156"/>
      <c r="IX225" s="156"/>
      <c r="IY225" s="156"/>
      <c r="IZ225" s="156"/>
      <c r="JA225" s="156"/>
      <c r="JB225" s="156"/>
      <c r="JC225" s="156"/>
      <c r="JD225" s="156"/>
      <c r="JE225" s="156"/>
      <c r="JF225" s="156"/>
      <c r="JG225" s="156"/>
      <c r="JH225" s="156"/>
      <c r="JI225" s="156"/>
      <c r="JJ225" s="156"/>
      <c r="JK225" s="156"/>
      <c r="JL225" s="156"/>
      <c r="JM225" s="156"/>
      <c r="JN225" s="156"/>
      <c r="JO225" s="156"/>
      <c r="JP225" s="156"/>
      <c r="JQ225" s="156"/>
      <c r="JR225" s="156"/>
      <c r="JS225" s="156"/>
      <c r="JT225" s="156"/>
      <c r="JU225" s="156"/>
    </row>
    <row r="226" spans="1:281" s="174" customFormat="1" ht="19.5" customHeight="1" x14ac:dyDescent="0.35">
      <c r="A226" s="156"/>
      <c r="B226" s="813">
        <f t="shared" si="1235"/>
        <v>40725</v>
      </c>
      <c r="C226" s="814">
        <f t="shared" si="1236"/>
        <v>22822.670000000006</v>
      </c>
      <c r="D226" s="816">
        <v>0</v>
      </c>
      <c r="E226" s="816">
        <v>0</v>
      </c>
      <c r="F226" s="814">
        <f t="shared" si="1198"/>
        <v>3384.35</v>
      </c>
      <c r="G226" s="817">
        <f t="shared" si="1237"/>
        <v>26207.020000000004</v>
      </c>
      <c r="H226" s="818">
        <f t="shared" si="1238"/>
        <v>0.14828896005594433</v>
      </c>
      <c r="I226" s="765">
        <f t="shared" si="1239"/>
        <v>111052.87000000002</v>
      </c>
      <c r="J226" s="159">
        <f t="shared" si="1199"/>
        <v>-530.45999999999185</v>
      </c>
      <c r="K226" s="267">
        <v>40725</v>
      </c>
      <c r="L226" s="162">
        <f t="shared" si="1240"/>
        <v>0</v>
      </c>
      <c r="M226" s="259">
        <v>-657</v>
      </c>
      <c r="N226" s="175">
        <f t="shared" si="1200"/>
        <v>0</v>
      </c>
      <c r="O226" s="162">
        <f t="shared" si="1241"/>
        <v>0</v>
      </c>
      <c r="P226" s="259">
        <v>-135.9</v>
      </c>
      <c r="Q226" s="176">
        <f t="shared" si="1201"/>
        <v>0</v>
      </c>
      <c r="R226" s="161">
        <f t="shared" si="1242"/>
        <v>0</v>
      </c>
      <c r="S226" s="260">
        <v>754.8</v>
      </c>
      <c r="T226" s="177">
        <f t="shared" si="1202"/>
        <v>0</v>
      </c>
      <c r="U226" s="164">
        <f t="shared" si="1243"/>
        <v>0</v>
      </c>
      <c r="V226" s="260">
        <v>75.48</v>
      </c>
      <c r="W226" s="177">
        <f t="shared" si="1203"/>
        <v>0</v>
      </c>
      <c r="X226" s="164">
        <f t="shared" si="1244"/>
        <v>0</v>
      </c>
      <c r="Y226" s="248">
        <v>6195</v>
      </c>
      <c r="Z226" s="178">
        <f t="shared" si="1204"/>
        <v>0</v>
      </c>
      <c r="AA226" s="165">
        <f t="shared" si="1245"/>
        <v>0</v>
      </c>
      <c r="AB226" s="248">
        <v>3078</v>
      </c>
      <c r="AC226" s="179">
        <f t="shared" si="1205"/>
        <v>0</v>
      </c>
      <c r="AD226" s="164">
        <f t="shared" si="1246"/>
        <v>0</v>
      </c>
      <c r="AE226" s="248">
        <v>584.4</v>
      </c>
      <c r="AF226" s="179">
        <f t="shared" si="1206"/>
        <v>0</v>
      </c>
      <c r="AG226" s="164">
        <f t="shared" si="1247"/>
        <v>0</v>
      </c>
      <c r="AH226" s="439">
        <v>14741</v>
      </c>
      <c r="AI226" s="178">
        <f t="shared" si="1207"/>
        <v>0</v>
      </c>
      <c r="AJ226" s="165">
        <f t="shared" si="1248"/>
        <v>0</v>
      </c>
      <c r="AK226" s="439">
        <v>7351</v>
      </c>
      <c r="AL226" s="179">
        <f t="shared" si="1208"/>
        <v>0</v>
      </c>
      <c r="AM226" s="164">
        <f t="shared" si="1249"/>
        <v>0</v>
      </c>
      <c r="AN226" s="439">
        <v>2917</v>
      </c>
      <c r="AO226" s="178">
        <f t="shared" si="1209"/>
        <v>0</v>
      </c>
      <c r="AP226" s="165">
        <f t="shared" si="1250"/>
        <v>0</v>
      </c>
      <c r="AQ226" s="260">
        <v>2682</v>
      </c>
      <c r="AR226" s="179">
        <f t="shared" si="1210"/>
        <v>0</v>
      </c>
      <c r="AS226" s="164">
        <f t="shared" si="1251"/>
        <v>1</v>
      </c>
      <c r="AT226" s="260">
        <v>233.1</v>
      </c>
      <c r="AU226" s="180">
        <f t="shared" si="1211"/>
        <v>233.1</v>
      </c>
      <c r="AV226" s="162">
        <f t="shared" si="1252"/>
        <v>0</v>
      </c>
      <c r="AW226" s="260">
        <v>921</v>
      </c>
      <c r="AX226" s="176">
        <f t="shared" si="1212"/>
        <v>0</v>
      </c>
      <c r="AY226" s="161">
        <f t="shared" si="1253"/>
        <v>0</v>
      </c>
      <c r="AZ226" s="248">
        <v>6202.5</v>
      </c>
      <c r="BA226" s="181">
        <f t="shared" si="1213"/>
        <v>0</v>
      </c>
      <c r="BB226" s="162">
        <f t="shared" si="1254"/>
        <v>0</v>
      </c>
      <c r="BC226" s="248">
        <v>620.25</v>
      </c>
      <c r="BD226" s="182">
        <f t="shared" si="1214"/>
        <v>0</v>
      </c>
      <c r="BE226" s="161">
        <f t="shared" si="1255"/>
        <v>0</v>
      </c>
      <c r="BF226" s="247">
        <v>-3755.5</v>
      </c>
      <c r="BG226" s="182">
        <f t="shared" si="1215"/>
        <v>0</v>
      </c>
      <c r="BH226" s="161">
        <f t="shared" si="1256"/>
        <v>0</v>
      </c>
      <c r="BI226" s="247">
        <v>-1916.75</v>
      </c>
      <c r="BJ226" s="180">
        <f t="shared" si="1216"/>
        <v>0</v>
      </c>
      <c r="BK226" s="161">
        <f t="shared" si="1257"/>
        <v>1</v>
      </c>
      <c r="BL226" s="247">
        <v>-445.75</v>
      </c>
      <c r="BM226" s="180">
        <f t="shared" si="1217"/>
        <v>-445.75</v>
      </c>
      <c r="BN226" s="161">
        <f t="shared" si="1258"/>
        <v>0</v>
      </c>
      <c r="BO226" s="260">
        <v>117.25</v>
      </c>
      <c r="BP226" s="176">
        <f t="shared" si="1218"/>
        <v>0</v>
      </c>
      <c r="BQ226" s="161">
        <f t="shared" si="1259"/>
        <v>0</v>
      </c>
      <c r="BR226" s="260">
        <v>6086</v>
      </c>
      <c r="BS226" s="182">
        <f t="shared" si="1219"/>
        <v>0</v>
      </c>
      <c r="BT226" s="161">
        <f t="shared" si="1260"/>
        <v>1</v>
      </c>
      <c r="BU226" s="260">
        <v>3023.5</v>
      </c>
      <c r="BV226" s="180">
        <f t="shared" si="1220"/>
        <v>3023.5</v>
      </c>
      <c r="BW226" s="162">
        <f t="shared" si="1261"/>
        <v>1</v>
      </c>
      <c r="BX226" s="260">
        <v>573.5</v>
      </c>
      <c r="BY226" s="176">
        <f t="shared" si="1221"/>
        <v>573.5</v>
      </c>
      <c r="BZ226" s="161">
        <f t="shared" si="1262"/>
        <v>0</v>
      </c>
      <c r="CA226" s="259">
        <v>-2</v>
      </c>
      <c r="CB226" s="180">
        <f t="shared" si="1222"/>
        <v>0</v>
      </c>
      <c r="CC226" s="162">
        <f t="shared" si="1263"/>
        <v>0</v>
      </c>
      <c r="CD226" s="163"/>
      <c r="CE226" s="182"/>
      <c r="CF226" s="410">
        <f t="shared" si="1264"/>
        <v>0</v>
      </c>
      <c r="CG226" s="259">
        <v>-3779</v>
      </c>
      <c r="CH226" s="182">
        <f t="shared" si="1223"/>
        <v>0</v>
      </c>
      <c r="CI226" s="416">
        <f t="shared" si="1265"/>
        <v>0</v>
      </c>
      <c r="CJ226" s="259">
        <v>-1909</v>
      </c>
      <c r="CK226" s="444">
        <f t="shared" si="1224"/>
        <v>0</v>
      </c>
      <c r="CL226" s="162">
        <f t="shared" si="1266"/>
        <v>0</v>
      </c>
      <c r="CM226" s="259">
        <v>-413</v>
      </c>
      <c r="CN226" s="608">
        <f t="shared" si="1225"/>
        <v>0</v>
      </c>
      <c r="CO226" s="158">
        <f t="shared" si="1226"/>
        <v>3384.35</v>
      </c>
      <c r="CP226" s="182"/>
      <c r="CQ226" s="731">
        <f t="shared" si="1227"/>
        <v>3384.35</v>
      </c>
      <c r="CR226" s="599"/>
      <c r="CS226" s="359">
        <f t="shared" si="1267"/>
        <v>40725</v>
      </c>
      <c r="CT226" s="613"/>
      <c r="CU226" s="182"/>
      <c r="CV226" s="608"/>
      <c r="CW226" s="642"/>
      <c r="CX226" s="182"/>
      <c r="CY226" s="608"/>
      <c r="CZ226" s="613"/>
      <c r="DA226" s="182"/>
      <c r="DB226" s="608"/>
      <c r="DC226" s="613"/>
      <c r="DD226" s="182"/>
      <c r="DE226" s="608"/>
      <c r="DF226" s="613"/>
      <c r="DG226" s="182"/>
      <c r="DH226" s="608"/>
      <c r="DI226" s="613"/>
      <c r="DJ226" s="182"/>
      <c r="DK226" s="608"/>
      <c r="DL226" s="613"/>
      <c r="DM226" s="182"/>
      <c r="DN226" s="608"/>
      <c r="DO226" s="613"/>
      <c r="DP226" s="182"/>
      <c r="DQ226" s="608"/>
      <c r="DR226" s="613"/>
      <c r="DS226" s="182"/>
      <c r="DT226" s="608"/>
      <c r="DU226" s="613"/>
      <c r="DV226" s="182"/>
      <c r="DW226" s="608"/>
      <c r="DX226" s="613"/>
      <c r="DY226" s="182"/>
      <c r="DZ226" s="608"/>
      <c r="EA226" s="613"/>
      <c r="EB226" s="182"/>
      <c r="EC226" s="608"/>
      <c r="ED226" s="613"/>
      <c r="EE226" s="182"/>
      <c r="EF226" s="608"/>
      <c r="EG226" s="613"/>
      <c r="EH226" s="182"/>
      <c r="EI226" s="608"/>
      <c r="EJ226" s="613"/>
      <c r="EK226" s="182"/>
      <c r="EL226" s="608"/>
      <c r="EM226" s="613"/>
      <c r="EN226" s="182"/>
      <c r="EO226" s="608"/>
      <c r="EP226" s="613"/>
      <c r="EQ226" s="182"/>
      <c r="ER226" s="608"/>
      <c r="ES226" s="613"/>
      <c r="ET226" s="182"/>
      <c r="EU226" s="608"/>
      <c r="EV226" s="613"/>
      <c r="EW226" s="182"/>
      <c r="EX226" s="608"/>
      <c r="EY226" s="613"/>
      <c r="EZ226" s="182"/>
      <c r="FA226" s="608"/>
      <c r="FB226" s="182"/>
      <c r="FC226" s="182"/>
      <c r="FD226" s="182"/>
      <c r="FE226" s="588"/>
      <c r="FF226" s="182"/>
      <c r="FG226" s="181"/>
      <c r="FH226" s="860"/>
      <c r="FI226" s="662">
        <f t="shared" si="966"/>
        <v>41730</v>
      </c>
      <c r="FJ226" s="677"/>
      <c r="FK226" s="677"/>
      <c r="FL226" s="677"/>
      <c r="FM226" s="677"/>
      <c r="FN226" s="677"/>
      <c r="FO226" s="677"/>
      <c r="FP226" s="677"/>
      <c r="FQ226" s="677"/>
      <c r="FR226" s="677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666"/>
      <c r="GD226" s="666"/>
      <c r="GE226" s="666"/>
      <c r="GF226" s="666"/>
      <c r="GG226" s="169"/>
      <c r="GH226" s="686">
        <f t="shared" si="1269"/>
        <v>0</v>
      </c>
      <c r="GI226" s="171">
        <f t="shared" si="1270"/>
        <v>0</v>
      </c>
      <c r="GJ226" s="171">
        <f t="shared" si="1271"/>
        <v>0</v>
      </c>
      <c r="GK226" s="171">
        <f t="shared" si="1272"/>
        <v>0</v>
      </c>
      <c r="GL226" s="171">
        <f t="shared" si="1273"/>
        <v>0</v>
      </c>
      <c r="GM226" s="171">
        <f t="shared" si="1274"/>
        <v>0</v>
      </c>
      <c r="GN226" s="171">
        <f t="shared" si="1275"/>
        <v>0</v>
      </c>
      <c r="GO226" s="171">
        <f t="shared" si="1276"/>
        <v>0</v>
      </c>
      <c r="GP226" s="171">
        <f t="shared" si="1277"/>
        <v>0</v>
      </c>
      <c r="GQ226" s="171">
        <f t="shared" si="1278"/>
        <v>0</v>
      </c>
      <c r="GR226" s="171">
        <f t="shared" si="1279"/>
        <v>0</v>
      </c>
      <c r="GS226" s="171">
        <f t="shared" si="1280"/>
        <v>11197.700000000003</v>
      </c>
      <c r="GT226" s="171">
        <f t="shared" si="1281"/>
        <v>0</v>
      </c>
      <c r="GU226" s="171">
        <f t="shared" si="1282"/>
        <v>0</v>
      </c>
      <c r="GV226" s="171">
        <f t="shared" si="1283"/>
        <v>0</v>
      </c>
      <c r="GW226" s="171">
        <f t="shared" si="1284"/>
        <v>0</v>
      </c>
      <c r="GX226" s="171">
        <f t="shared" si="1285"/>
        <v>0</v>
      </c>
      <c r="GY226" s="171">
        <f t="shared" si="1286"/>
        <v>17542.400000000001</v>
      </c>
      <c r="GZ226" s="171">
        <f t="shared" si="1287"/>
        <v>0</v>
      </c>
      <c r="HA226" s="171">
        <f t="shared" si="1288"/>
        <v>0</v>
      </c>
      <c r="HB226" s="171">
        <f t="shared" si="1289"/>
        <v>95441.42</v>
      </c>
      <c r="HC226" s="171">
        <f t="shared" si="1290"/>
        <v>15496.49</v>
      </c>
      <c r="HD226" s="171">
        <f t="shared" si="1291"/>
        <v>0</v>
      </c>
      <c r="HE226" s="171">
        <f t="shared" si="1292"/>
        <v>0</v>
      </c>
      <c r="HF226" s="171">
        <f t="shared" si="1293"/>
        <v>0</v>
      </c>
      <c r="HG226" s="171">
        <f t="shared" si="1294"/>
        <v>0</v>
      </c>
      <c r="HH226" s="171">
        <f t="shared" si="1295"/>
        <v>0</v>
      </c>
      <c r="HI226" s="778"/>
      <c r="HJ226" s="171">
        <f t="shared" si="1296"/>
        <v>-1513.84</v>
      </c>
      <c r="HK226" s="171"/>
      <c r="HL226" s="172">
        <f t="shared" si="1297"/>
        <v>41730</v>
      </c>
      <c r="HM226" s="171">
        <f t="shared" si="1197"/>
        <v>139678.00999999998</v>
      </c>
      <c r="HN226" s="700">
        <f t="shared" si="1228"/>
        <v>40725</v>
      </c>
      <c r="HO226" s="160">
        <f t="shared" si="1229"/>
        <v>3384.35</v>
      </c>
      <c r="HP226" s="160">
        <f t="shared" si="1230"/>
        <v>0</v>
      </c>
      <c r="HQ226" s="171">
        <f t="shared" si="1231"/>
        <v>3384.35</v>
      </c>
      <c r="HR226" s="168">
        <f t="shared" si="1232"/>
        <v>1</v>
      </c>
      <c r="HS226" s="168">
        <f t="shared" si="1233"/>
        <v>0</v>
      </c>
      <c r="HT226" s="160">
        <f t="shared" si="1268"/>
        <v>111052.87000000002</v>
      </c>
      <c r="HU226" s="158">
        <f>MAX(HT55:HT226)</f>
        <v>111583.33000000002</v>
      </c>
      <c r="HV226" s="158">
        <f t="shared" si="1234"/>
        <v>-530.45999999999185</v>
      </c>
      <c r="HW226" s="170"/>
      <c r="HX226" s="468"/>
      <c r="HY226" s="156"/>
      <c r="HZ226" s="156"/>
      <c r="IA226" s="156"/>
      <c r="IB226" s="156"/>
      <c r="IC226" s="156"/>
      <c r="ID226" s="156"/>
      <c r="IE226" s="156"/>
      <c r="IF226" s="156"/>
      <c r="IG226" s="156"/>
      <c r="IH226" s="156"/>
      <c r="II226" s="156"/>
      <c r="IJ226" s="156"/>
      <c r="IK226" s="156"/>
      <c r="IL226" s="156"/>
      <c r="IM226" s="156"/>
      <c r="IN226" s="156"/>
      <c r="IO226" s="156"/>
      <c r="IP226" s="156"/>
      <c r="IQ226" s="156"/>
      <c r="IR226" s="156"/>
      <c r="IS226" s="156"/>
      <c r="IT226" s="156"/>
      <c r="IU226" s="156"/>
      <c r="IV226" s="156"/>
      <c r="IW226" s="156"/>
      <c r="IX226" s="156"/>
      <c r="IY226" s="156"/>
      <c r="IZ226" s="156"/>
      <c r="JA226" s="156"/>
      <c r="JB226" s="156"/>
      <c r="JC226" s="156"/>
      <c r="JD226" s="156"/>
      <c r="JE226" s="156"/>
      <c r="JF226" s="156"/>
      <c r="JG226" s="156"/>
      <c r="JH226" s="156"/>
      <c r="JI226" s="156"/>
      <c r="JJ226" s="156"/>
      <c r="JK226" s="156"/>
      <c r="JL226" s="156"/>
      <c r="JM226" s="156"/>
      <c r="JN226" s="156"/>
      <c r="JO226" s="156"/>
      <c r="JP226" s="156"/>
      <c r="JQ226" s="156"/>
      <c r="JR226" s="156"/>
      <c r="JS226" s="156"/>
      <c r="JT226" s="156"/>
      <c r="JU226" s="156"/>
    </row>
    <row r="227" spans="1:281" s="174" customFormat="1" ht="19.5" customHeight="1" x14ac:dyDescent="0.35">
      <c r="A227" s="156"/>
      <c r="B227" s="813">
        <f t="shared" si="1235"/>
        <v>40756</v>
      </c>
      <c r="C227" s="814">
        <f t="shared" si="1236"/>
        <v>26207.020000000004</v>
      </c>
      <c r="D227" s="816">
        <v>0</v>
      </c>
      <c r="E227" s="816">
        <v>0</v>
      </c>
      <c r="F227" s="814">
        <f t="shared" si="1198"/>
        <v>-711.8</v>
      </c>
      <c r="G227" s="817">
        <f t="shared" si="1237"/>
        <v>25495.220000000005</v>
      </c>
      <c r="H227" s="818">
        <f t="shared" si="1238"/>
        <v>-2.71606615326733E-2</v>
      </c>
      <c r="I227" s="765">
        <f t="shared" si="1239"/>
        <v>110341.07000000002</v>
      </c>
      <c r="J227" s="159">
        <f t="shared" si="1199"/>
        <v>-1242.2599999999948</v>
      </c>
      <c r="K227" s="267">
        <v>40756</v>
      </c>
      <c r="L227" s="162">
        <f t="shared" si="1240"/>
        <v>0</v>
      </c>
      <c r="M227" s="260">
        <v>3669.5</v>
      </c>
      <c r="N227" s="175">
        <f t="shared" si="1200"/>
        <v>0</v>
      </c>
      <c r="O227" s="162">
        <f t="shared" si="1241"/>
        <v>0</v>
      </c>
      <c r="P227" s="260">
        <v>366.95</v>
      </c>
      <c r="Q227" s="176">
        <f t="shared" si="1201"/>
        <v>0</v>
      </c>
      <c r="R227" s="161">
        <f t="shared" si="1242"/>
        <v>0</v>
      </c>
      <c r="S227" s="259">
        <v>-401.4</v>
      </c>
      <c r="T227" s="177">
        <f t="shared" si="1202"/>
        <v>0</v>
      </c>
      <c r="U227" s="164">
        <f t="shared" si="1243"/>
        <v>0</v>
      </c>
      <c r="V227" s="259">
        <v>-75.239999999999995</v>
      </c>
      <c r="W227" s="177">
        <f t="shared" si="1203"/>
        <v>0</v>
      </c>
      <c r="X227" s="164">
        <f t="shared" si="1244"/>
        <v>0</v>
      </c>
      <c r="Y227" s="248">
        <v>19892</v>
      </c>
      <c r="Z227" s="178">
        <f t="shared" si="1204"/>
        <v>0</v>
      </c>
      <c r="AA227" s="165">
        <f t="shared" si="1245"/>
        <v>0</v>
      </c>
      <c r="AB227" s="248">
        <v>9946</v>
      </c>
      <c r="AC227" s="179">
        <f t="shared" si="1205"/>
        <v>0</v>
      </c>
      <c r="AD227" s="164">
        <f t="shared" si="1246"/>
        <v>0</v>
      </c>
      <c r="AE227" s="248">
        <v>1989.2</v>
      </c>
      <c r="AF227" s="179">
        <f t="shared" si="1206"/>
        <v>0</v>
      </c>
      <c r="AG227" s="164">
        <f t="shared" si="1247"/>
        <v>0</v>
      </c>
      <c r="AH227" s="439">
        <v>8415</v>
      </c>
      <c r="AI227" s="178">
        <f t="shared" si="1207"/>
        <v>0</v>
      </c>
      <c r="AJ227" s="165">
        <f t="shared" si="1248"/>
        <v>0</v>
      </c>
      <c r="AK227" s="439">
        <v>4207.5</v>
      </c>
      <c r="AL227" s="179">
        <f t="shared" si="1208"/>
        <v>0</v>
      </c>
      <c r="AM227" s="164">
        <f t="shared" si="1249"/>
        <v>0</v>
      </c>
      <c r="AN227" s="439">
        <v>1683</v>
      </c>
      <c r="AO227" s="178">
        <f t="shared" si="1209"/>
        <v>0</v>
      </c>
      <c r="AP227" s="165">
        <f t="shared" si="1250"/>
        <v>0</v>
      </c>
      <c r="AQ227" s="259">
        <v>-6771</v>
      </c>
      <c r="AR227" s="179">
        <f t="shared" si="1210"/>
        <v>0</v>
      </c>
      <c r="AS227" s="164">
        <f t="shared" si="1251"/>
        <v>1</v>
      </c>
      <c r="AT227" s="259">
        <v>-747.3</v>
      </c>
      <c r="AU227" s="180">
        <f t="shared" si="1211"/>
        <v>-747.3</v>
      </c>
      <c r="AV227" s="162">
        <f t="shared" si="1252"/>
        <v>0</v>
      </c>
      <c r="AW227" s="260">
        <v>982</v>
      </c>
      <c r="AX227" s="176">
        <f t="shared" si="1212"/>
        <v>0</v>
      </c>
      <c r="AY227" s="161">
        <f t="shared" si="1253"/>
        <v>0</v>
      </c>
      <c r="AZ227" s="248">
        <v>7864.75</v>
      </c>
      <c r="BA227" s="181">
        <f t="shared" si="1213"/>
        <v>0</v>
      </c>
      <c r="BB227" s="162">
        <f t="shared" si="1254"/>
        <v>0</v>
      </c>
      <c r="BC227" s="248">
        <v>782.58</v>
      </c>
      <c r="BD227" s="182">
        <f t="shared" si="1214"/>
        <v>0</v>
      </c>
      <c r="BE227" s="161">
        <f t="shared" si="1255"/>
        <v>0</v>
      </c>
      <c r="BF227" s="247">
        <v>-3443</v>
      </c>
      <c r="BG227" s="182">
        <f t="shared" si="1215"/>
        <v>0</v>
      </c>
      <c r="BH227" s="161">
        <f t="shared" si="1256"/>
        <v>0</v>
      </c>
      <c r="BI227" s="247">
        <v>-1760.5</v>
      </c>
      <c r="BJ227" s="180">
        <f t="shared" si="1216"/>
        <v>0</v>
      </c>
      <c r="BK227" s="161">
        <f t="shared" si="1257"/>
        <v>1</v>
      </c>
      <c r="BL227" s="247">
        <v>-414.5</v>
      </c>
      <c r="BM227" s="180">
        <f t="shared" si="1217"/>
        <v>-414.5</v>
      </c>
      <c r="BN227" s="161">
        <f t="shared" si="1258"/>
        <v>0</v>
      </c>
      <c r="BO227" s="260">
        <v>481.25</v>
      </c>
      <c r="BP227" s="176">
        <f t="shared" si="1218"/>
        <v>0</v>
      </c>
      <c r="BQ227" s="161">
        <f t="shared" si="1259"/>
        <v>0</v>
      </c>
      <c r="BR227" s="260">
        <v>750</v>
      </c>
      <c r="BS227" s="182">
        <f t="shared" si="1219"/>
        <v>0</v>
      </c>
      <c r="BT227" s="161">
        <f t="shared" si="1260"/>
        <v>1</v>
      </c>
      <c r="BU227" s="260">
        <v>375</v>
      </c>
      <c r="BV227" s="180">
        <f t="shared" si="1220"/>
        <v>375</v>
      </c>
      <c r="BW227" s="162">
        <f t="shared" si="1261"/>
        <v>1</v>
      </c>
      <c r="BX227" s="260">
        <v>75</v>
      </c>
      <c r="BY227" s="176">
        <f t="shared" si="1221"/>
        <v>75</v>
      </c>
      <c r="BZ227" s="161">
        <f t="shared" si="1262"/>
        <v>0</v>
      </c>
      <c r="CA227" s="259">
        <v>-220</v>
      </c>
      <c r="CB227" s="180">
        <f t="shared" si="1222"/>
        <v>0</v>
      </c>
      <c r="CC227" s="162">
        <f t="shared" si="1263"/>
        <v>0</v>
      </c>
      <c r="CD227" s="163"/>
      <c r="CE227" s="182"/>
      <c r="CF227" s="410">
        <f t="shared" si="1264"/>
        <v>0</v>
      </c>
      <c r="CG227" s="260">
        <v>5231</v>
      </c>
      <c r="CH227" s="182">
        <f t="shared" si="1223"/>
        <v>0</v>
      </c>
      <c r="CI227" s="416">
        <f t="shared" si="1265"/>
        <v>0</v>
      </c>
      <c r="CJ227" s="260">
        <v>2596</v>
      </c>
      <c r="CK227" s="444">
        <f t="shared" si="1224"/>
        <v>0</v>
      </c>
      <c r="CL227" s="162">
        <f t="shared" si="1266"/>
        <v>0</v>
      </c>
      <c r="CM227" s="260">
        <v>488</v>
      </c>
      <c r="CN227" s="608">
        <f t="shared" si="1225"/>
        <v>0</v>
      </c>
      <c r="CO227" s="158">
        <f t="shared" si="1226"/>
        <v>-711.8</v>
      </c>
      <c r="CP227" s="182"/>
      <c r="CQ227" s="731">
        <f t="shared" si="1227"/>
        <v>-711.8</v>
      </c>
      <c r="CR227" s="599"/>
      <c r="CS227" s="359">
        <f t="shared" si="1267"/>
        <v>40756</v>
      </c>
      <c r="CT227" s="613"/>
      <c r="CU227" s="182"/>
      <c r="CV227" s="608"/>
      <c r="CW227" s="642"/>
      <c r="CX227" s="182"/>
      <c r="CY227" s="608"/>
      <c r="CZ227" s="613"/>
      <c r="DA227" s="182"/>
      <c r="DB227" s="608"/>
      <c r="DC227" s="613"/>
      <c r="DD227" s="182"/>
      <c r="DE227" s="608"/>
      <c r="DF227" s="613"/>
      <c r="DG227" s="182"/>
      <c r="DH227" s="608"/>
      <c r="DI227" s="613"/>
      <c r="DJ227" s="182"/>
      <c r="DK227" s="608"/>
      <c r="DL227" s="613"/>
      <c r="DM227" s="182"/>
      <c r="DN227" s="608"/>
      <c r="DO227" s="613"/>
      <c r="DP227" s="182"/>
      <c r="DQ227" s="608"/>
      <c r="DR227" s="613"/>
      <c r="DS227" s="182"/>
      <c r="DT227" s="608"/>
      <c r="DU227" s="613"/>
      <c r="DV227" s="182"/>
      <c r="DW227" s="608"/>
      <c r="DX227" s="613"/>
      <c r="DY227" s="182"/>
      <c r="DZ227" s="608"/>
      <c r="EA227" s="613"/>
      <c r="EB227" s="182"/>
      <c r="EC227" s="608"/>
      <c r="ED227" s="613"/>
      <c r="EE227" s="182"/>
      <c r="EF227" s="608"/>
      <c r="EG227" s="613"/>
      <c r="EH227" s="182"/>
      <c r="EI227" s="608"/>
      <c r="EJ227" s="613"/>
      <c r="EK227" s="182"/>
      <c r="EL227" s="608"/>
      <c r="EM227" s="613"/>
      <c r="EN227" s="182"/>
      <c r="EO227" s="608"/>
      <c r="EP227" s="613"/>
      <c r="EQ227" s="182"/>
      <c r="ER227" s="608"/>
      <c r="ES227" s="613"/>
      <c r="ET227" s="182"/>
      <c r="EU227" s="608"/>
      <c r="EV227" s="613"/>
      <c r="EW227" s="182"/>
      <c r="EX227" s="608"/>
      <c r="EY227" s="613"/>
      <c r="EZ227" s="182"/>
      <c r="FA227" s="608"/>
      <c r="FB227" s="182"/>
      <c r="FC227" s="182"/>
      <c r="FD227" s="182"/>
      <c r="FE227" s="588"/>
      <c r="FF227" s="182"/>
      <c r="FG227" s="181"/>
      <c r="FH227" s="860"/>
      <c r="FI227" s="662">
        <f t="shared" si="966"/>
        <v>41760</v>
      </c>
      <c r="FJ227" s="677"/>
      <c r="FK227" s="677"/>
      <c r="FL227" s="677"/>
      <c r="FM227" s="677"/>
      <c r="FN227" s="677"/>
      <c r="FO227" s="677"/>
      <c r="FP227" s="677"/>
      <c r="FQ227" s="677"/>
      <c r="FR227" s="677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666"/>
      <c r="GD227" s="666"/>
      <c r="GE227" s="666"/>
      <c r="GF227" s="666"/>
      <c r="GG227" s="169"/>
      <c r="GH227" s="686">
        <f t="shared" si="1269"/>
        <v>0</v>
      </c>
      <c r="GI227" s="171">
        <f t="shared" si="1270"/>
        <v>0</v>
      </c>
      <c r="GJ227" s="171">
        <f t="shared" si="1271"/>
        <v>0</v>
      </c>
      <c r="GK227" s="171">
        <f t="shared" si="1272"/>
        <v>0</v>
      </c>
      <c r="GL227" s="171">
        <f t="shared" si="1273"/>
        <v>0</v>
      </c>
      <c r="GM227" s="171">
        <f t="shared" si="1274"/>
        <v>0</v>
      </c>
      <c r="GN227" s="171">
        <f t="shared" si="1275"/>
        <v>0</v>
      </c>
      <c r="GO227" s="171">
        <f t="shared" si="1276"/>
        <v>0</v>
      </c>
      <c r="GP227" s="171">
        <f t="shared" si="1277"/>
        <v>0</v>
      </c>
      <c r="GQ227" s="171">
        <f t="shared" si="1278"/>
        <v>0</v>
      </c>
      <c r="GR227" s="171">
        <f t="shared" si="1279"/>
        <v>0</v>
      </c>
      <c r="GS227" s="171">
        <f t="shared" si="1280"/>
        <v>10820.100000000002</v>
      </c>
      <c r="GT227" s="171">
        <f t="shared" si="1281"/>
        <v>0</v>
      </c>
      <c r="GU227" s="171">
        <f t="shared" si="1282"/>
        <v>0</v>
      </c>
      <c r="GV227" s="171">
        <f t="shared" si="1283"/>
        <v>0</v>
      </c>
      <c r="GW227" s="171">
        <f t="shared" si="1284"/>
        <v>0</v>
      </c>
      <c r="GX227" s="171">
        <f t="shared" si="1285"/>
        <v>0</v>
      </c>
      <c r="GY227" s="171">
        <f t="shared" si="1286"/>
        <v>17539.02</v>
      </c>
      <c r="GZ227" s="171">
        <f t="shared" si="1287"/>
        <v>0</v>
      </c>
      <c r="HA227" s="171">
        <f t="shared" si="1288"/>
        <v>0</v>
      </c>
      <c r="HB227" s="171">
        <f t="shared" si="1289"/>
        <v>95703.93</v>
      </c>
      <c r="HC227" s="171">
        <f t="shared" si="1290"/>
        <v>15548.99</v>
      </c>
      <c r="HD227" s="171">
        <f t="shared" si="1291"/>
        <v>0</v>
      </c>
      <c r="HE227" s="171">
        <f t="shared" si="1292"/>
        <v>0</v>
      </c>
      <c r="HF227" s="171">
        <f t="shared" si="1293"/>
        <v>0</v>
      </c>
      <c r="HG227" s="171">
        <f t="shared" si="1294"/>
        <v>0</v>
      </c>
      <c r="HH227" s="171">
        <f t="shared" si="1295"/>
        <v>0</v>
      </c>
      <c r="HI227" s="778"/>
      <c r="HJ227" s="171">
        <f t="shared" si="1296"/>
        <v>-65.970000000000027</v>
      </c>
      <c r="HK227" s="171"/>
      <c r="HL227" s="172">
        <f t="shared" si="1297"/>
        <v>41760</v>
      </c>
      <c r="HM227" s="171">
        <f t="shared" si="1197"/>
        <v>139612.03999999998</v>
      </c>
      <c r="HN227" s="700">
        <f t="shared" si="1228"/>
        <v>40756</v>
      </c>
      <c r="HO227" s="160">
        <f t="shared" si="1229"/>
        <v>0</v>
      </c>
      <c r="HP227" s="160">
        <f t="shared" si="1230"/>
        <v>-711.8</v>
      </c>
      <c r="HQ227" s="171">
        <f t="shared" si="1231"/>
        <v>-711.8</v>
      </c>
      <c r="HR227" s="168">
        <f t="shared" si="1232"/>
        <v>0</v>
      </c>
      <c r="HS227" s="168">
        <f t="shared" si="1233"/>
        <v>1</v>
      </c>
      <c r="HT227" s="160">
        <f t="shared" si="1268"/>
        <v>110341.07000000002</v>
      </c>
      <c r="HU227" s="158">
        <f>MAX(HT55:HT227)</f>
        <v>111583.33000000002</v>
      </c>
      <c r="HV227" s="158">
        <f t="shared" si="1234"/>
        <v>-1242.2599999999948</v>
      </c>
      <c r="HW227" s="170"/>
      <c r="HX227" s="468"/>
      <c r="HY227" s="156"/>
      <c r="HZ227" s="156"/>
      <c r="IA227" s="156"/>
      <c r="IB227" s="156"/>
      <c r="IC227" s="156"/>
      <c r="ID227" s="156"/>
      <c r="IE227" s="156"/>
      <c r="IF227" s="156"/>
      <c r="IG227" s="156"/>
      <c r="IH227" s="156"/>
      <c r="II227" s="156"/>
      <c r="IJ227" s="156"/>
      <c r="IK227" s="156"/>
      <c r="IL227" s="156"/>
      <c r="IM227" s="156"/>
      <c r="IN227" s="156"/>
      <c r="IO227" s="156"/>
      <c r="IP227" s="156"/>
      <c r="IQ227" s="156"/>
      <c r="IR227" s="156"/>
      <c r="IS227" s="156"/>
      <c r="IT227" s="156"/>
      <c r="IU227" s="156"/>
      <c r="IV227" s="156"/>
      <c r="IW227" s="156"/>
      <c r="IX227" s="156"/>
      <c r="IY227" s="156"/>
      <c r="IZ227" s="156"/>
      <c r="JA227" s="156"/>
      <c r="JB227" s="156"/>
      <c r="JC227" s="156"/>
      <c r="JD227" s="156"/>
      <c r="JE227" s="156"/>
      <c r="JF227" s="156"/>
      <c r="JG227" s="156"/>
      <c r="JH227" s="156"/>
      <c r="JI227" s="156"/>
      <c r="JJ227" s="156"/>
      <c r="JK227" s="156"/>
      <c r="JL227" s="156"/>
      <c r="JM227" s="156"/>
      <c r="JN227" s="156"/>
      <c r="JO227" s="156"/>
      <c r="JP227" s="156"/>
      <c r="JQ227" s="156"/>
      <c r="JR227" s="156"/>
      <c r="JS227" s="156"/>
      <c r="JT227" s="156"/>
      <c r="JU227" s="156"/>
    </row>
    <row r="228" spans="1:281" s="174" customFormat="1" ht="19.5" customHeight="1" x14ac:dyDescent="0.35">
      <c r="A228" s="156"/>
      <c r="B228" s="813">
        <f t="shared" si="1235"/>
        <v>40787</v>
      </c>
      <c r="C228" s="814">
        <f t="shared" si="1236"/>
        <v>25495.220000000005</v>
      </c>
      <c r="D228" s="816">
        <v>0</v>
      </c>
      <c r="E228" s="816">
        <v>0</v>
      </c>
      <c r="F228" s="814">
        <f t="shared" si="1198"/>
        <v>-694.32000000000016</v>
      </c>
      <c r="G228" s="817">
        <f t="shared" si="1237"/>
        <v>24800.900000000005</v>
      </c>
      <c r="H228" s="818">
        <f t="shared" si="1238"/>
        <v>-2.7233340210439449E-2</v>
      </c>
      <c r="I228" s="765">
        <f t="shared" si="1239"/>
        <v>109646.75000000001</v>
      </c>
      <c r="J228" s="159">
        <f t="shared" si="1199"/>
        <v>-1936.5800000000017</v>
      </c>
      <c r="K228" s="267">
        <v>40787</v>
      </c>
      <c r="L228" s="162">
        <f t="shared" si="1240"/>
        <v>0</v>
      </c>
      <c r="M228" s="260">
        <v>60.5</v>
      </c>
      <c r="N228" s="175">
        <f t="shared" si="1200"/>
        <v>0</v>
      </c>
      <c r="O228" s="162">
        <f t="shared" si="1241"/>
        <v>0</v>
      </c>
      <c r="P228" s="259">
        <v>-64.150000000000006</v>
      </c>
      <c r="Q228" s="176">
        <f t="shared" si="1201"/>
        <v>0</v>
      </c>
      <c r="R228" s="161">
        <f t="shared" si="1242"/>
        <v>0</v>
      </c>
      <c r="S228" s="260">
        <v>3161.8</v>
      </c>
      <c r="T228" s="177">
        <f t="shared" si="1202"/>
        <v>0</v>
      </c>
      <c r="U228" s="164">
        <f t="shared" si="1243"/>
        <v>0</v>
      </c>
      <c r="V228" s="260">
        <v>245.98</v>
      </c>
      <c r="W228" s="177">
        <f t="shared" si="1203"/>
        <v>0</v>
      </c>
      <c r="X228" s="164">
        <f t="shared" si="1244"/>
        <v>0</v>
      </c>
      <c r="Y228" s="248">
        <v>15713</v>
      </c>
      <c r="Z228" s="178">
        <f t="shared" si="1204"/>
        <v>0</v>
      </c>
      <c r="AA228" s="165">
        <f t="shared" si="1245"/>
        <v>0</v>
      </c>
      <c r="AB228" s="248">
        <v>7837</v>
      </c>
      <c r="AC228" s="179">
        <f t="shared" si="1205"/>
        <v>0</v>
      </c>
      <c r="AD228" s="164">
        <f t="shared" si="1246"/>
        <v>0</v>
      </c>
      <c r="AE228" s="248">
        <v>1536.2</v>
      </c>
      <c r="AF228" s="179">
        <f t="shared" si="1206"/>
        <v>0</v>
      </c>
      <c r="AG228" s="164">
        <f t="shared" si="1247"/>
        <v>0</v>
      </c>
      <c r="AH228" s="439">
        <v>49321</v>
      </c>
      <c r="AI228" s="178">
        <f t="shared" si="1207"/>
        <v>0</v>
      </c>
      <c r="AJ228" s="165">
        <f t="shared" si="1248"/>
        <v>0</v>
      </c>
      <c r="AK228" s="439">
        <v>24641</v>
      </c>
      <c r="AL228" s="179">
        <f t="shared" si="1208"/>
        <v>0</v>
      </c>
      <c r="AM228" s="164">
        <f t="shared" si="1249"/>
        <v>0</v>
      </c>
      <c r="AN228" s="439">
        <v>9833</v>
      </c>
      <c r="AO228" s="178">
        <f t="shared" si="1209"/>
        <v>0</v>
      </c>
      <c r="AP228" s="165">
        <f t="shared" si="1250"/>
        <v>0</v>
      </c>
      <c r="AQ228" s="260">
        <v>5719</v>
      </c>
      <c r="AR228" s="179">
        <f t="shared" si="1210"/>
        <v>0</v>
      </c>
      <c r="AS228" s="164">
        <f t="shared" si="1251"/>
        <v>1</v>
      </c>
      <c r="AT228" s="260">
        <v>536.79999999999995</v>
      </c>
      <c r="AU228" s="180">
        <f t="shared" si="1211"/>
        <v>536.79999999999995</v>
      </c>
      <c r="AV228" s="162">
        <f t="shared" si="1252"/>
        <v>0</v>
      </c>
      <c r="AW228" s="260">
        <v>6948</v>
      </c>
      <c r="AX228" s="176">
        <f t="shared" si="1212"/>
        <v>0</v>
      </c>
      <c r="AY228" s="161">
        <f t="shared" si="1253"/>
        <v>0</v>
      </c>
      <c r="AZ228" s="248">
        <v>13067.5</v>
      </c>
      <c r="BA228" s="181">
        <f t="shared" si="1213"/>
        <v>0</v>
      </c>
      <c r="BB228" s="162">
        <f t="shared" si="1254"/>
        <v>0</v>
      </c>
      <c r="BC228" s="248">
        <v>1306.75</v>
      </c>
      <c r="BD228" s="182">
        <f t="shared" si="1214"/>
        <v>0</v>
      </c>
      <c r="BE228" s="161">
        <f t="shared" si="1255"/>
        <v>0</v>
      </c>
      <c r="BF228" s="248">
        <v>6849.75</v>
      </c>
      <c r="BG228" s="182">
        <f t="shared" si="1215"/>
        <v>0</v>
      </c>
      <c r="BH228" s="161">
        <f t="shared" si="1256"/>
        <v>0</v>
      </c>
      <c r="BI228" s="248">
        <v>3405.38</v>
      </c>
      <c r="BJ228" s="180">
        <f t="shared" si="1216"/>
        <v>0</v>
      </c>
      <c r="BK228" s="161">
        <f t="shared" si="1257"/>
        <v>1</v>
      </c>
      <c r="BL228" s="248">
        <v>649.88</v>
      </c>
      <c r="BM228" s="180">
        <f t="shared" si="1217"/>
        <v>649.88</v>
      </c>
      <c r="BN228" s="161">
        <f t="shared" si="1258"/>
        <v>0</v>
      </c>
      <c r="BO228" s="260">
        <v>3823.5</v>
      </c>
      <c r="BP228" s="176">
        <f t="shared" si="1218"/>
        <v>0</v>
      </c>
      <c r="BQ228" s="161">
        <f t="shared" si="1259"/>
        <v>0</v>
      </c>
      <c r="BR228" s="259">
        <v>-2953</v>
      </c>
      <c r="BS228" s="182">
        <f t="shared" si="1219"/>
        <v>0</v>
      </c>
      <c r="BT228" s="161">
        <f t="shared" si="1260"/>
        <v>1</v>
      </c>
      <c r="BU228" s="259">
        <v>-1515.5</v>
      </c>
      <c r="BV228" s="180">
        <f t="shared" si="1220"/>
        <v>-1515.5</v>
      </c>
      <c r="BW228" s="162">
        <f t="shared" si="1261"/>
        <v>1</v>
      </c>
      <c r="BX228" s="259">
        <v>-365.5</v>
      </c>
      <c r="BY228" s="176">
        <f t="shared" si="1221"/>
        <v>-365.5</v>
      </c>
      <c r="BZ228" s="161">
        <f t="shared" si="1262"/>
        <v>0</v>
      </c>
      <c r="CA228" s="260">
        <v>3527</v>
      </c>
      <c r="CB228" s="180">
        <f t="shared" si="1222"/>
        <v>0</v>
      </c>
      <c r="CC228" s="162">
        <f t="shared" si="1263"/>
        <v>0</v>
      </c>
      <c r="CD228" s="163"/>
      <c r="CE228" s="182"/>
      <c r="CF228" s="410">
        <f t="shared" si="1264"/>
        <v>0</v>
      </c>
      <c r="CG228" s="260">
        <v>4632</v>
      </c>
      <c r="CH228" s="182">
        <f t="shared" si="1223"/>
        <v>0</v>
      </c>
      <c r="CI228" s="416">
        <f t="shared" si="1265"/>
        <v>0</v>
      </c>
      <c r="CJ228" s="260">
        <v>2277</v>
      </c>
      <c r="CK228" s="444">
        <f t="shared" si="1224"/>
        <v>0</v>
      </c>
      <c r="CL228" s="162">
        <f t="shared" si="1266"/>
        <v>0</v>
      </c>
      <c r="CM228" s="260">
        <v>393</v>
      </c>
      <c r="CN228" s="608">
        <f t="shared" si="1225"/>
        <v>0</v>
      </c>
      <c r="CO228" s="158">
        <f t="shared" si="1226"/>
        <v>-694.32000000000016</v>
      </c>
      <c r="CP228" s="182"/>
      <c r="CQ228" s="731">
        <f t="shared" si="1227"/>
        <v>-694.32000000000016</v>
      </c>
      <c r="CR228" s="599"/>
      <c r="CS228" s="359">
        <f t="shared" si="1267"/>
        <v>40787</v>
      </c>
      <c r="CT228" s="613"/>
      <c r="CU228" s="182"/>
      <c r="CV228" s="608"/>
      <c r="CW228" s="642"/>
      <c r="CX228" s="182"/>
      <c r="CY228" s="608"/>
      <c r="CZ228" s="613"/>
      <c r="DA228" s="182"/>
      <c r="DB228" s="608"/>
      <c r="DC228" s="613"/>
      <c r="DD228" s="182"/>
      <c r="DE228" s="608"/>
      <c r="DF228" s="613"/>
      <c r="DG228" s="182"/>
      <c r="DH228" s="608"/>
      <c r="DI228" s="613"/>
      <c r="DJ228" s="182"/>
      <c r="DK228" s="608"/>
      <c r="DL228" s="613"/>
      <c r="DM228" s="182"/>
      <c r="DN228" s="608"/>
      <c r="DO228" s="613"/>
      <c r="DP228" s="182"/>
      <c r="DQ228" s="608"/>
      <c r="DR228" s="613"/>
      <c r="DS228" s="182"/>
      <c r="DT228" s="608"/>
      <c r="DU228" s="613"/>
      <c r="DV228" s="182"/>
      <c r="DW228" s="608"/>
      <c r="DX228" s="613"/>
      <c r="DY228" s="182"/>
      <c r="DZ228" s="608"/>
      <c r="EA228" s="613"/>
      <c r="EB228" s="182"/>
      <c r="EC228" s="608"/>
      <c r="ED228" s="613"/>
      <c r="EE228" s="182"/>
      <c r="EF228" s="608"/>
      <c r="EG228" s="613"/>
      <c r="EH228" s="182"/>
      <c r="EI228" s="608"/>
      <c r="EJ228" s="613"/>
      <c r="EK228" s="182"/>
      <c r="EL228" s="608"/>
      <c r="EM228" s="613"/>
      <c r="EN228" s="182"/>
      <c r="EO228" s="608"/>
      <c r="EP228" s="613"/>
      <c r="EQ228" s="182"/>
      <c r="ER228" s="608"/>
      <c r="ES228" s="613"/>
      <c r="ET228" s="182"/>
      <c r="EU228" s="608"/>
      <c r="EV228" s="613"/>
      <c r="EW228" s="182"/>
      <c r="EX228" s="608"/>
      <c r="EY228" s="613"/>
      <c r="EZ228" s="182"/>
      <c r="FA228" s="608"/>
      <c r="FB228" s="182"/>
      <c r="FC228" s="182"/>
      <c r="FD228" s="182"/>
      <c r="FE228" s="588"/>
      <c r="FF228" s="182"/>
      <c r="FG228" s="181"/>
      <c r="FH228" s="860"/>
      <c r="FI228" s="662">
        <f t="shared" si="966"/>
        <v>41791</v>
      </c>
      <c r="FJ228" s="677"/>
      <c r="FK228" s="677"/>
      <c r="FL228" s="677"/>
      <c r="FM228" s="677"/>
      <c r="FN228" s="677"/>
      <c r="FO228" s="677"/>
      <c r="FP228" s="677"/>
      <c r="FQ228" s="677"/>
      <c r="FR228" s="677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666"/>
      <c r="GD228" s="666"/>
      <c r="GE228" s="666"/>
      <c r="GF228" s="666"/>
      <c r="GG228" s="169"/>
      <c r="GH228" s="686">
        <f t="shared" si="1269"/>
        <v>0</v>
      </c>
      <c r="GI228" s="171">
        <f t="shared" si="1270"/>
        <v>0</v>
      </c>
      <c r="GJ228" s="171">
        <f t="shared" si="1271"/>
        <v>0</v>
      </c>
      <c r="GK228" s="171">
        <f t="shared" si="1272"/>
        <v>0</v>
      </c>
      <c r="GL228" s="171">
        <f t="shared" si="1273"/>
        <v>0</v>
      </c>
      <c r="GM228" s="171">
        <f t="shared" si="1274"/>
        <v>0</v>
      </c>
      <c r="GN228" s="171">
        <f t="shared" si="1275"/>
        <v>0</v>
      </c>
      <c r="GO228" s="171">
        <f t="shared" si="1276"/>
        <v>0</v>
      </c>
      <c r="GP228" s="171">
        <f t="shared" si="1277"/>
        <v>0</v>
      </c>
      <c r="GQ228" s="171">
        <f t="shared" si="1278"/>
        <v>0</v>
      </c>
      <c r="GR228" s="171">
        <f t="shared" si="1279"/>
        <v>0</v>
      </c>
      <c r="GS228" s="171">
        <f t="shared" si="1280"/>
        <v>10857.000000000002</v>
      </c>
      <c r="GT228" s="171">
        <f t="shared" si="1281"/>
        <v>0</v>
      </c>
      <c r="GU228" s="171">
        <f t="shared" si="1282"/>
        <v>0</v>
      </c>
      <c r="GV228" s="171">
        <f t="shared" si="1283"/>
        <v>0</v>
      </c>
      <c r="GW228" s="171">
        <f t="shared" si="1284"/>
        <v>0</v>
      </c>
      <c r="GX228" s="171">
        <f t="shared" si="1285"/>
        <v>0</v>
      </c>
      <c r="GY228" s="171">
        <f t="shared" si="1286"/>
        <v>17532.64</v>
      </c>
      <c r="GZ228" s="171">
        <f t="shared" si="1287"/>
        <v>0</v>
      </c>
      <c r="HA228" s="171">
        <f t="shared" si="1288"/>
        <v>0</v>
      </c>
      <c r="HB228" s="171">
        <f t="shared" si="1289"/>
        <v>96100.92</v>
      </c>
      <c r="HC228" s="171">
        <f t="shared" si="1290"/>
        <v>15565.99</v>
      </c>
      <c r="HD228" s="171">
        <f t="shared" si="1291"/>
        <v>0</v>
      </c>
      <c r="HE228" s="171">
        <f t="shared" si="1292"/>
        <v>0</v>
      </c>
      <c r="HF228" s="171">
        <f t="shared" si="1293"/>
        <v>0</v>
      </c>
      <c r="HG228" s="171">
        <f t="shared" si="1294"/>
        <v>0</v>
      </c>
      <c r="HH228" s="171">
        <f t="shared" si="1295"/>
        <v>0</v>
      </c>
      <c r="HI228" s="778"/>
      <c r="HJ228" s="171">
        <f t="shared" si="1296"/>
        <v>444.51</v>
      </c>
      <c r="HK228" s="171"/>
      <c r="HL228" s="172">
        <f t="shared" si="1297"/>
        <v>41791</v>
      </c>
      <c r="HM228" s="171">
        <f t="shared" si="1197"/>
        <v>140056.54999999999</v>
      </c>
      <c r="HN228" s="700">
        <f t="shared" si="1228"/>
        <v>40787</v>
      </c>
      <c r="HO228" s="160">
        <f t="shared" si="1229"/>
        <v>0</v>
      </c>
      <c r="HP228" s="160">
        <f t="shared" si="1230"/>
        <v>-694.32000000000016</v>
      </c>
      <c r="HQ228" s="171">
        <f t="shared" si="1231"/>
        <v>-694.32000000000016</v>
      </c>
      <c r="HR228" s="168">
        <f t="shared" si="1232"/>
        <v>0</v>
      </c>
      <c r="HS228" s="168">
        <f t="shared" si="1233"/>
        <v>1</v>
      </c>
      <c r="HT228" s="160">
        <f t="shared" si="1268"/>
        <v>109646.75000000001</v>
      </c>
      <c r="HU228" s="158">
        <f>MAX(HT55:HT228)</f>
        <v>111583.33000000002</v>
      </c>
      <c r="HV228" s="158">
        <f t="shared" si="1234"/>
        <v>-1936.5800000000017</v>
      </c>
      <c r="HW228" s="170"/>
      <c r="HX228" s="468"/>
      <c r="HY228" s="156"/>
      <c r="HZ228" s="156"/>
      <c r="IA228" s="156"/>
      <c r="IB228" s="156"/>
      <c r="IC228" s="156"/>
      <c r="ID228" s="156"/>
      <c r="IE228" s="156"/>
      <c r="IF228" s="156"/>
      <c r="IG228" s="156"/>
      <c r="IH228" s="156"/>
      <c r="II228" s="156"/>
      <c r="IJ228" s="156"/>
      <c r="IK228" s="156"/>
      <c r="IL228" s="156"/>
      <c r="IM228" s="156"/>
      <c r="IN228" s="156"/>
      <c r="IO228" s="156"/>
      <c r="IP228" s="156"/>
      <c r="IQ228" s="156"/>
      <c r="IR228" s="156"/>
      <c r="IS228" s="156"/>
      <c r="IT228" s="156"/>
      <c r="IU228" s="156"/>
      <c r="IV228" s="156"/>
      <c r="IW228" s="156"/>
      <c r="IX228" s="156"/>
      <c r="IY228" s="156"/>
      <c r="IZ228" s="156"/>
      <c r="JA228" s="156"/>
      <c r="JB228" s="156"/>
      <c r="JC228" s="156"/>
      <c r="JD228" s="156"/>
      <c r="JE228" s="156"/>
      <c r="JF228" s="156"/>
      <c r="JG228" s="156"/>
      <c r="JH228" s="156"/>
      <c r="JI228" s="156"/>
      <c r="JJ228" s="156"/>
      <c r="JK228" s="156"/>
      <c r="JL228" s="156"/>
      <c r="JM228" s="156"/>
      <c r="JN228" s="156"/>
      <c r="JO228" s="156"/>
      <c r="JP228" s="156"/>
      <c r="JQ228" s="156"/>
      <c r="JR228" s="156"/>
      <c r="JS228" s="156"/>
      <c r="JT228" s="156"/>
      <c r="JU228" s="156"/>
    </row>
    <row r="229" spans="1:281" s="174" customFormat="1" ht="19.5" customHeight="1" x14ac:dyDescent="0.35">
      <c r="A229" s="156"/>
      <c r="B229" s="813">
        <f t="shared" si="1235"/>
        <v>40817</v>
      </c>
      <c r="C229" s="814">
        <f t="shared" si="1236"/>
        <v>24800.900000000005</v>
      </c>
      <c r="D229" s="816">
        <v>0</v>
      </c>
      <c r="E229" s="816">
        <v>0</v>
      </c>
      <c r="F229" s="814">
        <f t="shared" si="1198"/>
        <v>-283.18000000000006</v>
      </c>
      <c r="G229" s="817">
        <f t="shared" si="1237"/>
        <v>24517.720000000005</v>
      </c>
      <c r="H229" s="818">
        <f t="shared" si="1238"/>
        <v>-1.1418134019329944E-2</v>
      </c>
      <c r="I229" s="765">
        <f t="shared" si="1239"/>
        <v>109363.57000000002</v>
      </c>
      <c r="J229" s="159">
        <f t="shared" si="1199"/>
        <v>-2219.7599999999948</v>
      </c>
      <c r="K229" s="267">
        <v>40817</v>
      </c>
      <c r="L229" s="162">
        <f t="shared" si="1240"/>
        <v>0</v>
      </c>
      <c r="M229" s="259">
        <v>-292</v>
      </c>
      <c r="N229" s="175">
        <f t="shared" si="1200"/>
        <v>0</v>
      </c>
      <c r="O229" s="162">
        <f t="shared" si="1241"/>
        <v>0</v>
      </c>
      <c r="P229" s="259">
        <v>-64.3</v>
      </c>
      <c r="Q229" s="176">
        <f t="shared" si="1201"/>
        <v>0</v>
      </c>
      <c r="R229" s="161">
        <f t="shared" si="1242"/>
        <v>0</v>
      </c>
      <c r="S229" s="260">
        <v>1835.8</v>
      </c>
      <c r="T229" s="177">
        <f t="shared" si="1202"/>
        <v>0</v>
      </c>
      <c r="U229" s="164">
        <f t="shared" si="1243"/>
        <v>0</v>
      </c>
      <c r="V229" s="260">
        <v>148.47999999999999</v>
      </c>
      <c r="W229" s="177">
        <f t="shared" si="1203"/>
        <v>0</v>
      </c>
      <c r="X229" s="164">
        <f t="shared" si="1244"/>
        <v>0</v>
      </c>
      <c r="Y229" s="247">
        <v>-7178</v>
      </c>
      <c r="Z229" s="178">
        <f t="shared" si="1204"/>
        <v>0</v>
      </c>
      <c r="AA229" s="165">
        <f t="shared" si="1245"/>
        <v>0</v>
      </c>
      <c r="AB229" s="247">
        <v>-3608.5</v>
      </c>
      <c r="AC229" s="179">
        <f t="shared" si="1205"/>
        <v>0</v>
      </c>
      <c r="AD229" s="164">
        <f t="shared" si="1246"/>
        <v>0</v>
      </c>
      <c r="AE229" s="247">
        <v>-752.9</v>
      </c>
      <c r="AF229" s="179">
        <f t="shared" si="1206"/>
        <v>0</v>
      </c>
      <c r="AG229" s="164">
        <f t="shared" si="1247"/>
        <v>0</v>
      </c>
      <c r="AH229" s="243">
        <v>-30024</v>
      </c>
      <c r="AI229" s="178">
        <f t="shared" si="1207"/>
        <v>0</v>
      </c>
      <c r="AJ229" s="165">
        <f t="shared" si="1248"/>
        <v>0</v>
      </c>
      <c r="AK229" s="243">
        <v>-15031.5</v>
      </c>
      <c r="AL229" s="179">
        <f t="shared" si="1208"/>
        <v>0</v>
      </c>
      <c r="AM229" s="164">
        <f t="shared" si="1249"/>
        <v>0</v>
      </c>
      <c r="AN229" s="243">
        <v>-6036</v>
      </c>
      <c r="AO229" s="178">
        <f t="shared" si="1209"/>
        <v>0</v>
      </c>
      <c r="AP229" s="165">
        <f t="shared" si="1250"/>
        <v>0</v>
      </c>
      <c r="AQ229" s="259">
        <v>-1952</v>
      </c>
      <c r="AR229" s="179">
        <f t="shared" si="1210"/>
        <v>0</v>
      </c>
      <c r="AS229" s="164">
        <f t="shared" si="1251"/>
        <v>1</v>
      </c>
      <c r="AT229" s="259">
        <v>-230.3</v>
      </c>
      <c r="AU229" s="180">
        <f t="shared" si="1211"/>
        <v>-230.3</v>
      </c>
      <c r="AV229" s="162">
        <f t="shared" si="1252"/>
        <v>0</v>
      </c>
      <c r="AW229" s="259">
        <v>-670</v>
      </c>
      <c r="AX229" s="176">
        <f t="shared" si="1212"/>
        <v>0</v>
      </c>
      <c r="AY229" s="161">
        <f t="shared" si="1253"/>
        <v>0</v>
      </c>
      <c r="AZ229" s="248">
        <v>864.75</v>
      </c>
      <c r="BA229" s="181">
        <f t="shared" si="1213"/>
        <v>0</v>
      </c>
      <c r="BB229" s="162">
        <f t="shared" si="1254"/>
        <v>0</v>
      </c>
      <c r="BC229" s="248">
        <v>82.58</v>
      </c>
      <c r="BD229" s="182">
        <f t="shared" si="1214"/>
        <v>0</v>
      </c>
      <c r="BE229" s="161">
        <f t="shared" si="1255"/>
        <v>0</v>
      </c>
      <c r="BF229" s="247">
        <v>-3867.75</v>
      </c>
      <c r="BG229" s="182">
        <f t="shared" si="1215"/>
        <v>0</v>
      </c>
      <c r="BH229" s="161">
        <f t="shared" si="1256"/>
        <v>0</v>
      </c>
      <c r="BI229" s="247">
        <v>-1953.38</v>
      </c>
      <c r="BJ229" s="180">
        <f t="shared" si="1216"/>
        <v>0</v>
      </c>
      <c r="BK229" s="161">
        <f t="shared" si="1257"/>
        <v>1</v>
      </c>
      <c r="BL229" s="247">
        <v>-421.88</v>
      </c>
      <c r="BM229" s="180">
        <f t="shared" si="1217"/>
        <v>-421.88</v>
      </c>
      <c r="BN229" s="161">
        <f t="shared" si="1258"/>
        <v>0</v>
      </c>
      <c r="BO229" s="260">
        <v>186</v>
      </c>
      <c r="BP229" s="176">
        <f t="shared" si="1218"/>
        <v>0</v>
      </c>
      <c r="BQ229" s="161">
        <f t="shared" si="1259"/>
        <v>0</v>
      </c>
      <c r="BR229" s="260">
        <v>797</v>
      </c>
      <c r="BS229" s="182">
        <f t="shared" si="1219"/>
        <v>0</v>
      </c>
      <c r="BT229" s="161">
        <f t="shared" si="1260"/>
        <v>1</v>
      </c>
      <c r="BU229" s="260">
        <v>359.5</v>
      </c>
      <c r="BV229" s="180">
        <f t="shared" si="1220"/>
        <v>359.5</v>
      </c>
      <c r="BW229" s="162">
        <f t="shared" si="1261"/>
        <v>1</v>
      </c>
      <c r="BX229" s="260">
        <v>9.5</v>
      </c>
      <c r="BY229" s="176">
        <f t="shared" si="1221"/>
        <v>9.5</v>
      </c>
      <c r="BZ229" s="161">
        <f t="shared" si="1262"/>
        <v>0</v>
      </c>
      <c r="CA229" s="259">
        <v>-766</v>
      </c>
      <c r="CB229" s="180">
        <f t="shared" si="1222"/>
        <v>0</v>
      </c>
      <c r="CC229" s="162">
        <f t="shared" si="1263"/>
        <v>0</v>
      </c>
      <c r="CD229" s="163"/>
      <c r="CE229" s="182"/>
      <c r="CF229" s="410">
        <f t="shared" si="1264"/>
        <v>0</v>
      </c>
      <c r="CG229" s="260">
        <v>3891</v>
      </c>
      <c r="CH229" s="182">
        <f t="shared" si="1223"/>
        <v>0</v>
      </c>
      <c r="CI229" s="416">
        <f t="shared" si="1265"/>
        <v>0</v>
      </c>
      <c r="CJ229" s="260">
        <v>1926</v>
      </c>
      <c r="CK229" s="444">
        <f t="shared" si="1224"/>
        <v>0</v>
      </c>
      <c r="CL229" s="162">
        <f t="shared" si="1266"/>
        <v>0</v>
      </c>
      <c r="CM229" s="260">
        <v>354</v>
      </c>
      <c r="CN229" s="608">
        <f t="shared" si="1225"/>
        <v>0</v>
      </c>
      <c r="CO229" s="158">
        <f t="shared" si="1226"/>
        <v>-283.18000000000006</v>
      </c>
      <c r="CP229" s="182"/>
      <c r="CQ229" s="731">
        <f t="shared" si="1227"/>
        <v>-283.18000000000006</v>
      </c>
      <c r="CR229" s="599"/>
      <c r="CS229" s="359">
        <f t="shared" si="1267"/>
        <v>40817</v>
      </c>
      <c r="CT229" s="613"/>
      <c r="CU229" s="182"/>
      <c r="CV229" s="608"/>
      <c r="CW229" s="642"/>
      <c r="CX229" s="182"/>
      <c r="CY229" s="608"/>
      <c r="CZ229" s="613"/>
      <c r="DA229" s="182"/>
      <c r="DB229" s="608"/>
      <c r="DC229" s="613"/>
      <c r="DD229" s="182"/>
      <c r="DE229" s="608"/>
      <c r="DF229" s="613"/>
      <c r="DG229" s="182"/>
      <c r="DH229" s="608"/>
      <c r="DI229" s="613"/>
      <c r="DJ229" s="182"/>
      <c r="DK229" s="608"/>
      <c r="DL229" s="613"/>
      <c r="DM229" s="182"/>
      <c r="DN229" s="608"/>
      <c r="DO229" s="613"/>
      <c r="DP229" s="182"/>
      <c r="DQ229" s="608"/>
      <c r="DR229" s="613"/>
      <c r="DS229" s="182"/>
      <c r="DT229" s="608"/>
      <c r="DU229" s="613"/>
      <c r="DV229" s="182"/>
      <c r="DW229" s="608"/>
      <c r="DX229" s="613"/>
      <c r="DY229" s="182"/>
      <c r="DZ229" s="608"/>
      <c r="EA229" s="613"/>
      <c r="EB229" s="182"/>
      <c r="EC229" s="608"/>
      <c r="ED229" s="613"/>
      <c r="EE229" s="182"/>
      <c r="EF229" s="608"/>
      <c r="EG229" s="613"/>
      <c r="EH229" s="182"/>
      <c r="EI229" s="608"/>
      <c r="EJ229" s="613"/>
      <c r="EK229" s="182"/>
      <c r="EL229" s="608"/>
      <c r="EM229" s="613"/>
      <c r="EN229" s="182"/>
      <c r="EO229" s="608"/>
      <c r="EP229" s="613"/>
      <c r="EQ229" s="182"/>
      <c r="ER229" s="608"/>
      <c r="ES229" s="613"/>
      <c r="ET229" s="182"/>
      <c r="EU229" s="608"/>
      <c r="EV229" s="613"/>
      <c r="EW229" s="182"/>
      <c r="EX229" s="608"/>
      <c r="EY229" s="613"/>
      <c r="EZ229" s="182"/>
      <c r="FA229" s="608"/>
      <c r="FB229" s="182"/>
      <c r="FC229" s="182"/>
      <c r="FD229" s="182"/>
      <c r="FE229" s="588"/>
      <c r="FF229" s="182"/>
      <c r="FG229" s="181"/>
      <c r="FH229" s="860"/>
      <c r="FI229" s="662">
        <f t="shared" si="966"/>
        <v>41821</v>
      </c>
      <c r="FJ229" s="677"/>
      <c r="FK229" s="677"/>
      <c r="FL229" s="677"/>
      <c r="FM229" s="677"/>
      <c r="FN229" s="677"/>
      <c r="FO229" s="677"/>
      <c r="FP229" s="677"/>
      <c r="FQ229" s="677"/>
      <c r="FR229" s="677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666"/>
      <c r="GD229" s="666"/>
      <c r="GE229" s="666"/>
      <c r="GF229" s="666"/>
      <c r="GG229" s="169"/>
      <c r="GH229" s="686">
        <f t="shared" si="1269"/>
        <v>0</v>
      </c>
      <c r="GI229" s="171">
        <f t="shared" si="1270"/>
        <v>0</v>
      </c>
      <c r="GJ229" s="171">
        <f t="shared" si="1271"/>
        <v>0</v>
      </c>
      <c r="GK229" s="171">
        <f t="shared" si="1272"/>
        <v>0</v>
      </c>
      <c r="GL229" s="171">
        <f t="shared" si="1273"/>
        <v>0</v>
      </c>
      <c r="GM229" s="171">
        <f t="shared" si="1274"/>
        <v>0</v>
      </c>
      <c r="GN229" s="171">
        <f t="shared" si="1275"/>
        <v>0</v>
      </c>
      <c r="GO229" s="171">
        <f t="shared" si="1276"/>
        <v>0</v>
      </c>
      <c r="GP229" s="171">
        <f t="shared" si="1277"/>
        <v>0</v>
      </c>
      <c r="GQ229" s="171">
        <f t="shared" si="1278"/>
        <v>0</v>
      </c>
      <c r="GR229" s="171">
        <f t="shared" si="1279"/>
        <v>0</v>
      </c>
      <c r="GS229" s="171">
        <f t="shared" si="1280"/>
        <v>10608.900000000001</v>
      </c>
      <c r="GT229" s="171">
        <f t="shared" si="1281"/>
        <v>0</v>
      </c>
      <c r="GU229" s="171">
        <f t="shared" si="1282"/>
        <v>0</v>
      </c>
      <c r="GV229" s="171">
        <f t="shared" si="1283"/>
        <v>0</v>
      </c>
      <c r="GW229" s="171">
        <f t="shared" si="1284"/>
        <v>0</v>
      </c>
      <c r="GX229" s="171">
        <f t="shared" si="1285"/>
        <v>0</v>
      </c>
      <c r="GY229" s="171">
        <f t="shared" si="1286"/>
        <v>17559.77</v>
      </c>
      <c r="GZ229" s="171">
        <f t="shared" si="1287"/>
        <v>0</v>
      </c>
      <c r="HA229" s="171">
        <f t="shared" si="1288"/>
        <v>0</v>
      </c>
      <c r="HB229" s="171">
        <f t="shared" si="1289"/>
        <v>96330.68</v>
      </c>
      <c r="HC229" s="171">
        <f t="shared" si="1290"/>
        <v>15580.74</v>
      </c>
      <c r="HD229" s="171">
        <f t="shared" si="1291"/>
        <v>0</v>
      </c>
      <c r="HE229" s="171">
        <f t="shared" si="1292"/>
        <v>0</v>
      </c>
      <c r="HF229" s="171">
        <f t="shared" si="1293"/>
        <v>0</v>
      </c>
      <c r="HG229" s="171">
        <f t="shared" si="1294"/>
        <v>0</v>
      </c>
      <c r="HH229" s="171">
        <f t="shared" si="1295"/>
        <v>0</v>
      </c>
      <c r="HI229" s="778"/>
      <c r="HJ229" s="171">
        <f t="shared" si="1296"/>
        <v>23.539999999999992</v>
      </c>
      <c r="HK229" s="171"/>
      <c r="HL229" s="172">
        <f t="shared" si="1297"/>
        <v>41821</v>
      </c>
      <c r="HM229" s="171">
        <f t="shared" si="1197"/>
        <v>140080.09</v>
      </c>
      <c r="HN229" s="700">
        <f t="shared" si="1228"/>
        <v>40817</v>
      </c>
      <c r="HO229" s="160">
        <f t="shared" si="1229"/>
        <v>0</v>
      </c>
      <c r="HP229" s="160">
        <f t="shared" si="1230"/>
        <v>-283.18000000000006</v>
      </c>
      <c r="HQ229" s="171">
        <f t="shared" si="1231"/>
        <v>-283.18000000000006</v>
      </c>
      <c r="HR229" s="168">
        <f t="shared" si="1232"/>
        <v>0</v>
      </c>
      <c r="HS229" s="168">
        <f t="shared" si="1233"/>
        <v>1</v>
      </c>
      <c r="HT229" s="160">
        <f t="shared" si="1268"/>
        <v>109363.57000000002</v>
      </c>
      <c r="HU229" s="158">
        <f>MAX(HT55:HT229)</f>
        <v>111583.33000000002</v>
      </c>
      <c r="HV229" s="158">
        <f t="shared" si="1234"/>
        <v>-2219.7599999999948</v>
      </c>
      <c r="HW229" s="170"/>
      <c r="HX229" s="468"/>
      <c r="HY229" s="156"/>
      <c r="HZ229" s="156"/>
      <c r="IA229" s="156"/>
      <c r="IB229" s="156"/>
      <c r="IC229" s="156"/>
      <c r="ID229" s="156"/>
      <c r="IE229" s="156"/>
      <c r="IF229" s="156"/>
      <c r="IG229" s="156"/>
      <c r="IH229" s="156"/>
      <c r="II229" s="156"/>
      <c r="IJ229" s="156"/>
      <c r="IK229" s="156"/>
      <c r="IL229" s="156"/>
      <c r="IM229" s="156"/>
      <c r="IN229" s="156"/>
      <c r="IO229" s="156"/>
      <c r="IP229" s="156"/>
      <c r="IQ229" s="156"/>
      <c r="IR229" s="156"/>
      <c r="IS229" s="156"/>
      <c r="IT229" s="156"/>
      <c r="IU229" s="156"/>
      <c r="IV229" s="156"/>
      <c r="IW229" s="156"/>
      <c r="IX229" s="156"/>
      <c r="IY229" s="156"/>
      <c r="IZ229" s="156"/>
      <c r="JA229" s="156"/>
      <c r="JB229" s="156"/>
      <c r="JC229" s="156"/>
      <c r="JD229" s="156"/>
      <c r="JE229" s="156"/>
      <c r="JF229" s="156"/>
      <c r="JG229" s="156"/>
      <c r="JH229" s="156"/>
      <c r="JI229" s="156"/>
      <c r="JJ229" s="156"/>
      <c r="JK229" s="156"/>
      <c r="JL229" s="156"/>
      <c r="JM229" s="156"/>
      <c r="JN229" s="156"/>
      <c r="JO229" s="156"/>
      <c r="JP229" s="156"/>
      <c r="JQ229" s="156"/>
      <c r="JR229" s="156"/>
      <c r="JS229" s="156"/>
      <c r="JT229" s="156"/>
      <c r="JU229" s="156"/>
    </row>
    <row r="230" spans="1:281" s="174" customFormat="1" ht="19.5" customHeight="1" x14ac:dyDescent="0.35">
      <c r="A230" s="156"/>
      <c r="B230" s="813">
        <f t="shared" si="1235"/>
        <v>40848</v>
      </c>
      <c r="C230" s="814">
        <f t="shared" si="1236"/>
        <v>24517.720000000005</v>
      </c>
      <c r="D230" s="816">
        <v>0</v>
      </c>
      <c r="E230" s="816">
        <v>0</v>
      </c>
      <c r="F230" s="814">
        <f t="shared" si="1198"/>
        <v>350.95000000000005</v>
      </c>
      <c r="G230" s="817">
        <f t="shared" si="1237"/>
        <v>24868.670000000006</v>
      </c>
      <c r="H230" s="818">
        <f t="shared" si="1238"/>
        <v>1.4314136877327906E-2</v>
      </c>
      <c r="I230" s="765">
        <f t="shared" si="1239"/>
        <v>109714.52000000002</v>
      </c>
      <c r="J230" s="159">
        <f t="shared" si="1199"/>
        <v>-1868.8099999999977</v>
      </c>
      <c r="K230" s="267">
        <v>40848</v>
      </c>
      <c r="L230" s="162">
        <f t="shared" si="1240"/>
        <v>0</v>
      </c>
      <c r="M230" s="259">
        <v>-3439</v>
      </c>
      <c r="N230" s="175">
        <f t="shared" si="1200"/>
        <v>0</v>
      </c>
      <c r="O230" s="162">
        <f t="shared" si="1241"/>
        <v>0</v>
      </c>
      <c r="P230" s="259">
        <v>-379</v>
      </c>
      <c r="Q230" s="176">
        <f t="shared" si="1201"/>
        <v>0</v>
      </c>
      <c r="R230" s="161">
        <f t="shared" si="1242"/>
        <v>0</v>
      </c>
      <c r="S230" s="259">
        <v>-169.8</v>
      </c>
      <c r="T230" s="177">
        <f t="shared" si="1202"/>
        <v>0</v>
      </c>
      <c r="U230" s="164">
        <f t="shared" si="1243"/>
        <v>0</v>
      </c>
      <c r="V230" s="259">
        <v>-52.08</v>
      </c>
      <c r="W230" s="177">
        <f t="shared" si="1203"/>
        <v>0</v>
      </c>
      <c r="X230" s="164">
        <f t="shared" si="1244"/>
        <v>0</v>
      </c>
      <c r="Y230" s="247">
        <v>-1467</v>
      </c>
      <c r="Z230" s="178">
        <f t="shared" si="1204"/>
        <v>0</v>
      </c>
      <c r="AA230" s="165">
        <f t="shared" si="1245"/>
        <v>0</v>
      </c>
      <c r="AB230" s="247">
        <v>-753</v>
      </c>
      <c r="AC230" s="179">
        <f t="shared" si="1205"/>
        <v>0</v>
      </c>
      <c r="AD230" s="164">
        <f t="shared" si="1246"/>
        <v>0</v>
      </c>
      <c r="AE230" s="247">
        <v>-181.8</v>
      </c>
      <c r="AF230" s="179">
        <f t="shared" si="1206"/>
        <v>0</v>
      </c>
      <c r="AG230" s="164">
        <f t="shared" si="1247"/>
        <v>0</v>
      </c>
      <c r="AH230" s="243">
        <v>-18479</v>
      </c>
      <c r="AI230" s="178">
        <f t="shared" si="1207"/>
        <v>0</v>
      </c>
      <c r="AJ230" s="165">
        <f t="shared" si="1248"/>
        <v>0</v>
      </c>
      <c r="AK230" s="243">
        <v>-9259</v>
      </c>
      <c r="AL230" s="179">
        <f t="shared" si="1208"/>
        <v>0</v>
      </c>
      <c r="AM230" s="164">
        <f t="shared" si="1249"/>
        <v>0</v>
      </c>
      <c r="AN230" s="243">
        <v>-3727</v>
      </c>
      <c r="AO230" s="178">
        <f t="shared" si="1209"/>
        <v>0</v>
      </c>
      <c r="AP230" s="165">
        <f t="shared" si="1250"/>
        <v>0</v>
      </c>
      <c r="AQ230" s="259">
        <v>-2667</v>
      </c>
      <c r="AR230" s="179">
        <f t="shared" si="1210"/>
        <v>0</v>
      </c>
      <c r="AS230" s="164">
        <f t="shared" si="1251"/>
        <v>1</v>
      </c>
      <c r="AT230" s="259">
        <v>-301.8</v>
      </c>
      <c r="AU230" s="180">
        <f t="shared" si="1211"/>
        <v>-301.8</v>
      </c>
      <c r="AV230" s="162">
        <f t="shared" si="1252"/>
        <v>0</v>
      </c>
      <c r="AW230" s="259">
        <v>-1651</v>
      </c>
      <c r="AX230" s="176">
        <f t="shared" si="1212"/>
        <v>0</v>
      </c>
      <c r="AY230" s="161">
        <f t="shared" si="1253"/>
        <v>0</v>
      </c>
      <c r="AZ230" s="247">
        <v>-1254</v>
      </c>
      <c r="BA230" s="181">
        <f t="shared" si="1213"/>
        <v>0</v>
      </c>
      <c r="BB230" s="162">
        <f t="shared" si="1254"/>
        <v>0</v>
      </c>
      <c r="BC230" s="247">
        <v>-129.30000000000001</v>
      </c>
      <c r="BD230" s="182">
        <f t="shared" si="1214"/>
        <v>0</v>
      </c>
      <c r="BE230" s="161">
        <f t="shared" si="1255"/>
        <v>0</v>
      </c>
      <c r="BF230" s="247">
        <v>-2781.5</v>
      </c>
      <c r="BG230" s="182">
        <f t="shared" si="1215"/>
        <v>0</v>
      </c>
      <c r="BH230" s="161">
        <f t="shared" si="1256"/>
        <v>0</v>
      </c>
      <c r="BI230" s="247">
        <v>-1410.25</v>
      </c>
      <c r="BJ230" s="180">
        <f t="shared" si="1216"/>
        <v>0</v>
      </c>
      <c r="BK230" s="161">
        <f t="shared" si="1257"/>
        <v>1</v>
      </c>
      <c r="BL230" s="247">
        <v>-313.25</v>
      </c>
      <c r="BM230" s="180">
        <f t="shared" si="1217"/>
        <v>-313.25</v>
      </c>
      <c r="BN230" s="161">
        <f t="shared" si="1258"/>
        <v>0</v>
      </c>
      <c r="BO230" s="260">
        <v>167.25</v>
      </c>
      <c r="BP230" s="176">
        <f t="shared" si="1218"/>
        <v>0</v>
      </c>
      <c r="BQ230" s="161">
        <f t="shared" si="1259"/>
        <v>0</v>
      </c>
      <c r="BR230" s="260">
        <v>1883</v>
      </c>
      <c r="BS230" s="182">
        <f t="shared" si="1219"/>
        <v>0</v>
      </c>
      <c r="BT230" s="161">
        <f t="shared" si="1260"/>
        <v>1</v>
      </c>
      <c r="BU230" s="260">
        <v>883</v>
      </c>
      <c r="BV230" s="180">
        <f t="shared" si="1220"/>
        <v>883</v>
      </c>
      <c r="BW230" s="162">
        <f t="shared" si="1261"/>
        <v>1</v>
      </c>
      <c r="BX230" s="260">
        <v>83</v>
      </c>
      <c r="BY230" s="176">
        <f t="shared" si="1221"/>
        <v>83</v>
      </c>
      <c r="BZ230" s="161">
        <f t="shared" si="1262"/>
        <v>0</v>
      </c>
      <c r="CA230" s="260">
        <v>1339</v>
      </c>
      <c r="CB230" s="180">
        <f t="shared" si="1222"/>
        <v>0</v>
      </c>
      <c r="CC230" s="162">
        <f t="shared" si="1263"/>
        <v>0</v>
      </c>
      <c r="CD230" s="163"/>
      <c r="CE230" s="182"/>
      <c r="CF230" s="410">
        <f t="shared" si="1264"/>
        <v>0</v>
      </c>
      <c r="CG230" s="260">
        <v>7170</v>
      </c>
      <c r="CH230" s="182">
        <f t="shared" si="1223"/>
        <v>0</v>
      </c>
      <c r="CI230" s="416">
        <f t="shared" si="1265"/>
        <v>0</v>
      </c>
      <c r="CJ230" s="260">
        <v>3585</v>
      </c>
      <c r="CK230" s="444">
        <f t="shared" si="1224"/>
        <v>0</v>
      </c>
      <c r="CL230" s="162">
        <f t="shared" si="1266"/>
        <v>0</v>
      </c>
      <c r="CM230" s="260">
        <v>717</v>
      </c>
      <c r="CN230" s="608">
        <f t="shared" si="1225"/>
        <v>0</v>
      </c>
      <c r="CO230" s="158">
        <f t="shared" si="1226"/>
        <v>350.95000000000005</v>
      </c>
      <c r="CP230" s="182"/>
      <c r="CQ230" s="731">
        <f t="shared" si="1227"/>
        <v>350.95000000000005</v>
      </c>
      <c r="CR230" s="599"/>
      <c r="CS230" s="359">
        <f t="shared" si="1267"/>
        <v>40848</v>
      </c>
      <c r="CT230" s="613"/>
      <c r="CU230" s="182"/>
      <c r="CV230" s="608"/>
      <c r="CW230" s="642"/>
      <c r="CX230" s="182"/>
      <c r="CY230" s="608"/>
      <c r="CZ230" s="613"/>
      <c r="DA230" s="182"/>
      <c r="DB230" s="608"/>
      <c r="DC230" s="613"/>
      <c r="DD230" s="182"/>
      <c r="DE230" s="608"/>
      <c r="DF230" s="613"/>
      <c r="DG230" s="182"/>
      <c r="DH230" s="608"/>
      <c r="DI230" s="613"/>
      <c r="DJ230" s="182"/>
      <c r="DK230" s="608"/>
      <c r="DL230" s="613"/>
      <c r="DM230" s="182"/>
      <c r="DN230" s="608"/>
      <c r="DO230" s="613"/>
      <c r="DP230" s="182"/>
      <c r="DQ230" s="608"/>
      <c r="DR230" s="613"/>
      <c r="DS230" s="182"/>
      <c r="DT230" s="608"/>
      <c r="DU230" s="613"/>
      <c r="DV230" s="182"/>
      <c r="DW230" s="608"/>
      <c r="DX230" s="613"/>
      <c r="DY230" s="182"/>
      <c r="DZ230" s="608"/>
      <c r="EA230" s="613"/>
      <c r="EB230" s="182"/>
      <c r="EC230" s="608"/>
      <c r="ED230" s="613"/>
      <c r="EE230" s="182"/>
      <c r="EF230" s="608"/>
      <c r="EG230" s="613"/>
      <c r="EH230" s="182"/>
      <c r="EI230" s="608"/>
      <c r="EJ230" s="613"/>
      <c r="EK230" s="182"/>
      <c r="EL230" s="608"/>
      <c r="EM230" s="613"/>
      <c r="EN230" s="182"/>
      <c r="EO230" s="608"/>
      <c r="EP230" s="613"/>
      <c r="EQ230" s="182"/>
      <c r="ER230" s="608"/>
      <c r="ES230" s="613"/>
      <c r="ET230" s="182"/>
      <c r="EU230" s="608"/>
      <c r="EV230" s="613"/>
      <c r="EW230" s="182"/>
      <c r="EX230" s="608"/>
      <c r="EY230" s="613"/>
      <c r="EZ230" s="182"/>
      <c r="FA230" s="608"/>
      <c r="FB230" s="182"/>
      <c r="FC230" s="182"/>
      <c r="FD230" s="182"/>
      <c r="FE230" s="588"/>
      <c r="FF230" s="182"/>
      <c r="FG230" s="181"/>
      <c r="FH230" s="860"/>
      <c r="FI230" s="662">
        <f t="shared" si="966"/>
        <v>41852</v>
      </c>
      <c r="FJ230" s="677"/>
      <c r="FK230" s="677"/>
      <c r="FL230" s="677"/>
      <c r="FM230" s="677"/>
      <c r="FN230" s="677"/>
      <c r="FO230" s="677"/>
      <c r="FP230" s="677"/>
      <c r="FQ230" s="677"/>
      <c r="FR230" s="677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666"/>
      <c r="GD230" s="666"/>
      <c r="GE230" s="666"/>
      <c r="GF230" s="666"/>
      <c r="GG230" s="169"/>
      <c r="GH230" s="686">
        <f t="shared" si="1269"/>
        <v>0</v>
      </c>
      <c r="GI230" s="171">
        <f t="shared" si="1270"/>
        <v>0</v>
      </c>
      <c r="GJ230" s="171">
        <f t="shared" si="1271"/>
        <v>0</v>
      </c>
      <c r="GK230" s="171">
        <f t="shared" si="1272"/>
        <v>0</v>
      </c>
      <c r="GL230" s="171">
        <f t="shared" si="1273"/>
        <v>0</v>
      </c>
      <c r="GM230" s="171">
        <f t="shared" si="1274"/>
        <v>0</v>
      </c>
      <c r="GN230" s="171">
        <f t="shared" si="1275"/>
        <v>0</v>
      </c>
      <c r="GO230" s="171">
        <f t="shared" si="1276"/>
        <v>0</v>
      </c>
      <c r="GP230" s="171">
        <f t="shared" si="1277"/>
        <v>0</v>
      </c>
      <c r="GQ230" s="171">
        <f t="shared" si="1278"/>
        <v>0</v>
      </c>
      <c r="GR230" s="171">
        <f t="shared" si="1279"/>
        <v>0</v>
      </c>
      <c r="GS230" s="171">
        <f t="shared" si="1280"/>
        <v>10569.800000000001</v>
      </c>
      <c r="GT230" s="171">
        <f t="shared" si="1281"/>
        <v>0</v>
      </c>
      <c r="GU230" s="171">
        <f t="shared" si="1282"/>
        <v>0</v>
      </c>
      <c r="GV230" s="171">
        <f t="shared" si="1283"/>
        <v>0</v>
      </c>
      <c r="GW230" s="171">
        <f t="shared" si="1284"/>
        <v>0</v>
      </c>
      <c r="GX230" s="171">
        <f t="shared" si="1285"/>
        <v>0</v>
      </c>
      <c r="GY230" s="171">
        <f t="shared" si="1286"/>
        <v>17882.150000000001</v>
      </c>
      <c r="GZ230" s="171">
        <f t="shared" si="1287"/>
        <v>0</v>
      </c>
      <c r="HA230" s="171">
        <f t="shared" si="1288"/>
        <v>0</v>
      </c>
      <c r="HB230" s="171">
        <f t="shared" si="1289"/>
        <v>97080.68</v>
      </c>
      <c r="HC230" s="171">
        <f t="shared" si="1290"/>
        <v>15730.74</v>
      </c>
      <c r="HD230" s="171">
        <f t="shared" si="1291"/>
        <v>0</v>
      </c>
      <c r="HE230" s="171">
        <f t="shared" si="1292"/>
        <v>0</v>
      </c>
      <c r="HF230" s="171">
        <f t="shared" si="1293"/>
        <v>0</v>
      </c>
      <c r="HG230" s="171">
        <f t="shared" si="1294"/>
        <v>0</v>
      </c>
      <c r="HH230" s="171">
        <f t="shared" si="1295"/>
        <v>0</v>
      </c>
      <c r="HI230" s="778"/>
      <c r="HJ230" s="171">
        <f t="shared" si="1296"/>
        <v>1183.28</v>
      </c>
      <c r="HK230" s="171"/>
      <c r="HL230" s="172">
        <f t="shared" si="1297"/>
        <v>41852</v>
      </c>
      <c r="HM230" s="171">
        <f t="shared" si="1197"/>
        <v>141263.37</v>
      </c>
      <c r="HN230" s="700">
        <f t="shared" si="1228"/>
        <v>40848</v>
      </c>
      <c r="HO230" s="160">
        <f t="shared" si="1229"/>
        <v>350.95000000000005</v>
      </c>
      <c r="HP230" s="160">
        <f t="shared" si="1230"/>
        <v>0</v>
      </c>
      <c r="HQ230" s="171">
        <f t="shared" si="1231"/>
        <v>350.95000000000005</v>
      </c>
      <c r="HR230" s="168">
        <f t="shared" si="1232"/>
        <v>1</v>
      </c>
      <c r="HS230" s="168">
        <f t="shared" si="1233"/>
        <v>0</v>
      </c>
      <c r="HT230" s="160">
        <f t="shared" si="1268"/>
        <v>109714.52000000002</v>
      </c>
      <c r="HU230" s="158">
        <f>MAX(HT55:HT230)</f>
        <v>111583.33000000002</v>
      </c>
      <c r="HV230" s="158">
        <f t="shared" si="1234"/>
        <v>-1868.8099999999977</v>
      </c>
      <c r="HW230" s="170"/>
      <c r="HX230" s="468"/>
      <c r="HY230" s="156"/>
      <c r="HZ230" s="156"/>
      <c r="IA230" s="156"/>
      <c r="IB230" s="156"/>
      <c r="IC230" s="156"/>
      <c r="ID230" s="156"/>
      <c r="IE230" s="156"/>
      <c r="IF230" s="156"/>
      <c r="IG230" s="156"/>
      <c r="IH230" s="156"/>
      <c r="II230" s="156"/>
      <c r="IJ230" s="156"/>
      <c r="IK230" s="156"/>
      <c r="IL230" s="156"/>
      <c r="IM230" s="156"/>
      <c r="IN230" s="156"/>
      <c r="IO230" s="156"/>
      <c r="IP230" s="156"/>
      <c r="IQ230" s="156"/>
      <c r="IR230" s="156"/>
      <c r="IS230" s="156"/>
      <c r="IT230" s="156"/>
      <c r="IU230" s="156"/>
      <c r="IV230" s="156"/>
      <c r="IW230" s="156"/>
      <c r="IX230" s="156"/>
      <c r="IY230" s="156"/>
      <c r="IZ230" s="156"/>
      <c r="JA230" s="156"/>
      <c r="JB230" s="156"/>
      <c r="JC230" s="156"/>
      <c r="JD230" s="156"/>
      <c r="JE230" s="156"/>
      <c r="JF230" s="156"/>
      <c r="JG230" s="156"/>
      <c r="JH230" s="156"/>
      <c r="JI230" s="156"/>
      <c r="JJ230" s="156"/>
      <c r="JK230" s="156"/>
      <c r="JL230" s="156"/>
      <c r="JM230" s="156"/>
      <c r="JN230" s="156"/>
      <c r="JO230" s="156"/>
      <c r="JP230" s="156"/>
      <c r="JQ230" s="156"/>
      <c r="JR230" s="156"/>
      <c r="JS230" s="156"/>
      <c r="JT230" s="156"/>
      <c r="JU230" s="156"/>
    </row>
    <row r="231" spans="1:281" s="174" customFormat="1" ht="19.5" customHeight="1" x14ac:dyDescent="0.35">
      <c r="A231" s="156"/>
      <c r="B231" s="813">
        <f t="shared" si="1235"/>
        <v>40878</v>
      </c>
      <c r="C231" s="814">
        <f t="shared" si="1236"/>
        <v>24868.670000000006</v>
      </c>
      <c r="D231" s="816">
        <v>0</v>
      </c>
      <c r="E231" s="816">
        <v>0</v>
      </c>
      <c r="F231" s="814">
        <f t="shared" si="1198"/>
        <v>1321.95</v>
      </c>
      <c r="G231" s="817">
        <f t="shared" si="1237"/>
        <v>26190.620000000006</v>
      </c>
      <c r="H231" s="818">
        <f t="shared" si="1238"/>
        <v>5.3157245642810803E-2</v>
      </c>
      <c r="I231" s="765">
        <f t="shared" si="1239"/>
        <v>111036.47000000002</v>
      </c>
      <c r="J231" s="159">
        <f t="shared" si="1199"/>
        <v>-546.86000000000058</v>
      </c>
      <c r="K231" s="267">
        <v>40878</v>
      </c>
      <c r="L231" s="162">
        <f t="shared" si="1240"/>
        <v>0</v>
      </c>
      <c r="M231" s="259">
        <v>-1872</v>
      </c>
      <c r="N231" s="175">
        <f t="shared" si="1200"/>
        <v>0</v>
      </c>
      <c r="O231" s="162">
        <f t="shared" si="1241"/>
        <v>0</v>
      </c>
      <c r="P231" s="259">
        <v>-292.5</v>
      </c>
      <c r="Q231" s="176">
        <f t="shared" si="1201"/>
        <v>0</v>
      </c>
      <c r="R231" s="161">
        <f t="shared" si="1242"/>
        <v>0</v>
      </c>
      <c r="S231" s="260">
        <v>202.6</v>
      </c>
      <c r="T231" s="177">
        <f t="shared" si="1202"/>
        <v>0</v>
      </c>
      <c r="U231" s="164">
        <f t="shared" si="1243"/>
        <v>0</v>
      </c>
      <c r="V231" s="260">
        <v>20.260000000000002</v>
      </c>
      <c r="W231" s="177">
        <f t="shared" si="1203"/>
        <v>0</v>
      </c>
      <c r="X231" s="164">
        <f t="shared" si="1244"/>
        <v>0</v>
      </c>
      <c r="Y231" s="248">
        <v>10890</v>
      </c>
      <c r="Z231" s="178">
        <f t="shared" si="1204"/>
        <v>0</v>
      </c>
      <c r="AA231" s="165">
        <f t="shared" si="1245"/>
        <v>0</v>
      </c>
      <c r="AB231" s="248">
        <v>5406</v>
      </c>
      <c r="AC231" s="179">
        <f t="shared" si="1205"/>
        <v>0</v>
      </c>
      <c r="AD231" s="164">
        <f t="shared" si="1246"/>
        <v>0</v>
      </c>
      <c r="AE231" s="248">
        <v>1018.8</v>
      </c>
      <c r="AF231" s="179">
        <f t="shared" si="1206"/>
        <v>0</v>
      </c>
      <c r="AG231" s="164">
        <f t="shared" si="1247"/>
        <v>0</v>
      </c>
      <c r="AH231" s="439">
        <v>25340</v>
      </c>
      <c r="AI231" s="178">
        <f t="shared" si="1207"/>
        <v>0</v>
      </c>
      <c r="AJ231" s="165">
        <f t="shared" si="1248"/>
        <v>0</v>
      </c>
      <c r="AK231" s="439">
        <v>12670</v>
      </c>
      <c r="AL231" s="179">
        <f t="shared" si="1208"/>
        <v>0</v>
      </c>
      <c r="AM231" s="164">
        <f t="shared" si="1249"/>
        <v>0</v>
      </c>
      <c r="AN231" s="439">
        <v>5068</v>
      </c>
      <c r="AO231" s="178">
        <f t="shared" si="1209"/>
        <v>0</v>
      </c>
      <c r="AP231" s="165">
        <f t="shared" si="1250"/>
        <v>0</v>
      </c>
      <c r="AQ231" s="259">
        <v>-3035</v>
      </c>
      <c r="AR231" s="179">
        <f t="shared" si="1210"/>
        <v>0</v>
      </c>
      <c r="AS231" s="164">
        <f t="shared" si="1251"/>
        <v>1</v>
      </c>
      <c r="AT231" s="259">
        <v>-408.8</v>
      </c>
      <c r="AU231" s="180">
        <f t="shared" si="1211"/>
        <v>-408.8</v>
      </c>
      <c r="AV231" s="162">
        <f t="shared" si="1252"/>
        <v>0</v>
      </c>
      <c r="AW231" s="259">
        <v>-1723</v>
      </c>
      <c r="AX231" s="176">
        <f t="shared" si="1212"/>
        <v>0</v>
      </c>
      <c r="AY231" s="161">
        <f t="shared" si="1253"/>
        <v>0</v>
      </c>
      <c r="AZ231" s="248">
        <v>2786.25</v>
      </c>
      <c r="BA231" s="181">
        <f t="shared" si="1213"/>
        <v>0</v>
      </c>
      <c r="BB231" s="162">
        <f t="shared" si="1254"/>
        <v>0</v>
      </c>
      <c r="BC231" s="248">
        <v>278.63</v>
      </c>
      <c r="BD231" s="182">
        <f t="shared" si="1214"/>
        <v>0</v>
      </c>
      <c r="BE231" s="161">
        <f t="shared" si="1255"/>
        <v>0</v>
      </c>
      <c r="BF231" s="248">
        <v>6087.5</v>
      </c>
      <c r="BG231" s="182">
        <f t="shared" si="1215"/>
        <v>0</v>
      </c>
      <c r="BH231" s="161">
        <f t="shared" si="1256"/>
        <v>0</v>
      </c>
      <c r="BI231" s="248">
        <v>3043.75</v>
      </c>
      <c r="BJ231" s="180">
        <f t="shared" si="1216"/>
        <v>0</v>
      </c>
      <c r="BK231" s="161">
        <f t="shared" si="1257"/>
        <v>1</v>
      </c>
      <c r="BL231" s="248">
        <v>608.75</v>
      </c>
      <c r="BM231" s="180">
        <f t="shared" si="1217"/>
        <v>608.75</v>
      </c>
      <c r="BN231" s="161">
        <f t="shared" si="1258"/>
        <v>0</v>
      </c>
      <c r="BO231" s="260">
        <v>331.25</v>
      </c>
      <c r="BP231" s="176">
        <f t="shared" si="1218"/>
        <v>0</v>
      </c>
      <c r="BQ231" s="161">
        <f t="shared" si="1259"/>
        <v>0</v>
      </c>
      <c r="BR231" s="260">
        <v>1961</v>
      </c>
      <c r="BS231" s="182">
        <f t="shared" si="1219"/>
        <v>0</v>
      </c>
      <c r="BT231" s="161">
        <f t="shared" si="1260"/>
        <v>1</v>
      </c>
      <c r="BU231" s="260">
        <v>961</v>
      </c>
      <c r="BV231" s="180">
        <f t="shared" si="1220"/>
        <v>961</v>
      </c>
      <c r="BW231" s="162">
        <f t="shared" si="1261"/>
        <v>1</v>
      </c>
      <c r="BX231" s="260">
        <v>161</v>
      </c>
      <c r="BY231" s="176">
        <f t="shared" si="1221"/>
        <v>161</v>
      </c>
      <c r="BZ231" s="161">
        <f t="shared" si="1262"/>
        <v>0</v>
      </c>
      <c r="CA231" s="260">
        <v>1794</v>
      </c>
      <c r="CB231" s="180">
        <f t="shared" si="1222"/>
        <v>0</v>
      </c>
      <c r="CC231" s="162">
        <f t="shared" si="1263"/>
        <v>0</v>
      </c>
      <c r="CD231" s="163"/>
      <c r="CE231" s="182"/>
      <c r="CF231" s="410">
        <f t="shared" si="1264"/>
        <v>0</v>
      </c>
      <c r="CG231" s="259">
        <v>-10768</v>
      </c>
      <c r="CH231" s="182">
        <f t="shared" si="1223"/>
        <v>0</v>
      </c>
      <c r="CI231" s="416">
        <f t="shared" si="1265"/>
        <v>0</v>
      </c>
      <c r="CJ231" s="259">
        <v>-5423</v>
      </c>
      <c r="CK231" s="444">
        <f t="shared" si="1224"/>
        <v>0</v>
      </c>
      <c r="CL231" s="162">
        <f t="shared" si="1266"/>
        <v>0</v>
      </c>
      <c r="CM231" s="259">
        <v>-1147</v>
      </c>
      <c r="CN231" s="608">
        <f t="shared" si="1225"/>
        <v>0</v>
      </c>
      <c r="CO231" s="158">
        <f t="shared" si="1226"/>
        <v>1321.95</v>
      </c>
      <c r="CP231" s="182"/>
      <c r="CQ231" s="731">
        <f t="shared" si="1227"/>
        <v>1321.95</v>
      </c>
      <c r="CR231" s="599"/>
      <c r="CS231" s="359">
        <f t="shared" si="1267"/>
        <v>40878</v>
      </c>
      <c r="CT231" s="613"/>
      <c r="CU231" s="182"/>
      <c r="CV231" s="608"/>
      <c r="CW231" s="642"/>
      <c r="CX231" s="182"/>
      <c r="CY231" s="608"/>
      <c r="CZ231" s="613"/>
      <c r="DA231" s="182"/>
      <c r="DB231" s="608"/>
      <c r="DC231" s="613"/>
      <c r="DD231" s="182"/>
      <c r="DE231" s="608"/>
      <c r="DF231" s="613"/>
      <c r="DG231" s="182"/>
      <c r="DH231" s="608"/>
      <c r="DI231" s="613"/>
      <c r="DJ231" s="182"/>
      <c r="DK231" s="608"/>
      <c r="DL231" s="613"/>
      <c r="DM231" s="182"/>
      <c r="DN231" s="608"/>
      <c r="DO231" s="613"/>
      <c r="DP231" s="182"/>
      <c r="DQ231" s="608"/>
      <c r="DR231" s="613"/>
      <c r="DS231" s="182"/>
      <c r="DT231" s="608"/>
      <c r="DU231" s="613"/>
      <c r="DV231" s="182"/>
      <c r="DW231" s="608"/>
      <c r="DX231" s="613"/>
      <c r="DY231" s="182"/>
      <c r="DZ231" s="608"/>
      <c r="EA231" s="613"/>
      <c r="EB231" s="182"/>
      <c r="EC231" s="608"/>
      <c r="ED231" s="613"/>
      <c r="EE231" s="182"/>
      <c r="EF231" s="608"/>
      <c r="EG231" s="613"/>
      <c r="EH231" s="182"/>
      <c r="EI231" s="608"/>
      <c r="EJ231" s="613"/>
      <c r="EK231" s="182"/>
      <c r="EL231" s="608"/>
      <c r="EM231" s="613"/>
      <c r="EN231" s="182"/>
      <c r="EO231" s="608"/>
      <c r="EP231" s="613"/>
      <c r="EQ231" s="182"/>
      <c r="ER231" s="608"/>
      <c r="ES231" s="613"/>
      <c r="ET231" s="182"/>
      <c r="EU231" s="608"/>
      <c r="EV231" s="613"/>
      <c r="EW231" s="182"/>
      <c r="EX231" s="608"/>
      <c r="EY231" s="613"/>
      <c r="EZ231" s="182"/>
      <c r="FA231" s="608"/>
      <c r="FB231" s="182"/>
      <c r="FC231" s="182"/>
      <c r="FD231" s="182"/>
      <c r="FE231" s="588"/>
      <c r="FF231" s="182"/>
      <c r="FG231" s="181"/>
      <c r="FH231" s="860"/>
      <c r="FI231" s="662">
        <f t="shared" si="966"/>
        <v>41883</v>
      </c>
      <c r="FJ231" s="677"/>
      <c r="FK231" s="677"/>
      <c r="FL231" s="677"/>
      <c r="FM231" s="677"/>
      <c r="FN231" s="677"/>
      <c r="FO231" s="677"/>
      <c r="FP231" s="677"/>
      <c r="FQ231" s="677"/>
      <c r="FR231" s="677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666"/>
      <c r="GD231" s="666"/>
      <c r="GE231" s="666"/>
      <c r="GF231" s="666"/>
      <c r="GG231" s="169"/>
      <c r="GH231" s="686">
        <f t="shared" si="1269"/>
        <v>0</v>
      </c>
      <c r="GI231" s="171">
        <f t="shared" si="1270"/>
        <v>0</v>
      </c>
      <c r="GJ231" s="171">
        <f t="shared" si="1271"/>
        <v>0</v>
      </c>
      <c r="GK231" s="171">
        <f t="shared" si="1272"/>
        <v>0</v>
      </c>
      <c r="GL231" s="171">
        <f t="shared" si="1273"/>
        <v>0</v>
      </c>
      <c r="GM231" s="171">
        <f t="shared" si="1274"/>
        <v>0</v>
      </c>
      <c r="GN231" s="171">
        <f t="shared" si="1275"/>
        <v>0</v>
      </c>
      <c r="GO231" s="171">
        <f t="shared" si="1276"/>
        <v>0</v>
      </c>
      <c r="GP231" s="171">
        <f t="shared" si="1277"/>
        <v>0</v>
      </c>
      <c r="GQ231" s="171">
        <f t="shared" si="1278"/>
        <v>0</v>
      </c>
      <c r="GR231" s="171">
        <f t="shared" si="1279"/>
        <v>0</v>
      </c>
      <c r="GS231" s="171">
        <f t="shared" si="1280"/>
        <v>10945.1</v>
      </c>
      <c r="GT231" s="171">
        <f t="shared" si="1281"/>
        <v>0</v>
      </c>
      <c r="GU231" s="171">
        <f t="shared" si="1282"/>
        <v>0</v>
      </c>
      <c r="GV231" s="171">
        <f t="shared" si="1283"/>
        <v>0</v>
      </c>
      <c r="GW231" s="171">
        <f t="shared" si="1284"/>
        <v>0</v>
      </c>
      <c r="GX231" s="171">
        <f t="shared" si="1285"/>
        <v>0</v>
      </c>
      <c r="GY231" s="171">
        <f t="shared" si="1286"/>
        <v>18509.280000000002</v>
      </c>
      <c r="GZ231" s="171">
        <f t="shared" si="1287"/>
        <v>0</v>
      </c>
      <c r="HA231" s="171">
        <f t="shared" si="1288"/>
        <v>0</v>
      </c>
      <c r="HB231" s="171">
        <f t="shared" si="1289"/>
        <v>100118.17</v>
      </c>
      <c r="HC231" s="171">
        <f t="shared" si="1290"/>
        <v>16338.24</v>
      </c>
      <c r="HD231" s="171">
        <f t="shared" si="1291"/>
        <v>0</v>
      </c>
      <c r="HE231" s="171">
        <f t="shared" si="1292"/>
        <v>0</v>
      </c>
      <c r="HF231" s="171">
        <f t="shared" si="1293"/>
        <v>0</v>
      </c>
      <c r="HG231" s="171">
        <f t="shared" si="1294"/>
        <v>0</v>
      </c>
      <c r="HH231" s="171">
        <f t="shared" si="1295"/>
        <v>0</v>
      </c>
      <c r="HI231" s="778"/>
      <c r="HJ231" s="171">
        <f t="shared" si="1296"/>
        <v>4647.42</v>
      </c>
      <c r="HK231" s="171"/>
      <c r="HL231" s="172">
        <f t="shared" si="1297"/>
        <v>41883</v>
      </c>
      <c r="HM231" s="171">
        <f t="shared" si="1197"/>
        <v>145910.79</v>
      </c>
      <c r="HN231" s="700">
        <f t="shared" si="1228"/>
        <v>40878</v>
      </c>
      <c r="HO231" s="160">
        <f t="shared" si="1229"/>
        <v>1321.95</v>
      </c>
      <c r="HP231" s="160">
        <f t="shared" si="1230"/>
        <v>0</v>
      </c>
      <c r="HQ231" s="171">
        <f t="shared" si="1231"/>
        <v>1321.95</v>
      </c>
      <c r="HR231" s="168">
        <f t="shared" si="1232"/>
        <v>1</v>
      </c>
      <c r="HS231" s="168">
        <f t="shared" si="1233"/>
        <v>0</v>
      </c>
      <c r="HT231" s="160">
        <f t="shared" si="1268"/>
        <v>111036.47000000002</v>
      </c>
      <c r="HU231" s="158">
        <f>MAX(HT55:HT231)</f>
        <v>111583.33000000002</v>
      </c>
      <c r="HV231" s="158">
        <f t="shared" si="1234"/>
        <v>-546.86000000000058</v>
      </c>
      <c r="HW231" s="170"/>
      <c r="HX231" s="468"/>
      <c r="HY231" s="156"/>
      <c r="HZ231" s="156"/>
      <c r="IA231" s="156"/>
      <c r="IB231" s="156"/>
      <c r="IC231" s="156"/>
      <c r="ID231" s="156"/>
      <c r="IE231" s="156"/>
      <c r="IF231" s="156"/>
      <c r="IG231" s="156"/>
      <c r="IH231" s="156"/>
      <c r="II231" s="156"/>
      <c r="IJ231" s="156"/>
      <c r="IK231" s="156"/>
      <c r="IL231" s="156"/>
      <c r="IM231" s="156"/>
      <c r="IN231" s="156"/>
      <c r="IO231" s="156"/>
      <c r="IP231" s="156"/>
      <c r="IQ231" s="156"/>
      <c r="IR231" s="156"/>
      <c r="IS231" s="156"/>
      <c r="IT231" s="156"/>
      <c r="IU231" s="156"/>
      <c r="IV231" s="156"/>
      <c r="IW231" s="156"/>
      <c r="IX231" s="156"/>
      <c r="IY231" s="156"/>
      <c r="IZ231" s="156"/>
      <c r="JA231" s="156"/>
      <c r="JB231" s="156"/>
      <c r="JC231" s="156"/>
      <c r="JD231" s="156"/>
      <c r="JE231" s="156"/>
      <c r="JF231" s="156"/>
      <c r="JG231" s="156"/>
      <c r="JH231" s="156"/>
      <c r="JI231" s="156"/>
      <c r="JJ231" s="156"/>
      <c r="JK231" s="156"/>
      <c r="JL231" s="156"/>
      <c r="JM231" s="156"/>
      <c r="JN231" s="156"/>
      <c r="JO231" s="156"/>
      <c r="JP231" s="156"/>
      <c r="JQ231" s="156"/>
      <c r="JR231" s="156"/>
      <c r="JS231" s="156"/>
      <c r="JT231" s="156"/>
      <c r="JU231" s="156"/>
    </row>
    <row r="232" spans="1:281" s="174" customFormat="1" ht="19.5" customHeight="1" x14ac:dyDescent="0.35">
      <c r="A232" s="156"/>
      <c r="B232" s="813"/>
      <c r="C232" s="814"/>
      <c r="D232" s="816"/>
      <c r="E232" s="816"/>
      <c r="F232" s="820" t="s">
        <v>45</v>
      </c>
      <c r="G232" s="817"/>
      <c r="H232" s="821" t="s">
        <v>25</v>
      </c>
      <c r="I232" s="765"/>
      <c r="J232" s="159"/>
      <c r="K232" s="268"/>
      <c r="L232" s="162"/>
      <c r="M232"/>
      <c r="N232" s="175"/>
      <c r="O232" s="162"/>
      <c r="P232"/>
      <c r="Q232" s="176"/>
      <c r="R232" s="161"/>
      <c r="S232" s="244" t="s">
        <v>117</v>
      </c>
      <c r="T232" s="177"/>
      <c r="U232" s="164"/>
      <c r="V232" s="244" t="s">
        <v>117</v>
      </c>
      <c r="W232" s="177"/>
      <c r="X232" s="164"/>
      <c r="Y232" s="249" t="s">
        <v>45</v>
      </c>
      <c r="Z232" s="178"/>
      <c r="AA232" s="165"/>
      <c r="AB232" s="249" t="s">
        <v>45</v>
      </c>
      <c r="AC232" s="179"/>
      <c r="AD232" s="164"/>
      <c r="AE232" s="249" t="s">
        <v>45</v>
      </c>
      <c r="AF232" s="179"/>
      <c r="AG232" s="164"/>
      <c r="AH232" s="333" t="s">
        <v>45</v>
      </c>
      <c r="AI232" s="178"/>
      <c r="AJ232" s="165"/>
      <c r="AK232" s="333" t="s">
        <v>45</v>
      </c>
      <c r="AL232" s="179"/>
      <c r="AM232" s="164"/>
      <c r="AN232" s="333" t="s">
        <v>45</v>
      </c>
      <c r="AO232" s="178"/>
      <c r="AP232" s="165"/>
      <c r="AQ232" s="244" t="s">
        <v>2</v>
      </c>
      <c r="AR232" s="179"/>
      <c r="AS232" s="164"/>
      <c r="AT232" s="244" t="s">
        <v>2</v>
      </c>
      <c r="AU232" s="180"/>
      <c r="AV232" s="162"/>
      <c r="AW232" s="244" t="s">
        <v>2</v>
      </c>
      <c r="AX232" s="176"/>
      <c r="AY232" s="161"/>
      <c r="AZ232" s="249" t="s">
        <v>2</v>
      </c>
      <c r="BA232" s="181"/>
      <c r="BB232" s="162"/>
      <c r="BC232" s="249" t="s">
        <v>2</v>
      </c>
      <c r="BD232" s="182"/>
      <c r="BE232" s="161"/>
      <c r="BF232" s="485" t="s">
        <v>61</v>
      </c>
      <c r="BG232" s="182"/>
      <c r="BH232" s="161"/>
      <c r="BI232" s="485" t="s">
        <v>61</v>
      </c>
      <c r="BJ232" s="180"/>
      <c r="BK232" s="161"/>
      <c r="BL232" s="485" t="s">
        <v>61</v>
      </c>
      <c r="BM232" s="180"/>
      <c r="BN232" s="161"/>
      <c r="BO232" s="244" t="s">
        <v>2</v>
      </c>
      <c r="BP232" s="176"/>
      <c r="BQ232" s="161"/>
      <c r="BR232" s="244" t="s">
        <v>2</v>
      </c>
      <c r="BS232" s="182"/>
      <c r="BT232" s="161"/>
      <c r="BU232" s="244" t="s">
        <v>2</v>
      </c>
      <c r="BV232" s="180"/>
      <c r="BW232" s="162"/>
      <c r="BX232" s="244" t="s">
        <v>2</v>
      </c>
      <c r="BY232" s="176"/>
      <c r="BZ232" s="161"/>
      <c r="CA232" s="244" t="s">
        <v>2</v>
      </c>
      <c r="CB232" s="180"/>
      <c r="CC232" s="162"/>
      <c r="CD232" s="186"/>
      <c r="CE232" s="182"/>
      <c r="CF232" s="410"/>
      <c r="CG232" s="244" t="s">
        <v>2</v>
      </c>
      <c r="CH232" s="182"/>
      <c r="CI232" s="416"/>
      <c r="CJ232" s="244" t="s">
        <v>2</v>
      </c>
      <c r="CK232" s="444"/>
      <c r="CL232" s="162"/>
      <c r="CM232" s="244" t="s">
        <v>2</v>
      </c>
      <c r="CN232" s="608"/>
      <c r="CO232" s="702" t="s">
        <v>111</v>
      </c>
      <c r="CP232" s="182"/>
      <c r="CQ232" s="732" t="s">
        <v>119</v>
      </c>
      <c r="CR232" s="599"/>
      <c r="CS232" s="359"/>
      <c r="CT232" s="613"/>
      <c r="CU232" s="182"/>
      <c r="CV232" s="608"/>
      <c r="CW232" s="642"/>
      <c r="CX232" s="182"/>
      <c r="CY232" s="608"/>
      <c r="CZ232" s="613"/>
      <c r="DA232" s="182"/>
      <c r="DB232" s="608"/>
      <c r="DC232" s="613"/>
      <c r="DD232" s="182"/>
      <c r="DE232" s="608"/>
      <c r="DF232" s="613"/>
      <c r="DG232" s="182"/>
      <c r="DH232" s="608"/>
      <c r="DI232" s="613"/>
      <c r="DJ232" s="182"/>
      <c r="DK232" s="608"/>
      <c r="DL232" s="613"/>
      <c r="DM232" s="182"/>
      <c r="DN232" s="608"/>
      <c r="DO232" s="613"/>
      <c r="DP232" s="182"/>
      <c r="DQ232" s="608"/>
      <c r="DR232" s="613"/>
      <c r="DS232" s="182"/>
      <c r="DT232" s="608"/>
      <c r="DU232" s="613"/>
      <c r="DV232" s="182"/>
      <c r="DW232" s="608"/>
      <c r="DX232" s="613"/>
      <c r="DY232" s="182"/>
      <c r="DZ232" s="608"/>
      <c r="EA232" s="613"/>
      <c r="EB232" s="182"/>
      <c r="EC232" s="608"/>
      <c r="ED232" s="613"/>
      <c r="EE232" s="182"/>
      <c r="EF232" s="608"/>
      <c r="EG232" s="613"/>
      <c r="EH232" s="182"/>
      <c r="EI232" s="608"/>
      <c r="EJ232" s="613"/>
      <c r="EK232" s="182"/>
      <c r="EL232" s="608"/>
      <c r="EM232" s="613"/>
      <c r="EN232" s="182"/>
      <c r="EO232" s="608"/>
      <c r="EP232" s="613"/>
      <c r="EQ232" s="182"/>
      <c r="ER232" s="608"/>
      <c r="ES232" s="613"/>
      <c r="ET232" s="182"/>
      <c r="EU232" s="608"/>
      <c r="EV232" s="613"/>
      <c r="EW232" s="182"/>
      <c r="EX232" s="608"/>
      <c r="EY232" s="613"/>
      <c r="EZ232" s="182"/>
      <c r="FA232" s="608"/>
      <c r="FB232" s="182"/>
      <c r="FC232" s="182"/>
      <c r="FD232" s="182"/>
      <c r="FE232" s="588"/>
      <c r="FF232" s="182"/>
      <c r="FG232" s="181"/>
      <c r="FH232" s="860"/>
      <c r="FI232" s="662">
        <f t="shared" si="966"/>
        <v>41913</v>
      </c>
      <c r="FJ232" s="677"/>
      <c r="FK232" s="677"/>
      <c r="FL232" s="677"/>
      <c r="FM232" s="677"/>
      <c r="FN232" s="677"/>
      <c r="FO232" s="677"/>
      <c r="FP232" s="677"/>
      <c r="FQ232" s="677"/>
      <c r="FR232" s="677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666"/>
      <c r="GD232" s="666"/>
      <c r="GE232" s="666"/>
      <c r="GF232" s="666"/>
      <c r="GG232" s="169"/>
      <c r="GH232" s="686">
        <f t="shared" si="1269"/>
        <v>0</v>
      </c>
      <c r="GI232" s="171">
        <f t="shared" si="1270"/>
        <v>0</v>
      </c>
      <c r="GJ232" s="171">
        <f t="shared" si="1271"/>
        <v>0</v>
      </c>
      <c r="GK232" s="171">
        <f t="shared" si="1272"/>
        <v>0</v>
      </c>
      <c r="GL232" s="171">
        <f t="shared" si="1273"/>
        <v>0</v>
      </c>
      <c r="GM232" s="171">
        <f t="shared" si="1274"/>
        <v>0</v>
      </c>
      <c r="GN232" s="171">
        <f t="shared" si="1275"/>
        <v>0</v>
      </c>
      <c r="GO232" s="171">
        <f t="shared" si="1276"/>
        <v>0</v>
      </c>
      <c r="GP232" s="171">
        <f t="shared" si="1277"/>
        <v>0</v>
      </c>
      <c r="GQ232" s="171">
        <f t="shared" si="1278"/>
        <v>0</v>
      </c>
      <c r="GR232" s="171">
        <f t="shared" si="1279"/>
        <v>0</v>
      </c>
      <c r="GS232" s="171">
        <f t="shared" si="1280"/>
        <v>10894.4</v>
      </c>
      <c r="GT232" s="171">
        <f t="shared" si="1281"/>
        <v>0</v>
      </c>
      <c r="GU232" s="171">
        <f t="shared" si="1282"/>
        <v>0</v>
      </c>
      <c r="GV232" s="171">
        <f t="shared" si="1283"/>
        <v>0</v>
      </c>
      <c r="GW232" s="171">
        <f t="shared" si="1284"/>
        <v>0</v>
      </c>
      <c r="GX232" s="171">
        <f t="shared" si="1285"/>
        <v>0</v>
      </c>
      <c r="GY232" s="171">
        <f t="shared" si="1286"/>
        <v>18642.530000000002</v>
      </c>
      <c r="GZ232" s="171">
        <f t="shared" si="1287"/>
        <v>0</v>
      </c>
      <c r="HA232" s="171">
        <f t="shared" si="1288"/>
        <v>0</v>
      </c>
      <c r="HB232" s="171">
        <f t="shared" si="1289"/>
        <v>100358.93</v>
      </c>
      <c r="HC232" s="171">
        <f t="shared" si="1290"/>
        <v>16323.99</v>
      </c>
      <c r="HD232" s="171">
        <f t="shared" si="1291"/>
        <v>0</v>
      </c>
      <c r="HE232" s="171">
        <f t="shared" si="1292"/>
        <v>0</v>
      </c>
      <c r="HF232" s="171">
        <f t="shared" si="1293"/>
        <v>0</v>
      </c>
      <c r="HG232" s="171">
        <f t="shared" si="1294"/>
        <v>0</v>
      </c>
      <c r="HH232" s="171">
        <f t="shared" si="1295"/>
        <v>0</v>
      </c>
      <c r="HI232" s="778"/>
      <c r="HJ232" s="171">
        <f t="shared" si="1296"/>
        <v>309.06</v>
      </c>
      <c r="HK232" s="171"/>
      <c r="HL232" s="172">
        <f t="shared" si="1297"/>
        <v>41913</v>
      </c>
      <c r="HM232" s="171">
        <f t="shared" si="1197"/>
        <v>146219.85</v>
      </c>
      <c r="HN232" s="686"/>
      <c r="HO232" s="160"/>
      <c r="HP232" s="160"/>
      <c r="HQ232" s="171"/>
      <c r="HR232" s="168"/>
      <c r="HS232" s="168"/>
      <c r="HT232" s="160"/>
      <c r="HU232" s="158"/>
      <c r="HV232" s="158"/>
      <c r="HW232" s="185"/>
      <c r="HX232" s="468"/>
      <c r="HY232" s="156"/>
      <c r="HZ232" s="156"/>
      <c r="IA232" s="156"/>
      <c r="IB232" s="156"/>
      <c r="IC232" s="156"/>
      <c r="ID232" s="156"/>
      <c r="IE232" s="156"/>
      <c r="IF232" s="156"/>
      <c r="IG232" s="156"/>
      <c r="IH232" s="156"/>
      <c r="II232" s="156"/>
      <c r="IJ232" s="156"/>
      <c r="IK232" s="156"/>
      <c r="IL232" s="156"/>
      <c r="IM232" s="156"/>
      <c r="IN232" s="156"/>
      <c r="IO232" s="156"/>
      <c r="IP232" s="156"/>
      <c r="IQ232" s="156"/>
      <c r="IR232" s="156"/>
      <c r="IS232" s="156"/>
      <c r="IT232" s="156"/>
      <c r="IU232" s="156"/>
      <c r="IV232" s="156"/>
      <c r="IW232" s="156"/>
      <c r="IX232" s="156"/>
      <c r="IY232" s="156"/>
      <c r="IZ232" s="156"/>
      <c r="JA232" s="156"/>
      <c r="JB232" s="156"/>
      <c r="JC232" s="156"/>
      <c r="JD232" s="156"/>
      <c r="JE232" s="156"/>
      <c r="JF232" s="156"/>
      <c r="JG232" s="156"/>
      <c r="JH232" s="156"/>
      <c r="JI232" s="156"/>
      <c r="JJ232" s="156"/>
      <c r="JK232" s="156"/>
      <c r="JL232" s="156"/>
      <c r="JM232" s="156"/>
      <c r="JN232" s="156"/>
      <c r="JO232" s="156"/>
      <c r="JP232" s="156"/>
      <c r="JQ232" s="156"/>
      <c r="JR232" s="156"/>
      <c r="JS232" s="156"/>
      <c r="JT232" s="156"/>
      <c r="JU232" s="156"/>
    </row>
    <row r="233" spans="1:281" s="174" customFormat="1" ht="19.5" customHeight="1" x14ac:dyDescent="0.35">
      <c r="A233" s="156"/>
      <c r="B233" s="813"/>
      <c r="C233" s="814"/>
      <c r="D233" s="816"/>
      <c r="E233" s="816"/>
      <c r="F233" s="822">
        <f>CQ233</f>
        <v>1190.6300000000001</v>
      </c>
      <c r="G233" s="823"/>
      <c r="H233" s="824">
        <f>F233/D55</f>
        <v>4.7625200000000006E-2</v>
      </c>
      <c r="I233" s="766"/>
      <c r="J233" s="187"/>
      <c r="K233" s="268"/>
      <c r="L233" s="162">
        <f>L230</f>
        <v>0</v>
      </c>
      <c r="M233" s="261">
        <v>-568</v>
      </c>
      <c r="N233" s="175">
        <f>M233*L233</f>
        <v>0</v>
      </c>
      <c r="O233" s="162">
        <f>O230</f>
        <v>0</v>
      </c>
      <c r="P233" s="261">
        <v>-548.20000000000005</v>
      </c>
      <c r="Q233" s="176">
        <f>P233*O233</f>
        <v>0</v>
      </c>
      <c r="R233" s="161">
        <f>R230</f>
        <v>0</v>
      </c>
      <c r="S233" s="254">
        <v>10816.4</v>
      </c>
      <c r="T233" s="177">
        <f>S233*R233</f>
        <v>0</v>
      </c>
      <c r="U233" s="164">
        <f>U230</f>
        <v>0</v>
      </c>
      <c r="V233" s="254">
        <v>695.54</v>
      </c>
      <c r="W233" s="177">
        <f>V233*U233</f>
        <v>0</v>
      </c>
      <c r="X233" s="164">
        <f>X230</f>
        <v>0</v>
      </c>
      <c r="Y233" s="250">
        <v>55871</v>
      </c>
      <c r="Z233" s="178">
        <f>Y233*X233</f>
        <v>0</v>
      </c>
      <c r="AA233" s="165">
        <f>AA230</f>
        <v>0</v>
      </c>
      <c r="AB233" s="250">
        <v>27721</v>
      </c>
      <c r="AC233" s="179">
        <f>AB233*AA233</f>
        <v>0</v>
      </c>
      <c r="AD233" s="164">
        <f>AD230</f>
        <v>0</v>
      </c>
      <c r="AE233" s="250">
        <v>5201</v>
      </c>
      <c r="AF233" s="179">
        <f>AE233*AD233</f>
        <v>0</v>
      </c>
      <c r="AG233" s="164">
        <f>AG230</f>
        <v>0</v>
      </c>
      <c r="AH233" s="245">
        <v>110707</v>
      </c>
      <c r="AI233" s="178">
        <f>AH233*AG233</f>
        <v>0</v>
      </c>
      <c r="AJ233" s="165">
        <f>AJ230</f>
        <v>0</v>
      </c>
      <c r="AK233" s="245">
        <v>55217</v>
      </c>
      <c r="AL233" s="179">
        <f>AK233*AJ233</f>
        <v>0</v>
      </c>
      <c r="AM233" s="164">
        <f>AM230</f>
        <v>0</v>
      </c>
      <c r="AN233" s="245">
        <v>21923</v>
      </c>
      <c r="AO233" s="178">
        <f>AN233*AM233</f>
        <v>0</v>
      </c>
      <c r="AP233" s="165">
        <f>AP230</f>
        <v>0</v>
      </c>
      <c r="AQ233" s="261">
        <v>-14039</v>
      </c>
      <c r="AR233" s="179">
        <f>AQ233*AP233</f>
        <v>0</v>
      </c>
      <c r="AS233" s="164">
        <f>AS230</f>
        <v>1</v>
      </c>
      <c r="AT233" s="261">
        <v>-1965.5</v>
      </c>
      <c r="AU233" s="180">
        <f>AT233*AS233</f>
        <v>-1965.5</v>
      </c>
      <c r="AV233" s="162">
        <f>AV230</f>
        <v>0</v>
      </c>
      <c r="AW233" s="254">
        <v>8032</v>
      </c>
      <c r="AX233" s="176">
        <f>AW233*AV233</f>
        <v>0</v>
      </c>
      <c r="AY233" s="161">
        <f>AY230</f>
        <v>0</v>
      </c>
      <c r="AZ233" s="250">
        <v>39783.25</v>
      </c>
      <c r="BA233" s="181">
        <f>AZ233*AY233</f>
        <v>0</v>
      </c>
      <c r="BB233" s="162">
        <f>BB230</f>
        <v>0</v>
      </c>
      <c r="BC233" s="250">
        <v>3951.03</v>
      </c>
      <c r="BD233" s="182">
        <f>BC233*BB233</f>
        <v>0</v>
      </c>
      <c r="BE233" s="161">
        <f>BE230</f>
        <v>0</v>
      </c>
      <c r="BF233" s="250">
        <v>4753.25</v>
      </c>
      <c r="BG233" s="182">
        <f>BF233*BE233</f>
        <v>0</v>
      </c>
      <c r="BH233" s="161">
        <f>BH230</f>
        <v>0</v>
      </c>
      <c r="BI233" s="250">
        <v>2142.63</v>
      </c>
      <c r="BJ233" s="180">
        <f>BI233*BH233</f>
        <v>0</v>
      </c>
      <c r="BK233" s="161">
        <f>BK230</f>
        <v>1</v>
      </c>
      <c r="BL233" s="250">
        <v>54.13</v>
      </c>
      <c r="BM233" s="180">
        <f>BL233*BK233</f>
        <v>54.13</v>
      </c>
      <c r="BN233" s="161">
        <f>BN230</f>
        <v>0</v>
      </c>
      <c r="BO233" s="254">
        <v>3000.75</v>
      </c>
      <c r="BP233" s="176">
        <f>BO233*BN233</f>
        <v>0</v>
      </c>
      <c r="BQ233" s="161">
        <f>BQ230</f>
        <v>0</v>
      </c>
      <c r="BR233" s="254">
        <v>6626</v>
      </c>
      <c r="BS233" s="182">
        <f>BR233*BQ233</f>
        <v>0</v>
      </c>
      <c r="BT233" s="161">
        <f>BT230</f>
        <v>1</v>
      </c>
      <c r="BU233" s="254">
        <v>3001</v>
      </c>
      <c r="BV233" s="180">
        <f>BU233*BT233</f>
        <v>3001</v>
      </c>
      <c r="BW233" s="162">
        <f>BW230</f>
        <v>1</v>
      </c>
      <c r="BX233" s="254">
        <v>101</v>
      </c>
      <c r="BY233" s="176">
        <f>BX233*BW233</f>
        <v>101</v>
      </c>
      <c r="BZ233" s="161">
        <f>BZ230</f>
        <v>0</v>
      </c>
      <c r="CA233" s="254">
        <v>8020.99</v>
      </c>
      <c r="CB233" s="180">
        <f>CA233*BZ233</f>
        <v>0</v>
      </c>
      <c r="CC233" s="162">
        <f>CC230</f>
        <v>0</v>
      </c>
      <c r="CD233" s="163"/>
      <c r="CE233" s="182"/>
      <c r="CF233" s="410">
        <f>CF231</f>
        <v>0</v>
      </c>
      <c r="CG233" s="254">
        <v>3242</v>
      </c>
      <c r="CH233" s="182">
        <f>CG233*CF233</f>
        <v>0</v>
      </c>
      <c r="CI233" s="416">
        <f>CI230</f>
        <v>0</v>
      </c>
      <c r="CJ233" s="254">
        <v>1387</v>
      </c>
      <c r="CK233" s="444">
        <f>CJ233*CI233</f>
        <v>0</v>
      </c>
      <c r="CL233" s="162">
        <f>CL230</f>
        <v>0</v>
      </c>
      <c r="CM233" s="261">
        <v>-97</v>
      </c>
      <c r="CN233" s="608">
        <f>CM233*CL233</f>
        <v>0</v>
      </c>
      <c r="CO233" s="606">
        <f>N233+Q233+T233+W233+Z233+AC233+AF233+AI233+AL233+AO233+AR233+AU233+AX233+BA233+BD233+BG233+BJ233+BM233+BP233+BS233+BV233+BY233+CB233+CE233+CH233+CK233+CN233</f>
        <v>1190.6300000000001</v>
      </c>
      <c r="CP233" s="182"/>
      <c r="CQ233" s="733">
        <f>CO233+CP233</f>
        <v>1190.6300000000001</v>
      </c>
      <c r="CR233" s="599"/>
      <c r="CS233" s="359"/>
      <c r="CT233" s="613"/>
      <c r="CU233" s="182"/>
      <c r="CV233" s="608"/>
      <c r="CW233" s="642"/>
      <c r="CX233" s="182"/>
      <c r="CY233" s="608"/>
      <c r="CZ233" s="613"/>
      <c r="DA233" s="182"/>
      <c r="DB233" s="608"/>
      <c r="DC233" s="613"/>
      <c r="DD233" s="182"/>
      <c r="DE233" s="608"/>
      <c r="DF233" s="613"/>
      <c r="DG233" s="182"/>
      <c r="DH233" s="608"/>
      <c r="DI233" s="613"/>
      <c r="DJ233" s="182"/>
      <c r="DK233" s="608"/>
      <c r="DL233" s="613"/>
      <c r="DM233" s="182"/>
      <c r="DN233" s="608"/>
      <c r="DO233" s="613"/>
      <c r="DP233" s="182"/>
      <c r="DQ233" s="608"/>
      <c r="DR233" s="613"/>
      <c r="DS233" s="182"/>
      <c r="DT233" s="608"/>
      <c r="DU233" s="613"/>
      <c r="DV233" s="182"/>
      <c r="DW233" s="608"/>
      <c r="DX233" s="613"/>
      <c r="DY233" s="182"/>
      <c r="DZ233" s="608"/>
      <c r="EA233" s="613"/>
      <c r="EB233" s="182"/>
      <c r="EC233" s="608"/>
      <c r="ED233" s="613"/>
      <c r="EE233" s="182"/>
      <c r="EF233" s="608"/>
      <c r="EG233" s="613"/>
      <c r="EH233" s="182"/>
      <c r="EI233" s="608"/>
      <c r="EJ233" s="613"/>
      <c r="EK233" s="182"/>
      <c r="EL233" s="608"/>
      <c r="EM233" s="613"/>
      <c r="EN233" s="182"/>
      <c r="EO233" s="608"/>
      <c r="EP233" s="613"/>
      <c r="EQ233" s="182"/>
      <c r="ER233" s="608"/>
      <c r="ES233" s="613"/>
      <c r="ET233" s="182"/>
      <c r="EU233" s="608"/>
      <c r="EV233" s="613"/>
      <c r="EW233" s="182"/>
      <c r="EX233" s="608"/>
      <c r="EY233" s="613"/>
      <c r="EZ233" s="182"/>
      <c r="FA233" s="608"/>
      <c r="FB233" s="182"/>
      <c r="FC233" s="182"/>
      <c r="FD233" s="182"/>
      <c r="FE233" s="588"/>
      <c r="FF233" s="182"/>
      <c r="FG233" s="181"/>
      <c r="FH233" s="860"/>
      <c r="FI233" s="662">
        <f t="shared" si="966"/>
        <v>41944</v>
      </c>
      <c r="FJ233" s="677"/>
      <c r="FK233" s="677"/>
      <c r="FL233" s="677"/>
      <c r="FM233" s="677"/>
      <c r="FN233" s="677"/>
      <c r="FO233" s="677"/>
      <c r="FP233" s="677"/>
      <c r="FQ233" s="677"/>
      <c r="FR233" s="677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666"/>
      <c r="GD233" s="666"/>
      <c r="GE233" s="666"/>
      <c r="GF233" s="666"/>
      <c r="GG233" s="169"/>
      <c r="GH233" s="686">
        <f t="shared" si="1269"/>
        <v>0</v>
      </c>
      <c r="GI233" s="171">
        <f t="shared" si="1270"/>
        <v>0</v>
      </c>
      <c r="GJ233" s="171">
        <f t="shared" si="1271"/>
        <v>0</v>
      </c>
      <c r="GK233" s="171">
        <f t="shared" si="1272"/>
        <v>0</v>
      </c>
      <c r="GL233" s="171">
        <f t="shared" si="1273"/>
        <v>0</v>
      </c>
      <c r="GM233" s="171">
        <f t="shared" si="1274"/>
        <v>0</v>
      </c>
      <c r="GN233" s="171">
        <f t="shared" si="1275"/>
        <v>0</v>
      </c>
      <c r="GO233" s="171">
        <f t="shared" si="1276"/>
        <v>0</v>
      </c>
      <c r="GP233" s="171">
        <f t="shared" si="1277"/>
        <v>0</v>
      </c>
      <c r="GQ233" s="171">
        <f t="shared" si="1278"/>
        <v>0</v>
      </c>
      <c r="GR233" s="171">
        <f t="shared" si="1279"/>
        <v>0</v>
      </c>
      <c r="GS233" s="171">
        <f t="shared" si="1280"/>
        <v>11179.4</v>
      </c>
      <c r="GT233" s="171">
        <f t="shared" si="1281"/>
        <v>0</v>
      </c>
      <c r="GU233" s="171">
        <f t="shared" si="1282"/>
        <v>0</v>
      </c>
      <c r="GV233" s="171">
        <f t="shared" si="1283"/>
        <v>0</v>
      </c>
      <c r="GW233" s="171">
        <f t="shared" si="1284"/>
        <v>0</v>
      </c>
      <c r="GX233" s="171">
        <f t="shared" si="1285"/>
        <v>0</v>
      </c>
      <c r="GY233" s="171">
        <f t="shared" si="1286"/>
        <v>18733.780000000002</v>
      </c>
      <c r="GZ233" s="171">
        <f t="shared" si="1287"/>
        <v>0</v>
      </c>
      <c r="HA233" s="171">
        <f t="shared" si="1288"/>
        <v>0</v>
      </c>
      <c r="HB233" s="171">
        <f t="shared" si="1289"/>
        <v>103321.43</v>
      </c>
      <c r="HC233" s="171">
        <f t="shared" si="1290"/>
        <v>16916.489999999998</v>
      </c>
      <c r="HD233" s="171">
        <f t="shared" si="1291"/>
        <v>0</v>
      </c>
      <c r="HE233" s="171">
        <f t="shared" si="1292"/>
        <v>0</v>
      </c>
      <c r="HF233" s="171">
        <f t="shared" si="1293"/>
        <v>0</v>
      </c>
      <c r="HG233" s="171">
        <f t="shared" si="1294"/>
        <v>0</v>
      </c>
      <c r="HH233" s="171">
        <f t="shared" si="1295"/>
        <v>0</v>
      </c>
      <c r="HI233" s="778"/>
      <c r="HJ233" s="171">
        <f t="shared" si="1296"/>
        <v>3931.25</v>
      </c>
      <c r="HK233" s="171"/>
      <c r="HL233" s="172">
        <f t="shared" si="1297"/>
        <v>41944</v>
      </c>
      <c r="HM233" s="171">
        <f t="shared" si="1197"/>
        <v>150151.1</v>
      </c>
      <c r="HN233" s="686"/>
      <c r="HO233" s="160"/>
      <c r="HP233" s="160"/>
      <c r="HQ233" s="171"/>
      <c r="HR233" s="168"/>
      <c r="HS233" s="168"/>
      <c r="HT233" s="160"/>
      <c r="HU233" s="158"/>
      <c r="HV233" s="158"/>
      <c r="HW233" s="185"/>
      <c r="HX233" s="468"/>
      <c r="HY233" s="156"/>
      <c r="HZ233" s="156"/>
      <c r="IA233" s="156"/>
      <c r="IB233" s="156"/>
      <c r="IC233" s="156"/>
      <c r="ID233" s="156"/>
      <c r="IE233" s="156"/>
      <c r="IF233" s="156"/>
      <c r="IG233" s="156"/>
      <c r="IH233" s="156"/>
      <c r="II233" s="156"/>
      <c r="IJ233" s="156"/>
      <c r="IK233" s="156"/>
      <c r="IL233" s="156"/>
      <c r="IM233" s="156"/>
      <c r="IN233" s="156"/>
      <c r="IO233" s="156"/>
      <c r="IP233" s="156"/>
      <c r="IQ233" s="156"/>
      <c r="IR233" s="156"/>
      <c r="IS233" s="156"/>
      <c r="IT233" s="156"/>
      <c r="IU233" s="156"/>
      <c r="IV233" s="156"/>
      <c r="IW233" s="156"/>
      <c r="IX233" s="156"/>
      <c r="IY233" s="156"/>
      <c r="IZ233" s="156"/>
      <c r="JA233" s="156"/>
      <c r="JB233" s="156"/>
      <c r="JC233" s="156"/>
      <c r="JD233" s="156"/>
      <c r="JE233" s="156"/>
      <c r="JF233" s="156"/>
      <c r="JG233" s="156"/>
      <c r="JH233" s="156"/>
      <c r="JI233" s="156"/>
      <c r="JJ233" s="156"/>
      <c r="JK233" s="156"/>
      <c r="JL233" s="156"/>
      <c r="JM233" s="156"/>
      <c r="JN233" s="156"/>
      <c r="JO233" s="156"/>
      <c r="JP233" s="156"/>
      <c r="JQ233" s="156"/>
      <c r="JR233" s="156"/>
      <c r="JS233" s="156"/>
      <c r="JT233" s="156"/>
      <c r="JU233" s="156"/>
    </row>
    <row r="234" spans="1:281" s="174" customFormat="1" ht="19.5" customHeight="1" x14ac:dyDescent="0.35">
      <c r="A234" s="156"/>
      <c r="B234" s="813"/>
      <c r="C234" s="814"/>
      <c r="D234" s="816"/>
      <c r="E234" s="816"/>
      <c r="F234" s="814"/>
      <c r="G234" s="817"/>
      <c r="H234" s="818"/>
      <c r="I234" s="765"/>
      <c r="J234" s="159"/>
      <c r="K234" s="268"/>
      <c r="L234" s="162"/>
      <c r="M234"/>
      <c r="N234" s="188"/>
      <c r="O234" s="162"/>
      <c r="P234"/>
      <c r="Q234" s="189"/>
      <c r="R234" s="161"/>
      <c r="S234"/>
      <c r="T234" s="190"/>
      <c r="U234" s="164"/>
      <c r="V234"/>
      <c r="W234" s="191"/>
      <c r="X234" s="164"/>
      <c r="Y234"/>
      <c r="Z234" s="192"/>
      <c r="AA234" s="165"/>
      <c r="AB234"/>
      <c r="AC234" s="191"/>
      <c r="AD234" s="164"/>
      <c r="AE234"/>
      <c r="AF234" s="191"/>
      <c r="AG234" s="164"/>
      <c r="AH234" s="438"/>
      <c r="AI234" s="192"/>
      <c r="AJ234" s="165"/>
      <c r="AK234" s="438"/>
      <c r="AL234" s="191"/>
      <c r="AM234" s="164"/>
      <c r="AN234" s="438"/>
      <c r="AO234" s="192"/>
      <c r="AP234" s="165"/>
      <c r="AQ234"/>
      <c r="AR234" s="191"/>
      <c r="AS234" s="164"/>
      <c r="AT234"/>
      <c r="AU234" s="193"/>
      <c r="AV234" s="162"/>
      <c r="AW234"/>
      <c r="AX234" s="189"/>
      <c r="AY234" s="161"/>
      <c r="AZ234"/>
      <c r="BA234" s="193"/>
      <c r="BB234" s="162"/>
      <c r="BC234"/>
      <c r="BD234" s="189"/>
      <c r="BE234" s="161"/>
      <c r="BF234" s="24"/>
      <c r="BG234" s="189"/>
      <c r="BH234" s="161"/>
      <c r="BI234" s="24"/>
      <c r="BJ234" s="193"/>
      <c r="BK234" s="161"/>
      <c r="BL234" s="24"/>
      <c r="BM234" s="193"/>
      <c r="BN234" s="161"/>
      <c r="BO234"/>
      <c r="BP234" s="189"/>
      <c r="BQ234" s="161"/>
      <c r="BR234"/>
      <c r="BS234" s="189"/>
      <c r="BT234" s="161"/>
      <c r="BU234"/>
      <c r="BV234" s="193"/>
      <c r="BW234" s="162"/>
      <c r="BX234"/>
      <c r="BY234" s="189"/>
      <c r="BZ234" s="161"/>
      <c r="CA234"/>
      <c r="CB234" s="193"/>
      <c r="CC234" s="162"/>
      <c r="CD234" s="186"/>
      <c r="CE234" s="194"/>
      <c r="CF234" s="411"/>
      <c r="CG234"/>
      <c r="CH234" s="189"/>
      <c r="CI234" s="416"/>
      <c r="CJ234"/>
      <c r="CK234" s="445"/>
      <c r="CL234" s="162"/>
      <c r="CM234"/>
      <c r="CN234" s="609"/>
      <c r="CO234" s="158"/>
      <c r="CP234" s="189"/>
      <c r="CQ234" s="734"/>
      <c r="CR234" s="600"/>
      <c r="CS234" s="359"/>
      <c r="CT234" s="614"/>
      <c r="CU234" s="189"/>
      <c r="CV234" s="609"/>
      <c r="CW234" s="643"/>
      <c r="CX234" s="189"/>
      <c r="CY234" s="609"/>
      <c r="CZ234" s="614"/>
      <c r="DA234" s="189"/>
      <c r="DB234" s="609"/>
      <c r="DC234" s="614"/>
      <c r="DD234" s="189"/>
      <c r="DE234" s="609"/>
      <c r="DF234" s="614"/>
      <c r="DG234" s="189"/>
      <c r="DH234" s="609"/>
      <c r="DI234" s="614"/>
      <c r="DJ234" s="189"/>
      <c r="DK234" s="609"/>
      <c r="DL234" s="614"/>
      <c r="DM234" s="189"/>
      <c r="DN234" s="609"/>
      <c r="DO234" s="614"/>
      <c r="DP234" s="189"/>
      <c r="DQ234" s="609"/>
      <c r="DR234" s="614"/>
      <c r="DS234" s="189"/>
      <c r="DT234" s="609"/>
      <c r="DU234" s="614"/>
      <c r="DV234" s="189"/>
      <c r="DW234" s="609"/>
      <c r="DX234" s="614"/>
      <c r="DY234" s="189"/>
      <c r="DZ234" s="609"/>
      <c r="EA234" s="614"/>
      <c r="EB234" s="189"/>
      <c r="EC234" s="609"/>
      <c r="ED234" s="614"/>
      <c r="EE234" s="189"/>
      <c r="EF234" s="609"/>
      <c r="EG234" s="614"/>
      <c r="EH234" s="189"/>
      <c r="EI234" s="609"/>
      <c r="EJ234" s="614"/>
      <c r="EK234" s="189"/>
      <c r="EL234" s="609"/>
      <c r="EM234" s="614"/>
      <c r="EN234" s="189"/>
      <c r="EO234" s="609"/>
      <c r="EP234" s="614"/>
      <c r="EQ234" s="189"/>
      <c r="ER234" s="609"/>
      <c r="ES234" s="614"/>
      <c r="ET234" s="189"/>
      <c r="EU234" s="609"/>
      <c r="EV234" s="614"/>
      <c r="EW234" s="189"/>
      <c r="EX234" s="609"/>
      <c r="EY234" s="614"/>
      <c r="EZ234" s="189"/>
      <c r="FA234" s="609"/>
      <c r="FB234" s="189"/>
      <c r="FC234" s="189"/>
      <c r="FD234" s="189"/>
      <c r="FE234" s="585"/>
      <c r="FF234" s="189"/>
      <c r="FG234" s="193"/>
      <c r="FH234" s="861"/>
      <c r="FI234" s="662">
        <f t="shared" si="966"/>
        <v>41974</v>
      </c>
      <c r="FJ234" s="677"/>
      <c r="FK234" s="677"/>
      <c r="FL234" s="677"/>
      <c r="FM234" s="677"/>
      <c r="FN234" s="677"/>
      <c r="FO234" s="677"/>
      <c r="FP234" s="677"/>
      <c r="FQ234" s="677"/>
      <c r="FR234" s="677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666"/>
      <c r="GD234" s="666"/>
      <c r="GE234" s="666"/>
      <c r="GF234" s="666"/>
      <c r="GG234" s="169"/>
      <c r="GH234" s="686">
        <f t="shared" si="1269"/>
        <v>0</v>
      </c>
      <c r="GI234" s="171">
        <f t="shared" si="1270"/>
        <v>0</v>
      </c>
      <c r="GJ234" s="171">
        <f t="shared" si="1271"/>
        <v>0</v>
      </c>
      <c r="GK234" s="171">
        <f t="shared" si="1272"/>
        <v>0</v>
      </c>
      <c r="GL234" s="171">
        <f t="shared" si="1273"/>
        <v>0</v>
      </c>
      <c r="GM234" s="171">
        <f t="shared" si="1274"/>
        <v>0</v>
      </c>
      <c r="GN234" s="171">
        <f t="shared" si="1275"/>
        <v>0</v>
      </c>
      <c r="GO234" s="171">
        <f t="shared" si="1276"/>
        <v>0</v>
      </c>
      <c r="GP234" s="171">
        <f t="shared" si="1277"/>
        <v>0</v>
      </c>
      <c r="GQ234" s="171">
        <f t="shared" si="1278"/>
        <v>0</v>
      </c>
      <c r="GR234" s="171">
        <f t="shared" si="1279"/>
        <v>0</v>
      </c>
      <c r="GS234" s="171">
        <f t="shared" si="1280"/>
        <v>11529.5</v>
      </c>
      <c r="GT234" s="171">
        <f t="shared" si="1281"/>
        <v>0</v>
      </c>
      <c r="GU234" s="171">
        <f t="shared" si="1282"/>
        <v>0</v>
      </c>
      <c r="GV234" s="171">
        <f t="shared" si="1283"/>
        <v>0</v>
      </c>
      <c r="GW234" s="171">
        <f t="shared" si="1284"/>
        <v>0</v>
      </c>
      <c r="GX234" s="171">
        <f t="shared" si="1285"/>
        <v>0</v>
      </c>
      <c r="GY234" s="171">
        <f t="shared" si="1286"/>
        <v>19175.780000000002</v>
      </c>
      <c r="GZ234" s="171">
        <f t="shared" si="1287"/>
        <v>0</v>
      </c>
      <c r="HA234" s="171">
        <f t="shared" si="1288"/>
        <v>0</v>
      </c>
      <c r="HB234" s="171">
        <f t="shared" si="1289"/>
        <v>103846.43</v>
      </c>
      <c r="HC234" s="171">
        <f t="shared" si="1290"/>
        <v>17021.489999999998</v>
      </c>
      <c r="HD234" s="171">
        <f t="shared" si="1291"/>
        <v>0</v>
      </c>
      <c r="HE234" s="171">
        <f t="shared" si="1292"/>
        <v>0</v>
      </c>
      <c r="HF234" s="171">
        <f t="shared" si="1293"/>
        <v>0</v>
      </c>
      <c r="HG234" s="171">
        <f t="shared" si="1294"/>
        <v>0</v>
      </c>
      <c r="HH234" s="171">
        <f t="shared" si="1295"/>
        <v>0</v>
      </c>
      <c r="HI234" s="778"/>
      <c r="HJ234" s="171">
        <f t="shared" si="1296"/>
        <v>1422.1</v>
      </c>
      <c r="HK234" s="171"/>
      <c r="HL234" s="172">
        <f t="shared" si="1297"/>
        <v>41974</v>
      </c>
      <c r="HM234" s="171">
        <f t="shared" si="1197"/>
        <v>151573.20000000001</v>
      </c>
      <c r="HN234" s="686"/>
      <c r="HO234" s="160"/>
      <c r="HP234" s="160"/>
      <c r="HQ234" s="171"/>
      <c r="HR234" s="168"/>
      <c r="HS234" s="168"/>
      <c r="HT234" s="160"/>
      <c r="HU234" s="158"/>
      <c r="HV234" s="158"/>
      <c r="HW234" s="185"/>
      <c r="HX234" s="468"/>
      <c r="HY234" s="156"/>
      <c r="HZ234" s="156"/>
      <c r="IA234" s="156"/>
      <c r="IB234" s="156"/>
      <c r="IC234" s="156"/>
      <c r="ID234" s="156"/>
      <c r="IE234" s="156"/>
      <c r="IF234" s="156"/>
      <c r="IG234" s="156"/>
      <c r="IH234" s="156"/>
      <c r="II234" s="156"/>
      <c r="IJ234" s="156"/>
      <c r="IK234" s="156"/>
      <c r="IL234" s="156"/>
      <c r="IM234" s="156"/>
      <c r="IN234" s="156"/>
      <c r="IO234" s="156"/>
      <c r="IP234" s="156"/>
      <c r="IQ234" s="156"/>
      <c r="IR234" s="156"/>
      <c r="IS234" s="156"/>
      <c r="IT234" s="156"/>
      <c r="IU234" s="156"/>
      <c r="IV234" s="156"/>
      <c r="IW234" s="156"/>
      <c r="IX234" s="156"/>
      <c r="IY234" s="156"/>
      <c r="IZ234" s="156"/>
      <c r="JA234" s="156"/>
      <c r="JB234" s="156"/>
      <c r="JC234" s="156"/>
      <c r="JD234" s="156"/>
      <c r="JE234" s="156"/>
      <c r="JF234" s="156"/>
      <c r="JG234" s="156"/>
      <c r="JH234" s="156"/>
      <c r="JI234" s="156"/>
      <c r="JJ234" s="156"/>
      <c r="JK234" s="156"/>
      <c r="JL234" s="156"/>
      <c r="JM234" s="156"/>
      <c r="JN234" s="156"/>
      <c r="JO234" s="156"/>
      <c r="JP234" s="156"/>
      <c r="JQ234" s="156"/>
      <c r="JR234" s="156"/>
      <c r="JS234" s="156"/>
      <c r="JT234" s="156"/>
      <c r="JU234" s="156"/>
    </row>
    <row r="235" spans="1:281" s="174" customFormat="1" ht="19.5" customHeight="1" x14ac:dyDescent="0.35">
      <c r="A235" s="156"/>
      <c r="B235" s="813">
        <f>EDATE(B231,1)</f>
        <v>40909</v>
      </c>
      <c r="C235" s="814">
        <f>C220</f>
        <v>25000</v>
      </c>
      <c r="D235" s="816">
        <f>(F233&lt;0)*-F233</f>
        <v>0</v>
      </c>
      <c r="E235" s="816">
        <f>(F233&gt;0)*-F233</f>
        <v>-1190.6300000000001</v>
      </c>
      <c r="F235" s="814">
        <f t="shared" ref="F235:F246" si="1298">CQ235</f>
        <v>-1239.03</v>
      </c>
      <c r="G235" s="817">
        <f>F235+D55</f>
        <v>23760.97</v>
      </c>
      <c r="H235" s="818">
        <f>F235/D55</f>
        <v>-4.95612E-2</v>
      </c>
      <c r="I235" s="765">
        <f>F235+I231</f>
        <v>109797.44000000002</v>
      </c>
      <c r="J235" s="159">
        <f t="shared" ref="J235:J246" si="1299">HV235</f>
        <v>-1785.8899999999994</v>
      </c>
      <c r="K235" s="267">
        <v>40909</v>
      </c>
      <c r="L235" s="162">
        <f>L231</f>
        <v>0</v>
      </c>
      <c r="M235" s="260">
        <v>2740.5</v>
      </c>
      <c r="N235" s="175">
        <f t="shared" ref="N235:N246" si="1300">M235*L235</f>
        <v>0</v>
      </c>
      <c r="O235" s="162">
        <f>O231</f>
        <v>0</v>
      </c>
      <c r="P235" s="260">
        <v>274.05</v>
      </c>
      <c r="Q235" s="176">
        <f t="shared" ref="Q235:Q246" si="1301">P235*O235</f>
        <v>0</v>
      </c>
      <c r="R235" s="161">
        <f>R231</f>
        <v>0</v>
      </c>
      <c r="S235" s="260">
        <v>3618.6</v>
      </c>
      <c r="T235" s="177">
        <f t="shared" ref="T235:T246" si="1302">S235*R235</f>
        <v>0</v>
      </c>
      <c r="U235" s="164">
        <f>U231</f>
        <v>0</v>
      </c>
      <c r="V235" s="260">
        <v>326.76</v>
      </c>
      <c r="W235" s="177">
        <f t="shared" ref="W235:W246" si="1303">V235*U235</f>
        <v>0</v>
      </c>
      <c r="X235" s="164">
        <f>X231</f>
        <v>0</v>
      </c>
      <c r="Y235" s="248">
        <v>1778</v>
      </c>
      <c r="Z235" s="178">
        <f t="shared" ref="Z235:Z246" si="1304">Y235*X235</f>
        <v>0</v>
      </c>
      <c r="AA235" s="165">
        <f>AA231</f>
        <v>0</v>
      </c>
      <c r="AB235" s="248">
        <v>869.5</v>
      </c>
      <c r="AC235" s="179">
        <f t="shared" ref="AC235:AC246" si="1305">AB235*AA235</f>
        <v>0</v>
      </c>
      <c r="AD235" s="164">
        <f>AD231</f>
        <v>0</v>
      </c>
      <c r="AE235" s="248">
        <v>142.69999999999999</v>
      </c>
      <c r="AF235" s="179">
        <f t="shared" ref="AF235:AF246" si="1306">AE235*AD235</f>
        <v>0</v>
      </c>
      <c r="AG235" s="164">
        <f>AG231</f>
        <v>0</v>
      </c>
      <c r="AH235" s="439">
        <v>6946</v>
      </c>
      <c r="AI235" s="178">
        <f t="shared" ref="AI235:AI246" si="1307">AH235*AG235</f>
        <v>0</v>
      </c>
      <c r="AJ235" s="165">
        <f>AJ231</f>
        <v>0</v>
      </c>
      <c r="AK235" s="439">
        <v>3453.5</v>
      </c>
      <c r="AL235" s="179">
        <f t="shared" ref="AL235:AL246" si="1308">AK235*AJ235</f>
        <v>0</v>
      </c>
      <c r="AM235" s="164">
        <f>AM231</f>
        <v>0</v>
      </c>
      <c r="AN235" s="439">
        <v>1358</v>
      </c>
      <c r="AO235" s="178">
        <f t="shared" ref="AO235:AO246" si="1309">AN235*AM235</f>
        <v>0</v>
      </c>
      <c r="AP235" s="165">
        <f>AP231</f>
        <v>0</v>
      </c>
      <c r="AQ235" s="260">
        <v>4176</v>
      </c>
      <c r="AR235" s="179">
        <f t="shared" ref="AR235:AR246" si="1310">AQ235*AP235</f>
        <v>0</v>
      </c>
      <c r="AS235" s="164">
        <f>AS231</f>
        <v>1</v>
      </c>
      <c r="AT235" s="260">
        <v>417.6</v>
      </c>
      <c r="AU235" s="180">
        <f t="shared" ref="AU235:AU246" si="1311">AT235*AS235</f>
        <v>417.6</v>
      </c>
      <c r="AV235" s="162">
        <f>AV231</f>
        <v>0</v>
      </c>
      <c r="AW235" s="260">
        <v>1821</v>
      </c>
      <c r="AX235" s="176">
        <f t="shared" ref="AX235:AX246" si="1312">AW235*AV235</f>
        <v>0</v>
      </c>
      <c r="AY235" s="161">
        <f>AY231</f>
        <v>0</v>
      </c>
      <c r="AZ235" s="248">
        <v>1702.25</v>
      </c>
      <c r="BA235" s="181">
        <f t="shared" ref="BA235:BA246" si="1313">AZ235*AY235</f>
        <v>0</v>
      </c>
      <c r="BB235" s="162">
        <f>BB231</f>
        <v>0</v>
      </c>
      <c r="BC235" s="248">
        <v>166.33</v>
      </c>
      <c r="BD235" s="182">
        <f t="shared" ref="BD235:BD246" si="1314">BC235*BB235</f>
        <v>0</v>
      </c>
      <c r="BE235" s="161">
        <f>BE231</f>
        <v>0</v>
      </c>
      <c r="BF235" s="247">
        <v>-405.25</v>
      </c>
      <c r="BG235" s="182">
        <f t="shared" ref="BG235:BG246" si="1315">BF235*BE235</f>
        <v>0</v>
      </c>
      <c r="BH235" s="161">
        <f>BH231</f>
        <v>0</v>
      </c>
      <c r="BI235" s="247">
        <v>-222.13</v>
      </c>
      <c r="BJ235" s="180">
        <f t="shared" ref="BJ235:BJ246" si="1316">BI235*BH235</f>
        <v>0</v>
      </c>
      <c r="BK235" s="161">
        <f>BK231</f>
        <v>1</v>
      </c>
      <c r="BL235" s="247">
        <v>-75.63</v>
      </c>
      <c r="BM235" s="180">
        <f t="shared" ref="BM235:BM246" si="1317">BL235*BK235</f>
        <v>-75.63</v>
      </c>
      <c r="BN235" s="161">
        <f>BN231</f>
        <v>0</v>
      </c>
      <c r="BO235" s="260">
        <v>261</v>
      </c>
      <c r="BP235" s="176">
        <f t="shared" ref="BP235:BP246" si="1318">BO235*BN235</f>
        <v>0</v>
      </c>
      <c r="BQ235" s="161">
        <f>BQ231</f>
        <v>0</v>
      </c>
      <c r="BR235" s="259">
        <v>-2453</v>
      </c>
      <c r="BS235" s="182">
        <f t="shared" ref="BS235:BS246" si="1319">BR235*BQ235</f>
        <v>0</v>
      </c>
      <c r="BT235" s="161">
        <f>BT231</f>
        <v>1</v>
      </c>
      <c r="BU235" s="259">
        <v>-1265.5</v>
      </c>
      <c r="BV235" s="180">
        <f t="shared" ref="BV235:BV246" si="1320">BU235*BT235</f>
        <v>-1265.5</v>
      </c>
      <c r="BW235" s="162">
        <f>BW231</f>
        <v>1</v>
      </c>
      <c r="BX235" s="259">
        <v>-315.5</v>
      </c>
      <c r="BY235" s="291">
        <f t="shared" ref="BY235:BY246" si="1321">BX235*BW235</f>
        <v>-315.5</v>
      </c>
      <c r="BZ235" s="292">
        <f>BZ231</f>
        <v>0</v>
      </c>
      <c r="CA235" s="260">
        <v>941</v>
      </c>
      <c r="CB235" s="293">
        <f t="shared" ref="CB235:CB246" si="1322">CA235*BZ235</f>
        <v>0</v>
      </c>
      <c r="CC235" s="294">
        <f>CC233</f>
        <v>0</v>
      </c>
      <c r="CD235" s="259">
        <v>-32.299999999999997</v>
      </c>
      <c r="CE235" s="166">
        <f t="shared" ref="CE235:CE246" si="1323">CD235*CC235</f>
        <v>0</v>
      </c>
      <c r="CF235" s="410">
        <f>CF233</f>
        <v>0</v>
      </c>
      <c r="CG235" s="259">
        <v>-989</v>
      </c>
      <c r="CH235" s="166">
        <f t="shared" ref="CH235:CH246" si="1324">CG235*CF235</f>
        <v>0</v>
      </c>
      <c r="CI235" s="417">
        <f>CI233</f>
        <v>0</v>
      </c>
      <c r="CJ235" s="259">
        <v>-514</v>
      </c>
      <c r="CK235" s="446">
        <f t="shared" ref="CK235:CK246" si="1325">CJ235*CI235</f>
        <v>0</v>
      </c>
      <c r="CL235" s="294">
        <f>CL233</f>
        <v>0</v>
      </c>
      <c r="CM235" s="259">
        <v>-134</v>
      </c>
      <c r="CN235" s="610">
        <f t="shared" ref="CN235:CN246" si="1326">CM235*CL235</f>
        <v>0</v>
      </c>
      <c r="CO235" s="158">
        <f t="shared" ref="CO235:CO246" si="1327">N235+Q235+T235+W235+Z235+AC235+AF235+AI235+AL235+AO235+AR235+AU235+AX235+BA235+BD235+BG235+BJ235+BM235+BP235+BS235+BV235+BY235+CB235+CE235+CH235+CK235+CN235</f>
        <v>-1239.03</v>
      </c>
      <c r="CP235" s="166"/>
      <c r="CQ235" s="731">
        <f t="shared" ref="CQ235:CQ246" si="1328">CO235+CP235</f>
        <v>-1239.03</v>
      </c>
      <c r="CR235" s="601"/>
      <c r="CS235" s="359">
        <f>EDATE(CS231,1)</f>
        <v>40909</v>
      </c>
      <c r="CT235" s="615"/>
      <c r="CU235" s="166"/>
      <c r="CV235" s="610"/>
      <c r="CW235" s="644"/>
      <c r="CX235" s="166"/>
      <c r="CY235" s="610"/>
      <c r="CZ235" s="615"/>
      <c r="DA235" s="166"/>
      <c r="DB235" s="610"/>
      <c r="DC235" s="615"/>
      <c r="DD235" s="166"/>
      <c r="DE235" s="610"/>
      <c r="DF235" s="615"/>
      <c r="DG235" s="166"/>
      <c r="DH235" s="610"/>
      <c r="DI235" s="615"/>
      <c r="DJ235" s="166"/>
      <c r="DK235" s="610"/>
      <c r="DL235" s="615"/>
      <c r="DM235" s="166"/>
      <c r="DN235" s="610"/>
      <c r="DO235" s="615"/>
      <c r="DP235" s="166"/>
      <c r="DQ235" s="610"/>
      <c r="DR235" s="615"/>
      <c r="DS235" s="166"/>
      <c r="DT235" s="610"/>
      <c r="DU235" s="615"/>
      <c r="DV235" s="166"/>
      <c r="DW235" s="610"/>
      <c r="DX235" s="615"/>
      <c r="DY235" s="166"/>
      <c r="DZ235" s="610"/>
      <c r="EA235" s="615"/>
      <c r="EB235" s="166"/>
      <c r="EC235" s="610"/>
      <c r="ED235" s="615"/>
      <c r="EE235" s="166"/>
      <c r="EF235" s="610"/>
      <c r="EG235" s="615"/>
      <c r="EH235" s="166"/>
      <c r="EI235" s="610"/>
      <c r="EJ235" s="615"/>
      <c r="EK235" s="166"/>
      <c r="EL235" s="610"/>
      <c r="EM235" s="615"/>
      <c r="EN235" s="166"/>
      <c r="EO235" s="610"/>
      <c r="EP235" s="615"/>
      <c r="EQ235" s="166"/>
      <c r="ER235" s="610"/>
      <c r="ES235" s="615"/>
      <c r="ET235" s="166"/>
      <c r="EU235" s="610"/>
      <c r="EV235" s="615"/>
      <c r="EW235" s="166"/>
      <c r="EX235" s="610"/>
      <c r="EY235" s="615"/>
      <c r="EZ235" s="166"/>
      <c r="FA235" s="610"/>
      <c r="FB235" s="166"/>
      <c r="FC235" s="166"/>
      <c r="FD235" s="166"/>
      <c r="FE235" s="851"/>
      <c r="FF235" s="166"/>
      <c r="FG235" s="852"/>
      <c r="FH235" s="862"/>
      <c r="FI235" s="662">
        <f t="shared" si="966"/>
        <v>42005</v>
      </c>
      <c r="FJ235" s="677"/>
      <c r="FK235" s="677"/>
      <c r="FL235" s="677"/>
      <c r="FM235" s="677"/>
      <c r="FN235" s="677"/>
      <c r="FO235" s="677"/>
      <c r="FP235" s="677"/>
      <c r="FQ235" s="677"/>
      <c r="FR235" s="677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666"/>
      <c r="GD235" s="666"/>
      <c r="GE235" s="666"/>
      <c r="GF235" s="666"/>
      <c r="GG235" s="296"/>
      <c r="GH235" s="686">
        <f t="shared" ref="GH235:GH246" si="1329">N280+GH234</f>
        <v>0</v>
      </c>
      <c r="GI235" s="171">
        <f t="shared" ref="GI235:GI246" si="1330">Q280+GI234</f>
        <v>0</v>
      </c>
      <c r="GJ235" s="171">
        <f t="shared" ref="GJ235:GJ246" si="1331">T280+GJ234</f>
        <v>0</v>
      </c>
      <c r="GK235" s="171">
        <f t="shared" ref="GK235:GK246" si="1332">W280+GK234</f>
        <v>0</v>
      </c>
      <c r="GL235" s="171">
        <f t="shared" ref="GL235:GL246" si="1333">Z280+GL234</f>
        <v>0</v>
      </c>
      <c r="GM235" s="171">
        <f t="shared" ref="GM235:GM246" si="1334">AC280+GM234</f>
        <v>0</v>
      </c>
      <c r="GN235" s="171">
        <f t="shared" ref="GN235:GN246" si="1335">AF280+GN234</f>
        <v>0</v>
      </c>
      <c r="GO235" s="171">
        <f t="shared" ref="GO235:GO246" si="1336">AI280+GO234</f>
        <v>0</v>
      </c>
      <c r="GP235" s="171">
        <f t="shared" ref="GP235:GP246" si="1337">AL280+GP234</f>
        <v>0</v>
      </c>
      <c r="GQ235" s="171">
        <f t="shared" ref="GQ235:GQ246" si="1338">AO280+GQ234</f>
        <v>0</v>
      </c>
      <c r="GR235" s="171">
        <f t="shared" ref="GR235:GR246" si="1339">AR280+GR234</f>
        <v>0</v>
      </c>
      <c r="GS235" s="171">
        <f t="shared" ref="GS235:GS246" si="1340">AU280+GS234</f>
        <v>11924.4</v>
      </c>
      <c r="GT235" s="171">
        <f t="shared" ref="GT235:GT246" si="1341">AX280+GT234</f>
        <v>0</v>
      </c>
      <c r="GU235" s="171">
        <f t="shared" ref="GU235:GU246" si="1342">BA280+GU234</f>
        <v>0</v>
      </c>
      <c r="GV235" s="171">
        <f t="shared" ref="GV235:GV246" si="1343">BD280+GV234</f>
        <v>0</v>
      </c>
      <c r="GW235" s="171">
        <f t="shared" ref="GW235:GW246" si="1344">BG280+GW234</f>
        <v>0</v>
      </c>
      <c r="GX235" s="171">
        <f t="shared" ref="GX235:GX246" si="1345">BJ280+GX234</f>
        <v>0</v>
      </c>
      <c r="GY235" s="171">
        <f t="shared" ref="GY235:GY246" si="1346">BM280+GY234</f>
        <v>20204.660000000003</v>
      </c>
      <c r="GZ235" s="171">
        <f t="shared" ref="GZ235:GZ246" si="1347">BP280+GZ234</f>
        <v>0</v>
      </c>
      <c r="HA235" s="171">
        <f t="shared" ref="HA235:HA246" si="1348">BS280+HA234</f>
        <v>0</v>
      </c>
      <c r="HB235" s="171">
        <f t="shared" ref="HB235:HB246" si="1349">BV280+HB234</f>
        <v>103682.43</v>
      </c>
      <c r="HC235" s="171">
        <f t="shared" ref="HC235:HC246" si="1350">BY280+HC234</f>
        <v>16957.489999999998</v>
      </c>
      <c r="HD235" s="171">
        <f t="shared" ref="HD235:HD246" si="1351">CB280+HD234</f>
        <v>0</v>
      </c>
      <c r="HE235" s="171">
        <f t="shared" ref="HE235:HE246" si="1352">CE280+HE234</f>
        <v>0</v>
      </c>
      <c r="HF235" s="171">
        <f t="shared" ref="HF235:HF246" si="1353">CH280+HF234</f>
        <v>0</v>
      </c>
      <c r="HG235" s="171">
        <f t="shared" ref="HG235:HG246" si="1354">CK280+HG234</f>
        <v>0</v>
      </c>
      <c r="HH235" s="171">
        <f t="shared" ref="HH235:HH246" si="1355">CN280+HH234</f>
        <v>0</v>
      </c>
      <c r="HI235" s="778"/>
      <c r="HJ235" s="171">
        <f t="shared" ref="HJ235:HJ246" si="1356">CO280</f>
        <v>1195.7800000000002</v>
      </c>
      <c r="HK235" s="171"/>
      <c r="HL235" s="172">
        <f t="shared" ref="HL235:HL246" si="1357">B280</f>
        <v>42005</v>
      </c>
      <c r="HM235" s="171">
        <f t="shared" si="1197"/>
        <v>152768.98000000001</v>
      </c>
      <c r="HN235" s="700">
        <f t="shared" ref="HN235:HN246" si="1358">B235</f>
        <v>40909</v>
      </c>
      <c r="HO235" s="160">
        <f t="shared" ref="HO235:HO246" si="1359">HQ235*HR235</f>
        <v>0</v>
      </c>
      <c r="HP235" s="160">
        <f t="shared" ref="HP235:HP246" si="1360">HQ235*HS235</f>
        <v>-1239.03</v>
      </c>
      <c r="HQ235" s="171">
        <f t="shared" ref="HQ235:HQ246" si="1361">CQ235</f>
        <v>-1239.03</v>
      </c>
      <c r="HR235" s="168">
        <f t="shared" ref="HR235:HR246" si="1362">(HQ235&gt;0)*1</f>
        <v>0</v>
      </c>
      <c r="HS235" s="168">
        <f t="shared" ref="HS235:HS246" si="1363">(HQ235&lt;0)*1</f>
        <v>1</v>
      </c>
      <c r="HT235" s="160">
        <f>HQ235+HT231</f>
        <v>109797.44000000002</v>
      </c>
      <c r="HU235" s="158">
        <f>MAX(HT55:HT235)</f>
        <v>111583.33000000002</v>
      </c>
      <c r="HV235" s="158">
        <f t="shared" ref="HV235:HV246" si="1364">HT235-HU235</f>
        <v>-1785.8899999999994</v>
      </c>
      <c r="HW235" s="170"/>
      <c r="HX235" s="468"/>
      <c r="HY235" s="156"/>
      <c r="HZ235" s="156"/>
      <c r="IA235" s="156"/>
      <c r="IB235" s="156"/>
      <c r="IC235" s="156"/>
      <c r="ID235" s="156"/>
      <c r="IE235" s="156"/>
      <c r="IF235" s="156"/>
      <c r="IG235" s="156"/>
      <c r="IH235" s="156"/>
      <c r="II235" s="156"/>
      <c r="IJ235" s="156"/>
      <c r="IK235" s="156"/>
      <c r="IL235" s="156"/>
      <c r="IM235" s="156"/>
      <c r="IN235" s="156"/>
      <c r="IO235" s="156"/>
      <c r="IP235" s="156"/>
      <c r="IQ235" s="156"/>
      <c r="IR235" s="156"/>
      <c r="IS235" s="156"/>
      <c r="IT235" s="156"/>
      <c r="IU235" s="156"/>
      <c r="IV235" s="156"/>
      <c r="IW235" s="156"/>
      <c r="IX235" s="156"/>
      <c r="IY235" s="156"/>
      <c r="IZ235" s="156"/>
      <c r="JA235" s="156"/>
      <c r="JB235" s="156"/>
      <c r="JC235" s="156"/>
      <c r="JD235" s="156"/>
      <c r="JE235" s="156"/>
      <c r="JF235" s="156"/>
      <c r="JG235" s="156"/>
      <c r="JH235" s="156"/>
      <c r="JI235" s="156"/>
      <c r="JJ235" s="156"/>
      <c r="JK235" s="156"/>
      <c r="JL235" s="156"/>
      <c r="JM235" s="156"/>
      <c r="JN235" s="156"/>
      <c r="JO235" s="156"/>
      <c r="JP235" s="156"/>
      <c r="JQ235" s="156"/>
      <c r="JR235" s="156"/>
      <c r="JS235" s="156"/>
      <c r="JT235" s="156"/>
      <c r="JU235" s="156"/>
    </row>
    <row r="236" spans="1:281" s="174" customFormat="1" ht="19.5" customHeight="1" x14ac:dyDescent="0.35">
      <c r="A236" s="156"/>
      <c r="B236" s="813">
        <f t="shared" ref="B236:B246" si="1365">EDATE(B235,1)</f>
        <v>40940</v>
      </c>
      <c r="C236" s="814">
        <f t="shared" ref="C236:C246" si="1366">G235</f>
        <v>23760.97</v>
      </c>
      <c r="D236" s="816">
        <v>0</v>
      </c>
      <c r="E236" s="816">
        <v>0</v>
      </c>
      <c r="F236" s="814">
        <f t="shared" si="1298"/>
        <v>4457.88</v>
      </c>
      <c r="G236" s="817">
        <f t="shared" ref="G236:G246" si="1367">F236+G235</f>
        <v>28218.850000000002</v>
      </c>
      <c r="H236" s="818">
        <f t="shared" ref="H236:H246" si="1368">F236/G235</f>
        <v>0.18761355281371089</v>
      </c>
      <c r="I236" s="765">
        <f t="shared" ref="I236:I246" si="1369">F236+I235</f>
        <v>114255.32000000002</v>
      </c>
      <c r="J236" s="159">
        <f t="shared" si="1299"/>
        <v>0</v>
      </c>
      <c r="K236" s="267">
        <v>40940</v>
      </c>
      <c r="L236" s="162">
        <f t="shared" ref="L236:L246" si="1370">L235</f>
        <v>0</v>
      </c>
      <c r="M236" s="260">
        <v>2663.5</v>
      </c>
      <c r="N236" s="175">
        <f t="shared" si="1300"/>
        <v>0</v>
      </c>
      <c r="O236" s="162">
        <f t="shared" ref="O236:O246" si="1371">O235</f>
        <v>0</v>
      </c>
      <c r="P236" s="260">
        <v>266.35000000000002</v>
      </c>
      <c r="Q236" s="176">
        <f t="shared" si="1301"/>
        <v>0</v>
      </c>
      <c r="R236" s="161">
        <f t="shared" ref="R236:R246" si="1372">R235</f>
        <v>0</v>
      </c>
      <c r="S236" s="260">
        <v>3103</v>
      </c>
      <c r="T236" s="177">
        <f t="shared" si="1302"/>
        <v>0</v>
      </c>
      <c r="U236" s="164">
        <f t="shared" ref="U236:U246" si="1373">U235</f>
        <v>0</v>
      </c>
      <c r="V236" s="260">
        <v>310.3</v>
      </c>
      <c r="W236" s="177">
        <f t="shared" si="1303"/>
        <v>0</v>
      </c>
      <c r="X236" s="164">
        <f t="shared" ref="X236:X246" si="1374">X235</f>
        <v>0</v>
      </c>
      <c r="Y236" s="247">
        <v>-4139</v>
      </c>
      <c r="Z236" s="178">
        <f t="shared" si="1304"/>
        <v>0</v>
      </c>
      <c r="AA236" s="165">
        <f t="shared" ref="AA236:AA246" si="1375">AA235</f>
        <v>0</v>
      </c>
      <c r="AB236" s="247">
        <v>-2069.5</v>
      </c>
      <c r="AC236" s="179">
        <f t="shared" si="1305"/>
        <v>0</v>
      </c>
      <c r="AD236" s="164">
        <f t="shared" ref="AD236:AD246" si="1376">AD235</f>
        <v>0</v>
      </c>
      <c r="AE236" s="247">
        <v>-413.9</v>
      </c>
      <c r="AF236" s="179">
        <f t="shared" si="1306"/>
        <v>0</v>
      </c>
      <c r="AG236" s="164">
        <f t="shared" ref="AG236:AG246" si="1377">AG235</f>
        <v>0</v>
      </c>
      <c r="AH236" s="439">
        <v>7540</v>
      </c>
      <c r="AI236" s="178">
        <f t="shared" si="1307"/>
        <v>0</v>
      </c>
      <c r="AJ236" s="165">
        <f t="shared" ref="AJ236:AJ246" si="1378">AJ235</f>
        <v>0</v>
      </c>
      <c r="AK236" s="439">
        <v>3770</v>
      </c>
      <c r="AL236" s="179">
        <f t="shared" si="1308"/>
        <v>0</v>
      </c>
      <c r="AM236" s="164">
        <f t="shared" ref="AM236:AM246" si="1379">AM235</f>
        <v>0</v>
      </c>
      <c r="AN236" s="439">
        <v>1508</v>
      </c>
      <c r="AO236" s="178">
        <f t="shared" si="1309"/>
        <v>0</v>
      </c>
      <c r="AP236" s="165">
        <f t="shared" ref="AP236:AP246" si="1380">AP235</f>
        <v>0</v>
      </c>
      <c r="AQ236" s="260">
        <v>1100</v>
      </c>
      <c r="AR236" s="179">
        <f t="shared" si="1310"/>
        <v>0</v>
      </c>
      <c r="AS236" s="164">
        <f t="shared" ref="AS236:AS246" si="1381">AS235</f>
        <v>1</v>
      </c>
      <c r="AT236" s="260">
        <v>110</v>
      </c>
      <c r="AU236" s="180">
        <f t="shared" si="1311"/>
        <v>110</v>
      </c>
      <c r="AV236" s="162">
        <f t="shared" ref="AV236:AV246" si="1382">AV235</f>
        <v>0</v>
      </c>
      <c r="AW236" s="260">
        <v>1314</v>
      </c>
      <c r="AX236" s="176">
        <f t="shared" si="1312"/>
        <v>0</v>
      </c>
      <c r="AY236" s="161">
        <f t="shared" ref="AY236:AY246" si="1383">AY235</f>
        <v>0</v>
      </c>
      <c r="AZ236" s="248">
        <v>3277.5</v>
      </c>
      <c r="BA236" s="181">
        <f t="shared" si="1313"/>
        <v>0</v>
      </c>
      <c r="BB236" s="162">
        <f t="shared" ref="BB236:BB246" si="1384">BB235</f>
        <v>0</v>
      </c>
      <c r="BC236" s="248">
        <v>327.75</v>
      </c>
      <c r="BD236" s="182">
        <f t="shared" si="1314"/>
        <v>0</v>
      </c>
      <c r="BE236" s="161">
        <f t="shared" ref="BE236:BE246" si="1385">BE235</f>
        <v>0</v>
      </c>
      <c r="BF236" s="248">
        <v>3008.75</v>
      </c>
      <c r="BG236" s="182">
        <f t="shared" si="1315"/>
        <v>0</v>
      </c>
      <c r="BH236" s="161">
        <f t="shared" ref="BH236:BH246" si="1386">BH235</f>
        <v>0</v>
      </c>
      <c r="BI236" s="248">
        <v>1504.38</v>
      </c>
      <c r="BJ236" s="180">
        <f t="shared" si="1316"/>
        <v>0</v>
      </c>
      <c r="BK236" s="161">
        <f t="shared" ref="BK236:BK246" si="1387">BK235</f>
        <v>1</v>
      </c>
      <c r="BL236" s="248">
        <v>300.88</v>
      </c>
      <c r="BM236" s="180">
        <f t="shared" si="1317"/>
        <v>300.88</v>
      </c>
      <c r="BN236" s="161">
        <f t="shared" ref="BN236:BN246" si="1388">BN235</f>
        <v>0</v>
      </c>
      <c r="BO236" s="260">
        <v>625</v>
      </c>
      <c r="BP236" s="176">
        <f t="shared" si="1318"/>
        <v>0</v>
      </c>
      <c r="BQ236" s="161">
        <f t="shared" ref="BQ236:BQ246" si="1389">BQ235</f>
        <v>0</v>
      </c>
      <c r="BR236" s="260">
        <v>6836</v>
      </c>
      <c r="BS236" s="182">
        <f t="shared" si="1319"/>
        <v>0</v>
      </c>
      <c r="BT236" s="161">
        <f t="shared" ref="BT236:BT246" si="1390">BT235</f>
        <v>1</v>
      </c>
      <c r="BU236" s="260">
        <v>3398.5</v>
      </c>
      <c r="BV236" s="180">
        <f t="shared" si="1320"/>
        <v>3398.5</v>
      </c>
      <c r="BW236" s="162">
        <f t="shared" ref="BW236:BW246" si="1391">BW235</f>
        <v>1</v>
      </c>
      <c r="BX236" s="260">
        <v>648.5</v>
      </c>
      <c r="BY236" s="176">
        <f t="shared" si="1321"/>
        <v>648.5</v>
      </c>
      <c r="BZ236" s="161">
        <f t="shared" ref="BZ236:BZ246" si="1392">BZ235</f>
        <v>0</v>
      </c>
      <c r="CA236" s="260">
        <v>551</v>
      </c>
      <c r="CB236" s="180">
        <f t="shared" si="1322"/>
        <v>0</v>
      </c>
      <c r="CC236" s="162">
        <f t="shared" ref="CC236:CC246" si="1393">CC235</f>
        <v>0</v>
      </c>
      <c r="CD236" s="259">
        <v>-32.049999999999997</v>
      </c>
      <c r="CE236" s="182">
        <f t="shared" si="1323"/>
        <v>0</v>
      </c>
      <c r="CF236" s="410">
        <f t="shared" ref="CF236:CF246" si="1394">CF235</f>
        <v>0</v>
      </c>
      <c r="CG236" s="260">
        <v>3691</v>
      </c>
      <c r="CH236" s="182">
        <f t="shared" si="1324"/>
        <v>0</v>
      </c>
      <c r="CI236" s="416">
        <f t="shared" ref="CI236:CI246" si="1395">CI235</f>
        <v>0</v>
      </c>
      <c r="CJ236" s="260">
        <v>1826</v>
      </c>
      <c r="CK236" s="444">
        <f t="shared" si="1325"/>
        <v>0</v>
      </c>
      <c r="CL236" s="162">
        <f t="shared" ref="CL236:CL246" si="1396">CL235</f>
        <v>0</v>
      </c>
      <c r="CM236" s="260">
        <v>334</v>
      </c>
      <c r="CN236" s="608">
        <f t="shared" si="1326"/>
        <v>0</v>
      </c>
      <c r="CO236" s="158">
        <f t="shared" si="1327"/>
        <v>4457.88</v>
      </c>
      <c r="CP236" s="182"/>
      <c r="CQ236" s="731">
        <f t="shared" si="1328"/>
        <v>4457.88</v>
      </c>
      <c r="CR236" s="599"/>
      <c r="CS236" s="359">
        <f t="shared" ref="CS236:CS246" si="1397">EDATE(CS235,1)</f>
        <v>40940</v>
      </c>
      <c r="CT236" s="613"/>
      <c r="CU236" s="182"/>
      <c r="CV236" s="608"/>
      <c r="CW236" s="642"/>
      <c r="CX236" s="182"/>
      <c r="CY236" s="608"/>
      <c r="CZ236" s="613"/>
      <c r="DA236" s="182"/>
      <c r="DB236" s="608"/>
      <c r="DC236" s="613"/>
      <c r="DD236" s="182"/>
      <c r="DE236" s="608"/>
      <c r="DF236" s="613"/>
      <c r="DG236" s="182"/>
      <c r="DH236" s="608"/>
      <c r="DI236" s="613"/>
      <c r="DJ236" s="182"/>
      <c r="DK236" s="608"/>
      <c r="DL236" s="613"/>
      <c r="DM236" s="182"/>
      <c r="DN236" s="608"/>
      <c r="DO236" s="613"/>
      <c r="DP236" s="182"/>
      <c r="DQ236" s="608"/>
      <c r="DR236" s="613"/>
      <c r="DS236" s="182"/>
      <c r="DT236" s="608"/>
      <c r="DU236" s="613"/>
      <c r="DV236" s="182"/>
      <c r="DW236" s="608"/>
      <c r="DX236" s="613"/>
      <c r="DY236" s="182"/>
      <c r="DZ236" s="608"/>
      <c r="EA236" s="613"/>
      <c r="EB236" s="182"/>
      <c r="EC236" s="608"/>
      <c r="ED236" s="613"/>
      <c r="EE236" s="182"/>
      <c r="EF236" s="608"/>
      <c r="EG236" s="613"/>
      <c r="EH236" s="182"/>
      <c r="EI236" s="608"/>
      <c r="EJ236" s="613"/>
      <c r="EK236" s="182"/>
      <c r="EL236" s="608"/>
      <c r="EM236" s="613"/>
      <c r="EN236" s="182"/>
      <c r="EO236" s="608"/>
      <c r="EP236" s="613"/>
      <c r="EQ236" s="182"/>
      <c r="ER236" s="608"/>
      <c r="ES236" s="613"/>
      <c r="ET236" s="182"/>
      <c r="EU236" s="608"/>
      <c r="EV236" s="613"/>
      <c r="EW236" s="182"/>
      <c r="EX236" s="608"/>
      <c r="EY236" s="613"/>
      <c r="EZ236" s="182"/>
      <c r="FA236" s="608"/>
      <c r="FB236" s="182"/>
      <c r="FC236" s="182"/>
      <c r="FD236" s="182"/>
      <c r="FE236" s="588"/>
      <c r="FF236" s="182"/>
      <c r="FG236" s="181"/>
      <c r="FH236" s="860"/>
      <c r="FI236" s="662">
        <f t="shared" si="966"/>
        <v>42036</v>
      </c>
      <c r="FJ236" s="677"/>
      <c r="FK236" s="677"/>
      <c r="FL236" s="677"/>
      <c r="FM236" s="677"/>
      <c r="FN236" s="677"/>
      <c r="FO236" s="677"/>
      <c r="FP236" s="677"/>
      <c r="FQ236" s="677"/>
      <c r="FR236" s="677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666"/>
      <c r="GD236" s="666"/>
      <c r="GE236" s="666"/>
      <c r="GF236" s="666"/>
      <c r="GG236" s="169"/>
      <c r="GH236" s="686">
        <f t="shared" si="1329"/>
        <v>0</v>
      </c>
      <c r="GI236" s="171">
        <f t="shared" si="1330"/>
        <v>0</v>
      </c>
      <c r="GJ236" s="171">
        <f t="shared" si="1331"/>
        <v>0</v>
      </c>
      <c r="GK236" s="171">
        <f t="shared" si="1332"/>
        <v>0</v>
      </c>
      <c r="GL236" s="171">
        <f t="shared" si="1333"/>
        <v>0</v>
      </c>
      <c r="GM236" s="171">
        <f t="shared" si="1334"/>
        <v>0</v>
      </c>
      <c r="GN236" s="171">
        <f t="shared" si="1335"/>
        <v>0</v>
      </c>
      <c r="GO236" s="171">
        <f t="shared" si="1336"/>
        <v>0</v>
      </c>
      <c r="GP236" s="171">
        <f t="shared" si="1337"/>
        <v>0</v>
      </c>
      <c r="GQ236" s="171">
        <f t="shared" si="1338"/>
        <v>0</v>
      </c>
      <c r="GR236" s="171">
        <f t="shared" si="1339"/>
        <v>0</v>
      </c>
      <c r="GS236" s="171">
        <f t="shared" si="1340"/>
        <v>11883.4</v>
      </c>
      <c r="GT236" s="171">
        <f t="shared" si="1341"/>
        <v>0</v>
      </c>
      <c r="GU236" s="171">
        <f t="shared" si="1342"/>
        <v>0</v>
      </c>
      <c r="GV236" s="171">
        <f t="shared" si="1343"/>
        <v>0</v>
      </c>
      <c r="GW236" s="171">
        <f t="shared" si="1344"/>
        <v>0</v>
      </c>
      <c r="GX236" s="171">
        <f t="shared" si="1345"/>
        <v>0</v>
      </c>
      <c r="GY236" s="171">
        <f t="shared" si="1346"/>
        <v>20307.160000000003</v>
      </c>
      <c r="GZ236" s="171">
        <f t="shared" si="1347"/>
        <v>0</v>
      </c>
      <c r="HA236" s="171">
        <f t="shared" si="1348"/>
        <v>0</v>
      </c>
      <c r="HB236" s="171">
        <f t="shared" si="1349"/>
        <v>103655.92</v>
      </c>
      <c r="HC236" s="171">
        <f t="shared" si="1350"/>
        <v>16920.989999999998</v>
      </c>
      <c r="HD236" s="171">
        <f t="shared" si="1351"/>
        <v>0</v>
      </c>
      <c r="HE236" s="171">
        <f t="shared" si="1352"/>
        <v>0</v>
      </c>
      <c r="HF236" s="171">
        <f t="shared" si="1353"/>
        <v>0</v>
      </c>
      <c r="HG236" s="171">
        <f t="shared" si="1354"/>
        <v>0</v>
      </c>
      <c r="HH236" s="171">
        <f t="shared" si="1355"/>
        <v>0</v>
      </c>
      <c r="HI236" s="778"/>
      <c r="HJ236" s="171">
        <f t="shared" si="1356"/>
        <v>-1.5100000000000051</v>
      </c>
      <c r="HK236" s="171"/>
      <c r="HL236" s="172">
        <f t="shared" si="1357"/>
        <v>42036</v>
      </c>
      <c r="HM236" s="171">
        <f t="shared" si="1197"/>
        <v>152767.47</v>
      </c>
      <c r="HN236" s="700">
        <f t="shared" si="1358"/>
        <v>40940</v>
      </c>
      <c r="HO236" s="160">
        <f t="shared" si="1359"/>
        <v>4457.88</v>
      </c>
      <c r="HP236" s="160">
        <f t="shared" si="1360"/>
        <v>0</v>
      </c>
      <c r="HQ236" s="171">
        <f t="shared" si="1361"/>
        <v>4457.88</v>
      </c>
      <c r="HR236" s="168">
        <f t="shared" si="1362"/>
        <v>1</v>
      </c>
      <c r="HS236" s="168">
        <f t="shared" si="1363"/>
        <v>0</v>
      </c>
      <c r="HT236" s="160">
        <f t="shared" ref="HT236:HT246" si="1398">HQ236+HT235</f>
        <v>114255.32000000002</v>
      </c>
      <c r="HU236" s="158">
        <f>MAX(HT55:HT236)</f>
        <v>114255.32000000002</v>
      </c>
      <c r="HV236" s="158">
        <f t="shared" si="1364"/>
        <v>0</v>
      </c>
      <c r="HW236" s="170"/>
      <c r="HX236" s="468"/>
      <c r="HY236" s="156"/>
      <c r="HZ236" s="156"/>
      <c r="IA236" s="156"/>
      <c r="IB236" s="156"/>
      <c r="IC236" s="156"/>
      <c r="ID236" s="156"/>
      <c r="IE236" s="156"/>
      <c r="IF236" s="156"/>
      <c r="IG236" s="156"/>
      <c r="IH236" s="156"/>
      <c r="II236" s="156"/>
      <c r="IJ236" s="156"/>
      <c r="IK236" s="156"/>
      <c r="IL236" s="156"/>
      <c r="IM236" s="156"/>
      <c r="IN236" s="156"/>
      <c r="IO236" s="156"/>
      <c r="IP236" s="156"/>
      <c r="IQ236" s="156"/>
      <c r="IR236" s="156"/>
      <c r="IS236" s="156"/>
      <c r="IT236" s="156"/>
      <c r="IU236" s="156"/>
      <c r="IV236" s="156"/>
      <c r="IW236" s="156"/>
      <c r="IX236" s="156"/>
      <c r="IY236" s="156"/>
      <c r="IZ236" s="156"/>
      <c r="JA236" s="156"/>
      <c r="JB236" s="156"/>
      <c r="JC236" s="156"/>
      <c r="JD236" s="156"/>
      <c r="JE236" s="156"/>
      <c r="JF236" s="156"/>
      <c r="JG236" s="156"/>
      <c r="JH236" s="156"/>
      <c r="JI236" s="156"/>
      <c r="JJ236" s="156"/>
      <c r="JK236" s="156"/>
      <c r="JL236" s="156"/>
      <c r="JM236" s="156"/>
      <c r="JN236" s="156"/>
      <c r="JO236" s="156"/>
      <c r="JP236" s="156"/>
      <c r="JQ236" s="156"/>
      <c r="JR236" s="156"/>
      <c r="JS236" s="156"/>
      <c r="JT236" s="156"/>
      <c r="JU236" s="156"/>
    </row>
    <row r="237" spans="1:281" s="174" customFormat="1" ht="19.5" customHeight="1" x14ac:dyDescent="0.35">
      <c r="A237" s="156"/>
      <c r="B237" s="813">
        <f t="shared" si="1365"/>
        <v>40969</v>
      </c>
      <c r="C237" s="814">
        <f t="shared" si="1366"/>
        <v>28218.850000000002</v>
      </c>
      <c r="D237" s="816">
        <v>0</v>
      </c>
      <c r="E237" s="816">
        <v>0</v>
      </c>
      <c r="F237" s="814">
        <f t="shared" si="1298"/>
        <v>1536.5</v>
      </c>
      <c r="G237" s="817">
        <f t="shared" si="1367"/>
        <v>29755.350000000002</v>
      </c>
      <c r="H237" s="818">
        <f t="shared" si="1368"/>
        <v>5.4449419448347462E-2</v>
      </c>
      <c r="I237" s="765">
        <f t="shared" si="1369"/>
        <v>115791.82000000002</v>
      </c>
      <c r="J237" s="159">
        <f t="shared" si="1299"/>
        <v>0</v>
      </c>
      <c r="K237" s="267">
        <v>40969</v>
      </c>
      <c r="L237" s="162">
        <f t="shared" si="1370"/>
        <v>0</v>
      </c>
      <c r="M237" s="260">
        <v>2139.5</v>
      </c>
      <c r="N237" s="175">
        <f t="shared" si="1300"/>
        <v>0</v>
      </c>
      <c r="O237" s="162">
        <f t="shared" si="1371"/>
        <v>0</v>
      </c>
      <c r="P237" s="260">
        <v>213.95</v>
      </c>
      <c r="Q237" s="176">
        <f t="shared" si="1301"/>
        <v>0</v>
      </c>
      <c r="R237" s="161">
        <f t="shared" si="1372"/>
        <v>0</v>
      </c>
      <c r="S237" s="260">
        <v>2643.4</v>
      </c>
      <c r="T237" s="177">
        <f t="shared" si="1302"/>
        <v>0</v>
      </c>
      <c r="U237" s="164">
        <f t="shared" si="1373"/>
        <v>0</v>
      </c>
      <c r="V237" s="260">
        <v>264.33999999999997</v>
      </c>
      <c r="W237" s="177">
        <f t="shared" si="1303"/>
        <v>0</v>
      </c>
      <c r="X237" s="164">
        <f t="shared" si="1374"/>
        <v>0</v>
      </c>
      <c r="Y237" s="248">
        <v>5873</v>
      </c>
      <c r="Z237" s="178">
        <f t="shared" si="1304"/>
        <v>0</v>
      </c>
      <c r="AA237" s="165">
        <f t="shared" si="1375"/>
        <v>0</v>
      </c>
      <c r="AB237" s="248">
        <v>2917</v>
      </c>
      <c r="AC237" s="179">
        <f t="shared" si="1305"/>
        <v>0</v>
      </c>
      <c r="AD237" s="164">
        <f t="shared" si="1376"/>
        <v>0</v>
      </c>
      <c r="AE237" s="248">
        <v>552.20000000000005</v>
      </c>
      <c r="AF237" s="179">
        <f t="shared" si="1306"/>
        <v>0</v>
      </c>
      <c r="AG237" s="164">
        <f t="shared" si="1377"/>
        <v>0</v>
      </c>
      <c r="AH237" s="439">
        <v>1951</v>
      </c>
      <c r="AI237" s="178">
        <f t="shared" si="1307"/>
        <v>0</v>
      </c>
      <c r="AJ237" s="165">
        <f t="shared" si="1378"/>
        <v>0</v>
      </c>
      <c r="AK237" s="439">
        <v>956</v>
      </c>
      <c r="AL237" s="179">
        <f t="shared" si="1308"/>
        <v>0</v>
      </c>
      <c r="AM237" s="164">
        <f t="shared" si="1379"/>
        <v>0</v>
      </c>
      <c r="AN237" s="439">
        <v>359</v>
      </c>
      <c r="AO237" s="178">
        <f t="shared" si="1309"/>
        <v>0</v>
      </c>
      <c r="AP237" s="165">
        <f t="shared" si="1380"/>
        <v>0</v>
      </c>
      <c r="AQ237" s="260">
        <v>226</v>
      </c>
      <c r="AR237" s="179">
        <f t="shared" si="1310"/>
        <v>0</v>
      </c>
      <c r="AS237" s="164">
        <f t="shared" si="1381"/>
        <v>1</v>
      </c>
      <c r="AT237" s="259">
        <v>-12.5</v>
      </c>
      <c r="AU237" s="180">
        <f t="shared" si="1311"/>
        <v>-12.5</v>
      </c>
      <c r="AV237" s="162">
        <f t="shared" si="1382"/>
        <v>0</v>
      </c>
      <c r="AW237" s="259">
        <v>-308</v>
      </c>
      <c r="AX237" s="176">
        <f t="shared" si="1312"/>
        <v>0</v>
      </c>
      <c r="AY237" s="161">
        <f t="shared" si="1383"/>
        <v>0</v>
      </c>
      <c r="AZ237" s="247">
        <v>-3344.25</v>
      </c>
      <c r="BA237" s="181">
        <f t="shared" si="1313"/>
        <v>0</v>
      </c>
      <c r="BB237" s="162">
        <f t="shared" si="1384"/>
        <v>0</v>
      </c>
      <c r="BC237" s="247">
        <v>-342.23</v>
      </c>
      <c r="BD237" s="182">
        <f t="shared" si="1314"/>
        <v>0</v>
      </c>
      <c r="BE237" s="161">
        <f t="shared" si="1385"/>
        <v>0</v>
      </c>
      <c r="BF237" s="247">
        <v>-1808</v>
      </c>
      <c r="BG237" s="182">
        <f t="shared" si="1315"/>
        <v>0</v>
      </c>
      <c r="BH237" s="161">
        <f t="shared" si="1386"/>
        <v>0</v>
      </c>
      <c r="BI237" s="247">
        <v>-943</v>
      </c>
      <c r="BJ237" s="180">
        <f t="shared" si="1316"/>
        <v>0</v>
      </c>
      <c r="BK237" s="161">
        <f t="shared" si="1387"/>
        <v>1</v>
      </c>
      <c r="BL237" s="247">
        <v>-251</v>
      </c>
      <c r="BM237" s="180">
        <f t="shared" si="1317"/>
        <v>-251</v>
      </c>
      <c r="BN237" s="161">
        <f t="shared" si="1388"/>
        <v>0</v>
      </c>
      <c r="BO237" s="259">
        <v>-1784.25</v>
      </c>
      <c r="BP237" s="176">
        <f t="shared" si="1318"/>
        <v>0</v>
      </c>
      <c r="BQ237" s="161">
        <f t="shared" si="1389"/>
        <v>0</v>
      </c>
      <c r="BR237" s="260">
        <v>3000</v>
      </c>
      <c r="BS237" s="182">
        <f t="shared" si="1319"/>
        <v>0</v>
      </c>
      <c r="BT237" s="161">
        <f t="shared" si="1390"/>
        <v>1</v>
      </c>
      <c r="BU237" s="260">
        <v>1500</v>
      </c>
      <c r="BV237" s="180">
        <f t="shared" si="1320"/>
        <v>1500</v>
      </c>
      <c r="BW237" s="162">
        <f t="shared" si="1391"/>
        <v>1</v>
      </c>
      <c r="BX237" s="260">
        <v>300</v>
      </c>
      <c r="BY237" s="176">
        <f t="shared" si="1321"/>
        <v>300</v>
      </c>
      <c r="BZ237" s="161">
        <f t="shared" si="1392"/>
        <v>0</v>
      </c>
      <c r="CA237" s="259">
        <v>-255</v>
      </c>
      <c r="CB237" s="180">
        <f t="shared" si="1322"/>
        <v>0</v>
      </c>
      <c r="CC237" s="162">
        <f t="shared" si="1393"/>
        <v>0</v>
      </c>
      <c r="CD237" s="259">
        <v>-81.349999999999994</v>
      </c>
      <c r="CE237" s="182">
        <f t="shared" si="1323"/>
        <v>0</v>
      </c>
      <c r="CF237" s="410">
        <f t="shared" si="1394"/>
        <v>0</v>
      </c>
      <c r="CG237" s="259">
        <v>-4569</v>
      </c>
      <c r="CH237" s="182">
        <f t="shared" si="1324"/>
        <v>0</v>
      </c>
      <c r="CI237" s="416">
        <f t="shared" si="1395"/>
        <v>0</v>
      </c>
      <c r="CJ237" s="259">
        <v>-2304</v>
      </c>
      <c r="CK237" s="444">
        <f t="shared" si="1325"/>
        <v>0</v>
      </c>
      <c r="CL237" s="162">
        <f t="shared" si="1396"/>
        <v>0</v>
      </c>
      <c r="CM237" s="259">
        <v>-492</v>
      </c>
      <c r="CN237" s="608">
        <f t="shared" si="1326"/>
        <v>0</v>
      </c>
      <c r="CO237" s="158">
        <f t="shared" si="1327"/>
        <v>1536.5</v>
      </c>
      <c r="CP237" s="182"/>
      <c r="CQ237" s="731">
        <f t="shared" si="1328"/>
        <v>1536.5</v>
      </c>
      <c r="CR237" s="599"/>
      <c r="CS237" s="359">
        <f t="shared" si="1397"/>
        <v>40969</v>
      </c>
      <c r="CT237" s="613"/>
      <c r="CU237" s="182"/>
      <c r="CV237" s="608"/>
      <c r="CW237" s="642"/>
      <c r="CX237" s="182"/>
      <c r="CY237" s="608"/>
      <c r="CZ237" s="613"/>
      <c r="DA237" s="182"/>
      <c r="DB237" s="608"/>
      <c r="DC237" s="613"/>
      <c r="DD237" s="182"/>
      <c r="DE237" s="608"/>
      <c r="DF237" s="613"/>
      <c r="DG237" s="182"/>
      <c r="DH237" s="608"/>
      <c r="DI237" s="613"/>
      <c r="DJ237" s="182"/>
      <c r="DK237" s="608"/>
      <c r="DL237" s="613"/>
      <c r="DM237" s="182"/>
      <c r="DN237" s="608"/>
      <c r="DO237" s="613"/>
      <c r="DP237" s="182"/>
      <c r="DQ237" s="608"/>
      <c r="DR237" s="613"/>
      <c r="DS237" s="182"/>
      <c r="DT237" s="608"/>
      <c r="DU237" s="613"/>
      <c r="DV237" s="182"/>
      <c r="DW237" s="608"/>
      <c r="DX237" s="613"/>
      <c r="DY237" s="182"/>
      <c r="DZ237" s="608"/>
      <c r="EA237" s="613"/>
      <c r="EB237" s="182"/>
      <c r="EC237" s="608"/>
      <c r="ED237" s="613"/>
      <c r="EE237" s="182"/>
      <c r="EF237" s="608"/>
      <c r="EG237" s="613"/>
      <c r="EH237" s="182"/>
      <c r="EI237" s="608"/>
      <c r="EJ237" s="613"/>
      <c r="EK237" s="182"/>
      <c r="EL237" s="608"/>
      <c r="EM237" s="613"/>
      <c r="EN237" s="182"/>
      <c r="EO237" s="608"/>
      <c r="EP237" s="613"/>
      <c r="EQ237" s="182"/>
      <c r="ER237" s="608"/>
      <c r="ES237" s="613"/>
      <c r="ET237" s="182"/>
      <c r="EU237" s="608"/>
      <c r="EV237" s="613"/>
      <c r="EW237" s="182"/>
      <c r="EX237" s="608"/>
      <c r="EY237" s="613"/>
      <c r="EZ237" s="182"/>
      <c r="FA237" s="608"/>
      <c r="FB237" s="182"/>
      <c r="FC237" s="182"/>
      <c r="FD237" s="182"/>
      <c r="FE237" s="588"/>
      <c r="FF237" s="182"/>
      <c r="FG237" s="181"/>
      <c r="FH237" s="860"/>
      <c r="FI237" s="662">
        <f t="shared" si="966"/>
        <v>42064</v>
      </c>
      <c r="FJ237" s="677"/>
      <c r="FK237" s="677"/>
      <c r="FL237" s="677"/>
      <c r="FM237" s="677"/>
      <c r="FN237" s="677"/>
      <c r="FO237" s="677"/>
      <c r="FP237" s="677"/>
      <c r="FQ237" s="677"/>
      <c r="FR237" s="677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666"/>
      <c r="GD237" s="666"/>
      <c r="GE237" s="666"/>
      <c r="GF237" s="666"/>
      <c r="GG237" s="169"/>
      <c r="GH237" s="686">
        <f t="shared" si="1329"/>
        <v>0</v>
      </c>
      <c r="GI237" s="171">
        <f t="shared" si="1330"/>
        <v>0</v>
      </c>
      <c r="GJ237" s="171">
        <f t="shared" si="1331"/>
        <v>0</v>
      </c>
      <c r="GK237" s="171">
        <f t="shared" si="1332"/>
        <v>0</v>
      </c>
      <c r="GL237" s="171">
        <f t="shared" si="1333"/>
        <v>0</v>
      </c>
      <c r="GM237" s="171">
        <f t="shared" si="1334"/>
        <v>0</v>
      </c>
      <c r="GN237" s="171">
        <f t="shared" si="1335"/>
        <v>0</v>
      </c>
      <c r="GO237" s="171">
        <f t="shared" si="1336"/>
        <v>0</v>
      </c>
      <c r="GP237" s="171">
        <f t="shared" si="1337"/>
        <v>0</v>
      </c>
      <c r="GQ237" s="171">
        <f t="shared" si="1338"/>
        <v>0</v>
      </c>
      <c r="GR237" s="171">
        <f t="shared" si="1339"/>
        <v>0</v>
      </c>
      <c r="GS237" s="171">
        <f t="shared" si="1340"/>
        <v>11544.9</v>
      </c>
      <c r="GT237" s="171">
        <f t="shared" si="1341"/>
        <v>0</v>
      </c>
      <c r="GU237" s="171">
        <f t="shared" si="1342"/>
        <v>0</v>
      </c>
      <c r="GV237" s="171">
        <f t="shared" si="1343"/>
        <v>0</v>
      </c>
      <c r="GW237" s="171">
        <f t="shared" si="1344"/>
        <v>0</v>
      </c>
      <c r="GX237" s="171">
        <f t="shared" si="1345"/>
        <v>0</v>
      </c>
      <c r="GY237" s="171">
        <f t="shared" si="1346"/>
        <v>20883.040000000005</v>
      </c>
      <c r="GZ237" s="171">
        <f t="shared" si="1347"/>
        <v>0</v>
      </c>
      <c r="HA237" s="171">
        <f t="shared" si="1348"/>
        <v>0</v>
      </c>
      <c r="HB237" s="171">
        <f t="shared" si="1349"/>
        <v>103491.93</v>
      </c>
      <c r="HC237" s="171">
        <f t="shared" si="1350"/>
        <v>16856.989999999998</v>
      </c>
      <c r="HD237" s="171">
        <f t="shared" si="1351"/>
        <v>0</v>
      </c>
      <c r="HE237" s="171">
        <f t="shared" si="1352"/>
        <v>0</v>
      </c>
      <c r="HF237" s="171">
        <f t="shared" si="1353"/>
        <v>0</v>
      </c>
      <c r="HG237" s="171">
        <f t="shared" si="1354"/>
        <v>0</v>
      </c>
      <c r="HH237" s="171">
        <f t="shared" si="1355"/>
        <v>0</v>
      </c>
      <c r="HI237" s="778"/>
      <c r="HJ237" s="171">
        <f t="shared" si="1356"/>
        <v>9.3899999999999864</v>
      </c>
      <c r="HK237" s="171"/>
      <c r="HL237" s="172">
        <f t="shared" si="1357"/>
        <v>42064</v>
      </c>
      <c r="HM237" s="171">
        <f t="shared" si="1197"/>
        <v>152776.86000000002</v>
      </c>
      <c r="HN237" s="700">
        <f t="shared" si="1358"/>
        <v>40969</v>
      </c>
      <c r="HO237" s="160">
        <f t="shared" si="1359"/>
        <v>1536.5</v>
      </c>
      <c r="HP237" s="160">
        <f t="shared" si="1360"/>
        <v>0</v>
      </c>
      <c r="HQ237" s="171">
        <f t="shared" si="1361"/>
        <v>1536.5</v>
      </c>
      <c r="HR237" s="168">
        <f t="shared" si="1362"/>
        <v>1</v>
      </c>
      <c r="HS237" s="168">
        <f t="shared" si="1363"/>
        <v>0</v>
      </c>
      <c r="HT237" s="160">
        <f t="shared" si="1398"/>
        <v>115791.82000000002</v>
      </c>
      <c r="HU237" s="158">
        <f>MAX(HT55:HT237)</f>
        <v>115791.82000000002</v>
      </c>
      <c r="HV237" s="158">
        <f t="shared" si="1364"/>
        <v>0</v>
      </c>
      <c r="HW237" s="170"/>
      <c r="HX237" s="468"/>
      <c r="HY237" s="156"/>
      <c r="HZ237" s="156"/>
      <c r="IA237" s="156"/>
      <c r="IB237" s="156"/>
      <c r="IC237" s="156"/>
      <c r="ID237" s="156"/>
      <c r="IE237" s="156"/>
      <c r="IF237" s="156"/>
      <c r="IG237" s="156"/>
      <c r="IH237" s="156"/>
      <c r="II237" s="156"/>
      <c r="IJ237" s="156"/>
      <c r="IK237" s="156"/>
      <c r="IL237" s="156"/>
      <c r="IM237" s="156"/>
      <c r="IN237" s="156"/>
      <c r="IO237" s="156"/>
      <c r="IP237" s="156"/>
      <c r="IQ237" s="156"/>
      <c r="IR237" s="156"/>
      <c r="IS237" s="156"/>
      <c r="IT237" s="156"/>
      <c r="IU237" s="156"/>
      <c r="IV237" s="156"/>
      <c r="IW237" s="156"/>
      <c r="IX237" s="156"/>
      <c r="IY237" s="156"/>
      <c r="IZ237" s="156"/>
      <c r="JA237" s="156"/>
      <c r="JB237" s="156"/>
      <c r="JC237" s="156"/>
      <c r="JD237" s="156"/>
      <c r="JE237" s="156"/>
      <c r="JF237" s="156"/>
      <c r="JG237" s="156"/>
      <c r="JH237" s="156"/>
      <c r="JI237" s="156"/>
      <c r="JJ237" s="156"/>
      <c r="JK237" s="156"/>
      <c r="JL237" s="156"/>
      <c r="JM237" s="156"/>
      <c r="JN237" s="156"/>
      <c r="JO237" s="156"/>
      <c r="JP237" s="156"/>
      <c r="JQ237" s="156"/>
      <c r="JR237" s="156"/>
      <c r="JS237" s="156"/>
      <c r="JT237" s="156"/>
      <c r="JU237" s="156"/>
    </row>
    <row r="238" spans="1:281" s="174" customFormat="1" ht="19.5" customHeight="1" x14ac:dyDescent="0.35">
      <c r="A238" s="156"/>
      <c r="B238" s="813">
        <f t="shared" si="1365"/>
        <v>41000</v>
      </c>
      <c r="C238" s="814">
        <f t="shared" si="1366"/>
        <v>29755.350000000002</v>
      </c>
      <c r="D238" s="816">
        <v>0</v>
      </c>
      <c r="E238" s="816">
        <v>0</v>
      </c>
      <c r="F238" s="814">
        <f t="shared" si="1298"/>
        <v>-71.329999999999927</v>
      </c>
      <c r="G238" s="817">
        <f t="shared" si="1367"/>
        <v>29684.020000000004</v>
      </c>
      <c r="H238" s="818">
        <f t="shared" si="1368"/>
        <v>-2.397215962843654E-3</v>
      </c>
      <c r="I238" s="765">
        <f t="shared" si="1369"/>
        <v>115720.49000000002</v>
      </c>
      <c r="J238" s="159">
        <f t="shared" si="1299"/>
        <v>-71.330000000001746</v>
      </c>
      <c r="K238" s="267">
        <v>41000</v>
      </c>
      <c r="L238" s="162">
        <f t="shared" si="1370"/>
        <v>0</v>
      </c>
      <c r="M238" s="259">
        <v>-2384</v>
      </c>
      <c r="N238" s="175">
        <f t="shared" si="1300"/>
        <v>0</v>
      </c>
      <c r="O238" s="162">
        <f t="shared" si="1371"/>
        <v>0</v>
      </c>
      <c r="P238" s="259">
        <v>-308.60000000000002</v>
      </c>
      <c r="Q238" s="176">
        <f t="shared" si="1301"/>
        <v>0</v>
      </c>
      <c r="R238" s="161">
        <f t="shared" si="1372"/>
        <v>0</v>
      </c>
      <c r="S238" s="259">
        <v>-1658.4</v>
      </c>
      <c r="T238" s="177">
        <f t="shared" si="1302"/>
        <v>0</v>
      </c>
      <c r="U238" s="164">
        <f t="shared" si="1373"/>
        <v>0</v>
      </c>
      <c r="V238" s="259">
        <v>-200.94</v>
      </c>
      <c r="W238" s="177">
        <f t="shared" si="1303"/>
        <v>0</v>
      </c>
      <c r="X238" s="164">
        <f t="shared" si="1374"/>
        <v>0</v>
      </c>
      <c r="Y238" s="248">
        <v>376</v>
      </c>
      <c r="Z238" s="178">
        <f t="shared" si="1304"/>
        <v>0</v>
      </c>
      <c r="AA238" s="165">
        <f t="shared" si="1375"/>
        <v>0</v>
      </c>
      <c r="AB238" s="248">
        <v>188</v>
      </c>
      <c r="AC238" s="179">
        <f t="shared" si="1305"/>
        <v>0</v>
      </c>
      <c r="AD238" s="164">
        <f t="shared" si="1376"/>
        <v>0</v>
      </c>
      <c r="AE238" s="248">
        <v>37.6</v>
      </c>
      <c r="AF238" s="179">
        <f t="shared" si="1306"/>
        <v>0</v>
      </c>
      <c r="AG238" s="164">
        <f t="shared" si="1377"/>
        <v>0</v>
      </c>
      <c r="AH238" s="439">
        <v>6050</v>
      </c>
      <c r="AI238" s="178">
        <f t="shared" si="1307"/>
        <v>0</v>
      </c>
      <c r="AJ238" s="165">
        <f t="shared" si="1378"/>
        <v>0</v>
      </c>
      <c r="AK238" s="439">
        <v>3025</v>
      </c>
      <c r="AL238" s="179">
        <f t="shared" si="1308"/>
        <v>0</v>
      </c>
      <c r="AM238" s="164">
        <f t="shared" si="1379"/>
        <v>0</v>
      </c>
      <c r="AN238" s="439">
        <v>1210</v>
      </c>
      <c r="AO238" s="178">
        <f t="shared" si="1309"/>
        <v>0</v>
      </c>
      <c r="AP238" s="165">
        <f t="shared" si="1380"/>
        <v>0</v>
      </c>
      <c r="AQ238" s="259">
        <v>-1656</v>
      </c>
      <c r="AR238" s="179">
        <f t="shared" si="1310"/>
        <v>0</v>
      </c>
      <c r="AS238" s="164">
        <f t="shared" si="1381"/>
        <v>1</v>
      </c>
      <c r="AT238" s="259">
        <v>-200.7</v>
      </c>
      <c r="AU238" s="180">
        <f t="shared" si="1311"/>
        <v>-200.7</v>
      </c>
      <c r="AV238" s="162">
        <f t="shared" si="1382"/>
        <v>0</v>
      </c>
      <c r="AW238" s="259">
        <v>-968</v>
      </c>
      <c r="AX238" s="176">
        <f t="shared" si="1312"/>
        <v>0</v>
      </c>
      <c r="AY238" s="161">
        <f t="shared" si="1383"/>
        <v>0</v>
      </c>
      <c r="AZ238" s="247">
        <v>-2919.25</v>
      </c>
      <c r="BA238" s="181">
        <f t="shared" si="1313"/>
        <v>0</v>
      </c>
      <c r="BB238" s="162">
        <f t="shared" si="1384"/>
        <v>0</v>
      </c>
      <c r="BC238" s="247">
        <v>-299.73</v>
      </c>
      <c r="BD238" s="182">
        <f t="shared" si="1314"/>
        <v>0</v>
      </c>
      <c r="BE238" s="161">
        <f t="shared" si="1385"/>
        <v>0</v>
      </c>
      <c r="BF238" s="247">
        <v>-3224.25</v>
      </c>
      <c r="BG238" s="182">
        <f t="shared" si="1315"/>
        <v>0</v>
      </c>
      <c r="BH238" s="161">
        <f t="shared" si="1386"/>
        <v>0</v>
      </c>
      <c r="BI238" s="247">
        <v>-1651.13</v>
      </c>
      <c r="BJ238" s="180">
        <f t="shared" si="1316"/>
        <v>0</v>
      </c>
      <c r="BK238" s="161">
        <f t="shared" si="1387"/>
        <v>1</v>
      </c>
      <c r="BL238" s="247">
        <v>-392.63</v>
      </c>
      <c r="BM238" s="180">
        <f t="shared" si="1317"/>
        <v>-392.63</v>
      </c>
      <c r="BN238" s="161">
        <f t="shared" si="1388"/>
        <v>0</v>
      </c>
      <c r="BO238" s="260">
        <v>1856.25</v>
      </c>
      <c r="BP238" s="176">
        <f t="shared" si="1318"/>
        <v>0</v>
      </c>
      <c r="BQ238" s="161">
        <f t="shared" si="1389"/>
        <v>0</v>
      </c>
      <c r="BR238" s="260">
        <v>961</v>
      </c>
      <c r="BS238" s="182">
        <f t="shared" si="1319"/>
        <v>0</v>
      </c>
      <c r="BT238" s="161">
        <f t="shared" si="1390"/>
        <v>1</v>
      </c>
      <c r="BU238" s="260">
        <v>461</v>
      </c>
      <c r="BV238" s="180">
        <f t="shared" si="1320"/>
        <v>461</v>
      </c>
      <c r="BW238" s="162">
        <f t="shared" si="1391"/>
        <v>1</v>
      </c>
      <c r="BX238" s="260">
        <v>61</v>
      </c>
      <c r="BY238" s="176">
        <f t="shared" si="1321"/>
        <v>61</v>
      </c>
      <c r="BZ238" s="161">
        <f t="shared" si="1392"/>
        <v>0</v>
      </c>
      <c r="CA238" s="259">
        <v>-1018.02</v>
      </c>
      <c r="CB238" s="180">
        <f t="shared" si="1322"/>
        <v>0</v>
      </c>
      <c r="CC238" s="162">
        <f t="shared" si="1393"/>
        <v>0</v>
      </c>
      <c r="CD238" s="259">
        <v>-39.549999999999997</v>
      </c>
      <c r="CE238" s="182">
        <f t="shared" si="1323"/>
        <v>0</v>
      </c>
      <c r="CF238" s="410">
        <f t="shared" si="1394"/>
        <v>0</v>
      </c>
      <c r="CG238" s="259">
        <v>-2009</v>
      </c>
      <c r="CH238" s="182">
        <f t="shared" si="1324"/>
        <v>0</v>
      </c>
      <c r="CI238" s="416">
        <f t="shared" si="1395"/>
        <v>0</v>
      </c>
      <c r="CJ238" s="259">
        <v>-1024</v>
      </c>
      <c r="CK238" s="444">
        <f t="shared" si="1325"/>
        <v>0</v>
      </c>
      <c r="CL238" s="162">
        <f t="shared" si="1396"/>
        <v>0</v>
      </c>
      <c r="CM238" s="259">
        <v>-236</v>
      </c>
      <c r="CN238" s="608">
        <f t="shared" si="1326"/>
        <v>0</v>
      </c>
      <c r="CO238" s="158">
        <f t="shared" si="1327"/>
        <v>-71.329999999999927</v>
      </c>
      <c r="CP238" s="182"/>
      <c r="CQ238" s="731">
        <f t="shared" si="1328"/>
        <v>-71.329999999999927</v>
      </c>
      <c r="CR238" s="599"/>
      <c r="CS238" s="359">
        <f t="shared" si="1397"/>
        <v>41000</v>
      </c>
      <c r="CT238" s="613"/>
      <c r="CU238" s="182"/>
      <c r="CV238" s="608"/>
      <c r="CW238" s="642"/>
      <c r="CX238" s="182"/>
      <c r="CY238" s="608"/>
      <c r="CZ238" s="613"/>
      <c r="DA238" s="182"/>
      <c r="DB238" s="608"/>
      <c r="DC238" s="613"/>
      <c r="DD238" s="182"/>
      <c r="DE238" s="608"/>
      <c r="DF238" s="613"/>
      <c r="DG238" s="182"/>
      <c r="DH238" s="608"/>
      <c r="DI238" s="613"/>
      <c r="DJ238" s="182"/>
      <c r="DK238" s="608"/>
      <c r="DL238" s="613"/>
      <c r="DM238" s="182"/>
      <c r="DN238" s="608"/>
      <c r="DO238" s="613"/>
      <c r="DP238" s="182"/>
      <c r="DQ238" s="608"/>
      <c r="DR238" s="613"/>
      <c r="DS238" s="182"/>
      <c r="DT238" s="608"/>
      <c r="DU238" s="613"/>
      <c r="DV238" s="182"/>
      <c r="DW238" s="608"/>
      <c r="DX238" s="613"/>
      <c r="DY238" s="182"/>
      <c r="DZ238" s="608"/>
      <c r="EA238" s="613"/>
      <c r="EB238" s="182"/>
      <c r="EC238" s="608"/>
      <c r="ED238" s="613"/>
      <c r="EE238" s="182"/>
      <c r="EF238" s="608"/>
      <c r="EG238" s="613"/>
      <c r="EH238" s="182"/>
      <c r="EI238" s="608"/>
      <c r="EJ238" s="613"/>
      <c r="EK238" s="182"/>
      <c r="EL238" s="608"/>
      <c r="EM238" s="613"/>
      <c r="EN238" s="182"/>
      <c r="EO238" s="608"/>
      <c r="EP238" s="613"/>
      <c r="EQ238" s="182"/>
      <c r="ER238" s="608"/>
      <c r="ES238" s="613"/>
      <c r="ET238" s="182"/>
      <c r="EU238" s="608"/>
      <c r="EV238" s="613"/>
      <c r="EW238" s="182"/>
      <c r="EX238" s="608"/>
      <c r="EY238" s="613"/>
      <c r="EZ238" s="182"/>
      <c r="FA238" s="608"/>
      <c r="FB238" s="182"/>
      <c r="FC238" s="182"/>
      <c r="FD238" s="182"/>
      <c r="FE238" s="588"/>
      <c r="FF238" s="182"/>
      <c r="FG238" s="181"/>
      <c r="FH238" s="860"/>
      <c r="FI238" s="662">
        <f t="shared" si="966"/>
        <v>42095</v>
      </c>
      <c r="FJ238" s="677"/>
      <c r="FK238" s="677"/>
      <c r="FL238" s="677"/>
      <c r="FM238" s="677"/>
      <c r="FN238" s="677"/>
      <c r="FO238" s="677"/>
      <c r="FP238" s="677"/>
      <c r="FQ238" s="677"/>
      <c r="FR238" s="677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666"/>
      <c r="GD238" s="666"/>
      <c r="GE238" s="666"/>
      <c r="GF238" s="666"/>
      <c r="GG238" s="169"/>
      <c r="GH238" s="686">
        <f t="shared" si="1329"/>
        <v>0</v>
      </c>
      <c r="GI238" s="171">
        <f t="shared" si="1330"/>
        <v>0</v>
      </c>
      <c r="GJ238" s="171">
        <f t="shared" si="1331"/>
        <v>0</v>
      </c>
      <c r="GK238" s="171">
        <f t="shared" si="1332"/>
        <v>0</v>
      </c>
      <c r="GL238" s="171">
        <f t="shared" si="1333"/>
        <v>0</v>
      </c>
      <c r="GM238" s="171">
        <f t="shared" si="1334"/>
        <v>0</v>
      </c>
      <c r="GN238" s="171">
        <f t="shared" si="1335"/>
        <v>0</v>
      </c>
      <c r="GO238" s="171">
        <f t="shared" si="1336"/>
        <v>0</v>
      </c>
      <c r="GP238" s="171">
        <f t="shared" si="1337"/>
        <v>0</v>
      </c>
      <c r="GQ238" s="171">
        <f t="shared" si="1338"/>
        <v>0</v>
      </c>
      <c r="GR238" s="171">
        <f t="shared" si="1339"/>
        <v>0</v>
      </c>
      <c r="GS238" s="171">
        <f t="shared" si="1340"/>
        <v>11419.699999999999</v>
      </c>
      <c r="GT238" s="171">
        <f t="shared" si="1341"/>
        <v>0</v>
      </c>
      <c r="GU238" s="171">
        <f t="shared" si="1342"/>
        <v>0</v>
      </c>
      <c r="GV238" s="171">
        <f t="shared" si="1343"/>
        <v>0</v>
      </c>
      <c r="GW238" s="171">
        <f t="shared" si="1344"/>
        <v>0</v>
      </c>
      <c r="GX238" s="171">
        <f t="shared" si="1345"/>
        <v>0</v>
      </c>
      <c r="GY238" s="171">
        <f t="shared" si="1346"/>
        <v>21108.170000000006</v>
      </c>
      <c r="GZ238" s="171">
        <f t="shared" si="1347"/>
        <v>0</v>
      </c>
      <c r="HA238" s="171">
        <f t="shared" si="1348"/>
        <v>0</v>
      </c>
      <c r="HB238" s="171">
        <f t="shared" si="1349"/>
        <v>103101.43</v>
      </c>
      <c r="HC238" s="171">
        <f t="shared" si="1350"/>
        <v>16716.489999999998</v>
      </c>
      <c r="HD238" s="171">
        <f t="shared" si="1351"/>
        <v>0</v>
      </c>
      <c r="HE238" s="171">
        <f t="shared" si="1352"/>
        <v>0</v>
      </c>
      <c r="HF238" s="171">
        <f t="shared" si="1353"/>
        <v>0</v>
      </c>
      <c r="HG238" s="171">
        <f t="shared" si="1354"/>
        <v>0</v>
      </c>
      <c r="HH238" s="171">
        <f t="shared" si="1355"/>
        <v>0</v>
      </c>
      <c r="HI238" s="778"/>
      <c r="HJ238" s="171">
        <f t="shared" si="1356"/>
        <v>-431.07</v>
      </c>
      <c r="HK238" s="171"/>
      <c r="HL238" s="172">
        <f t="shared" si="1357"/>
        <v>42095</v>
      </c>
      <c r="HM238" s="171">
        <f t="shared" si="1197"/>
        <v>152345.79</v>
      </c>
      <c r="HN238" s="700">
        <f t="shared" si="1358"/>
        <v>41000</v>
      </c>
      <c r="HO238" s="160">
        <f t="shared" si="1359"/>
        <v>0</v>
      </c>
      <c r="HP238" s="160">
        <f t="shared" si="1360"/>
        <v>-71.329999999999927</v>
      </c>
      <c r="HQ238" s="171">
        <f t="shared" si="1361"/>
        <v>-71.329999999999927</v>
      </c>
      <c r="HR238" s="168">
        <f t="shared" si="1362"/>
        <v>0</v>
      </c>
      <c r="HS238" s="168">
        <f t="shared" si="1363"/>
        <v>1</v>
      </c>
      <c r="HT238" s="160">
        <f t="shared" si="1398"/>
        <v>115720.49000000002</v>
      </c>
      <c r="HU238" s="158">
        <f>MAX(HT55:HT238)</f>
        <v>115791.82000000002</v>
      </c>
      <c r="HV238" s="158">
        <f t="shared" si="1364"/>
        <v>-71.330000000001746</v>
      </c>
      <c r="HW238" s="170"/>
      <c r="HX238" s="468"/>
      <c r="HY238" s="156"/>
      <c r="HZ238" s="156"/>
      <c r="IA238" s="156"/>
      <c r="IB238" s="156"/>
      <c r="IC238" s="156"/>
      <c r="ID238" s="156"/>
      <c r="IE238" s="156"/>
      <c r="IF238" s="156"/>
      <c r="IG238" s="156"/>
      <c r="IH238" s="156"/>
      <c r="II238" s="156"/>
      <c r="IJ238" s="156"/>
      <c r="IK238" s="156"/>
      <c r="IL238" s="156"/>
      <c r="IM238" s="156"/>
      <c r="IN238" s="156"/>
      <c r="IO238" s="156"/>
      <c r="IP238" s="156"/>
      <c r="IQ238" s="156"/>
      <c r="IR238" s="156"/>
      <c r="IS238" s="156"/>
      <c r="IT238" s="156"/>
      <c r="IU238" s="156"/>
      <c r="IV238" s="156"/>
      <c r="IW238" s="156"/>
      <c r="IX238" s="156"/>
      <c r="IY238" s="156"/>
      <c r="IZ238" s="156"/>
      <c r="JA238" s="156"/>
      <c r="JB238" s="156"/>
      <c r="JC238" s="156"/>
      <c r="JD238" s="156"/>
      <c r="JE238" s="156"/>
      <c r="JF238" s="156"/>
      <c r="JG238" s="156"/>
      <c r="JH238" s="156"/>
      <c r="JI238" s="156"/>
      <c r="JJ238" s="156"/>
      <c r="JK238" s="156"/>
      <c r="JL238" s="156"/>
      <c r="JM238" s="156"/>
      <c r="JN238" s="156"/>
      <c r="JO238" s="156"/>
      <c r="JP238" s="156"/>
      <c r="JQ238" s="156"/>
      <c r="JR238" s="156"/>
      <c r="JS238" s="156"/>
      <c r="JT238" s="156"/>
      <c r="JU238" s="156"/>
    </row>
    <row r="239" spans="1:281" s="174" customFormat="1" ht="19.5" customHeight="1" x14ac:dyDescent="0.35">
      <c r="A239" s="156"/>
      <c r="B239" s="813">
        <f t="shared" si="1365"/>
        <v>41030</v>
      </c>
      <c r="C239" s="814">
        <f t="shared" si="1366"/>
        <v>29684.020000000004</v>
      </c>
      <c r="D239" s="816">
        <v>0</v>
      </c>
      <c r="E239" s="816">
        <v>0</v>
      </c>
      <c r="F239" s="814">
        <f t="shared" si="1298"/>
        <v>3100.65</v>
      </c>
      <c r="G239" s="817">
        <f t="shared" si="1367"/>
        <v>32784.670000000006</v>
      </c>
      <c r="H239" s="818">
        <f t="shared" si="1368"/>
        <v>0.10445519171594682</v>
      </c>
      <c r="I239" s="765">
        <f t="shared" si="1369"/>
        <v>118821.14000000001</v>
      </c>
      <c r="J239" s="159">
        <f t="shared" si="1299"/>
        <v>0</v>
      </c>
      <c r="K239" s="267">
        <v>41030</v>
      </c>
      <c r="L239" s="162">
        <f t="shared" si="1370"/>
        <v>0</v>
      </c>
      <c r="M239" s="260">
        <v>1459</v>
      </c>
      <c r="N239" s="175">
        <f t="shared" si="1300"/>
        <v>0</v>
      </c>
      <c r="O239" s="162">
        <f t="shared" si="1371"/>
        <v>0</v>
      </c>
      <c r="P239" s="260">
        <v>110.8</v>
      </c>
      <c r="Q239" s="176">
        <f t="shared" si="1301"/>
        <v>0</v>
      </c>
      <c r="R239" s="161">
        <f t="shared" si="1372"/>
        <v>0</v>
      </c>
      <c r="S239" s="260">
        <v>3005</v>
      </c>
      <c r="T239" s="177">
        <f t="shared" si="1302"/>
        <v>0</v>
      </c>
      <c r="U239" s="164">
        <f t="shared" si="1373"/>
        <v>0</v>
      </c>
      <c r="V239" s="260">
        <v>230.3</v>
      </c>
      <c r="W239" s="177">
        <f t="shared" si="1303"/>
        <v>0</v>
      </c>
      <c r="X239" s="164">
        <f t="shared" si="1374"/>
        <v>0</v>
      </c>
      <c r="Y239" s="248">
        <v>10396</v>
      </c>
      <c r="Z239" s="178">
        <f t="shared" si="1304"/>
        <v>0</v>
      </c>
      <c r="AA239" s="165">
        <f t="shared" si="1375"/>
        <v>0</v>
      </c>
      <c r="AB239" s="248">
        <v>5198</v>
      </c>
      <c r="AC239" s="179">
        <f t="shared" si="1305"/>
        <v>0</v>
      </c>
      <c r="AD239" s="164">
        <f t="shared" si="1376"/>
        <v>0</v>
      </c>
      <c r="AE239" s="248">
        <v>1039.5999999999999</v>
      </c>
      <c r="AF239" s="179">
        <f t="shared" si="1306"/>
        <v>0</v>
      </c>
      <c r="AG239" s="164">
        <f t="shared" si="1377"/>
        <v>0</v>
      </c>
      <c r="AH239" s="439">
        <v>16590</v>
      </c>
      <c r="AI239" s="178">
        <f t="shared" si="1307"/>
        <v>0</v>
      </c>
      <c r="AJ239" s="165">
        <f t="shared" si="1378"/>
        <v>0</v>
      </c>
      <c r="AK239" s="439">
        <v>8295</v>
      </c>
      <c r="AL239" s="179">
        <f t="shared" si="1308"/>
        <v>0</v>
      </c>
      <c r="AM239" s="164">
        <f t="shared" si="1379"/>
        <v>0</v>
      </c>
      <c r="AN239" s="439">
        <v>3318</v>
      </c>
      <c r="AO239" s="178">
        <f t="shared" si="1309"/>
        <v>0</v>
      </c>
      <c r="AP239" s="165">
        <f t="shared" si="1380"/>
        <v>0</v>
      </c>
      <c r="AQ239" s="260">
        <v>4990</v>
      </c>
      <c r="AR239" s="179">
        <f t="shared" si="1310"/>
        <v>0</v>
      </c>
      <c r="AS239" s="164">
        <f t="shared" si="1381"/>
        <v>1</v>
      </c>
      <c r="AT239" s="260">
        <v>463.9</v>
      </c>
      <c r="AU239" s="180">
        <f t="shared" si="1311"/>
        <v>463.9</v>
      </c>
      <c r="AV239" s="162">
        <f t="shared" si="1382"/>
        <v>0</v>
      </c>
      <c r="AW239" s="260">
        <v>3211</v>
      </c>
      <c r="AX239" s="176">
        <f t="shared" si="1312"/>
        <v>0</v>
      </c>
      <c r="AY239" s="161">
        <f t="shared" si="1383"/>
        <v>0</v>
      </c>
      <c r="AZ239" s="248">
        <v>7036</v>
      </c>
      <c r="BA239" s="181">
        <f t="shared" si="1313"/>
        <v>0</v>
      </c>
      <c r="BB239" s="162">
        <f t="shared" si="1384"/>
        <v>0</v>
      </c>
      <c r="BC239" s="248">
        <v>699.7</v>
      </c>
      <c r="BD239" s="182">
        <f t="shared" si="1314"/>
        <v>0</v>
      </c>
      <c r="BE239" s="161">
        <f t="shared" si="1385"/>
        <v>0</v>
      </c>
      <c r="BF239" s="248">
        <v>8718.5</v>
      </c>
      <c r="BG239" s="182">
        <f t="shared" si="1315"/>
        <v>0</v>
      </c>
      <c r="BH239" s="161">
        <f t="shared" si="1386"/>
        <v>0</v>
      </c>
      <c r="BI239" s="248">
        <v>4339.75</v>
      </c>
      <c r="BJ239" s="180">
        <f t="shared" si="1316"/>
        <v>0</v>
      </c>
      <c r="BK239" s="161">
        <f t="shared" si="1387"/>
        <v>1</v>
      </c>
      <c r="BL239" s="248">
        <v>836.75</v>
      </c>
      <c r="BM239" s="180">
        <f t="shared" si="1317"/>
        <v>836.75</v>
      </c>
      <c r="BN239" s="161">
        <f t="shared" si="1388"/>
        <v>0</v>
      </c>
      <c r="BO239" s="260">
        <v>961</v>
      </c>
      <c r="BP239" s="176">
        <f t="shared" si="1318"/>
        <v>0</v>
      </c>
      <c r="BQ239" s="161">
        <f t="shared" si="1389"/>
        <v>0</v>
      </c>
      <c r="BR239" s="260">
        <v>3000</v>
      </c>
      <c r="BS239" s="182">
        <f t="shared" si="1319"/>
        <v>0</v>
      </c>
      <c r="BT239" s="161">
        <f t="shared" si="1390"/>
        <v>1</v>
      </c>
      <c r="BU239" s="260">
        <v>1500</v>
      </c>
      <c r="BV239" s="180">
        <f t="shared" si="1320"/>
        <v>1500</v>
      </c>
      <c r="BW239" s="162">
        <f t="shared" si="1391"/>
        <v>1</v>
      </c>
      <c r="BX239" s="260">
        <v>300</v>
      </c>
      <c r="BY239" s="176">
        <f t="shared" si="1321"/>
        <v>300</v>
      </c>
      <c r="BZ239" s="161">
        <f t="shared" si="1392"/>
        <v>0</v>
      </c>
      <c r="CA239" s="260">
        <v>2574</v>
      </c>
      <c r="CB239" s="180">
        <f t="shared" si="1322"/>
        <v>0</v>
      </c>
      <c r="CC239" s="162">
        <f t="shared" si="1393"/>
        <v>0</v>
      </c>
      <c r="CD239" s="259">
        <v>-78.349999999999994</v>
      </c>
      <c r="CE239" s="182">
        <f t="shared" si="1323"/>
        <v>0</v>
      </c>
      <c r="CF239" s="410">
        <f t="shared" si="1394"/>
        <v>0</v>
      </c>
      <c r="CG239" s="260">
        <v>13641</v>
      </c>
      <c r="CH239" s="182">
        <f t="shared" si="1324"/>
        <v>0</v>
      </c>
      <c r="CI239" s="416">
        <f t="shared" si="1395"/>
        <v>0</v>
      </c>
      <c r="CJ239" s="260">
        <v>6801</v>
      </c>
      <c r="CK239" s="444">
        <f t="shared" si="1325"/>
        <v>0</v>
      </c>
      <c r="CL239" s="162">
        <f t="shared" si="1396"/>
        <v>0</v>
      </c>
      <c r="CM239" s="260">
        <v>1329</v>
      </c>
      <c r="CN239" s="608">
        <f t="shared" si="1326"/>
        <v>0</v>
      </c>
      <c r="CO239" s="158">
        <f t="shared" si="1327"/>
        <v>3100.65</v>
      </c>
      <c r="CP239" s="182"/>
      <c r="CQ239" s="731">
        <f t="shared" si="1328"/>
        <v>3100.65</v>
      </c>
      <c r="CR239" s="599"/>
      <c r="CS239" s="359">
        <f t="shared" si="1397"/>
        <v>41030</v>
      </c>
      <c r="CT239" s="613"/>
      <c r="CU239" s="182"/>
      <c r="CV239" s="608"/>
      <c r="CW239" s="642"/>
      <c r="CX239" s="182"/>
      <c r="CY239" s="608"/>
      <c r="CZ239" s="613"/>
      <c r="DA239" s="182"/>
      <c r="DB239" s="608"/>
      <c r="DC239" s="613"/>
      <c r="DD239" s="182"/>
      <c r="DE239" s="608"/>
      <c r="DF239" s="613"/>
      <c r="DG239" s="182"/>
      <c r="DH239" s="608"/>
      <c r="DI239" s="613"/>
      <c r="DJ239" s="182"/>
      <c r="DK239" s="608"/>
      <c r="DL239" s="613"/>
      <c r="DM239" s="182"/>
      <c r="DN239" s="608"/>
      <c r="DO239" s="613"/>
      <c r="DP239" s="182"/>
      <c r="DQ239" s="608"/>
      <c r="DR239" s="613"/>
      <c r="DS239" s="182"/>
      <c r="DT239" s="608"/>
      <c r="DU239" s="613"/>
      <c r="DV239" s="182"/>
      <c r="DW239" s="608"/>
      <c r="DX239" s="613"/>
      <c r="DY239" s="182"/>
      <c r="DZ239" s="608"/>
      <c r="EA239" s="613"/>
      <c r="EB239" s="182"/>
      <c r="EC239" s="608"/>
      <c r="ED239" s="613"/>
      <c r="EE239" s="182"/>
      <c r="EF239" s="608"/>
      <c r="EG239" s="613"/>
      <c r="EH239" s="182"/>
      <c r="EI239" s="608"/>
      <c r="EJ239" s="613"/>
      <c r="EK239" s="182"/>
      <c r="EL239" s="608"/>
      <c r="EM239" s="613"/>
      <c r="EN239" s="182"/>
      <c r="EO239" s="608"/>
      <c r="EP239" s="613"/>
      <c r="EQ239" s="182"/>
      <c r="ER239" s="608"/>
      <c r="ES239" s="613"/>
      <c r="ET239" s="182"/>
      <c r="EU239" s="608"/>
      <c r="EV239" s="613"/>
      <c r="EW239" s="182"/>
      <c r="EX239" s="608"/>
      <c r="EY239" s="613"/>
      <c r="EZ239" s="182"/>
      <c r="FA239" s="608"/>
      <c r="FB239" s="182"/>
      <c r="FC239" s="182"/>
      <c r="FD239" s="182"/>
      <c r="FE239" s="588"/>
      <c r="FF239" s="182"/>
      <c r="FG239" s="181"/>
      <c r="FH239" s="860"/>
      <c r="FI239" s="662">
        <f t="shared" si="966"/>
        <v>42125</v>
      </c>
      <c r="FJ239" s="677"/>
      <c r="FK239" s="677"/>
      <c r="FL239" s="677"/>
      <c r="FM239" s="677"/>
      <c r="FN239" s="677"/>
      <c r="FO239" s="677"/>
      <c r="FP239" s="677"/>
      <c r="FQ239" s="677"/>
      <c r="FR239" s="677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666"/>
      <c r="GD239" s="666"/>
      <c r="GE239" s="666"/>
      <c r="GF239" s="666"/>
      <c r="GG239" s="169"/>
      <c r="GH239" s="686">
        <f t="shared" si="1329"/>
        <v>0</v>
      </c>
      <c r="GI239" s="171">
        <f t="shared" si="1330"/>
        <v>0</v>
      </c>
      <c r="GJ239" s="171">
        <f t="shared" si="1331"/>
        <v>0</v>
      </c>
      <c r="GK239" s="171">
        <f t="shared" si="1332"/>
        <v>0</v>
      </c>
      <c r="GL239" s="171">
        <f t="shared" si="1333"/>
        <v>0</v>
      </c>
      <c r="GM239" s="171">
        <f t="shared" si="1334"/>
        <v>0</v>
      </c>
      <c r="GN239" s="171">
        <f t="shared" si="1335"/>
        <v>0</v>
      </c>
      <c r="GO239" s="171">
        <f t="shared" si="1336"/>
        <v>0</v>
      </c>
      <c r="GP239" s="171">
        <f t="shared" si="1337"/>
        <v>0</v>
      </c>
      <c r="GQ239" s="171">
        <f t="shared" si="1338"/>
        <v>0</v>
      </c>
      <c r="GR239" s="171">
        <f t="shared" si="1339"/>
        <v>0</v>
      </c>
      <c r="GS239" s="171">
        <f t="shared" si="1340"/>
        <v>11475.999999999998</v>
      </c>
      <c r="GT239" s="171">
        <f t="shared" si="1341"/>
        <v>0</v>
      </c>
      <c r="GU239" s="171">
        <f t="shared" si="1342"/>
        <v>0</v>
      </c>
      <c r="GV239" s="171">
        <f t="shared" si="1343"/>
        <v>0</v>
      </c>
      <c r="GW239" s="171">
        <f t="shared" si="1344"/>
        <v>0</v>
      </c>
      <c r="GX239" s="171">
        <f t="shared" si="1345"/>
        <v>0</v>
      </c>
      <c r="GY239" s="171">
        <f t="shared" si="1346"/>
        <v>20830.540000000005</v>
      </c>
      <c r="GZ239" s="171">
        <f t="shared" si="1347"/>
        <v>0</v>
      </c>
      <c r="HA239" s="171">
        <f t="shared" si="1348"/>
        <v>0</v>
      </c>
      <c r="HB239" s="171">
        <f t="shared" si="1349"/>
        <v>104381.17</v>
      </c>
      <c r="HC239" s="171">
        <f t="shared" si="1350"/>
        <v>16941.239999999998</v>
      </c>
      <c r="HD239" s="171">
        <f t="shared" si="1351"/>
        <v>0</v>
      </c>
      <c r="HE239" s="171">
        <f t="shared" si="1352"/>
        <v>0</v>
      </c>
      <c r="HF239" s="171">
        <f t="shared" si="1353"/>
        <v>0</v>
      </c>
      <c r="HG239" s="171">
        <f t="shared" si="1354"/>
        <v>0</v>
      </c>
      <c r="HH239" s="171">
        <f t="shared" si="1355"/>
        <v>0</v>
      </c>
      <c r="HI239" s="778"/>
      <c r="HJ239" s="171">
        <f t="shared" si="1356"/>
        <v>1283.1600000000001</v>
      </c>
      <c r="HK239" s="171"/>
      <c r="HL239" s="172">
        <f t="shared" si="1357"/>
        <v>42125</v>
      </c>
      <c r="HM239" s="171">
        <f t="shared" si="1197"/>
        <v>153628.95000000001</v>
      </c>
      <c r="HN239" s="700">
        <f t="shared" si="1358"/>
        <v>41030</v>
      </c>
      <c r="HO239" s="160">
        <f t="shared" si="1359"/>
        <v>3100.65</v>
      </c>
      <c r="HP239" s="160">
        <f t="shared" si="1360"/>
        <v>0</v>
      </c>
      <c r="HQ239" s="171">
        <f t="shared" si="1361"/>
        <v>3100.65</v>
      </c>
      <c r="HR239" s="168">
        <f t="shared" si="1362"/>
        <v>1</v>
      </c>
      <c r="HS239" s="168">
        <f t="shared" si="1363"/>
        <v>0</v>
      </c>
      <c r="HT239" s="160">
        <f t="shared" si="1398"/>
        <v>118821.14000000001</v>
      </c>
      <c r="HU239" s="158">
        <f>MAX(HT55:HT239)</f>
        <v>118821.14000000001</v>
      </c>
      <c r="HV239" s="158">
        <f t="shared" si="1364"/>
        <v>0</v>
      </c>
      <c r="HW239" s="170"/>
      <c r="HX239" s="468"/>
      <c r="HY239" s="156"/>
      <c r="HZ239" s="156"/>
      <c r="IA239" s="156"/>
      <c r="IB239" s="156"/>
      <c r="IC239" s="156"/>
      <c r="ID239" s="156"/>
      <c r="IE239" s="156"/>
      <c r="IF239" s="156"/>
      <c r="IG239" s="156"/>
      <c r="IH239" s="156"/>
      <c r="II239" s="156"/>
      <c r="IJ239" s="156"/>
      <c r="IK239" s="156"/>
      <c r="IL239" s="156"/>
      <c r="IM239" s="156"/>
      <c r="IN239" s="156"/>
      <c r="IO239" s="156"/>
      <c r="IP239" s="156"/>
      <c r="IQ239" s="156"/>
      <c r="IR239" s="156"/>
      <c r="IS239" s="156"/>
      <c r="IT239" s="156"/>
      <c r="IU239" s="156"/>
      <c r="IV239" s="156"/>
      <c r="IW239" s="156"/>
      <c r="IX239" s="156"/>
      <c r="IY239" s="156"/>
      <c r="IZ239" s="156"/>
      <c r="JA239" s="156"/>
      <c r="JB239" s="156"/>
      <c r="JC239" s="156"/>
      <c r="JD239" s="156"/>
      <c r="JE239" s="156"/>
      <c r="JF239" s="156"/>
      <c r="JG239" s="156"/>
      <c r="JH239" s="156"/>
      <c r="JI239" s="156"/>
      <c r="JJ239" s="156"/>
      <c r="JK239" s="156"/>
      <c r="JL239" s="156"/>
      <c r="JM239" s="156"/>
      <c r="JN239" s="156"/>
      <c r="JO239" s="156"/>
      <c r="JP239" s="156"/>
      <c r="JQ239" s="156"/>
      <c r="JR239" s="156"/>
      <c r="JS239" s="156"/>
      <c r="JT239" s="156"/>
      <c r="JU239" s="156"/>
    </row>
    <row r="240" spans="1:281" s="174" customFormat="1" ht="19.5" customHeight="1" x14ac:dyDescent="0.35">
      <c r="A240" s="156"/>
      <c r="B240" s="813">
        <f t="shared" si="1365"/>
        <v>41061</v>
      </c>
      <c r="C240" s="814">
        <f t="shared" si="1366"/>
        <v>32784.670000000006</v>
      </c>
      <c r="D240" s="816">
        <v>0</v>
      </c>
      <c r="E240" s="816">
        <v>0</v>
      </c>
      <c r="F240" s="814">
        <f t="shared" si="1298"/>
        <v>-1874.9299999999998</v>
      </c>
      <c r="G240" s="817">
        <f t="shared" si="1367"/>
        <v>30909.740000000005</v>
      </c>
      <c r="H240" s="818">
        <f t="shared" si="1368"/>
        <v>-5.7189228990256712E-2</v>
      </c>
      <c r="I240" s="765">
        <f t="shared" si="1369"/>
        <v>116946.21000000002</v>
      </c>
      <c r="J240" s="159">
        <f t="shared" si="1299"/>
        <v>-1874.929999999993</v>
      </c>
      <c r="K240" s="267">
        <v>41061</v>
      </c>
      <c r="L240" s="162">
        <f t="shared" si="1370"/>
        <v>0</v>
      </c>
      <c r="M240" s="259">
        <v>-698.5</v>
      </c>
      <c r="N240" s="175">
        <f t="shared" si="1300"/>
        <v>0</v>
      </c>
      <c r="O240" s="162">
        <f t="shared" si="1371"/>
        <v>0</v>
      </c>
      <c r="P240" s="259">
        <v>-104.95</v>
      </c>
      <c r="Q240" s="176">
        <f t="shared" si="1301"/>
        <v>0</v>
      </c>
      <c r="R240" s="161">
        <f t="shared" si="1372"/>
        <v>0</v>
      </c>
      <c r="S240" s="259">
        <v>-76.400000000000006</v>
      </c>
      <c r="T240" s="177">
        <f t="shared" si="1302"/>
        <v>0</v>
      </c>
      <c r="U240" s="164">
        <f t="shared" si="1373"/>
        <v>0</v>
      </c>
      <c r="V240" s="259">
        <v>-42.74</v>
      </c>
      <c r="W240" s="177">
        <f t="shared" si="1303"/>
        <v>0</v>
      </c>
      <c r="X240" s="164">
        <f t="shared" si="1374"/>
        <v>0</v>
      </c>
      <c r="Y240" s="247">
        <v>-14389</v>
      </c>
      <c r="Z240" s="178">
        <f t="shared" si="1304"/>
        <v>0</v>
      </c>
      <c r="AA240" s="165">
        <f t="shared" si="1375"/>
        <v>0</v>
      </c>
      <c r="AB240" s="247">
        <v>-7233.5</v>
      </c>
      <c r="AC240" s="179">
        <f t="shared" si="1305"/>
        <v>0</v>
      </c>
      <c r="AD240" s="164">
        <f t="shared" si="1376"/>
        <v>0</v>
      </c>
      <c r="AE240" s="247">
        <v>-1509.1</v>
      </c>
      <c r="AF240" s="179">
        <f t="shared" si="1306"/>
        <v>0</v>
      </c>
      <c r="AG240" s="164">
        <f t="shared" si="1377"/>
        <v>0</v>
      </c>
      <c r="AH240" s="439">
        <v>1315</v>
      </c>
      <c r="AI240" s="178">
        <f t="shared" si="1307"/>
        <v>0</v>
      </c>
      <c r="AJ240" s="165">
        <f t="shared" si="1378"/>
        <v>0</v>
      </c>
      <c r="AK240" s="439">
        <v>657.5</v>
      </c>
      <c r="AL240" s="179">
        <f t="shared" si="1308"/>
        <v>0</v>
      </c>
      <c r="AM240" s="164">
        <f t="shared" si="1379"/>
        <v>0</v>
      </c>
      <c r="AN240" s="439">
        <v>263</v>
      </c>
      <c r="AO240" s="178">
        <f t="shared" si="1309"/>
        <v>0</v>
      </c>
      <c r="AP240" s="165">
        <f t="shared" si="1380"/>
        <v>0</v>
      </c>
      <c r="AQ240" s="260">
        <v>1018</v>
      </c>
      <c r="AR240" s="179">
        <f t="shared" si="1310"/>
        <v>0</v>
      </c>
      <c r="AS240" s="164">
        <f t="shared" si="1381"/>
        <v>1</v>
      </c>
      <c r="AT240" s="260">
        <v>66.7</v>
      </c>
      <c r="AU240" s="180">
        <f t="shared" si="1311"/>
        <v>66.7</v>
      </c>
      <c r="AV240" s="162">
        <f t="shared" si="1382"/>
        <v>0</v>
      </c>
      <c r="AW240" s="259">
        <v>-3742</v>
      </c>
      <c r="AX240" s="176">
        <f t="shared" si="1312"/>
        <v>0</v>
      </c>
      <c r="AY240" s="161">
        <f t="shared" si="1383"/>
        <v>0</v>
      </c>
      <c r="AZ240" s="247">
        <v>-3893</v>
      </c>
      <c r="BA240" s="181">
        <f t="shared" si="1313"/>
        <v>0</v>
      </c>
      <c r="BB240" s="162">
        <f t="shared" si="1384"/>
        <v>0</v>
      </c>
      <c r="BC240" s="247">
        <v>-397.1</v>
      </c>
      <c r="BD240" s="182">
        <f t="shared" si="1314"/>
        <v>0</v>
      </c>
      <c r="BE240" s="161">
        <f t="shared" si="1385"/>
        <v>0</v>
      </c>
      <c r="BF240" s="247">
        <v>-7434.25</v>
      </c>
      <c r="BG240" s="182">
        <f t="shared" si="1315"/>
        <v>0</v>
      </c>
      <c r="BH240" s="161">
        <f t="shared" si="1386"/>
        <v>0</v>
      </c>
      <c r="BI240" s="247">
        <v>-3756.13</v>
      </c>
      <c r="BJ240" s="180">
        <f t="shared" si="1316"/>
        <v>0</v>
      </c>
      <c r="BK240" s="161">
        <f t="shared" si="1387"/>
        <v>1</v>
      </c>
      <c r="BL240" s="247">
        <v>-813.63</v>
      </c>
      <c r="BM240" s="180">
        <f t="shared" si="1317"/>
        <v>-813.63</v>
      </c>
      <c r="BN240" s="161">
        <f t="shared" si="1388"/>
        <v>0</v>
      </c>
      <c r="BO240" s="260">
        <v>456.25</v>
      </c>
      <c r="BP240" s="176">
        <f t="shared" si="1318"/>
        <v>0</v>
      </c>
      <c r="BQ240" s="161">
        <f t="shared" si="1389"/>
        <v>0</v>
      </c>
      <c r="BR240" s="259">
        <v>-1789</v>
      </c>
      <c r="BS240" s="182">
        <f t="shared" si="1319"/>
        <v>0</v>
      </c>
      <c r="BT240" s="161">
        <f t="shared" si="1390"/>
        <v>1</v>
      </c>
      <c r="BU240" s="259">
        <v>-914</v>
      </c>
      <c r="BV240" s="180">
        <f t="shared" si="1320"/>
        <v>-914</v>
      </c>
      <c r="BW240" s="162">
        <f t="shared" si="1391"/>
        <v>1</v>
      </c>
      <c r="BX240" s="259">
        <v>-214</v>
      </c>
      <c r="BY240" s="176">
        <f t="shared" si="1321"/>
        <v>-214</v>
      </c>
      <c r="BZ240" s="161">
        <f t="shared" si="1392"/>
        <v>0</v>
      </c>
      <c r="CA240" s="259">
        <v>-3317.97</v>
      </c>
      <c r="CB240" s="180">
        <f t="shared" si="1322"/>
        <v>0</v>
      </c>
      <c r="CC240" s="162">
        <f t="shared" si="1393"/>
        <v>0</v>
      </c>
      <c r="CD240" s="260">
        <v>7.2</v>
      </c>
      <c r="CE240" s="182">
        <f t="shared" si="1323"/>
        <v>0</v>
      </c>
      <c r="CF240" s="410">
        <f t="shared" si="1394"/>
        <v>0</v>
      </c>
      <c r="CG240" s="260">
        <v>1570</v>
      </c>
      <c r="CH240" s="182">
        <f t="shared" si="1324"/>
        <v>0</v>
      </c>
      <c r="CI240" s="416">
        <f t="shared" si="1395"/>
        <v>0</v>
      </c>
      <c r="CJ240" s="260">
        <v>785</v>
      </c>
      <c r="CK240" s="444">
        <f t="shared" si="1325"/>
        <v>0</v>
      </c>
      <c r="CL240" s="162">
        <f t="shared" si="1396"/>
        <v>0</v>
      </c>
      <c r="CM240" s="260">
        <v>157</v>
      </c>
      <c r="CN240" s="608">
        <f t="shared" si="1326"/>
        <v>0</v>
      </c>
      <c r="CO240" s="158">
        <f t="shared" si="1327"/>
        <v>-1874.9299999999998</v>
      </c>
      <c r="CP240" s="182"/>
      <c r="CQ240" s="731">
        <f t="shared" si="1328"/>
        <v>-1874.9299999999998</v>
      </c>
      <c r="CR240" s="599"/>
      <c r="CS240" s="359">
        <f t="shared" si="1397"/>
        <v>41061</v>
      </c>
      <c r="CT240" s="613"/>
      <c r="CU240" s="182"/>
      <c r="CV240" s="608"/>
      <c r="CW240" s="642"/>
      <c r="CX240" s="182"/>
      <c r="CY240" s="608"/>
      <c r="CZ240" s="613"/>
      <c r="DA240" s="182"/>
      <c r="DB240" s="608"/>
      <c r="DC240" s="613"/>
      <c r="DD240" s="182"/>
      <c r="DE240" s="608"/>
      <c r="DF240" s="613"/>
      <c r="DG240" s="182"/>
      <c r="DH240" s="608"/>
      <c r="DI240" s="613"/>
      <c r="DJ240" s="182"/>
      <c r="DK240" s="608"/>
      <c r="DL240" s="613"/>
      <c r="DM240" s="182"/>
      <c r="DN240" s="608"/>
      <c r="DO240" s="613"/>
      <c r="DP240" s="182"/>
      <c r="DQ240" s="608"/>
      <c r="DR240" s="613"/>
      <c r="DS240" s="182"/>
      <c r="DT240" s="608"/>
      <c r="DU240" s="613"/>
      <c r="DV240" s="182"/>
      <c r="DW240" s="608"/>
      <c r="DX240" s="613"/>
      <c r="DY240" s="182"/>
      <c r="DZ240" s="608"/>
      <c r="EA240" s="613"/>
      <c r="EB240" s="182"/>
      <c r="EC240" s="608"/>
      <c r="ED240" s="613"/>
      <c r="EE240" s="182"/>
      <c r="EF240" s="608"/>
      <c r="EG240" s="613"/>
      <c r="EH240" s="182"/>
      <c r="EI240" s="608"/>
      <c r="EJ240" s="613"/>
      <c r="EK240" s="182"/>
      <c r="EL240" s="608"/>
      <c r="EM240" s="613"/>
      <c r="EN240" s="182"/>
      <c r="EO240" s="608"/>
      <c r="EP240" s="613"/>
      <c r="EQ240" s="182"/>
      <c r="ER240" s="608"/>
      <c r="ES240" s="613"/>
      <c r="ET240" s="182"/>
      <c r="EU240" s="608"/>
      <c r="EV240" s="613"/>
      <c r="EW240" s="182"/>
      <c r="EX240" s="608"/>
      <c r="EY240" s="613"/>
      <c r="EZ240" s="182"/>
      <c r="FA240" s="608"/>
      <c r="FB240" s="182"/>
      <c r="FC240" s="182"/>
      <c r="FD240" s="182"/>
      <c r="FE240" s="588"/>
      <c r="FF240" s="182"/>
      <c r="FG240" s="181"/>
      <c r="FH240" s="860"/>
      <c r="FI240" s="662">
        <f t="shared" si="966"/>
        <v>42156</v>
      </c>
      <c r="FJ240" s="677"/>
      <c r="FK240" s="677"/>
      <c r="FL240" s="677"/>
      <c r="FM240" s="677"/>
      <c r="FN240" s="677"/>
      <c r="FO240" s="677"/>
      <c r="FP240" s="677"/>
      <c r="FQ240" s="677"/>
      <c r="FR240" s="677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666"/>
      <c r="GD240" s="666"/>
      <c r="GE240" s="666"/>
      <c r="GF240" s="666"/>
      <c r="GG240" s="169"/>
      <c r="GH240" s="686">
        <f t="shared" si="1329"/>
        <v>0</v>
      </c>
      <c r="GI240" s="171">
        <f t="shared" si="1330"/>
        <v>0</v>
      </c>
      <c r="GJ240" s="171">
        <f t="shared" si="1331"/>
        <v>0</v>
      </c>
      <c r="GK240" s="171">
        <f t="shared" si="1332"/>
        <v>0</v>
      </c>
      <c r="GL240" s="171">
        <f t="shared" si="1333"/>
        <v>0</v>
      </c>
      <c r="GM240" s="171">
        <f t="shared" si="1334"/>
        <v>0</v>
      </c>
      <c r="GN240" s="171">
        <f t="shared" si="1335"/>
        <v>0</v>
      </c>
      <c r="GO240" s="171">
        <f t="shared" si="1336"/>
        <v>0</v>
      </c>
      <c r="GP240" s="171">
        <f t="shared" si="1337"/>
        <v>0</v>
      </c>
      <c r="GQ240" s="171">
        <f t="shared" si="1338"/>
        <v>0</v>
      </c>
      <c r="GR240" s="171">
        <f t="shared" si="1339"/>
        <v>0</v>
      </c>
      <c r="GS240" s="171">
        <f t="shared" si="1340"/>
        <v>11274.999999999998</v>
      </c>
      <c r="GT240" s="171">
        <f t="shared" si="1341"/>
        <v>0</v>
      </c>
      <c r="GU240" s="171">
        <f t="shared" si="1342"/>
        <v>0</v>
      </c>
      <c r="GV240" s="171">
        <f t="shared" si="1343"/>
        <v>0</v>
      </c>
      <c r="GW240" s="171">
        <f t="shared" si="1344"/>
        <v>0</v>
      </c>
      <c r="GX240" s="171">
        <f t="shared" si="1345"/>
        <v>0</v>
      </c>
      <c r="GY240" s="171">
        <f t="shared" si="1346"/>
        <v>20269.160000000003</v>
      </c>
      <c r="GZ240" s="171">
        <f t="shared" si="1347"/>
        <v>0</v>
      </c>
      <c r="HA240" s="171">
        <f t="shared" si="1348"/>
        <v>0</v>
      </c>
      <c r="HB240" s="171">
        <f t="shared" si="1349"/>
        <v>103687.42</v>
      </c>
      <c r="HC240" s="171">
        <f t="shared" si="1350"/>
        <v>16802.489999999998</v>
      </c>
      <c r="HD240" s="171">
        <f t="shared" si="1351"/>
        <v>0</v>
      </c>
      <c r="HE240" s="171">
        <f t="shared" si="1352"/>
        <v>0</v>
      </c>
      <c r="HF240" s="171">
        <f t="shared" si="1353"/>
        <v>0</v>
      </c>
      <c r="HG240" s="171">
        <f t="shared" si="1354"/>
        <v>0</v>
      </c>
      <c r="HH240" s="171">
        <f t="shared" si="1355"/>
        <v>0</v>
      </c>
      <c r="HI240" s="778"/>
      <c r="HJ240" s="171">
        <f t="shared" si="1356"/>
        <v>-1594.88</v>
      </c>
      <c r="HK240" s="171"/>
      <c r="HL240" s="172">
        <f t="shared" si="1357"/>
        <v>42156</v>
      </c>
      <c r="HM240" s="171">
        <f t="shared" si="1197"/>
        <v>152034.07</v>
      </c>
      <c r="HN240" s="700">
        <f t="shared" si="1358"/>
        <v>41061</v>
      </c>
      <c r="HO240" s="160">
        <f t="shared" si="1359"/>
        <v>0</v>
      </c>
      <c r="HP240" s="160">
        <f t="shared" si="1360"/>
        <v>-1874.9299999999998</v>
      </c>
      <c r="HQ240" s="171">
        <f t="shared" si="1361"/>
        <v>-1874.9299999999998</v>
      </c>
      <c r="HR240" s="168">
        <f t="shared" si="1362"/>
        <v>0</v>
      </c>
      <c r="HS240" s="168">
        <f t="shared" si="1363"/>
        <v>1</v>
      </c>
      <c r="HT240" s="160">
        <f t="shared" si="1398"/>
        <v>116946.21000000002</v>
      </c>
      <c r="HU240" s="158">
        <f>MAX(HT55:HT240)</f>
        <v>118821.14000000001</v>
      </c>
      <c r="HV240" s="158">
        <f t="shared" si="1364"/>
        <v>-1874.929999999993</v>
      </c>
      <c r="HW240" s="170"/>
      <c r="HX240" s="468"/>
      <c r="HY240" s="156"/>
      <c r="HZ240" s="156"/>
      <c r="IA240" s="156"/>
      <c r="IB240" s="156"/>
      <c r="IC240" s="156"/>
      <c r="ID240" s="156"/>
      <c r="IE240" s="156"/>
      <c r="IF240" s="156"/>
      <c r="IG240" s="156"/>
      <c r="IH240" s="156"/>
      <c r="II240" s="156"/>
      <c r="IJ240" s="156"/>
      <c r="IK240" s="156"/>
      <c r="IL240" s="156"/>
      <c r="IM240" s="156"/>
      <c r="IN240" s="156"/>
      <c r="IO240" s="156"/>
      <c r="IP240" s="156"/>
      <c r="IQ240" s="156"/>
      <c r="IR240" s="156"/>
      <c r="IS240" s="156"/>
      <c r="IT240" s="156"/>
      <c r="IU240" s="156"/>
      <c r="IV240" s="156"/>
      <c r="IW240" s="156"/>
      <c r="IX240" s="156"/>
      <c r="IY240" s="156"/>
      <c r="IZ240" s="156"/>
      <c r="JA240" s="156"/>
      <c r="JB240" s="156"/>
      <c r="JC240" s="156"/>
      <c r="JD240" s="156"/>
      <c r="JE240" s="156"/>
      <c r="JF240" s="156"/>
      <c r="JG240" s="156"/>
      <c r="JH240" s="156"/>
      <c r="JI240" s="156"/>
      <c r="JJ240" s="156"/>
      <c r="JK240" s="156"/>
      <c r="JL240" s="156"/>
      <c r="JM240" s="156"/>
      <c r="JN240" s="156"/>
      <c r="JO240" s="156"/>
      <c r="JP240" s="156"/>
      <c r="JQ240" s="156"/>
      <c r="JR240" s="156"/>
      <c r="JS240" s="156"/>
      <c r="JT240" s="156"/>
      <c r="JU240" s="156"/>
    </row>
    <row r="241" spans="1:281" s="174" customFormat="1" ht="19.5" customHeight="1" x14ac:dyDescent="0.35">
      <c r="A241" s="156"/>
      <c r="B241" s="813">
        <f t="shared" si="1365"/>
        <v>41091</v>
      </c>
      <c r="C241" s="814">
        <f t="shared" si="1366"/>
        <v>30909.740000000005</v>
      </c>
      <c r="D241" s="816">
        <v>0</v>
      </c>
      <c r="E241" s="816">
        <v>0</v>
      </c>
      <c r="F241" s="814">
        <f t="shared" si="1298"/>
        <v>1313.13</v>
      </c>
      <c r="G241" s="817">
        <f t="shared" si="1367"/>
        <v>32222.870000000006</v>
      </c>
      <c r="H241" s="818">
        <f t="shared" si="1368"/>
        <v>4.2482725509823113E-2</v>
      </c>
      <c r="I241" s="765">
        <f t="shared" si="1369"/>
        <v>118259.34000000003</v>
      </c>
      <c r="J241" s="159">
        <f t="shared" si="1299"/>
        <v>-561.79999999998836</v>
      </c>
      <c r="K241" s="267">
        <v>41091</v>
      </c>
      <c r="L241" s="162">
        <f t="shared" si="1370"/>
        <v>0</v>
      </c>
      <c r="M241" s="260">
        <v>858</v>
      </c>
      <c r="N241" s="175">
        <f t="shared" si="1300"/>
        <v>0</v>
      </c>
      <c r="O241" s="162">
        <f t="shared" si="1371"/>
        <v>0</v>
      </c>
      <c r="P241" s="260">
        <v>85.8</v>
      </c>
      <c r="Q241" s="176">
        <f t="shared" si="1301"/>
        <v>0</v>
      </c>
      <c r="R241" s="161">
        <f t="shared" si="1372"/>
        <v>0</v>
      </c>
      <c r="S241" s="259">
        <v>-967.8</v>
      </c>
      <c r="T241" s="177">
        <f t="shared" si="1302"/>
        <v>0</v>
      </c>
      <c r="U241" s="164">
        <f t="shared" si="1373"/>
        <v>0</v>
      </c>
      <c r="V241" s="259">
        <v>-166.98</v>
      </c>
      <c r="W241" s="177">
        <f t="shared" si="1303"/>
        <v>0</v>
      </c>
      <c r="X241" s="164">
        <f t="shared" si="1374"/>
        <v>0</v>
      </c>
      <c r="Y241" s="247">
        <v>-6468</v>
      </c>
      <c r="Z241" s="178">
        <f t="shared" si="1304"/>
        <v>0</v>
      </c>
      <c r="AA241" s="165">
        <f t="shared" si="1375"/>
        <v>0</v>
      </c>
      <c r="AB241" s="247">
        <v>-3292.5</v>
      </c>
      <c r="AC241" s="179">
        <f t="shared" si="1305"/>
        <v>0</v>
      </c>
      <c r="AD241" s="164">
        <f t="shared" si="1376"/>
        <v>0</v>
      </c>
      <c r="AE241" s="247">
        <v>-752.1</v>
      </c>
      <c r="AF241" s="179">
        <f t="shared" si="1306"/>
        <v>0</v>
      </c>
      <c r="AG241" s="164">
        <f t="shared" si="1377"/>
        <v>0</v>
      </c>
      <c r="AH241" s="439">
        <v>141</v>
      </c>
      <c r="AI241" s="178">
        <f t="shared" si="1307"/>
        <v>0</v>
      </c>
      <c r="AJ241" s="165">
        <f t="shared" si="1378"/>
        <v>0</v>
      </c>
      <c r="AK241" s="439">
        <v>51</v>
      </c>
      <c r="AL241" s="179">
        <f t="shared" si="1308"/>
        <v>0</v>
      </c>
      <c r="AM241" s="164">
        <f t="shared" si="1379"/>
        <v>0</v>
      </c>
      <c r="AN241" s="243">
        <v>-3</v>
      </c>
      <c r="AO241" s="178">
        <f t="shared" si="1309"/>
        <v>0</v>
      </c>
      <c r="AP241" s="165">
        <f t="shared" si="1380"/>
        <v>0</v>
      </c>
      <c r="AQ241" s="260">
        <v>2650</v>
      </c>
      <c r="AR241" s="179">
        <f t="shared" si="1310"/>
        <v>0</v>
      </c>
      <c r="AS241" s="164">
        <f t="shared" si="1381"/>
        <v>1</v>
      </c>
      <c r="AT241" s="260">
        <v>265</v>
      </c>
      <c r="AU241" s="180">
        <f t="shared" si="1311"/>
        <v>265</v>
      </c>
      <c r="AV241" s="162">
        <f t="shared" si="1382"/>
        <v>0</v>
      </c>
      <c r="AW241" s="260">
        <v>1284</v>
      </c>
      <c r="AX241" s="176">
        <f t="shared" si="1312"/>
        <v>0</v>
      </c>
      <c r="AY241" s="161">
        <f t="shared" si="1383"/>
        <v>0</v>
      </c>
      <c r="AZ241" s="248">
        <v>1916.25</v>
      </c>
      <c r="BA241" s="181">
        <f t="shared" si="1313"/>
        <v>0</v>
      </c>
      <c r="BB241" s="162">
        <f t="shared" si="1384"/>
        <v>0</v>
      </c>
      <c r="BC241" s="248">
        <v>191.63</v>
      </c>
      <c r="BD241" s="182">
        <f t="shared" si="1314"/>
        <v>0</v>
      </c>
      <c r="BE241" s="161">
        <f t="shared" si="1385"/>
        <v>0</v>
      </c>
      <c r="BF241" s="248">
        <v>4511.25</v>
      </c>
      <c r="BG241" s="182">
        <f t="shared" si="1315"/>
        <v>0</v>
      </c>
      <c r="BH241" s="161">
        <f t="shared" si="1386"/>
        <v>0</v>
      </c>
      <c r="BI241" s="248">
        <v>2255.63</v>
      </c>
      <c r="BJ241" s="180">
        <f t="shared" si="1316"/>
        <v>0</v>
      </c>
      <c r="BK241" s="161">
        <f t="shared" si="1387"/>
        <v>1</v>
      </c>
      <c r="BL241" s="248">
        <v>451.13</v>
      </c>
      <c r="BM241" s="180">
        <f t="shared" si="1317"/>
        <v>451.13</v>
      </c>
      <c r="BN241" s="161">
        <f t="shared" si="1388"/>
        <v>0</v>
      </c>
      <c r="BO241" s="259">
        <v>-3895</v>
      </c>
      <c r="BP241" s="176">
        <f t="shared" si="1318"/>
        <v>0</v>
      </c>
      <c r="BQ241" s="161">
        <f t="shared" si="1389"/>
        <v>0</v>
      </c>
      <c r="BR241" s="260">
        <v>1086</v>
      </c>
      <c r="BS241" s="182">
        <f t="shared" si="1319"/>
        <v>0</v>
      </c>
      <c r="BT241" s="161">
        <f t="shared" si="1390"/>
        <v>1</v>
      </c>
      <c r="BU241" s="260">
        <v>523.5</v>
      </c>
      <c r="BV241" s="180">
        <f t="shared" si="1320"/>
        <v>523.5</v>
      </c>
      <c r="BW241" s="162">
        <f t="shared" si="1391"/>
        <v>1</v>
      </c>
      <c r="BX241" s="260">
        <v>73.5</v>
      </c>
      <c r="BY241" s="176">
        <f t="shared" si="1321"/>
        <v>73.5</v>
      </c>
      <c r="BZ241" s="161">
        <f t="shared" si="1392"/>
        <v>0</v>
      </c>
      <c r="CA241" s="260">
        <v>1105.97</v>
      </c>
      <c r="CB241" s="180">
        <f t="shared" si="1322"/>
        <v>0</v>
      </c>
      <c r="CC241" s="162">
        <f t="shared" si="1393"/>
        <v>0</v>
      </c>
      <c r="CD241" s="260">
        <v>13.25</v>
      </c>
      <c r="CE241" s="182">
        <f t="shared" si="1323"/>
        <v>0</v>
      </c>
      <c r="CF241" s="410">
        <f t="shared" si="1394"/>
        <v>0</v>
      </c>
      <c r="CG241" s="259">
        <v>-1459</v>
      </c>
      <c r="CH241" s="182">
        <f t="shared" si="1324"/>
        <v>0</v>
      </c>
      <c r="CI241" s="416">
        <f t="shared" si="1395"/>
        <v>0</v>
      </c>
      <c r="CJ241" s="259">
        <v>-749</v>
      </c>
      <c r="CK241" s="444">
        <f t="shared" si="1325"/>
        <v>0</v>
      </c>
      <c r="CL241" s="162">
        <f t="shared" si="1396"/>
        <v>0</v>
      </c>
      <c r="CM241" s="259">
        <v>-181</v>
      </c>
      <c r="CN241" s="608">
        <f t="shared" si="1326"/>
        <v>0</v>
      </c>
      <c r="CO241" s="158">
        <f t="shared" si="1327"/>
        <v>1313.13</v>
      </c>
      <c r="CP241" s="182"/>
      <c r="CQ241" s="731">
        <f t="shared" si="1328"/>
        <v>1313.13</v>
      </c>
      <c r="CR241" s="599"/>
      <c r="CS241" s="359">
        <f t="shared" si="1397"/>
        <v>41091</v>
      </c>
      <c r="CT241" s="613"/>
      <c r="CU241" s="182"/>
      <c r="CV241" s="608"/>
      <c r="CW241" s="642"/>
      <c r="CX241" s="182"/>
      <c r="CY241" s="608"/>
      <c r="CZ241" s="613"/>
      <c r="DA241" s="182"/>
      <c r="DB241" s="608"/>
      <c r="DC241" s="613"/>
      <c r="DD241" s="182"/>
      <c r="DE241" s="608"/>
      <c r="DF241" s="613"/>
      <c r="DG241" s="182"/>
      <c r="DH241" s="608"/>
      <c r="DI241" s="613"/>
      <c r="DJ241" s="182"/>
      <c r="DK241" s="608"/>
      <c r="DL241" s="613"/>
      <c r="DM241" s="182"/>
      <c r="DN241" s="608"/>
      <c r="DO241" s="613"/>
      <c r="DP241" s="182"/>
      <c r="DQ241" s="608"/>
      <c r="DR241" s="613"/>
      <c r="DS241" s="182"/>
      <c r="DT241" s="608"/>
      <c r="DU241" s="613"/>
      <c r="DV241" s="182"/>
      <c r="DW241" s="608"/>
      <c r="DX241" s="613"/>
      <c r="DY241" s="182"/>
      <c r="DZ241" s="608"/>
      <c r="EA241" s="613"/>
      <c r="EB241" s="182"/>
      <c r="EC241" s="608"/>
      <c r="ED241" s="613"/>
      <c r="EE241" s="182"/>
      <c r="EF241" s="608"/>
      <c r="EG241" s="613"/>
      <c r="EH241" s="182"/>
      <c r="EI241" s="608"/>
      <c r="EJ241" s="613"/>
      <c r="EK241" s="182"/>
      <c r="EL241" s="608"/>
      <c r="EM241" s="613"/>
      <c r="EN241" s="182"/>
      <c r="EO241" s="608"/>
      <c r="EP241" s="613"/>
      <c r="EQ241" s="182"/>
      <c r="ER241" s="608"/>
      <c r="ES241" s="613"/>
      <c r="ET241" s="182"/>
      <c r="EU241" s="608"/>
      <c r="EV241" s="613"/>
      <c r="EW241" s="182"/>
      <c r="EX241" s="608"/>
      <c r="EY241" s="613"/>
      <c r="EZ241" s="182"/>
      <c r="FA241" s="608"/>
      <c r="FB241" s="182"/>
      <c r="FC241" s="182"/>
      <c r="FD241" s="182"/>
      <c r="FE241" s="588"/>
      <c r="FF241" s="182"/>
      <c r="FG241" s="181"/>
      <c r="FH241" s="860"/>
      <c r="FI241" s="662">
        <f t="shared" si="966"/>
        <v>42186</v>
      </c>
      <c r="FJ241" s="677"/>
      <c r="FK241" s="677"/>
      <c r="FL241" s="677"/>
      <c r="FM241" s="677"/>
      <c r="FN241" s="677"/>
      <c r="FO241" s="677"/>
      <c r="FP241" s="677"/>
      <c r="FQ241" s="677"/>
      <c r="FR241" s="677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666"/>
      <c r="GD241" s="666"/>
      <c r="GE241" s="666"/>
      <c r="GF241" s="666"/>
      <c r="GG241" s="169"/>
      <c r="GH241" s="686">
        <f t="shared" si="1329"/>
        <v>0</v>
      </c>
      <c r="GI241" s="171">
        <f t="shared" si="1330"/>
        <v>0</v>
      </c>
      <c r="GJ241" s="171">
        <f t="shared" si="1331"/>
        <v>0</v>
      </c>
      <c r="GK241" s="171">
        <f t="shared" si="1332"/>
        <v>0</v>
      </c>
      <c r="GL241" s="171">
        <f t="shared" si="1333"/>
        <v>0</v>
      </c>
      <c r="GM241" s="171">
        <f t="shared" si="1334"/>
        <v>0</v>
      </c>
      <c r="GN241" s="171">
        <f t="shared" si="1335"/>
        <v>0</v>
      </c>
      <c r="GO241" s="171">
        <f t="shared" si="1336"/>
        <v>0</v>
      </c>
      <c r="GP241" s="171">
        <f t="shared" si="1337"/>
        <v>0</v>
      </c>
      <c r="GQ241" s="171">
        <f t="shared" si="1338"/>
        <v>0</v>
      </c>
      <c r="GR241" s="171">
        <f t="shared" si="1339"/>
        <v>0</v>
      </c>
      <c r="GS241" s="171">
        <f t="shared" si="1340"/>
        <v>11135.899999999998</v>
      </c>
      <c r="GT241" s="171">
        <f t="shared" si="1341"/>
        <v>0</v>
      </c>
      <c r="GU241" s="171">
        <f t="shared" si="1342"/>
        <v>0</v>
      </c>
      <c r="GV241" s="171">
        <f t="shared" si="1343"/>
        <v>0</v>
      </c>
      <c r="GW241" s="171">
        <f t="shared" si="1344"/>
        <v>0</v>
      </c>
      <c r="GX241" s="171">
        <f t="shared" si="1345"/>
        <v>0</v>
      </c>
      <c r="GY241" s="171">
        <f t="shared" si="1346"/>
        <v>20426.040000000005</v>
      </c>
      <c r="GZ241" s="171">
        <f t="shared" si="1347"/>
        <v>0</v>
      </c>
      <c r="HA241" s="171">
        <f t="shared" si="1348"/>
        <v>0</v>
      </c>
      <c r="HB241" s="171">
        <f t="shared" si="1349"/>
        <v>104009.43</v>
      </c>
      <c r="HC241" s="171">
        <f t="shared" si="1350"/>
        <v>16804.489999999998</v>
      </c>
      <c r="HD241" s="171">
        <f t="shared" si="1351"/>
        <v>0</v>
      </c>
      <c r="HE241" s="171">
        <f t="shared" si="1352"/>
        <v>0</v>
      </c>
      <c r="HF241" s="171">
        <f t="shared" si="1353"/>
        <v>0</v>
      </c>
      <c r="HG241" s="171">
        <f t="shared" si="1354"/>
        <v>0</v>
      </c>
      <c r="HH241" s="171">
        <f t="shared" si="1355"/>
        <v>0</v>
      </c>
      <c r="HI241" s="778"/>
      <c r="HJ241" s="171">
        <f t="shared" si="1356"/>
        <v>341.78999999999996</v>
      </c>
      <c r="HK241" s="171"/>
      <c r="HL241" s="172">
        <f t="shared" si="1357"/>
        <v>42186</v>
      </c>
      <c r="HM241" s="171">
        <f t="shared" si="1197"/>
        <v>152375.86000000002</v>
      </c>
      <c r="HN241" s="700">
        <f t="shared" si="1358"/>
        <v>41091</v>
      </c>
      <c r="HO241" s="160">
        <f t="shared" si="1359"/>
        <v>1313.13</v>
      </c>
      <c r="HP241" s="160">
        <f t="shared" si="1360"/>
        <v>0</v>
      </c>
      <c r="HQ241" s="171">
        <f t="shared" si="1361"/>
        <v>1313.13</v>
      </c>
      <c r="HR241" s="168">
        <f t="shared" si="1362"/>
        <v>1</v>
      </c>
      <c r="HS241" s="168">
        <f t="shared" si="1363"/>
        <v>0</v>
      </c>
      <c r="HT241" s="160">
        <f t="shared" si="1398"/>
        <v>118259.34000000003</v>
      </c>
      <c r="HU241" s="158">
        <f>MAX(HT55:HT241)</f>
        <v>118821.14000000001</v>
      </c>
      <c r="HV241" s="158">
        <f t="shared" si="1364"/>
        <v>-561.79999999998836</v>
      </c>
      <c r="HW241" s="170"/>
      <c r="HX241" s="468"/>
      <c r="HY241" s="156"/>
      <c r="HZ241" s="156"/>
      <c r="IA241" s="156"/>
      <c r="IB241" s="156"/>
      <c r="IC241" s="156"/>
      <c r="ID241" s="156"/>
      <c r="IE241" s="156"/>
      <c r="IF241" s="156"/>
      <c r="IG241" s="156"/>
      <c r="IH241" s="156"/>
      <c r="II241" s="156"/>
      <c r="IJ241" s="156"/>
      <c r="IK241" s="156"/>
      <c r="IL241" s="156"/>
      <c r="IM241" s="156"/>
      <c r="IN241" s="156"/>
      <c r="IO241" s="156"/>
      <c r="IP241" s="156"/>
      <c r="IQ241" s="156"/>
      <c r="IR241" s="156"/>
      <c r="IS241" s="156"/>
      <c r="IT241" s="156"/>
      <c r="IU241" s="156"/>
      <c r="IV241" s="156"/>
      <c r="IW241" s="156"/>
      <c r="IX241" s="156"/>
      <c r="IY241" s="156"/>
      <c r="IZ241" s="156"/>
      <c r="JA241" s="156"/>
      <c r="JB241" s="156"/>
      <c r="JC241" s="156"/>
      <c r="JD241" s="156"/>
      <c r="JE241" s="156"/>
      <c r="JF241" s="156"/>
      <c r="JG241" s="156"/>
      <c r="JH241" s="156"/>
      <c r="JI241" s="156"/>
      <c r="JJ241" s="156"/>
      <c r="JK241" s="156"/>
      <c r="JL241" s="156"/>
      <c r="JM241" s="156"/>
      <c r="JN241" s="156"/>
      <c r="JO241" s="156"/>
      <c r="JP241" s="156"/>
      <c r="JQ241" s="156"/>
      <c r="JR241" s="156"/>
      <c r="JS241" s="156"/>
      <c r="JT241" s="156"/>
      <c r="JU241" s="156"/>
    </row>
    <row r="242" spans="1:281" s="174" customFormat="1" ht="19.5" customHeight="1" x14ac:dyDescent="0.35">
      <c r="A242" s="156"/>
      <c r="B242" s="813">
        <f t="shared" si="1365"/>
        <v>41122</v>
      </c>
      <c r="C242" s="814">
        <f t="shared" si="1366"/>
        <v>32222.870000000006</v>
      </c>
      <c r="D242" s="816">
        <v>0</v>
      </c>
      <c r="E242" s="816">
        <v>0</v>
      </c>
      <c r="F242" s="814">
        <f t="shared" si="1298"/>
        <v>-596.17000000000007</v>
      </c>
      <c r="G242" s="817">
        <f t="shared" si="1367"/>
        <v>31626.700000000004</v>
      </c>
      <c r="H242" s="818">
        <f t="shared" si="1368"/>
        <v>-1.8501455643150345E-2</v>
      </c>
      <c r="I242" s="765">
        <f t="shared" si="1369"/>
        <v>117663.17000000003</v>
      </c>
      <c r="J242" s="159">
        <f t="shared" si="1299"/>
        <v>-1157.9699999999866</v>
      </c>
      <c r="K242" s="267">
        <v>41122</v>
      </c>
      <c r="L242" s="162">
        <f t="shared" si="1370"/>
        <v>0</v>
      </c>
      <c r="M242" s="260">
        <v>1363</v>
      </c>
      <c r="N242" s="175">
        <f t="shared" si="1300"/>
        <v>0</v>
      </c>
      <c r="O242" s="162">
        <f t="shared" si="1371"/>
        <v>0</v>
      </c>
      <c r="P242" s="260">
        <v>136.30000000000001</v>
      </c>
      <c r="Q242" s="176">
        <f t="shared" si="1301"/>
        <v>0</v>
      </c>
      <c r="R242" s="161">
        <f t="shared" si="1372"/>
        <v>0</v>
      </c>
      <c r="S242" s="260">
        <v>2594.1999999999998</v>
      </c>
      <c r="T242" s="177">
        <f t="shared" si="1302"/>
        <v>0</v>
      </c>
      <c r="U242" s="164">
        <f t="shared" si="1373"/>
        <v>0</v>
      </c>
      <c r="V242" s="260">
        <v>259.42</v>
      </c>
      <c r="W242" s="177">
        <f t="shared" si="1303"/>
        <v>0</v>
      </c>
      <c r="X242" s="164">
        <f t="shared" si="1374"/>
        <v>0</v>
      </c>
      <c r="Y242" s="248">
        <v>7632</v>
      </c>
      <c r="Z242" s="178">
        <f t="shared" si="1304"/>
        <v>0</v>
      </c>
      <c r="AA242" s="165">
        <f t="shared" si="1375"/>
        <v>0</v>
      </c>
      <c r="AB242" s="248">
        <v>3816</v>
      </c>
      <c r="AC242" s="179">
        <f t="shared" si="1305"/>
        <v>0</v>
      </c>
      <c r="AD242" s="164">
        <f t="shared" si="1376"/>
        <v>0</v>
      </c>
      <c r="AE242" s="248">
        <v>763.2</v>
      </c>
      <c r="AF242" s="179">
        <f t="shared" si="1306"/>
        <v>0</v>
      </c>
      <c r="AG242" s="164">
        <f t="shared" si="1377"/>
        <v>0</v>
      </c>
      <c r="AH242" s="439">
        <v>18585</v>
      </c>
      <c r="AI242" s="178">
        <f t="shared" si="1307"/>
        <v>0</v>
      </c>
      <c r="AJ242" s="165">
        <f t="shared" si="1378"/>
        <v>0</v>
      </c>
      <c r="AK242" s="439">
        <v>9292.5</v>
      </c>
      <c r="AL242" s="179">
        <f t="shared" si="1308"/>
        <v>0</v>
      </c>
      <c r="AM242" s="164">
        <f t="shared" si="1379"/>
        <v>0</v>
      </c>
      <c r="AN242" s="439">
        <v>3717</v>
      </c>
      <c r="AO242" s="178">
        <f t="shared" si="1309"/>
        <v>0</v>
      </c>
      <c r="AP242" s="165">
        <f t="shared" si="1380"/>
        <v>0</v>
      </c>
      <c r="AQ242" s="259">
        <v>-197</v>
      </c>
      <c r="AR242" s="179">
        <f t="shared" si="1310"/>
        <v>0</v>
      </c>
      <c r="AS242" s="164">
        <f t="shared" si="1381"/>
        <v>1</v>
      </c>
      <c r="AT242" s="259">
        <v>-54.8</v>
      </c>
      <c r="AU242" s="180">
        <f t="shared" si="1311"/>
        <v>-54.8</v>
      </c>
      <c r="AV242" s="162">
        <f t="shared" si="1382"/>
        <v>0</v>
      </c>
      <c r="AW242" s="260">
        <v>1700</v>
      </c>
      <c r="AX242" s="176">
        <f t="shared" si="1312"/>
        <v>0</v>
      </c>
      <c r="AY242" s="161">
        <f t="shared" si="1383"/>
        <v>0</v>
      </c>
      <c r="AZ242" s="247">
        <v>-320.25</v>
      </c>
      <c r="BA242" s="181">
        <f t="shared" si="1313"/>
        <v>0</v>
      </c>
      <c r="BB242" s="162">
        <f t="shared" si="1384"/>
        <v>0</v>
      </c>
      <c r="BC242" s="247">
        <v>-35.93</v>
      </c>
      <c r="BD242" s="182">
        <f t="shared" si="1314"/>
        <v>0</v>
      </c>
      <c r="BE242" s="161">
        <f t="shared" si="1385"/>
        <v>0</v>
      </c>
      <c r="BF242" s="248">
        <v>997.25</v>
      </c>
      <c r="BG242" s="182">
        <f t="shared" si="1315"/>
        <v>0</v>
      </c>
      <c r="BH242" s="161">
        <f t="shared" si="1386"/>
        <v>0</v>
      </c>
      <c r="BI242" s="248">
        <v>479.13</v>
      </c>
      <c r="BJ242" s="180">
        <f t="shared" si="1316"/>
        <v>0</v>
      </c>
      <c r="BK242" s="161">
        <f t="shared" si="1387"/>
        <v>1</v>
      </c>
      <c r="BL242" s="248">
        <v>64.63</v>
      </c>
      <c r="BM242" s="180">
        <f t="shared" si="1317"/>
        <v>64.63</v>
      </c>
      <c r="BN242" s="161">
        <f t="shared" si="1388"/>
        <v>0</v>
      </c>
      <c r="BO242" s="260">
        <v>575</v>
      </c>
      <c r="BP242" s="176">
        <f t="shared" si="1318"/>
        <v>0</v>
      </c>
      <c r="BQ242" s="161">
        <f t="shared" si="1389"/>
        <v>0</v>
      </c>
      <c r="BR242" s="259">
        <v>-828</v>
      </c>
      <c r="BS242" s="182">
        <f t="shared" si="1319"/>
        <v>0</v>
      </c>
      <c r="BT242" s="161">
        <f t="shared" si="1390"/>
        <v>1</v>
      </c>
      <c r="BU242" s="259">
        <v>-453</v>
      </c>
      <c r="BV242" s="180">
        <f t="shared" si="1320"/>
        <v>-453</v>
      </c>
      <c r="BW242" s="162">
        <f t="shared" si="1391"/>
        <v>1</v>
      </c>
      <c r="BX242" s="259">
        <v>-153</v>
      </c>
      <c r="BY242" s="176">
        <f t="shared" si="1321"/>
        <v>-153</v>
      </c>
      <c r="BZ242" s="161">
        <f t="shared" si="1392"/>
        <v>0</v>
      </c>
      <c r="CA242" s="260">
        <v>2840</v>
      </c>
      <c r="CB242" s="180">
        <f t="shared" si="1322"/>
        <v>0</v>
      </c>
      <c r="CC242" s="162">
        <f t="shared" si="1393"/>
        <v>0</v>
      </c>
      <c r="CD242" s="260">
        <v>4.75</v>
      </c>
      <c r="CE242" s="182">
        <f t="shared" si="1323"/>
        <v>0</v>
      </c>
      <c r="CF242" s="410">
        <f t="shared" si="1394"/>
        <v>0</v>
      </c>
      <c r="CG242" s="260">
        <v>8410</v>
      </c>
      <c r="CH242" s="182">
        <f t="shared" si="1324"/>
        <v>0</v>
      </c>
      <c r="CI242" s="416">
        <f t="shared" si="1395"/>
        <v>0</v>
      </c>
      <c r="CJ242" s="260">
        <v>4205</v>
      </c>
      <c r="CK242" s="444">
        <f t="shared" si="1325"/>
        <v>0</v>
      </c>
      <c r="CL242" s="162">
        <f t="shared" si="1396"/>
        <v>0</v>
      </c>
      <c r="CM242" s="260">
        <v>841</v>
      </c>
      <c r="CN242" s="608">
        <f t="shared" si="1326"/>
        <v>0</v>
      </c>
      <c r="CO242" s="158">
        <f t="shared" si="1327"/>
        <v>-596.17000000000007</v>
      </c>
      <c r="CP242" s="182"/>
      <c r="CQ242" s="731">
        <f t="shared" si="1328"/>
        <v>-596.17000000000007</v>
      </c>
      <c r="CR242" s="599"/>
      <c r="CS242" s="359">
        <f t="shared" si="1397"/>
        <v>41122</v>
      </c>
      <c r="CT242" s="613"/>
      <c r="CU242" s="182"/>
      <c r="CV242" s="608"/>
      <c r="CW242" s="642"/>
      <c r="CX242" s="182"/>
      <c r="CY242" s="608"/>
      <c r="CZ242" s="613"/>
      <c r="DA242" s="182"/>
      <c r="DB242" s="608"/>
      <c r="DC242" s="613"/>
      <c r="DD242" s="182"/>
      <c r="DE242" s="608"/>
      <c r="DF242" s="613"/>
      <c r="DG242" s="182"/>
      <c r="DH242" s="608"/>
      <c r="DI242" s="613"/>
      <c r="DJ242" s="182"/>
      <c r="DK242" s="608"/>
      <c r="DL242" s="613"/>
      <c r="DM242" s="182"/>
      <c r="DN242" s="608"/>
      <c r="DO242" s="613"/>
      <c r="DP242" s="182"/>
      <c r="DQ242" s="608"/>
      <c r="DR242" s="613"/>
      <c r="DS242" s="182"/>
      <c r="DT242" s="608"/>
      <c r="DU242" s="613"/>
      <c r="DV242" s="182"/>
      <c r="DW242" s="608"/>
      <c r="DX242" s="613"/>
      <c r="DY242" s="182"/>
      <c r="DZ242" s="608"/>
      <c r="EA242" s="613"/>
      <c r="EB242" s="182"/>
      <c r="EC242" s="608"/>
      <c r="ED242" s="613"/>
      <c r="EE242" s="182"/>
      <c r="EF242" s="608"/>
      <c r="EG242" s="613"/>
      <c r="EH242" s="182"/>
      <c r="EI242" s="608"/>
      <c r="EJ242" s="613"/>
      <c r="EK242" s="182"/>
      <c r="EL242" s="608"/>
      <c r="EM242" s="613"/>
      <c r="EN242" s="182"/>
      <c r="EO242" s="608"/>
      <c r="EP242" s="613"/>
      <c r="EQ242" s="182"/>
      <c r="ER242" s="608"/>
      <c r="ES242" s="613"/>
      <c r="ET242" s="182"/>
      <c r="EU242" s="608"/>
      <c r="EV242" s="613"/>
      <c r="EW242" s="182"/>
      <c r="EX242" s="608"/>
      <c r="EY242" s="613"/>
      <c r="EZ242" s="182"/>
      <c r="FA242" s="608"/>
      <c r="FB242" s="182"/>
      <c r="FC242" s="182"/>
      <c r="FD242" s="182"/>
      <c r="FE242" s="588"/>
      <c r="FF242" s="182"/>
      <c r="FG242" s="181"/>
      <c r="FH242" s="860"/>
      <c r="FI242" s="662">
        <f t="shared" si="966"/>
        <v>42217</v>
      </c>
      <c r="FJ242" s="677"/>
      <c r="FK242" s="677"/>
      <c r="FL242" s="677"/>
      <c r="FM242" s="677"/>
      <c r="FN242" s="677"/>
      <c r="FO242" s="677"/>
      <c r="FP242" s="677"/>
      <c r="FQ242" s="677"/>
      <c r="FR242" s="677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666"/>
      <c r="GD242" s="666"/>
      <c r="GE242" s="666"/>
      <c r="GF242" s="666"/>
      <c r="GG242" s="169"/>
      <c r="GH242" s="686">
        <f t="shared" si="1329"/>
        <v>0</v>
      </c>
      <c r="GI242" s="171">
        <f t="shared" si="1330"/>
        <v>0</v>
      </c>
      <c r="GJ242" s="171">
        <f t="shared" si="1331"/>
        <v>0</v>
      </c>
      <c r="GK242" s="171">
        <f t="shared" si="1332"/>
        <v>0</v>
      </c>
      <c r="GL242" s="171">
        <f t="shared" si="1333"/>
        <v>0</v>
      </c>
      <c r="GM242" s="171">
        <f t="shared" si="1334"/>
        <v>0</v>
      </c>
      <c r="GN242" s="171">
        <f t="shared" si="1335"/>
        <v>0</v>
      </c>
      <c r="GO242" s="171">
        <f t="shared" si="1336"/>
        <v>0</v>
      </c>
      <c r="GP242" s="171">
        <f t="shared" si="1337"/>
        <v>0</v>
      </c>
      <c r="GQ242" s="171">
        <f t="shared" si="1338"/>
        <v>0</v>
      </c>
      <c r="GR242" s="171">
        <f t="shared" si="1339"/>
        <v>0</v>
      </c>
      <c r="GS242" s="171">
        <f t="shared" si="1340"/>
        <v>11321.999999999998</v>
      </c>
      <c r="GT242" s="171">
        <f t="shared" si="1341"/>
        <v>0</v>
      </c>
      <c r="GU242" s="171">
        <f t="shared" si="1342"/>
        <v>0</v>
      </c>
      <c r="GV242" s="171">
        <f t="shared" si="1343"/>
        <v>0</v>
      </c>
      <c r="GW242" s="171">
        <f t="shared" si="1344"/>
        <v>0</v>
      </c>
      <c r="GX242" s="171">
        <f t="shared" si="1345"/>
        <v>0</v>
      </c>
      <c r="GY242" s="171">
        <f t="shared" si="1346"/>
        <v>20523.420000000006</v>
      </c>
      <c r="GZ242" s="171">
        <f t="shared" si="1347"/>
        <v>0</v>
      </c>
      <c r="HA242" s="171">
        <f t="shared" si="1348"/>
        <v>0</v>
      </c>
      <c r="HB242" s="171">
        <f t="shared" si="1349"/>
        <v>105057.93</v>
      </c>
      <c r="HC242" s="171">
        <f t="shared" si="1350"/>
        <v>16982.989999999998</v>
      </c>
      <c r="HD242" s="171">
        <f t="shared" si="1351"/>
        <v>0</v>
      </c>
      <c r="HE242" s="171">
        <f t="shared" si="1352"/>
        <v>0</v>
      </c>
      <c r="HF242" s="171">
        <f t="shared" si="1353"/>
        <v>0</v>
      </c>
      <c r="HG242" s="171">
        <f t="shared" si="1354"/>
        <v>0</v>
      </c>
      <c r="HH242" s="171">
        <f t="shared" si="1355"/>
        <v>0</v>
      </c>
      <c r="HI242" s="778"/>
      <c r="HJ242" s="171">
        <f t="shared" si="1356"/>
        <v>1510.48</v>
      </c>
      <c r="HK242" s="171"/>
      <c r="HL242" s="172">
        <f t="shared" si="1357"/>
        <v>42217</v>
      </c>
      <c r="HM242" s="171">
        <f t="shared" si="1197"/>
        <v>153886.34000000003</v>
      </c>
      <c r="HN242" s="700">
        <f t="shared" si="1358"/>
        <v>41122</v>
      </c>
      <c r="HO242" s="160">
        <f t="shared" si="1359"/>
        <v>0</v>
      </c>
      <c r="HP242" s="160">
        <f t="shared" si="1360"/>
        <v>-596.17000000000007</v>
      </c>
      <c r="HQ242" s="171">
        <f t="shared" si="1361"/>
        <v>-596.17000000000007</v>
      </c>
      <c r="HR242" s="168">
        <f t="shared" si="1362"/>
        <v>0</v>
      </c>
      <c r="HS242" s="168">
        <f t="shared" si="1363"/>
        <v>1</v>
      </c>
      <c r="HT242" s="160">
        <f t="shared" si="1398"/>
        <v>117663.17000000003</v>
      </c>
      <c r="HU242" s="158">
        <f>MAX(HT55:HT242)</f>
        <v>118821.14000000001</v>
      </c>
      <c r="HV242" s="158">
        <f t="shared" si="1364"/>
        <v>-1157.9699999999866</v>
      </c>
      <c r="HW242" s="170"/>
      <c r="HX242" s="468"/>
      <c r="HY242" s="156"/>
      <c r="HZ242" s="156"/>
      <c r="IA242" s="156"/>
      <c r="IB242" s="156"/>
      <c r="IC242" s="156"/>
      <c r="ID242" s="156"/>
      <c r="IE242" s="156"/>
      <c r="IF242" s="156"/>
      <c r="IG242" s="156"/>
      <c r="IH242" s="156"/>
      <c r="II242" s="156"/>
      <c r="IJ242" s="156"/>
      <c r="IK242" s="156"/>
      <c r="IL242" s="156"/>
      <c r="IM242" s="156"/>
      <c r="IN242" s="156"/>
      <c r="IO242" s="156"/>
      <c r="IP242" s="156"/>
      <c r="IQ242" s="156"/>
      <c r="IR242" s="156"/>
      <c r="IS242" s="156"/>
      <c r="IT242" s="156"/>
      <c r="IU242" s="156"/>
      <c r="IV242" s="156"/>
      <c r="IW242" s="156"/>
      <c r="IX242" s="156"/>
      <c r="IY242" s="156"/>
      <c r="IZ242" s="156"/>
      <c r="JA242" s="156"/>
      <c r="JB242" s="156"/>
      <c r="JC242" s="156"/>
      <c r="JD242" s="156"/>
      <c r="JE242" s="156"/>
      <c r="JF242" s="156"/>
      <c r="JG242" s="156"/>
      <c r="JH242" s="156"/>
      <c r="JI242" s="156"/>
      <c r="JJ242" s="156"/>
      <c r="JK242" s="156"/>
      <c r="JL242" s="156"/>
      <c r="JM242" s="156"/>
      <c r="JN242" s="156"/>
      <c r="JO242" s="156"/>
      <c r="JP242" s="156"/>
      <c r="JQ242" s="156"/>
      <c r="JR242" s="156"/>
      <c r="JS242" s="156"/>
      <c r="JT242" s="156"/>
      <c r="JU242" s="156"/>
    </row>
    <row r="243" spans="1:281" s="174" customFormat="1" ht="19.5" customHeight="1" x14ac:dyDescent="0.35">
      <c r="A243" s="156"/>
      <c r="B243" s="813">
        <f t="shared" si="1365"/>
        <v>41153</v>
      </c>
      <c r="C243" s="814">
        <f t="shared" si="1366"/>
        <v>31626.700000000004</v>
      </c>
      <c r="D243" s="816">
        <v>0</v>
      </c>
      <c r="E243" s="816">
        <v>0</v>
      </c>
      <c r="F243" s="814">
        <f t="shared" si="1298"/>
        <v>450.33</v>
      </c>
      <c r="G243" s="817">
        <f t="shared" si="1367"/>
        <v>32077.030000000006</v>
      </c>
      <c r="H243" s="818">
        <f t="shared" si="1368"/>
        <v>1.4238918382252967E-2</v>
      </c>
      <c r="I243" s="765">
        <f t="shared" si="1369"/>
        <v>118113.50000000003</v>
      </c>
      <c r="J243" s="159">
        <f t="shared" si="1299"/>
        <v>-707.63999999998487</v>
      </c>
      <c r="K243" s="267">
        <v>41153</v>
      </c>
      <c r="L243" s="162">
        <f t="shared" si="1370"/>
        <v>0</v>
      </c>
      <c r="M243" s="260">
        <v>1704.5</v>
      </c>
      <c r="N243" s="175">
        <f t="shared" si="1300"/>
        <v>0</v>
      </c>
      <c r="O243" s="162">
        <f t="shared" si="1371"/>
        <v>0</v>
      </c>
      <c r="P243" s="260">
        <v>170.45</v>
      </c>
      <c r="Q243" s="176">
        <f t="shared" si="1301"/>
        <v>0</v>
      </c>
      <c r="R243" s="161">
        <f t="shared" si="1372"/>
        <v>0</v>
      </c>
      <c r="S243" s="260">
        <v>539</v>
      </c>
      <c r="T243" s="177">
        <f t="shared" si="1302"/>
        <v>0</v>
      </c>
      <c r="U243" s="164">
        <f t="shared" si="1373"/>
        <v>0</v>
      </c>
      <c r="V243" s="260">
        <v>53.9</v>
      </c>
      <c r="W243" s="177">
        <f t="shared" si="1303"/>
        <v>0</v>
      </c>
      <c r="X243" s="164">
        <f t="shared" si="1374"/>
        <v>0</v>
      </c>
      <c r="Y243" s="248">
        <v>8162</v>
      </c>
      <c r="Z243" s="178">
        <f t="shared" si="1304"/>
        <v>0</v>
      </c>
      <c r="AA243" s="165">
        <f t="shared" si="1375"/>
        <v>0</v>
      </c>
      <c r="AB243" s="248">
        <v>4081</v>
      </c>
      <c r="AC243" s="179">
        <f t="shared" si="1305"/>
        <v>0</v>
      </c>
      <c r="AD243" s="164">
        <f t="shared" si="1376"/>
        <v>0</v>
      </c>
      <c r="AE243" s="248">
        <v>816.2</v>
      </c>
      <c r="AF243" s="179">
        <f t="shared" si="1306"/>
        <v>0</v>
      </c>
      <c r="AG243" s="164">
        <f t="shared" si="1377"/>
        <v>0</v>
      </c>
      <c r="AH243" s="439">
        <v>13890</v>
      </c>
      <c r="AI243" s="178">
        <f t="shared" si="1307"/>
        <v>0</v>
      </c>
      <c r="AJ243" s="165">
        <f t="shared" si="1378"/>
        <v>0</v>
      </c>
      <c r="AK243" s="439">
        <v>6945</v>
      </c>
      <c r="AL243" s="179">
        <f t="shared" si="1308"/>
        <v>0</v>
      </c>
      <c r="AM243" s="164">
        <f t="shared" si="1379"/>
        <v>0</v>
      </c>
      <c r="AN243" s="439">
        <v>2778</v>
      </c>
      <c r="AO243" s="178">
        <f t="shared" si="1309"/>
        <v>0</v>
      </c>
      <c r="AP243" s="165">
        <f t="shared" si="1380"/>
        <v>0</v>
      </c>
      <c r="AQ243" s="259">
        <v>-2352</v>
      </c>
      <c r="AR243" s="179">
        <f t="shared" si="1310"/>
        <v>0</v>
      </c>
      <c r="AS243" s="164">
        <f t="shared" si="1381"/>
        <v>1</v>
      </c>
      <c r="AT243" s="259">
        <v>-270.3</v>
      </c>
      <c r="AU243" s="180">
        <f t="shared" si="1311"/>
        <v>-270.3</v>
      </c>
      <c r="AV243" s="162">
        <f t="shared" si="1382"/>
        <v>0</v>
      </c>
      <c r="AW243" s="260">
        <v>290</v>
      </c>
      <c r="AX243" s="176">
        <f t="shared" si="1312"/>
        <v>0</v>
      </c>
      <c r="AY243" s="161">
        <f t="shared" si="1383"/>
        <v>0</v>
      </c>
      <c r="AZ243" s="248">
        <v>3183.75</v>
      </c>
      <c r="BA243" s="181">
        <f t="shared" si="1313"/>
        <v>0</v>
      </c>
      <c r="BB243" s="162">
        <f t="shared" si="1384"/>
        <v>0</v>
      </c>
      <c r="BC243" s="248">
        <v>318.38</v>
      </c>
      <c r="BD243" s="182">
        <f t="shared" si="1314"/>
        <v>0</v>
      </c>
      <c r="BE243" s="161">
        <f t="shared" si="1385"/>
        <v>0</v>
      </c>
      <c r="BF243" s="248">
        <v>3456.25</v>
      </c>
      <c r="BG243" s="182">
        <f t="shared" si="1315"/>
        <v>0</v>
      </c>
      <c r="BH243" s="161">
        <f t="shared" si="1386"/>
        <v>0</v>
      </c>
      <c r="BI243" s="248">
        <v>1728.13</v>
      </c>
      <c r="BJ243" s="180">
        <f t="shared" si="1316"/>
        <v>0</v>
      </c>
      <c r="BK243" s="161">
        <f t="shared" si="1387"/>
        <v>1</v>
      </c>
      <c r="BL243" s="248">
        <v>345.63</v>
      </c>
      <c r="BM243" s="180">
        <f t="shared" si="1317"/>
        <v>345.63</v>
      </c>
      <c r="BN243" s="161">
        <f t="shared" si="1388"/>
        <v>0</v>
      </c>
      <c r="BO243" s="260">
        <v>2081.25</v>
      </c>
      <c r="BP243" s="176">
        <f t="shared" si="1318"/>
        <v>0</v>
      </c>
      <c r="BQ243" s="161">
        <f t="shared" si="1389"/>
        <v>0</v>
      </c>
      <c r="BR243" s="260">
        <v>625</v>
      </c>
      <c r="BS243" s="182">
        <f t="shared" si="1319"/>
        <v>0</v>
      </c>
      <c r="BT243" s="161">
        <f t="shared" si="1390"/>
        <v>1</v>
      </c>
      <c r="BU243" s="260">
        <v>312.5</v>
      </c>
      <c r="BV243" s="180">
        <f t="shared" si="1320"/>
        <v>312.5</v>
      </c>
      <c r="BW243" s="162">
        <f t="shared" si="1391"/>
        <v>1</v>
      </c>
      <c r="BX243" s="260">
        <v>62.5</v>
      </c>
      <c r="BY243" s="176">
        <f t="shared" si="1321"/>
        <v>62.5</v>
      </c>
      <c r="BZ243" s="161">
        <f t="shared" si="1392"/>
        <v>0</v>
      </c>
      <c r="CA243" s="260">
        <v>1273</v>
      </c>
      <c r="CB243" s="180">
        <f t="shared" si="1322"/>
        <v>0</v>
      </c>
      <c r="CC243" s="162">
        <f t="shared" si="1393"/>
        <v>0</v>
      </c>
      <c r="CD243" s="259">
        <v>-71.349999999999994</v>
      </c>
      <c r="CE243" s="182">
        <f t="shared" si="1323"/>
        <v>0</v>
      </c>
      <c r="CF243" s="410">
        <f t="shared" si="1394"/>
        <v>0</v>
      </c>
      <c r="CG243" s="260">
        <v>1261</v>
      </c>
      <c r="CH243" s="182">
        <f t="shared" si="1324"/>
        <v>0</v>
      </c>
      <c r="CI243" s="416">
        <f t="shared" si="1395"/>
        <v>0</v>
      </c>
      <c r="CJ243" s="260">
        <v>611</v>
      </c>
      <c r="CK243" s="444">
        <f t="shared" si="1325"/>
        <v>0</v>
      </c>
      <c r="CL243" s="162">
        <f t="shared" si="1396"/>
        <v>0</v>
      </c>
      <c r="CM243" s="260">
        <v>91</v>
      </c>
      <c r="CN243" s="608">
        <f t="shared" si="1326"/>
        <v>0</v>
      </c>
      <c r="CO243" s="158">
        <f t="shared" si="1327"/>
        <v>450.33</v>
      </c>
      <c r="CP243" s="182"/>
      <c r="CQ243" s="731">
        <f t="shared" si="1328"/>
        <v>450.33</v>
      </c>
      <c r="CR243" s="599"/>
      <c r="CS243" s="359">
        <f t="shared" si="1397"/>
        <v>41153</v>
      </c>
      <c r="CT243" s="613"/>
      <c r="CU243" s="182"/>
      <c r="CV243" s="608"/>
      <c r="CW243" s="642"/>
      <c r="CX243" s="182"/>
      <c r="CY243" s="608"/>
      <c r="CZ243" s="613"/>
      <c r="DA243" s="182"/>
      <c r="DB243" s="608"/>
      <c r="DC243" s="613"/>
      <c r="DD243" s="182"/>
      <c r="DE243" s="608"/>
      <c r="DF243" s="613"/>
      <c r="DG243" s="182"/>
      <c r="DH243" s="608"/>
      <c r="DI243" s="613"/>
      <c r="DJ243" s="182"/>
      <c r="DK243" s="608"/>
      <c r="DL243" s="613"/>
      <c r="DM243" s="182"/>
      <c r="DN243" s="608"/>
      <c r="DO243" s="613"/>
      <c r="DP243" s="182"/>
      <c r="DQ243" s="608"/>
      <c r="DR243" s="613"/>
      <c r="DS243" s="182"/>
      <c r="DT243" s="608"/>
      <c r="DU243" s="613"/>
      <c r="DV243" s="182"/>
      <c r="DW243" s="608"/>
      <c r="DX243" s="613"/>
      <c r="DY243" s="182"/>
      <c r="DZ243" s="608"/>
      <c r="EA243" s="613"/>
      <c r="EB243" s="182"/>
      <c r="EC243" s="608"/>
      <c r="ED243" s="613"/>
      <c r="EE243" s="182"/>
      <c r="EF243" s="608"/>
      <c r="EG243" s="613"/>
      <c r="EH243" s="182"/>
      <c r="EI243" s="608"/>
      <c r="EJ243" s="613"/>
      <c r="EK243" s="182"/>
      <c r="EL243" s="608"/>
      <c r="EM243" s="613"/>
      <c r="EN243" s="182"/>
      <c r="EO243" s="608"/>
      <c r="EP243" s="613"/>
      <c r="EQ243" s="182"/>
      <c r="ER243" s="608"/>
      <c r="ES243" s="613"/>
      <c r="ET243" s="182"/>
      <c r="EU243" s="608"/>
      <c r="EV243" s="613"/>
      <c r="EW243" s="182"/>
      <c r="EX243" s="608"/>
      <c r="EY243" s="613"/>
      <c r="EZ243" s="182"/>
      <c r="FA243" s="608"/>
      <c r="FB243" s="182"/>
      <c r="FC243" s="182"/>
      <c r="FD243" s="182"/>
      <c r="FE243" s="588"/>
      <c r="FF243" s="182"/>
      <c r="FG243" s="181"/>
      <c r="FH243" s="860"/>
      <c r="FI243" s="662">
        <f t="shared" si="966"/>
        <v>42248</v>
      </c>
      <c r="FJ243" s="677"/>
      <c r="FK243" s="677"/>
      <c r="FL243" s="677"/>
      <c r="FM243" s="677"/>
      <c r="FN243" s="677"/>
      <c r="FO243" s="677"/>
      <c r="FP243" s="677"/>
      <c r="FQ243" s="677"/>
      <c r="FR243" s="677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666"/>
      <c r="GD243" s="666"/>
      <c r="GE243" s="666"/>
      <c r="GF243" s="681"/>
      <c r="GG243" s="169"/>
      <c r="GH243" s="686">
        <f t="shared" si="1329"/>
        <v>0</v>
      </c>
      <c r="GI243" s="171">
        <f t="shared" si="1330"/>
        <v>0</v>
      </c>
      <c r="GJ243" s="171">
        <f t="shared" si="1331"/>
        <v>0</v>
      </c>
      <c r="GK243" s="171">
        <f t="shared" si="1332"/>
        <v>0</v>
      </c>
      <c r="GL243" s="171">
        <f t="shared" si="1333"/>
        <v>0</v>
      </c>
      <c r="GM243" s="171">
        <f t="shared" si="1334"/>
        <v>0</v>
      </c>
      <c r="GN243" s="171">
        <f t="shared" si="1335"/>
        <v>0</v>
      </c>
      <c r="GO243" s="171">
        <f t="shared" si="1336"/>
        <v>0</v>
      </c>
      <c r="GP243" s="171">
        <f t="shared" si="1337"/>
        <v>0</v>
      </c>
      <c r="GQ243" s="171">
        <f t="shared" si="1338"/>
        <v>0</v>
      </c>
      <c r="GR243" s="171">
        <f t="shared" si="1339"/>
        <v>0</v>
      </c>
      <c r="GS243" s="171">
        <f t="shared" si="1340"/>
        <v>11418.399999999998</v>
      </c>
      <c r="GT243" s="171">
        <f t="shared" si="1341"/>
        <v>0</v>
      </c>
      <c r="GU243" s="171">
        <f t="shared" si="1342"/>
        <v>0</v>
      </c>
      <c r="GV243" s="171">
        <f t="shared" si="1343"/>
        <v>0</v>
      </c>
      <c r="GW243" s="171">
        <f t="shared" si="1344"/>
        <v>0</v>
      </c>
      <c r="GX243" s="171">
        <f t="shared" si="1345"/>
        <v>0</v>
      </c>
      <c r="GY243" s="171">
        <f t="shared" si="1346"/>
        <v>20575.420000000006</v>
      </c>
      <c r="GZ243" s="171">
        <f t="shared" si="1347"/>
        <v>0</v>
      </c>
      <c r="HA243" s="171">
        <f t="shared" si="1348"/>
        <v>0</v>
      </c>
      <c r="HB243" s="171">
        <f t="shared" si="1349"/>
        <v>105620.43999999999</v>
      </c>
      <c r="HC243" s="171">
        <f t="shared" si="1350"/>
        <v>17095.489999999998</v>
      </c>
      <c r="HD243" s="171">
        <f t="shared" si="1351"/>
        <v>0</v>
      </c>
      <c r="HE243" s="171">
        <f t="shared" si="1352"/>
        <v>0</v>
      </c>
      <c r="HF243" s="171">
        <f t="shared" si="1353"/>
        <v>0</v>
      </c>
      <c r="HG243" s="171">
        <f t="shared" si="1354"/>
        <v>0</v>
      </c>
      <c r="HH243" s="171">
        <f t="shared" si="1355"/>
        <v>0</v>
      </c>
      <c r="HI243" s="778"/>
      <c r="HJ243" s="171">
        <f t="shared" si="1356"/>
        <v>823.41</v>
      </c>
      <c r="HK243" s="171"/>
      <c r="HL243" s="172">
        <f t="shared" si="1357"/>
        <v>42248</v>
      </c>
      <c r="HM243" s="171">
        <f t="shared" si="1197"/>
        <v>154709.75000000003</v>
      </c>
      <c r="HN243" s="700">
        <f t="shared" si="1358"/>
        <v>41153</v>
      </c>
      <c r="HO243" s="160">
        <f t="shared" si="1359"/>
        <v>450.33</v>
      </c>
      <c r="HP243" s="160">
        <f t="shared" si="1360"/>
        <v>0</v>
      </c>
      <c r="HQ243" s="171">
        <f t="shared" si="1361"/>
        <v>450.33</v>
      </c>
      <c r="HR243" s="168">
        <f t="shared" si="1362"/>
        <v>1</v>
      </c>
      <c r="HS243" s="168">
        <f t="shared" si="1363"/>
        <v>0</v>
      </c>
      <c r="HT243" s="160">
        <f t="shared" si="1398"/>
        <v>118113.50000000003</v>
      </c>
      <c r="HU243" s="158">
        <f>MAX(HT55:HT243)</f>
        <v>118821.14000000001</v>
      </c>
      <c r="HV243" s="158">
        <f t="shared" si="1364"/>
        <v>-707.63999999998487</v>
      </c>
      <c r="HW243" s="170"/>
      <c r="HX243" s="468"/>
      <c r="HY243" s="156"/>
      <c r="HZ243" s="156"/>
      <c r="IA243" s="156"/>
      <c r="IB243" s="156"/>
      <c r="IC243" s="156"/>
      <c r="ID243" s="156"/>
      <c r="IE243" s="156"/>
      <c r="IF243" s="156"/>
      <c r="IG243" s="156"/>
      <c r="IH243" s="156"/>
      <c r="II243" s="156"/>
      <c r="IJ243" s="156"/>
      <c r="IK243" s="156"/>
      <c r="IL243" s="156"/>
      <c r="IM243" s="156"/>
      <c r="IN243" s="156"/>
      <c r="IO243" s="156"/>
      <c r="IP243" s="156"/>
      <c r="IQ243" s="156"/>
      <c r="IR243" s="156"/>
      <c r="IS243" s="156"/>
      <c r="IT243" s="156"/>
      <c r="IU243" s="156"/>
      <c r="IV243" s="156"/>
      <c r="IW243" s="156"/>
      <c r="IX243" s="156"/>
      <c r="IY243" s="156"/>
      <c r="IZ243" s="156"/>
      <c r="JA243" s="156"/>
      <c r="JB243" s="156"/>
      <c r="JC243" s="156"/>
      <c r="JD243" s="156"/>
      <c r="JE243" s="156"/>
      <c r="JF243" s="156"/>
      <c r="JG243" s="156"/>
      <c r="JH243" s="156"/>
      <c r="JI243" s="156"/>
      <c r="JJ243" s="156"/>
      <c r="JK243" s="156"/>
      <c r="JL243" s="156"/>
      <c r="JM243" s="156"/>
      <c r="JN243" s="156"/>
      <c r="JO243" s="156"/>
      <c r="JP243" s="156"/>
      <c r="JQ243" s="156"/>
      <c r="JR243" s="156"/>
      <c r="JS243" s="156"/>
      <c r="JT243" s="156"/>
      <c r="JU243" s="156"/>
    </row>
    <row r="244" spans="1:281" s="174" customFormat="1" ht="19.5" customHeight="1" x14ac:dyDescent="0.35">
      <c r="A244" s="156"/>
      <c r="B244" s="813">
        <f t="shared" si="1365"/>
        <v>41183</v>
      </c>
      <c r="C244" s="814">
        <f t="shared" si="1366"/>
        <v>32077.030000000006</v>
      </c>
      <c r="D244" s="816">
        <v>0</v>
      </c>
      <c r="E244" s="816">
        <v>0</v>
      </c>
      <c r="F244" s="814">
        <f t="shared" si="1298"/>
        <v>1139.98</v>
      </c>
      <c r="G244" s="817">
        <f t="shared" si="1367"/>
        <v>33217.010000000009</v>
      </c>
      <c r="H244" s="818">
        <f t="shared" si="1368"/>
        <v>3.5538826381370091E-2</v>
      </c>
      <c r="I244" s="765">
        <f t="shared" si="1369"/>
        <v>119253.48000000003</v>
      </c>
      <c r="J244" s="159">
        <f t="shared" si="1299"/>
        <v>0</v>
      </c>
      <c r="K244" s="267">
        <v>41183</v>
      </c>
      <c r="L244" s="162">
        <f t="shared" si="1370"/>
        <v>0</v>
      </c>
      <c r="M244" s="259">
        <v>-1647.5</v>
      </c>
      <c r="N244" s="175">
        <f t="shared" si="1300"/>
        <v>0</v>
      </c>
      <c r="O244" s="162">
        <f t="shared" si="1371"/>
        <v>0</v>
      </c>
      <c r="P244" s="259">
        <v>-270.05</v>
      </c>
      <c r="Q244" s="176">
        <f t="shared" si="1301"/>
        <v>0</v>
      </c>
      <c r="R244" s="161">
        <f t="shared" si="1372"/>
        <v>0</v>
      </c>
      <c r="S244" s="260">
        <v>3496.4</v>
      </c>
      <c r="T244" s="177">
        <f t="shared" si="1302"/>
        <v>0</v>
      </c>
      <c r="U244" s="164">
        <f t="shared" si="1373"/>
        <v>0</v>
      </c>
      <c r="V244" s="260">
        <v>314.54000000000002</v>
      </c>
      <c r="W244" s="177">
        <f t="shared" si="1303"/>
        <v>0</v>
      </c>
      <c r="X244" s="164">
        <f t="shared" si="1374"/>
        <v>0</v>
      </c>
      <c r="Y244" s="248">
        <v>161</v>
      </c>
      <c r="Z244" s="178">
        <f t="shared" si="1304"/>
        <v>0</v>
      </c>
      <c r="AA244" s="165">
        <f t="shared" si="1375"/>
        <v>0</v>
      </c>
      <c r="AB244" s="248">
        <v>61</v>
      </c>
      <c r="AC244" s="179">
        <f t="shared" si="1305"/>
        <v>0</v>
      </c>
      <c r="AD244" s="164">
        <f t="shared" si="1376"/>
        <v>0</v>
      </c>
      <c r="AE244" s="247">
        <v>-19</v>
      </c>
      <c r="AF244" s="179">
        <f t="shared" si="1306"/>
        <v>0</v>
      </c>
      <c r="AG244" s="164">
        <f t="shared" si="1377"/>
        <v>0</v>
      </c>
      <c r="AH244" s="439">
        <v>621</v>
      </c>
      <c r="AI244" s="178">
        <f t="shared" si="1307"/>
        <v>0</v>
      </c>
      <c r="AJ244" s="165">
        <f t="shared" si="1378"/>
        <v>0</v>
      </c>
      <c r="AK244" s="439">
        <v>291</v>
      </c>
      <c r="AL244" s="179">
        <f t="shared" si="1308"/>
        <v>0</v>
      </c>
      <c r="AM244" s="164">
        <f t="shared" si="1379"/>
        <v>0</v>
      </c>
      <c r="AN244" s="439">
        <v>93</v>
      </c>
      <c r="AO244" s="178">
        <f t="shared" si="1309"/>
        <v>0</v>
      </c>
      <c r="AP244" s="165">
        <f t="shared" si="1380"/>
        <v>0</v>
      </c>
      <c r="AQ244" s="260">
        <v>7</v>
      </c>
      <c r="AR244" s="179">
        <f t="shared" si="1310"/>
        <v>0</v>
      </c>
      <c r="AS244" s="164">
        <f t="shared" si="1381"/>
        <v>1</v>
      </c>
      <c r="AT244" s="259">
        <v>-34.4</v>
      </c>
      <c r="AU244" s="180">
        <f t="shared" si="1311"/>
        <v>-34.4</v>
      </c>
      <c r="AV244" s="162">
        <f t="shared" si="1382"/>
        <v>0</v>
      </c>
      <c r="AW244" s="260">
        <v>296</v>
      </c>
      <c r="AX244" s="176">
        <f t="shared" si="1312"/>
        <v>0</v>
      </c>
      <c r="AY244" s="161">
        <f t="shared" si="1383"/>
        <v>0</v>
      </c>
      <c r="AZ244" s="248">
        <v>707.5</v>
      </c>
      <c r="BA244" s="181">
        <f t="shared" si="1313"/>
        <v>0</v>
      </c>
      <c r="BB244" s="162">
        <f t="shared" si="1384"/>
        <v>0</v>
      </c>
      <c r="BC244" s="248">
        <v>70.75</v>
      </c>
      <c r="BD244" s="182">
        <f t="shared" si="1314"/>
        <v>0</v>
      </c>
      <c r="BE244" s="161">
        <f t="shared" si="1385"/>
        <v>0</v>
      </c>
      <c r="BF244" s="248">
        <v>1273.75</v>
      </c>
      <c r="BG244" s="182">
        <f t="shared" si="1315"/>
        <v>0</v>
      </c>
      <c r="BH244" s="161">
        <f t="shared" si="1386"/>
        <v>0</v>
      </c>
      <c r="BI244" s="248">
        <v>636.88</v>
      </c>
      <c r="BJ244" s="180">
        <f t="shared" si="1316"/>
        <v>0</v>
      </c>
      <c r="BK244" s="161">
        <f t="shared" si="1387"/>
        <v>1</v>
      </c>
      <c r="BL244" s="248">
        <v>127.38</v>
      </c>
      <c r="BM244" s="180">
        <f t="shared" si="1317"/>
        <v>127.38</v>
      </c>
      <c r="BN244" s="161">
        <f t="shared" si="1388"/>
        <v>0</v>
      </c>
      <c r="BO244" s="259">
        <v>-964</v>
      </c>
      <c r="BP244" s="176">
        <f t="shared" si="1318"/>
        <v>0</v>
      </c>
      <c r="BQ244" s="161">
        <f t="shared" si="1389"/>
        <v>0</v>
      </c>
      <c r="BR244" s="260">
        <v>1836</v>
      </c>
      <c r="BS244" s="182">
        <f t="shared" si="1319"/>
        <v>0</v>
      </c>
      <c r="BT244" s="161">
        <f t="shared" si="1390"/>
        <v>1</v>
      </c>
      <c r="BU244" s="260">
        <v>898.5</v>
      </c>
      <c r="BV244" s="180">
        <f t="shared" si="1320"/>
        <v>898.5</v>
      </c>
      <c r="BW244" s="162">
        <f t="shared" si="1391"/>
        <v>1</v>
      </c>
      <c r="BX244" s="260">
        <v>148.5</v>
      </c>
      <c r="BY244" s="176">
        <f t="shared" si="1321"/>
        <v>148.5</v>
      </c>
      <c r="BZ244" s="161">
        <f t="shared" si="1392"/>
        <v>0</v>
      </c>
      <c r="CA244" s="259">
        <v>-13</v>
      </c>
      <c r="CB244" s="180">
        <f t="shared" si="1322"/>
        <v>0</v>
      </c>
      <c r="CC244" s="162">
        <f t="shared" si="1393"/>
        <v>0</v>
      </c>
      <c r="CD244" s="259">
        <v>-37.65</v>
      </c>
      <c r="CE244" s="182">
        <f t="shared" si="1323"/>
        <v>0</v>
      </c>
      <c r="CF244" s="410">
        <f t="shared" si="1394"/>
        <v>0</v>
      </c>
      <c r="CG244" s="260">
        <v>5950</v>
      </c>
      <c r="CH244" s="182">
        <f t="shared" si="1324"/>
        <v>0</v>
      </c>
      <c r="CI244" s="416">
        <f t="shared" si="1395"/>
        <v>0</v>
      </c>
      <c r="CJ244" s="260">
        <v>2975</v>
      </c>
      <c r="CK244" s="444">
        <f t="shared" si="1325"/>
        <v>0</v>
      </c>
      <c r="CL244" s="162">
        <f t="shared" si="1396"/>
        <v>0</v>
      </c>
      <c r="CM244" s="260">
        <v>595</v>
      </c>
      <c r="CN244" s="608">
        <f t="shared" si="1326"/>
        <v>0</v>
      </c>
      <c r="CO244" s="158">
        <f t="shared" si="1327"/>
        <v>1139.98</v>
      </c>
      <c r="CP244" s="182"/>
      <c r="CQ244" s="731">
        <f t="shared" si="1328"/>
        <v>1139.98</v>
      </c>
      <c r="CR244" s="599"/>
      <c r="CS244" s="359">
        <f t="shared" si="1397"/>
        <v>41183</v>
      </c>
      <c r="CT244" s="613"/>
      <c r="CU244" s="182"/>
      <c r="CV244" s="608"/>
      <c r="CW244" s="642"/>
      <c r="CX244" s="182"/>
      <c r="CY244" s="608"/>
      <c r="CZ244" s="613"/>
      <c r="DA244" s="182"/>
      <c r="DB244" s="608"/>
      <c r="DC244" s="613"/>
      <c r="DD244" s="182"/>
      <c r="DE244" s="608"/>
      <c r="DF244" s="613"/>
      <c r="DG244" s="182"/>
      <c r="DH244" s="608"/>
      <c r="DI244" s="613"/>
      <c r="DJ244" s="182"/>
      <c r="DK244" s="608"/>
      <c r="DL244" s="613"/>
      <c r="DM244" s="182"/>
      <c r="DN244" s="608"/>
      <c r="DO244" s="613"/>
      <c r="DP244" s="182"/>
      <c r="DQ244" s="608"/>
      <c r="DR244" s="613"/>
      <c r="DS244" s="182"/>
      <c r="DT244" s="608"/>
      <c r="DU244" s="613"/>
      <c r="DV244" s="182"/>
      <c r="DW244" s="608"/>
      <c r="DX244" s="613"/>
      <c r="DY244" s="182"/>
      <c r="DZ244" s="608"/>
      <c r="EA244" s="613"/>
      <c r="EB244" s="182"/>
      <c r="EC244" s="608"/>
      <c r="ED244" s="613"/>
      <c r="EE244" s="182"/>
      <c r="EF244" s="608"/>
      <c r="EG244" s="613"/>
      <c r="EH244" s="182"/>
      <c r="EI244" s="608"/>
      <c r="EJ244" s="613"/>
      <c r="EK244" s="182"/>
      <c r="EL244" s="608"/>
      <c r="EM244" s="613"/>
      <c r="EN244" s="182"/>
      <c r="EO244" s="608"/>
      <c r="EP244" s="613"/>
      <c r="EQ244" s="182"/>
      <c r="ER244" s="608"/>
      <c r="ES244" s="613"/>
      <c r="ET244" s="182"/>
      <c r="EU244" s="608"/>
      <c r="EV244" s="613"/>
      <c r="EW244" s="182"/>
      <c r="EX244" s="608"/>
      <c r="EY244" s="613"/>
      <c r="EZ244" s="182"/>
      <c r="FA244" s="608"/>
      <c r="FB244" s="182"/>
      <c r="FC244" s="182"/>
      <c r="FD244" s="182"/>
      <c r="FE244" s="588"/>
      <c r="FF244" s="182"/>
      <c r="FG244" s="181"/>
      <c r="FH244" s="860"/>
      <c r="FI244" s="662">
        <f t="shared" si="966"/>
        <v>42278</v>
      </c>
      <c r="FJ244" s="677"/>
      <c r="FK244" s="677"/>
      <c r="FL244" s="677"/>
      <c r="FM244" s="677"/>
      <c r="FN244" s="677"/>
      <c r="FO244" s="677"/>
      <c r="FP244" s="677"/>
      <c r="FQ244" s="677"/>
      <c r="FR244" s="677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666"/>
      <c r="GD244" s="666"/>
      <c r="GE244" s="666"/>
      <c r="GF244" s="666"/>
      <c r="GG244" s="169"/>
      <c r="GH244" s="686">
        <f t="shared" si="1329"/>
        <v>0</v>
      </c>
      <c r="GI244" s="171">
        <f t="shared" si="1330"/>
        <v>0</v>
      </c>
      <c r="GJ244" s="171">
        <f t="shared" si="1331"/>
        <v>0</v>
      </c>
      <c r="GK244" s="171">
        <f t="shared" si="1332"/>
        <v>0</v>
      </c>
      <c r="GL244" s="171">
        <f t="shared" si="1333"/>
        <v>0</v>
      </c>
      <c r="GM244" s="171">
        <f t="shared" si="1334"/>
        <v>0</v>
      </c>
      <c r="GN244" s="171">
        <f t="shared" si="1335"/>
        <v>0</v>
      </c>
      <c r="GO244" s="171">
        <f t="shared" si="1336"/>
        <v>0</v>
      </c>
      <c r="GP244" s="171">
        <f t="shared" si="1337"/>
        <v>0</v>
      </c>
      <c r="GQ244" s="171">
        <f t="shared" si="1338"/>
        <v>0</v>
      </c>
      <c r="GR244" s="171">
        <f t="shared" si="1339"/>
        <v>0</v>
      </c>
      <c r="GS244" s="171">
        <f t="shared" si="1340"/>
        <v>11124.199999999997</v>
      </c>
      <c r="GT244" s="171">
        <f t="shared" si="1341"/>
        <v>0</v>
      </c>
      <c r="GU244" s="171">
        <f t="shared" si="1342"/>
        <v>0</v>
      </c>
      <c r="GV244" s="171">
        <f t="shared" si="1343"/>
        <v>0</v>
      </c>
      <c r="GW244" s="171">
        <f t="shared" si="1344"/>
        <v>0</v>
      </c>
      <c r="GX244" s="171">
        <f t="shared" si="1345"/>
        <v>0</v>
      </c>
      <c r="GY244" s="171">
        <f t="shared" si="1346"/>
        <v>20292.540000000005</v>
      </c>
      <c r="GZ244" s="171">
        <f t="shared" si="1347"/>
        <v>0</v>
      </c>
      <c r="HA244" s="171">
        <f t="shared" si="1348"/>
        <v>0</v>
      </c>
      <c r="HB244" s="171">
        <f t="shared" si="1349"/>
        <v>105206.44999999998</v>
      </c>
      <c r="HC244" s="171">
        <f t="shared" si="1350"/>
        <v>16981.489999999998</v>
      </c>
      <c r="HD244" s="171">
        <f t="shared" si="1351"/>
        <v>0</v>
      </c>
      <c r="HE244" s="171">
        <f t="shared" si="1352"/>
        <v>0</v>
      </c>
      <c r="HF244" s="171">
        <f t="shared" si="1353"/>
        <v>0</v>
      </c>
      <c r="HG244" s="171">
        <f t="shared" si="1354"/>
        <v>0</v>
      </c>
      <c r="HH244" s="171">
        <f t="shared" si="1355"/>
        <v>0</v>
      </c>
      <c r="HI244" s="778"/>
      <c r="HJ244" s="171">
        <f t="shared" si="1356"/>
        <v>-1105.07</v>
      </c>
      <c r="HK244" s="171"/>
      <c r="HL244" s="172">
        <f t="shared" si="1357"/>
        <v>42278</v>
      </c>
      <c r="HM244" s="171">
        <f t="shared" si="1197"/>
        <v>153604.68000000002</v>
      </c>
      <c r="HN244" s="700">
        <f t="shared" si="1358"/>
        <v>41183</v>
      </c>
      <c r="HO244" s="160">
        <f t="shared" si="1359"/>
        <v>1139.98</v>
      </c>
      <c r="HP244" s="160">
        <f t="shared" si="1360"/>
        <v>0</v>
      </c>
      <c r="HQ244" s="171">
        <f t="shared" si="1361"/>
        <v>1139.98</v>
      </c>
      <c r="HR244" s="168">
        <f t="shared" si="1362"/>
        <v>1</v>
      </c>
      <c r="HS244" s="168">
        <f t="shared" si="1363"/>
        <v>0</v>
      </c>
      <c r="HT244" s="160">
        <f t="shared" si="1398"/>
        <v>119253.48000000003</v>
      </c>
      <c r="HU244" s="158">
        <f>MAX(HT55:HT244)</f>
        <v>119253.48000000003</v>
      </c>
      <c r="HV244" s="158">
        <f t="shared" si="1364"/>
        <v>0</v>
      </c>
      <c r="HW244" s="170"/>
      <c r="HX244" s="468"/>
      <c r="HY244" s="156"/>
      <c r="HZ244" s="156"/>
      <c r="IA244" s="156"/>
      <c r="IB244" s="156"/>
      <c r="IC244" s="156"/>
      <c r="ID244" s="156"/>
      <c r="IE244" s="156"/>
      <c r="IF244" s="156"/>
      <c r="IG244" s="156"/>
      <c r="IH244" s="156"/>
      <c r="II244" s="156"/>
      <c r="IJ244" s="156"/>
      <c r="IK244" s="156"/>
      <c r="IL244" s="156"/>
      <c r="IM244" s="156"/>
      <c r="IN244" s="156"/>
      <c r="IO244" s="156"/>
      <c r="IP244" s="156"/>
      <c r="IQ244" s="156"/>
      <c r="IR244" s="156"/>
      <c r="IS244" s="156"/>
      <c r="IT244" s="156"/>
      <c r="IU244" s="156"/>
      <c r="IV244" s="156"/>
      <c r="IW244" s="156"/>
      <c r="IX244" s="156"/>
      <c r="IY244" s="156"/>
      <c r="IZ244" s="156"/>
      <c r="JA244" s="156"/>
      <c r="JB244" s="156"/>
      <c r="JC244" s="156"/>
      <c r="JD244" s="156"/>
      <c r="JE244" s="156"/>
      <c r="JF244" s="156"/>
      <c r="JG244" s="156"/>
      <c r="JH244" s="156"/>
      <c r="JI244" s="156"/>
      <c r="JJ244" s="156"/>
      <c r="JK244" s="156"/>
      <c r="JL244" s="156"/>
      <c r="JM244" s="156"/>
      <c r="JN244" s="156"/>
      <c r="JO244" s="156"/>
      <c r="JP244" s="156"/>
      <c r="JQ244" s="156"/>
      <c r="JR244" s="156"/>
      <c r="JS244" s="156"/>
      <c r="JT244" s="156"/>
      <c r="JU244" s="156"/>
    </row>
    <row r="245" spans="1:281" s="174" customFormat="1" ht="19.5" customHeight="1" x14ac:dyDescent="0.35">
      <c r="A245" s="156"/>
      <c r="B245" s="813">
        <f t="shared" si="1365"/>
        <v>41214</v>
      </c>
      <c r="C245" s="814">
        <f t="shared" si="1366"/>
        <v>33217.010000000009</v>
      </c>
      <c r="D245" s="816">
        <v>0</v>
      </c>
      <c r="E245" s="816">
        <v>0</v>
      </c>
      <c r="F245" s="814">
        <f t="shared" si="1298"/>
        <v>2907.25</v>
      </c>
      <c r="G245" s="817">
        <f t="shared" si="1367"/>
        <v>36124.260000000009</v>
      </c>
      <c r="H245" s="818">
        <f t="shared" si="1368"/>
        <v>8.7522928764509483E-2</v>
      </c>
      <c r="I245" s="765">
        <f t="shared" si="1369"/>
        <v>122160.73000000003</v>
      </c>
      <c r="J245" s="159">
        <f t="shared" si="1299"/>
        <v>0</v>
      </c>
      <c r="K245" s="267">
        <v>41214</v>
      </c>
      <c r="L245" s="162">
        <f t="shared" si="1370"/>
        <v>0</v>
      </c>
      <c r="M245" s="260">
        <v>385</v>
      </c>
      <c r="N245" s="175">
        <f t="shared" si="1300"/>
        <v>0</v>
      </c>
      <c r="O245" s="162">
        <f t="shared" si="1371"/>
        <v>0</v>
      </c>
      <c r="P245" s="260">
        <v>3.4</v>
      </c>
      <c r="Q245" s="176">
        <f t="shared" si="1301"/>
        <v>0</v>
      </c>
      <c r="R245" s="161">
        <f t="shared" si="1372"/>
        <v>0</v>
      </c>
      <c r="S245" s="259">
        <v>-133.80000000000001</v>
      </c>
      <c r="T245" s="177">
        <f t="shared" si="1302"/>
        <v>0</v>
      </c>
      <c r="U245" s="164">
        <f t="shared" si="1373"/>
        <v>0</v>
      </c>
      <c r="V245" s="259">
        <v>-48.48</v>
      </c>
      <c r="W245" s="177">
        <f t="shared" si="1303"/>
        <v>0</v>
      </c>
      <c r="X245" s="164">
        <f t="shared" si="1374"/>
        <v>0</v>
      </c>
      <c r="Y245" s="247">
        <v>-1931</v>
      </c>
      <c r="Z245" s="178">
        <f t="shared" si="1304"/>
        <v>0</v>
      </c>
      <c r="AA245" s="165">
        <f t="shared" si="1375"/>
        <v>0</v>
      </c>
      <c r="AB245" s="247">
        <v>-985</v>
      </c>
      <c r="AC245" s="179">
        <f t="shared" si="1305"/>
        <v>0</v>
      </c>
      <c r="AD245" s="164">
        <f t="shared" si="1376"/>
        <v>0</v>
      </c>
      <c r="AE245" s="247">
        <v>-228.2</v>
      </c>
      <c r="AF245" s="179">
        <f t="shared" si="1306"/>
        <v>0</v>
      </c>
      <c r="AG245" s="164">
        <f t="shared" si="1377"/>
        <v>0</v>
      </c>
      <c r="AH245" s="439">
        <v>5026</v>
      </c>
      <c r="AI245" s="178">
        <f t="shared" si="1307"/>
        <v>0</v>
      </c>
      <c r="AJ245" s="165">
        <f t="shared" si="1378"/>
        <v>0</v>
      </c>
      <c r="AK245" s="439">
        <v>2493.5</v>
      </c>
      <c r="AL245" s="179">
        <f t="shared" si="1308"/>
        <v>0</v>
      </c>
      <c r="AM245" s="164">
        <f t="shared" si="1379"/>
        <v>0</v>
      </c>
      <c r="AN245" s="439">
        <v>974</v>
      </c>
      <c r="AO245" s="178">
        <f t="shared" si="1309"/>
        <v>0</v>
      </c>
      <c r="AP245" s="165">
        <f t="shared" si="1380"/>
        <v>0</v>
      </c>
      <c r="AQ245" s="259">
        <v>-510</v>
      </c>
      <c r="AR245" s="179">
        <f t="shared" si="1310"/>
        <v>0</v>
      </c>
      <c r="AS245" s="164">
        <f t="shared" si="1381"/>
        <v>1</v>
      </c>
      <c r="AT245" s="259">
        <v>-51</v>
      </c>
      <c r="AU245" s="180">
        <f t="shared" si="1311"/>
        <v>-51</v>
      </c>
      <c r="AV245" s="162">
        <f t="shared" si="1382"/>
        <v>0</v>
      </c>
      <c r="AW245" s="259">
        <v>-601</v>
      </c>
      <c r="AX245" s="176">
        <f t="shared" si="1312"/>
        <v>0</v>
      </c>
      <c r="AY245" s="161">
        <f t="shared" si="1383"/>
        <v>0</v>
      </c>
      <c r="AZ245" s="248">
        <v>105.75</v>
      </c>
      <c r="BA245" s="181">
        <f t="shared" si="1313"/>
        <v>0</v>
      </c>
      <c r="BB245" s="162">
        <f t="shared" si="1384"/>
        <v>0</v>
      </c>
      <c r="BC245" s="248">
        <v>2.78</v>
      </c>
      <c r="BD245" s="182">
        <f t="shared" si="1314"/>
        <v>0</v>
      </c>
      <c r="BE245" s="161">
        <f t="shared" si="1385"/>
        <v>0</v>
      </c>
      <c r="BF245" s="247">
        <v>-465.5</v>
      </c>
      <c r="BG245" s="182">
        <f t="shared" si="1315"/>
        <v>0</v>
      </c>
      <c r="BH245" s="161">
        <f t="shared" si="1386"/>
        <v>0</v>
      </c>
      <c r="BI245" s="247">
        <v>-271.75</v>
      </c>
      <c r="BJ245" s="180">
        <f t="shared" si="1316"/>
        <v>0</v>
      </c>
      <c r="BK245" s="161">
        <f t="shared" si="1387"/>
        <v>1</v>
      </c>
      <c r="BL245" s="247">
        <v>-116.75</v>
      </c>
      <c r="BM245" s="180">
        <f t="shared" si="1317"/>
        <v>-116.75</v>
      </c>
      <c r="BN245" s="161">
        <f t="shared" si="1388"/>
        <v>0</v>
      </c>
      <c r="BO245" s="259">
        <v>-1392</v>
      </c>
      <c r="BP245" s="176">
        <f t="shared" si="1318"/>
        <v>0</v>
      </c>
      <c r="BQ245" s="161">
        <f t="shared" si="1389"/>
        <v>0</v>
      </c>
      <c r="BR245" s="260">
        <v>5125</v>
      </c>
      <c r="BS245" s="182">
        <f t="shared" si="1319"/>
        <v>0</v>
      </c>
      <c r="BT245" s="161">
        <f t="shared" si="1390"/>
        <v>1</v>
      </c>
      <c r="BU245" s="260">
        <v>2562.5</v>
      </c>
      <c r="BV245" s="180">
        <f t="shared" si="1320"/>
        <v>2562.5</v>
      </c>
      <c r="BW245" s="162">
        <f t="shared" si="1391"/>
        <v>1</v>
      </c>
      <c r="BX245" s="260">
        <v>512.5</v>
      </c>
      <c r="BY245" s="176">
        <f t="shared" si="1321"/>
        <v>512.5</v>
      </c>
      <c r="BZ245" s="161">
        <f t="shared" si="1392"/>
        <v>0</v>
      </c>
      <c r="CA245" s="260">
        <v>390.99</v>
      </c>
      <c r="CB245" s="180">
        <f t="shared" si="1322"/>
        <v>0</v>
      </c>
      <c r="CC245" s="162">
        <f t="shared" si="1393"/>
        <v>0</v>
      </c>
      <c r="CD245" s="259">
        <v>-35.9</v>
      </c>
      <c r="CE245" s="182">
        <f t="shared" si="1323"/>
        <v>0</v>
      </c>
      <c r="CF245" s="410">
        <f t="shared" si="1394"/>
        <v>0</v>
      </c>
      <c r="CG245" s="260">
        <v>351</v>
      </c>
      <c r="CH245" s="182">
        <f t="shared" si="1324"/>
        <v>0</v>
      </c>
      <c r="CI245" s="416">
        <f t="shared" si="1395"/>
        <v>0</v>
      </c>
      <c r="CJ245" s="260">
        <v>156</v>
      </c>
      <c r="CK245" s="444">
        <f t="shared" si="1325"/>
        <v>0</v>
      </c>
      <c r="CL245" s="162">
        <f t="shared" si="1396"/>
        <v>0</v>
      </c>
      <c r="CM245" s="260">
        <v>0</v>
      </c>
      <c r="CN245" s="608">
        <f t="shared" si="1326"/>
        <v>0</v>
      </c>
      <c r="CO245" s="158">
        <f t="shared" si="1327"/>
        <v>2907.25</v>
      </c>
      <c r="CP245" s="182"/>
      <c r="CQ245" s="731">
        <f t="shared" si="1328"/>
        <v>2907.25</v>
      </c>
      <c r="CR245" s="599"/>
      <c r="CS245" s="359">
        <f t="shared" si="1397"/>
        <v>41214</v>
      </c>
      <c r="CT245" s="613"/>
      <c r="CU245" s="182"/>
      <c r="CV245" s="608"/>
      <c r="CW245" s="642"/>
      <c r="CX245" s="182"/>
      <c r="CY245" s="608"/>
      <c r="CZ245" s="613"/>
      <c r="DA245" s="182"/>
      <c r="DB245" s="608"/>
      <c r="DC245" s="613"/>
      <c r="DD245" s="182"/>
      <c r="DE245" s="608"/>
      <c r="DF245" s="613"/>
      <c r="DG245" s="182"/>
      <c r="DH245" s="608"/>
      <c r="DI245" s="613"/>
      <c r="DJ245" s="182"/>
      <c r="DK245" s="608"/>
      <c r="DL245" s="613"/>
      <c r="DM245" s="182"/>
      <c r="DN245" s="608"/>
      <c r="DO245" s="613"/>
      <c r="DP245" s="182"/>
      <c r="DQ245" s="608"/>
      <c r="DR245" s="613"/>
      <c r="DS245" s="182"/>
      <c r="DT245" s="608"/>
      <c r="DU245" s="613"/>
      <c r="DV245" s="182"/>
      <c r="DW245" s="608"/>
      <c r="DX245" s="613"/>
      <c r="DY245" s="182"/>
      <c r="DZ245" s="608"/>
      <c r="EA245" s="613"/>
      <c r="EB245" s="182"/>
      <c r="EC245" s="608"/>
      <c r="ED245" s="613"/>
      <c r="EE245" s="182"/>
      <c r="EF245" s="608"/>
      <c r="EG245" s="613"/>
      <c r="EH245" s="182"/>
      <c r="EI245" s="608"/>
      <c r="EJ245" s="613"/>
      <c r="EK245" s="182"/>
      <c r="EL245" s="608"/>
      <c r="EM245" s="613"/>
      <c r="EN245" s="182"/>
      <c r="EO245" s="608"/>
      <c r="EP245" s="613"/>
      <c r="EQ245" s="182"/>
      <c r="ER245" s="608"/>
      <c r="ES245" s="613"/>
      <c r="ET245" s="182"/>
      <c r="EU245" s="608"/>
      <c r="EV245" s="613"/>
      <c r="EW245" s="182"/>
      <c r="EX245" s="608"/>
      <c r="EY245" s="613"/>
      <c r="EZ245" s="182"/>
      <c r="FA245" s="608"/>
      <c r="FB245" s="182"/>
      <c r="FC245" s="182"/>
      <c r="FD245" s="182"/>
      <c r="FE245" s="588"/>
      <c r="FF245" s="182"/>
      <c r="FG245" s="181"/>
      <c r="FH245" s="860"/>
      <c r="FI245" s="662">
        <f t="shared" si="966"/>
        <v>42309</v>
      </c>
      <c r="FJ245" s="689" t="str">
        <f t="shared" ref="FJ245:GE245" si="1399">FJ53</f>
        <v>ES SP 500</v>
      </c>
      <c r="FK245" s="689" t="str">
        <f t="shared" si="1399"/>
        <v>ET SP 500 Micro</v>
      </c>
      <c r="FL245" s="689" t="str">
        <f t="shared" si="1399"/>
        <v>NQ Nasdaq 100</v>
      </c>
      <c r="FM245" s="689" t="str">
        <f t="shared" si="1399"/>
        <v>NM Nasdaq Micro</v>
      </c>
      <c r="FN245" s="689" t="str">
        <f t="shared" si="1399"/>
        <v>GC Gold 100</v>
      </c>
      <c r="FO245" s="689" t="str">
        <f t="shared" si="1399"/>
        <v>QO Gold 50</v>
      </c>
      <c r="FP245" s="689" t="str">
        <f t="shared" si="1399"/>
        <v>GR Gold 10</v>
      </c>
      <c r="FQ245" s="689" t="str">
        <f t="shared" si="1399"/>
        <v>SI Silver 5000</v>
      </c>
      <c r="FR245" s="689" t="str">
        <f t="shared" si="1399"/>
        <v>QI Silver 2500</v>
      </c>
      <c r="FS245" s="689" t="str">
        <f t="shared" si="1399"/>
        <v>SO Silver 1000</v>
      </c>
      <c r="FT245" s="689" t="str">
        <f t="shared" si="1399"/>
        <v>A6 100,000 AUD</v>
      </c>
      <c r="FU245" s="689" t="str">
        <f t="shared" si="1399"/>
        <v>MG 10,000 AUD</v>
      </c>
      <c r="FV245" s="689" t="str">
        <f t="shared" si="1399"/>
        <v>D6 100,000 CAD</v>
      </c>
      <c r="FW245" s="689" t="str">
        <f t="shared" si="1399"/>
        <v>S6 125,000 CHF</v>
      </c>
      <c r="FX245" s="689" t="str">
        <f t="shared" si="1399"/>
        <v>WN 12,500 CHF</v>
      </c>
      <c r="FY245" s="689" t="str">
        <f t="shared" si="1399"/>
        <v>E6 125,000 EUR</v>
      </c>
      <c r="FZ245" s="689" t="str">
        <f t="shared" si="1399"/>
        <v>E7 62,500 EUR</v>
      </c>
      <c r="GA245" s="689" t="str">
        <f t="shared" si="1399"/>
        <v>MF 12,500 EUR</v>
      </c>
      <c r="GB245" s="689" t="str">
        <f t="shared" si="1399"/>
        <v>J6 12.5 M JPY</v>
      </c>
      <c r="GC245" s="689" t="str">
        <f t="shared" si="1399"/>
        <v>J7 6.25 M JPY</v>
      </c>
      <c r="GD245" s="689" t="str">
        <f t="shared" si="1399"/>
        <v>WM 1.25 M JPY</v>
      </c>
      <c r="GE245" s="689" t="str">
        <f t="shared" si="1399"/>
        <v>DX 100,000 USD</v>
      </c>
      <c r="GF245" s="690" t="s">
        <v>153</v>
      </c>
      <c r="GG245" s="664" t="s">
        <v>154</v>
      </c>
      <c r="GH245" s="686">
        <f t="shared" si="1329"/>
        <v>0</v>
      </c>
      <c r="GI245" s="171">
        <f t="shared" si="1330"/>
        <v>0</v>
      </c>
      <c r="GJ245" s="171">
        <f t="shared" si="1331"/>
        <v>0</v>
      </c>
      <c r="GK245" s="171">
        <f t="shared" si="1332"/>
        <v>0</v>
      </c>
      <c r="GL245" s="171">
        <f t="shared" si="1333"/>
        <v>0</v>
      </c>
      <c r="GM245" s="171">
        <f t="shared" si="1334"/>
        <v>0</v>
      </c>
      <c r="GN245" s="171">
        <f t="shared" si="1335"/>
        <v>0</v>
      </c>
      <c r="GO245" s="171">
        <f t="shared" si="1336"/>
        <v>0</v>
      </c>
      <c r="GP245" s="171">
        <f t="shared" si="1337"/>
        <v>0</v>
      </c>
      <c r="GQ245" s="171">
        <f t="shared" si="1338"/>
        <v>0</v>
      </c>
      <c r="GR245" s="171">
        <f t="shared" si="1339"/>
        <v>0</v>
      </c>
      <c r="GS245" s="171">
        <f t="shared" si="1340"/>
        <v>10977.199999999997</v>
      </c>
      <c r="GT245" s="171">
        <f t="shared" si="1341"/>
        <v>0</v>
      </c>
      <c r="GU245" s="171">
        <f t="shared" si="1342"/>
        <v>0</v>
      </c>
      <c r="GV245" s="171">
        <f t="shared" si="1343"/>
        <v>0</v>
      </c>
      <c r="GW245" s="171">
        <f t="shared" si="1344"/>
        <v>0</v>
      </c>
      <c r="GX245" s="171">
        <f t="shared" si="1345"/>
        <v>0</v>
      </c>
      <c r="GY245" s="171">
        <f t="shared" si="1346"/>
        <v>20841.040000000005</v>
      </c>
      <c r="GZ245" s="171">
        <f t="shared" si="1347"/>
        <v>0</v>
      </c>
      <c r="HA245" s="171">
        <f t="shared" si="1348"/>
        <v>0</v>
      </c>
      <c r="HB245" s="171">
        <f t="shared" si="1349"/>
        <v>106237.69999999998</v>
      </c>
      <c r="HC245" s="171">
        <f t="shared" si="1350"/>
        <v>17187.739999999998</v>
      </c>
      <c r="HD245" s="171">
        <f t="shared" si="1351"/>
        <v>0</v>
      </c>
      <c r="HE245" s="171">
        <f t="shared" si="1352"/>
        <v>0</v>
      </c>
      <c r="HF245" s="171">
        <f t="shared" si="1353"/>
        <v>0</v>
      </c>
      <c r="HG245" s="171">
        <f t="shared" si="1354"/>
        <v>0</v>
      </c>
      <c r="HH245" s="171">
        <f t="shared" si="1355"/>
        <v>0</v>
      </c>
      <c r="HI245" s="778"/>
      <c r="HJ245" s="171">
        <f t="shared" si="1356"/>
        <v>1639</v>
      </c>
      <c r="HK245" s="171"/>
      <c r="HL245" s="172">
        <f t="shared" si="1357"/>
        <v>42309</v>
      </c>
      <c r="HM245" s="171">
        <f t="shared" si="1197"/>
        <v>155243.68000000002</v>
      </c>
      <c r="HN245" s="700">
        <f t="shared" si="1358"/>
        <v>41214</v>
      </c>
      <c r="HO245" s="160">
        <f t="shared" si="1359"/>
        <v>2907.25</v>
      </c>
      <c r="HP245" s="160">
        <f t="shared" si="1360"/>
        <v>0</v>
      </c>
      <c r="HQ245" s="171">
        <f t="shared" si="1361"/>
        <v>2907.25</v>
      </c>
      <c r="HR245" s="168">
        <f t="shared" si="1362"/>
        <v>1</v>
      </c>
      <c r="HS245" s="168">
        <f t="shared" si="1363"/>
        <v>0</v>
      </c>
      <c r="HT245" s="160">
        <f t="shared" si="1398"/>
        <v>122160.73000000003</v>
      </c>
      <c r="HU245" s="158">
        <f>MAX(HT55:HT245)</f>
        <v>122160.73000000003</v>
      </c>
      <c r="HV245" s="158">
        <f t="shared" si="1364"/>
        <v>0</v>
      </c>
      <c r="HW245" s="170"/>
      <c r="HX245" s="468"/>
      <c r="HY245" s="156"/>
      <c r="HZ245" s="156"/>
      <c r="IA245" s="156"/>
      <c r="IB245" s="156"/>
      <c r="IC245" s="156"/>
      <c r="ID245" s="156"/>
      <c r="IE245" s="156"/>
      <c r="IF245" s="156"/>
      <c r="IG245" s="156"/>
      <c r="IH245" s="156"/>
      <c r="II245" s="156"/>
      <c r="IJ245" s="156"/>
      <c r="IK245" s="156"/>
      <c r="IL245" s="156"/>
      <c r="IM245" s="156"/>
      <c r="IN245" s="156"/>
      <c r="IO245" s="156"/>
      <c r="IP245" s="156"/>
      <c r="IQ245" s="156"/>
      <c r="IR245" s="156"/>
      <c r="IS245" s="156"/>
      <c r="IT245" s="156"/>
      <c r="IU245" s="156"/>
      <c r="IV245" s="156"/>
      <c r="IW245" s="156"/>
      <c r="IX245" s="156"/>
      <c r="IY245" s="156"/>
      <c r="IZ245" s="156"/>
      <c r="JA245" s="156"/>
      <c r="JB245" s="156"/>
      <c r="JC245" s="156"/>
      <c r="JD245" s="156"/>
      <c r="JE245" s="156"/>
      <c r="JF245" s="156"/>
      <c r="JG245" s="156"/>
      <c r="JH245" s="156"/>
      <c r="JI245" s="156"/>
      <c r="JJ245" s="156"/>
      <c r="JK245" s="156"/>
      <c r="JL245" s="156"/>
      <c r="JM245" s="156"/>
      <c r="JN245" s="156"/>
      <c r="JO245" s="156"/>
      <c r="JP245" s="156"/>
      <c r="JQ245" s="156"/>
      <c r="JR245" s="156"/>
      <c r="JS245" s="156"/>
      <c r="JT245" s="156"/>
      <c r="JU245" s="156"/>
    </row>
    <row r="246" spans="1:281" s="174" customFormat="1" ht="19.5" customHeight="1" x14ac:dyDescent="0.35">
      <c r="A246" s="156"/>
      <c r="B246" s="813">
        <f t="shared" si="1365"/>
        <v>41244</v>
      </c>
      <c r="C246" s="814">
        <f t="shared" si="1366"/>
        <v>36124.260000000009</v>
      </c>
      <c r="D246" s="816">
        <v>0</v>
      </c>
      <c r="E246" s="816">
        <v>0</v>
      </c>
      <c r="F246" s="814">
        <f t="shared" si="1298"/>
        <v>4641.28</v>
      </c>
      <c r="G246" s="817">
        <f t="shared" si="1367"/>
        <v>40765.540000000008</v>
      </c>
      <c r="H246" s="818">
        <f t="shared" si="1368"/>
        <v>0.12848097095968189</v>
      </c>
      <c r="I246" s="765">
        <f t="shared" si="1369"/>
        <v>126802.01000000002</v>
      </c>
      <c r="J246" s="159">
        <f t="shared" si="1299"/>
        <v>0</v>
      </c>
      <c r="K246" s="267">
        <v>41244</v>
      </c>
      <c r="L246" s="162">
        <f t="shared" si="1370"/>
        <v>0</v>
      </c>
      <c r="M246" s="260">
        <v>500.5</v>
      </c>
      <c r="N246" s="175">
        <f t="shared" si="1300"/>
        <v>0</v>
      </c>
      <c r="O246" s="162">
        <f t="shared" si="1371"/>
        <v>0</v>
      </c>
      <c r="P246" s="260">
        <v>50.05</v>
      </c>
      <c r="Q246" s="176">
        <f t="shared" si="1301"/>
        <v>0</v>
      </c>
      <c r="R246" s="161">
        <f t="shared" si="1372"/>
        <v>0</v>
      </c>
      <c r="S246" s="259">
        <v>-1328</v>
      </c>
      <c r="T246" s="177">
        <f t="shared" si="1302"/>
        <v>0</v>
      </c>
      <c r="U246" s="164">
        <f t="shared" si="1373"/>
        <v>0</v>
      </c>
      <c r="V246" s="259">
        <v>-167.9</v>
      </c>
      <c r="W246" s="177">
        <f t="shared" si="1303"/>
        <v>0</v>
      </c>
      <c r="X246" s="164">
        <f t="shared" si="1374"/>
        <v>0</v>
      </c>
      <c r="Y246" s="248">
        <v>3902</v>
      </c>
      <c r="Z246" s="178">
        <f t="shared" si="1304"/>
        <v>0</v>
      </c>
      <c r="AA246" s="165">
        <f t="shared" si="1375"/>
        <v>0</v>
      </c>
      <c r="AB246" s="248">
        <v>1931.5</v>
      </c>
      <c r="AC246" s="179">
        <f t="shared" si="1305"/>
        <v>0</v>
      </c>
      <c r="AD246" s="164">
        <f t="shared" si="1376"/>
        <v>0</v>
      </c>
      <c r="AE246" s="248">
        <v>355.1</v>
      </c>
      <c r="AF246" s="179">
        <f t="shared" si="1306"/>
        <v>0</v>
      </c>
      <c r="AG246" s="164">
        <f t="shared" si="1377"/>
        <v>0</v>
      </c>
      <c r="AH246" s="439">
        <v>6816</v>
      </c>
      <c r="AI246" s="178">
        <f t="shared" si="1307"/>
        <v>0</v>
      </c>
      <c r="AJ246" s="165">
        <f t="shared" si="1378"/>
        <v>0</v>
      </c>
      <c r="AK246" s="439">
        <v>3388.5</v>
      </c>
      <c r="AL246" s="179">
        <f t="shared" si="1308"/>
        <v>0</v>
      </c>
      <c r="AM246" s="164">
        <f t="shared" si="1379"/>
        <v>0</v>
      </c>
      <c r="AN246" s="439">
        <v>1332</v>
      </c>
      <c r="AO246" s="178">
        <f t="shared" si="1309"/>
        <v>0</v>
      </c>
      <c r="AP246" s="165">
        <f t="shared" si="1380"/>
        <v>0</v>
      </c>
      <c r="AQ246" s="260">
        <v>354</v>
      </c>
      <c r="AR246" s="179">
        <f t="shared" si="1310"/>
        <v>0</v>
      </c>
      <c r="AS246" s="164">
        <f t="shared" si="1381"/>
        <v>1</v>
      </c>
      <c r="AT246" s="260">
        <v>35.4</v>
      </c>
      <c r="AU246" s="180">
        <f t="shared" si="1311"/>
        <v>35.4</v>
      </c>
      <c r="AV246" s="162">
        <f t="shared" si="1382"/>
        <v>0</v>
      </c>
      <c r="AW246" s="260">
        <v>115</v>
      </c>
      <c r="AX246" s="176">
        <f t="shared" si="1312"/>
        <v>0</v>
      </c>
      <c r="AY246" s="161">
        <f t="shared" si="1383"/>
        <v>0</v>
      </c>
      <c r="AZ246" s="248">
        <v>2020</v>
      </c>
      <c r="BA246" s="181">
        <f t="shared" si="1313"/>
        <v>0</v>
      </c>
      <c r="BB246" s="162">
        <f t="shared" si="1384"/>
        <v>0</v>
      </c>
      <c r="BC246" s="248">
        <v>202</v>
      </c>
      <c r="BD246" s="182">
        <f t="shared" si="1314"/>
        <v>0</v>
      </c>
      <c r="BE246" s="161">
        <f t="shared" si="1385"/>
        <v>0</v>
      </c>
      <c r="BF246" s="248">
        <v>2558.75</v>
      </c>
      <c r="BG246" s="182">
        <f t="shared" si="1315"/>
        <v>0</v>
      </c>
      <c r="BH246" s="161">
        <f t="shared" si="1386"/>
        <v>0</v>
      </c>
      <c r="BI246" s="248">
        <v>1279.3800000000001</v>
      </c>
      <c r="BJ246" s="180">
        <f t="shared" si="1316"/>
        <v>0</v>
      </c>
      <c r="BK246" s="161">
        <f t="shared" si="1387"/>
        <v>1</v>
      </c>
      <c r="BL246" s="248">
        <v>255.88</v>
      </c>
      <c r="BM246" s="180">
        <f t="shared" si="1317"/>
        <v>255.88</v>
      </c>
      <c r="BN246" s="161">
        <f t="shared" si="1388"/>
        <v>0</v>
      </c>
      <c r="BO246" s="260">
        <v>518.75</v>
      </c>
      <c r="BP246" s="176">
        <f t="shared" si="1318"/>
        <v>0</v>
      </c>
      <c r="BQ246" s="161">
        <f t="shared" si="1389"/>
        <v>0</v>
      </c>
      <c r="BR246" s="260">
        <v>7250</v>
      </c>
      <c r="BS246" s="182">
        <f t="shared" si="1319"/>
        <v>0</v>
      </c>
      <c r="BT246" s="161">
        <f t="shared" si="1390"/>
        <v>1</v>
      </c>
      <c r="BU246" s="260">
        <v>3625</v>
      </c>
      <c r="BV246" s="180">
        <f t="shared" si="1320"/>
        <v>3625</v>
      </c>
      <c r="BW246" s="162">
        <f t="shared" si="1391"/>
        <v>1</v>
      </c>
      <c r="BX246" s="260">
        <v>725</v>
      </c>
      <c r="BY246" s="176">
        <f t="shared" si="1321"/>
        <v>725</v>
      </c>
      <c r="BZ246" s="161">
        <f t="shared" si="1392"/>
        <v>0</v>
      </c>
      <c r="CA246" s="260">
        <v>384.01</v>
      </c>
      <c r="CB246" s="180">
        <f t="shared" si="1322"/>
        <v>0</v>
      </c>
      <c r="CC246" s="162">
        <f t="shared" si="1393"/>
        <v>0</v>
      </c>
      <c r="CD246" s="260">
        <v>4.6500000000000004</v>
      </c>
      <c r="CE246" s="182">
        <f t="shared" si="1323"/>
        <v>0</v>
      </c>
      <c r="CF246" s="410">
        <f t="shared" si="1394"/>
        <v>0</v>
      </c>
      <c r="CG246" s="259">
        <v>-1168</v>
      </c>
      <c r="CH246" s="182">
        <f t="shared" si="1324"/>
        <v>0</v>
      </c>
      <c r="CI246" s="416">
        <f t="shared" si="1395"/>
        <v>0</v>
      </c>
      <c r="CJ246" s="259">
        <v>-623</v>
      </c>
      <c r="CK246" s="444">
        <f t="shared" si="1325"/>
        <v>0</v>
      </c>
      <c r="CL246" s="162">
        <f t="shared" si="1396"/>
        <v>0</v>
      </c>
      <c r="CM246" s="259">
        <v>-187</v>
      </c>
      <c r="CN246" s="608">
        <f t="shared" si="1326"/>
        <v>0</v>
      </c>
      <c r="CO246" s="158">
        <f t="shared" si="1327"/>
        <v>4641.28</v>
      </c>
      <c r="CP246" s="182"/>
      <c r="CQ246" s="731">
        <f t="shared" si="1328"/>
        <v>4641.28</v>
      </c>
      <c r="CR246" s="599"/>
      <c r="CS246" s="359">
        <f t="shared" si="1397"/>
        <v>41244</v>
      </c>
      <c r="CT246" s="613"/>
      <c r="CU246" s="182"/>
      <c r="CV246" s="608"/>
      <c r="CW246" s="642"/>
      <c r="CX246" s="182"/>
      <c r="CY246" s="608"/>
      <c r="CZ246" s="613"/>
      <c r="DA246" s="182"/>
      <c r="DB246" s="608"/>
      <c r="DC246" s="613"/>
      <c r="DD246" s="182"/>
      <c r="DE246" s="608"/>
      <c r="DF246" s="613"/>
      <c r="DG246" s="182"/>
      <c r="DH246" s="608"/>
      <c r="DI246" s="613"/>
      <c r="DJ246" s="182"/>
      <c r="DK246" s="608"/>
      <c r="DL246" s="613"/>
      <c r="DM246" s="182"/>
      <c r="DN246" s="608"/>
      <c r="DO246" s="613"/>
      <c r="DP246" s="182"/>
      <c r="DQ246" s="608"/>
      <c r="DR246" s="613"/>
      <c r="DS246" s="182"/>
      <c r="DT246" s="608"/>
      <c r="DU246" s="613"/>
      <c r="DV246" s="182"/>
      <c r="DW246" s="608"/>
      <c r="DX246" s="613"/>
      <c r="DY246" s="182"/>
      <c r="DZ246" s="608"/>
      <c r="EA246" s="613"/>
      <c r="EB246" s="182"/>
      <c r="EC246" s="608"/>
      <c r="ED246" s="613"/>
      <c r="EE246" s="182"/>
      <c r="EF246" s="608"/>
      <c r="EG246" s="613"/>
      <c r="EH246" s="182"/>
      <c r="EI246" s="608"/>
      <c r="EJ246" s="613"/>
      <c r="EK246" s="182"/>
      <c r="EL246" s="608"/>
      <c r="EM246" s="613"/>
      <c r="EN246" s="182"/>
      <c r="EO246" s="608"/>
      <c r="EP246" s="613"/>
      <c r="EQ246" s="182"/>
      <c r="ER246" s="608"/>
      <c r="ES246" s="613"/>
      <c r="ET246" s="182"/>
      <c r="EU246" s="608"/>
      <c r="EV246" s="613"/>
      <c r="EW246" s="182"/>
      <c r="EX246" s="608"/>
      <c r="EY246" s="613"/>
      <c r="EZ246" s="182"/>
      <c r="FA246" s="608"/>
      <c r="FB246" s="182"/>
      <c r="FC246" s="182"/>
      <c r="FD246" s="182"/>
      <c r="FE246" s="588"/>
      <c r="FF246" s="182"/>
      <c r="FG246" s="181"/>
      <c r="FH246" s="860"/>
      <c r="FI246" s="662">
        <f t="shared" si="966"/>
        <v>42339</v>
      </c>
      <c r="FJ246" s="688"/>
      <c r="FK246" s="687"/>
      <c r="FL246" s="677"/>
      <c r="FM246" s="677"/>
      <c r="FN246" s="677"/>
      <c r="FO246" s="677"/>
      <c r="FP246" s="677"/>
      <c r="FQ246" s="677"/>
      <c r="FR246" s="677"/>
      <c r="FS246" s="667"/>
      <c r="FT246" s="667"/>
      <c r="FU246" s="667"/>
      <c r="FV246" s="667"/>
      <c r="FW246" s="667"/>
      <c r="FX246" s="667"/>
      <c r="FY246" s="667"/>
      <c r="FZ246" s="667"/>
      <c r="GA246" s="240"/>
      <c r="GB246" s="667"/>
      <c r="GC246" s="680"/>
      <c r="GD246" s="681"/>
      <c r="GE246" s="680"/>
      <c r="GF246" s="680"/>
      <c r="GG246" s="663"/>
      <c r="GH246" s="686">
        <f t="shared" si="1329"/>
        <v>0</v>
      </c>
      <c r="GI246" s="171">
        <f t="shared" si="1330"/>
        <v>0</v>
      </c>
      <c r="GJ246" s="171">
        <f t="shared" si="1331"/>
        <v>0</v>
      </c>
      <c r="GK246" s="171">
        <f t="shared" si="1332"/>
        <v>0</v>
      </c>
      <c r="GL246" s="171">
        <f t="shared" si="1333"/>
        <v>0</v>
      </c>
      <c r="GM246" s="171">
        <f t="shared" si="1334"/>
        <v>0</v>
      </c>
      <c r="GN246" s="171">
        <f t="shared" si="1335"/>
        <v>0</v>
      </c>
      <c r="GO246" s="171">
        <f t="shared" si="1336"/>
        <v>0</v>
      </c>
      <c r="GP246" s="171">
        <f t="shared" si="1337"/>
        <v>0</v>
      </c>
      <c r="GQ246" s="171">
        <f t="shared" si="1338"/>
        <v>0</v>
      </c>
      <c r="GR246" s="171">
        <f t="shared" si="1339"/>
        <v>0</v>
      </c>
      <c r="GS246" s="171">
        <f t="shared" si="1340"/>
        <v>10694.699999999997</v>
      </c>
      <c r="GT246" s="171">
        <f t="shared" si="1341"/>
        <v>0</v>
      </c>
      <c r="GU246" s="171">
        <f t="shared" si="1342"/>
        <v>0</v>
      </c>
      <c r="GV246" s="171">
        <f t="shared" si="1343"/>
        <v>0</v>
      </c>
      <c r="GW246" s="171">
        <f t="shared" si="1344"/>
        <v>0</v>
      </c>
      <c r="GX246" s="171">
        <f t="shared" si="1345"/>
        <v>0</v>
      </c>
      <c r="GY246" s="171">
        <f t="shared" si="1346"/>
        <v>20484.040000000005</v>
      </c>
      <c r="GZ246" s="171">
        <f t="shared" si="1347"/>
        <v>0</v>
      </c>
      <c r="HA246" s="171">
        <f t="shared" si="1348"/>
        <v>0</v>
      </c>
      <c r="HB246" s="171">
        <f t="shared" si="1349"/>
        <v>105998.68999999999</v>
      </c>
      <c r="HC246" s="171">
        <f t="shared" si="1350"/>
        <v>17108.739999999998</v>
      </c>
      <c r="HD246" s="171">
        <f t="shared" si="1351"/>
        <v>0</v>
      </c>
      <c r="HE246" s="171">
        <f t="shared" si="1352"/>
        <v>0</v>
      </c>
      <c r="HF246" s="171">
        <f t="shared" si="1353"/>
        <v>0</v>
      </c>
      <c r="HG246" s="171">
        <f t="shared" si="1354"/>
        <v>0</v>
      </c>
      <c r="HH246" s="171">
        <f t="shared" si="1355"/>
        <v>0</v>
      </c>
      <c r="HI246" s="778"/>
      <c r="HJ246" s="171">
        <f t="shared" si="1356"/>
        <v>-957.51</v>
      </c>
      <c r="HK246" s="684" t="s">
        <v>146</v>
      </c>
      <c r="HL246" s="172">
        <f t="shared" si="1357"/>
        <v>42339</v>
      </c>
      <c r="HM246" s="171">
        <f t="shared" si="1197"/>
        <v>154286.17000000001</v>
      </c>
      <c r="HN246" s="700">
        <f t="shared" si="1358"/>
        <v>41244</v>
      </c>
      <c r="HO246" s="160">
        <f t="shared" si="1359"/>
        <v>4641.28</v>
      </c>
      <c r="HP246" s="160">
        <f t="shared" si="1360"/>
        <v>0</v>
      </c>
      <c r="HQ246" s="171">
        <f t="shared" si="1361"/>
        <v>4641.28</v>
      </c>
      <c r="HR246" s="168">
        <f t="shared" si="1362"/>
        <v>1</v>
      </c>
      <c r="HS246" s="168">
        <f t="shared" si="1363"/>
        <v>0</v>
      </c>
      <c r="HT246" s="160">
        <f t="shared" si="1398"/>
        <v>126802.01000000002</v>
      </c>
      <c r="HU246" s="158">
        <f>MAX(HT55:HT246)</f>
        <v>126802.01000000002</v>
      </c>
      <c r="HV246" s="158">
        <f t="shared" si="1364"/>
        <v>0</v>
      </c>
      <c r="HW246" s="170"/>
      <c r="HX246" s="468"/>
      <c r="HY246" s="156"/>
      <c r="HZ246" s="156"/>
      <c r="IA246" s="156"/>
      <c r="IB246" s="156"/>
      <c r="IC246" s="156"/>
      <c r="ID246" s="156"/>
      <c r="IE246" s="156"/>
      <c r="IF246" s="156"/>
      <c r="IG246" s="156"/>
      <c r="IH246" s="156"/>
      <c r="II246" s="156"/>
      <c r="IJ246" s="156"/>
      <c r="IK246" s="156"/>
      <c r="IL246" s="156"/>
      <c r="IM246" s="156"/>
      <c r="IN246" s="156"/>
      <c r="IO246" s="156"/>
      <c r="IP246" s="156"/>
      <c r="IQ246" s="156"/>
      <c r="IR246" s="156"/>
      <c r="IS246" s="156"/>
      <c r="IT246" s="156"/>
      <c r="IU246" s="156"/>
      <c r="IV246" s="156"/>
      <c r="IW246" s="156"/>
      <c r="IX246" s="156"/>
      <c r="IY246" s="156"/>
      <c r="IZ246" s="156"/>
      <c r="JA246" s="156"/>
      <c r="JB246" s="156"/>
      <c r="JC246" s="156"/>
      <c r="JD246" s="156"/>
      <c r="JE246" s="156"/>
      <c r="JF246" s="156"/>
      <c r="JG246" s="156"/>
      <c r="JH246" s="156"/>
      <c r="JI246" s="156"/>
      <c r="JJ246" s="156"/>
      <c r="JK246" s="156"/>
      <c r="JL246" s="156"/>
      <c r="JM246" s="156"/>
      <c r="JN246" s="156"/>
      <c r="JO246" s="156"/>
      <c r="JP246" s="156"/>
      <c r="JQ246" s="156"/>
      <c r="JR246" s="156"/>
      <c r="JS246" s="156"/>
      <c r="JT246" s="156"/>
      <c r="JU246" s="156"/>
    </row>
    <row r="247" spans="1:281" s="174" customFormat="1" ht="19.5" customHeight="1" x14ac:dyDescent="0.35">
      <c r="A247" s="156"/>
      <c r="B247" s="813"/>
      <c r="C247" s="814"/>
      <c r="D247" s="816"/>
      <c r="E247" s="816"/>
      <c r="F247" s="820" t="s">
        <v>45</v>
      </c>
      <c r="G247" s="817"/>
      <c r="H247" s="821" t="s">
        <v>25</v>
      </c>
      <c r="I247" s="765"/>
      <c r="J247" s="159"/>
      <c r="K247" s="268"/>
      <c r="L247" s="162"/>
      <c r="M247"/>
      <c r="N247" s="175"/>
      <c r="O247" s="162"/>
      <c r="P247"/>
      <c r="Q247" s="176"/>
      <c r="R247" s="161"/>
      <c r="S247" s="244" t="s">
        <v>117</v>
      </c>
      <c r="T247" s="177"/>
      <c r="U247" s="164"/>
      <c r="V247" s="244" t="s">
        <v>117</v>
      </c>
      <c r="W247" s="177"/>
      <c r="X247" s="164"/>
      <c r="Y247" s="249" t="s">
        <v>45</v>
      </c>
      <c r="Z247" s="178"/>
      <c r="AA247" s="165"/>
      <c r="AB247" s="249" t="s">
        <v>45</v>
      </c>
      <c r="AC247" s="179"/>
      <c r="AD247" s="164"/>
      <c r="AE247" s="249" t="s">
        <v>45</v>
      </c>
      <c r="AF247" s="179"/>
      <c r="AG247" s="164"/>
      <c r="AH247" s="333" t="s">
        <v>45</v>
      </c>
      <c r="AI247" s="178"/>
      <c r="AJ247" s="165"/>
      <c r="AK247" s="333" t="s">
        <v>45</v>
      </c>
      <c r="AL247" s="179"/>
      <c r="AM247" s="164"/>
      <c r="AN247" s="333" t="s">
        <v>45</v>
      </c>
      <c r="AO247" s="178"/>
      <c r="AP247" s="165"/>
      <c r="AQ247" s="244" t="s">
        <v>2</v>
      </c>
      <c r="AR247" s="179"/>
      <c r="AS247" s="164"/>
      <c r="AT247" s="244" t="s">
        <v>2</v>
      </c>
      <c r="AU247" s="180"/>
      <c r="AV247" s="162"/>
      <c r="AW247" s="244" t="s">
        <v>2</v>
      </c>
      <c r="AX247" s="176"/>
      <c r="AY247" s="161"/>
      <c r="AZ247" s="249" t="s">
        <v>2</v>
      </c>
      <c r="BA247" s="181"/>
      <c r="BB247" s="162"/>
      <c r="BC247" s="249" t="s">
        <v>2</v>
      </c>
      <c r="BD247" s="182"/>
      <c r="BE247" s="161"/>
      <c r="BF247" s="485" t="s">
        <v>61</v>
      </c>
      <c r="BG247" s="182"/>
      <c r="BH247" s="161"/>
      <c r="BI247" s="485" t="s">
        <v>61</v>
      </c>
      <c r="BJ247" s="180"/>
      <c r="BK247" s="161"/>
      <c r="BL247" s="485" t="s">
        <v>61</v>
      </c>
      <c r="BM247" s="180"/>
      <c r="BN247" s="161"/>
      <c r="BO247" s="244" t="s">
        <v>2</v>
      </c>
      <c r="BP247" s="176"/>
      <c r="BQ247" s="161"/>
      <c r="BR247" s="244" t="s">
        <v>2</v>
      </c>
      <c r="BS247" s="182"/>
      <c r="BT247" s="161"/>
      <c r="BU247" s="244" t="s">
        <v>2</v>
      </c>
      <c r="BV247" s="180"/>
      <c r="BW247" s="162"/>
      <c r="BX247" s="244" t="s">
        <v>2</v>
      </c>
      <c r="BY247" s="176"/>
      <c r="BZ247" s="161"/>
      <c r="CA247" s="244" t="s">
        <v>2</v>
      </c>
      <c r="CB247" s="180"/>
      <c r="CC247" s="162"/>
      <c r="CD247" s="244" t="s">
        <v>45</v>
      </c>
      <c r="CE247" s="182"/>
      <c r="CF247" s="410"/>
      <c r="CG247" s="244" t="s">
        <v>2</v>
      </c>
      <c r="CH247" s="182"/>
      <c r="CI247" s="416"/>
      <c r="CJ247" s="244" t="s">
        <v>2</v>
      </c>
      <c r="CK247" s="444"/>
      <c r="CL247" s="162"/>
      <c r="CM247" s="244" t="s">
        <v>2</v>
      </c>
      <c r="CN247" s="608"/>
      <c r="CO247" s="702" t="s">
        <v>111</v>
      </c>
      <c r="CP247" s="182"/>
      <c r="CQ247" s="732" t="s">
        <v>119</v>
      </c>
      <c r="CR247" s="599"/>
      <c r="CS247" s="359"/>
      <c r="CT247" s="613"/>
      <c r="CU247" s="182"/>
      <c r="CV247" s="608"/>
      <c r="CW247" s="642"/>
      <c r="CX247" s="182"/>
      <c r="CY247" s="608"/>
      <c r="CZ247" s="613"/>
      <c r="DA247" s="182"/>
      <c r="DB247" s="608"/>
      <c r="DC247" s="613"/>
      <c r="DD247" s="182"/>
      <c r="DE247" s="608"/>
      <c r="DF247" s="613"/>
      <c r="DG247" s="182"/>
      <c r="DH247" s="608"/>
      <c r="DI247" s="613"/>
      <c r="DJ247" s="182"/>
      <c r="DK247" s="608"/>
      <c r="DL247" s="613"/>
      <c r="DM247" s="182"/>
      <c r="DN247" s="608"/>
      <c r="DO247" s="613"/>
      <c r="DP247" s="182"/>
      <c r="DQ247" s="608"/>
      <c r="DR247" s="613"/>
      <c r="DS247" s="182"/>
      <c r="DT247" s="608"/>
      <c r="DU247" s="613"/>
      <c r="DV247" s="182"/>
      <c r="DW247" s="608"/>
      <c r="DX247" s="613"/>
      <c r="DY247" s="182"/>
      <c r="DZ247" s="608"/>
      <c r="EA247" s="613"/>
      <c r="EB247" s="182"/>
      <c r="EC247" s="608"/>
      <c r="ED247" s="613"/>
      <c r="EE247" s="182"/>
      <c r="EF247" s="608"/>
      <c r="EG247" s="613"/>
      <c r="EH247" s="182"/>
      <c r="EI247" s="608"/>
      <c r="EJ247" s="613"/>
      <c r="EK247" s="182"/>
      <c r="EL247" s="608"/>
      <c r="EM247" s="613"/>
      <c r="EN247" s="182"/>
      <c r="EO247" s="608"/>
      <c r="EP247" s="613"/>
      <c r="EQ247" s="182"/>
      <c r="ER247" s="608"/>
      <c r="ES247" s="613"/>
      <c r="ET247" s="182"/>
      <c r="EU247" s="608"/>
      <c r="EV247" s="613"/>
      <c r="EW247" s="182"/>
      <c r="EX247" s="608"/>
      <c r="EY247" s="613"/>
      <c r="EZ247" s="182"/>
      <c r="FA247" s="608"/>
      <c r="FB247" s="182"/>
      <c r="FC247" s="182"/>
      <c r="FD247" s="182"/>
      <c r="FE247" s="588"/>
      <c r="FF247" s="182"/>
      <c r="FG247" s="181"/>
      <c r="FH247" s="860"/>
      <c r="FI247" s="720">
        <f t="shared" ref="FI247:FI321" si="1400">HL247</f>
        <v>42370</v>
      </c>
      <c r="FJ247" s="716">
        <f>CV295</f>
        <v>0</v>
      </c>
      <c r="FK247" s="716">
        <f>CY295</f>
        <v>0</v>
      </c>
      <c r="FL247" s="239">
        <f>DB295</f>
        <v>0</v>
      </c>
      <c r="FM247" s="239">
        <f>DE295</f>
        <v>0</v>
      </c>
      <c r="FN247" s="239">
        <f>DH295</f>
        <v>0</v>
      </c>
      <c r="FO247" s="239">
        <f>DK295</f>
        <v>0</v>
      </c>
      <c r="FP247" s="239">
        <f>DN295</f>
        <v>0</v>
      </c>
      <c r="FQ247" s="239">
        <f>DQ295</f>
        <v>0</v>
      </c>
      <c r="FR247" s="239">
        <f>DT295</f>
        <v>0</v>
      </c>
      <c r="FS247" s="239">
        <f>DW295</f>
        <v>0</v>
      </c>
      <c r="FT247" s="239">
        <f>DZ295</f>
        <v>-3441</v>
      </c>
      <c r="FU247" s="239">
        <f>EC295</f>
        <v>0</v>
      </c>
      <c r="FV247" s="239">
        <f>EF295</f>
        <v>-1980</v>
      </c>
      <c r="FW247" s="239">
        <f>EI295</f>
        <v>0</v>
      </c>
      <c r="FX247" s="239">
        <f>EL295</f>
        <v>0</v>
      </c>
      <c r="FY247" s="239">
        <f>EO295</f>
        <v>0</v>
      </c>
      <c r="FZ247" s="239">
        <f>ER295</f>
        <v>0</v>
      </c>
      <c r="GA247" s="239">
        <f>EU295</f>
        <v>0</v>
      </c>
      <c r="GB247" s="239">
        <f>EX295</f>
        <v>-412.53</v>
      </c>
      <c r="GC247" s="717">
        <f>FA295</f>
        <v>-206.26</v>
      </c>
      <c r="GD247" s="717">
        <f>FD295</f>
        <v>0</v>
      </c>
      <c r="GE247" s="717">
        <f>FG295</f>
        <v>0</v>
      </c>
      <c r="GF247" s="717">
        <f t="shared" ref="GF247:GF278" si="1401">SUM(FJ247:GE247)</f>
        <v>-6039.79</v>
      </c>
      <c r="GG247" s="296">
        <f t="shared" ref="GG247:GG278" si="1402">HL247</f>
        <v>42370</v>
      </c>
      <c r="GH247" s="718">
        <f t="shared" ref="GH247:GH258" si="1403">N295+GH246</f>
        <v>0</v>
      </c>
      <c r="GI247" s="719">
        <f t="shared" ref="GI247:GI258" si="1404">Q295+GI246</f>
        <v>0</v>
      </c>
      <c r="GJ247" s="719">
        <f t="shared" ref="GJ247:GJ258" si="1405">T295+GJ246</f>
        <v>0</v>
      </c>
      <c r="GK247" s="719">
        <f t="shared" ref="GK247:GK258" si="1406">W295+GK246</f>
        <v>0</v>
      </c>
      <c r="GL247" s="719">
        <f t="shared" ref="GL247:GL258" si="1407">Z295+GL246</f>
        <v>0</v>
      </c>
      <c r="GM247" s="719">
        <f t="shared" ref="GM247:GM258" si="1408">AC295+GM246</f>
        <v>0</v>
      </c>
      <c r="GN247" s="719">
        <f t="shared" ref="GN247:GN258" si="1409">AF295+GN246</f>
        <v>0</v>
      </c>
      <c r="GO247" s="719">
        <f t="shared" ref="GO247:GO258" si="1410">AI295+GO246</f>
        <v>0</v>
      </c>
      <c r="GP247" s="719">
        <f t="shared" ref="GP247:GP258" si="1411">AL295+GP246</f>
        <v>0</v>
      </c>
      <c r="GQ247" s="719">
        <f t="shared" ref="GQ247:GQ258" si="1412">AO295+GQ246</f>
        <v>0</v>
      </c>
      <c r="GR247" s="719">
        <f t="shared" ref="GR247:GR258" si="1413">AR295+GR246</f>
        <v>0</v>
      </c>
      <c r="GS247" s="719">
        <f t="shared" ref="GS247:GS258" si="1414">AU295+GS246</f>
        <v>10609.499999999996</v>
      </c>
      <c r="GT247" s="719">
        <f t="shared" ref="GT247:GT258" si="1415">AX295+GT246</f>
        <v>0</v>
      </c>
      <c r="GU247" s="719">
        <f t="shared" ref="GU247:GU258" si="1416">BA295+GU246</f>
        <v>0</v>
      </c>
      <c r="GV247" s="719">
        <f t="shared" ref="GV247:GV258" si="1417">BD295+GV246</f>
        <v>0</v>
      </c>
      <c r="GW247" s="719">
        <f t="shared" ref="GW247:GW258" si="1418">BG295+GW246</f>
        <v>0</v>
      </c>
      <c r="GX247" s="719">
        <f t="shared" ref="GX247:GX258" si="1419">BJ295+GX246</f>
        <v>0</v>
      </c>
      <c r="GY247" s="719">
        <f t="shared" ref="GY247:GY258" si="1420">BM295+GY246</f>
        <v>20216.410000000003</v>
      </c>
      <c r="GZ247" s="719">
        <f t="shared" ref="GZ247:GZ258" si="1421">BP295+GZ246</f>
        <v>0</v>
      </c>
      <c r="HA247" s="719">
        <f t="shared" ref="HA247:HA258" si="1422">BS295+HA246</f>
        <v>0</v>
      </c>
      <c r="HB247" s="719">
        <f t="shared" ref="HB247:HB258" si="1423">BV295+HB246</f>
        <v>107572.18</v>
      </c>
      <c r="HC247" s="719">
        <f t="shared" ref="HC247:HC258" si="1424">BY295+HC246</f>
        <v>17392.239999999998</v>
      </c>
      <c r="HD247" s="719">
        <f t="shared" ref="HD247:HD258" si="1425">CB295+HD246</f>
        <v>0</v>
      </c>
      <c r="HE247" s="719">
        <f t="shared" ref="HE247:HE258" si="1426">CE295+HE246</f>
        <v>0</v>
      </c>
      <c r="HF247" s="719">
        <f t="shared" ref="HF247:HF258" si="1427">CH295+HF246</f>
        <v>0</v>
      </c>
      <c r="HG247" s="719">
        <f t="shared" ref="HG247:HG258" si="1428">CK295+HG246</f>
        <v>0</v>
      </c>
      <c r="HH247" s="719">
        <f t="shared" ref="HH247:HH258" si="1429">CN295+HH246</f>
        <v>0</v>
      </c>
      <c r="HI247" s="779"/>
      <c r="HJ247" s="719">
        <f t="shared" ref="HJ247:HJ258" si="1430">CO295</f>
        <v>1504.16</v>
      </c>
      <c r="HK247" s="171">
        <f t="shared" ref="HK247:HK258" si="1431">CP295</f>
        <v>-6039.79</v>
      </c>
      <c r="HL247" s="721">
        <f t="shared" ref="HL247:HL258" si="1432">B295</f>
        <v>42370</v>
      </c>
      <c r="HM247" s="171">
        <f t="shared" ref="HM247:HM278" si="1433">HM246+HJ247+HK247</f>
        <v>149750.54</v>
      </c>
      <c r="HN247" s="686"/>
      <c r="HO247" s="160"/>
      <c r="HP247" s="160"/>
      <c r="HQ247" s="171"/>
      <c r="HR247" s="168"/>
      <c r="HS247" s="168"/>
      <c r="HT247" s="160"/>
      <c r="HU247" s="158"/>
      <c r="HV247" s="158"/>
      <c r="HW247" s="185"/>
      <c r="HX247" s="468"/>
      <c r="HY247" s="156"/>
      <c r="HZ247" s="156"/>
      <c r="IA247" s="156"/>
      <c r="IB247" s="156"/>
      <c r="IC247" s="156"/>
      <c r="ID247" s="156"/>
      <c r="IE247" s="156"/>
      <c r="IF247" s="156"/>
      <c r="IG247" s="156"/>
      <c r="IH247" s="156"/>
      <c r="II247" s="156"/>
      <c r="IJ247" s="156"/>
      <c r="IK247" s="156"/>
      <c r="IL247" s="156"/>
      <c r="IM247" s="156"/>
      <c r="IN247" s="156"/>
      <c r="IO247" s="156"/>
      <c r="IP247" s="156"/>
      <c r="IQ247" s="156"/>
      <c r="IR247" s="156"/>
      <c r="IS247" s="156"/>
      <c r="IT247" s="156"/>
      <c r="IU247" s="156"/>
      <c r="IV247" s="156"/>
      <c r="IW247" s="156"/>
      <c r="IX247" s="156"/>
      <c r="IY247" s="156"/>
      <c r="IZ247" s="156"/>
      <c r="JA247" s="156"/>
      <c r="JB247" s="156"/>
      <c r="JC247" s="156"/>
      <c r="JD247" s="156"/>
      <c r="JE247" s="156"/>
      <c r="JF247" s="156"/>
      <c r="JG247" s="156"/>
      <c r="JH247" s="156"/>
      <c r="JI247" s="156"/>
      <c r="JJ247" s="156"/>
      <c r="JK247" s="156"/>
      <c r="JL247" s="156"/>
      <c r="JM247" s="156"/>
      <c r="JN247" s="156"/>
      <c r="JO247" s="156"/>
      <c r="JP247" s="156"/>
      <c r="JQ247" s="156"/>
      <c r="JR247" s="156"/>
      <c r="JS247" s="156"/>
      <c r="JT247" s="156"/>
      <c r="JU247" s="156"/>
    </row>
    <row r="248" spans="1:281" s="174" customFormat="1" ht="19.5" customHeight="1" x14ac:dyDescent="0.35">
      <c r="A248" s="156"/>
      <c r="B248" s="813"/>
      <c r="C248" s="814"/>
      <c r="D248" s="816"/>
      <c r="E248" s="816"/>
      <c r="F248" s="822">
        <f>CQ248</f>
        <v>15765.53</v>
      </c>
      <c r="G248" s="823"/>
      <c r="H248" s="824">
        <f>F248/D55</f>
        <v>0.63062119999999999</v>
      </c>
      <c r="I248" s="766"/>
      <c r="J248" s="187"/>
      <c r="K248" s="268"/>
      <c r="L248" s="162">
        <f>L245</f>
        <v>0</v>
      </c>
      <c r="M248" s="254">
        <v>9083.5</v>
      </c>
      <c r="N248" s="175">
        <f>M248*L248</f>
        <v>0</v>
      </c>
      <c r="O248" s="162">
        <f>O245</f>
        <v>0</v>
      </c>
      <c r="P248" s="254">
        <v>627.54999999999995</v>
      </c>
      <c r="Q248" s="176">
        <f>P248*O248</f>
        <v>0</v>
      </c>
      <c r="R248" s="161">
        <f>R245</f>
        <v>0</v>
      </c>
      <c r="S248" s="254">
        <v>14835.2</v>
      </c>
      <c r="T248" s="177">
        <f>S248*R248</f>
        <v>0</v>
      </c>
      <c r="U248" s="164">
        <f>U245</f>
        <v>0</v>
      </c>
      <c r="V248" s="254">
        <v>1132.52</v>
      </c>
      <c r="W248" s="177">
        <f>V248*U248</f>
        <v>0</v>
      </c>
      <c r="X248" s="164">
        <f>X245</f>
        <v>0</v>
      </c>
      <c r="Y248" s="250">
        <v>11353</v>
      </c>
      <c r="Z248" s="178">
        <f>Y248*X248</f>
        <v>0</v>
      </c>
      <c r="AA248" s="165">
        <f>AA245</f>
        <v>0</v>
      </c>
      <c r="AB248" s="250">
        <v>5481.5</v>
      </c>
      <c r="AC248" s="179">
        <f>AB248*AA248</f>
        <v>0</v>
      </c>
      <c r="AD248" s="164">
        <f>AD245</f>
        <v>0</v>
      </c>
      <c r="AE248" s="250">
        <v>784.3</v>
      </c>
      <c r="AF248" s="179">
        <f>AE248*AD248</f>
        <v>0</v>
      </c>
      <c r="AG248" s="164">
        <f>AG245</f>
        <v>0</v>
      </c>
      <c r="AH248" s="245">
        <v>85471</v>
      </c>
      <c r="AI248" s="178">
        <f>AH248*AG248</f>
        <v>0</v>
      </c>
      <c r="AJ248" s="165">
        <f>AJ245</f>
        <v>0</v>
      </c>
      <c r="AK248" s="245">
        <v>42618.5</v>
      </c>
      <c r="AL248" s="179">
        <f>AK248*AJ248</f>
        <v>0</v>
      </c>
      <c r="AM248" s="164">
        <f>AM245</f>
        <v>0</v>
      </c>
      <c r="AN248" s="245">
        <v>16907</v>
      </c>
      <c r="AO248" s="178">
        <f>AN248*AM248</f>
        <v>0</v>
      </c>
      <c r="AP248" s="165">
        <f>AP245</f>
        <v>0</v>
      </c>
      <c r="AQ248" s="254">
        <v>9806</v>
      </c>
      <c r="AR248" s="179">
        <f>AQ248*AP248</f>
        <v>0</v>
      </c>
      <c r="AS248" s="164">
        <f>AS245</f>
        <v>1</v>
      </c>
      <c r="AT248" s="254">
        <v>734.9</v>
      </c>
      <c r="AU248" s="180">
        <f>AT248*AS248</f>
        <v>734.9</v>
      </c>
      <c r="AV248" s="162">
        <f>AV245</f>
        <v>0</v>
      </c>
      <c r="AW248" s="254">
        <v>4412</v>
      </c>
      <c r="AX248" s="176">
        <f>AW248*AV248</f>
        <v>0</v>
      </c>
      <c r="AY248" s="161">
        <f>AY245</f>
        <v>0</v>
      </c>
      <c r="AZ248" s="250">
        <v>9472.25</v>
      </c>
      <c r="BA248" s="181">
        <f>AZ248*AY248</f>
        <v>0</v>
      </c>
      <c r="BB248" s="162">
        <f>BB245</f>
        <v>0</v>
      </c>
      <c r="BC248" s="250">
        <v>904.33</v>
      </c>
      <c r="BD248" s="182">
        <f>BC248*BB248</f>
        <v>0</v>
      </c>
      <c r="BE248" s="161">
        <f>BE245</f>
        <v>0</v>
      </c>
      <c r="BF248" s="250">
        <v>11187.25</v>
      </c>
      <c r="BG248" s="182">
        <f>BF248*BE248</f>
        <v>0</v>
      </c>
      <c r="BH248" s="161">
        <f>BH245</f>
        <v>0</v>
      </c>
      <c r="BI248" s="250">
        <v>5379.13</v>
      </c>
      <c r="BJ248" s="180">
        <f>BI248*BH248</f>
        <v>0</v>
      </c>
      <c r="BK248" s="161">
        <f>BK245</f>
        <v>1</v>
      </c>
      <c r="BL248" s="250">
        <v>732.63</v>
      </c>
      <c r="BM248" s="180">
        <f>BL248*BK248</f>
        <v>732.63</v>
      </c>
      <c r="BN248" s="161">
        <f>BN245</f>
        <v>0</v>
      </c>
      <c r="BO248" s="261">
        <v>-700.75</v>
      </c>
      <c r="BP248" s="176">
        <f>BO248*BN248</f>
        <v>0</v>
      </c>
      <c r="BQ248" s="161">
        <f>BQ245</f>
        <v>0</v>
      </c>
      <c r="BR248" s="254">
        <v>24649</v>
      </c>
      <c r="BS248" s="182">
        <f>BR248*BQ248</f>
        <v>0</v>
      </c>
      <c r="BT248" s="161">
        <f>BT245</f>
        <v>1</v>
      </c>
      <c r="BU248" s="254">
        <v>12149</v>
      </c>
      <c r="BV248" s="180">
        <f>BU248*BT248</f>
        <v>12149</v>
      </c>
      <c r="BW248" s="162">
        <f>BW245</f>
        <v>1</v>
      </c>
      <c r="BX248" s="254">
        <v>2149</v>
      </c>
      <c r="BY248" s="176">
        <f>BX248*BW248</f>
        <v>2149</v>
      </c>
      <c r="BZ248" s="161">
        <f>BZ245</f>
        <v>0</v>
      </c>
      <c r="CA248" s="254">
        <v>5455.98</v>
      </c>
      <c r="CB248" s="180">
        <f>CA248*BZ248</f>
        <v>0</v>
      </c>
      <c r="CC248" s="162">
        <f>CC245</f>
        <v>0</v>
      </c>
      <c r="CD248" s="261">
        <v>-378.65</v>
      </c>
      <c r="CE248" s="182">
        <f>CD248*CC248</f>
        <v>0</v>
      </c>
      <c r="CF248" s="410">
        <f>CF246</f>
        <v>0</v>
      </c>
      <c r="CG248" s="254">
        <v>24680</v>
      </c>
      <c r="CH248" s="182">
        <f>CG248*CF248</f>
        <v>0</v>
      </c>
      <c r="CI248" s="416">
        <f>CI245</f>
        <v>0</v>
      </c>
      <c r="CJ248" s="254">
        <v>12145</v>
      </c>
      <c r="CK248" s="444">
        <f>CJ248*CI248</f>
        <v>0</v>
      </c>
      <c r="CL248" s="162">
        <f>CL245</f>
        <v>0</v>
      </c>
      <c r="CM248" s="254">
        <v>2117</v>
      </c>
      <c r="CN248" s="608">
        <f>CM248*CL248</f>
        <v>0</v>
      </c>
      <c r="CO248" s="606">
        <f>N248+Q248+T248+W248+Z248+AC248+AF248+AI248+AL248+AO248+AR248+AU248+AX248+BA248+BD248+BG248+BJ248+BM248+BP248+BS248+BV248+BY248+CB248+CE248+CH248+CK248+CN248</f>
        <v>15765.53</v>
      </c>
      <c r="CP248" s="182"/>
      <c r="CQ248" s="733">
        <f>CO248+CP248</f>
        <v>15765.53</v>
      </c>
      <c r="CR248" s="599"/>
      <c r="CS248" s="359"/>
      <c r="CT248" s="613"/>
      <c r="CU248" s="182"/>
      <c r="CV248" s="608"/>
      <c r="CW248" s="642"/>
      <c r="CX248" s="182"/>
      <c r="CY248" s="608"/>
      <c r="CZ248" s="613"/>
      <c r="DA248" s="182"/>
      <c r="DB248" s="608"/>
      <c r="DC248" s="613"/>
      <c r="DD248" s="182"/>
      <c r="DE248" s="608"/>
      <c r="DF248" s="613"/>
      <c r="DG248" s="182"/>
      <c r="DH248" s="608"/>
      <c r="DI248" s="613"/>
      <c r="DJ248" s="182"/>
      <c r="DK248" s="608"/>
      <c r="DL248" s="613"/>
      <c r="DM248" s="182"/>
      <c r="DN248" s="608"/>
      <c r="DO248" s="613"/>
      <c r="DP248" s="182"/>
      <c r="DQ248" s="608"/>
      <c r="DR248" s="613"/>
      <c r="DS248" s="182"/>
      <c r="DT248" s="608"/>
      <c r="DU248" s="613"/>
      <c r="DV248" s="182"/>
      <c r="DW248" s="608"/>
      <c r="DX248" s="613"/>
      <c r="DY248" s="182"/>
      <c r="DZ248" s="608"/>
      <c r="EA248" s="613"/>
      <c r="EB248" s="182"/>
      <c r="EC248" s="608"/>
      <c r="ED248" s="613"/>
      <c r="EE248" s="182"/>
      <c r="EF248" s="608"/>
      <c r="EG248" s="613"/>
      <c r="EH248" s="182"/>
      <c r="EI248" s="608"/>
      <c r="EJ248" s="613"/>
      <c r="EK248" s="182"/>
      <c r="EL248" s="608"/>
      <c r="EM248" s="613"/>
      <c r="EN248" s="182"/>
      <c r="EO248" s="608"/>
      <c r="EP248" s="613"/>
      <c r="EQ248" s="182"/>
      <c r="ER248" s="608"/>
      <c r="ES248" s="613"/>
      <c r="ET248" s="182"/>
      <c r="EU248" s="608"/>
      <c r="EV248" s="613"/>
      <c r="EW248" s="182"/>
      <c r="EX248" s="608"/>
      <c r="EY248" s="613"/>
      <c r="EZ248" s="182"/>
      <c r="FA248" s="608"/>
      <c r="FB248" s="182"/>
      <c r="FC248" s="182"/>
      <c r="FD248" s="182"/>
      <c r="FE248" s="588"/>
      <c r="FF248" s="182"/>
      <c r="FG248" s="181"/>
      <c r="FH248" s="860"/>
      <c r="FI248" s="662">
        <f t="shared" si="1400"/>
        <v>42401</v>
      </c>
      <c r="FJ248" s="688">
        <f t="shared" ref="FJ248:FJ258" si="1434">FJ247+CV296</f>
        <v>0</v>
      </c>
      <c r="FK248" s="688">
        <f t="shared" ref="FK248:FK258" si="1435">CY296+FK247</f>
        <v>0</v>
      </c>
      <c r="FL248" s="240">
        <f t="shared" ref="FL248:FL258" si="1436">DB296+FL247</f>
        <v>0</v>
      </c>
      <c r="FM248" s="240">
        <f t="shared" ref="FM248:FM258" si="1437">DE296+FM247</f>
        <v>0</v>
      </c>
      <c r="FN248" s="240">
        <f t="shared" ref="FN248:FN258" si="1438">DH296+FN247</f>
        <v>0</v>
      </c>
      <c r="FO248" s="240">
        <f t="shared" ref="FO248:FO258" si="1439">DK296+FO247</f>
        <v>0</v>
      </c>
      <c r="FP248" s="240">
        <f t="shared" ref="FP248:FP258" si="1440">DN296+FP247</f>
        <v>0</v>
      </c>
      <c r="FQ248" s="240">
        <f t="shared" ref="FQ248:FQ258" si="1441">DQ296+FQ247</f>
        <v>0</v>
      </c>
      <c r="FR248" s="240">
        <f t="shared" ref="FR248:FR258" si="1442">DT296+FR247</f>
        <v>0</v>
      </c>
      <c r="FS248" s="240">
        <f t="shared" ref="FS248:FS258" si="1443">DW296+FS247</f>
        <v>0</v>
      </c>
      <c r="FT248" s="240">
        <f t="shared" ref="FT248:FT258" si="1444">DZ296+FT247</f>
        <v>-3656</v>
      </c>
      <c r="FU248" s="240">
        <f t="shared" ref="FU248:FU258" si="1445">EC296+FU247</f>
        <v>0</v>
      </c>
      <c r="FV248" s="240">
        <f t="shared" ref="FV248:FV258" si="1446">EF296+FV247</f>
        <v>4610</v>
      </c>
      <c r="FW248" s="240">
        <f t="shared" ref="FW248:FW258" si="1447">EI296+FW247</f>
        <v>0</v>
      </c>
      <c r="FX248" s="240">
        <f t="shared" ref="FX248:FX258" si="1448">EL296+FX247</f>
        <v>0</v>
      </c>
      <c r="FY248" s="240">
        <f t="shared" ref="FY248:FY258" si="1449">EO296+FY247</f>
        <v>0</v>
      </c>
      <c r="FZ248" s="240">
        <f t="shared" ref="FZ248:FZ258" si="1450">ER296+FZ247</f>
        <v>0</v>
      </c>
      <c r="GA248" s="240">
        <f t="shared" ref="GA248:GA258" si="1451">EU296+GA247</f>
        <v>0</v>
      </c>
      <c r="GB248" s="240">
        <f t="shared" ref="GB248:GB258" si="1452">EX296+GB247</f>
        <v>8512.5</v>
      </c>
      <c r="GC248" s="681">
        <f t="shared" ref="GC248:GC258" si="1453">FA296+GC247</f>
        <v>4256.25</v>
      </c>
      <c r="GD248" s="681">
        <f t="shared" ref="GD248:GD258" si="1454">FD296+GD247</f>
        <v>0</v>
      </c>
      <c r="GE248" s="681">
        <f t="shared" ref="GE248:GE258" si="1455">FG296+GE247</f>
        <v>0</v>
      </c>
      <c r="GF248" s="681">
        <f t="shared" si="1401"/>
        <v>13722.75</v>
      </c>
      <c r="GG248" s="169">
        <f t="shared" si="1402"/>
        <v>42401</v>
      </c>
      <c r="GH248" s="686">
        <f t="shared" si="1403"/>
        <v>0</v>
      </c>
      <c r="GI248" s="171">
        <f t="shared" si="1404"/>
        <v>0</v>
      </c>
      <c r="GJ248" s="171">
        <f t="shared" si="1405"/>
        <v>0</v>
      </c>
      <c r="GK248" s="171">
        <f t="shared" si="1406"/>
        <v>0</v>
      </c>
      <c r="GL248" s="171">
        <f t="shared" si="1407"/>
        <v>0</v>
      </c>
      <c r="GM248" s="171">
        <f t="shared" si="1408"/>
        <v>0</v>
      </c>
      <c r="GN248" s="171">
        <f t="shared" si="1409"/>
        <v>0</v>
      </c>
      <c r="GO248" s="171">
        <f t="shared" si="1410"/>
        <v>0</v>
      </c>
      <c r="GP248" s="171">
        <f t="shared" si="1411"/>
        <v>0</v>
      </c>
      <c r="GQ248" s="171">
        <f t="shared" si="1412"/>
        <v>0</v>
      </c>
      <c r="GR248" s="171">
        <f t="shared" si="1413"/>
        <v>0</v>
      </c>
      <c r="GS248" s="171">
        <f t="shared" si="1414"/>
        <v>10459.599999999997</v>
      </c>
      <c r="GT248" s="171">
        <f t="shared" si="1415"/>
        <v>0</v>
      </c>
      <c r="GU248" s="171">
        <f t="shared" si="1416"/>
        <v>0</v>
      </c>
      <c r="GV248" s="171">
        <f t="shared" si="1417"/>
        <v>0</v>
      </c>
      <c r="GW248" s="171">
        <f t="shared" si="1418"/>
        <v>0</v>
      </c>
      <c r="GX248" s="171">
        <f t="shared" si="1419"/>
        <v>0</v>
      </c>
      <c r="GY248" s="171">
        <f t="shared" si="1420"/>
        <v>20593.540000000005</v>
      </c>
      <c r="GZ248" s="171">
        <f t="shared" si="1421"/>
        <v>0</v>
      </c>
      <c r="HA248" s="171">
        <f t="shared" si="1422"/>
        <v>0</v>
      </c>
      <c r="HB248" s="171">
        <f t="shared" si="1423"/>
        <v>107564.43</v>
      </c>
      <c r="HC248" s="171">
        <f t="shared" si="1424"/>
        <v>17359.489999999998</v>
      </c>
      <c r="HD248" s="171">
        <f t="shared" si="1425"/>
        <v>0</v>
      </c>
      <c r="HE248" s="171">
        <f t="shared" si="1426"/>
        <v>0</v>
      </c>
      <c r="HF248" s="171">
        <f t="shared" si="1427"/>
        <v>0</v>
      </c>
      <c r="HG248" s="171">
        <f t="shared" si="1428"/>
        <v>0</v>
      </c>
      <c r="HH248" s="171">
        <f t="shared" si="1429"/>
        <v>0</v>
      </c>
      <c r="HI248" s="778"/>
      <c r="HJ248" s="171">
        <f t="shared" si="1430"/>
        <v>186.73</v>
      </c>
      <c r="HK248" s="171">
        <f t="shared" si="1431"/>
        <v>19762.54</v>
      </c>
      <c r="HL248" s="172">
        <f t="shared" si="1432"/>
        <v>42401</v>
      </c>
      <c r="HM248" s="171">
        <f t="shared" si="1433"/>
        <v>169699.81000000003</v>
      </c>
      <c r="HN248" s="686"/>
      <c r="HO248" s="160"/>
      <c r="HP248" s="160"/>
      <c r="HQ248" s="171"/>
      <c r="HR248" s="168"/>
      <c r="HS248" s="168"/>
      <c r="HT248" s="160"/>
      <c r="HU248" s="158"/>
      <c r="HV248" s="158"/>
      <c r="HW248" s="185"/>
      <c r="HX248" s="468"/>
      <c r="HY248" s="156"/>
      <c r="HZ248" s="156"/>
      <c r="IA248" s="156"/>
      <c r="IB248" s="156"/>
      <c r="IC248" s="156"/>
      <c r="ID248" s="156"/>
      <c r="IE248" s="156"/>
      <c r="IF248" s="156"/>
      <c r="IG248" s="156"/>
      <c r="IH248" s="156"/>
      <c r="II248" s="156"/>
      <c r="IJ248" s="156"/>
      <c r="IK248" s="156"/>
      <c r="IL248" s="156"/>
      <c r="IM248" s="156"/>
      <c r="IN248" s="156"/>
      <c r="IO248" s="156"/>
      <c r="IP248" s="156"/>
      <c r="IQ248" s="156"/>
      <c r="IR248" s="156"/>
      <c r="IS248" s="156"/>
      <c r="IT248" s="156"/>
      <c r="IU248" s="156"/>
      <c r="IV248" s="156"/>
      <c r="IW248" s="156"/>
      <c r="IX248" s="156"/>
      <c r="IY248" s="156"/>
      <c r="IZ248" s="156"/>
      <c r="JA248" s="156"/>
      <c r="JB248" s="156"/>
      <c r="JC248" s="156"/>
      <c r="JD248" s="156"/>
      <c r="JE248" s="156"/>
      <c r="JF248" s="156"/>
      <c r="JG248" s="156"/>
      <c r="JH248" s="156"/>
      <c r="JI248" s="156"/>
      <c r="JJ248" s="156"/>
      <c r="JK248" s="156"/>
      <c r="JL248" s="156"/>
      <c r="JM248" s="156"/>
      <c r="JN248" s="156"/>
      <c r="JO248" s="156"/>
      <c r="JP248" s="156"/>
      <c r="JQ248" s="156"/>
      <c r="JR248" s="156"/>
      <c r="JS248" s="156"/>
      <c r="JT248" s="156"/>
      <c r="JU248" s="156"/>
    </row>
    <row r="249" spans="1:281" s="174" customFormat="1" ht="19.5" customHeight="1" x14ac:dyDescent="0.35">
      <c r="A249" s="156"/>
      <c r="B249" s="813"/>
      <c r="C249" s="814"/>
      <c r="D249" s="816"/>
      <c r="E249" s="816"/>
      <c r="F249" s="814"/>
      <c r="G249" s="817"/>
      <c r="H249" s="818"/>
      <c r="I249" s="765"/>
      <c r="J249" s="159"/>
      <c r="K249" s="268"/>
      <c r="L249" s="162"/>
      <c r="M249"/>
      <c r="N249" s="188"/>
      <c r="O249" s="162"/>
      <c r="P249"/>
      <c r="Q249" s="189"/>
      <c r="R249" s="161"/>
      <c r="S249"/>
      <c r="T249" s="190"/>
      <c r="U249" s="164"/>
      <c r="V249"/>
      <c r="W249" s="191"/>
      <c r="X249" s="164"/>
      <c r="Y249"/>
      <c r="Z249" s="192"/>
      <c r="AA249" s="165"/>
      <c r="AB249"/>
      <c r="AC249" s="191"/>
      <c r="AD249" s="164"/>
      <c r="AE249"/>
      <c r="AF249" s="191"/>
      <c r="AG249" s="164"/>
      <c r="AH249" s="438"/>
      <c r="AI249" s="192"/>
      <c r="AJ249" s="165"/>
      <c r="AK249" s="438"/>
      <c r="AL249" s="191"/>
      <c r="AM249" s="164"/>
      <c r="AN249" s="438"/>
      <c r="AO249" s="192"/>
      <c r="AP249" s="165"/>
      <c r="AQ249"/>
      <c r="AR249" s="191"/>
      <c r="AS249" s="164"/>
      <c r="AT249"/>
      <c r="AU249" s="193"/>
      <c r="AV249" s="162"/>
      <c r="AW249"/>
      <c r="AX249" s="189"/>
      <c r="AY249" s="161"/>
      <c r="AZ249"/>
      <c r="BA249" s="193"/>
      <c r="BB249" s="162"/>
      <c r="BC249"/>
      <c r="BD249" s="189"/>
      <c r="BE249" s="161"/>
      <c r="BF249" s="24"/>
      <c r="BG249" s="189"/>
      <c r="BH249" s="161"/>
      <c r="BI249" s="24"/>
      <c r="BJ249" s="193"/>
      <c r="BK249" s="161"/>
      <c r="BL249" s="24"/>
      <c r="BM249" s="193"/>
      <c r="BN249" s="161"/>
      <c r="BO249"/>
      <c r="BP249" s="189"/>
      <c r="BQ249" s="161"/>
      <c r="BR249"/>
      <c r="BS249" s="189"/>
      <c r="BT249" s="161"/>
      <c r="BU249"/>
      <c r="BV249" s="193"/>
      <c r="BW249" s="162"/>
      <c r="BX249"/>
      <c r="BY249" s="189"/>
      <c r="BZ249" s="161"/>
      <c r="CA249"/>
      <c r="CB249" s="193"/>
      <c r="CC249" s="162"/>
      <c r="CD249"/>
      <c r="CE249" s="194"/>
      <c r="CF249" s="411"/>
      <c r="CG249"/>
      <c r="CH249" s="189"/>
      <c r="CI249" s="416"/>
      <c r="CJ249"/>
      <c r="CK249" s="445"/>
      <c r="CL249" s="162"/>
      <c r="CM249"/>
      <c r="CN249" s="609"/>
      <c r="CO249" s="158"/>
      <c r="CP249" s="189"/>
      <c r="CQ249" s="734"/>
      <c r="CR249" s="600"/>
      <c r="CS249" s="359"/>
      <c r="CT249" s="614"/>
      <c r="CU249" s="189"/>
      <c r="CV249" s="609"/>
      <c r="CW249" s="643"/>
      <c r="CX249" s="189"/>
      <c r="CY249" s="609"/>
      <c r="CZ249" s="614"/>
      <c r="DA249" s="189"/>
      <c r="DB249" s="609"/>
      <c r="DC249" s="614"/>
      <c r="DD249" s="189"/>
      <c r="DE249" s="609"/>
      <c r="DF249" s="614"/>
      <c r="DG249" s="189"/>
      <c r="DH249" s="609"/>
      <c r="DI249" s="614"/>
      <c r="DJ249" s="189"/>
      <c r="DK249" s="609"/>
      <c r="DL249" s="614"/>
      <c r="DM249" s="189"/>
      <c r="DN249" s="609"/>
      <c r="DO249" s="614"/>
      <c r="DP249" s="189"/>
      <c r="DQ249" s="609"/>
      <c r="DR249" s="614"/>
      <c r="DS249" s="189"/>
      <c r="DT249" s="609"/>
      <c r="DU249" s="614"/>
      <c r="DV249" s="189"/>
      <c r="DW249" s="609"/>
      <c r="DX249" s="614"/>
      <c r="DY249" s="189"/>
      <c r="DZ249" s="609"/>
      <c r="EA249" s="614"/>
      <c r="EB249" s="189"/>
      <c r="EC249" s="609"/>
      <c r="ED249" s="614"/>
      <c r="EE249" s="189"/>
      <c r="EF249" s="609"/>
      <c r="EG249" s="614"/>
      <c r="EH249" s="189"/>
      <c r="EI249" s="609"/>
      <c r="EJ249" s="614"/>
      <c r="EK249" s="189"/>
      <c r="EL249" s="609"/>
      <c r="EM249" s="614"/>
      <c r="EN249" s="189"/>
      <c r="EO249" s="609"/>
      <c r="EP249" s="614"/>
      <c r="EQ249" s="189"/>
      <c r="ER249" s="609"/>
      <c r="ES249" s="614"/>
      <c r="ET249" s="189"/>
      <c r="EU249" s="609"/>
      <c r="EV249" s="614"/>
      <c r="EW249" s="189"/>
      <c r="EX249" s="609"/>
      <c r="EY249" s="614"/>
      <c r="EZ249" s="189"/>
      <c r="FA249" s="609"/>
      <c r="FB249" s="189"/>
      <c r="FC249" s="189"/>
      <c r="FD249" s="189"/>
      <c r="FE249" s="585"/>
      <c r="FF249" s="189"/>
      <c r="FG249" s="193"/>
      <c r="FH249" s="861"/>
      <c r="FI249" s="662">
        <f t="shared" si="1400"/>
        <v>42430</v>
      </c>
      <c r="FJ249" s="688">
        <f t="shared" si="1434"/>
        <v>0</v>
      </c>
      <c r="FK249" s="688">
        <f t="shared" si="1435"/>
        <v>0</v>
      </c>
      <c r="FL249" s="240">
        <f t="shared" si="1436"/>
        <v>0</v>
      </c>
      <c r="FM249" s="240">
        <f t="shared" si="1437"/>
        <v>0</v>
      </c>
      <c r="FN249" s="240">
        <f t="shared" si="1438"/>
        <v>0</v>
      </c>
      <c r="FO249" s="240">
        <f t="shared" si="1439"/>
        <v>0</v>
      </c>
      <c r="FP249" s="240">
        <f t="shared" si="1440"/>
        <v>0</v>
      </c>
      <c r="FQ249" s="240">
        <f t="shared" si="1441"/>
        <v>0</v>
      </c>
      <c r="FR249" s="240">
        <f t="shared" si="1442"/>
        <v>0</v>
      </c>
      <c r="FS249" s="240">
        <f t="shared" si="1443"/>
        <v>0</v>
      </c>
      <c r="FT249" s="240">
        <f t="shared" si="1444"/>
        <v>-3536</v>
      </c>
      <c r="FU249" s="240">
        <f t="shared" si="1445"/>
        <v>0</v>
      </c>
      <c r="FV249" s="240">
        <f t="shared" si="1446"/>
        <v>10826</v>
      </c>
      <c r="FW249" s="240">
        <f t="shared" si="1447"/>
        <v>0</v>
      </c>
      <c r="FX249" s="240">
        <f t="shared" si="1448"/>
        <v>0</v>
      </c>
      <c r="FY249" s="240">
        <f t="shared" si="1449"/>
        <v>0</v>
      </c>
      <c r="FZ249" s="240">
        <f t="shared" si="1450"/>
        <v>0</v>
      </c>
      <c r="GA249" s="240">
        <f t="shared" si="1451"/>
        <v>0</v>
      </c>
      <c r="GB249" s="240">
        <f t="shared" si="1452"/>
        <v>7762.48</v>
      </c>
      <c r="GC249" s="681">
        <f t="shared" si="1453"/>
        <v>3881.24</v>
      </c>
      <c r="GD249" s="681">
        <f t="shared" si="1454"/>
        <v>0</v>
      </c>
      <c r="GE249" s="681">
        <f t="shared" si="1455"/>
        <v>0</v>
      </c>
      <c r="GF249" s="681">
        <f t="shared" si="1401"/>
        <v>18933.72</v>
      </c>
      <c r="GG249" s="169">
        <f t="shared" si="1402"/>
        <v>42430</v>
      </c>
      <c r="GH249" s="686">
        <f t="shared" si="1403"/>
        <v>0</v>
      </c>
      <c r="GI249" s="171">
        <f t="shared" si="1404"/>
        <v>0</v>
      </c>
      <c r="GJ249" s="171">
        <f t="shared" si="1405"/>
        <v>0</v>
      </c>
      <c r="GK249" s="171">
        <f t="shared" si="1406"/>
        <v>0</v>
      </c>
      <c r="GL249" s="171">
        <f t="shared" si="1407"/>
        <v>0</v>
      </c>
      <c r="GM249" s="171">
        <f t="shared" si="1408"/>
        <v>0</v>
      </c>
      <c r="GN249" s="171">
        <f t="shared" si="1409"/>
        <v>0</v>
      </c>
      <c r="GO249" s="171">
        <f t="shared" si="1410"/>
        <v>0</v>
      </c>
      <c r="GP249" s="171">
        <f t="shared" si="1411"/>
        <v>0</v>
      </c>
      <c r="GQ249" s="171">
        <f t="shared" si="1412"/>
        <v>0</v>
      </c>
      <c r="GR249" s="171">
        <f t="shared" si="1413"/>
        <v>0</v>
      </c>
      <c r="GS249" s="171">
        <f t="shared" si="1414"/>
        <v>10976.599999999997</v>
      </c>
      <c r="GT249" s="171">
        <f t="shared" si="1415"/>
        <v>0</v>
      </c>
      <c r="GU249" s="171">
        <f t="shared" si="1416"/>
        <v>0</v>
      </c>
      <c r="GV249" s="171">
        <f t="shared" si="1417"/>
        <v>0</v>
      </c>
      <c r="GW249" s="171">
        <f t="shared" si="1418"/>
        <v>0</v>
      </c>
      <c r="GX249" s="171">
        <f t="shared" si="1419"/>
        <v>0</v>
      </c>
      <c r="GY249" s="171">
        <f t="shared" si="1420"/>
        <v>20423.160000000003</v>
      </c>
      <c r="GZ249" s="171">
        <f t="shared" si="1421"/>
        <v>0</v>
      </c>
      <c r="HA249" s="171">
        <f t="shared" si="1422"/>
        <v>0</v>
      </c>
      <c r="HB249" s="171">
        <f t="shared" si="1423"/>
        <v>107633.17</v>
      </c>
      <c r="HC249" s="171">
        <f t="shared" si="1424"/>
        <v>17373.239999999998</v>
      </c>
      <c r="HD249" s="171">
        <f t="shared" si="1425"/>
        <v>0</v>
      </c>
      <c r="HE249" s="171">
        <f t="shared" si="1426"/>
        <v>0</v>
      </c>
      <c r="HF249" s="171">
        <f t="shared" si="1427"/>
        <v>0</v>
      </c>
      <c r="HG249" s="171">
        <f t="shared" si="1428"/>
        <v>0</v>
      </c>
      <c r="HH249" s="171">
        <f t="shared" si="1429"/>
        <v>0</v>
      </c>
      <c r="HI249" s="778"/>
      <c r="HJ249" s="171">
        <f t="shared" si="1430"/>
        <v>429.11</v>
      </c>
      <c r="HK249" s="171">
        <f t="shared" si="1431"/>
        <v>5210.97</v>
      </c>
      <c r="HL249" s="172">
        <f t="shared" si="1432"/>
        <v>42430</v>
      </c>
      <c r="HM249" s="171">
        <f t="shared" si="1433"/>
        <v>175339.89</v>
      </c>
      <c r="HN249" s="686"/>
      <c r="HO249" s="160"/>
      <c r="HP249" s="160"/>
      <c r="HQ249" s="171"/>
      <c r="HR249" s="168"/>
      <c r="HS249" s="168"/>
      <c r="HT249" s="160"/>
      <c r="HU249" s="158"/>
      <c r="HV249" s="158"/>
      <c r="HW249" s="170"/>
      <c r="HX249" s="468"/>
      <c r="HY249" s="156"/>
      <c r="HZ249" s="156"/>
      <c r="IA249" s="156"/>
      <c r="IB249" s="156"/>
      <c r="IC249" s="156"/>
      <c r="ID249" s="156"/>
      <c r="IE249" s="156"/>
      <c r="IF249" s="156"/>
      <c r="IG249" s="156"/>
      <c r="IH249" s="156"/>
      <c r="II249" s="156"/>
      <c r="IJ249" s="156"/>
      <c r="IK249" s="156"/>
      <c r="IL249" s="156"/>
      <c r="IM249" s="156"/>
      <c r="IN249" s="156"/>
      <c r="IO249" s="156"/>
      <c r="IP249" s="156"/>
      <c r="IQ249" s="156"/>
      <c r="IR249" s="156"/>
      <c r="IS249" s="156"/>
      <c r="IT249" s="156"/>
      <c r="IU249" s="156"/>
      <c r="IV249" s="156"/>
      <c r="IW249" s="156"/>
      <c r="IX249" s="156"/>
      <c r="IY249" s="156"/>
      <c r="IZ249" s="156"/>
      <c r="JA249" s="156"/>
      <c r="JB249" s="156"/>
      <c r="JC249" s="156"/>
      <c r="JD249" s="156"/>
      <c r="JE249" s="156"/>
      <c r="JF249" s="156"/>
      <c r="JG249" s="156"/>
      <c r="JH249" s="156"/>
      <c r="JI249" s="156"/>
      <c r="JJ249" s="156"/>
      <c r="JK249" s="156"/>
      <c r="JL249" s="156"/>
      <c r="JM249" s="156"/>
      <c r="JN249" s="156"/>
      <c r="JO249" s="156"/>
      <c r="JP249" s="156"/>
      <c r="JQ249" s="156"/>
      <c r="JR249" s="156"/>
      <c r="JS249" s="156"/>
      <c r="JT249" s="156"/>
      <c r="JU249" s="156"/>
    </row>
    <row r="250" spans="1:281" s="174" customFormat="1" ht="19.5" customHeight="1" x14ac:dyDescent="0.35">
      <c r="A250" s="156"/>
      <c r="B250" s="813">
        <f>EDATE(B246,1)</f>
        <v>41275</v>
      </c>
      <c r="C250" s="814">
        <f>C235</f>
        <v>25000</v>
      </c>
      <c r="D250" s="816">
        <f>(F248&lt;0)*-F248</f>
        <v>0</v>
      </c>
      <c r="E250" s="816">
        <f>(F248&gt;0)*-F248</f>
        <v>-15765.53</v>
      </c>
      <c r="F250" s="814">
        <f t="shared" ref="F250:F261" si="1456">CQ250</f>
        <v>4868.05</v>
      </c>
      <c r="G250" s="817">
        <f>F250+D55</f>
        <v>29868.05</v>
      </c>
      <c r="H250" s="818">
        <f>F250/D55</f>
        <v>0.19472200000000001</v>
      </c>
      <c r="I250" s="765">
        <f>F250+I246</f>
        <v>131670.06000000003</v>
      </c>
      <c r="J250" s="159">
        <f t="shared" ref="J250:J261" si="1457">HV250</f>
        <v>0</v>
      </c>
      <c r="K250" s="267">
        <v>41275</v>
      </c>
      <c r="L250" s="162">
        <f>L246</f>
        <v>0</v>
      </c>
      <c r="M250" s="260">
        <v>3596</v>
      </c>
      <c r="N250" s="175">
        <f t="shared" ref="N250:N261" si="1458">M250*L250</f>
        <v>0</v>
      </c>
      <c r="O250" s="162">
        <f>O246</f>
        <v>0</v>
      </c>
      <c r="P250" s="260">
        <v>359.6</v>
      </c>
      <c r="Q250" s="176">
        <f t="shared" ref="Q250:Q261" si="1459">P250*O250</f>
        <v>0</v>
      </c>
      <c r="R250" s="161">
        <f>R246</f>
        <v>0</v>
      </c>
      <c r="S250" s="260">
        <v>1373</v>
      </c>
      <c r="T250" s="177">
        <f t="shared" ref="T250:T261" si="1460">S250*R250</f>
        <v>0</v>
      </c>
      <c r="U250" s="164">
        <f>U246</f>
        <v>0</v>
      </c>
      <c r="V250" s="260">
        <v>102.2</v>
      </c>
      <c r="W250" s="177">
        <f t="shared" ref="W250:W261" si="1461">V250*U250</f>
        <v>0</v>
      </c>
      <c r="X250" s="164">
        <f>X246</f>
        <v>0</v>
      </c>
      <c r="Y250" s="247">
        <v>-2832</v>
      </c>
      <c r="Z250" s="178">
        <f t="shared" ref="Z250:Z261" si="1462">Y250*X250</f>
        <v>0</v>
      </c>
      <c r="AA250" s="165">
        <f>AA246</f>
        <v>0</v>
      </c>
      <c r="AB250" s="247">
        <v>-1455</v>
      </c>
      <c r="AC250" s="179">
        <f t="shared" ref="AC250:AC261" si="1463">AB250*AA250</f>
        <v>0</v>
      </c>
      <c r="AD250" s="164">
        <f>AD246</f>
        <v>0</v>
      </c>
      <c r="AE250" s="247">
        <v>-353.4</v>
      </c>
      <c r="AF250" s="179">
        <f t="shared" ref="AF250:AF261" si="1464">AE250*AD250</f>
        <v>0</v>
      </c>
      <c r="AG250" s="164">
        <f>AG246</f>
        <v>0</v>
      </c>
      <c r="AH250" s="243">
        <v>-5934</v>
      </c>
      <c r="AI250" s="178">
        <f t="shared" ref="AI250:AI261" si="1465">AH250*AG250</f>
        <v>0</v>
      </c>
      <c r="AJ250" s="165">
        <f>AJ246</f>
        <v>0</v>
      </c>
      <c r="AK250" s="243">
        <v>-2986.5</v>
      </c>
      <c r="AL250" s="179">
        <f t="shared" ref="AL250:AL261" si="1466">AK250*AJ250</f>
        <v>0</v>
      </c>
      <c r="AM250" s="164">
        <f>AM246</f>
        <v>0</v>
      </c>
      <c r="AN250" s="243">
        <v>-1218</v>
      </c>
      <c r="AO250" s="178">
        <f t="shared" ref="AO250:AO261" si="1467">AN250*AM250</f>
        <v>0</v>
      </c>
      <c r="AP250" s="165">
        <f>AP246</f>
        <v>0</v>
      </c>
      <c r="AQ250" s="259">
        <v>-2035</v>
      </c>
      <c r="AR250" s="179">
        <f t="shared" ref="AR250:AR261" si="1468">AQ250*AP250</f>
        <v>0</v>
      </c>
      <c r="AS250" s="164">
        <f>AS246</f>
        <v>1</v>
      </c>
      <c r="AT250" s="259">
        <v>-273.7</v>
      </c>
      <c r="AU250" s="180">
        <f t="shared" ref="AU250:AU261" si="1469">AT250*AS250</f>
        <v>-273.7</v>
      </c>
      <c r="AV250" s="162">
        <f>AV246</f>
        <v>0</v>
      </c>
      <c r="AW250" s="259">
        <v>-899</v>
      </c>
      <c r="AX250" s="176">
        <f t="shared" ref="AX250:AX261" si="1470">AW250*AV250</f>
        <v>0</v>
      </c>
      <c r="AY250" s="161">
        <f>AY246</f>
        <v>0</v>
      </c>
      <c r="AZ250" s="248">
        <v>164.5</v>
      </c>
      <c r="BA250" s="181">
        <f t="shared" ref="BA250:BA261" si="1471">AZ250*AY250</f>
        <v>0</v>
      </c>
      <c r="BB250" s="162">
        <f>BB246</f>
        <v>0</v>
      </c>
      <c r="BC250" s="248">
        <v>8.65</v>
      </c>
      <c r="BD250" s="182">
        <f t="shared" ref="BD250:BD261" si="1472">BC250*BB250</f>
        <v>0</v>
      </c>
      <c r="BE250" s="161">
        <f>BE246</f>
        <v>0</v>
      </c>
      <c r="BF250" s="248">
        <v>4842.5</v>
      </c>
      <c r="BG250" s="182">
        <f t="shared" ref="BG250:BG261" si="1473">BF250*BE250</f>
        <v>0</v>
      </c>
      <c r="BH250" s="161">
        <f>BH246</f>
        <v>0</v>
      </c>
      <c r="BI250" s="248">
        <v>2421.25</v>
      </c>
      <c r="BJ250" s="180">
        <f t="shared" ref="BJ250:BJ261" si="1474">BI250*BH250</f>
        <v>0</v>
      </c>
      <c r="BK250" s="161">
        <f>BK246</f>
        <v>1</v>
      </c>
      <c r="BL250" s="248">
        <v>484.25</v>
      </c>
      <c r="BM250" s="180">
        <f t="shared" ref="BM250:BM261" si="1475">BL250*BK250</f>
        <v>484.25</v>
      </c>
      <c r="BN250" s="161">
        <f>BN246</f>
        <v>0</v>
      </c>
      <c r="BO250" s="260">
        <v>2267.25</v>
      </c>
      <c r="BP250" s="176">
        <f t="shared" ref="BP250:BP261" si="1476">BO250*BN250</f>
        <v>0</v>
      </c>
      <c r="BQ250" s="161">
        <f>BQ246</f>
        <v>0</v>
      </c>
      <c r="BR250" s="260">
        <v>7762.5</v>
      </c>
      <c r="BS250" s="182">
        <f t="shared" ref="BS250:BS261" si="1477">BR250*BQ250</f>
        <v>0</v>
      </c>
      <c r="BT250" s="161">
        <f>BT246</f>
        <v>1</v>
      </c>
      <c r="BU250" s="260">
        <v>3881.25</v>
      </c>
      <c r="BV250" s="180">
        <f t="shared" ref="BV250:BV261" si="1478">BU250*BT250</f>
        <v>3881.25</v>
      </c>
      <c r="BW250" s="162">
        <f>BW246</f>
        <v>1</v>
      </c>
      <c r="BX250" s="260">
        <v>776.25</v>
      </c>
      <c r="BY250" s="176">
        <f t="shared" ref="BY250:BY261" si="1479">BX250*BW250</f>
        <v>776.25</v>
      </c>
      <c r="BZ250" s="161">
        <f>BZ246</f>
        <v>0</v>
      </c>
      <c r="CA250" s="260">
        <v>230</v>
      </c>
      <c r="CB250" s="180">
        <f t="shared" ref="CB250:CB261" si="1480">CA250*BZ250</f>
        <v>0</v>
      </c>
      <c r="CC250" s="162">
        <f>CC246</f>
        <v>0</v>
      </c>
      <c r="CD250" s="260">
        <v>35.450000000000003</v>
      </c>
      <c r="CE250" s="182">
        <f t="shared" ref="CE250:CE261" si="1481">CD250*CC250</f>
        <v>0</v>
      </c>
      <c r="CF250" s="410">
        <f>CF248</f>
        <v>0</v>
      </c>
      <c r="CG250" s="260">
        <v>5670</v>
      </c>
      <c r="CH250" s="182">
        <f t="shared" ref="CH250:CH261" si="1482">CG250*CF250</f>
        <v>0</v>
      </c>
      <c r="CI250" s="416">
        <f>CI246</f>
        <v>0</v>
      </c>
      <c r="CJ250" s="260">
        <v>2835</v>
      </c>
      <c r="CK250" s="444">
        <f t="shared" ref="CK250:CK261" si="1483">CJ250*CI250</f>
        <v>0</v>
      </c>
      <c r="CL250" s="162">
        <f>CL246</f>
        <v>0</v>
      </c>
      <c r="CM250" s="260">
        <v>567</v>
      </c>
      <c r="CN250" s="608">
        <f t="shared" ref="CN250:CN261" si="1484">CM250*CL250</f>
        <v>0</v>
      </c>
      <c r="CO250" s="158">
        <f t="shared" ref="CO250:CO261" si="1485">N250+Q250+T250+W250+Z250+AC250+AF250+AI250+AL250+AO250+AR250+AU250+AX250+BA250+BD250+BG250+BJ250+BM250+BP250+BS250+BV250+BY250+CB250+CE250+CH250+CK250+CN250</f>
        <v>4868.05</v>
      </c>
      <c r="CP250" s="182"/>
      <c r="CQ250" s="731">
        <f t="shared" ref="CQ250:CQ261" si="1486">CO250+CP250</f>
        <v>4868.05</v>
      </c>
      <c r="CR250" s="599"/>
      <c r="CS250" s="359">
        <f>EDATE(CS246,1)</f>
        <v>41275</v>
      </c>
      <c r="CT250" s="613"/>
      <c r="CU250" s="182"/>
      <c r="CV250" s="608"/>
      <c r="CW250" s="642"/>
      <c r="CX250" s="182"/>
      <c r="CY250" s="608"/>
      <c r="CZ250" s="613"/>
      <c r="DA250" s="182"/>
      <c r="DB250" s="608"/>
      <c r="DC250" s="613"/>
      <c r="DD250" s="182"/>
      <c r="DE250" s="608"/>
      <c r="DF250" s="613"/>
      <c r="DG250" s="182"/>
      <c r="DH250" s="608"/>
      <c r="DI250" s="613"/>
      <c r="DJ250" s="182"/>
      <c r="DK250" s="608"/>
      <c r="DL250" s="613"/>
      <c r="DM250" s="182"/>
      <c r="DN250" s="608"/>
      <c r="DO250" s="613"/>
      <c r="DP250" s="182"/>
      <c r="DQ250" s="608"/>
      <c r="DR250" s="613"/>
      <c r="DS250" s="182"/>
      <c r="DT250" s="608"/>
      <c r="DU250" s="613"/>
      <c r="DV250" s="182"/>
      <c r="DW250" s="608"/>
      <c r="DX250" s="613"/>
      <c r="DY250" s="182"/>
      <c r="DZ250" s="608"/>
      <c r="EA250" s="613"/>
      <c r="EB250" s="182"/>
      <c r="EC250" s="608"/>
      <c r="ED250" s="613"/>
      <c r="EE250" s="182"/>
      <c r="EF250" s="608"/>
      <c r="EG250" s="613"/>
      <c r="EH250" s="182"/>
      <c r="EI250" s="608"/>
      <c r="EJ250" s="613"/>
      <c r="EK250" s="182"/>
      <c r="EL250" s="608"/>
      <c r="EM250" s="613"/>
      <c r="EN250" s="182"/>
      <c r="EO250" s="608"/>
      <c r="EP250" s="613"/>
      <c r="EQ250" s="182"/>
      <c r="ER250" s="608"/>
      <c r="ES250" s="613"/>
      <c r="ET250" s="182"/>
      <c r="EU250" s="608"/>
      <c r="EV250" s="613"/>
      <c r="EW250" s="182"/>
      <c r="EX250" s="608"/>
      <c r="EY250" s="613"/>
      <c r="EZ250" s="182"/>
      <c r="FA250" s="608"/>
      <c r="FB250" s="182"/>
      <c r="FC250" s="182"/>
      <c r="FD250" s="182"/>
      <c r="FE250" s="588"/>
      <c r="FF250" s="182"/>
      <c r="FG250" s="181"/>
      <c r="FH250" s="860"/>
      <c r="FI250" s="662">
        <f t="shared" si="1400"/>
        <v>42461</v>
      </c>
      <c r="FJ250" s="688">
        <f t="shared" si="1434"/>
        <v>0</v>
      </c>
      <c r="FK250" s="688">
        <f t="shared" si="1435"/>
        <v>0</v>
      </c>
      <c r="FL250" s="240">
        <f t="shared" si="1436"/>
        <v>0</v>
      </c>
      <c r="FM250" s="240">
        <f t="shared" si="1437"/>
        <v>0</v>
      </c>
      <c r="FN250" s="240">
        <f t="shared" si="1438"/>
        <v>0</v>
      </c>
      <c r="FO250" s="240">
        <f t="shared" si="1439"/>
        <v>0</v>
      </c>
      <c r="FP250" s="240">
        <f t="shared" si="1440"/>
        <v>0</v>
      </c>
      <c r="FQ250" s="240">
        <f t="shared" si="1441"/>
        <v>0</v>
      </c>
      <c r="FR250" s="240">
        <f t="shared" si="1442"/>
        <v>0</v>
      </c>
      <c r="FS250" s="240">
        <f t="shared" si="1443"/>
        <v>0</v>
      </c>
      <c r="FT250" s="240">
        <f t="shared" si="1444"/>
        <v>-4083</v>
      </c>
      <c r="FU250" s="240">
        <f t="shared" si="1445"/>
        <v>0</v>
      </c>
      <c r="FV250" s="240">
        <f t="shared" si="1446"/>
        <v>13006</v>
      </c>
      <c r="FW250" s="240">
        <f t="shared" si="1447"/>
        <v>0</v>
      </c>
      <c r="FX250" s="240">
        <f t="shared" si="1448"/>
        <v>0</v>
      </c>
      <c r="FY250" s="240">
        <f t="shared" si="1449"/>
        <v>0</v>
      </c>
      <c r="FZ250" s="240">
        <f t="shared" si="1450"/>
        <v>0</v>
      </c>
      <c r="GA250" s="240">
        <f t="shared" si="1451"/>
        <v>0</v>
      </c>
      <c r="GB250" s="240">
        <f t="shared" si="1452"/>
        <v>15999.949999999999</v>
      </c>
      <c r="GC250" s="681">
        <f t="shared" si="1453"/>
        <v>7999.98</v>
      </c>
      <c r="GD250" s="681">
        <f t="shared" si="1454"/>
        <v>0</v>
      </c>
      <c r="GE250" s="681">
        <f t="shared" si="1455"/>
        <v>0</v>
      </c>
      <c r="GF250" s="681">
        <f t="shared" si="1401"/>
        <v>32922.929999999993</v>
      </c>
      <c r="GG250" s="169">
        <f t="shared" si="1402"/>
        <v>42461</v>
      </c>
      <c r="GH250" s="686">
        <f t="shared" si="1403"/>
        <v>0</v>
      </c>
      <c r="GI250" s="171">
        <f t="shared" si="1404"/>
        <v>0</v>
      </c>
      <c r="GJ250" s="171">
        <f t="shared" si="1405"/>
        <v>0</v>
      </c>
      <c r="GK250" s="171">
        <f t="shared" si="1406"/>
        <v>0</v>
      </c>
      <c r="GL250" s="171">
        <f t="shared" si="1407"/>
        <v>0</v>
      </c>
      <c r="GM250" s="171">
        <f t="shared" si="1408"/>
        <v>0</v>
      </c>
      <c r="GN250" s="171">
        <f t="shared" si="1409"/>
        <v>0</v>
      </c>
      <c r="GO250" s="171">
        <f t="shared" si="1410"/>
        <v>0</v>
      </c>
      <c r="GP250" s="171">
        <f t="shared" si="1411"/>
        <v>0</v>
      </c>
      <c r="GQ250" s="171">
        <f t="shared" si="1412"/>
        <v>0</v>
      </c>
      <c r="GR250" s="171">
        <f t="shared" si="1413"/>
        <v>0</v>
      </c>
      <c r="GS250" s="171">
        <f t="shared" si="1414"/>
        <v>10918.299999999997</v>
      </c>
      <c r="GT250" s="171">
        <f t="shared" si="1415"/>
        <v>0</v>
      </c>
      <c r="GU250" s="171">
        <f t="shared" si="1416"/>
        <v>0</v>
      </c>
      <c r="GV250" s="171">
        <f t="shared" si="1417"/>
        <v>0</v>
      </c>
      <c r="GW250" s="171">
        <f t="shared" si="1418"/>
        <v>0</v>
      </c>
      <c r="GX250" s="171">
        <f t="shared" si="1419"/>
        <v>0</v>
      </c>
      <c r="GY250" s="171">
        <f t="shared" si="1420"/>
        <v>20171.780000000002</v>
      </c>
      <c r="GZ250" s="171">
        <f t="shared" si="1421"/>
        <v>0</v>
      </c>
      <c r="HA250" s="171">
        <f t="shared" si="1422"/>
        <v>0</v>
      </c>
      <c r="HB250" s="171">
        <f t="shared" si="1423"/>
        <v>107592.66</v>
      </c>
      <c r="HC250" s="171">
        <f t="shared" si="1424"/>
        <v>17302.739999999998</v>
      </c>
      <c r="HD250" s="171">
        <f t="shared" si="1425"/>
        <v>0</v>
      </c>
      <c r="HE250" s="171">
        <f t="shared" si="1426"/>
        <v>0</v>
      </c>
      <c r="HF250" s="171">
        <f t="shared" si="1427"/>
        <v>0</v>
      </c>
      <c r="HG250" s="171">
        <f t="shared" si="1428"/>
        <v>0</v>
      </c>
      <c r="HH250" s="171">
        <f t="shared" si="1429"/>
        <v>0</v>
      </c>
      <c r="HI250" s="778"/>
      <c r="HJ250" s="171">
        <f t="shared" si="1430"/>
        <v>-420.69</v>
      </c>
      <c r="HK250" s="171">
        <f t="shared" si="1431"/>
        <v>13989.21</v>
      </c>
      <c r="HL250" s="172">
        <f t="shared" si="1432"/>
        <v>42461</v>
      </c>
      <c r="HM250" s="171">
        <f t="shared" si="1433"/>
        <v>188908.41</v>
      </c>
      <c r="HN250" s="700">
        <f t="shared" ref="HN250:HN261" si="1487">B250</f>
        <v>41275</v>
      </c>
      <c r="HO250" s="160">
        <f t="shared" ref="HO250:HO261" si="1488">HQ250*HR250</f>
        <v>4868.05</v>
      </c>
      <c r="HP250" s="160">
        <f t="shared" ref="HP250:HP261" si="1489">HQ250*HS250</f>
        <v>0</v>
      </c>
      <c r="HQ250" s="171">
        <f t="shared" ref="HQ250:HQ261" si="1490">CQ250</f>
        <v>4868.05</v>
      </c>
      <c r="HR250" s="168">
        <f t="shared" ref="HR250:HR261" si="1491">(HQ250&gt;0)*1</f>
        <v>1</v>
      </c>
      <c r="HS250" s="168">
        <f t="shared" ref="HS250:HS261" si="1492">(HQ250&lt;0)*1</f>
        <v>0</v>
      </c>
      <c r="HT250" s="160">
        <f>HQ250+HT246</f>
        <v>131670.06000000003</v>
      </c>
      <c r="HU250" s="158">
        <f>MAX(HT55:HT250)</f>
        <v>131670.06000000003</v>
      </c>
      <c r="HV250" s="158">
        <f t="shared" ref="HV250:HV261" si="1493">HT250-HU250</f>
        <v>0</v>
      </c>
      <c r="HW250" s="170"/>
      <c r="HX250" s="468"/>
      <c r="HY250" s="156"/>
      <c r="HZ250" s="156"/>
      <c r="IA250" s="156"/>
      <c r="IB250" s="156"/>
      <c r="IC250" s="156"/>
      <c r="ID250" s="156"/>
      <c r="IE250" s="156"/>
      <c r="IF250" s="156"/>
      <c r="IG250" s="156"/>
      <c r="IH250" s="156"/>
      <c r="II250" s="156"/>
      <c r="IJ250" s="156"/>
      <c r="IK250" s="156"/>
      <c r="IL250" s="156"/>
      <c r="IM250" s="156"/>
      <c r="IN250" s="156"/>
      <c r="IO250" s="156"/>
      <c r="IP250" s="156"/>
      <c r="IQ250" s="156"/>
      <c r="IR250" s="156"/>
      <c r="IS250" s="156"/>
      <c r="IT250" s="156"/>
      <c r="IU250" s="156"/>
      <c r="IV250" s="156"/>
      <c r="IW250" s="156"/>
      <c r="IX250" s="156"/>
      <c r="IY250" s="156"/>
      <c r="IZ250" s="156"/>
      <c r="JA250" s="156"/>
      <c r="JB250" s="156"/>
      <c r="JC250" s="156"/>
      <c r="JD250" s="156"/>
      <c r="JE250" s="156"/>
      <c r="JF250" s="156"/>
      <c r="JG250" s="156"/>
      <c r="JH250" s="156"/>
      <c r="JI250" s="156"/>
      <c r="JJ250" s="156"/>
      <c r="JK250" s="156"/>
      <c r="JL250" s="156"/>
      <c r="JM250" s="156"/>
      <c r="JN250" s="156"/>
      <c r="JO250" s="156"/>
      <c r="JP250" s="156"/>
      <c r="JQ250" s="156"/>
      <c r="JR250" s="156"/>
      <c r="JS250" s="156"/>
      <c r="JT250" s="156"/>
      <c r="JU250" s="156"/>
    </row>
    <row r="251" spans="1:281" s="174" customFormat="1" ht="19.5" customHeight="1" x14ac:dyDescent="0.35">
      <c r="A251" s="156"/>
      <c r="B251" s="813">
        <f t="shared" ref="B251:B261" si="1494">EDATE(B250,1)</f>
        <v>41306</v>
      </c>
      <c r="C251" s="814">
        <f t="shared" ref="C251:C261" si="1495">G250</f>
        <v>29868.05</v>
      </c>
      <c r="D251" s="816">
        <v>0</v>
      </c>
      <c r="E251" s="816">
        <v>0</v>
      </c>
      <c r="F251" s="814">
        <f t="shared" si="1456"/>
        <v>1240.33</v>
      </c>
      <c r="G251" s="817">
        <f t="shared" ref="G251:G261" si="1496">F251+G250</f>
        <v>31108.379999999997</v>
      </c>
      <c r="H251" s="818">
        <f t="shared" ref="H251:H261" si="1497">F251/G250</f>
        <v>4.152698284621862E-2</v>
      </c>
      <c r="I251" s="765">
        <f t="shared" ref="I251:I261" si="1498">F251+I250</f>
        <v>132910.39000000001</v>
      </c>
      <c r="J251" s="159">
        <f t="shared" si="1457"/>
        <v>0</v>
      </c>
      <c r="K251" s="267">
        <v>41306</v>
      </c>
      <c r="L251" s="162">
        <f t="shared" ref="L251:L261" si="1499">L250</f>
        <v>0</v>
      </c>
      <c r="M251" s="260">
        <v>828.5</v>
      </c>
      <c r="N251" s="175">
        <f t="shared" si="1458"/>
        <v>0</v>
      </c>
      <c r="O251" s="162">
        <f t="shared" ref="O251:O261" si="1500">O250</f>
        <v>0</v>
      </c>
      <c r="P251" s="260">
        <v>82.85</v>
      </c>
      <c r="Q251" s="176">
        <f t="shared" si="1459"/>
        <v>0</v>
      </c>
      <c r="R251" s="161">
        <f t="shared" ref="R251:R261" si="1501">R250</f>
        <v>0</v>
      </c>
      <c r="S251" s="259">
        <v>-980.8</v>
      </c>
      <c r="T251" s="177">
        <f t="shared" si="1460"/>
        <v>0</v>
      </c>
      <c r="U251" s="164">
        <f t="shared" ref="U251:U261" si="1502">U250</f>
        <v>0</v>
      </c>
      <c r="V251" s="259">
        <v>-133.18</v>
      </c>
      <c r="W251" s="177">
        <f t="shared" si="1461"/>
        <v>0</v>
      </c>
      <c r="X251" s="164">
        <f t="shared" ref="X251:X261" si="1503">X250</f>
        <v>0</v>
      </c>
      <c r="Y251" s="248">
        <v>8403</v>
      </c>
      <c r="Z251" s="178">
        <f t="shared" si="1462"/>
        <v>0</v>
      </c>
      <c r="AA251" s="165">
        <f t="shared" ref="AA251:AA261" si="1504">AA250</f>
        <v>0</v>
      </c>
      <c r="AB251" s="248">
        <v>4201.5</v>
      </c>
      <c r="AC251" s="179">
        <f t="shared" si="1463"/>
        <v>0</v>
      </c>
      <c r="AD251" s="164">
        <f t="shared" ref="AD251:AD261" si="1505">AD250</f>
        <v>0</v>
      </c>
      <c r="AE251" s="248">
        <v>840.3</v>
      </c>
      <c r="AF251" s="179">
        <f t="shared" si="1464"/>
        <v>0</v>
      </c>
      <c r="AG251" s="164">
        <f t="shared" ref="AG251:AG261" si="1506">AG250</f>
        <v>0</v>
      </c>
      <c r="AH251" s="439">
        <v>9501</v>
      </c>
      <c r="AI251" s="178">
        <f t="shared" si="1465"/>
        <v>0</v>
      </c>
      <c r="AJ251" s="165">
        <f t="shared" ref="AJ251:AJ261" si="1507">AJ250</f>
        <v>0</v>
      </c>
      <c r="AK251" s="439">
        <v>4731</v>
      </c>
      <c r="AL251" s="179">
        <f t="shared" si="1466"/>
        <v>0</v>
      </c>
      <c r="AM251" s="164">
        <f t="shared" ref="AM251:AM261" si="1508">AM250</f>
        <v>0</v>
      </c>
      <c r="AN251" s="439">
        <v>1869</v>
      </c>
      <c r="AO251" s="178">
        <f t="shared" si="1467"/>
        <v>0</v>
      </c>
      <c r="AP251" s="165">
        <f t="shared" ref="AP251:AP261" si="1509">AP250</f>
        <v>0</v>
      </c>
      <c r="AQ251" s="260">
        <v>2097</v>
      </c>
      <c r="AR251" s="179">
        <f t="shared" si="1468"/>
        <v>0</v>
      </c>
      <c r="AS251" s="164">
        <f t="shared" ref="AS251:AS261" si="1510">AS250</f>
        <v>1</v>
      </c>
      <c r="AT251" s="260">
        <v>209.7</v>
      </c>
      <c r="AU251" s="180">
        <f t="shared" si="1469"/>
        <v>209.7</v>
      </c>
      <c r="AV251" s="162">
        <f t="shared" ref="AV251:AV261" si="1511">AV250</f>
        <v>0</v>
      </c>
      <c r="AW251" s="260">
        <v>3224</v>
      </c>
      <c r="AX251" s="176">
        <f t="shared" si="1470"/>
        <v>0</v>
      </c>
      <c r="AY251" s="161">
        <f t="shared" ref="AY251:AY261" si="1512">AY250</f>
        <v>0</v>
      </c>
      <c r="AZ251" s="247">
        <v>-316.5</v>
      </c>
      <c r="BA251" s="181">
        <f t="shared" si="1471"/>
        <v>0</v>
      </c>
      <c r="BB251" s="162">
        <f t="shared" ref="BB251:BB261" si="1513">BB250</f>
        <v>0</v>
      </c>
      <c r="BC251" s="247">
        <v>-35.549999999999997</v>
      </c>
      <c r="BD251" s="182">
        <f t="shared" si="1472"/>
        <v>0</v>
      </c>
      <c r="BE251" s="161">
        <f t="shared" ref="BE251:BE261" si="1514">BE250</f>
        <v>0</v>
      </c>
      <c r="BF251" s="248">
        <v>1732.25</v>
      </c>
      <c r="BG251" s="182">
        <f t="shared" si="1473"/>
        <v>0</v>
      </c>
      <c r="BH251" s="161">
        <f t="shared" ref="BH251:BH261" si="1515">BH250</f>
        <v>0</v>
      </c>
      <c r="BI251" s="248">
        <v>846.63</v>
      </c>
      <c r="BJ251" s="180">
        <f t="shared" si="1474"/>
        <v>0</v>
      </c>
      <c r="BK251" s="161">
        <f t="shared" ref="BK251:BK261" si="1516">BK250</f>
        <v>1</v>
      </c>
      <c r="BL251" s="248">
        <v>138.13</v>
      </c>
      <c r="BM251" s="180">
        <f t="shared" si="1475"/>
        <v>138.13</v>
      </c>
      <c r="BN251" s="161">
        <f t="shared" ref="BN251:BN261" si="1517">BN250</f>
        <v>0</v>
      </c>
      <c r="BO251" s="260">
        <v>3993.75</v>
      </c>
      <c r="BP251" s="176">
        <f t="shared" si="1476"/>
        <v>0</v>
      </c>
      <c r="BQ251" s="161">
        <f t="shared" ref="BQ251:BQ261" si="1518">BQ250</f>
        <v>0</v>
      </c>
      <c r="BR251" s="260">
        <v>1487.5</v>
      </c>
      <c r="BS251" s="182">
        <f t="shared" si="1477"/>
        <v>0</v>
      </c>
      <c r="BT251" s="161">
        <f t="shared" ref="BT251:BT261" si="1519">BT250</f>
        <v>1</v>
      </c>
      <c r="BU251" s="260">
        <v>743.75</v>
      </c>
      <c r="BV251" s="180">
        <f t="shared" si="1478"/>
        <v>743.75</v>
      </c>
      <c r="BW251" s="162">
        <f t="shared" ref="BW251:BW261" si="1520">BW250</f>
        <v>1</v>
      </c>
      <c r="BX251" s="260">
        <v>148.75</v>
      </c>
      <c r="BY251" s="176">
        <f t="shared" si="1479"/>
        <v>148.75</v>
      </c>
      <c r="BZ251" s="161">
        <f t="shared" ref="BZ251:BZ261" si="1521">BZ250</f>
        <v>0</v>
      </c>
      <c r="CA251" s="260">
        <v>733</v>
      </c>
      <c r="CB251" s="180">
        <f t="shared" si="1480"/>
        <v>0</v>
      </c>
      <c r="CC251" s="162">
        <f t="shared" ref="CC251:CC261" si="1522">CC250</f>
        <v>0</v>
      </c>
      <c r="CD251" s="260">
        <v>60.7</v>
      </c>
      <c r="CE251" s="182">
        <f t="shared" si="1481"/>
        <v>0</v>
      </c>
      <c r="CF251" s="410">
        <f t="shared" ref="CF251:CF261" si="1523">CF250</f>
        <v>0</v>
      </c>
      <c r="CG251" s="259">
        <v>-3899</v>
      </c>
      <c r="CH251" s="182">
        <f t="shared" si="1482"/>
        <v>0</v>
      </c>
      <c r="CI251" s="416">
        <f t="shared" ref="CI251:CI261" si="1524">CI250</f>
        <v>0</v>
      </c>
      <c r="CJ251" s="259">
        <v>-1969</v>
      </c>
      <c r="CK251" s="444">
        <f t="shared" si="1483"/>
        <v>0</v>
      </c>
      <c r="CL251" s="162">
        <f t="shared" ref="CL251:CL261" si="1525">CL250</f>
        <v>0</v>
      </c>
      <c r="CM251" s="259">
        <v>-425</v>
      </c>
      <c r="CN251" s="608">
        <f t="shared" si="1484"/>
        <v>0</v>
      </c>
      <c r="CO251" s="158">
        <f t="shared" si="1485"/>
        <v>1240.33</v>
      </c>
      <c r="CP251" s="182"/>
      <c r="CQ251" s="731">
        <f t="shared" si="1486"/>
        <v>1240.33</v>
      </c>
      <c r="CR251" s="599"/>
      <c r="CS251" s="359">
        <f t="shared" ref="CS251:CS261" si="1526">EDATE(CS250,1)</f>
        <v>41306</v>
      </c>
      <c r="CT251" s="613"/>
      <c r="CU251" s="182"/>
      <c r="CV251" s="608"/>
      <c r="CW251" s="642"/>
      <c r="CX251" s="182"/>
      <c r="CY251" s="608"/>
      <c r="CZ251" s="613"/>
      <c r="DA251" s="182"/>
      <c r="DB251" s="608"/>
      <c r="DC251" s="613"/>
      <c r="DD251" s="182"/>
      <c r="DE251" s="608"/>
      <c r="DF251" s="613"/>
      <c r="DG251" s="182"/>
      <c r="DH251" s="608"/>
      <c r="DI251" s="613"/>
      <c r="DJ251" s="182"/>
      <c r="DK251" s="608"/>
      <c r="DL251" s="613"/>
      <c r="DM251" s="182"/>
      <c r="DN251" s="608"/>
      <c r="DO251" s="613"/>
      <c r="DP251" s="182"/>
      <c r="DQ251" s="608"/>
      <c r="DR251" s="613"/>
      <c r="DS251" s="182"/>
      <c r="DT251" s="608"/>
      <c r="DU251" s="613"/>
      <c r="DV251" s="182"/>
      <c r="DW251" s="608"/>
      <c r="DX251" s="613"/>
      <c r="DY251" s="182"/>
      <c r="DZ251" s="608"/>
      <c r="EA251" s="613"/>
      <c r="EB251" s="182"/>
      <c r="EC251" s="608"/>
      <c r="ED251" s="613"/>
      <c r="EE251" s="182"/>
      <c r="EF251" s="608"/>
      <c r="EG251" s="613"/>
      <c r="EH251" s="182"/>
      <c r="EI251" s="608"/>
      <c r="EJ251" s="613"/>
      <c r="EK251" s="182"/>
      <c r="EL251" s="608"/>
      <c r="EM251" s="613"/>
      <c r="EN251" s="182"/>
      <c r="EO251" s="608"/>
      <c r="EP251" s="613"/>
      <c r="EQ251" s="182"/>
      <c r="ER251" s="608"/>
      <c r="ES251" s="613"/>
      <c r="ET251" s="182"/>
      <c r="EU251" s="608"/>
      <c r="EV251" s="613"/>
      <c r="EW251" s="182"/>
      <c r="EX251" s="608"/>
      <c r="EY251" s="613"/>
      <c r="EZ251" s="182"/>
      <c r="FA251" s="608"/>
      <c r="FB251" s="182"/>
      <c r="FC251" s="182"/>
      <c r="FD251" s="182"/>
      <c r="FE251" s="588"/>
      <c r="FF251" s="182"/>
      <c r="FG251" s="181"/>
      <c r="FH251" s="860"/>
      <c r="FI251" s="662">
        <f t="shared" si="1400"/>
        <v>42491</v>
      </c>
      <c r="FJ251" s="688">
        <f t="shared" si="1434"/>
        <v>0</v>
      </c>
      <c r="FK251" s="688">
        <f t="shared" si="1435"/>
        <v>0</v>
      </c>
      <c r="FL251" s="240">
        <f t="shared" si="1436"/>
        <v>0</v>
      </c>
      <c r="FM251" s="240">
        <f t="shared" si="1437"/>
        <v>0</v>
      </c>
      <c r="FN251" s="240">
        <f t="shared" si="1438"/>
        <v>0</v>
      </c>
      <c r="FO251" s="240">
        <f t="shared" si="1439"/>
        <v>0</v>
      </c>
      <c r="FP251" s="240">
        <f t="shared" si="1440"/>
        <v>0</v>
      </c>
      <c r="FQ251" s="240">
        <f t="shared" si="1441"/>
        <v>0</v>
      </c>
      <c r="FR251" s="240">
        <f t="shared" si="1442"/>
        <v>0</v>
      </c>
      <c r="FS251" s="240">
        <f t="shared" si="1443"/>
        <v>0</v>
      </c>
      <c r="FT251" s="240">
        <f t="shared" si="1444"/>
        <v>663</v>
      </c>
      <c r="FU251" s="240">
        <f t="shared" si="1445"/>
        <v>0</v>
      </c>
      <c r="FV251" s="240">
        <f t="shared" si="1446"/>
        <v>15218</v>
      </c>
      <c r="FW251" s="240">
        <f t="shared" si="1447"/>
        <v>0</v>
      </c>
      <c r="FX251" s="240">
        <f t="shared" si="1448"/>
        <v>0</v>
      </c>
      <c r="FY251" s="240">
        <f t="shared" si="1449"/>
        <v>0</v>
      </c>
      <c r="FZ251" s="240">
        <f t="shared" si="1450"/>
        <v>0</v>
      </c>
      <c r="GA251" s="240">
        <f t="shared" si="1451"/>
        <v>0</v>
      </c>
      <c r="GB251" s="240">
        <f t="shared" si="1452"/>
        <v>18462.449999999997</v>
      </c>
      <c r="GC251" s="681">
        <f t="shared" si="1453"/>
        <v>9231.23</v>
      </c>
      <c r="GD251" s="681">
        <f t="shared" si="1454"/>
        <v>0</v>
      </c>
      <c r="GE251" s="681">
        <f t="shared" si="1455"/>
        <v>0</v>
      </c>
      <c r="GF251" s="681">
        <f t="shared" si="1401"/>
        <v>43574.679999999993</v>
      </c>
      <c r="GG251" s="169">
        <f t="shared" si="1402"/>
        <v>42491</v>
      </c>
      <c r="GH251" s="686">
        <f t="shared" si="1403"/>
        <v>0</v>
      </c>
      <c r="GI251" s="171">
        <f t="shared" si="1404"/>
        <v>0</v>
      </c>
      <c r="GJ251" s="171">
        <f t="shared" si="1405"/>
        <v>0</v>
      </c>
      <c r="GK251" s="171">
        <f t="shared" si="1406"/>
        <v>0</v>
      </c>
      <c r="GL251" s="171">
        <f t="shared" si="1407"/>
        <v>0</v>
      </c>
      <c r="GM251" s="171">
        <f t="shared" si="1408"/>
        <v>0</v>
      </c>
      <c r="GN251" s="171">
        <f t="shared" si="1409"/>
        <v>0</v>
      </c>
      <c r="GO251" s="171">
        <f t="shared" si="1410"/>
        <v>0</v>
      </c>
      <c r="GP251" s="171">
        <f t="shared" si="1411"/>
        <v>0</v>
      </c>
      <c r="GQ251" s="171">
        <f t="shared" si="1412"/>
        <v>0</v>
      </c>
      <c r="GR251" s="171">
        <f t="shared" si="1413"/>
        <v>0</v>
      </c>
      <c r="GS251" s="171">
        <f t="shared" si="1414"/>
        <v>11015.299999999997</v>
      </c>
      <c r="GT251" s="171">
        <f t="shared" si="1415"/>
        <v>0</v>
      </c>
      <c r="GU251" s="171">
        <f t="shared" si="1416"/>
        <v>0</v>
      </c>
      <c r="GV251" s="171">
        <f t="shared" si="1417"/>
        <v>0</v>
      </c>
      <c r="GW251" s="171">
        <f t="shared" si="1418"/>
        <v>0</v>
      </c>
      <c r="GX251" s="171">
        <f t="shared" si="1419"/>
        <v>0</v>
      </c>
      <c r="GY251" s="171">
        <f t="shared" si="1420"/>
        <v>20211.160000000003</v>
      </c>
      <c r="GZ251" s="171">
        <f t="shared" si="1421"/>
        <v>0</v>
      </c>
      <c r="HA251" s="171">
        <f t="shared" si="1422"/>
        <v>0</v>
      </c>
      <c r="HB251" s="171">
        <f t="shared" si="1423"/>
        <v>106891.17</v>
      </c>
      <c r="HC251" s="171">
        <f t="shared" si="1424"/>
        <v>17131.239999999998</v>
      </c>
      <c r="HD251" s="171">
        <f t="shared" si="1425"/>
        <v>0</v>
      </c>
      <c r="HE251" s="171">
        <f t="shared" si="1426"/>
        <v>0</v>
      </c>
      <c r="HF251" s="171">
        <f t="shared" si="1427"/>
        <v>0</v>
      </c>
      <c r="HG251" s="171">
        <f t="shared" si="1428"/>
        <v>0</v>
      </c>
      <c r="HH251" s="171">
        <f t="shared" si="1429"/>
        <v>0</v>
      </c>
      <c r="HI251" s="778"/>
      <c r="HJ251" s="171">
        <f t="shared" si="1430"/>
        <v>-736.61</v>
      </c>
      <c r="HK251" s="171">
        <f t="shared" si="1431"/>
        <v>10651.75</v>
      </c>
      <c r="HL251" s="172">
        <f t="shared" si="1432"/>
        <v>42491</v>
      </c>
      <c r="HM251" s="171">
        <f t="shared" si="1433"/>
        <v>198823.55000000002</v>
      </c>
      <c r="HN251" s="700">
        <f t="shared" si="1487"/>
        <v>41306</v>
      </c>
      <c r="HO251" s="160">
        <f t="shared" si="1488"/>
        <v>1240.33</v>
      </c>
      <c r="HP251" s="160">
        <f t="shared" si="1489"/>
        <v>0</v>
      </c>
      <c r="HQ251" s="171">
        <f t="shared" si="1490"/>
        <v>1240.33</v>
      </c>
      <c r="HR251" s="168">
        <f t="shared" si="1491"/>
        <v>1</v>
      </c>
      <c r="HS251" s="168">
        <f t="shared" si="1492"/>
        <v>0</v>
      </c>
      <c r="HT251" s="160">
        <f t="shared" ref="HT251:HT261" si="1527">HQ251+HT250</f>
        <v>132910.39000000001</v>
      </c>
      <c r="HU251" s="158">
        <f>MAX(HT55:HT251)</f>
        <v>132910.39000000001</v>
      </c>
      <c r="HV251" s="158">
        <f t="shared" si="1493"/>
        <v>0</v>
      </c>
      <c r="HW251" s="170"/>
      <c r="HX251" s="468"/>
      <c r="HY251" s="156"/>
      <c r="HZ251" s="156"/>
      <c r="IA251" s="156"/>
      <c r="IB251" s="156"/>
      <c r="IC251" s="156"/>
      <c r="ID251" s="156"/>
      <c r="IE251" s="156"/>
      <c r="IF251" s="156"/>
      <c r="IG251" s="156"/>
      <c r="IH251" s="156"/>
      <c r="II251" s="156"/>
      <c r="IJ251" s="156"/>
      <c r="IK251" s="156"/>
      <c r="IL251" s="156"/>
      <c r="IM251" s="156"/>
      <c r="IN251" s="156"/>
      <c r="IO251" s="156"/>
      <c r="IP251" s="156"/>
      <c r="IQ251" s="156"/>
      <c r="IR251" s="156"/>
      <c r="IS251" s="156"/>
      <c r="IT251" s="156"/>
      <c r="IU251" s="156"/>
      <c r="IV251" s="156"/>
      <c r="IW251" s="156"/>
      <c r="IX251" s="156"/>
      <c r="IY251" s="156"/>
      <c r="IZ251" s="156"/>
      <c r="JA251" s="156"/>
      <c r="JB251" s="156"/>
      <c r="JC251" s="156"/>
      <c r="JD251" s="156"/>
      <c r="JE251" s="156"/>
      <c r="JF251" s="156"/>
      <c r="JG251" s="156"/>
      <c r="JH251" s="156"/>
      <c r="JI251" s="156"/>
      <c r="JJ251" s="156"/>
      <c r="JK251" s="156"/>
      <c r="JL251" s="156"/>
      <c r="JM251" s="156"/>
      <c r="JN251" s="156"/>
      <c r="JO251" s="156"/>
      <c r="JP251" s="156"/>
      <c r="JQ251" s="156"/>
      <c r="JR251" s="156"/>
      <c r="JS251" s="156"/>
      <c r="JT251" s="156"/>
      <c r="JU251" s="156"/>
    </row>
    <row r="252" spans="1:281" s="174" customFormat="1" ht="19.5" customHeight="1" x14ac:dyDescent="0.35">
      <c r="A252" s="156"/>
      <c r="B252" s="813">
        <f t="shared" si="1494"/>
        <v>41334</v>
      </c>
      <c r="C252" s="814">
        <f t="shared" si="1495"/>
        <v>31108.379999999997</v>
      </c>
      <c r="D252" s="816">
        <v>0</v>
      </c>
      <c r="E252" s="816">
        <v>0</v>
      </c>
      <c r="F252" s="814">
        <f t="shared" si="1456"/>
        <v>1460.33</v>
      </c>
      <c r="G252" s="817">
        <f t="shared" si="1496"/>
        <v>32568.71</v>
      </c>
      <c r="H252" s="818">
        <f t="shared" si="1497"/>
        <v>4.6943299522508086E-2</v>
      </c>
      <c r="I252" s="765">
        <f t="shared" si="1498"/>
        <v>134370.72</v>
      </c>
      <c r="J252" s="159">
        <f t="shared" si="1457"/>
        <v>0</v>
      </c>
      <c r="K252" s="267">
        <v>41334</v>
      </c>
      <c r="L252" s="162">
        <f t="shared" si="1499"/>
        <v>0</v>
      </c>
      <c r="M252" s="260">
        <v>2725.5</v>
      </c>
      <c r="N252" s="175">
        <f t="shared" si="1458"/>
        <v>0</v>
      </c>
      <c r="O252" s="162">
        <f t="shared" si="1500"/>
        <v>0</v>
      </c>
      <c r="P252" s="260">
        <v>272.55</v>
      </c>
      <c r="Q252" s="176">
        <f t="shared" si="1459"/>
        <v>0</v>
      </c>
      <c r="R252" s="161">
        <f t="shared" si="1501"/>
        <v>0</v>
      </c>
      <c r="S252" s="260">
        <v>725.2</v>
      </c>
      <c r="T252" s="177">
        <f t="shared" si="1460"/>
        <v>0</v>
      </c>
      <c r="U252" s="164">
        <f t="shared" si="1502"/>
        <v>0</v>
      </c>
      <c r="V252" s="260">
        <v>37.42</v>
      </c>
      <c r="W252" s="177">
        <f t="shared" si="1461"/>
        <v>0</v>
      </c>
      <c r="X252" s="164">
        <f t="shared" si="1503"/>
        <v>0</v>
      </c>
      <c r="Y252" s="247">
        <v>-3542</v>
      </c>
      <c r="Z252" s="178">
        <f t="shared" si="1462"/>
        <v>0</v>
      </c>
      <c r="AA252" s="165">
        <f t="shared" si="1504"/>
        <v>0</v>
      </c>
      <c r="AB252" s="247">
        <v>-1790.5</v>
      </c>
      <c r="AC252" s="179">
        <f t="shared" si="1463"/>
        <v>0</v>
      </c>
      <c r="AD252" s="164">
        <f t="shared" si="1505"/>
        <v>0</v>
      </c>
      <c r="AE252" s="247">
        <v>-389.3</v>
      </c>
      <c r="AF252" s="179">
        <f t="shared" si="1464"/>
        <v>0</v>
      </c>
      <c r="AG252" s="164">
        <f t="shared" si="1506"/>
        <v>0</v>
      </c>
      <c r="AH252" s="439">
        <v>270.5</v>
      </c>
      <c r="AI252" s="178">
        <f t="shared" si="1465"/>
        <v>0</v>
      </c>
      <c r="AJ252" s="165">
        <f t="shared" si="1507"/>
        <v>0</v>
      </c>
      <c r="AK252" s="439">
        <v>135.25</v>
      </c>
      <c r="AL252" s="179">
        <f t="shared" si="1466"/>
        <v>0</v>
      </c>
      <c r="AM252" s="164">
        <f t="shared" si="1508"/>
        <v>0</v>
      </c>
      <c r="AN252" s="439">
        <v>54.1</v>
      </c>
      <c r="AO252" s="178">
        <f t="shared" si="1467"/>
        <v>0</v>
      </c>
      <c r="AP252" s="165">
        <f t="shared" si="1509"/>
        <v>0</v>
      </c>
      <c r="AQ252" s="259">
        <v>-1477</v>
      </c>
      <c r="AR252" s="179">
        <f t="shared" si="1468"/>
        <v>0</v>
      </c>
      <c r="AS252" s="164">
        <f t="shared" si="1510"/>
        <v>1</v>
      </c>
      <c r="AT252" s="259">
        <v>-182.8</v>
      </c>
      <c r="AU252" s="180">
        <f t="shared" si="1469"/>
        <v>-182.8</v>
      </c>
      <c r="AV252" s="162">
        <f t="shared" si="1511"/>
        <v>0</v>
      </c>
      <c r="AW252" s="259">
        <v>-1408</v>
      </c>
      <c r="AX252" s="176">
        <f t="shared" si="1470"/>
        <v>0</v>
      </c>
      <c r="AY252" s="161">
        <f t="shared" si="1512"/>
        <v>0</v>
      </c>
      <c r="AZ252" s="248">
        <v>3423.75</v>
      </c>
      <c r="BA252" s="181">
        <f t="shared" si="1471"/>
        <v>0</v>
      </c>
      <c r="BB252" s="162">
        <f t="shared" si="1513"/>
        <v>0</v>
      </c>
      <c r="BC252" s="248">
        <v>342.38</v>
      </c>
      <c r="BD252" s="182">
        <f t="shared" si="1472"/>
        <v>0</v>
      </c>
      <c r="BE252" s="161">
        <f t="shared" si="1514"/>
        <v>0</v>
      </c>
      <c r="BF252" s="248">
        <v>3006.25</v>
      </c>
      <c r="BG252" s="182">
        <f t="shared" si="1473"/>
        <v>0</v>
      </c>
      <c r="BH252" s="161">
        <f t="shared" si="1515"/>
        <v>0</v>
      </c>
      <c r="BI252" s="248">
        <v>1503.13</v>
      </c>
      <c r="BJ252" s="180">
        <f t="shared" si="1474"/>
        <v>0</v>
      </c>
      <c r="BK252" s="161">
        <f t="shared" si="1516"/>
        <v>1</v>
      </c>
      <c r="BL252" s="248">
        <v>300.63</v>
      </c>
      <c r="BM252" s="180">
        <f t="shared" si="1475"/>
        <v>300.63</v>
      </c>
      <c r="BN252" s="161">
        <f t="shared" si="1517"/>
        <v>0</v>
      </c>
      <c r="BO252" s="259">
        <v>-225</v>
      </c>
      <c r="BP252" s="176">
        <f t="shared" si="1476"/>
        <v>0</v>
      </c>
      <c r="BQ252" s="161">
        <f t="shared" si="1518"/>
        <v>0</v>
      </c>
      <c r="BR252" s="260">
        <v>2237.5</v>
      </c>
      <c r="BS252" s="182">
        <f t="shared" si="1477"/>
        <v>0</v>
      </c>
      <c r="BT252" s="161">
        <f t="shared" si="1519"/>
        <v>1</v>
      </c>
      <c r="BU252" s="260">
        <v>1118.75</v>
      </c>
      <c r="BV252" s="180">
        <f t="shared" si="1478"/>
        <v>1118.75</v>
      </c>
      <c r="BW252" s="162">
        <f t="shared" si="1520"/>
        <v>1</v>
      </c>
      <c r="BX252" s="260">
        <v>223.75</v>
      </c>
      <c r="BY252" s="176">
        <f t="shared" si="1479"/>
        <v>223.75</v>
      </c>
      <c r="BZ252" s="161">
        <f t="shared" si="1521"/>
        <v>0</v>
      </c>
      <c r="CA252" s="260">
        <v>1027.01</v>
      </c>
      <c r="CB252" s="180">
        <f t="shared" si="1480"/>
        <v>0</v>
      </c>
      <c r="CC252" s="162">
        <f t="shared" si="1522"/>
        <v>0</v>
      </c>
      <c r="CD252" s="260">
        <v>280.7</v>
      </c>
      <c r="CE252" s="182">
        <f t="shared" si="1481"/>
        <v>0</v>
      </c>
      <c r="CF252" s="410">
        <f t="shared" si="1523"/>
        <v>0</v>
      </c>
      <c r="CG252" s="260">
        <v>1821</v>
      </c>
      <c r="CH252" s="182">
        <f t="shared" si="1482"/>
        <v>0</v>
      </c>
      <c r="CI252" s="416">
        <f t="shared" si="1524"/>
        <v>0</v>
      </c>
      <c r="CJ252" s="260">
        <v>891</v>
      </c>
      <c r="CK252" s="444">
        <f t="shared" si="1483"/>
        <v>0</v>
      </c>
      <c r="CL252" s="162">
        <f t="shared" si="1525"/>
        <v>0</v>
      </c>
      <c r="CM252" s="260">
        <v>147</v>
      </c>
      <c r="CN252" s="608">
        <f t="shared" si="1484"/>
        <v>0</v>
      </c>
      <c r="CO252" s="158">
        <f t="shared" si="1485"/>
        <v>1460.33</v>
      </c>
      <c r="CP252" s="182"/>
      <c r="CQ252" s="731">
        <f t="shared" si="1486"/>
        <v>1460.33</v>
      </c>
      <c r="CR252" s="599"/>
      <c r="CS252" s="359">
        <f t="shared" si="1526"/>
        <v>41334</v>
      </c>
      <c r="CT252" s="613"/>
      <c r="CU252" s="182"/>
      <c r="CV252" s="608"/>
      <c r="CW252" s="642"/>
      <c r="CX252" s="182"/>
      <c r="CY252" s="608"/>
      <c r="CZ252" s="613"/>
      <c r="DA252" s="182"/>
      <c r="DB252" s="608"/>
      <c r="DC252" s="613"/>
      <c r="DD252" s="182"/>
      <c r="DE252" s="608"/>
      <c r="DF252" s="613"/>
      <c r="DG252" s="182"/>
      <c r="DH252" s="608"/>
      <c r="DI252" s="613"/>
      <c r="DJ252" s="182"/>
      <c r="DK252" s="608"/>
      <c r="DL252" s="613"/>
      <c r="DM252" s="182"/>
      <c r="DN252" s="608"/>
      <c r="DO252" s="613"/>
      <c r="DP252" s="182"/>
      <c r="DQ252" s="608"/>
      <c r="DR252" s="613"/>
      <c r="DS252" s="182"/>
      <c r="DT252" s="608"/>
      <c r="DU252" s="613"/>
      <c r="DV252" s="182"/>
      <c r="DW252" s="608"/>
      <c r="DX252" s="613"/>
      <c r="DY252" s="182"/>
      <c r="DZ252" s="608"/>
      <c r="EA252" s="613"/>
      <c r="EB252" s="182"/>
      <c r="EC252" s="608"/>
      <c r="ED252" s="613"/>
      <c r="EE252" s="182"/>
      <c r="EF252" s="608"/>
      <c r="EG252" s="613"/>
      <c r="EH252" s="182"/>
      <c r="EI252" s="608"/>
      <c r="EJ252" s="613"/>
      <c r="EK252" s="182"/>
      <c r="EL252" s="608"/>
      <c r="EM252" s="613"/>
      <c r="EN252" s="182"/>
      <c r="EO252" s="608"/>
      <c r="EP252" s="613"/>
      <c r="EQ252" s="182"/>
      <c r="ER252" s="608"/>
      <c r="ES252" s="613"/>
      <c r="ET252" s="182"/>
      <c r="EU252" s="608"/>
      <c r="EV252" s="613"/>
      <c r="EW252" s="182"/>
      <c r="EX252" s="608"/>
      <c r="EY252" s="613"/>
      <c r="EZ252" s="182"/>
      <c r="FA252" s="608"/>
      <c r="FB252" s="182"/>
      <c r="FC252" s="182"/>
      <c r="FD252" s="182"/>
      <c r="FE252" s="588"/>
      <c r="FF252" s="182"/>
      <c r="FG252" s="181"/>
      <c r="FH252" s="860"/>
      <c r="FI252" s="662">
        <f t="shared" si="1400"/>
        <v>42522</v>
      </c>
      <c r="FJ252" s="688">
        <f t="shared" si="1434"/>
        <v>0</v>
      </c>
      <c r="FK252" s="688">
        <f t="shared" si="1435"/>
        <v>0</v>
      </c>
      <c r="FL252" s="240">
        <f t="shared" si="1436"/>
        <v>0</v>
      </c>
      <c r="FM252" s="240">
        <f t="shared" si="1437"/>
        <v>0</v>
      </c>
      <c r="FN252" s="240">
        <f t="shared" si="1438"/>
        <v>0</v>
      </c>
      <c r="FO252" s="240">
        <f t="shared" si="1439"/>
        <v>0</v>
      </c>
      <c r="FP252" s="240">
        <f t="shared" si="1440"/>
        <v>0</v>
      </c>
      <c r="FQ252" s="240">
        <f t="shared" si="1441"/>
        <v>0</v>
      </c>
      <c r="FR252" s="240">
        <f t="shared" si="1442"/>
        <v>0</v>
      </c>
      <c r="FS252" s="240">
        <f t="shared" si="1443"/>
        <v>0</v>
      </c>
      <c r="FT252" s="240">
        <f t="shared" si="1444"/>
        <v>6232</v>
      </c>
      <c r="FU252" s="240">
        <f t="shared" si="1445"/>
        <v>0</v>
      </c>
      <c r="FV252" s="240">
        <f t="shared" si="1446"/>
        <v>20242</v>
      </c>
      <c r="FW252" s="240">
        <f t="shared" si="1447"/>
        <v>0</v>
      </c>
      <c r="FX252" s="240">
        <f t="shared" si="1448"/>
        <v>0</v>
      </c>
      <c r="FY252" s="240">
        <f t="shared" si="1449"/>
        <v>0</v>
      </c>
      <c r="FZ252" s="240">
        <f t="shared" si="1450"/>
        <v>0</v>
      </c>
      <c r="GA252" s="240">
        <f t="shared" si="1451"/>
        <v>0</v>
      </c>
      <c r="GB252" s="240">
        <f t="shared" si="1452"/>
        <v>28274.929999999997</v>
      </c>
      <c r="GC252" s="681">
        <f t="shared" si="1453"/>
        <v>14137.47</v>
      </c>
      <c r="GD252" s="681">
        <f t="shared" si="1454"/>
        <v>0</v>
      </c>
      <c r="GE252" s="681">
        <f t="shared" si="1455"/>
        <v>0</v>
      </c>
      <c r="GF252" s="681">
        <f t="shared" si="1401"/>
        <v>68886.399999999994</v>
      </c>
      <c r="GG252" s="169">
        <f t="shared" si="1402"/>
        <v>42522</v>
      </c>
      <c r="GH252" s="686">
        <f t="shared" si="1403"/>
        <v>0</v>
      </c>
      <c r="GI252" s="171">
        <f t="shared" si="1404"/>
        <v>0</v>
      </c>
      <c r="GJ252" s="171">
        <f t="shared" si="1405"/>
        <v>0</v>
      </c>
      <c r="GK252" s="171">
        <f t="shared" si="1406"/>
        <v>0</v>
      </c>
      <c r="GL252" s="171">
        <f t="shared" si="1407"/>
        <v>0</v>
      </c>
      <c r="GM252" s="171">
        <f t="shared" si="1408"/>
        <v>0</v>
      </c>
      <c r="GN252" s="171">
        <f t="shared" si="1409"/>
        <v>0</v>
      </c>
      <c r="GO252" s="171">
        <f t="shared" si="1410"/>
        <v>0</v>
      </c>
      <c r="GP252" s="171">
        <f t="shared" si="1411"/>
        <v>0</v>
      </c>
      <c r="GQ252" s="171">
        <f t="shared" si="1412"/>
        <v>0</v>
      </c>
      <c r="GR252" s="171">
        <f t="shared" si="1413"/>
        <v>0</v>
      </c>
      <c r="GS252" s="171">
        <f t="shared" si="1414"/>
        <v>10745.599999999997</v>
      </c>
      <c r="GT252" s="171">
        <f t="shared" si="1415"/>
        <v>0</v>
      </c>
      <c r="GU252" s="171">
        <f t="shared" si="1416"/>
        <v>0</v>
      </c>
      <c r="GV252" s="171">
        <f t="shared" si="1417"/>
        <v>0</v>
      </c>
      <c r="GW252" s="171">
        <f t="shared" si="1418"/>
        <v>0</v>
      </c>
      <c r="GX252" s="171">
        <f t="shared" si="1419"/>
        <v>0</v>
      </c>
      <c r="GY252" s="171">
        <f t="shared" si="1420"/>
        <v>19531.530000000002</v>
      </c>
      <c r="GZ252" s="171">
        <f t="shared" si="1421"/>
        <v>0</v>
      </c>
      <c r="HA252" s="171">
        <f t="shared" si="1422"/>
        <v>0</v>
      </c>
      <c r="HB252" s="171">
        <f t="shared" si="1423"/>
        <v>109033.43</v>
      </c>
      <c r="HC252" s="171">
        <f t="shared" si="1424"/>
        <v>17528.489999999998</v>
      </c>
      <c r="HD252" s="171">
        <f t="shared" si="1425"/>
        <v>0</v>
      </c>
      <c r="HE252" s="171">
        <f t="shared" si="1426"/>
        <v>0</v>
      </c>
      <c r="HF252" s="171">
        <f t="shared" si="1427"/>
        <v>0</v>
      </c>
      <c r="HG252" s="171">
        <f t="shared" si="1428"/>
        <v>0</v>
      </c>
      <c r="HH252" s="171">
        <f t="shared" si="1429"/>
        <v>0</v>
      </c>
      <c r="HI252" s="778"/>
      <c r="HJ252" s="171">
        <f t="shared" si="1430"/>
        <v>1590.1800000000003</v>
      </c>
      <c r="HK252" s="171">
        <f t="shared" si="1431"/>
        <v>25311.72</v>
      </c>
      <c r="HL252" s="172">
        <f t="shared" si="1432"/>
        <v>42522</v>
      </c>
      <c r="HM252" s="171">
        <f t="shared" si="1433"/>
        <v>225725.45</v>
      </c>
      <c r="HN252" s="700">
        <f t="shared" si="1487"/>
        <v>41334</v>
      </c>
      <c r="HO252" s="160">
        <f t="shared" si="1488"/>
        <v>1460.33</v>
      </c>
      <c r="HP252" s="160">
        <f t="shared" si="1489"/>
        <v>0</v>
      </c>
      <c r="HQ252" s="171">
        <f t="shared" si="1490"/>
        <v>1460.33</v>
      </c>
      <c r="HR252" s="168">
        <f t="shared" si="1491"/>
        <v>1</v>
      </c>
      <c r="HS252" s="168">
        <f t="shared" si="1492"/>
        <v>0</v>
      </c>
      <c r="HT252" s="160">
        <f t="shared" si="1527"/>
        <v>134370.72</v>
      </c>
      <c r="HU252" s="158">
        <f>MAX(HT55:HT252)</f>
        <v>134370.72</v>
      </c>
      <c r="HV252" s="158">
        <f t="shared" si="1493"/>
        <v>0</v>
      </c>
      <c r="HW252" s="170"/>
      <c r="HX252" s="468"/>
      <c r="HY252" s="156"/>
      <c r="HZ252" s="156"/>
      <c r="IA252" s="156"/>
      <c r="IB252" s="156"/>
      <c r="IC252" s="156"/>
      <c r="ID252" s="156"/>
      <c r="IE252" s="156"/>
      <c r="IF252" s="156"/>
      <c r="IG252" s="156"/>
      <c r="IH252" s="156"/>
      <c r="II252" s="156"/>
      <c r="IJ252" s="156"/>
      <c r="IK252" s="156"/>
      <c r="IL252" s="156"/>
      <c r="IM252" s="156"/>
      <c r="IN252" s="156"/>
      <c r="IO252" s="156"/>
      <c r="IP252" s="156"/>
      <c r="IQ252" s="156"/>
      <c r="IR252" s="156"/>
      <c r="IS252" s="156"/>
      <c r="IT252" s="156"/>
      <c r="IU252" s="156"/>
      <c r="IV252" s="156"/>
      <c r="IW252" s="156"/>
      <c r="IX252" s="156"/>
      <c r="IY252" s="156"/>
      <c r="IZ252" s="156"/>
      <c r="JA252" s="156"/>
      <c r="JB252" s="156"/>
      <c r="JC252" s="156"/>
      <c r="JD252" s="156"/>
      <c r="JE252" s="156"/>
      <c r="JF252" s="156"/>
      <c r="JG252" s="156"/>
      <c r="JH252" s="156"/>
      <c r="JI252" s="156"/>
      <c r="JJ252" s="156"/>
      <c r="JK252" s="156"/>
      <c r="JL252" s="156"/>
      <c r="JM252" s="156"/>
      <c r="JN252" s="156"/>
      <c r="JO252" s="156"/>
      <c r="JP252" s="156"/>
      <c r="JQ252" s="156"/>
      <c r="JR252" s="156"/>
      <c r="JS252" s="156"/>
      <c r="JT252" s="156"/>
      <c r="JU252" s="156"/>
    </row>
    <row r="253" spans="1:281" s="174" customFormat="1" ht="19.5" customHeight="1" x14ac:dyDescent="0.35">
      <c r="A253" s="156"/>
      <c r="B253" s="813">
        <f t="shared" si="1494"/>
        <v>41365</v>
      </c>
      <c r="C253" s="814">
        <f t="shared" si="1495"/>
        <v>32568.71</v>
      </c>
      <c r="D253" s="816">
        <v>0</v>
      </c>
      <c r="E253" s="816">
        <v>0</v>
      </c>
      <c r="F253" s="814">
        <f t="shared" si="1456"/>
        <v>-1323.15</v>
      </c>
      <c r="G253" s="817">
        <f t="shared" si="1496"/>
        <v>31245.559999999998</v>
      </c>
      <c r="H253" s="818">
        <f t="shared" si="1497"/>
        <v>-4.0626417196137035E-2</v>
      </c>
      <c r="I253" s="765">
        <f t="shared" si="1498"/>
        <v>133047.57</v>
      </c>
      <c r="J253" s="159">
        <f t="shared" si="1457"/>
        <v>-1323.1499999999942</v>
      </c>
      <c r="K253" s="267">
        <v>41365</v>
      </c>
      <c r="L253" s="162">
        <f t="shared" si="1499"/>
        <v>0</v>
      </c>
      <c r="M253" s="260">
        <v>1419</v>
      </c>
      <c r="N253" s="175">
        <f t="shared" si="1458"/>
        <v>0</v>
      </c>
      <c r="O253" s="162">
        <f t="shared" si="1500"/>
        <v>0</v>
      </c>
      <c r="P253" s="260">
        <v>141.9</v>
      </c>
      <c r="Q253" s="176">
        <f t="shared" si="1459"/>
        <v>0</v>
      </c>
      <c r="R253" s="161">
        <f t="shared" si="1501"/>
        <v>0</v>
      </c>
      <c r="S253" s="259">
        <v>-838.6</v>
      </c>
      <c r="T253" s="177">
        <f t="shared" si="1460"/>
        <v>0</v>
      </c>
      <c r="U253" s="164">
        <f t="shared" si="1502"/>
        <v>0</v>
      </c>
      <c r="V253" s="259">
        <v>-154.06</v>
      </c>
      <c r="W253" s="177">
        <f t="shared" si="1461"/>
        <v>0</v>
      </c>
      <c r="X253" s="164">
        <f t="shared" si="1503"/>
        <v>0</v>
      </c>
      <c r="Y253" s="248">
        <v>12309</v>
      </c>
      <c r="Z253" s="178">
        <f t="shared" si="1462"/>
        <v>0</v>
      </c>
      <c r="AA253" s="165">
        <f t="shared" si="1504"/>
        <v>0</v>
      </c>
      <c r="AB253" s="248">
        <v>6135</v>
      </c>
      <c r="AC253" s="179">
        <f t="shared" si="1463"/>
        <v>0</v>
      </c>
      <c r="AD253" s="164">
        <f t="shared" si="1505"/>
        <v>0</v>
      </c>
      <c r="AE253" s="248">
        <v>1195.8</v>
      </c>
      <c r="AF253" s="179">
        <f t="shared" si="1464"/>
        <v>0</v>
      </c>
      <c r="AG253" s="164">
        <f t="shared" si="1506"/>
        <v>0</v>
      </c>
      <c r="AH253" s="439">
        <v>20714.5</v>
      </c>
      <c r="AI253" s="178">
        <f t="shared" si="1465"/>
        <v>0</v>
      </c>
      <c r="AJ253" s="165">
        <f t="shared" si="1507"/>
        <v>0</v>
      </c>
      <c r="AK253" s="439">
        <v>10357.25</v>
      </c>
      <c r="AL253" s="179">
        <f t="shared" si="1466"/>
        <v>0</v>
      </c>
      <c r="AM253" s="164">
        <f t="shared" si="1508"/>
        <v>0</v>
      </c>
      <c r="AN253" s="439">
        <v>4142.8999999999996</v>
      </c>
      <c r="AO253" s="178">
        <f t="shared" si="1467"/>
        <v>0</v>
      </c>
      <c r="AP253" s="165">
        <f t="shared" si="1509"/>
        <v>0</v>
      </c>
      <c r="AQ253" s="259">
        <v>-38</v>
      </c>
      <c r="AR253" s="179">
        <f t="shared" si="1468"/>
        <v>0</v>
      </c>
      <c r="AS253" s="164">
        <f t="shared" si="1510"/>
        <v>1</v>
      </c>
      <c r="AT253" s="259">
        <v>-38.9</v>
      </c>
      <c r="AU253" s="180">
        <f t="shared" si="1469"/>
        <v>-38.9</v>
      </c>
      <c r="AV253" s="162">
        <f t="shared" si="1511"/>
        <v>0</v>
      </c>
      <c r="AW253" s="260">
        <v>102</v>
      </c>
      <c r="AX253" s="176">
        <f t="shared" si="1470"/>
        <v>0</v>
      </c>
      <c r="AY253" s="161">
        <f t="shared" si="1512"/>
        <v>0</v>
      </c>
      <c r="AZ253" s="247">
        <v>-2418.75</v>
      </c>
      <c r="BA253" s="181">
        <f t="shared" si="1471"/>
        <v>0</v>
      </c>
      <c r="BB253" s="162">
        <f t="shared" si="1513"/>
        <v>0</v>
      </c>
      <c r="BC253" s="247">
        <v>-241.88</v>
      </c>
      <c r="BD253" s="182">
        <f t="shared" si="1472"/>
        <v>0</v>
      </c>
      <c r="BE253" s="161">
        <f t="shared" si="1514"/>
        <v>0</v>
      </c>
      <c r="BF253" s="247">
        <v>-2306.5</v>
      </c>
      <c r="BG253" s="182">
        <f t="shared" si="1473"/>
        <v>0</v>
      </c>
      <c r="BH253" s="161">
        <f t="shared" si="1515"/>
        <v>0</v>
      </c>
      <c r="BI253" s="247">
        <v>-1172.75</v>
      </c>
      <c r="BJ253" s="180">
        <f t="shared" si="1474"/>
        <v>0</v>
      </c>
      <c r="BK253" s="161">
        <f t="shared" si="1516"/>
        <v>1</v>
      </c>
      <c r="BL253" s="247">
        <v>-265.75</v>
      </c>
      <c r="BM253" s="180">
        <f t="shared" si="1475"/>
        <v>-265.75</v>
      </c>
      <c r="BN253" s="161">
        <f t="shared" si="1517"/>
        <v>0</v>
      </c>
      <c r="BO253" s="260">
        <v>1042.25</v>
      </c>
      <c r="BP253" s="176">
        <f t="shared" si="1476"/>
        <v>0</v>
      </c>
      <c r="BQ253" s="161">
        <f t="shared" si="1518"/>
        <v>0</v>
      </c>
      <c r="BR253" s="259">
        <v>-1515.5</v>
      </c>
      <c r="BS253" s="182">
        <f t="shared" si="1477"/>
        <v>0</v>
      </c>
      <c r="BT253" s="161">
        <f t="shared" si="1519"/>
        <v>1</v>
      </c>
      <c r="BU253" s="259">
        <v>-796.75</v>
      </c>
      <c r="BV253" s="180">
        <f t="shared" si="1478"/>
        <v>-796.75</v>
      </c>
      <c r="BW253" s="162">
        <f t="shared" si="1520"/>
        <v>1</v>
      </c>
      <c r="BX253" s="259">
        <v>-221.75</v>
      </c>
      <c r="BY253" s="176">
        <f t="shared" si="1479"/>
        <v>-221.75</v>
      </c>
      <c r="BZ253" s="161">
        <f t="shared" si="1521"/>
        <v>0</v>
      </c>
      <c r="CA253" s="259">
        <v>-198.97</v>
      </c>
      <c r="CB253" s="180">
        <f t="shared" si="1480"/>
        <v>0</v>
      </c>
      <c r="CC253" s="162">
        <f t="shared" si="1522"/>
        <v>0</v>
      </c>
      <c r="CD253" s="260">
        <v>250.85</v>
      </c>
      <c r="CE253" s="182">
        <f t="shared" si="1481"/>
        <v>0</v>
      </c>
      <c r="CF253" s="410">
        <f t="shared" si="1523"/>
        <v>0</v>
      </c>
      <c r="CG253" s="259">
        <v>-5828</v>
      </c>
      <c r="CH253" s="182">
        <f t="shared" si="1482"/>
        <v>0</v>
      </c>
      <c r="CI253" s="416">
        <f t="shared" si="1524"/>
        <v>0</v>
      </c>
      <c r="CJ253" s="259">
        <v>-2953</v>
      </c>
      <c r="CK253" s="444">
        <f t="shared" si="1483"/>
        <v>0</v>
      </c>
      <c r="CL253" s="162">
        <f t="shared" si="1525"/>
        <v>0</v>
      </c>
      <c r="CM253" s="259">
        <v>-653</v>
      </c>
      <c r="CN253" s="608">
        <f t="shared" si="1484"/>
        <v>0</v>
      </c>
      <c r="CO253" s="158">
        <f t="shared" si="1485"/>
        <v>-1323.15</v>
      </c>
      <c r="CP253" s="182"/>
      <c r="CQ253" s="731">
        <f t="shared" si="1486"/>
        <v>-1323.15</v>
      </c>
      <c r="CR253" s="599"/>
      <c r="CS253" s="359">
        <f t="shared" si="1526"/>
        <v>41365</v>
      </c>
      <c r="CT253" s="613"/>
      <c r="CU253" s="182"/>
      <c r="CV253" s="608"/>
      <c r="CW253" s="642"/>
      <c r="CX253" s="182"/>
      <c r="CY253" s="608"/>
      <c r="CZ253" s="613"/>
      <c r="DA253" s="182"/>
      <c r="DB253" s="608"/>
      <c r="DC253" s="613"/>
      <c r="DD253" s="182"/>
      <c r="DE253" s="608"/>
      <c r="DF253" s="613"/>
      <c r="DG253" s="182"/>
      <c r="DH253" s="608"/>
      <c r="DI253" s="613"/>
      <c r="DJ253" s="182"/>
      <c r="DK253" s="608"/>
      <c r="DL253" s="613"/>
      <c r="DM253" s="182"/>
      <c r="DN253" s="608"/>
      <c r="DO253" s="613"/>
      <c r="DP253" s="182"/>
      <c r="DQ253" s="608"/>
      <c r="DR253" s="613"/>
      <c r="DS253" s="182"/>
      <c r="DT253" s="608"/>
      <c r="DU253" s="613"/>
      <c r="DV253" s="182"/>
      <c r="DW253" s="608"/>
      <c r="DX253" s="613"/>
      <c r="DY253" s="182"/>
      <c r="DZ253" s="608"/>
      <c r="EA253" s="613"/>
      <c r="EB253" s="182"/>
      <c r="EC253" s="608"/>
      <c r="ED253" s="613"/>
      <c r="EE253" s="182"/>
      <c r="EF253" s="608"/>
      <c r="EG253" s="613"/>
      <c r="EH253" s="182"/>
      <c r="EI253" s="608"/>
      <c r="EJ253" s="613"/>
      <c r="EK253" s="182"/>
      <c r="EL253" s="608"/>
      <c r="EM253" s="613"/>
      <c r="EN253" s="182"/>
      <c r="EO253" s="608"/>
      <c r="EP253" s="613"/>
      <c r="EQ253" s="182"/>
      <c r="ER253" s="608"/>
      <c r="ES253" s="613"/>
      <c r="ET253" s="182"/>
      <c r="EU253" s="608"/>
      <c r="EV253" s="613"/>
      <c r="EW253" s="182"/>
      <c r="EX253" s="608"/>
      <c r="EY253" s="613"/>
      <c r="EZ253" s="182"/>
      <c r="FA253" s="608"/>
      <c r="FB253" s="182"/>
      <c r="FC253" s="182"/>
      <c r="FD253" s="182"/>
      <c r="FE253" s="588"/>
      <c r="FF253" s="182"/>
      <c r="FG253" s="181"/>
      <c r="FH253" s="860"/>
      <c r="FI253" s="662">
        <f t="shared" si="1400"/>
        <v>42552</v>
      </c>
      <c r="FJ253" s="688">
        <f t="shared" si="1434"/>
        <v>0</v>
      </c>
      <c r="FK253" s="688">
        <f t="shared" si="1435"/>
        <v>0</v>
      </c>
      <c r="FL253" s="240">
        <f t="shared" si="1436"/>
        <v>0</v>
      </c>
      <c r="FM253" s="240">
        <f t="shared" si="1437"/>
        <v>0</v>
      </c>
      <c r="FN253" s="240">
        <f t="shared" si="1438"/>
        <v>0</v>
      </c>
      <c r="FO253" s="240">
        <f t="shared" si="1439"/>
        <v>0</v>
      </c>
      <c r="FP253" s="240">
        <f t="shared" si="1440"/>
        <v>0</v>
      </c>
      <c r="FQ253" s="240">
        <f t="shared" si="1441"/>
        <v>0</v>
      </c>
      <c r="FR253" s="240">
        <f t="shared" si="1442"/>
        <v>0</v>
      </c>
      <c r="FS253" s="240">
        <f t="shared" si="1443"/>
        <v>0</v>
      </c>
      <c r="FT253" s="240">
        <f t="shared" si="1444"/>
        <v>6025.01</v>
      </c>
      <c r="FU253" s="240">
        <f t="shared" si="1445"/>
        <v>0</v>
      </c>
      <c r="FV253" s="240">
        <f t="shared" si="1446"/>
        <v>19438</v>
      </c>
      <c r="FW253" s="240">
        <f t="shared" si="1447"/>
        <v>0</v>
      </c>
      <c r="FX253" s="240">
        <f t="shared" si="1448"/>
        <v>0</v>
      </c>
      <c r="FY253" s="240">
        <f t="shared" si="1449"/>
        <v>0</v>
      </c>
      <c r="FZ253" s="240">
        <f t="shared" si="1450"/>
        <v>0</v>
      </c>
      <c r="GA253" s="240">
        <f t="shared" si="1451"/>
        <v>0</v>
      </c>
      <c r="GB253" s="240">
        <f t="shared" si="1452"/>
        <v>31474.939999999995</v>
      </c>
      <c r="GC253" s="681">
        <f t="shared" si="1453"/>
        <v>15737.47</v>
      </c>
      <c r="GD253" s="681">
        <f t="shared" si="1454"/>
        <v>0</v>
      </c>
      <c r="GE253" s="681">
        <f t="shared" si="1455"/>
        <v>0</v>
      </c>
      <c r="GF253" s="681">
        <f t="shared" si="1401"/>
        <v>72675.42</v>
      </c>
      <c r="GG253" s="169">
        <f t="shared" si="1402"/>
        <v>42552</v>
      </c>
      <c r="GH253" s="686">
        <f t="shared" si="1403"/>
        <v>0</v>
      </c>
      <c r="GI253" s="171">
        <f t="shared" si="1404"/>
        <v>0</v>
      </c>
      <c r="GJ253" s="171">
        <f t="shared" si="1405"/>
        <v>0</v>
      </c>
      <c r="GK253" s="171">
        <f t="shared" si="1406"/>
        <v>0</v>
      </c>
      <c r="GL253" s="171">
        <f t="shared" si="1407"/>
        <v>0</v>
      </c>
      <c r="GM253" s="171">
        <f t="shared" si="1408"/>
        <v>0</v>
      </c>
      <c r="GN253" s="171">
        <f t="shared" si="1409"/>
        <v>0</v>
      </c>
      <c r="GO253" s="171">
        <f t="shared" si="1410"/>
        <v>0</v>
      </c>
      <c r="GP253" s="171">
        <f t="shared" si="1411"/>
        <v>0</v>
      </c>
      <c r="GQ253" s="171">
        <f t="shared" si="1412"/>
        <v>0</v>
      </c>
      <c r="GR253" s="171">
        <f t="shared" si="1413"/>
        <v>0</v>
      </c>
      <c r="GS253" s="171">
        <f t="shared" si="1414"/>
        <v>10886.299999999997</v>
      </c>
      <c r="GT253" s="171">
        <f t="shared" si="1415"/>
        <v>0</v>
      </c>
      <c r="GU253" s="171">
        <f t="shared" si="1416"/>
        <v>0</v>
      </c>
      <c r="GV253" s="171">
        <f t="shared" si="1417"/>
        <v>0</v>
      </c>
      <c r="GW253" s="171">
        <f t="shared" si="1418"/>
        <v>0</v>
      </c>
      <c r="GX253" s="171">
        <f t="shared" si="1419"/>
        <v>0</v>
      </c>
      <c r="GY253" s="171">
        <f t="shared" si="1420"/>
        <v>19447.400000000001</v>
      </c>
      <c r="GZ253" s="171">
        <f t="shared" si="1421"/>
        <v>0</v>
      </c>
      <c r="HA253" s="171">
        <f t="shared" si="1422"/>
        <v>0</v>
      </c>
      <c r="HB253" s="171">
        <f t="shared" si="1423"/>
        <v>105850.68999999999</v>
      </c>
      <c r="HC253" s="171">
        <f t="shared" si="1424"/>
        <v>16860.739999999998</v>
      </c>
      <c r="HD253" s="171">
        <f t="shared" si="1425"/>
        <v>0</v>
      </c>
      <c r="HE253" s="171">
        <f t="shared" si="1426"/>
        <v>0</v>
      </c>
      <c r="HF253" s="171">
        <f t="shared" si="1427"/>
        <v>0</v>
      </c>
      <c r="HG253" s="171">
        <f t="shared" si="1428"/>
        <v>0</v>
      </c>
      <c r="HH253" s="171">
        <f t="shared" si="1429"/>
        <v>0</v>
      </c>
      <c r="HI253" s="778"/>
      <c r="HJ253" s="171">
        <f t="shared" si="1430"/>
        <v>-3793.9199999999996</v>
      </c>
      <c r="HK253" s="171">
        <f t="shared" si="1431"/>
        <v>3789.0200000000004</v>
      </c>
      <c r="HL253" s="172">
        <f t="shared" si="1432"/>
        <v>42552</v>
      </c>
      <c r="HM253" s="171">
        <f t="shared" si="1433"/>
        <v>225720.55</v>
      </c>
      <c r="HN253" s="700">
        <f t="shared" si="1487"/>
        <v>41365</v>
      </c>
      <c r="HO253" s="160">
        <f t="shared" si="1488"/>
        <v>0</v>
      </c>
      <c r="HP253" s="160">
        <f t="shared" si="1489"/>
        <v>-1323.15</v>
      </c>
      <c r="HQ253" s="171">
        <f t="shared" si="1490"/>
        <v>-1323.15</v>
      </c>
      <c r="HR253" s="168">
        <f t="shared" si="1491"/>
        <v>0</v>
      </c>
      <c r="HS253" s="168">
        <f t="shared" si="1492"/>
        <v>1</v>
      </c>
      <c r="HT253" s="160">
        <f t="shared" si="1527"/>
        <v>133047.57</v>
      </c>
      <c r="HU253" s="158">
        <f>MAX(HT55:HT253)</f>
        <v>134370.72</v>
      </c>
      <c r="HV253" s="158">
        <f t="shared" si="1493"/>
        <v>-1323.1499999999942</v>
      </c>
      <c r="HW253" s="170"/>
      <c r="HX253" s="468"/>
      <c r="HY253" s="156"/>
      <c r="HZ253" s="156"/>
      <c r="IA253" s="156"/>
      <c r="IB253" s="156"/>
      <c r="IC253" s="156"/>
      <c r="ID253" s="156"/>
      <c r="IE253" s="156"/>
      <c r="IF253" s="156"/>
      <c r="IG253" s="156"/>
      <c r="IH253" s="156"/>
      <c r="II253" s="156"/>
      <c r="IJ253" s="156"/>
      <c r="IK253" s="156"/>
      <c r="IL253" s="156"/>
      <c r="IM253" s="156"/>
      <c r="IN253" s="156"/>
      <c r="IO253" s="156"/>
      <c r="IP253" s="156"/>
      <c r="IQ253" s="156"/>
      <c r="IR253" s="156"/>
      <c r="IS253" s="156"/>
      <c r="IT253" s="156"/>
      <c r="IU253" s="156"/>
      <c r="IV253" s="156"/>
      <c r="IW253" s="156"/>
      <c r="IX253" s="156"/>
      <c r="IY253" s="156"/>
      <c r="IZ253" s="156"/>
      <c r="JA253" s="156"/>
      <c r="JB253" s="156"/>
      <c r="JC253" s="156"/>
      <c r="JD253" s="156"/>
      <c r="JE253" s="156"/>
      <c r="JF253" s="156"/>
      <c r="JG253" s="156"/>
      <c r="JH253" s="156"/>
      <c r="JI253" s="156"/>
      <c r="JJ253" s="156"/>
      <c r="JK253" s="156"/>
      <c r="JL253" s="156"/>
      <c r="JM253" s="156"/>
      <c r="JN253" s="156"/>
      <c r="JO253" s="156"/>
      <c r="JP253" s="156"/>
      <c r="JQ253" s="156"/>
      <c r="JR253" s="156"/>
      <c r="JS253" s="156"/>
      <c r="JT253" s="156"/>
      <c r="JU253" s="156"/>
    </row>
    <row r="254" spans="1:281" s="174" customFormat="1" ht="19.5" customHeight="1" x14ac:dyDescent="0.35">
      <c r="A254" s="156"/>
      <c r="B254" s="813">
        <f t="shared" si="1494"/>
        <v>41395</v>
      </c>
      <c r="C254" s="814">
        <f t="shared" si="1495"/>
        <v>31245.559999999998</v>
      </c>
      <c r="D254" s="816">
        <v>0</v>
      </c>
      <c r="E254" s="816">
        <v>0</v>
      </c>
      <c r="F254" s="814">
        <f t="shared" si="1456"/>
        <v>2811.05</v>
      </c>
      <c r="G254" s="817">
        <f t="shared" si="1496"/>
        <v>34056.61</v>
      </c>
      <c r="H254" s="818">
        <f t="shared" si="1497"/>
        <v>8.9966382423614766E-2</v>
      </c>
      <c r="I254" s="765">
        <f t="shared" si="1498"/>
        <v>135858.62</v>
      </c>
      <c r="J254" s="159">
        <f t="shared" si="1457"/>
        <v>0</v>
      </c>
      <c r="K254" s="267">
        <v>41395</v>
      </c>
      <c r="L254" s="162">
        <f t="shared" si="1499"/>
        <v>0</v>
      </c>
      <c r="M254" s="260">
        <v>1658.5</v>
      </c>
      <c r="N254" s="175">
        <f t="shared" si="1458"/>
        <v>0</v>
      </c>
      <c r="O254" s="162">
        <f t="shared" si="1500"/>
        <v>0</v>
      </c>
      <c r="P254" s="260">
        <v>165.85</v>
      </c>
      <c r="Q254" s="176">
        <f t="shared" si="1459"/>
        <v>0</v>
      </c>
      <c r="R254" s="161">
        <f t="shared" si="1501"/>
        <v>0</v>
      </c>
      <c r="S254" s="260">
        <v>1886.4</v>
      </c>
      <c r="T254" s="177">
        <f t="shared" si="1460"/>
        <v>0</v>
      </c>
      <c r="U254" s="164">
        <f t="shared" si="1502"/>
        <v>0</v>
      </c>
      <c r="V254" s="260">
        <v>188.64</v>
      </c>
      <c r="W254" s="177">
        <f t="shared" si="1461"/>
        <v>0</v>
      </c>
      <c r="X254" s="164">
        <f t="shared" si="1503"/>
        <v>0</v>
      </c>
      <c r="Y254" s="248">
        <v>8876</v>
      </c>
      <c r="Z254" s="178">
        <f t="shared" si="1462"/>
        <v>0</v>
      </c>
      <c r="AA254" s="165">
        <f t="shared" si="1504"/>
        <v>0</v>
      </c>
      <c r="AB254" s="248">
        <v>4438</v>
      </c>
      <c r="AC254" s="179">
        <f t="shared" si="1463"/>
        <v>0</v>
      </c>
      <c r="AD254" s="164">
        <f t="shared" si="1505"/>
        <v>0</v>
      </c>
      <c r="AE254" s="248">
        <v>887.6</v>
      </c>
      <c r="AF254" s="179">
        <f t="shared" si="1464"/>
        <v>0</v>
      </c>
      <c r="AG254" s="164">
        <f t="shared" si="1506"/>
        <v>0</v>
      </c>
      <c r="AH254" s="439">
        <v>10455</v>
      </c>
      <c r="AI254" s="178">
        <f t="shared" si="1465"/>
        <v>0</v>
      </c>
      <c r="AJ254" s="165">
        <f t="shared" si="1507"/>
        <v>0</v>
      </c>
      <c r="AK254" s="439">
        <v>5227.5</v>
      </c>
      <c r="AL254" s="179">
        <f t="shared" si="1466"/>
        <v>0</v>
      </c>
      <c r="AM254" s="164">
        <f t="shared" si="1508"/>
        <v>0</v>
      </c>
      <c r="AN254" s="439">
        <v>2091</v>
      </c>
      <c r="AO254" s="178">
        <f t="shared" si="1467"/>
        <v>0</v>
      </c>
      <c r="AP254" s="165">
        <f t="shared" si="1509"/>
        <v>0</v>
      </c>
      <c r="AQ254" s="260">
        <v>8008</v>
      </c>
      <c r="AR254" s="179">
        <f t="shared" si="1468"/>
        <v>0</v>
      </c>
      <c r="AS254" s="164">
        <f t="shared" si="1510"/>
        <v>1</v>
      </c>
      <c r="AT254" s="260">
        <v>800.8</v>
      </c>
      <c r="AU254" s="180">
        <f t="shared" si="1469"/>
        <v>800.8</v>
      </c>
      <c r="AV254" s="162">
        <f t="shared" si="1511"/>
        <v>0</v>
      </c>
      <c r="AW254" s="260">
        <v>548</v>
      </c>
      <c r="AX254" s="176">
        <f t="shared" si="1470"/>
        <v>0</v>
      </c>
      <c r="AY254" s="161">
        <f t="shared" si="1512"/>
        <v>0</v>
      </c>
      <c r="AZ254" s="247">
        <v>-3176.75</v>
      </c>
      <c r="BA254" s="181">
        <f t="shared" si="1471"/>
        <v>0</v>
      </c>
      <c r="BB254" s="162">
        <f t="shared" si="1513"/>
        <v>0</v>
      </c>
      <c r="BC254" s="247">
        <v>-325.48</v>
      </c>
      <c r="BD254" s="182">
        <f t="shared" si="1472"/>
        <v>0</v>
      </c>
      <c r="BE254" s="161">
        <f t="shared" si="1514"/>
        <v>0</v>
      </c>
      <c r="BF254" s="247">
        <v>-2271.5</v>
      </c>
      <c r="BG254" s="182">
        <f t="shared" si="1473"/>
        <v>0</v>
      </c>
      <c r="BH254" s="161">
        <f t="shared" si="1515"/>
        <v>0</v>
      </c>
      <c r="BI254" s="247">
        <v>-1155.25</v>
      </c>
      <c r="BJ254" s="180">
        <f t="shared" si="1474"/>
        <v>0</v>
      </c>
      <c r="BK254" s="161">
        <f t="shared" si="1516"/>
        <v>1</v>
      </c>
      <c r="BL254" s="247">
        <v>-262.25</v>
      </c>
      <c r="BM254" s="180">
        <f t="shared" si="1475"/>
        <v>-262.25</v>
      </c>
      <c r="BN254" s="161">
        <f t="shared" si="1517"/>
        <v>0</v>
      </c>
      <c r="BO254" s="259">
        <v>-82.75</v>
      </c>
      <c r="BP254" s="176">
        <f t="shared" si="1476"/>
        <v>0</v>
      </c>
      <c r="BQ254" s="161">
        <f t="shared" si="1518"/>
        <v>0</v>
      </c>
      <c r="BR254" s="260">
        <v>3787.5</v>
      </c>
      <c r="BS254" s="182">
        <f t="shared" si="1477"/>
        <v>0</v>
      </c>
      <c r="BT254" s="161">
        <f t="shared" si="1519"/>
        <v>1</v>
      </c>
      <c r="BU254" s="260">
        <v>1893.75</v>
      </c>
      <c r="BV254" s="180">
        <f t="shared" si="1478"/>
        <v>1893.75</v>
      </c>
      <c r="BW254" s="162">
        <f t="shared" si="1520"/>
        <v>1</v>
      </c>
      <c r="BX254" s="260">
        <v>378.75</v>
      </c>
      <c r="BY254" s="176">
        <f t="shared" si="1479"/>
        <v>378.75</v>
      </c>
      <c r="BZ254" s="161">
        <f t="shared" si="1521"/>
        <v>0</v>
      </c>
      <c r="CA254" s="259">
        <v>-504</v>
      </c>
      <c r="CB254" s="180">
        <f t="shared" si="1480"/>
        <v>0</v>
      </c>
      <c r="CC254" s="162">
        <f t="shared" si="1522"/>
        <v>0</v>
      </c>
      <c r="CD254" s="259">
        <v>-167.55</v>
      </c>
      <c r="CE254" s="182">
        <f t="shared" si="1481"/>
        <v>0</v>
      </c>
      <c r="CF254" s="410">
        <f t="shared" si="1523"/>
        <v>0</v>
      </c>
      <c r="CG254" s="260">
        <v>791</v>
      </c>
      <c r="CH254" s="182">
        <f t="shared" si="1482"/>
        <v>0</v>
      </c>
      <c r="CI254" s="416">
        <f t="shared" si="1524"/>
        <v>0</v>
      </c>
      <c r="CJ254" s="260">
        <v>376</v>
      </c>
      <c r="CK254" s="444">
        <f t="shared" si="1483"/>
        <v>0</v>
      </c>
      <c r="CL254" s="162">
        <f t="shared" si="1525"/>
        <v>0</v>
      </c>
      <c r="CM254" s="260">
        <v>44</v>
      </c>
      <c r="CN254" s="608">
        <f t="shared" si="1484"/>
        <v>0</v>
      </c>
      <c r="CO254" s="158">
        <f t="shared" si="1485"/>
        <v>2811.05</v>
      </c>
      <c r="CP254" s="182"/>
      <c r="CQ254" s="731">
        <f t="shared" si="1486"/>
        <v>2811.05</v>
      </c>
      <c r="CR254" s="599"/>
      <c r="CS254" s="359">
        <f t="shared" si="1526"/>
        <v>41395</v>
      </c>
      <c r="CT254" s="613"/>
      <c r="CU254" s="182"/>
      <c r="CV254" s="608"/>
      <c r="CW254" s="642"/>
      <c r="CX254" s="182"/>
      <c r="CY254" s="608"/>
      <c r="CZ254" s="613"/>
      <c r="DA254" s="182"/>
      <c r="DB254" s="608"/>
      <c r="DC254" s="613"/>
      <c r="DD254" s="182"/>
      <c r="DE254" s="608"/>
      <c r="DF254" s="613"/>
      <c r="DG254" s="182"/>
      <c r="DH254" s="608"/>
      <c r="DI254" s="613"/>
      <c r="DJ254" s="182"/>
      <c r="DK254" s="608"/>
      <c r="DL254" s="613"/>
      <c r="DM254" s="182"/>
      <c r="DN254" s="608"/>
      <c r="DO254" s="613"/>
      <c r="DP254" s="182"/>
      <c r="DQ254" s="608"/>
      <c r="DR254" s="613"/>
      <c r="DS254" s="182"/>
      <c r="DT254" s="608"/>
      <c r="DU254" s="613"/>
      <c r="DV254" s="182"/>
      <c r="DW254" s="608"/>
      <c r="DX254" s="613"/>
      <c r="DY254" s="182"/>
      <c r="DZ254" s="608"/>
      <c r="EA254" s="613"/>
      <c r="EB254" s="182"/>
      <c r="EC254" s="608"/>
      <c r="ED254" s="613"/>
      <c r="EE254" s="182"/>
      <c r="EF254" s="608"/>
      <c r="EG254" s="613"/>
      <c r="EH254" s="182"/>
      <c r="EI254" s="608"/>
      <c r="EJ254" s="613"/>
      <c r="EK254" s="182"/>
      <c r="EL254" s="608"/>
      <c r="EM254" s="613"/>
      <c r="EN254" s="182"/>
      <c r="EO254" s="608"/>
      <c r="EP254" s="613"/>
      <c r="EQ254" s="182"/>
      <c r="ER254" s="608"/>
      <c r="ES254" s="613"/>
      <c r="ET254" s="182"/>
      <c r="EU254" s="608"/>
      <c r="EV254" s="613"/>
      <c r="EW254" s="182"/>
      <c r="EX254" s="608"/>
      <c r="EY254" s="613"/>
      <c r="EZ254" s="182"/>
      <c r="FA254" s="608"/>
      <c r="FB254" s="182"/>
      <c r="FC254" s="182"/>
      <c r="FD254" s="182"/>
      <c r="FE254" s="588"/>
      <c r="FF254" s="182"/>
      <c r="FG254" s="181"/>
      <c r="FH254" s="860"/>
      <c r="FI254" s="662">
        <f t="shared" si="1400"/>
        <v>42583</v>
      </c>
      <c r="FJ254" s="688">
        <f t="shared" si="1434"/>
        <v>0</v>
      </c>
      <c r="FK254" s="688">
        <f t="shared" si="1435"/>
        <v>0</v>
      </c>
      <c r="FL254" s="240">
        <f t="shared" si="1436"/>
        <v>0</v>
      </c>
      <c r="FM254" s="240">
        <f t="shared" si="1437"/>
        <v>0</v>
      </c>
      <c r="FN254" s="240">
        <f t="shared" si="1438"/>
        <v>0</v>
      </c>
      <c r="FO254" s="240">
        <f t="shared" si="1439"/>
        <v>0</v>
      </c>
      <c r="FP254" s="240">
        <f t="shared" si="1440"/>
        <v>0</v>
      </c>
      <c r="FQ254" s="240">
        <f t="shared" si="1441"/>
        <v>0</v>
      </c>
      <c r="FR254" s="240">
        <f t="shared" si="1442"/>
        <v>0</v>
      </c>
      <c r="FS254" s="240">
        <f t="shared" si="1443"/>
        <v>0</v>
      </c>
      <c r="FT254" s="240">
        <f t="shared" si="1444"/>
        <v>7324.01</v>
      </c>
      <c r="FU254" s="240">
        <f t="shared" si="1445"/>
        <v>0</v>
      </c>
      <c r="FV254" s="240">
        <f t="shared" si="1446"/>
        <v>23330</v>
      </c>
      <c r="FW254" s="240">
        <f t="shared" si="1447"/>
        <v>0</v>
      </c>
      <c r="FX254" s="240">
        <f t="shared" si="1448"/>
        <v>0</v>
      </c>
      <c r="FY254" s="240">
        <f t="shared" si="1449"/>
        <v>0</v>
      </c>
      <c r="FZ254" s="240">
        <f t="shared" si="1450"/>
        <v>0</v>
      </c>
      <c r="GA254" s="240">
        <f t="shared" si="1451"/>
        <v>0</v>
      </c>
      <c r="GB254" s="240">
        <f t="shared" si="1452"/>
        <v>36599.939999999995</v>
      </c>
      <c r="GC254" s="681">
        <f t="shared" si="1453"/>
        <v>18299.97</v>
      </c>
      <c r="GD254" s="681">
        <f t="shared" si="1454"/>
        <v>0</v>
      </c>
      <c r="GE254" s="681">
        <f t="shared" si="1455"/>
        <v>0</v>
      </c>
      <c r="GF254" s="681">
        <f t="shared" si="1401"/>
        <v>85553.919999999998</v>
      </c>
      <c r="GG254" s="169">
        <f t="shared" si="1402"/>
        <v>42583</v>
      </c>
      <c r="GH254" s="686">
        <f t="shared" si="1403"/>
        <v>0</v>
      </c>
      <c r="GI254" s="171">
        <f t="shared" si="1404"/>
        <v>0</v>
      </c>
      <c r="GJ254" s="171">
        <f t="shared" si="1405"/>
        <v>0</v>
      </c>
      <c r="GK254" s="171">
        <f t="shared" si="1406"/>
        <v>0</v>
      </c>
      <c r="GL254" s="171">
        <f t="shared" si="1407"/>
        <v>0</v>
      </c>
      <c r="GM254" s="171">
        <f t="shared" si="1408"/>
        <v>0</v>
      </c>
      <c r="GN254" s="171">
        <f t="shared" si="1409"/>
        <v>0</v>
      </c>
      <c r="GO254" s="171">
        <f t="shared" si="1410"/>
        <v>0</v>
      </c>
      <c r="GP254" s="171">
        <f t="shared" si="1411"/>
        <v>0</v>
      </c>
      <c r="GQ254" s="171">
        <f t="shared" si="1412"/>
        <v>0</v>
      </c>
      <c r="GR254" s="171">
        <f t="shared" si="1413"/>
        <v>0</v>
      </c>
      <c r="GS254" s="171">
        <f t="shared" si="1414"/>
        <v>10858.399999999998</v>
      </c>
      <c r="GT254" s="171">
        <f t="shared" si="1415"/>
        <v>0</v>
      </c>
      <c r="GU254" s="171">
        <f t="shared" si="1416"/>
        <v>0</v>
      </c>
      <c r="GV254" s="171">
        <f t="shared" si="1417"/>
        <v>0</v>
      </c>
      <c r="GW254" s="171">
        <f t="shared" si="1418"/>
        <v>0</v>
      </c>
      <c r="GX254" s="171">
        <f t="shared" si="1419"/>
        <v>0</v>
      </c>
      <c r="GY254" s="171">
        <f t="shared" si="1420"/>
        <v>19420.02</v>
      </c>
      <c r="GZ254" s="171">
        <f t="shared" si="1421"/>
        <v>0</v>
      </c>
      <c r="HA254" s="171">
        <f t="shared" si="1422"/>
        <v>0</v>
      </c>
      <c r="HB254" s="171">
        <f t="shared" si="1423"/>
        <v>106816.44999999998</v>
      </c>
      <c r="HC254" s="171">
        <f t="shared" si="1424"/>
        <v>16991.489999999998</v>
      </c>
      <c r="HD254" s="171">
        <f t="shared" si="1425"/>
        <v>0</v>
      </c>
      <c r="HE254" s="171">
        <f t="shared" si="1426"/>
        <v>0</v>
      </c>
      <c r="HF254" s="171">
        <f t="shared" si="1427"/>
        <v>0</v>
      </c>
      <c r="HG254" s="171">
        <f t="shared" si="1428"/>
        <v>0</v>
      </c>
      <c r="HH254" s="171">
        <f t="shared" si="1429"/>
        <v>0</v>
      </c>
      <c r="HI254" s="778"/>
      <c r="HJ254" s="171">
        <f t="shared" si="1430"/>
        <v>1041.23</v>
      </c>
      <c r="HK254" s="171">
        <f t="shared" si="1431"/>
        <v>12878.5</v>
      </c>
      <c r="HL254" s="172">
        <f t="shared" si="1432"/>
        <v>42583</v>
      </c>
      <c r="HM254" s="171">
        <f t="shared" si="1433"/>
        <v>239640.28</v>
      </c>
      <c r="HN254" s="700">
        <f t="shared" si="1487"/>
        <v>41395</v>
      </c>
      <c r="HO254" s="160">
        <f t="shared" si="1488"/>
        <v>2811.05</v>
      </c>
      <c r="HP254" s="160">
        <f t="shared" si="1489"/>
        <v>0</v>
      </c>
      <c r="HQ254" s="171">
        <f t="shared" si="1490"/>
        <v>2811.05</v>
      </c>
      <c r="HR254" s="168">
        <f t="shared" si="1491"/>
        <v>1</v>
      </c>
      <c r="HS254" s="168">
        <f t="shared" si="1492"/>
        <v>0</v>
      </c>
      <c r="HT254" s="160">
        <f t="shared" si="1527"/>
        <v>135858.62</v>
      </c>
      <c r="HU254" s="158">
        <f>MAX(HT55:HT254)</f>
        <v>135858.62</v>
      </c>
      <c r="HV254" s="158">
        <f t="shared" si="1493"/>
        <v>0</v>
      </c>
      <c r="HW254" s="170"/>
      <c r="HX254" s="468"/>
      <c r="HY254" s="156"/>
      <c r="HZ254" s="156"/>
      <c r="IA254" s="156"/>
      <c r="IB254" s="156"/>
      <c r="IC254" s="156"/>
      <c r="ID254" s="156"/>
      <c r="IE254" s="156"/>
      <c r="IF254" s="156"/>
      <c r="IG254" s="156"/>
      <c r="IH254" s="156"/>
      <c r="II254" s="156"/>
      <c r="IJ254" s="156"/>
      <c r="IK254" s="156"/>
      <c r="IL254" s="156"/>
      <c r="IM254" s="156"/>
      <c r="IN254" s="156"/>
      <c r="IO254" s="156"/>
      <c r="IP254" s="156"/>
      <c r="IQ254" s="156"/>
      <c r="IR254" s="156"/>
      <c r="IS254" s="156"/>
      <c r="IT254" s="156"/>
      <c r="IU254" s="156"/>
      <c r="IV254" s="156"/>
      <c r="IW254" s="156"/>
      <c r="IX254" s="156"/>
      <c r="IY254" s="156"/>
      <c r="IZ254" s="156"/>
      <c r="JA254" s="156"/>
      <c r="JB254" s="156"/>
      <c r="JC254" s="156"/>
      <c r="JD254" s="156"/>
      <c r="JE254" s="156"/>
      <c r="JF254" s="156"/>
      <c r="JG254" s="156"/>
      <c r="JH254" s="156"/>
      <c r="JI254" s="156"/>
      <c r="JJ254" s="156"/>
      <c r="JK254" s="156"/>
      <c r="JL254" s="156"/>
      <c r="JM254" s="156"/>
      <c r="JN254" s="156"/>
      <c r="JO254" s="156"/>
      <c r="JP254" s="156"/>
      <c r="JQ254" s="156"/>
      <c r="JR254" s="156"/>
      <c r="JS254" s="156"/>
      <c r="JT254" s="156"/>
      <c r="JU254" s="156"/>
    </row>
    <row r="255" spans="1:281" s="174" customFormat="1" ht="19.5" customHeight="1" x14ac:dyDescent="0.35">
      <c r="A255" s="156"/>
      <c r="B255" s="813">
        <f t="shared" si="1494"/>
        <v>41426</v>
      </c>
      <c r="C255" s="814">
        <f t="shared" si="1495"/>
        <v>34056.61</v>
      </c>
      <c r="D255" s="816">
        <v>0</v>
      </c>
      <c r="E255" s="816">
        <v>0</v>
      </c>
      <c r="F255" s="814">
        <f t="shared" si="1456"/>
        <v>1044.75</v>
      </c>
      <c r="G255" s="817">
        <f t="shared" si="1496"/>
        <v>35101.360000000001</v>
      </c>
      <c r="H255" s="818">
        <f t="shared" si="1497"/>
        <v>3.0676864197581616E-2</v>
      </c>
      <c r="I255" s="765">
        <f t="shared" si="1498"/>
        <v>136903.37</v>
      </c>
      <c r="J255" s="159">
        <f t="shared" si="1457"/>
        <v>0</v>
      </c>
      <c r="K255" s="267">
        <v>41426</v>
      </c>
      <c r="L255" s="162">
        <f t="shared" si="1499"/>
        <v>0</v>
      </c>
      <c r="M255" s="259">
        <v>-2089</v>
      </c>
      <c r="N255" s="175">
        <f t="shared" si="1458"/>
        <v>0</v>
      </c>
      <c r="O255" s="162">
        <f t="shared" si="1500"/>
        <v>0</v>
      </c>
      <c r="P255" s="259">
        <v>-314.2</v>
      </c>
      <c r="Q255" s="176">
        <f t="shared" si="1459"/>
        <v>0</v>
      </c>
      <c r="R255" s="161">
        <f t="shared" si="1501"/>
        <v>0</v>
      </c>
      <c r="S255" s="259">
        <v>-820.6</v>
      </c>
      <c r="T255" s="177">
        <f t="shared" si="1460"/>
        <v>0</v>
      </c>
      <c r="U255" s="164">
        <f t="shared" si="1502"/>
        <v>0</v>
      </c>
      <c r="V255" s="259">
        <v>-117.16</v>
      </c>
      <c r="W255" s="177">
        <f t="shared" si="1461"/>
        <v>0</v>
      </c>
      <c r="X255" s="164">
        <f t="shared" si="1503"/>
        <v>0</v>
      </c>
      <c r="Y255" s="248">
        <v>15331</v>
      </c>
      <c r="Z255" s="178">
        <f t="shared" si="1462"/>
        <v>0</v>
      </c>
      <c r="AA255" s="165">
        <f t="shared" si="1504"/>
        <v>0</v>
      </c>
      <c r="AB255" s="248">
        <v>7665.5</v>
      </c>
      <c r="AC255" s="179">
        <f t="shared" si="1463"/>
        <v>0</v>
      </c>
      <c r="AD255" s="164">
        <f t="shared" si="1505"/>
        <v>0</v>
      </c>
      <c r="AE255" s="248">
        <v>1533.1</v>
      </c>
      <c r="AF255" s="179">
        <f t="shared" si="1464"/>
        <v>0</v>
      </c>
      <c r="AG255" s="164">
        <f t="shared" si="1506"/>
        <v>0</v>
      </c>
      <c r="AH255" s="439">
        <v>12830</v>
      </c>
      <c r="AI255" s="178">
        <f t="shared" si="1465"/>
        <v>0</v>
      </c>
      <c r="AJ255" s="165">
        <f t="shared" si="1507"/>
        <v>0</v>
      </c>
      <c r="AK255" s="439">
        <v>6415</v>
      </c>
      <c r="AL255" s="179">
        <f t="shared" si="1466"/>
        <v>0</v>
      </c>
      <c r="AM255" s="164">
        <f t="shared" si="1508"/>
        <v>0</v>
      </c>
      <c r="AN255" s="439">
        <v>2566</v>
      </c>
      <c r="AO255" s="178">
        <f t="shared" si="1467"/>
        <v>0</v>
      </c>
      <c r="AP255" s="165">
        <f t="shared" si="1509"/>
        <v>0</v>
      </c>
      <c r="AQ255" s="260">
        <v>4290</v>
      </c>
      <c r="AR255" s="179">
        <f t="shared" si="1468"/>
        <v>0</v>
      </c>
      <c r="AS255" s="164">
        <f t="shared" si="1510"/>
        <v>1</v>
      </c>
      <c r="AT255" s="260">
        <v>429</v>
      </c>
      <c r="AU255" s="180">
        <f t="shared" si="1469"/>
        <v>429</v>
      </c>
      <c r="AV255" s="162">
        <f t="shared" si="1511"/>
        <v>0</v>
      </c>
      <c r="AW255" s="259">
        <v>-287</v>
      </c>
      <c r="AX255" s="176">
        <f t="shared" si="1470"/>
        <v>0</v>
      </c>
      <c r="AY255" s="161">
        <f t="shared" si="1512"/>
        <v>0</v>
      </c>
      <c r="AZ255" s="247">
        <v>-549</v>
      </c>
      <c r="BA255" s="181">
        <f t="shared" si="1471"/>
        <v>0</v>
      </c>
      <c r="BB255" s="162">
        <f t="shared" si="1513"/>
        <v>0</v>
      </c>
      <c r="BC255" s="247">
        <v>-58.8</v>
      </c>
      <c r="BD255" s="182">
        <f t="shared" si="1472"/>
        <v>0</v>
      </c>
      <c r="BE255" s="161">
        <f t="shared" si="1514"/>
        <v>0</v>
      </c>
      <c r="BF255" s="247">
        <v>-130.5</v>
      </c>
      <c r="BG255" s="182">
        <f t="shared" si="1473"/>
        <v>0</v>
      </c>
      <c r="BH255" s="161">
        <f t="shared" si="1515"/>
        <v>0</v>
      </c>
      <c r="BI255" s="247">
        <v>-104.25</v>
      </c>
      <c r="BJ255" s="180">
        <f t="shared" si="1474"/>
        <v>0</v>
      </c>
      <c r="BK255" s="161">
        <f t="shared" si="1516"/>
        <v>1</v>
      </c>
      <c r="BL255" s="247">
        <v>-83.25</v>
      </c>
      <c r="BM255" s="180">
        <f t="shared" si="1475"/>
        <v>-83.25</v>
      </c>
      <c r="BN255" s="161">
        <f t="shared" si="1517"/>
        <v>0</v>
      </c>
      <c r="BO255" s="260">
        <v>153.25</v>
      </c>
      <c r="BP255" s="176">
        <f t="shared" si="1476"/>
        <v>0</v>
      </c>
      <c r="BQ255" s="161">
        <f t="shared" si="1518"/>
        <v>0</v>
      </c>
      <c r="BR255" s="260">
        <v>1347</v>
      </c>
      <c r="BS255" s="182">
        <f t="shared" si="1477"/>
        <v>0</v>
      </c>
      <c r="BT255" s="161">
        <f t="shared" si="1519"/>
        <v>1</v>
      </c>
      <c r="BU255" s="260">
        <v>634.5</v>
      </c>
      <c r="BV255" s="180">
        <f t="shared" si="1478"/>
        <v>634.5</v>
      </c>
      <c r="BW255" s="162">
        <f t="shared" si="1520"/>
        <v>1</v>
      </c>
      <c r="BX255" s="260">
        <v>64.5</v>
      </c>
      <c r="BY255" s="176">
        <f t="shared" si="1479"/>
        <v>64.5</v>
      </c>
      <c r="BZ255" s="161">
        <f t="shared" si="1521"/>
        <v>0</v>
      </c>
      <c r="CA255" s="259">
        <v>-167</v>
      </c>
      <c r="CB255" s="180">
        <f t="shared" si="1480"/>
        <v>0</v>
      </c>
      <c r="CC255" s="162">
        <f t="shared" si="1522"/>
        <v>0</v>
      </c>
      <c r="CD255" s="260">
        <v>43.25</v>
      </c>
      <c r="CE255" s="182">
        <f t="shared" si="1481"/>
        <v>0</v>
      </c>
      <c r="CF255" s="410">
        <f t="shared" si="1523"/>
        <v>0</v>
      </c>
      <c r="CG255" s="259">
        <v>-3569</v>
      </c>
      <c r="CH255" s="182">
        <f t="shared" si="1482"/>
        <v>0</v>
      </c>
      <c r="CI255" s="416">
        <f t="shared" si="1524"/>
        <v>0</v>
      </c>
      <c r="CJ255" s="259">
        <v>-1804</v>
      </c>
      <c r="CK255" s="444">
        <f t="shared" si="1483"/>
        <v>0</v>
      </c>
      <c r="CL255" s="162">
        <f t="shared" si="1525"/>
        <v>0</v>
      </c>
      <c r="CM255" s="259">
        <v>-392</v>
      </c>
      <c r="CN255" s="608">
        <f t="shared" si="1484"/>
        <v>0</v>
      </c>
      <c r="CO255" s="158">
        <f t="shared" si="1485"/>
        <v>1044.75</v>
      </c>
      <c r="CP255" s="182"/>
      <c r="CQ255" s="731">
        <f t="shared" si="1486"/>
        <v>1044.75</v>
      </c>
      <c r="CR255" s="599"/>
      <c r="CS255" s="359">
        <f t="shared" si="1526"/>
        <v>41426</v>
      </c>
      <c r="CT255" s="613"/>
      <c r="CU255" s="182"/>
      <c r="CV255" s="608"/>
      <c r="CW255" s="642"/>
      <c r="CX255" s="182"/>
      <c r="CY255" s="608"/>
      <c r="CZ255" s="613"/>
      <c r="DA255" s="182"/>
      <c r="DB255" s="608"/>
      <c r="DC255" s="613"/>
      <c r="DD255" s="182"/>
      <c r="DE255" s="608"/>
      <c r="DF255" s="613"/>
      <c r="DG255" s="182"/>
      <c r="DH255" s="608"/>
      <c r="DI255" s="613"/>
      <c r="DJ255" s="182"/>
      <c r="DK255" s="608"/>
      <c r="DL255" s="613"/>
      <c r="DM255" s="182"/>
      <c r="DN255" s="608"/>
      <c r="DO255" s="613"/>
      <c r="DP255" s="182"/>
      <c r="DQ255" s="608"/>
      <c r="DR255" s="613"/>
      <c r="DS255" s="182"/>
      <c r="DT255" s="608"/>
      <c r="DU255" s="613"/>
      <c r="DV255" s="182"/>
      <c r="DW255" s="608"/>
      <c r="DX255" s="613"/>
      <c r="DY255" s="182"/>
      <c r="DZ255" s="608"/>
      <c r="EA255" s="613"/>
      <c r="EB255" s="182"/>
      <c r="EC255" s="608"/>
      <c r="ED255" s="613"/>
      <c r="EE255" s="182"/>
      <c r="EF255" s="608"/>
      <c r="EG255" s="613"/>
      <c r="EH255" s="182"/>
      <c r="EI255" s="608"/>
      <c r="EJ255" s="613"/>
      <c r="EK255" s="182"/>
      <c r="EL255" s="608"/>
      <c r="EM255" s="613"/>
      <c r="EN255" s="182"/>
      <c r="EO255" s="608"/>
      <c r="EP255" s="613"/>
      <c r="EQ255" s="182"/>
      <c r="ER255" s="608"/>
      <c r="ES255" s="613"/>
      <c r="ET255" s="182"/>
      <c r="EU255" s="608"/>
      <c r="EV255" s="613"/>
      <c r="EW255" s="182"/>
      <c r="EX255" s="608"/>
      <c r="EY255" s="613"/>
      <c r="EZ255" s="182"/>
      <c r="FA255" s="608"/>
      <c r="FB255" s="182"/>
      <c r="FC255" s="182"/>
      <c r="FD255" s="182"/>
      <c r="FE255" s="588"/>
      <c r="FF255" s="182"/>
      <c r="FG255" s="181"/>
      <c r="FH255" s="860"/>
      <c r="FI255" s="662">
        <f t="shared" si="1400"/>
        <v>42614</v>
      </c>
      <c r="FJ255" s="688">
        <f t="shared" si="1434"/>
        <v>0</v>
      </c>
      <c r="FK255" s="688">
        <f t="shared" si="1435"/>
        <v>0</v>
      </c>
      <c r="FL255" s="240">
        <f t="shared" si="1436"/>
        <v>0</v>
      </c>
      <c r="FM255" s="240">
        <f t="shared" si="1437"/>
        <v>0</v>
      </c>
      <c r="FN255" s="240">
        <f t="shared" si="1438"/>
        <v>0</v>
      </c>
      <c r="FO255" s="240">
        <f t="shared" si="1439"/>
        <v>0</v>
      </c>
      <c r="FP255" s="240">
        <f t="shared" si="1440"/>
        <v>0</v>
      </c>
      <c r="FQ255" s="240">
        <f t="shared" si="1441"/>
        <v>0</v>
      </c>
      <c r="FR255" s="240">
        <f t="shared" si="1442"/>
        <v>0</v>
      </c>
      <c r="FS255" s="240">
        <f t="shared" si="1443"/>
        <v>0</v>
      </c>
      <c r="FT255" s="240">
        <f t="shared" si="1444"/>
        <v>7921.01</v>
      </c>
      <c r="FU255" s="240">
        <f t="shared" si="1445"/>
        <v>0</v>
      </c>
      <c r="FV255" s="240">
        <f t="shared" si="1446"/>
        <v>21938</v>
      </c>
      <c r="FW255" s="240">
        <f t="shared" si="1447"/>
        <v>0</v>
      </c>
      <c r="FX255" s="240">
        <f t="shared" si="1448"/>
        <v>0</v>
      </c>
      <c r="FY255" s="240">
        <f t="shared" si="1449"/>
        <v>0</v>
      </c>
      <c r="FZ255" s="240">
        <f t="shared" si="1450"/>
        <v>0</v>
      </c>
      <c r="GA255" s="240">
        <f t="shared" si="1451"/>
        <v>0</v>
      </c>
      <c r="GB255" s="240">
        <f t="shared" si="1452"/>
        <v>37949.949999999997</v>
      </c>
      <c r="GC255" s="681">
        <f t="shared" si="1453"/>
        <v>18974.97</v>
      </c>
      <c r="GD255" s="681">
        <f t="shared" si="1454"/>
        <v>0</v>
      </c>
      <c r="GE255" s="681">
        <f t="shared" si="1455"/>
        <v>0</v>
      </c>
      <c r="GF255" s="681">
        <f t="shared" si="1401"/>
        <v>86783.93</v>
      </c>
      <c r="GG255" s="169">
        <f t="shared" si="1402"/>
        <v>42614</v>
      </c>
      <c r="GH255" s="686">
        <f t="shared" si="1403"/>
        <v>0</v>
      </c>
      <c r="GI255" s="171">
        <f t="shared" si="1404"/>
        <v>0</v>
      </c>
      <c r="GJ255" s="171">
        <f t="shared" si="1405"/>
        <v>0</v>
      </c>
      <c r="GK255" s="171">
        <f t="shared" si="1406"/>
        <v>0</v>
      </c>
      <c r="GL255" s="171">
        <f t="shared" si="1407"/>
        <v>0</v>
      </c>
      <c r="GM255" s="171">
        <f t="shared" si="1408"/>
        <v>0</v>
      </c>
      <c r="GN255" s="171">
        <f t="shared" si="1409"/>
        <v>0</v>
      </c>
      <c r="GO255" s="171">
        <f t="shared" si="1410"/>
        <v>0</v>
      </c>
      <c r="GP255" s="171">
        <f t="shared" si="1411"/>
        <v>0</v>
      </c>
      <c r="GQ255" s="171">
        <f t="shared" si="1412"/>
        <v>0</v>
      </c>
      <c r="GR255" s="171">
        <f t="shared" si="1413"/>
        <v>0</v>
      </c>
      <c r="GS255" s="171">
        <f t="shared" si="1414"/>
        <v>10360.099999999999</v>
      </c>
      <c r="GT255" s="171">
        <f t="shared" si="1415"/>
        <v>0</v>
      </c>
      <c r="GU255" s="171">
        <f t="shared" si="1416"/>
        <v>0</v>
      </c>
      <c r="GV255" s="171">
        <f t="shared" si="1417"/>
        <v>0</v>
      </c>
      <c r="GW255" s="171">
        <f t="shared" si="1418"/>
        <v>0</v>
      </c>
      <c r="GX255" s="171">
        <f t="shared" si="1419"/>
        <v>0</v>
      </c>
      <c r="GY255" s="171">
        <f t="shared" si="1420"/>
        <v>19262.27</v>
      </c>
      <c r="GZ255" s="171">
        <f t="shared" si="1421"/>
        <v>0</v>
      </c>
      <c r="HA255" s="171">
        <f t="shared" si="1422"/>
        <v>0</v>
      </c>
      <c r="HB255" s="171">
        <f t="shared" si="1423"/>
        <v>106183.68999999999</v>
      </c>
      <c r="HC255" s="171">
        <f t="shared" si="1424"/>
        <v>16833.739999999998</v>
      </c>
      <c r="HD255" s="171">
        <f t="shared" si="1425"/>
        <v>0</v>
      </c>
      <c r="HE255" s="171">
        <f t="shared" si="1426"/>
        <v>0</v>
      </c>
      <c r="HF255" s="171">
        <f t="shared" si="1427"/>
        <v>0</v>
      </c>
      <c r="HG255" s="171">
        <f t="shared" si="1428"/>
        <v>0</v>
      </c>
      <c r="HH255" s="171">
        <f t="shared" si="1429"/>
        <v>0</v>
      </c>
      <c r="HI255" s="778"/>
      <c r="HJ255" s="171">
        <f t="shared" si="1430"/>
        <v>-1446.56</v>
      </c>
      <c r="HK255" s="171">
        <f t="shared" si="1431"/>
        <v>1230.01</v>
      </c>
      <c r="HL255" s="172">
        <f t="shared" si="1432"/>
        <v>42614</v>
      </c>
      <c r="HM255" s="171">
        <f t="shared" si="1433"/>
        <v>239423.73</v>
      </c>
      <c r="HN255" s="700">
        <f t="shared" si="1487"/>
        <v>41426</v>
      </c>
      <c r="HO255" s="160">
        <f t="shared" si="1488"/>
        <v>1044.75</v>
      </c>
      <c r="HP255" s="160">
        <f t="shared" si="1489"/>
        <v>0</v>
      </c>
      <c r="HQ255" s="171">
        <f t="shared" si="1490"/>
        <v>1044.75</v>
      </c>
      <c r="HR255" s="168">
        <f t="shared" si="1491"/>
        <v>1</v>
      </c>
      <c r="HS255" s="168">
        <f t="shared" si="1492"/>
        <v>0</v>
      </c>
      <c r="HT255" s="160">
        <f t="shared" si="1527"/>
        <v>136903.37</v>
      </c>
      <c r="HU255" s="158">
        <f>MAX(HT55:HT255)</f>
        <v>136903.37</v>
      </c>
      <c r="HV255" s="158">
        <f t="shared" si="1493"/>
        <v>0</v>
      </c>
      <c r="HW255" s="170"/>
      <c r="HX255" s="468"/>
      <c r="HY255" s="156"/>
      <c r="HZ255" s="156"/>
      <c r="IA255" s="156"/>
      <c r="IB255" s="156"/>
      <c r="IC255" s="156"/>
      <c r="ID255" s="156"/>
      <c r="IE255" s="156"/>
      <c r="IF255" s="156"/>
      <c r="IG255" s="156"/>
      <c r="IH255" s="156"/>
      <c r="II255" s="156"/>
      <c r="IJ255" s="156"/>
      <c r="IK255" s="156"/>
      <c r="IL255" s="156"/>
      <c r="IM255" s="156"/>
      <c r="IN255" s="156"/>
      <c r="IO255" s="156"/>
      <c r="IP255" s="156"/>
      <c r="IQ255" s="156"/>
      <c r="IR255" s="156"/>
      <c r="IS255" s="156"/>
      <c r="IT255" s="156"/>
      <c r="IU255" s="156"/>
      <c r="IV255" s="156"/>
      <c r="IW255" s="156"/>
      <c r="IX255" s="156"/>
      <c r="IY255" s="156"/>
      <c r="IZ255" s="156"/>
      <c r="JA255" s="156"/>
      <c r="JB255" s="156"/>
      <c r="JC255" s="156"/>
      <c r="JD255" s="156"/>
      <c r="JE255" s="156"/>
      <c r="JF255" s="156"/>
      <c r="JG255" s="156"/>
      <c r="JH255" s="156"/>
      <c r="JI255" s="156"/>
      <c r="JJ255" s="156"/>
      <c r="JK255" s="156"/>
      <c r="JL255" s="156"/>
      <c r="JM255" s="156"/>
      <c r="JN255" s="156"/>
      <c r="JO255" s="156"/>
      <c r="JP255" s="156"/>
      <c r="JQ255" s="156"/>
      <c r="JR255" s="156"/>
      <c r="JS255" s="156"/>
      <c r="JT255" s="156"/>
      <c r="JU255" s="156"/>
    </row>
    <row r="256" spans="1:281" s="174" customFormat="1" ht="19.5" customHeight="1" x14ac:dyDescent="0.35">
      <c r="A256" s="156"/>
      <c r="B256" s="813">
        <f t="shared" si="1494"/>
        <v>41456</v>
      </c>
      <c r="C256" s="814">
        <f t="shared" si="1495"/>
        <v>35101.360000000001</v>
      </c>
      <c r="D256" s="816">
        <v>0</v>
      </c>
      <c r="E256" s="816">
        <v>0</v>
      </c>
      <c r="F256" s="814">
        <f t="shared" si="1456"/>
        <v>-251.17000000000002</v>
      </c>
      <c r="G256" s="817">
        <f t="shared" si="1496"/>
        <v>34850.19</v>
      </c>
      <c r="H256" s="818">
        <f t="shared" si="1497"/>
        <v>-7.1555632032491052E-3</v>
      </c>
      <c r="I256" s="765">
        <f t="shared" si="1498"/>
        <v>136652.19999999998</v>
      </c>
      <c r="J256" s="159">
        <f t="shared" si="1457"/>
        <v>-251.17000000001281</v>
      </c>
      <c r="K256" s="267">
        <v>41456</v>
      </c>
      <c r="L256" s="162">
        <f t="shared" si="1499"/>
        <v>0</v>
      </c>
      <c r="M256" s="260">
        <v>1372.5</v>
      </c>
      <c r="N256" s="175">
        <f t="shared" si="1458"/>
        <v>0</v>
      </c>
      <c r="O256" s="162">
        <f t="shared" si="1500"/>
        <v>0</v>
      </c>
      <c r="P256" s="260">
        <v>102.15</v>
      </c>
      <c r="Q256" s="176">
        <f t="shared" si="1459"/>
        <v>0</v>
      </c>
      <c r="R256" s="161">
        <f t="shared" si="1501"/>
        <v>0</v>
      </c>
      <c r="S256" s="260">
        <v>1311.6</v>
      </c>
      <c r="T256" s="177">
        <f t="shared" si="1460"/>
        <v>0</v>
      </c>
      <c r="U256" s="164">
        <f t="shared" si="1502"/>
        <v>0</v>
      </c>
      <c r="V256" s="260">
        <v>96.06</v>
      </c>
      <c r="W256" s="177">
        <f t="shared" si="1461"/>
        <v>0</v>
      </c>
      <c r="X256" s="164">
        <f t="shared" si="1503"/>
        <v>0</v>
      </c>
      <c r="Y256" s="247">
        <v>-3304</v>
      </c>
      <c r="Z256" s="178">
        <f t="shared" si="1462"/>
        <v>0</v>
      </c>
      <c r="AA256" s="165">
        <f t="shared" si="1504"/>
        <v>0</v>
      </c>
      <c r="AB256" s="247">
        <v>-1671.5</v>
      </c>
      <c r="AC256" s="179">
        <f t="shared" si="1463"/>
        <v>0</v>
      </c>
      <c r="AD256" s="164">
        <f t="shared" si="1505"/>
        <v>0</v>
      </c>
      <c r="AE256" s="247">
        <v>-365.5</v>
      </c>
      <c r="AF256" s="179">
        <f t="shared" si="1464"/>
        <v>0</v>
      </c>
      <c r="AG256" s="164">
        <f t="shared" si="1506"/>
        <v>0</v>
      </c>
      <c r="AH256" s="243">
        <v>-3993</v>
      </c>
      <c r="AI256" s="178">
        <f t="shared" si="1465"/>
        <v>0</v>
      </c>
      <c r="AJ256" s="165">
        <f t="shared" si="1507"/>
        <v>0</v>
      </c>
      <c r="AK256" s="243">
        <v>-2035.5</v>
      </c>
      <c r="AL256" s="179">
        <f t="shared" si="1466"/>
        <v>0</v>
      </c>
      <c r="AM256" s="164">
        <f t="shared" si="1508"/>
        <v>0</v>
      </c>
      <c r="AN256" s="243">
        <v>-861</v>
      </c>
      <c r="AO256" s="178">
        <f t="shared" si="1467"/>
        <v>0</v>
      </c>
      <c r="AP256" s="165">
        <f t="shared" si="1509"/>
        <v>0</v>
      </c>
      <c r="AQ256" s="260">
        <v>1592</v>
      </c>
      <c r="AR256" s="179">
        <f t="shared" si="1468"/>
        <v>0</v>
      </c>
      <c r="AS256" s="164">
        <f t="shared" si="1510"/>
        <v>1</v>
      </c>
      <c r="AT256" s="260">
        <v>159.19999999999999</v>
      </c>
      <c r="AU256" s="180">
        <f t="shared" si="1469"/>
        <v>159.19999999999999</v>
      </c>
      <c r="AV256" s="162">
        <f t="shared" si="1511"/>
        <v>0</v>
      </c>
      <c r="AW256" s="259">
        <v>-392</v>
      </c>
      <c r="AX256" s="176">
        <f t="shared" si="1470"/>
        <v>0</v>
      </c>
      <c r="AY256" s="161">
        <f t="shared" si="1512"/>
        <v>0</v>
      </c>
      <c r="AZ256" s="248">
        <v>989.5</v>
      </c>
      <c r="BA256" s="181">
        <f t="shared" si="1471"/>
        <v>0</v>
      </c>
      <c r="BB256" s="162">
        <f t="shared" si="1513"/>
        <v>0</v>
      </c>
      <c r="BC256" s="248">
        <v>91.15</v>
      </c>
      <c r="BD256" s="182">
        <f t="shared" si="1472"/>
        <v>0</v>
      </c>
      <c r="BE256" s="161">
        <f t="shared" si="1514"/>
        <v>0</v>
      </c>
      <c r="BF256" s="248">
        <v>702.25</v>
      </c>
      <c r="BG256" s="182">
        <f t="shared" si="1473"/>
        <v>0</v>
      </c>
      <c r="BH256" s="161">
        <f t="shared" si="1515"/>
        <v>0</v>
      </c>
      <c r="BI256" s="248">
        <v>331.63</v>
      </c>
      <c r="BJ256" s="180">
        <f t="shared" si="1474"/>
        <v>0</v>
      </c>
      <c r="BK256" s="161">
        <f t="shared" si="1516"/>
        <v>1</v>
      </c>
      <c r="BL256" s="248">
        <v>35.130000000000003</v>
      </c>
      <c r="BM256" s="180">
        <f t="shared" si="1475"/>
        <v>35.130000000000003</v>
      </c>
      <c r="BN256" s="161">
        <f t="shared" si="1517"/>
        <v>0</v>
      </c>
      <c r="BO256" s="259">
        <v>-451.5</v>
      </c>
      <c r="BP256" s="176">
        <f t="shared" si="1476"/>
        <v>0</v>
      </c>
      <c r="BQ256" s="161">
        <f t="shared" si="1518"/>
        <v>0</v>
      </c>
      <c r="BR256" s="259">
        <v>-651.5</v>
      </c>
      <c r="BS256" s="182">
        <f t="shared" si="1477"/>
        <v>0</v>
      </c>
      <c r="BT256" s="161">
        <f t="shared" si="1519"/>
        <v>1</v>
      </c>
      <c r="BU256" s="259">
        <v>-345.25</v>
      </c>
      <c r="BV256" s="180">
        <f t="shared" si="1478"/>
        <v>-345.25</v>
      </c>
      <c r="BW256" s="162">
        <f t="shared" si="1520"/>
        <v>1</v>
      </c>
      <c r="BX256" s="259">
        <v>-100.25</v>
      </c>
      <c r="BY256" s="176">
        <f t="shared" si="1479"/>
        <v>-100.25</v>
      </c>
      <c r="BZ256" s="161">
        <f t="shared" si="1521"/>
        <v>0</v>
      </c>
      <c r="CA256" s="260">
        <v>939</v>
      </c>
      <c r="CB256" s="180">
        <f t="shared" si="1480"/>
        <v>0</v>
      </c>
      <c r="CC256" s="162">
        <f t="shared" si="1522"/>
        <v>0</v>
      </c>
      <c r="CD256" s="259">
        <v>-16.3</v>
      </c>
      <c r="CE256" s="182">
        <f t="shared" si="1481"/>
        <v>0</v>
      </c>
      <c r="CF256" s="410">
        <f t="shared" si="1523"/>
        <v>0</v>
      </c>
      <c r="CG256" s="260">
        <v>8470</v>
      </c>
      <c r="CH256" s="182">
        <f t="shared" si="1482"/>
        <v>0</v>
      </c>
      <c r="CI256" s="416">
        <f t="shared" si="1524"/>
        <v>0</v>
      </c>
      <c r="CJ256" s="260">
        <v>4235</v>
      </c>
      <c r="CK256" s="444">
        <f t="shared" si="1483"/>
        <v>0</v>
      </c>
      <c r="CL256" s="162">
        <f t="shared" si="1525"/>
        <v>0</v>
      </c>
      <c r="CM256" s="260">
        <v>847</v>
      </c>
      <c r="CN256" s="608">
        <f t="shared" si="1484"/>
        <v>0</v>
      </c>
      <c r="CO256" s="158">
        <f t="shared" si="1485"/>
        <v>-251.17000000000002</v>
      </c>
      <c r="CP256" s="182"/>
      <c r="CQ256" s="731">
        <f t="shared" si="1486"/>
        <v>-251.17000000000002</v>
      </c>
      <c r="CR256" s="599"/>
      <c r="CS256" s="359">
        <f t="shared" si="1526"/>
        <v>41456</v>
      </c>
      <c r="CT256" s="613"/>
      <c r="CU256" s="182"/>
      <c r="CV256" s="608"/>
      <c r="CW256" s="642"/>
      <c r="CX256" s="182"/>
      <c r="CY256" s="608"/>
      <c r="CZ256" s="613"/>
      <c r="DA256" s="182"/>
      <c r="DB256" s="608"/>
      <c r="DC256" s="613"/>
      <c r="DD256" s="182"/>
      <c r="DE256" s="608"/>
      <c r="DF256" s="613"/>
      <c r="DG256" s="182"/>
      <c r="DH256" s="608"/>
      <c r="DI256" s="613"/>
      <c r="DJ256" s="182"/>
      <c r="DK256" s="608"/>
      <c r="DL256" s="613"/>
      <c r="DM256" s="182"/>
      <c r="DN256" s="608"/>
      <c r="DO256" s="613"/>
      <c r="DP256" s="182"/>
      <c r="DQ256" s="608"/>
      <c r="DR256" s="613"/>
      <c r="DS256" s="182"/>
      <c r="DT256" s="608"/>
      <c r="DU256" s="613"/>
      <c r="DV256" s="182"/>
      <c r="DW256" s="608"/>
      <c r="DX256" s="613"/>
      <c r="DY256" s="182"/>
      <c r="DZ256" s="608"/>
      <c r="EA256" s="613"/>
      <c r="EB256" s="182"/>
      <c r="EC256" s="608"/>
      <c r="ED256" s="613"/>
      <c r="EE256" s="182"/>
      <c r="EF256" s="608"/>
      <c r="EG256" s="613"/>
      <c r="EH256" s="182"/>
      <c r="EI256" s="608"/>
      <c r="EJ256" s="613"/>
      <c r="EK256" s="182"/>
      <c r="EL256" s="608"/>
      <c r="EM256" s="613"/>
      <c r="EN256" s="182"/>
      <c r="EO256" s="608"/>
      <c r="EP256" s="613"/>
      <c r="EQ256" s="182"/>
      <c r="ER256" s="608"/>
      <c r="ES256" s="613"/>
      <c r="ET256" s="182"/>
      <c r="EU256" s="608"/>
      <c r="EV256" s="613"/>
      <c r="EW256" s="182"/>
      <c r="EX256" s="608"/>
      <c r="EY256" s="613"/>
      <c r="EZ256" s="182"/>
      <c r="FA256" s="608"/>
      <c r="FB256" s="182"/>
      <c r="FC256" s="182"/>
      <c r="FD256" s="182"/>
      <c r="FE256" s="588"/>
      <c r="FF256" s="182"/>
      <c r="FG256" s="181"/>
      <c r="FH256" s="860"/>
      <c r="FI256" s="662">
        <f t="shared" si="1400"/>
        <v>42644</v>
      </c>
      <c r="FJ256" s="688">
        <f t="shared" si="1434"/>
        <v>0</v>
      </c>
      <c r="FK256" s="688">
        <f t="shared" si="1435"/>
        <v>0</v>
      </c>
      <c r="FL256" s="240">
        <f t="shared" si="1436"/>
        <v>0</v>
      </c>
      <c r="FM256" s="240">
        <f t="shared" si="1437"/>
        <v>0</v>
      </c>
      <c r="FN256" s="240">
        <f t="shared" si="1438"/>
        <v>0</v>
      </c>
      <c r="FO256" s="240">
        <f t="shared" si="1439"/>
        <v>0</v>
      </c>
      <c r="FP256" s="240">
        <f t="shared" si="1440"/>
        <v>0</v>
      </c>
      <c r="FQ256" s="240">
        <f t="shared" si="1441"/>
        <v>0</v>
      </c>
      <c r="FR256" s="240">
        <f t="shared" si="1442"/>
        <v>0</v>
      </c>
      <c r="FS256" s="240">
        <f t="shared" si="1443"/>
        <v>0</v>
      </c>
      <c r="FT256" s="240">
        <f t="shared" si="1444"/>
        <v>7919.01</v>
      </c>
      <c r="FU256" s="240">
        <f t="shared" si="1445"/>
        <v>0</v>
      </c>
      <c r="FV256" s="240">
        <f t="shared" si="1446"/>
        <v>22362</v>
      </c>
      <c r="FW256" s="240">
        <f t="shared" si="1447"/>
        <v>0</v>
      </c>
      <c r="FX256" s="240">
        <f t="shared" si="1448"/>
        <v>0</v>
      </c>
      <c r="FY256" s="240">
        <f t="shared" si="1449"/>
        <v>0</v>
      </c>
      <c r="FZ256" s="240">
        <f t="shared" si="1450"/>
        <v>0</v>
      </c>
      <c r="GA256" s="240">
        <f t="shared" si="1451"/>
        <v>0</v>
      </c>
      <c r="GB256" s="240">
        <f t="shared" si="1452"/>
        <v>43099.95</v>
      </c>
      <c r="GC256" s="681">
        <f t="shared" si="1453"/>
        <v>21549.97</v>
      </c>
      <c r="GD256" s="681">
        <f t="shared" si="1454"/>
        <v>0</v>
      </c>
      <c r="GE256" s="681">
        <f t="shared" si="1455"/>
        <v>0</v>
      </c>
      <c r="GF256" s="681">
        <f t="shared" si="1401"/>
        <v>94930.93</v>
      </c>
      <c r="GG256" s="169">
        <f t="shared" si="1402"/>
        <v>42644</v>
      </c>
      <c r="GH256" s="686">
        <f t="shared" si="1403"/>
        <v>0</v>
      </c>
      <c r="GI256" s="171">
        <f t="shared" si="1404"/>
        <v>0</v>
      </c>
      <c r="GJ256" s="171">
        <f t="shared" si="1405"/>
        <v>0</v>
      </c>
      <c r="GK256" s="171">
        <f t="shared" si="1406"/>
        <v>0</v>
      </c>
      <c r="GL256" s="171">
        <f t="shared" si="1407"/>
        <v>0</v>
      </c>
      <c r="GM256" s="171">
        <f t="shared" si="1408"/>
        <v>0</v>
      </c>
      <c r="GN256" s="171">
        <f t="shared" si="1409"/>
        <v>0</v>
      </c>
      <c r="GO256" s="171">
        <f t="shared" si="1410"/>
        <v>0</v>
      </c>
      <c r="GP256" s="171">
        <f t="shared" si="1411"/>
        <v>0</v>
      </c>
      <c r="GQ256" s="171">
        <f t="shared" si="1412"/>
        <v>0</v>
      </c>
      <c r="GR256" s="171">
        <f t="shared" si="1413"/>
        <v>0</v>
      </c>
      <c r="GS256" s="171">
        <f t="shared" si="1414"/>
        <v>9976.4999999999982</v>
      </c>
      <c r="GT256" s="171">
        <f t="shared" si="1415"/>
        <v>0</v>
      </c>
      <c r="GU256" s="171">
        <f t="shared" si="1416"/>
        <v>0</v>
      </c>
      <c r="GV256" s="171">
        <f t="shared" si="1417"/>
        <v>0</v>
      </c>
      <c r="GW256" s="171">
        <f t="shared" si="1418"/>
        <v>0</v>
      </c>
      <c r="GX256" s="171">
        <f t="shared" si="1419"/>
        <v>0</v>
      </c>
      <c r="GY256" s="171">
        <f t="shared" si="1420"/>
        <v>19466.400000000001</v>
      </c>
      <c r="GZ256" s="171">
        <f t="shared" si="1421"/>
        <v>0</v>
      </c>
      <c r="HA256" s="171">
        <f t="shared" si="1422"/>
        <v>0</v>
      </c>
      <c r="HB256" s="171">
        <f t="shared" si="1423"/>
        <v>107869.68</v>
      </c>
      <c r="HC256" s="171">
        <f t="shared" si="1424"/>
        <v>17139.739999999998</v>
      </c>
      <c r="HD256" s="171">
        <f t="shared" si="1425"/>
        <v>0</v>
      </c>
      <c r="HE256" s="171">
        <f t="shared" si="1426"/>
        <v>0</v>
      </c>
      <c r="HF256" s="171">
        <f t="shared" si="1427"/>
        <v>0</v>
      </c>
      <c r="HG256" s="171">
        <f t="shared" si="1428"/>
        <v>0</v>
      </c>
      <c r="HH256" s="171">
        <f t="shared" si="1429"/>
        <v>0</v>
      </c>
      <c r="HI256" s="778"/>
      <c r="HJ256" s="171">
        <f t="shared" si="1430"/>
        <v>1812.52</v>
      </c>
      <c r="HK256" s="171">
        <f t="shared" si="1431"/>
        <v>8147</v>
      </c>
      <c r="HL256" s="172">
        <f t="shared" si="1432"/>
        <v>42644</v>
      </c>
      <c r="HM256" s="171">
        <f t="shared" si="1433"/>
        <v>249383.25</v>
      </c>
      <c r="HN256" s="700">
        <f t="shared" si="1487"/>
        <v>41456</v>
      </c>
      <c r="HO256" s="160">
        <f t="shared" si="1488"/>
        <v>0</v>
      </c>
      <c r="HP256" s="160">
        <f t="shared" si="1489"/>
        <v>-251.17000000000002</v>
      </c>
      <c r="HQ256" s="171">
        <f t="shared" si="1490"/>
        <v>-251.17000000000002</v>
      </c>
      <c r="HR256" s="168">
        <f t="shared" si="1491"/>
        <v>0</v>
      </c>
      <c r="HS256" s="168">
        <f t="shared" si="1492"/>
        <v>1</v>
      </c>
      <c r="HT256" s="160">
        <f t="shared" si="1527"/>
        <v>136652.19999999998</v>
      </c>
      <c r="HU256" s="158">
        <f>MAX(HT55:HT256)</f>
        <v>136903.37</v>
      </c>
      <c r="HV256" s="158">
        <f t="shared" si="1493"/>
        <v>-251.17000000001281</v>
      </c>
      <c r="HW256" s="170"/>
      <c r="HX256" s="468"/>
      <c r="HY256" s="156"/>
      <c r="HZ256" s="156"/>
      <c r="IA256" s="156"/>
      <c r="IB256" s="156"/>
      <c r="IC256" s="156"/>
      <c r="ID256" s="156"/>
      <c r="IE256" s="156"/>
      <c r="IF256" s="156"/>
      <c r="IG256" s="156"/>
      <c r="IH256" s="156"/>
      <c r="II256" s="156"/>
      <c r="IJ256" s="156"/>
      <c r="IK256" s="156"/>
      <c r="IL256" s="156"/>
      <c r="IM256" s="156"/>
      <c r="IN256" s="156"/>
      <c r="IO256" s="156"/>
      <c r="IP256" s="156"/>
      <c r="IQ256" s="156"/>
      <c r="IR256" s="156"/>
      <c r="IS256" s="156"/>
      <c r="IT256" s="156"/>
      <c r="IU256" s="156"/>
      <c r="IV256" s="156"/>
      <c r="IW256" s="156"/>
      <c r="IX256" s="156"/>
      <c r="IY256" s="156"/>
      <c r="IZ256" s="156"/>
      <c r="JA256" s="156"/>
      <c r="JB256" s="156"/>
      <c r="JC256" s="156"/>
      <c r="JD256" s="156"/>
      <c r="JE256" s="156"/>
      <c r="JF256" s="156"/>
      <c r="JG256" s="156"/>
      <c r="JH256" s="156"/>
      <c r="JI256" s="156"/>
      <c r="JJ256" s="156"/>
      <c r="JK256" s="156"/>
      <c r="JL256" s="156"/>
      <c r="JM256" s="156"/>
      <c r="JN256" s="156"/>
      <c r="JO256" s="156"/>
      <c r="JP256" s="156"/>
      <c r="JQ256" s="156"/>
      <c r="JR256" s="156"/>
      <c r="JS256" s="156"/>
      <c r="JT256" s="156"/>
      <c r="JU256" s="156"/>
    </row>
    <row r="257" spans="1:281" s="174" customFormat="1" ht="19.5" customHeight="1" x14ac:dyDescent="0.35">
      <c r="A257" s="156"/>
      <c r="B257" s="813">
        <f t="shared" si="1494"/>
        <v>41487</v>
      </c>
      <c r="C257" s="814">
        <f t="shared" si="1495"/>
        <v>34850.19</v>
      </c>
      <c r="D257" s="816">
        <v>0</v>
      </c>
      <c r="E257" s="816">
        <v>0</v>
      </c>
      <c r="F257" s="814">
        <f t="shared" si="1456"/>
        <v>-768.23</v>
      </c>
      <c r="G257" s="817">
        <f t="shared" si="1496"/>
        <v>34081.96</v>
      </c>
      <c r="H257" s="818">
        <f t="shared" si="1497"/>
        <v>-2.2043782257715094E-2</v>
      </c>
      <c r="I257" s="765">
        <f t="shared" si="1498"/>
        <v>135883.96999999997</v>
      </c>
      <c r="J257" s="159">
        <f t="shared" si="1457"/>
        <v>-1019.4000000000233</v>
      </c>
      <c r="K257" s="267">
        <v>41487</v>
      </c>
      <c r="L257" s="162">
        <f t="shared" si="1499"/>
        <v>0</v>
      </c>
      <c r="M257" s="260">
        <v>158</v>
      </c>
      <c r="N257" s="175">
        <f t="shared" si="1458"/>
        <v>0</v>
      </c>
      <c r="O257" s="162">
        <f t="shared" si="1500"/>
        <v>0</v>
      </c>
      <c r="P257" s="259">
        <v>-19.3</v>
      </c>
      <c r="Q257" s="176">
        <f t="shared" si="1459"/>
        <v>0</v>
      </c>
      <c r="R257" s="161">
        <f t="shared" si="1501"/>
        <v>0</v>
      </c>
      <c r="S257" s="259">
        <v>-935.8</v>
      </c>
      <c r="T257" s="177">
        <f t="shared" si="1460"/>
        <v>0</v>
      </c>
      <c r="U257" s="164">
        <f t="shared" si="1502"/>
        <v>0</v>
      </c>
      <c r="V257" s="259">
        <v>-128.68</v>
      </c>
      <c r="W257" s="177">
        <f t="shared" si="1461"/>
        <v>0</v>
      </c>
      <c r="X257" s="164">
        <f t="shared" si="1503"/>
        <v>0</v>
      </c>
      <c r="Y257" s="248">
        <v>6962</v>
      </c>
      <c r="Z257" s="178">
        <f t="shared" si="1462"/>
        <v>0</v>
      </c>
      <c r="AA257" s="165">
        <f t="shared" si="1504"/>
        <v>0</v>
      </c>
      <c r="AB257" s="248">
        <v>3481</v>
      </c>
      <c r="AC257" s="179">
        <f t="shared" si="1463"/>
        <v>0</v>
      </c>
      <c r="AD257" s="164">
        <f t="shared" si="1505"/>
        <v>0</v>
      </c>
      <c r="AE257" s="248">
        <v>696.2</v>
      </c>
      <c r="AF257" s="179">
        <f t="shared" si="1464"/>
        <v>0</v>
      </c>
      <c r="AG257" s="164">
        <f t="shared" si="1506"/>
        <v>0</v>
      </c>
      <c r="AH257" s="439">
        <v>11126</v>
      </c>
      <c r="AI257" s="178">
        <f t="shared" si="1465"/>
        <v>0</v>
      </c>
      <c r="AJ257" s="165">
        <f t="shared" si="1507"/>
        <v>0</v>
      </c>
      <c r="AK257" s="439">
        <v>5543.5</v>
      </c>
      <c r="AL257" s="179">
        <f t="shared" si="1466"/>
        <v>0</v>
      </c>
      <c r="AM257" s="164">
        <f t="shared" si="1508"/>
        <v>0</v>
      </c>
      <c r="AN257" s="439">
        <v>2194</v>
      </c>
      <c r="AO257" s="178">
        <f t="shared" si="1467"/>
        <v>0</v>
      </c>
      <c r="AP257" s="165">
        <f t="shared" si="1509"/>
        <v>0</v>
      </c>
      <c r="AQ257" s="259">
        <v>-674</v>
      </c>
      <c r="AR257" s="179">
        <f t="shared" si="1468"/>
        <v>0</v>
      </c>
      <c r="AS257" s="164">
        <f t="shared" si="1510"/>
        <v>1</v>
      </c>
      <c r="AT257" s="259">
        <v>-137.6</v>
      </c>
      <c r="AU257" s="180">
        <f t="shared" si="1469"/>
        <v>-137.6</v>
      </c>
      <c r="AV257" s="162">
        <f t="shared" si="1511"/>
        <v>0</v>
      </c>
      <c r="AW257" s="260">
        <v>200</v>
      </c>
      <c r="AX257" s="176">
        <f t="shared" si="1470"/>
        <v>0</v>
      </c>
      <c r="AY257" s="161">
        <f t="shared" si="1512"/>
        <v>0</v>
      </c>
      <c r="AZ257" s="247">
        <v>-155</v>
      </c>
      <c r="BA257" s="181">
        <f t="shared" si="1471"/>
        <v>0</v>
      </c>
      <c r="BB257" s="162">
        <f t="shared" si="1513"/>
        <v>0</v>
      </c>
      <c r="BC257" s="247">
        <v>-15.5</v>
      </c>
      <c r="BD257" s="182">
        <f t="shared" si="1472"/>
        <v>0</v>
      </c>
      <c r="BE257" s="161">
        <f t="shared" si="1514"/>
        <v>0</v>
      </c>
      <c r="BF257" s="247">
        <v>-525.25</v>
      </c>
      <c r="BG257" s="182">
        <f t="shared" si="1473"/>
        <v>0</v>
      </c>
      <c r="BH257" s="161">
        <f t="shared" si="1515"/>
        <v>0</v>
      </c>
      <c r="BI257" s="247">
        <v>-282.13</v>
      </c>
      <c r="BJ257" s="180">
        <f t="shared" si="1474"/>
        <v>0</v>
      </c>
      <c r="BK257" s="161">
        <f t="shared" si="1516"/>
        <v>1</v>
      </c>
      <c r="BL257" s="247">
        <v>-87.63</v>
      </c>
      <c r="BM257" s="180">
        <f t="shared" si="1475"/>
        <v>-87.63</v>
      </c>
      <c r="BN257" s="161">
        <f t="shared" si="1517"/>
        <v>0</v>
      </c>
      <c r="BO257" s="260">
        <v>103.25</v>
      </c>
      <c r="BP257" s="176">
        <f t="shared" si="1476"/>
        <v>0</v>
      </c>
      <c r="BQ257" s="161">
        <f t="shared" si="1518"/>
        <v>0</v>
      </c>
      <c r="BR257" s="259">
        <v>-814</v>
      </c>
      <c r="BS257" s="182">
        <f t="shared" si="1477"/>
        <v>0</v>
      </c>
      <c r="BT257" s="161">
        <f t="shared" si="1519"/>
        <v>1</v>
      </c>
      <c r="BU257" s="259">
        <v>-426.5</v>
      </c>
      <c r="BV257" s="180">
        <f t="shared" si="1478"/>
        <v>-426.5</v>
      </c>
      <c r="BW257" s="162">
        <f t="shared" si="1520"/>
        <v>1</v>
      </c>
      <c r="BX257" s="259">
        <v>-116.5</v>
      </c>
      <c r="BY257" s="176">
        <f t="shared" si="1479"/>
        <v>-116.5</v>
      </c>
      <c r="BZ257" s="161">
        <f t="shared" si="1521"/>
        <v>0</v>
      </c>
      <c r="CA257" s="259">
        <v>-396</v>
      </c>
      <c r="CB257" s="180">
        <f t="shared" si="1480"/>
        <v>0</v>
      </c>
      <c r="CC257" s="162">
        <f t="shared" si="1522"/>
        <v>0</v>
      </c>
      <c r="CD257" s="260">
        <v>135</v>
      </c>
      <c r="CE257" s="182">
        <f t="shared" si="1481"/>
        <v>0</v>
      </c>
      <c r="CF257" s="410">
        <f t="shared" si="1523"/>
        <v>0</v>
      </c>
      <c r="CG257" s="260">
        <v>2750</v>
      </c>
      <c r="CH257" s="182">
        <f t="shared" si="1482"/>
        <v>0</v>
      </c>
      <c r="CI257" s="416">
        <f t="shared" si="1524"/>
        <v>0</v>
      </c>
      <c r="CJ257" s="260">
        <v>1375</v>
      </c>
      <c r="CK257" s="444">
        <f t="shared" si="1483"/>
        <v>0</v>
      </c>
      <c r="CL257" s="162">
        <f t="shared" si="1525"/>
        <v>0</v>
      </c>
      <c r="CM257" s="260">
        <v>275</v>
      </c>
      <c r="CN257" s="608">
        <f t="shared" si="1484"/>
        <v>0</v>
      </c>
      <c r="CO257" s="158">
        <f t="shared" si="1485"/>
        <v>-768.23</v>
      </c>
      <c r="CP257" s="182"/>
      <c r="CQ257" s="731">
        <f t="shared" si="1486"/>
        <v>-768.23</v>
      </c>
      <c r="CR257" s="599"/>
      <c r="CS257" s="359">
        <f t="shared" si="1526"/>
        <v>41487</v>
      </c>
      <c r="CT257" s="613"/>
      <c r="CU257" s="182"/>
      <c r="CV257" s="608"/>
      <c r="CW257" s="642"/>
      <c r="CX257" s="182"/>
      <c r="CY257" s="608"/>
      <c r="CZ257" s="613"/>
      <c r="DA257" s="182"/>
      <c r="DB257" s="608"/>
      <c r="DC257" s="613"/>
      <c r="DD257" s="182"/>
      <c r="DE257" s="608"/>
      <c r="DF257" s="613"/>
      <c r="DG257" s="182"/>
      <c r="DH257" s="608"/>
      <c r="DI257" s="613"/>
      <c r="DJ257" s="182"/>
      <c r="DK257" s="608"/>
      <c r="DL257" s="613"/>
      <c r="DM257" s="182"/>
      <c r="DN257" s="608"/>
      <c r="DO257" s="613"/>
      <c r="DP257" s="182"/>
      <c r="DQ257" s="608"/>
      <c r="DR257" s="613"/>
      <c r="DS257" s="182"/>
      <c r="DT257" s="608"/>
      <c r="DU257" s="613"/>
      <c r="DV257" s="182"/>
      <c r="DW257" s="608"/>
      <c r="DX257" s="613"/>
      <c r="DY257" s="182"/>
      <c r="DZ257" s="608"/>
      <c r="EA257" s="613"/>
      <c r="EB257" s="182"/>
      <c r="EC257" s="608"/>
      <c r="ED257" s="613"/>
      <c r="EE257" s="182"/>
      <c r="EF257" s="608"/>
      <c r="EG257" s="613"/>
      <c r="EH257" s="182"/>
      <c r="EI257" s="608"/>
      <c r="EJ257" s="613"/>
      <c r="EK257" s="182"/>
      <c r="EL257" s="608"/>
      <c r="EM257" s="613"/>
      <c r="EN257" s="182"/>
      <c r="EO257" s="608"/>
      <c r="EP257" s="613"/>
      <c r="EQ257" s="182"/>
      <c r="ER257" s="608"/>
      <c r="ES257" s="613"/>
      <c r="ET257" s="182"/>
      <c r="EU257" s="608"/>
      <c r="EV257" s="613"/>
      <c r="EW257" s="182"/>
      <c r="EX257" s="608"/>
      <c r="EY257" s="613"/>
      <c r="EZ257" s="182"/>
      <c r="FA257" s="608"/>
      <c r="FB257" s="182"/>
      <c r="FC257" s="182"/>
      <c r="FD257" s="182"/>
      <c r="FE257" s="588"/>
      <c r="FF257" s="182"/>
      <c r="FG257" s="181"/>
      <c r="FH257" s="860"/>
      <c r="FI257" s="662">
        <f t="shared" si="1400"/>
        <v>42675</v>
      </c>
      <c r="FJ257" s="688">
        <f t="shared" si="1434"/>
        <v>0</v>
      </c>
      <c r="FK257" s="688">
        <f t="shared" si="1435"/>
        <v>0</v>
      </c>
      <c r="FL257" s="240">
        <f t="shared" si="1436"/>
        <v>0</v>
      </c>
      <c r="FM257" s="240">
        <f t="shared" si="1437"/>
        <v>0</v>
      </c>
      <c r="FN257" s="240">
        <f t="shared" si="1438"/>
        <v>0</v>
      </c>
      <c r="FO257" s="240">
        <f t="shared" si="1439"/>
        <v>0</v>
      </c>
      <c r="FP257" s="240">
        <f t="shared" si="1440"/>
        <v>0</v>
      </c>
      <c r="FQ257" s="240">
        <f t="shared" si="1441"/>
        <v>0</v>
      </c>
      <c r="FR257" s="240">
        <f t="shared" si="1442"/>
        <v>0</v>
      </c>
      <c r="FS257" s="240">
        <f t="shared" si="1443"/>
        <v>0</v>
      </c>
      <c r="FT257" s="240">
        <f t="shared" si="1444"/>
        <v>7619.01</v>
      </c>
      <c r="FU257" s="240">
        <f t="shared" si="1445"/>
        <v>0</v>
      </c>
      <c r="FV257" s="240">
        <f t="shared" si="1446"/>
        <v>20442</v>
      </c>
      <c r="FW257" s="240">
        <f t="shared" si="1447"/>
        <v>0</v>
      </c>
      <c r="FX257" s="240">
        <f t="shared" si="1448"/>
        <v>0</v>
      </c>
      <c r="FY257" s="240">
        <f t="shared" si="1449"/>
        <v>0</v>
      </c>
      <c r="FZ257" s="240">
        <f t="shared" si="1450"/>
        <v>0</v>
      </c>
      <c r="GA257" s="240">
        <f t="shared" si="1451"/>
        <v>0</v>
      </c>
      <c r="GB257" s="240">
        <f t="shared" si="1452"/>
        <v>51062.5</v>
      </c>
      <c r="GC257" s="681">
        <f t="shared" si="1453"/>
        <v>25531.25</v>
      </c>
      <c r="GD257" s="681">
        <f t="shared" si="1454"/>
        <v>0</v>
      </c>
      <c r="GE257" s="681">
        <f t="shared" si="1455"/>
        <v>0</v>
      </c>
      <c r="GF257" s="681">
        <f t="shared" si="1401"/>
        <v>104654.76000000001</v>
      </c>
      <c r="GG257" s="169">
        <f t="shared" si="1402"/>
        <v>42675</v>
      </c>
      <c r="GH257" s="686">
        <f t="shared" si="1403"/>
        <v>0</v>
      </c>
      <c r="GI257" s="171">
        <f t="shared" si="1404"/>
        <v>0</v>
      </c>
      <c r="GJ257" s="171">
        <f t="shared" si="1405"/>
        <v>0</v>
      </c>
      <c r="GK257" s="171">
        <f t="shared" si="1406"/>
        <v>0</v>
      </c>
      <c r="GL257" s="171">
        <f t="shared" si="1407"/>
        <v>0</v>
      </c>
      <c r="GM257" s="171">
        <f t="shared" si="1408"/>
        <v>0</v>
      </c>
      <c r="GN257" s="171">
        <f t="shared" si="1409"/>
        <v>0</v>
      </c>
      <c r="GO257" s="171">
        <f t="shared" si="1410"/>
        <v>0</v>
      </c>
      <c r="GP257" s="171">
        <f t="shared" si="1411"/>
        <v>0</v>
      </c>
      <c r="GQ257" s="171">
        <f t="shared" si="1412"/>
        <v>0</v>
      </c>
      <c r="GR257" s="171">
        <f t="shared" si="1413"/>
        <v>0</v>
      </c>
      <c r="GS257" s="171">
        <f t="shared" si="1414"/>
        <v>10169.899999999998</v>
      </c>
      <c r="GT257" s="171">
        <f t="shared" si="1415"/>
        <v>0</v>
      </c>
      <c r="GU257" s="171">
        <f t="shared" si="1416"/>
        <v>0</v>
      </c>
      <c r="GV257" s="171">
        <f t="shared" si="1417"/>
        <v>0</v>
      </c>
      <c r="GW257" s="171">
        <f t="shared" si="1418"/>
        <v>0</v>
      </c>
      <c r="GX257" s="171">
        <f t="shared" si="1419"/>
        <v>0</v>
      </c>
      <c r="GY257" s="171">
        <f t="shared" si="1420"/>
        <v>19389.52</v>
      </c>
      <c r="GZ257" s="171">
        <f t="shared" si="1421"/>
        <v>0</v>
      </c>
      <c r="HA257" s="171">
        <f t="shared" si="1422"/>
        <v>0</v>
      </c>
      <c r="HB257" s="171">
        <f t="shared" si="1423"/>
        <v>112888.43999999999</v>
      </c>
      <c r="HC257" s="171">
        <f t="shared" si="1424"/>
        <v>18143.489999999998</v>
      </c>
      <c r="HD257" s="171">
        <f t="shared" si="1425"/>
        <v>0</v>
      </c>
      <c r="HE257" s="171">
        <f t="shared" si="1426"/>
        <v>0</v>
      </c>
      <c r="HF257" s="171">
        <f t="shared" si="1427"/>
        <v>0</v>
      </c>
      <c r="HG257" s="171">
        <f t="shared" si="1428"/>
        <v>0</v>
      </c>
      <c r="HH257" s="171">
        <f t="shared" si="1429"/>
        <v>0</v>
      </c>
      <c r="HI257" s="778"/>
      <c r="HJ257" s="171">
        <f t="shared" si="1430"/>
        <v>6139.0300000000007</v>
      </c>
      <c r="HK257" s="171">
        <f t="shared" si="1431"/>
        <v>9723.83</v>
      </c>
      <c r="HL257" s="172">
        <f t="shared" si="1432"/>
        <v>42675</v>
      </c>
      <c r="HM257" s="171">
        <f t="shared" si="1433"/>
        <v>265246.11</v>
      </c>
      <c r="HN257" s="700">
        <f t="shared" si="1487"/>
        <v>41487</v>
      </c>
      <c r="HO257" s="160">
        <f t="shared" si="1488"/>
        <v>0</v>
      </c>
      <c r="HP257" s="160">
        <f t="shared" si="1489"/>
        <v>-768.23</v>
      </c>
      <c r="HQ257" s="171">
        <f t="shared" si="1490"/>
        <v>-768.23</v>
      </c>
      <c r="HR257" s="168">
        <f t="shared" si="1491"/>
        <v>0</v>
      </c>
      <c r="HS257" s="168">
        <f t="shared" si="1492"/>
        <v>1</v>
      </c>
      <c r="HT257" s="160">
        <f t="shared" si="1527"/>
        <v>135883.96999999997</v>
      </c>
      <c r="HU257" s="158">
        <f>MAX(HT55:HT257)</f>
        <v>136903.37</v>
      </c>
      <c r="HV257" s="158">
        <f t="shared" si="1493"/>
        <v>-1019.4000000000233</v>
      </c>
      <c r="HW257" s="170"/>
      <c r="HX257" s="468"/>
      <c r="HY257" s="156"/>
      <c r="HZ257" s="156"/>
      <c r="IA257" s="156"/>
      <c r="IB257" s="156"/>
      <c r="IC257" s="156"/>
      <c r="ID257" s="156"/>
      <c r="IE257" s="156"/>
      <c r="IF257" s="156"/>
      <c r="IG257" s="156"/>
      <c r="IH257" s="156"/>
      <c r="II257" s="156"/>
      <c r="IJ257" s="156"/>
      <c r="IK257" s="156"/>
      <c r="IL257" s="156"/>
      <c r="IM257" s="156"/>
      <c r="IN257" s="156"/>
      <c r="IO257" s="156"/>
      <c r="IP257" s="156"/>
      <c r="IQ257" s="156"/>
      <c r="IR257" s="156"/>
      <c r="IS257" s="156"/>
      <c r="IT257" s="156"/>
      <c r="IU257" s="156"/>
      <c r="IV257" s="156"/>
      <c r="IW257" s="156"/>
      <c r="IX257" s="156"/>
      <c r="IY257" s="156"/>
      <c r="IZ257" s="156"/>
      <c r="JA257" s="156"/>
      <c r="JB257" s="156"/>
      <c r="JC257" s="156"/>
      <c r="JD257" s="156"/>
      <c r="JE257" s="156"/>
      <c r="JF257" s="156"/>
      <c r="JG257" s="156"/>
      <c r="JH257" s="156"/>
      <c r="JI257" s="156"/>
      <c r="JJ257" s="156"/>
      <c r="JK257" s="156"/>
      <c r="JL257" s="156"/>
      <c r="JM257" s="156"/>
      <c r="JN257" s="156"/>
      <c r="JO257" s="156"/>
      <c r="JP257" s="156"/>
      <c r="JQ257" s="156"/>
      <c r="JR257" s="156"/>
      <c r="JS257" s="156"/>
      <c r="JT257" s="156"/>
      <c r="JU257" s="156"/>
    </row>
    <row r="258" spans="1:281" s="174" customFormat="1" ht="19.5" customHeight="1" x14ac:dyDescent="0.35">
      <c r="A258" s="156"/>
      <c r="B258" s="813">
        <f t="shared" si="1494"/>
        <v>41518</v>
      </c>
      <c r="C258" s="814">
        <f t="shared" si="1495"/>
        <v>34081.96</v>
      </c>
      <c r="D258" s="816">
        <v>0</v>
      </c>
      <c r="E258" s="816">
        <v>0</v>
      </c>
      <c r="F258" s="814">
        <f t="shared" si="1456"/>
        <v>1219.08</v>
      </c>
      <c r="G258" s="817">
        <f t="shared" si="1496"/>
        <v>35301.040000000001</v>
      </c>
      <c r="H258" s="818">
        <f t="shared" si="1497"/>
        <v>3.5769069619235511E-2</v>
      </c>
      <c r="I258" s="765">
        <f t="shared" si="1498"/>
        <v>137103.04999999996</v>
      </c>
      <c r="J258" s="159">
        <f t="shared" si="1457"/>
        <v>0</v>
      </c>
      <c r="K258" s="267">
        <v>41518</v>
      </c>
      <c r="L258" s="162">
        <f t="shared" si="1499"/>
        <v>0</v>
      </c>
      <c r="M258" s="259">
        <v>-2712</v>
      </c>
      <c r="N258" s="175">
        <f t="shared" si="1458"/>
        <v>0</v>
      </c>
      <c r="O258" s="162">
        <f t="shared" si="1500"/>
        <v>0</v>
      </c>
      <c r="P258" s="259">
        <v>-306.3</v>
      </c>
      <c r="Q258" s="176">
        <f t="shared" si="1459"/>
        <v>0</v>
      </c>
      <c r="R258" s="161">
        <f t="shared" si="1501"/>
        <v>0</v>
      </c>
      <c r="S258" s="260">
        <v>2130.8000000000002</v>
      </c>
      <c r="T258" s="177">
        <f t="shared" si="1460"/>
        <v>0</v>
      </c>
      <c r="U258" s="164">
        <f t="shared" si="1502"/>
        <v>0</v>
      </c>
      <c r="V258" s="260">
        <v>177.98</v>
      </c>
      <c r="W258" s="177">
        <f t="shared" si="1461"/>
        <v>0</v>
      </c>
      <c r="X258" s="164">
        <f t="shared" si="1503"/>
        <v>0</v>
      </c>
      <c r="Y258" s="248">
        <v>670</v>
      </c>
      <c r="Z258" s="178">
        <f t="shared" si="1462"/>
        <v>0</v>
      </c>
      <c r="AA258" s="165">
        <f t="shared" si="1504"/>
        <v>0</v>
      </c>
      <c r="AB258" s="248">
        <v>315.5</v>
      </c>
      <c r="AC258" s="179">
        <f t="shared" si="1463"/>
        <v>0</v>
      </c>
      <c r="AD258" s="164">
        <f t="shared" si="1505"/>
        <v>0</v>
      </c>
      <c r="AE258" s="248">
        <v>31.9</v>
      </c>
      <c r="AF258" s="179">
        <f t="shared" si="1464"/>
        <v>0</v>
      </c>
      <c r="AG258" s="164">
        <f t="shared" si="1506"/>
        <v>0</v>
      </c>
      <c r="AH258" s="243">
        <v>-3679</v>
      </c>
      <c r="AI258" s="178">
        <f t="shared" si="1465"/>
        <v>0</v>
      </c>
      <c r="AJ258" s="165">
        <f t="shared" si="1507"/>
        <v>0</v>
      </c>
      <c r="AK258" s="243">
        <v>-1859</v>
      </c>
      <c r="AL258" s="179">
        <f t="shared" si="1466"/>
        <v>0</v>
      </c>
      <c r="AM258" s="164">
        <f t="shared" si="1508"/>
        <v>0</v>
      </c>
      <c r="AN258" s="243">
        <v>-767</v>
      </c>
      <c r="AO258" s="178">
        <f t="shared" si="1467"/>
        <v>0</v>
      </c>
      <c r="AP258" s="165">
        <f t="shared" si="1509"/>
        <v>0</v>
      </c>
      <c r="AQ258" s="259">
        <v>-312</v>
      </c>
      <c r="AR258" s="179">
        <f t="shared" si="1468"/>
        <v>0</v>
      </c>
      <c r="AS258" s="164">
        <f t="shared" si="1510"/>
        <v>1</v>
      </c>
      <c r="AT258" s="259">
        <v>-66.3</v>
      </c>
      <c r="AU258" s="180">
        <f t="shared" si="1469"/>
        <v>-66.3</v>
      </c>
      <c r="AV258" s="162">
        <f t="shared" si="1511"/>
        <v>0</v>
      </c>
      <c r="AW258" s="259">
        <v>-1381</v>
      </c>
      <c r="AX258" s="176">
        <f t="shared" si="1470"/>
        <v>0</v>
      </c>
      <c r="AY258" s="161">
        <f t="shared" si="1512"/>
        <v>0</v>
      </c>
      <c r="AZ258" s="248">
        <v>512</v>
      </c>
      <c r="BA258" s="181">
        <f t="shared" si="1471"/>
        <v>0</v>
      </c>
      <c r="BB258" s="162">
        <f t="shared" si="1513"/>
        <v>0</v>
      </c>
      <c r="BC258" s="248">
        <v>43.4</v>
      </c>
      <c r="BD258" s="182">
        <f t="shared" si="1472"/>
        <v>0</v>
      </c>
      <c r="BE258" s="161">
        <f t="shared" si="1514"/>
        <v>0</v>
      </c>
      <c r="BF258" s="248">
        <v>1909.75</v>
      </c>
      <c r="BG258" s="182">
        <f t="shared" si="1473"/>
        <v>0</v>
      </c>
      <c r="BH258" s="161">
        <f t="shared" si="1515"/>
        <v>0</v>
      </c>
      <c r="BI258" s="248">
        <v>935.38</v>
      </c>
      <c r="BJ258" s="180">
        <f t="shared" si="1474"/>
        <v>0</v>
      </c>
      <c r="BK258" s="161">
        <f t="shared" si="1516"/>
        <v>1</v>
      </c>
      <c r="BL258" s="248">
        <v>155.88</v>
      </c>
      <c r="BM258" s="180">
        <f t="shared" si="1475"/>
        <v>155.88</v>
      </c>
      <c r="BN258" s="161">
        <f t="shared" si="1517"/>
        <v>0</v>
      </c>
      <c r="BO258" s="260">
        <v>3218.75</v>
      </c>
      <c r="BP258" s="176">
        <f t="shared" si="1476"/>
        <v>0</v>
      </c>
      <c r="BQ258" s="161">
        <f t="shared" si="1518"/>
        <v>0</v>
      </c>
      <c r="BR258" s="260">
        <v>1973.5</v>
      </c>
      <c r="BS258" s="182">
        <f t="shared" si="1477"/>
        <v>0</v>
      </c>
      <c r="BT258" s="161">
        <f t="shared" si="1519"/>
        <v>1</v>
      </c>
      <c r="BU258" s="260">
        <v>967.25</v>
      </c>
      <c r="BV258" s="180">
        <f t="shared" si="1478"/>
        <v>967.25</v>
      </c>
      <c r="BW258" s="162">
        <f t="shared" si="1520"/>
        <v>1</v>
      </c>
      <c r="BX258" s="260">
        <v>162.25</v>
      </c>
      <c r="BY258" s="176">
        <f t="shared" si="1479"/>
        <v>162.25</v>
      </c>
      <c r="BZ258" s="161">
        <f t="shared" si="1521"/>
        <v>0</v>
      </c>
      <c r="CA258" s="260">
        <v>631.02</v>
      </c>
      <c r="CB258" s="180">
        <f t="shared" si="1480"/>
        <v>0</v>
      </c>
      <c r="CC258" s="162">
        <f t="shared" si="1522"/>
        <v>0</v>
      </c>
      <c r="CD258" s="260">
        <v>12.05</v>
      </c>
      <c r="CE258" s="182">
        <f t="shared" si="1481"/>
        <v>0</v>
      </c>
      <c r="CF258" s="410">
        <f t="shared" si="1523"/>
        <v>0</v>
      </c>
      <c r="CG258" s="260">
        <v>2391</v>
      </c>
      <c r="CH258" s="182">
        <f t="shared" si="1482"/>
        <v>0</v>
      </c>
      <c r="CI258" s="416">
        <f t="shared" si="1524"/>
        <v>0</v>
      </c>
      <c r="CJ258" s="260">
        <v>1176</v>
      </c>
      <c r="CK258" s="444">
        <f t="shared" si="1483"/>
        <v>0</v>
      </c>
      <c r="CL258" s="162">
        <f t="shared" si="1525"/>
        <v>0</v>
      </c>
      <c r="CM258" s="260">
        <v>204</v>
      </c>
      <c r="CN258" s="608">
        <f t="shared" si="1484"/>
        <v>0</v>
      </c>
      <c r="CO258" s="158">
        <f t="shared" si="1485"/>
        <v>1219.08</v>
      </c>
      <c r="CP258" s="182"/>
      <c r="CQ258" s="731">
        <f t="shared" si="1486"/>
        <v>1219.08</v>
      </c>
      <c r="CR258" s="599"/>
      <c r="CS258" s="359">
        <f t="shared" si="1526"/>
        <v>41518</v>
      </c>
      <c r="CT258" s="613"/>
      <c r="CU258" s="182"/>
      <c r="CV258" s="608"/>
      <c r="CW258" s="642"/>
      <c r="CX258" s="182"/>
      <c r="CY258" s="608"/>
      <c r="CZ258" s="613"/>
      <c r="DA258" s="182"/>
      <c r="DB258" s="608"/>
      <c r="DC258" s="613"/>
      <c r="DD258" s="182"/>
      <c r="DE258" s="608"/>
      <c r="DF258" s="613"/>
      <c r="DG258" s="182"/>
      <c r="DH258" s="608"/>
      <c r="DI258" s="613"/>
      <c r="DJ258" s="182"/>
      <c r="DK258" s="608"/>
      <c r="DL258" s="613"/>
      <c r="DM258" s="182"/>
      <c r="DN258" s="608"/>
      <c r="DO258" s="613"/>
      <c r="DP258" s="182"/>
      <c r="DQ258" s="608"/>
      <c r="DR258" s="613"/>
      <c r="DS258" s="182"/>
      <c r="DT258" s="608"/>
      <c r="DU258" s="613"/>
      <c r="DV258" s="182"/>
      <c r="DW258" s="608"/>
      <c r="DX258" s="613"/>
      <c r="DY258" s="182"/>
      <c r="DZ258" s="608"/>
      <c r="EA258" s="613"/>
      <c r="EB258" s="182"/>
      <c r="EC258" s="608"/>
      <c r="ED258" s="613"/>
      <c r="EE258" s="182"/>
      <c r="EF258" s="608"/>
      <c r="EG258" s="613"/>
      <c r="EH258" s="182"/>
      <c r="EI258" s="608"/>
      <c r="EJ258" s="613"/>
      <c r="EK258" s="182"/>
      <c r="EL258" s="608"/>
      <c r="EM258" s="613"/>
      <c r="EN258" s="182"/>
      <c r="EO258" s="608"/>
      <c r="EP258" s="613"/>
      <c r="EQ258" s="182"/>
      <c r="ER258" s="608"/>
      <c r="ES258" s="613"/>
      <c r="ET258" s="182"/>
      <c r="EU258" s="608"/>
      <c r="EV258" s="613"/>
      <c r="EW258" s="182"/>
      <c r="EX258" s="608"/>
      <c r="EY258" s="613"/>
      <c r="EZ258" s="182"/>
      <c r="FA258" s="608"/>
      <c r="FB258" s="182"/>
      <c r="FC258" s="182"/>
      <c r="FD258" s="182"/>
      <c r="FE258" s="588"/>
      <c r="FF258" s="182"/>
      <c r="FG258" s="181"/>
      <c r="FH258" s="860"/>
      <c r="FI258" s="662">
        <f t="shared" si="1400"/>
        <v>42705</v>
      </c>
      <c r="FJ258" s="688">
        <f t="shared" si="1434"/>
        <v>0</v>
      </c>
      <c r="FK258" s="688">
        <f t="shared" si="1435"/>
        <v>0</v>
      </c>
      <c r="FL258" s="240">
        <f t="shared" si="1436"/>
        <v>0</v>
      </c>
      <c r="FM258" s="240">
        <f t="shared" si="1437"/>
        <v>0</v>
      </c>
      <c r="FN258" s="240">
        <f t="shared" si="1438"/>
        <v>0</v>
      </c>
      <c r="FO258" s="240">
        <f t="shared" si="1439"/>
        <v>0</v>
      </c>
      <c r="FP258" s="240">
        <f t="shared" si="1440"/>
        <v>0</v>
      </c>
      <c r="FQ258" s="240">
        <f t="shared" si="1441"/>
        <v>0</v>
      </c>
      <c r="FR258" s="240">
        <f t="shared" si="1442"/>
        <v>0</v>
      </c>
      <c r="FS258" s="240">
        <f t="shared" si="1443"/>
        <v>0</v>
      </c>
      <c r="FT258" s="240">
        <f t="shared" si="1444"/>
        <v>6581.01</v>
      </c>
      <c r="FU258" s="240">
        <f t="shared" si="1445"/>
        <v>0</v>
      </c>
      <c r="FV258" s="240">
        <f t="shared" si="1446"/>
        <v>22854</v>
      </c>
      <c r="FW258" s="240">
        <f t="shared" si="1447"/>
        <v>0</v>
      </c>
      <c r="FX258" s="240">
        <f t="shared" si="1448"/>
        <v>0</v>
      </c>
      <c r="FY258" s="240">
        <f t="shared" si="1449"/>
        <v>0</v>
      </c>
      <c r="FZ258" s="240">
        <f t="shared" si="1450"/>
        <v>0</v>
      </c>
      <c r="GA258" s="240">
        <f t="shared" si="1451"/>
        <v>0</v>
      </c>
      <c r="GB258" s="240">
        <f t="shared" si="1452"/>
        <v>53675</v>
      </c>
      <c r="GC258" s="681">
        <f t="shared" si="1453"/>
        <v>26837.5</v>
      </c>
      <c r="GD258" s="681">
        <f t="shared" si="1454"/>
        <v>0</v>
      </c>
      <c r="GE258" s="681">
        <f t="shared" si="1455"/>
        <v>0</v>
      </c>
      <c r="GF258" s="681">
        <f t="shared" si="1401"/>
        <v>109947.51000000001</v>
      </c>
      <c r="GG258" s="169">
        <f t="shared" si="1402"/>
        <v>42705</v>
      </c>
      <c r="GH258" s="686">
        <f t="shared" si="1403"/>
        <v>0</v>
      </c>
      <c r="GI258" s="171">
        <f t="shared" si="1404"/>
        <v>0</v>
      </c>
      <c r="GJ258" s="171">
        <f t="shared" si="1405"/>
        <v>0</v>
      </c>
      <c r="GK258" s="171">
        <f t="shared" si="1406"/>
        <v>0</v>
      </c>
      <c r="GL258" s="171">
        <f t="shared" si="1407"/>
        <v>0</v>
      </c>
      <c r="GM258" s="171">
        <f t="shared" si="1408"/>
        <v>0</v>
      </c>
      <c r="GN258" s="171">
        <f t="shared" si="1409"/>
        <v>0</v>
      </c>
      <c r="GO258" s="171">
        <f t="shared" si="1410"/>
        <v>0</v>
      </c>
      <c r="GP258" s="171">
        <f t="shared" si="1411"/>
        <v>0</v>
      </c>
      <c r="GQ258" s="171">
        <f t="shared" si="1412"/>
        <v>0</v>
      </c>
      <c r="GR258" s="171">
        <f t="shared" si="1413"/>
        <v>0</v>
      </c>
      <c r="GS258" s="171">
        <f t="shared" si="1414"/>
        <v>10358.599999999999</v>
      </c>
      <c r="GT258" s="171">
        <f t="shared" si="1415"/>
        <v>0</v>
      </c>
      <c r="GU258" s="171">
        <f t="shared" si="1416"/>
        <v>0</v>
      </c>
      <c r="GV258" s="171">
        <f t="shared" si="1417"/>
        <v>0</v>
      </c>
      <c r="GW258" s="171">
        <f t="shared" si="1418"/>
        <v>0</v>
      </c>
      <c r="GX258" s="171">
        <f t="shared" si="1419"/>
        <v>0</v>
      </c>
      <c r="GY258" s="171">
        <f t="shared" si="1420"/>
        <v>19480.02</v>
      </c>
      <c r="GZ258" s="171">
        <f t="shared" si="1421"/>
        <v>0</v>
      </c>
      <c r="HA258" s="171">
        <f t="shared" si="1422"/>
        <v>0</v>
      </c>
      <c r="HB258" s="171">
        <f t="shared" si="1423"/>
        <v>114088.43999999999</v>
      </c>
      <c r="HC258" s="171">
        <f t="shared" si="1424"/>
        <v>18383.489999999998</v>
      </c>
      <c r="HD258" s="171">
        <f t="shared" si="1425"/>
        <v>0</v>
      </c>
      <c r="HE258" s="171">
        <f t="shared" si="1426"/>
        <v>0</v>
      </c>
      <c r="HF258" s="171">
        <f t="shared" si="1427"/>
        <v>0</v>
      </c>
      <c r="HG258" s="171">
        <f t="shared" si="1428"/>
        <v>0</v>
      </c>
      <c r="HH258" s="171">
        <f t="shared" si="1429"/>
        <v>0</v>
      </c>
      <c r="HI258" s="778"/>
      <c r="HJ258" s="171">
        <f t="shared" si="1430"/>
        <v>1719.2</v>
      </c>
      <c r="HK258" s="171">
        <f t="shared" si="1431"/>
        <v>5292.75</v>
      </c>
      <c r="HL258" s="172">
        <f t="shared" si="1432"/>
        <v>42705</v>
      </c>
      <c r="HM258" s="171">
        <f t="shared" si="1433"/>
        <v>272258.06</v>
      </c>
      <c r="HN258" s="700">
        <f t="shared" si="1487"/>
        <v>41518</v>
      </c>
      <c r="HO258" s="160">
        <f t="shared" si="1488"/>
        <v>1219.08</v>
      </c>
      <c r="HP258" s="160">
        <f t="shared" si="1489"/>
        <v>0</v>
      </c>
      <c r="HQ258" s="171">
        <f t="shared" si="1490"/>
        <v>1219.08</v>
      </c>
      <c r="HR258" s="168">
        <f t="shared" si="1491"/>
        <v>1</v>
      </c>
      <c r="HS258" s="168">
        <f t="shared" si="1492"/>
        <v>0</v>
      </c>
      <c r="HT258" s="160">
        <f t="shared" si="1527"/>
        <v>137103.04999999996</v>
      </c>
      <c r="HU258" s="158">
        <f>MAX(HT55:HT258)</f>
        <v>137103.04999999996</v>
      </c>
      <c r="HV258" s="158">
        <f t="shared" si="1493"/>
        <v>0</v>
      </c>
      <c r="HW258" s="170"/>
      <c r="HX258" s="468"/>
      <c r="HY258" s="156"/>
      <c r="HZ258" s="156"/>
      <c r="IA258" s="156"/>
      <c r="IB258" s="156"/>
      <c r="IC258" s="156"/>
      <c r="ID258" s="156"/>
      <c r="IE258" s="156"/>
      <c r="IF258" s="156"/>
      <c r="IG258" s="156"/>
      <c r="IH258" s="156"/>
      <c r="II258" s="156"/>
      <c r="IJ258" s="156"/>
      <c r="IK258" s="156"/>
      <c r="IL258" s="156"/>
      <c r="IM258" s="156"/>
      <c r="IN258" s="156"/>
      <c r="IO258" s="156"/>
      <c r="IP258" s="156"/>
      <c r="IQ258" s="156"/>
      <c r="IR258" s="156"/>
      <c r="IS258" s="156"/>
      <c r="IT258" s="156"/>
      <c r="IU258" s="156"/>
      <c r="IV258" s="156"/>
      <c r="IW258" s="156"/>
      <c r="IX258" s="156"/>
      <c r="IY258" s="156"/>
      <c r="IZ258" s="156"/>
      <c r="JA258" s="156"/>
      <c r="JB258" s="156"/>
      <c r="JC258" s="156"/>
      <c r="JD258" s="156"/>
      <c r="JE258" s="156"/>
      <c r="JF258" s="156"/>
      <c r="JG258" s="156"/>
      <c r="JH258" s="156"/>
      <c r="JI258" s="156"/>
      <c r="JJ258" s="156"/>
      <c r="JK258" s="156"/>
      <c r="JL258" s="156"/>
      <c r="JM258" s="156"/>
      <c r="JN258" s="156"/>
      <c r="JO258" s="156"/>
      <c r="JP258" s="156"/>
      <c r="JQ258" s="156"/>
      <c r="JR258" s="156"/>
      <c r="JS258" s="156"/>
      <c r="JT258" s="156"/>
      <c r="JU258" s="156"/>
    </row>
    <row r="259" spans="1:281" s="174" customFormat="1" ht="19.5" customHeight="1" x14ac:dyDescent="0.35">
      <c r="A259" s="156"/>
      <c r="B259" s="813">
        <f t="shared" si="1494"/>
        <v>41548</v>
      </c>
      <c r="C259" s="814">
        <f t="shared" si="1495"/>
        <v>35301.040000000001</v>
      </c>
      <c r="D259" s="816">
        <v>0</v>
      </c>
      <c r="E259" s="816">
        <v>0</v>
      </c>
      <c r="F259" s="814">
        <f t="shared" si="1456"/>
        <v>-218.85</v>
      </c>
      <c r="G259" s="817">
        <f t="shared" si="1496"/>
        <v>35082.19</v>
      </c>
      <c r="H259" s="818">
        <f t="shared" si="1497"/>
        <v>-6.1995340647187725E-3</v>
      </c>
      <c r="I259" s="765">
        <f t="shared" si="1498"/>
        <v>136884.19999999995</v>
      </c>
      <c r="J259" s="159">
        <f t="shared" si="1457"/>
        <v>-218.85000000000582</v>
      </c>
      <c r="K259" s="267">
        <v>41548</v>
      </c>
      <c r="L259" s="162">
        <f t="shared" si="1499"/>
        <v>0</v>
      </c>
      <c r="M259" s="260">
        <v>963.5</v>
      </c>
      <c r="N259" s="175">
        <f t="shared" si="1458"/>
        <v>0</v>
      </c>
      <c r="O259" s="162">
        <f t="shared" si="1500"/>
        <v>0</v>
      </c>
      <c r="P259" s="260">
        <v>26.15</v>
      </c>
      <c r="Q259" s="176">
        <f t="shared" si="1459"/>
        <v>0</v>
      </c>
      <c r="R259" s="161">
        <f t="shared" si="1501"/>
        <v>0</v>
      </c>
      <c r="S259" s="260">
        <v>3190.6</v>
      </c>
      <c r="T259" s="177">
        <f t="shared" si="1460"/>
        <v>0</v>
      </c>
      <c r="U259" s="164">
        <f t="shared" si="1502"/>
        <v>0</v>
      </c>
      <c r="V259" s="260">
        <v>319.06</v>
      </c>
      <c r="W259" s="177">
        <f t="shared" si="1461"/>
        <v>0</v>
      </c>
      <c r="X259" s="164">
        <f t="shared" si="1503"/>
        <v>0</v>
      </c>
      <c r="Y259" s="247">
        <v>-2860</v>
      </c>
      <c r="Z259" s="178">
        <f t="shared" si="1462"/>
        <v>0</v>
      </c>
      <c r="AA259" s="165">
        <f t="shared" si="1504"/>
        <v>0</v>
      </c>
      <c r="AB259" s="247">
        <v>-1449.5</v>
      </c>
      <c r="AC259" s="179">
        <f t="shared" si="1463"/>
        <v>0</v>
      </c>
      <c r="AD259" s="164">
        <f t="shared" si="1505"/>
        <v>0</v>
      </c>
      <c r="AE259" s="247">
        <v>-321.10000000000002</v>
      </c>
      <c r="AF259" s="179">
        <f t="shared" si="1464"/>
        <v>0</v>
      </c>
      <c r="AG259" s="164">
        <f t="shared" si="1506"/>
        <v>0</v>
      </c>
      <c r="AH259" s="243">
        <v>-4289</v>
      </c>
      <c r="AI259" s="178">
        <f t="shared" si="1465"/>
        <v>0</v>
      </c>
      <c r="AJ259" s="165">
        <f t="shared" si="1507"/>
        <v>0</v>
      </c>
      <c r="AK259" s="243">
        <v>-2164</v>
      </c>
      <c r="AL259" s="179">
        <f t="shared" si="1466"/>
        <v>0</v>
      </c>
      <c r="AM259" s="164">
        <f t="shared" si="1508"/>
        <v>0</v>
      </c>
      <c r="AN259" s="243">
        <v>-889</v>
      </c>
      <c r="AO259" s="178">
        <f t="shared" si="1467"/>
        <v>0</v>
      </c>
      <c r="AP259" s="165">
        <f t="shared" si="1509"/>
        <v>0</v>
      </c>
      <c r="AQ259" s="260">
        <v>1394</v>
      </c>
      <c r="AR259" s="179">
        <f t="shared" si="1468"/>
        <v>0</v>
      </c>
      <c r="AS259" s="164">
        <f t="shared" si="1510"/>
        <v>1</v>
      </c>
      <c r="AT259" s="260">
        <v>139.4</v>
      </c>
      <c r="AU259" s="180">
        <f t="shared" si="1469"/>
        <v>139.4</v>
      </c>
      <c r="AV259" s="162">
        <f t="shared" si="1511"/>
        <v>0</v>
      </c>
      <c r="AW259" s="259">
        <v>-2558</v>
      </c>
      <c r="AX259" s="176">
        <f t="shared" si="1470"/>
        <v>0</v>
      </c>
      <c r="AY259" s="161">
        <f t="shared" si="1512"/>
        <v>0</v>
      </c>
      <c r="AZ259" s="248">
        <v>1042.5</v>
      </c>
      <c r="BA259" s="181">
        <f t="shared" si="1471"/>
        <v>0</v>
      </c>
      <c r="BB259" s="162">
        <f t="shared" si="1513"/>
        <v>0</v>
      </c>
      <c r="BC259" s="248">
        <v>104.25</v>
      </c>
      <c r="BD259" s="182">
        <f t="shared" si="1472"/>
        <v>0</v>
      </c>
      <c r="BE259" s="161">
        <f t="shared" si="1514"/>
        <v>0</v>
      </c>
      <c r="BF259" s="248">
        <v>722.5</v>
      </c>
      <c r="BG259" s="182">
        <f t="shared" si="1473"/>
        <v>0</v>
      </c>
      <c r="BH259" s="161">
        <f t="shared" si="1515"/>
        <v>0</v>
      </c>
      <c r="BI259" s="248">
        <v>361.25</v>
      </c>
      <c r="BJ259" s="180">
        <f t="shared" si="1474"/>
        <v>0</v>
      </c>
      <c r="BK259" s="161">
        <f t="shared" si="1516"/>
        <v>1</v>
      </c>
      <c r="BL259" s="248">
        <v>72.25</v>
      </c>
      <c r="BM259" s="180">
        <f t="shared" si="1475"/>
        <v>72.25</v>
      </c>
      <c r="BN259" s="161">
        <f t="shared" si="1517"/>
        <v>0</v>
      </c>
      <c r="BO259" s="260">
        <v>37.5</v>
      </c>
      <c r="BP259" s="176">
        <f t="shared" si="1476"/>
        <v>0</v>
      </c>
      <c r="BQ259" s="161">
        <f t="shared" si="1518"/>
        <v>0</v>
      </c>
      <c r="BR259" s="259">
        <v>-626.5</v>
      </c>
      <c r="BS259" s="182">
        <f t="shared" si="1477"/>
        <v>0</v>
      </c>
      <c r="BT259" s="161">
        <f t="shared" si="1519"/>
        <v>1</v>
      </c>
      <c r="BU259" s="259">
        <v>-332.75</v>
      </c>
      <c r="BV259" s="180">
        <f t="shared" si="1478"/>
        <v>-332.75</v>
      </c>
      <c r="BW259" s="162">
        <f t="shared" si="1520"/>
        <v>1</v>
      </c>
      <c r="BX259" s="259">
        <v>-97.75</v>
      </c>
      <c r="BY259" s="176">
        <f t="shared" si="1479"/>
        <v>-97.75</v>
      </c>
      <c r="BZ259" s="161">
        <f t="shared" si="1521"/>
        <v>0</v>
      </c>
      <c r="CA259" s="260">
        <v>26</v>
      </c>
      <c r="CB259" s="180">
        <f t="shared" si="1480"/>
        <v>0</v>
      </c>
      <c r="CC259" s="162">
        <f t="shared" si="1522"/>
        <v>0</v>
      </c>
      <c r="CD259" s="260">
        <v>350.25</v>
      </c>
      <c r="CE259" s="182">
        <f t="shared" si="1481"/>
        <v>0</v>
      </c>
      <c r="CF259" s="410">
        <f t="shared" si="1523"/>
        <v>0</v>
      </c>
      <c r="CG259" s="260">
        <v>5940</v>
      </c>
      <c r="CH259" s="182">
        <f t="shared" si="1482"/>
        <v>0</v>
      </c>
      <c r="CI259" s="416">
        <f t="shared" si="1524"/>
        <v>0</v>
      </c>
      <c r="CJ259" s="260">
        <v>2970</v>
      </c>
      <c r="CK259" s="444">
        <f t="shared" si="1483"/>
        <v>0</v>
      </c>
      <c r="CL259" s="162">
        <f t="shared" si="1525"/>
        <v>0</v>
      </c>
      <c r="CM259" s="260">
        <v>594</v>
      </c>
      <c r="CN259" s="608">
        <f t="shared" si="1484"/>
        <v>0</v>
      </c>
      <c r="CO259" s="158">
        <f t="shared" si="1485"/>
        <v>-218.85</v>
      </c>
      <c r="CP259" s="182"/>
      <c r="CQ259" s="731">
        <f t="shared" si="1486"/>
        <v>-218.85</v>
      </c>
      <c r="CR259" s="599"/>
      <c r="CS259" s="359">
        <f t="shared" si="1526"/>
        <v>41548</v>
      </c>
      <c r="CT259" s="613"/>
      <c r="CU259" s="182"/>
      <c r="CV259" s="608"/>
      <c r="CW259" s="642"/>
      <c r="CX259" s="182"/>
      <c r="CY259" s="608"/>
      <c r="CZ259" s="613"/>
      <c r="DA259" s="182"/>
      <c r="DB259" s="608"/>
      <c r="DC259" s="613"/>
      <c r="DD259" s="182"/>
      <c r="DE259" s="608"/>
      <c r="DF259" s="613"/>
      <c r="DG259" s="182"/>
      <c r="DH259" s="608"/>
      <c r="DI259" s="613"/>
      <c r="DJ259" s="182"/>
      <c r="DK259" s="608"/>
      <c r="DL259" s="613"/>
      <c r="DM259" s="182"/>
      <c r="DN259" s="608"/>
      <c r="DO259" s="613"/>
      <c r="DP259" s="182"/>
      <c r="DQ259" s="608"/>
      <c r="DR259" s="613"/>
      <c r="DS259" s="182"/>
      <c r="DT259" s="608"/>
      <c r="DU259" s="613"/>
      <c r="DV259" s="182"/>
      <c r="DW259" s="608"/>
      <c r="DX259" s="613"/>
      <c r="DY259" s="182"/>
      <c r="DZ259" s="608"/>
      <c r="EA259" s="613"/>
      <c r="EB259" s="182"/>
      <c r="EC259" s="608"/>
      <c r="ED259" s="613"/>
      <c r="EE259" s="182"/>
      <c r="EF259" s="608"/>
      <c r="EG259" s="613"/>
      <c r="EH259" s="182"/>
      <c r="EI259" s="608"/>
      <c r="EJ259" s="613"/>
      <c r="EK259" s="182"/>
      <c r="EL259" s="608"/>
      <c r="EM259" s="613"/>
      <c r="EN259" s="182"/>
      <c r="EO259" s="608"/>
      <c r="EP259" s="613"/>
      <c r="EQ259" s="182"/>
      <c r="ER259" s="608"/>
      <c r="ES259" s="613"/>
      <c r="ET259" s="182"/>
      <c r="EU259" s="608"/>
      <c r="EV259" s="613"/>
      <c r="EW259" s="182"/>
      <c r="EX259" s="608"/>
      <c r="EY259" s="613"/>
      <c r="EZ259" s="182"/>
      <c r="FA259" s="608"/>
      <c r="FB259" s="182"/>
      <c r="FC259" s="182"/>
      <c r="FD259" s="182"/>
      <c r="FE259" s="588"/>
      <c r="FF259" s="182"/>
      <c r="FG259" s="181"/>
      <c r="FH259" s="860"/>
      <c r="FI259" s="662">
        <f t="shared" si="1400"/>
        <v>42736</v>
      </c>
      <c r="FJ259" s="688">
        <f>CV310+FJ258</f>
        <v>0</v>
      </c>
      <c r="FK259" s="688">
        <f t="shared" ref="FK259:FK270" si="1528">CY310+FK258</f>
        <v>0</v>
      </c>
      <c r="FL259" s="240">
        <f t="shared" ref="FL259:FL270" si="1529">DB310+FL258</f>
        <v>0</v>
      </c>
      <c r="FM259" s="240">
        <f t="shared" ref="FM259:FM270" si="1530">DE310+FM258</f>
        <v>0</v>
      </c>
      <c r="FN259" s="240">
        <f t="shared" ref="FN259:FN270" si="1531">DH310+FN258</f>
        <v>0</v>
      </c>
      <c r="FO259" s="240">
        <f t="shared" ref="FO259:FO270" si="1532">DK310+FO258</f>
        <v>0</v>
      </c>
      <c r="FP259" s="240">
        <f t="shared" ref="FP259:FP270" si="1533">DN310+FP258</f>
        <v>0</v>
      </c>
      <c r="FQ259" s="240">
        <f t="shared" ref="FQ259:FQ270" si="1534">DQ310+FQ258</f>
        <v>0</v>
      </c>
      <c r="FR259" s="240">
        <f t="shared" ref="FR259:FR270" si="1535">DT310+FR258</f>
        <v>0</v>
      </c>
      <c r="FS259" s="240">
        <f t="shared" ref="FS259:FS270" si="1536">DW310+FS258</f>
        <v>0</v>
      </c>
      <c r="FT259" s="240">
        <f t="shared" ref="FT259:FT270" si="1537">DZ310+FT258</f>
        <v>8416.01</v>
      </c>
      <c r="FU259" s="240">
        <f t="shared" ref="FU259:FU270" si="1538">EC310+FU258</f>
        <v>0</v>
      </c>
      <c r="FV259" s="240">
        <f t="shared" ref="FV259:FV270" si="1539">EF310+FV258</f>
        <v>27816.02</v>
      </c>
      <c r="FW259" s="240">
        <f t="shared" ref="FW259:FW270" si="1540">EI310+FW258</f>
        <v>0</v>
      </c>
      <c r="FX259" s="240">
        <f t="shared" ref="FX259:FX270" si="1541">EL310+FX258</f>
        <v>0</v>
      </c>
      <c r="FY259" s="240">
        <f t="shared" ref="FY259:FY270" si="1542">EO310+FY258</f>
        <v>0</v>
      </c>
      <c r="FZ259" s="240">
        <f t="shared" ref="FZ259:FZ270" si="1543">ER310+FZ258</f>
        <v>0</v>
      </c>
      <c r="GA259" s="240">
        <f t="shared" ref="GA259:GA270" si="1544">EU310+GA258</f>
        <v>0</v>
      </c>
      <c r="GB259" s="240">
        <f t="shared" ref="GB259:GB270" si="1545">EX310+GB258</f>
        <v>57649.99</v>
      </c>
      <c r="GC259" s="681">
        <f t="shared" ref="GC259:GC270" si="1546">FA310+GC258</f>
        <v>28825</v>
      </c>
      <c r="GD259" s="681">
        <f t="shared" ref="GD259:GD270" si="1547">FD310+GD258</f>
        <v>0</v>
      </c>
      <c r="GE259" s="681">
        <f t="shared" ref="GE259:GE270" si="1548">FG310+GE258</f>
        <v>0</v>
      </c>
      <c r="GF259" s="681">
        <f t="shared" si="1401"/>
        <v>122707.01999999999</v>
      </c>
      <c r="GG259" s="169">
        <f t="shared" si="1402"/>
        <v>42736</v>
      </c>
      <c r="GH259" s="686">
        <f t="shared" ref="GH259:GH270" si="1549">N310+GH258</f>
        <v>0</v>
      </c>
      <c r="GI259" s="171">
        <f t="shared" ref="GI259:GI270" si="1550">Q310+GI258</f>
        <v>0</v>
      </c>
      <c r="GJ259" s="171">
        <f t="shared" ref="GJ259:GJ270" si="1551">T310+GJ258</f>
        <v>0</v>
      </c>
      <c r="GK259" s="171">
        <f t="shared" ref="GK259:GK270" si="1552">W310+GK258</f>
        <v>0</v>
      </c>
      <c r="GL259" s="171">
        <f t="shared" ref="GL259:GL270" si="1553">Z310+GL258</f>
        <v>0</v>
      </c>
      <c r="GM259" s="171">
        <f t="shared" ref="GM259:GM270" si="1554">AC310+GM258</f>
        <v>0</v>
      </c>
      <c r="GN259" s="171">
        <f t="shared" ref="GN259:GN270" si="1555">AF310+GN258</f>
        <v>0</v>
      </c>
      <c r="GO259" s="171">
        <f t="shared" ref="GO259:GO270" si="1556">AI310+GO258</f>
        <v>0</v>
      </c>
      <c r="GP259" s="171">
        <f t="shared" ref="GP259:GP270" si="1557">AL310+GP258</f>
        <v>0</v>
      </c>
      <c r="GQ259" s="171">
        <f t="shared" ref="GQ259:GQ270" si="1558">AO310+GQ258</f>
        <v>0</v>
      </c>
      <c r="GR259" s="171">
        <f t="shared" ref="GR259:GR270" si="1559">AR310+GR258</f>
        <v>0</v>
      </c>
      <c r="GS259" s="171">
        <f t="shared" ref="GS259:GS270" si="1560">AU310+GS258</f>
        <v>10366.299999999999</v>
      </c>
      <c r="GT259" s="171">
        <f t="shared" ref="GT259:GT270" si="1561">AX310+GT258</f>
        <v>0</v>
      </c>
      <c r="GU259" s="171">
        <f t="shared" ref="GU259:GU270" si="1562">BA310+GU258</f>
        <v>0</v>
      </c>
      <c r="GV259" s="171">
        <f t="shared" ref="GV259:GV270" si="1563">BD310+GV258</f>
        <v>0</v>
      </c>
      <c r="GW259" s="171">
        <f t="shared" ref="GW259:GW270" si="1564">BG310+GW258</f>
        <v>0</v>
      </c>
      <c r="GX259" s="171">
        <f t="shared" ref="GX259:GX270" si="1565">BJ310+GX258</f>
        <v>0</v>
      </c>
      <c r="GY259" s="171">
        <f t="shared" ref="GY259:GY270" si="1566">BM310+GY258</f>
        <v>19700.150000000001</v>
      </c>
      <c r="GZ259" s="171">
        <f t="shared" ref="GZ259:GZ270" si="1567">BP310+GZ258</f>
        <v>0</v>
      </c>
      <c r="HA259" s="171">
        <f t="shared" ref="HA259:HA270" si="1568">BS310+HA258</f>
        <v>0</v>
      </c>
      <c r="HB259" s="171">
        <f t="shared" ref="HB259:HB270" si="1569">BV310+HB258</f>
        <v>114536.93</v>
      </c>
      <c r="HC259" s="171">
        <f t="shared" ref="HC259:HC270" si="1570">BY310+HC258</f>
        <v>18441.989999999998</v>
      </c>
      <c r="HD259" s="171">
        <f t="shared" ref="HD259:HD270" si="1571">CB310+HD258</f>
        <v>0</v>
      </c>
      <c r="HE259" s="171">
        <f t="shared" ref="HE259:HE270" si="1572">CE310+HE258</f>
        <v>0</v>
      </c>
      <c r="HF259" s="171">
        <f t="shared" ref="HF259:HF270" si="1573">CH310+HF258</f>
        <v>0</v>
      </c>
      <c r="HG259" s="171">
        <f t="shared" ref="HG259:HG270" si="1574">CK310+HG258</f>
        <v>0</v>
      </c>
      <c r="HH259" s="171">
        <f t="shared" ref="HH259:HH270" si="1575">CN310+HH258</f>
        <v>0</v>
      </c>
      <c r="HI259" s="778"/>
      <c r="HJ259" s="171">
        <f t="shared" ref="HJ259:HJ270" si="1576">CO310</f>
        <v>734.81999999999994</v>
      </c>
      <c r="HK259" s="171">
        <f t="shared" ref="HK259:HK270" si="1577">CP310</f>
        <v>12759.51</v>
      </c>
      <c r="HL259" s="172">
        <f t="shared" ref="HL259:HL270" si="1578">B310</f>
        <v>42736</v>
      </c>
      <c r="HM259" s="171">
        <f t="shared" si="1433"/>
        <v>285752.39</v>
      </c>
      <c r="HN259" s="700">
        <f t="shared" si="1487"/>
        <v>41548</v>
      </c>
      <c r="HO259" s="160">
        <f t="shared" si="1488"/>
        <v>0</v>
      </c>
      <c r="HP259" s="160">
        <f t="shared" si="1489"/>
        <v>-218.85</v>
      </c>
      <c r="HQ259" s="171">
        <f t="shared" si="1490"/>
        <v>-218.85</v>
      </c>
      <c r="HR259" s="168">
        <f t="shared" si="1491"/>
        <v>0</v>
      </c>
      <c r="HS259" s="168">
        <f t="shared" si="1492"/>
        <v>1</v>
      </c>
      <c r="HT259" s="160">
        <f t="shared" si="1527"/>
        <v>136884.19999999995</v>
      </c>
      <c r="HU259" s="158">
        <f>MAX(HT55:HT259)</f>
        <v>137103.04999999996</v>
      </c>
      <c r="HV259" s="158">
        <f t="shared" si="1493"/>
        <v>-218.85000000000582</v>
      </c>
      <c r="HW259" s="170"/>
      <c r="HX259" s="468"/>
      <c r="HY259" s="156"/>
      <c r="HZ259" s="156"/>
      <c r="IA259" s="156"/>
      <c r="IB259" s="156"/>
      <c r="IC259" s="156"/>
      <c r="ID259" s="156"/>
      <c r="IE259" s="156"/>
      <c r="IF259" s="156"/>
      <c r="IG259" s="156"/>
      <c r="IH259" s="156"/>
      <c r="II259" s="156"/>
      <c r="IJ259" s="156"/>
      <c r="IK259" s="156"/>
      <c r="IL259" s="156"/>
      <c r="IM259" s="156"/>
      <c r="IN259" s="156"/>
      <c r="IO259" s="156"/>
      <c r="IP259" s="156"/>
      <c r="IQ259" s="156"/>
      <c r="IR259" s="156"/>
      <c r="IS259" s="156"/>
      <c r="IT259" s="156"/>
      <c r="IU259" s="156"/>
      <c r="IV259" s="156"/>
      <c r="IW259" s="156"/>
      <c r="IX259" s="156"/>
      <c r="IY259" s="156"/>
      <c r="IZ259" s="156"/>
      <c r="JA259" s="156"/>
      <c r="JB259" s="156"/>
      <c r="JC259" s="156"/>
      <c r="JD259" s="156"/>
      <c r="JE259" s="156"/>
      <c r="JF259" s="156"/>
      <c r="JG259" s="156"/>
      <c r="JH259" s="156"/>
      <c r="JI259" s="156"/>
      <c r="JJ259" s="156"/>
      <c r="JK259" s="156"/>
      <c r="JL259" s="156"/>
      <c r="JM259" s="156"/>
      <c r="JN259" s="156"/>
      <c r="JO259" s="156"/>
      <c r="JP259" s="156"/>
      <c r="JQ259" s="156"/>
      <c r="JR259" s="156"/>
      <c r="JS259" s="156"/>
      <c r="JT259" s="156"/>
      <c r="JU259" s="156"/>
    </row>
    <row r="260" spans="1:281" s="174" customFormat="1" ht="19.5" customHeight="1" x14ac:dyDescent="0.35">
      <c r="A260" s="156"/>
      <c r="B260" s="813">
        <f t="shared" si="1494"/>
        <v>41579</v>
      </c>
      <c r="C260" s="814">
        <f t="shared" si="1495"/>
        <v>35082.19</v>
      </c>
      <c r="D260" s="816">
        <v>0</v>
      </c>
      <c r="E260" s="816">
        <v>0</v>
      </c>
      <c r="F260" s="814">
        <f t="shared" si="1456"/>
        <v>3237</v>
      </c>
      <c r="G260" s="817">
        <f t="shared" si="1496"/>
        <v>38319.19</v>
      </c>
      <c r="H260" s="818">
        <f t="shared" si="1497"/>
        <v>9.2269040216702541E-2</v>
      </c>
      <c r="I260" s="765">
        <f t="shared" si="1498"/>
        <v>140121.19999999995</v>
      </c>
      <c r="J260" s="159">
        <f t="shared" si="1457"/>
        <v>0</v>
      </c>
      <c r="K260" s="267">
        <v>41579</v>
      </c>
      <c r="L260" s="162">
        <f t="shared" si="1499"/>
        <v>0</v>
      </c>
      <c r="M260" s="260">
        <v>2463.5</v>
      </c>
      <c r="N260" s="175">
        <f t="shared" si="1458"/>
        <v>0</v>
      </c>
      <c r="O260" s="162">
        <f t="shared" si="1500"/>
        <v>0</v>
      </c>
      <c r="P260" s="260">
        <v>246.35</v>
      </c>
      <c r="Q260" s="176">
        <f t="shared" si="1459"/>
        <v>0</v>
      </c>
      <c r="R260" s="161">
        <f t="shared" si="1501"/>
        <v>0</v>
      </c>
      <c r="S260" s="260">
        <v>2201.8000000000002</v>
      </c>
      <c r="T260" s="177">
        <f t="shared" si="1460"/>
        <v>0</v>
      </c>
      <c r="U260" s="164">
        <f t="shared" si="1502"/>
        <v>0</v>
      </c>
      <c r="V260" s="260">
        <v>220.18</v>
      </c>
      <c r="W260" s="177">
        <f t="shared" si="1461"/>
        <v>0</v>
      </c>
      <c r="X260" s="164">
        <f t="shared" si="1503"/>
        <v>0</v>
      </c>
      <c r="Y260" s="248">
        <v>6072</v>
      </c>
      <c r="Z260" s="178">
        <f t="shared" si="1462"/>
        <v>0</v>
      </c>
      <c r="AA260" s="165">
        <f t="shared" si="1504"/>
        <v>0</v>
      </c>
      <c r="AB260" s="248">
        <v>3016.5</v>
      </c>
      <c r="AC260" s="179">
        <f t="shared" si="1463"/>
        <v>0</v>
      </c>
      <c r="AD260" s="164">
        <f t="shared" si="1505"/>
        <v>0</v>
      </c>
      <c r="AE260" s="248">
        <v>572.1</v>
      </c>
      <c r="AF260" s="179">
        <f t="shared" si="1464"/>
        <v>0</v>
      </c>
      <c r="AG260" s="164">
        <f t="shared" si="1506"/>
        <v>0</v>
      </c>
      <c r="AH260" s="439">
        <v>7056</v>
      </c>
      <c r="AI260" s="178">
        <f t="shared" si="1465"/>
        <v>0</v>
      </c>
      <c r="AJ260" s="165">
        <f t="shared" si="1507"/>
        <v>0</v>
      </c>
      <c r="AK260" s="439">
        <v>3508.5</v>
      </c>
      <c r="AL260" s="179">
        <f t="shared" si="1466"/>
        <v>0</v>
      </c>
      <c r="AM260" s="164">
        <f t="shared" si="1508"/>
        <v>0</v>
      </c>
      <c r="AN260" s="439">
        <v>1380</v>
      </c>
      <c r="AO260" s="178">
        <f t="shared" si="1467"/>
        <v>0</v>
      </c>
      <c r="AP260" s="165">
        <f t="shared" si="1509"/>
        <v>0</v>
      </c>
      <c r="AQ260" s="260">
        <v>4466</v>
      </c>
      <c r="AR260" s="179">
        <f t="shared" si="1468"/>
        <v>0</v>
      </c>
      <c r="AS260" s="164">
        <f t="shared" si="1510"/>
        <v>1</v>
      </c>
      <c r="AT260" s="260">
        <v>411.5</v>
      </c>
      <c r="AU260" s="180">
        <f t="shared" si="1469"/>
        <v>411.5</v>
      </c>
      <c r="AV260" s="162">
        <f t="shared" si="1511"/>
        <v>0</v>
      </c>
      <c r="AW260" s="260">
        <v>1656</v>
      </c>
      <c r="AX260" s="176">
        <f t="shared" si="1470"/>
        <v>0</v>
      </c>
      <c r="AY260" s="161">
        <f t="shared" si="1512"/>
        <v>0</v>
      </c>
      <c r="AZ260" s="247">
        <v>-2359.25</v>
      </c>
      <c r="BA260" s="181">
        <f t="shared" si="1471"/>
        <v>0</v>
      </c>
      <c r="BB260" s="162">
        <f t="shared" si="1513"/>
        <v>0</v>
      </c>
      <c r="BC260" s="247">
        <v>-243.73</v>
      </c>
      <c r="BD260" s="182">
        <f t="shared" si="1472"/>
        <v>0</v>
      </c>
      <c r="BE260" s="161">
        <f t="shared" si="1514"/>
        <v>0</v>
      </c>
      <c r="BF260" s="247">
        <v>-1418</v>
      </c>
      <c r="BG260" s="182">
        <f t="shared" si="1473"/>
        <v>0</v>
      </c>
      <c r="BH260" s="161">
        <f t="shared" si="1515"/>
        <v>0</v>
      </c>
      <c r="BI260" s="247">
        <v>-748</v>
      </c>
      <c r="BJ260" s="180">
        <f t="shared" si="1474"/>
        <v>0</v>
      </c>
      <c r="BK260" s="161">
        <f t="shared" si="1516"/>
        <v>1</v>
      </c>
      <c r="BL260" s="247">
        <v>-212</v>
      </c>
      <c r="BM260" s="180">
        <f t="shared" si="1475"/>
        <v>-212</v>
      </c>
      <c r="BN260" s="161">
        <f t="shared" si="1517"/>
        <v>0</v>
      </c>
      <c r="BO260" s="260">
        <v>59.5</v>
      </c>
      <c r="BP260" s="176">
        <f t="shared" si="1476"/>
        <v>0</v>
      </c>
      <c r="BQ260" s="161">
        <f t="shared" si="1518"/>
        <v>0</v>
      </c>
      <c r="BR260" s="260">
        <v>5062.5</v>
      </c>
      <c r="BS260" s="182">
        <f t="shared" si="1477"/>
        <v>0</v>
      </c>
      <c r="BT260" s="161">
        <f t="shared" si="1519"/>
        <v>1</v>
      </c>
      <c r="BU260" s="260">
        <v>2531.25</v>
      </c>
      <c r="BV260" s="180">
        <f t="shared" si="1478"/>
        <v>2531.25</v>
      </c>
      <c r="BW260" s="162">
        <f t="shared" si="1520"/>
        <v>1</v>
      </c>
      <c r="BX260" s="260">
        <v>506.25</v>
      </c>
      <c r="BY260" s="176">
        <f t="shared" si="1479"/>
        <v>506.25</v>
      </c>
      <c r="BZ260" s="161">
        <f t="shared" si="1521"/>
        <v>0</v>
      </c>
      <c r="CA260" s="260">
        <v>446</v>
      </c>
      <c r="CB260" s="180">
        <f t="shared" si="1480"/>
        <v>0</v>
      </c>
      <c r="CC260" s="162">
        <f t="shared" si="1522"/>
        <v>0</v>
      </c>
      <c r="CD260" s="260">
        <v>4641.6000000000004</v>
      </c>
      <c r="CE260" s="182">
        <f t="shared" si="1481"/>
        <v>0</v>
      </c>
      <c r="CF260" s="410">
        <f t="shared" si="1523"/>
        <v>0</v>
      </c>
      <c r="CG260" s="260">
        <v>3590</v>
      </c>
      <c r="CH260" s="182">
        <f t="shared" si="1482"/>
        <v>0</v>
      </c>
      <c r="CI260" s="416">
        <f t="shared" si="1524"/>
        <v>0</v>
      </c>
      <c r="CJ260" s="260">
        <v>1795</v>
      </c>
      <c r="CK260" s="444">
        <f t="shared" si="1483"/>
        <v>0</v>
      </c>
      <c r="CL260" s="162">
        <f t="shared" si="1525"/>
        <v>0</v>
      </c>
      <c r="CM260" s="260">
        <v>359</v>
      </c>
      <c r="CN260" s="608">
        <f t="shared" si="1484"/>
        <v>0</v>
      </c>
      <c r="CO260" s="158">
        <f t="shared" si="1485"/>
        <v>3237</v>
      </c>
      <c r="CP260" s="182"/>
      <c r="CQ260" s="731">
        <f t="shared" si="1486"/>
        <v>3237</v>
      </c>
      <c r="CR260" s="599"/>
      <c r="CS260" s="359">
        <f t="shared" si="1526"/>
        <v>41579</v>
      </c>
      <c r="CT260" s="613"/>
      <c r="CU260" s="182"/>
      <c r="CV260" s="608"/>
      <c r="CW260" s="642"/>
      <c r="CX260" s="182"/>
      <c r="CY260" s="608"/>
      <c r="CZ260" s="613"/>
      <c r="DA260" s="182"/>
      <c r="DB260" s="608"/>
      <c r="DC260" s="613"/>
      <c r="DD260" s="182"/>
      <c r="DE260" s="608"/>
      <c r="DF260" s="613"/>
      <c r="DG260" s="182"/>
      <c r="DH260" s="608"/>
      <c r="DI260" s="613"/>
      <c r="DJ260" s="182"/>
      <c r="DK260" s="608"/>
      <c r="DL260" s="613"/>
      <c r="DM260" s="182"/>
      <c r="DN260" s="608"/>
      <c r="DO260" s="613"/>
      <c r="DP260" s="182"/>
      <c r="DQ260" s="608"/>
      <c r="DR260" s="613"/>
      <c r="DS260" s="182"/>
      <c r="DT260" s="608"/>
      <c r="DU260" s="613"/>
      <c r="DV260" s="182"/>
      <c r="DW260" s="608"/>
      <c r="DX260" s="613"/>
      <c r="DY260" s="182"/>
      <c r="DZ260" s="608"/>
      <c r="EA260" s="613"/>
      <c r="EB260" s="182"/>
      <c r="EC260" s="608"/>
      <c r="ED260" s="613"/>
      <c r="EE260" s="182"/>
      <c r="EF260" s="608"/>
      <c r="EG260" s="613"/>
      <c r="EH260" s="182"/>
      <c r="EI260" s="608"/>
      <c r="EJ260" s="613"/>
      <c r="EK260" s="182"/>
      <c r="EL260" s="608"/>
      <c r="EM260" s="613"/>
      <c r="EN260" s="182"/>
      <c r="EO260" s="608"/>
      <c r="EP260" s="613"/>
      <c r="EQ260" s="182"/>
      <c r="ER260" s="608"/>
      <c r="ES260" s="613"/>
      <c r="ET260" s="182"/>
      <c r="EU260" s="608"/>
      <c r="EV260" s="613"/>
      <c r="EW260" s="182"/>
      <c r="EX260" s="608"/>
      <c r="EY260" s="613"/>
      <c r="EZ260" s="182"/>
      <c r="FA260" s="608"/>
      <c r="FB260" s="182"/>
      <c r="FC260" s="182"/>
      <c r="FD260" s="182"/>
      <c r="FE260" s="588"/>
      <c r="FF260" s="182"/>
      <c r="FG260" s="181"/>
      <c r="FH260" s="860"/>
      <c r="FI260" s="662">
        <f t="shared" si="1400"/>
        <v>42767</v>
      </c>
      <c r="FJ260" s="688">
        <f t="shared" ref="FJ260:FJ270" si="1579">FJ259+CV311</f>
        <v>0</v>
      </c>
      <c r="FK260" s="688">
        <f t="shared" si="1528"/>
        <v>0</v>
      </c>
      <c r="FL260" s="240">
        <f t="shared" si="1529"/>
        <v>0</v>
      </c>
      <c r="FM260" s="240">
        <f t="shared" si="1530"/>
        <v>0</v>
      </c>
      <c r="FN260" s="240">
        <f t="shared" si="1531"/>
        <v>0</v>
      </c>
      <c r="FO260" s="240">
        <f t="shared" si="1532"/>
        <v>0</v>
      </c>
      <c r="FP260" s="240">
        <f t="shared" si="1533"/>
        <v>0</v>
      </c>
      <c r="FQ260" s="240">
        <f t="shared" si="1534"/>
        <v>0</v>
      </c>
      <c r="FR260" s="240">
        <f t="shared" si="1535"/>
        <v>0</v>
      </c>
      <c r="FS260" s="240">
        <f t="shared" si="1536"/>
        <v>0</v>
      </c>
      <c r="FT260" s="240">
        <f t="shared" si="1537"/>
        <v>8358.01</v>
      </c>
      <c r="FU260" s="240">
        <f t="shared" si="1538"/>
        <v>0</v>
      </c>
      <c r="FV260" s="240">
        <f t="shared" si="1539"/>
        <v>25514</v>
      </c>
      <c r="FW260" s="240">
        <f t="shared" si="1540"/>
        <v>0</v>
      </c>
      <c r="FX260" s="240">
        <f t="shared" si="1541"/>
        <v>0</v>
      </c>
      <c r="FY260" s="240">
        <f t="shared" si="1542"/>
        <v>0</v>
      </c>
      <c r="FZ260" s="240">
        <f t="shared" si="1543"/>
        <v>0</v>
      </c>
      <c r="GA260" s="240">
        <f t="shared" si="1544"/>
        <v>0</v>
      </c>
      <c r="GB260" s="240">
        <f t="shared" si="1545"/>
        <v>60137.5</v>
      </c>
      <c r="GC260" s="681">
        <f t="shared" si="1546"/>
        <v>30068.75</v>
      </c>
      <c r="GD260" s="681">
        <f t="shared" si="1547"/>
        <v>0</v>
      </c>
      <c r="GE260" s="681">
        <f t="shared" si="1548"/>
        <v>0</v>
      </c>
      <c r="GF260" s="681">
        <f t="shared" si="1401"/>
        <v>124078.26000000001</v>
      </c>
      <c r="GG260" s="169">
        <f t="shared" si="1402"/>
        <v>42767</v>
      </c>
      <c r="GH260" s="686">
        <f t="shared" si="1549"/>
        <v>0</v>
      </c>
      <c r="GI260" s="171">
        <f t="shared" si="1550"/>
        <v>0</v>
      </c>
      <c r="GJ260" s="171">
        <f t="shared" si="1551"/>
        <v>0</v>
      </c>
      <c r="GK260" s="171">
        <f t="shared" si="1552"/>
        <v>0</v>
      </c>
      <c r="GL260" s="171">
        <f t="shared" si="1553"/>
        <v>0</v>
      </c>
      <c r="GM260" s="171">
        <f t="shared" si="1554"/>
        <v>0</v>
      </c>
      <c r="GN260" s="171">
        <f t="shared" si="1555"/>
        <v>0</v>
      </c>
      <c r="GO260" s="171">
        <f t="shared" si="1556"/>
        <v>0</v>
      </c>
      <c r="GP260" s="171">
        <f t="shared" si="1557"/>
        <v>0</v>
      </c>
      <c r="GQ260" s="171">
        <f t="shared" si="1558"/>
        <v>0</v>
      </c>
      <c r="GR260" s="171">
        <f t="shared" si="1559"/>
        <v>0</v>
      </c>
      <c r="GS260" s="171">
        <f t="shared" si="1560"/>
        <v>10438.5</v>
      </c>
      <c r="GT260" s="171">
        <f t="shared" si="1561"/>
        <v>0</v>
      </c>
      <c r="GU260" s="171">
        <f t="shared" si="1562"/>
        <v>0</v>
      </c>
      <c r="GV260" s="171">
        <f t="shared" si="1563"/>
        <v>0</v>
      </c>
      <c r="GW260" s="171">
        <f t="shared" si="1564"/>
        <v>0</v>
      </c>
      <c r="GX260" s="171">
        <f t="shared" si="1565"/>
        <v>0</v>
      </c>
      <c r="GY260" s="171">
        <f t="shared" si="1566"/>
        <v>19544.02</v>
      </c>
      <c r="GZ260" s="171">
        <f t="shared" si="1567"/>
        <v>0</v>
      </c>
      <c r="HA260" s="171">
        <f t="shared" si="1568"/>
        <v>0</v>
      </c>
      <c r="HB260" s="171">
        <f t="shared" si="1569"/>
        <v>114580.68</v>
      </c>
      <c r="HC260" s="171">
        <f t="shared" si="1570"/>
        <v>18450.739999999998</v>
      </c>
      <c r="HD260" s="171">
        <f t="shared" si="1571"/>
        <v>0</v>
      </c>
      <c r="HE260" s="171">
        <f t="shared" si="1572"/>
        <v>0</v>
      </c>
      <c r="HF260" s="171">
        <f t="shared" si="1573"/>
        <v>0</v>
      </c>
      <c r="HG260" s="171">
        <f t="shared" si="1574"/>
        <v>0</v>
      </c>
      <c r="HH260" s="171">
        <f t="shared" si="1575"/>
        <v>0</v>
      </c>
      <c r="HI260" s="778"/>
      <c r="HJ260" s="171">
        <f t="shared" si="1576"/>
        <v>-31.429999999999993</v>
      </c>
      <c r="HK260" s="171">
        <f t="shared" si="1577"/>
        <v>1371.2400000000002</v>
      </c>
      <c r="HL260" s="172">
        <f t="shared" si="1578"/>
        <v>42767</v>
      </c>
      <c r="HM260" s="171">
        <f t="shared" si="1433"/>
        <v>287092.2</v>
      </c>
      <c r="HN260" s="700">
        <f t="shared" si="1487"/>
        <v>41579</v>
      </c>
      <c r="HO260" s="160">
        <f t="shared" si="1488"/>
        <v>3237</v>
      </c>
      <c r="HP260" s="160">
        <f t="shared" si="1489"/>
        <v>0</v>
      </c>
      <c r="HQ260" s="171">
        <f t="shared" si="1490"/>
        <v>3237</v>
      </c>
      <c r="HR260" s="168">
        <f t="shared" si="1491"/>
        <v>1</v>
      </c>
      <c r="HS260" s="168">
        <f t="shared" si="1492"/>
        <v>0</v>
      </c>
      <c r="HT260" s="160">
        <f t="shared" si="1527"/>
        <v>140121.19999999995</v>
      </c>
      <c r="HU260" s="158">
        <f>MAX(HT55:HT260)</f>
        <v>140121.19999999995</v>
      </c>
      <c r="HV260" s="158">
        <f t="shared" si="1493"/>
        <v>0</v>
      </c>
      <c r="HW260" s="170"/>
      <c r="HX260" s="468"/>
      <c r="HY260" s="156"/>
      <c r="HZ260" s="156"/>
      <c r="IA260" s="156"/>
      <c r="IB260" s="156"/>
      <c r="IC260" s="156"/>
      <c r="ID260" s="156"/>
      <c r="IE260" s="156"/>
      <c r="IF260" s="156"/>
      <c r="IG260" s="156"/>
      <c r="IH260" s="156"/>
      <c r="II260" s="156"/>
      <c r="IJ260" s="156"/>
      <c r="IK260" s="156"/>
      <c r="IL260" s="156"/>
      <c r="IM260" s="156"/>
      <c r="IN260" s="156"/>
      <c r="IO260" s="156"/>
      <c r="IP260" s="156"/>
      <c r="IQ260" s="156"/>
      <c r="IR260" s="156"/>
      <c r="IS260" s="156"/>
      <c r="IT260" s="156"/>
      <c r="IU260" s="156"/>
      <c r="IV260" s="156"/>
      <c r="IW260" s="156"/>
      <c r="IX260" s="156"/>
      <c r="IY260" s="156"/>
      <c r="IZ260" s="156"/>
      <c r="JA260" s="156"/>
      <c r="JB260" s="156"/>
      <c r="JC260" s="156"/>
      <c r="JD260" s="156"/>
      <c r="JE260" s="156"/>
      <c r="JF260" s="156"/>
      <c r="JG260" s="156"/>
      <c r="JH260" s="156"/>
      <c r="JI260" s="156"/>
      <c r="JJ260" s="156"/>
      <c r="JK260" s="156"/>
      <c r="JL260" s="156"/>
      <c r="JM260" s="156"/>
      <c r="JN260" s="156"/>
      <c r="JO260" s="156"/>
      <c r="JP260" s="156"/>
      <c r="JQ260" s="156"/>
      <c r="JR260" s="156"/>
      <c r="JS260" s="156"/>
      <c r="JT260" s="156"/>
      <c r="JU260" s="156"/>
    </row>
    <row r="261" spans="1:281" s="174" customFormat="1" ht="19.5" customHeight="1" x14ac:dyDescent="0.35">
      <c r="A261" s="156"/>
      <c r="B261" s="813">
        <f t="shared" si="1494"/>
        <v>41609</v>
      </c>
      <c r="C261" s="814">
        <f t="shared" si="1495"/>
        <v>38319.19</v>
      </c>
      <c r="D261" s="816">
        <v>0</v>
      </c>
      <c r="E261" s="816">
        <v>0</v>
      </c>
      <c r="F261" s="814">
        <f t="shared" si="1456"/>
        <v>2385.67</v>
      </c>
      <c r="G261" s="817">
        <f t="shared" si="1496"/>
        <v>40704.86</v>
      </c>
      <c r="H261" s="818">
        <f t="shared" si="1497"/>
        <v>6.2257840001315269E-2</v>
      </c>
      <c r="I261" s="765">
        <f t="shared" si="1498"/>
        <v>142506.86999999997</v>
      </c>
      <c r="J261" s="159">
        <f t="shared" si="1457"/>
        <v>0</v>
      </c>
      <c r="K261" s="267">
        <v>41609</v>
      </c>
      <c r="L261" s="162">
        <f t="shared" si="1499"/>
        <v>0</v>
      </c>
      <c r="M261" s="259">
        <v>-361.5</v>
      </c>
      <c r="N261" s="175">
        <f t="shared" si="1458"/>
        <v>0</v>
      </c>
      <c r="O261" s="162">
        <f t="shared" si="1500"/>
        <v>0</v>
      </c>
      <c r="P261" s="259">
        <v>-106.35</v>
      </c>
      <c r="Q261" s="176">
        <f t="shared" si="1459"/>
        <v>0</v>
      </c>
      <c r="R261" s="161">
        <f t="shared" si="1501"/>
        <v>0</v>
      </c>
      <c r="S261" s="260">
        <v>2083.6</v>
      </c>
      <c r="T261" s="177">
        <f t="shared" si="1460"/>
        <v>0</v>
      </c>
      <c r="U261" s="164">
        <f t="shared" si="1502"/>
        <v>0</v>
      </c>
      <c r="V261" s="260">
        <v>208.36</v>
      </c>
      <c r="W261" s="177">
        <f t="shared" si="1461"/>
        <v>0</v>
      </c>
      <c r="X261" s="164">
        <f t="shared" si="1503"/>
        <v>0</v>
      </c>
      <c r="Y261" s="248">
        <v>4602</v>
      </c>
      <c r="Z261" s="178">
        <f t="shared" si="1462"/>
        <v>0</v>
      </c>
      <c r="AA261" s="165">
        <f t="shared" si="1504"/>
        <v>0</v>
      </c>
      <c r="AB261" s="248">
        <v>2301</v>
      </c>
      <c r="AC261" s="179">
        <f t="shared" si="1463"/>
        <v>0</v>
      </c>
      <c r="AD261" s="164">
        <f t="shared" si="1505"/>
        <v>0</v>
      </c>
      <c r="AE261" s="248">
        <v>460.2</v>
      </c>
      <c r="AF261" s="179">
        <f t="shared" si="1464"/>
        <v>0</v>
      </c>
      <c r="AG261" s="164">
        <f t="shared" si="1506"/>
        <v>0</v>
      </c>
      <c r="AH261" s="439">
        <v>2640</v>
      </c>
      <c r="AI261" s="178">
        <f t="shared" si="1465"/>
        <v>0</v>
      </c>
      <c r="AJ261" s="165">
        <f t="shared" si="1507"/>
        <v>0</v>
      </c>
      <c r="AK261" s="439">
        <v>1320</v>
      </c>
      <c r="AL261" s="179">
        <f t="shared" si="1466"/>
        <v>0</v>
      </c>
      <c r="AM261" s="164">
        <f t="shared" si="1508"/>
        <v>0</v>
      </c>
      <c r="AN261" s="439">
        <v>528</v>
      </c>
      <c r="AO261" s="178">
        <f t="shared" si="1467"/>
        <v>0</v>
      </c>
      <c r="AP261" s="165">
        <f t="shared" si="1509"/>
        <v>0</v>
      </c>
      <c r="AQ261" s="260">
        <v>1973</v>
      </c>
      <c r="AR261" s="179">
        <f t="shared" si="1468"/>
        <v>0</v>
      </c>
      <c r="AS261" s="164">
        <f t="shared" si="1510"/>
        <v>1</v>
      </c>
      <c r="AT261" s="260">
        <v>197.3</v>
      </c>
      <c r="AU261" s="180">
        <f t="shared" si="1469"/>
        <v>197.3</v>
      </c>
      <c r="AV261" s="162">
        <f t="shared" si="1511"/>
        <v>0</v>
      </c>
      <c r="AW261" s="260">
        <v>120</v>
      </c>
      <c r="AX261" s="176">
        <f t="shared" si="1470"/>
        <v>0</v>
      </c>
      <c r="AY261" s="161">
        <f t="shared" si="1512"/>
        <v>0</v>
      </c>
      <c r="AZ261" s="248">
        <v>3066.25</v>
      </c>
      <c r="BA261" s="181">
        <f t="shared" si="1471"/>
        <v>0</v>
      </c>
      <c r="BB261" s="162">
        <f t="shared" si="1513"/>
        <v>0</v>
      </c>
      <c r="BC261" s="248">
        <v>306.63</v>
      </c>
      <c r="BD261" s="182">
        <f t="shared" si="1472"/>
        <v>0</v>
      </c>
      <c r="BE261" s="161">
        <f t="shared" si="1514"/>
        <v>0</v>
      </c>
      <c r="BF261" s="248">
        <v>1858.75</v>
      </c>
      <c r="BG261" s="182">
        <f t="shared" si="1473"/>
        <v>0</v>
      </c>
      <c r="BH261" s="161">
        <f t="shared" si="1515"/>
        <v>0</v>
      </c>
      <c r="BI261" s="248">
        <v>929.38</v>
      </c>
      <c r="BJ261" s="180">
        <f t="shared" si="1474"/>
        <v>0</v>
      </c>
      <c r="BK261" s="161">
        <f t="shared" si="1516"/>
        <v>1</v>
      </c>
      <c r="BL261" s="248">
        <v>185.88</v>
      </c>
      <c r="BM261" s="180">
        <f t="shared" si="1475"/>
        <v>185.88</v>
      </c>
      <c r="BN261" s="161">
        <f t="shared" si="1517"/>
        <v>0</v>
      </c>
      <c r="BO261" s="260">
        <v>1662.5</v>
      </c>
      <c r="BP261" s="176">
        <f t="shared" si="1476"/>
        <v>0</v>
      </c>
      <c r="BQ261" s="161">
        <f t="shared" si="1518"/>
        <v>0</v>
      </c>
      <c r="BR261" s="260">
        <v>3337.49</v>
      </c>
      <c r="BS261" s="182">
        <f t="shared" si="1477"/>
        <v>0</v>
      </c>
      <c r="BT261" s="161">
        <f t="shared" si="1519"/>
        <v>1</v>
      </c>
      <c r="BU261" s="260">
        <v>1668.74</v>
      </c>
      <c r="BV261" s="180">
        <f t="shared" si="1478"/>
        <v>1668.74</v>
      </c>
      <c r="BW261" s="162">
        <f t="shared" si="1520"/>
        <v>1</v>
      </c>
      <c r="BX261" s="260">
        <v>333.75</v>
      </c>
      <c r="BY261" s="176">
        <f t="shared" si="1479"/>
        <v>333.75</v>
      </c>
      <c r="BZ261" s="161">
        <f t="shared" si="1521"/>
        <v>0</v>
      </c>
      <c r="CA261" s="260">
        <v>474.02</v>
      </c>
      <c r="CB261" s="180">
        <f t="shared" si="1480"/>
        <v>0</v>
      </c>
      <c r="CC261" s="162">
        <f t="shared" si="1522"/>
        <v>0</v>
      </c>
      <c r="CD261" s="259">
        <v>-2458.25</v>
      </c>
      <c r="CE261" s="182">
        <f t="shared" si="1481"/>
        <v>0</v>
      </c>
      <c r="CF261" s="410">
        <f t="shared" si="1523"/>
        <v>0</v>
      </c>
      <c r="CG261" s="259">
        <v>-3159</v>
      </c>
      <c r="CH261" s="182">
        <f t="shared" si="1482"/>
        <v>0</v>
      </c>
      <c r="CI261" s="416">
        <f t="shared" si="1524"/>
        <v>0</v>
      </c>
      <c r="CJ261" s="259">
        <v>-1599</v>
      </c>
      <c r="CK261" s="444">
        <f t="shared" si="1483"/>
        <v>0</v>
      </c>
      <c r="CL261" s="162">
        <f t="shared" si="1525"/>
        <v>0</v>
      </c>
      <c r="CM261" s="259">
        <v>-351</v>
      </c>
      <c r="CN261" s="608">
        <f t="shared" si="1484"/>
        <v>0</v>
      </c>
      <c r="CO261" s="158">
        <f t="shared" si="1485"/>
        <v>2385.67</v>
      </c>
      <c r="CP261" s="182"/>
      <c r="CQ261" s="731">
        <f t="shared" si="1486"/>
        <v>2385.67</v>
      </c>
      <c r="CR261" s="599"/>
      <c r="CS261" s="359">
        <f t="shared" si="1526"/>
        <v>41609</v>
      </c>
      <c r="CT261" s="613"/>
      <c r="CU261" s="182"/>
      <c r="CV261" s="608"/>
      <c r="CW261" s="642"/>
      <c r="CX261" s="182"/>
      <c r="CY261" s="608"/>
      <c r="CZ261" s="613"/>
      <c r="DA261" s="182"/>
      <c r="DB261" s="608"/>
      <c r="DC261" s="613"/>
      <c r="DD261" s="182"/>
      <c r="DE261" s="608"/>
      <c r="DF261" s="613"/>
      <c r="DG261" s="182"/>
      <c r="DH261" s="608"/>
      <c r="DI261" s="613"/>
      <c r="DJ261" s="182"/>
      <c r="DK261" s="608"/>
      <c r="DL261" s="613"/>
      <c r="DM261" s="182"/>
      <c r="DN261" s="608"/>
      <c r="DO261" s="613"/>
      <c r="DP261" s="182"/>
      <c r="DQ261" s="608"/>
      <c r="DR261" s="613"/>
      <c r="DS261" s="182"/>
      <c r="DT261" s="608"/>
      <c r="DU261" s="613"/>
      <c r="DV261" s="182"/>
      <c r="DW261" s="608"/>
      <c r="DX261" s="613"/>
      <c r="DY261" s="182"/>
      <c r="DZ261" s="608"/>
      <c r="EA261" s="613"/>
      <c r="EB261" s="182"/>
      <c r="EC261" s="608"/>
      <c r="ED261" s="613"/>
      <c r="EE261" s="182"/>
      <c r="EF261" s="608"/>
      <c r="EG261" s="613"/>
      <c r="EH261" s="182"/>
      <c r="EI261" s="608"/>
      <c r="EJ261" s="613"/>
      <c r="EK261" s="182"/>
      <c r="EL261" s="608"/>
      <c r="EM261" s="613"/>
      <c r="EN261" s="182"/>
      <c r="EO261" s="608"/>
      <c r="EP261" s="613"/>
      <c r="EQ261" s="182"/>
      <c r="ER261" s="608"/>
      <c r="ES261" s="613"/>
      <c r="ET261" s="182"/>
      <c r="EU261" s="608"/>
      <c r="EV261" s="613"/>
      <c r="EW261" s="182"/>
      <c r="EX261" s="608"/>
      <c r="EY261" s="613"/>
      <c r="EZ261" s="182"/>
      <c r="FA261" s="608"/>
      <c r="FB261" s="182"/>
      <c r="FC261" s="182"/>
      <c r="FD261" s="182"/>
      <c r="FE261" s="588"/>
      <c r="FF261" s="182"/>
      <c r="FG261" s="181"/>
      <c r="FH261" s="860"/>
      <c r="FI261" s="662">
        <f t="shared" si="1400"/>
        <v>42795</v>
      </c>
      <c r="FJ261" s="688">
        <f t="shared" si="1579"/>
        <v>0</v>
      </c>
      <c r="FK261" s="688">
        <f t="shared" si="1528"/>
        <v>0</v>
      </c>
      <c r="FL261" s="240">
        <f t="shared" si="1529"/>
        <v>0</v>
      </c>
      <c r="FM261" s="240">
        <f t="shared" si="1530"/>
        <v>0</v>
      </c>
      <c r="FN261" s="240">
        <f t="shared" si="1531"/>
        <v>0</v>
      </c>
      <c r="FO261" s="240">
        <f t="shared" si="1532"/>
        <v>0</v>
      </c>
      <c r="FP261" s="240">
        <f t="shared" si="1533"/>
        <v>0</v>
      </c>
      <c r="FQ261" s="240">
        <f t="shared" si="1534"/>
        <v>0</v>
      </c>
      <c r="FR261" s="240">
        <f t="shared" si="1535"/>
        <v>0</v>
      </c>
      <c r="FS261" s="240">
        <f t="shared" si="1536"/>
        <v>0</v>
      </c>
      <c r="FT261" s="240">
        <f t="shared" si="1537"/>
        <v>10633.01</v>
      </c>
      <c r="FU261" s="240">
        <f t="shared" si="1538"/>
        <v>0</v>
      </c>
      <c r="FV261" s="240">
        <f t="shared" si="1539"/>
        <v>26074</v>
      </c>
      <c r="FW261" s="240">
        <f t="shared" si="1540"/>
        <v>0</v>
      </c>
      <c r="FX261" s="240">
        <f t="shared" si="1541"/>
        <v>0</v>
      </c>
      <c r="FY261" s="240">
        <f t="shared" si="1542"/>
        <v>0</v>
      </c>
      <c r="FZ261" s="240">
        <f t="shared" si="1543"/>
        <v>0</v>
      </c>
      <c r="GA261" s="240">
        <f t="shared" si="1544"/>
        <v>0</v>
      </c>
      <c r="GB261" s="240">
        <f t="shared" si="1545"/>
        <v>62437.47</v>
      </c>
      <c r="GC261" s="681">
        <f t="shared" si="1546"/>
        <v>31218.73</v>
      </c>
      <c r="GD261" s="681">
        <f t="shared" si="1547"/>
        <v>0</v>
      </c>
      <c r="GE261" s="681">
        <f t="shared" si="1548"/>
        <v>0</v>
      </c>
      <c r="GF261" s="681">
        <f t="shared" si="1401"/>
        <v>130363.21</v>
      </c>
      <c r="GG261" s="169">
        <f t="shared" si="1402"/>
        <v>42795</v>
      </c>
      <c r="GH261" s="686">
        <f t="shared" si="1549"/>
        <v>0</v>
      </c>
      <c r="GI261" s="171">
        <f t="shared" si="1550"/>
        <v>0</v>
      </c>
      <c r="GJ261" s="171">
        <f t="shared" si="1551"/>
        <v>0</v>
      </c>
      <c r="GK261" s="171">
        <f t="shared" si="1552"/>
        <v>0</v>
      </c>
      <c r="GL261" s="171">
        <f t="shared" si="1553"/>
        <v>0</v>
      </c>
      <c r="GM261" s="171">
        <f t="shared" si="1554"/>
        <v>0</v>
      </c>
      <c r="GN261" s="171">
        <f t="shared" si="1555"/>
        <v>0</v>
      </c>
      <c r="GO261" s="171">
        <f t="shared" si="1556"/>
        <v>0</v>
      </c>
      <c r="GP261" s="171">
        <f t="shared" si="1557"/>
        <v>0</v>
      </c>
      <c r="GQ261" s="171">
        <f t="shared" si="1558"/>
        <v>0</v>
      </c>
      <c r="GR261" s="171">
        <f t="shared" si="1559"/>
        <v>0</v>
      </c>
      <c r="GS261" s="171">
        <f t="shared" si="1560"/>
        <v>10104.6</v>
      </c>
      <c r="GT261" s="171">
        <f t="shared" si="1561"/>
        <v>0</v>
      </c>
      <c r="GU261" s="171">
        <f t="shared" si="1562"/>
        <v>0</v>
      </c>
      <c r="GV261" s="171">
        <f t="shared" si="1563"/>
        <v>0</v>
      </c>
      <c r="GW261" s="171">
        <f t="shared" si="1564"/>
        <v>0</v>
      </c>
      <c r="GX261" s="171">
        <f t="shared" si="1565"/>
        <v>0</v>
      </c>
      <c r="GY261" s="171">
        <f t="shared" si="1566"/>
        <v>19206.64</v>
      </c>
      <c r="GZ261" s="171">
        <f t="shared" si="1567"/>
        <v>0</v>
      </c>
      <c r="HA261" s="171">
        <f t="shared" si="1568"/>
        <v>0</v>
      </c>
      <c r="HB261" s="171">
        <f t="shared" si="1569"/>
        <v>114783.92</v>
      </c>
      <c r="HC261" s="171">
        <f t="shared" si="1570"/>
        <v>18428.989999999998</v>
      </c>
      <c r="HD261" s="171">
        <f t="shared" si="1571"/>
        <v>0</v>
      </c>
      <c r="HE261" s="171">
        <f t="shared" si="1572"/>
        <v>0</v>
      </c>
      <c r="HF261" s="171">
        <f t="shared" si="1573"/>
        <v>0</v>
      </c>
      <c r="HG261" s="171">
        <f t="shared" si="1574"/>
        <v>0</v>
      </c>
      <c r="HH261" s="171">
        <f t="shared" si="1575"/>
        <v>0</v>
      </c>
      <c r="HI261" s="778"/>
      <c r="HJ261" s="171">
        <f t="shared" si="1576"/>
        <v>-489.78999999999996</v>
      </c>
      <c r="HK261" s="171">
        <f t="shared" si="1577"/>
        <v>6284.95</v>
      </c>
      <c r="HL261" s="172">
        <f t="shared" si="1578"/>
        <v>42795</v>
      </c>
      <c r="HM261" s="171">
        <f t="shared" si="1433"/>
        <v>292887.36000000004</v>
      </c>
      <c r="HN261" s="700">
        <f t="shared" si="1487"/>
        <v>41609</v>
      </c>
      <c r="HO261" s="160">
        <f t="shared" si="1488"/>
        <v>2385.67</v>
      </c>
      <c r="HP261" s="160">
        <f t="shared" si="1489"/>
        <v>0</v>
      </c>
      <c r="HQ261" s="171">
        <f t="shared" si="1490"/>
        <v>2385.67</v>
      </c>
      <c r="HR261" s="168">
        <f t="shared" si="1491"/>
        <v>1</v>
      </c>
      <c r="HS261" s="168">
        <f t="shared" si="1492"/>
        <v>0</v>
      </c>
      <c r="HT261" s="160">
        <f t="shared" si="1527"/>
        <v>142506.86999999997</v>
      </c>
      <c r="HU261" s="158">
        <f>MAX(HT55:HT261)</f>
        <v>142506.86999999997</v>
      </c>
      <c r="HV261" s="158">
        <f t="shared" si="1493"/>
        <v>0</v>
      </c>
      <c r="HW261" s="170"/>
      <c r="HX261" s="468"/>
      <c r="HY261" s="156"/>
      <c r="HZ261" s="156"/>
      <c r="IA261" s="156"/>
      <c r="IB261" s="156"/>
      <c r="IC261" s="156"/>
      <c r="ID261" s="156"/>
      <c r="IE261" s="156"/>
      <c r="IF261" s="156"/>
      <c r="IG261" s="156"/>
      <c r="IH261" s="156"/>
      <c r="II261" s="156"/>
      <c r="IJ261" s="156"/>
      <c r="IK261" s="156"/>
      <c r="IL261" s="156"/>
      <c r="IM261" s="156"/>
      <c r="IN261" s="156"/>
      <c r="IO261" s="156"/>
      <c r="IP261" s="156"/>
      <c r="IQ261" s="156"/>
      <c r="IR261" s="156"/>
      <c r="IS261" s="156"/>
      <c r="IT261" s="156"/>
      <c r="IU261" s="156"/>
      <c r="IV261" s="156"/>
      <c r="IW261" s="156"/>
      <c r="IX261" s="156"/>
      <c r="IY261" s="156"/>
      <c r="IZ261" s="156"/>
      <c r="JA261" s="156"/>
      <c r="JB261" s="156"/>
      <c r="JC261" s="156"/>
      <c r="JD261" s="156"/>
      <c r="JE261" s="156"/>
      <c r="JF261" s="156"/>
      <c r="JG261" s="156"/>
      <c r="JH261" s="156"/>
      <c r="JI261" s="156"/>
      <c r="JJ261" s="156"/>
      <c r="JK261" s="156"/>
      <c r="JL261" s="156"/>
      <c r="JM261" s="156"/>
      <c r="JN261" s="156"/>
      <c r="JO261" s="156"/>
      <c r="JP261" s="156"/>
      <c r="JQ261" s="156"/>
      <c r="JR261" s="156"/>
      <c r="JS261" s="156"/>
      <c r="JT261" s="156"/>
      <c r="JU261" s="156"/>
    </row>
    <row r="262" spans="1:281" s="174" customFormat="1" ht="19.5" customHeight="1" x14ac:dyDescent="0.35">
      <c r="A262" s="156"/>
      <c r="B262" s="813"/>
      <c r="C262" s="814"/>
      <c r="D262" s="816"/>
      <c r="E262" s="816"/>
      <c r="F262" s="820" t="s">
        <v>45</v>
      </c>
      <c r="G262" s="817"/>
      <c r="H262" s="821" t="s">
        <v>25</v>
      </c>
      <c r="I262" s="765"/>
      <c r="J262" s="159"/>
      <c r="K262" s="268"/>
      <c r="L262" s="162"/>
      <c r="M262"/>
      <c r="N262" s="175"/>
      <c r="O262" s="162"/>
      <c r="P262"/>
      <c r="Q262" s="176"/>
      <c r="R262" s="161"/>
      <c r="S262" s="244" t="s">
        <v>117</v>
      </c>
      <c r="T262" s="177"/>
      <c r="U262" s="164"/>
      <c r="V262" s="244" t="s">
        <v>117</v>
      </c>
      <c r="W262" s="177"/>
      <c r="X262" s="164"/>
      <c r="Y262" s="249" t="s">
        <v>45</v>
      </c>
      <c r="Z262" s="178"/>
      <c r="AA262" s="165"/>
      <c r="AB262" s="249" t="s">
        <v>45</v>
      </c>
      <c r="AC262" s="179"/>
      <c r="AD262" s="164"/>
      <c r="AE262" s="249" t="s">
        <v>45</v>
      </c>
      <c r="AF262" s="179"/>
      <c r="AG262" s="164"/>
      <c r="AH262" s="333" t="s">
        <v>45</v>
      </c>
      <c r="AI262" s="178"/>
      <c r="AJ262" s="165"/>
      <c r="AK262" s="333" t="s">
        <v>45</v>
      </c>
      <c r="AL262" s="179"/>
      <c r="AM262" s="164"/>
      <c r="AN262" s="333" t="s">
        <v>45</v>
      </c>
      <c r="AO262" s="178"/>
      <c r="AP262" s="165"/>
      <c r="AQ262" s="244" t="s">
        <v>2</v>
      </c>
      <c r="AR262" s="179"/>
      <c r="AS262" s="164"/>
      <c r="AT262" s="244" t="s">
        <v>2</v>
      </c>
      <c r="AU262" s="180"/>
      <c r="AV262" s="162"/>
      <c r="AW262" s="244" t="s">
        <v>2</v>
      </c>
      <c r="AX262" s="176"/>
      <c r="AY262" s="161"/>
      <c r="AZ262" s="249" t="s">
        <v>2</v>
      </c>
      <c r="BA262" s="181"/>
      <c r="BB262" s="162"/>
      <c r="BC262" s="249" t="s">
        <v>2</v>
      </c>
      <c r="BD262" s="182"/>
      <c r="BE262" s="161"/>
      <c r="BF262" s="485" t="s">
        <v>61</v>
      </c>
      <c r="BG262" s="182"/>
      <c r="BH262" s="161"/>
      <c r="BI262" s="485" t="s">
        <v>61</v>
      </c>
      <c r="BJ262" s="180"/>
      <c r="BK262" s="161"/>
      <c r="BL262" s="485" t="s">
        <v>61</v>
      </c>
      <c r="BM262" s="180"/>
      <c r="BN262" s="161"/>
      <c r="BO262" s="244" t="s">
        <v>2</v>
      </c>
      <c r="BP262" s="176"/>
      <c r="BQ262" s="161"/>
      <c r="BR262" s="244" t="s">
        <v>2</v>
      </c>
      <c r="BS262" s="182"/>
      <c r="BT262" s="161"/>
      <c r="BU262" s="244" t="s">
        <v>2</v>
      </c>
      <c r="BV262" s="180"/>
      <c r="BW262" s="162"/>
      <c r="BX262" s="244" t="s">
        <v>2</v>
      </c>
      <c r="BY262" s="176"/>
      <c r="BZ262" s="161"/>
      <c r="CA262" s="244" t="s">
        <v>2</v>
      </c>
      <c r="CB262" s="180"/>
      <c r="CC262" s="162"/>
      <c r="CD262" s="244" t="s">
        <v>45</v>
      </c>
      <c r="CE262" s="182"/>
      <c r="CF262" s="410"/>
      <c r="CG262" s="244" t="s">
        <v>2</v>
      </c>
      <c r="CH262" s="182"/>
      <c r="CI262" s="416"/>
      <c r="CJ262" s="244" t="s">
        <v>2</v>
      </c>
      <c r="CK262" s="444"/>
      <c r="CL262" s="162"/>
      <c r="CM262" s="244" t="s">
        <v>2</v>
      </c>
      <c r="CN262" s="608"/>
      <c r="CO262" s="702" t="s">
        <v>111</v>
      </c>
      <c r="CP262" s="182"/>
      <c r="CQ262" s="732" t="s">
        <v>119</v>
      </c>
      <c r="CR262" s="599"/>
      <c r="CS262" s="359"/>
      <c r="CT262" s="613"/>
      <c r="CU262" s="182"/>
      <c r="CV262" s="608"/>
      <c r="CW262" s="642"/>
      <c r="CX262" s="182"/>
      <c r="CY262" s="608"/>
      <c r="CZ262" s="613"/>
      <c r="DA262" s="182"/>
      <c r="DB262" s="608"/>
      <c r="DC262" s="613"/>
      <c r="DD262" s="182"/>
      <c r="DE262" s="608"/>
      <c r="DF262" s="613"/>
      <c r="DG262" s="182"/>
      <c r="DH262" s="608"/>
      <c r="DI262" s="613"/>
      <c r="DJ262" s="182"/>
      <c r="DK262" s="608"/>
      <c r="DL262" s="613"/>
      <c r="DM262" s="182"/>
      <c r="DN262" s="608"/>
      <c r="DO262" s="613"/>
      <c r="DP262" s="182"/>
      <c r="DQ262" s="608"/>
      <c r="DR262" s="613"/>
      <c r="DS262" s="182"/>
      <c r="DT262" s="608"/>
      <c r="DU262" s="613"/>
      <c r="DV262" s="182"/>
      <c r="DW262" s="608"/>
      <c r="DX262" s="613"/>
      <c r="DY262" s="182"/>
      <c r="DZ262" s="608"/>
      <c r="EA262" s="613"/>
      <c r="EB262" s="182"/>
      <c r="EC262" s="608"/>
      <c r="ED262" s="613"/>
      <c r="EE262" s="182"/>
      <c r="EF262" s="608"/>
      <c r="EG262" s="613"/>
      <c r="EH262" s="182"/>
      <c r="EI262" s="608"/>
      <c r="EJ262" s="613"/>
      <c r="EK262" s="182"/>
      <c r="EL262" s="608"/>
      <c r="EM262" s="613"/>
      <c r="EN262" s="182"/>
      <c r="EO262" s="608"/>
      <c r="EP262" s="613"/>
      <c r="EQ262" s="182"/>
      <c r="ER262" s="608"/>
      <c r="ES262" s="613"/>
      <c r="ET262" s="182"/>
      <c r="EU262" s="608"/>
      <c r="EV262" s="613"/>
      <c r="EW262" s="182"/>
      <c r="EX262" s="608"/>
      <c r="EY262" s="613"/>
      <c r="EZ262" s="182"/>
      <c r="FA262" s="608"/>
      <c r="FB262" s="182"/>
      <c r="FC262" s="182"/>
      <c r="FD262" s="182"/>
      <c r="FE262" s="588"/>
      <c r="FF262" s="182"/>
      <c r="FG262" s="181"/>
      <c r="FH262" s="860"/>
      <c r="FI262" s="662">
        <f t="shared" si="1400"/>
        <v>42826</v>
      </c>
      <c r="FJ262" s="688">
        <f t="shared" si="1579"/>
        <v>0</v>
      </c>
      <c r="FK262" s="688">
        <f t="shared" si="1528"/>
        <v>0</v>
      </c>
      <c r="FL262" s="240">
        <f t="shared" si="1529"/>
        <v>0</v>
      </c>
      <c r="FM262" s="240">
        <f t="shared" si="1530"/>
        <v>0</v>
      </c>
      <c r="FN262" s="240">
        <f t="shared" si="1531"/>
        <v>0</v>
      </c>
      <c r="FO262" s="240">
        <f t="shared" si="1532"/>
        <v>0</v>
      </c>
      <c r="FP262" s="240">
        <f t="shared" si="1533"/>
        <v>0</v>
      </c>
      <c r="FQ262" s="240">
        <f t="shared" si="1534"/>
        <v>0</v>
      </c>
      <c r="FR262" s="240">
        <f t="shared" si="1535"/>
        <v>0</v>
      </c>
      <c r="FS262" s="240">
        <f t="shared" si="1536"/>
        <v>0</v>
      </c>
      <c r="FT262" s="240">
        <f t="shared" si="1537"/>
        <v>10507.01</v>
      </c>
      <c r="FU262" s="240">
        <f t="shared" si="1538"/>
        <v>0</v>
      </c>
      <c r="FV262" s="240">
        <f t="shared" si="1539"/>
        <v>27230.02</v>
      </c>
      <c r="FW262" s="240">
        <f t="shared" si="1540"/>
        <v>0</v>
      </c>
      <c r="FX262" s="240">
        <f t="shared" si="1541"/>
        <v>0</v>
      </c>
      <c r="FY262" s="240">
        <f t="shared" si="1542"/>
        <v>0</v>
      </c>
      <c r="FZ262" s="240">
        <f t="shared" si="1543"/>
        <v>0</v>
      </c>
      <c r="GA262" s="240">
        <f t="shared" si="1544"/>
        <v>0</v>
      </c>
      <c r="GB262" s="240">
        <f t="shared" si="1545"/>
        <v>59287.46</v>
      </c>
      <c r="GC262" s="681">
        <f t="shared" si="1546"/>
        <v>29643.73</v>
      </c>
      <c r="GD262" s="681">
        <f t="shared" si="1547"/>
        <v>0</v>
      </c>
      <c r="GE262" s="681">
        <f t="shared" si="1548"/>
        <v>0</v>
      </c>
      <c r="GF262" s="681">
        <f t="shared" si="1401"/>
        <v>126668.21999999999</v>
      </c>
      <c r="GG262" s="169">
        <f t="shared" si="1402"/>
        <v>42826</v>
      </c>
      <c r="GH262" s="686">
        <f t="shared" si="1549"/>
        <v>0</v>
      </c>
      <c r="GI262" s="171">
        <f t="shared" si="1550"/>
        <v>0</v>
      </c>
      <c r="GJ262" s="171">
        <f t="shared" si="1551"/>
        <v>0</v>
      </c>
      <c r="GK262" s="171">
        <f t="shared" si="1552"/>
        <v>0</v>
      </c>
      <c r="GL262" s="171">
        <f t="shared" si="1553"/>
        <v>0</v>
      </c>
      <c r="GM262" s="171">
        <f t="shared" si="1554"/>
        <v>0</v>
      </c>
      <c r="GN262" s="171">
        <f t="shared" si="1555"/>
        <v>0</v>
      </c>
      <c r="GO262" s="171">
        <f t="shared" si="1556"/>
        <v>0</v>
      </c>
      <c r="GP262" s="171">
        <f t="shared" si="1557"/>
        <v>0</v>
      </c>
      <c r="GQ262" s="171">
        <f t="shared" si="1558"/>
        <v>0</v>
      </c>
      <c r="GR262" s="171">
        <f t="shared" si="1559"/>
        <v>0</v>
      </c>
      <c r="GS262" s="171">
        <f t="shared" si="1560"/>
        <v>10207.200000000001</v>
      </c>
      <c r="GT262" s="171">
        <f t="shared" si="1561"/>
        <v>0</v>
      </c>
      <c r="GU262" s="171">
        <f t="shared" si="1562"/>
        <v>0</v>
      </c>
      <c r="GV262" s="171">
        <f t="shared" si="1563"/>
        <v>0</v>
      </c>
      <c r="GW262" s="171">
        <f t="shared" si="1564"/>
        <v>0</v>
      </c>
      <c r="GX262" s="171">
        <f t="shared" si="1565"/>
        <v>0</v>
      </c>
      <c r="GY262" s="171">
        <f t="shared" si="1566"/>
        <v>19294.64</v>
      </c>
      <c r="GZ262" s="171">
        <f t="shared" si="1567"/>
        <v>0</v>
      </c>
      <c r="HA262" s="171">
        <f t="shared" si="1568"/>
        <v>0</v>
      </c>
      <c r="HB262" s="171">
        <f t="shared" si="1569"/>
        <v>115157.43</v>
      </c>
      <c r="HC262" s="171">
        <f t="shared" si="1570"/>
        <v>18472.489999999998</v>
      </c>
      <c r="HD262" s="171">
        <f t="shared" si="1571"/>
        <v>0</v>
      </c>
      <c r="HE262" s="171">
        <f t="shared" si="1572"/>
        <v>0</v>
      </c>
      <c r="HF262" s="171">
        <f t="shared" si="1573"/>
        <v>0</v>
      </c>
      <c r="HG262" s="171">
        <f t="shared" si="1574"/>
        <v>0</v>
      </c>
      <c r="HH262" s="171">
        <f t="shared" si="1575"/>
        <v>0</v>
      </c>
      <c r="HI262" s="778"/>
      <c r="HJ262" s="171">
        <f t="shared" si="1576"/>
        <v>607.61</v>
      </c>
      <c r="HK262" s="171">
        <f t="shared" si="1577"/>
        <v>-3694.9900000000002</v>
      </c>
      <c r="HL262" s="172">
        <f t="shared" si="1578"/>
        <v>42826</v>
      </c>
      <c r="HM262" s="171">
        <f t="shared" si="1433"/>
        <v>289799.98000000004</v>
      </c>
      <c r="HN262" s="686"/>
      <c r="HO262" s="160"/>
      <c r="HP262" s="160"/>
      <c r="HQ262" s="171"/>
      <c r="HR262" s="168"/>
      <c r="HS262" s="168"/>
      <c r="HT262" s="160"/>
      <c r="HU262" s="158"/>
      <c r="HV262" s="158"/>
      <c r="HW262" s="185"/>
      <c r="HX262" s="468"/>
      <c r="HY262" s="156"/>
      <c r="HZ262" s="156"/>
      <c r="IA262" s="156"/>
      <c r="IB262" s="156"/>
      <c r="IC262" s="156"/>
      <c r="ID262" s="156"/>
      <c r="IE262" s="156"/>
      <c r="IF262" s="156"/>
      <c r="IG262" s="156"/>
      <c r="IH262" s="156"/>
      <c r="II262" s="156"/>
      <c r="IJ262" s="156"/>
      <c r="IK262" s="156"/>
      <c r="IL262" s="156"/>
      <c r="IM262" s="156"/>
      <c r="IN262" s="156"/>
      <c r="IO262" s="156"/>
      <c r="IP262" s="156"/>
      <c r="IQ262" s="156"/>
      <c r="IR262" s="156"/>
      <c r="IS262" s="156"/>
      <c r="IT262" s="156"/>
      <c r="IU262" s="156"/>
      <c r="IV262" s="156"/>
      <c r="IW262" s="156"/>
      <c r="IX262" s="156"/>
      <c r="IY262" s="156"/>
      <c r="IZ262" s="156"/>
      <c r="JA262" s="156"/>
      <c r="JB262" s="156"/>
      <c r="JC262" s="156"/>
      <c r="JD262" s="156"/>
      <c r="JE262" s="156"/>
      <c r="JF262" s="156"/>
      <c r="JG262" s="156"/>
      <c r="JH262" s="156"/>
      <c r="JI262" s="156"/>
      <c r="JJ262" s="156"/>
      <c r="JK262" s="156"/>
      <c r="JL262" s="156"/>
      <c r="JM262" s="156"/>
      <c r="JN262" s="156"/>
      <c r="JO262" s="156"/>
      <c r="JP262" s="156"/>
      <c r="JQ262" s="156"/>
      <c r="JR262" s="156"/>
      <c r="JS262" s="156"/>
      <c r="JT262" s="156"/>
      <c r="JU262" s="156"/>
    </row>
    <row r="263" spans="1:281" s="174" customFormat="1" ht="19.5" customHeight="1" x14ac:dyDescent="0.35">
      <c r="A263" s="156"/>
      <c r="B263" s="813"/>
      <c r="C263" s="814"/>
      <c r="D263" s="816"/>
      <c r="E263" s="816"/>
      <c r="F263" s="822">
        <f>CQ263</f>
        <v>15704.84</v>
      </c>
      <c r="G263" s="823"/>
      <c r="H263" s="824">
        <f>F263/D55</f>
        <v>0.62819360000000002</v>
      </c>
      <c r="I263" s="766"/>
      <c r="J263" s="187"/>
      <c r="K263" s="268"/>
      <c r="L263" s="162">
        <f>L260</f>
        <v>0</v>
      </c>
      <c r="M263" s="254">
        <v>10022.5</v>
      </c>
      <c r="N263" s="175">
        <f>M263*L263</f>
        <v>0</v>
      </c>
      <c r="O263" s="162">
        <f>O260</f>
        <v>0</v>
      </c>
      <c r="P263" s="254">
        <v>651.25</v>
      </c>
      <c r="Q263" s="176">
        <f>P263*O263</f>
        <v>0</v>
      </c>
      <c r="R263" s="161">
        <f>R260</f>
        <v>0</v>
      </c>
      <c r="S263" s="254">
        <v>11327.2</v>
      </c>
      <c r="T263" s="177">
        <f>S263*R263</f>
        <v>0</v>
      </c>
      <c r="U263" s="164">
        <f>U260</f>
        <v>0</v>
      </c>
      <c r="V263" s="254">
        <v>816.82</v>
      </c>
      <c r="W263" s="177">
        <f>V263*U263</f>
        <v>0</v>
      </c>
      <c r="X263" s="164">
        <f>X260</f>
        <v>0</v>
      </c>
      <c r="Y263" s="250">
        <v>50687</v>
      </c>
      <c r="Z263" s="178">
        <f>Y263*X263</f>
        <v>0</v>
      </c>
      <c r="AA263" s="165">
        <f>AA260</f>
        <v>0</v>
      </c>
      <c r="AB263" s="250">
        <v>25187.5</v>
      </c>
      <c r="AC263" s="179">
        <f>AB263*AA263</f>
        <v>0</v>
      </c>
      <c r="AD263" s="164">
        <f>AD260</f>
        <v>0</v>
      </c>
      <c r="AE263" s="250">
        <v>4787.8999999999996</v>
      </c>
      <c r="AF263" s="179">
        <f>AE263*AD263</f>
        <v>0</v>
      </c>
      <c r="AG263" s="164">
        <f>AG260</f>
        <v>0</v>
      </c>
      <c r="AH263" s="245">
        <v>56698</v>
      </c>
      <c r="AI263" s="178">
        <f>AH263*AG263</f>
        <v>0</v>
      </c>
      <c r="AJ263" s="165">
        <f>AJ260</f>
        <v>0</v>
      </c>
      <c r="AK263" s="245">
        <v>28193</v>
      </c>
      <c r="AL263" s="179">
        <f>AK263*AJ263</f>
        <v>0</v>
      </c>
      <c r="AM263" s="164">
        <f>AM260</f>
        <v>0</v>
      </c>
      <c r="AN263" s="245">
        <v>11090</v>
      </c>
      <c r="AO263" s="178">
        <f>AN263*AM263</f>
        <v>0</v>
      </c>
      <c r="AP263" s="165">
        <f>AP260</f>
        <v>0</v>
      </c>
      <c r="AQ263" s="254">
        <v>19284</v>
      </c>
      <c r="AR263" s="179">
        <f>AQ263*AP263</f>
        <v>0</v>
      </c>
      <c r="AS263" s="164">
        <f>AS260</f>
        <v>1</v>
      </c>
      <c r="AT263" s="254">
        <v>1647.6</v>
      </c>
      <c r="AU263" s="180">
        <f>AT263*AS263</f>
        <v>1647.6</v>
      </c>
      <c r="AV263" s="162">
        <f>AV260</f>
        <v>0</v>
      </c>
      <c r="AW263" s="261">
        <v>-1075</v>
      </c>
      <c r="AX263" s="176">
        <f>AW263*AV263</f>
        <v>0</v>
      </c>
      <c r="AY263" s="161">
        <f>AY260</f>
        <v>0</v>
      </c>
      <c r="AZ263" s="250">
        <v>223.25</v>
      </c>
      <c r="BA263" s="181">
        <f>AZ263*AY263</f>
        <v>0</v>
      </c>
      <c r="BB263" s="162">
        <f>BB260</f>
        <v>0</v>
      </c>
      <c r="BC263" s="251">
        <v>-24.48</v>
      </c>
      <c r="BD263" s="182">
        <f>BC263*BB263</f>
        <v>0</v>
      </c>
      <c r="BE263" s="161">
        <f>BE260</f>
        <v>0</v>
      </c>
      <c r="BF263" s="250">
        <v>8122.5</v>
      </c>
      <c r="BG263" s="182">
        <f>BF263*BE263</f>
        <v>0</v>
      </c>
      <c r="BH263" s="161">
        <f>BH260</f>
        <v>0</v>
      </c>
      <c r="BI263" s="250">
        <v>3866.25</v>
      </c>
      <c r="BJ263" s="180">
        <f>BI263*BH263</f>
        <v>0</v>
      </c>
      <c r="BK263" s="161">
        <f>BK260</f>
        <v>1</v>
      </c>
      <c r="BL263" s="250">
        <v>461.25</v>
      </c>
      <c r="BM263" s="180">
        <f>BL263*BK263</f>
        <v>461.25</v>
      </c>
      <c r="BN263" s="161">
        <f>BN260</f>
        <v>0</v>
      </c>
      <c r="BO263" s="254">
        <v>11778.75</v>
      </c>
      <c r="BP263" s="176">
        <f>BO263*BN263</f>
        <v>0</v>
      </c>
      <c r="BQ263" s="161">
        <f>BQ260</f>
        <v>0</v>
      </c>
      <c r="BR263" s="254">
        <v>23387.99</v>
      </c>
      <c r="BS263" s="182">
        <f>BR263*BQ263</f>
        <v>0</v>
      </c>
      <c r="BT263" s="161">
        <f>BT260</f>
        <v>1</v>
      </c>
      <c r="BU263" s="254">
        <v>11537.99</v>
      </c>
      <c r="BV263" s="180">
        <f>BU263*BT263</f>
        <v>11537.99</v>
      </c>
      <c r="BW263" s="162">
        <f>BW260</f>
        <v>1</v>
      </c>
      <c r="BX263" s="254">
        <v>2058</v>
      </c>
      <c r="BY263" s="176">
        <f>BX263*BW263</f>
        <v>2058</v>
      </c>
      <c r="BZ263" s="161">
        <f>BZ260</f>
        <v>0</v>
      </c>
      <c r="CA263" s="254">
        <v>3240.08</v>
      </c>
      <c r="CB263" s="180">
        <f>CA263*BZ263</f>
        <v>0</v>
      </c>
      <c r="CC263" s="162">
        <f>CC260</f>
        <v>0</v>
      </c>
      <c r="CD263" s="254">
        <v>3167.75</v>
      </c>
      <c r="CE263" s="182">
        <f>CD263*CC263</f>
        <v>0</v>
      </c>
      <c r="CF263" s="410">
        <f>CF261</f>
        <v>0</v>
      </c>
      <c r="CG263" s="254">
        <v>14968</v>
      </c>
      <c r="CH263" s="182">
        <f>CG263*CF263</f>
        <v>0</v>
      </c>
      <c r="CI263" s="416">
        <f>CI260</f>
        <v>0</v>
      </c>
      <c r="CJ263" s="254">
        <v>7328</v>
      </c>
      <c r="CK263" s="444">
        <f>CJ263*CI263</f>
        <v>0</v>
      </c>
      <c r="CL263" s="162">
        <f>CL260</f>
        <v>0</v>
      </c>
      <c r="CM263" s="254">
        <v>1216</v>
      </c>
      <c r="CN263" s="608">
        <f>CM263*CL263</f>
        <v>0</v>
      </c>
      <c r="CO263" s="606">
        <f>N263+Q263+T263+W263+Z263+AC263+AF263+AI263+AL263+AO263+AR263+AU263+AX263+BA263+BD263+BG263+BJ263+BM263+BP263+BS263+BV263+BY263+CB263+CE263+CH263+CK263+CN263</f>
        <v>15704.84</v>
      </c>
      <c r="CP263" s="182"/>
      <c r="CQ263" s="733">
        <f>CO263+CP263</f>
        <v>15704.84</v>
      </c>
      <c r="CR263" s="599"/>
      <c r="CS263" s="359"/>
      <c r="CT263" s="613"/>
      <c r="CU263" s="182"/>
      <c r="CV263" s="608"/>
      <c r="CW263" s="642"/>
      <c r="CX263" s="182"/>
      <c r="CY263" s="608"/>
      <c r="CZ263" s="613"/>
      <c r="DA263" s="182"/>
      <c r="DB263" s="608"/>
      <c r="DC263" s="613"/>
      <c r="DD263" s="182"/>
      <c r="DE263" s="608"/>
      <c r="DF263" s="613"/>
      <c r="DG263" s="182"/>
      <c r="DH263" s="608"/>
      <c r="DI263" s="613"/>
      <c r="DJ263" s="182"/>
      <c r="DK263" s="608"/>
      <c r="DL263" s="613"/>
      <c r="DM263" s="182"/>
      <c r="DN263" s="608"/>
      <c r="DO263" s="613"/>
      <c r="DP263" s="182"/>
      <c r="DQ263" s="608"/>
      <c r="DR263" s="613"/>
      <c r="DS263" s="182"/>
      <c r="DT263" s="608"/>
      <c r="DU263" s="613"/>
      <c r="DV263" s="182"/>
      <c r="DW263" s="608"/>
      <c r="DX263" s="613"/>
      <c r="DY263" s="182"/>
      <c r="DZ263" s="608"/>
      <c r="EA263" s="613"/>
      <c r="EB263" s="182"/>
      <c r="EC263" s="608"/>
      <c r="ED263" s="613"/>
      <c r="EE263" s="182"/>
      <c r="EF263" s="608"/>
      <c r="EG263" s="613"/>
      <c r="EH263" s="182"/>
      <c r="EI263" s="608"/>
      <c r="EJ263" s="613"/>
      <c r="EK263" s="182"/>
      <c r="EL263" s="608"/>
      <c r="EM263" s="613"/>
      <c r="EN263" s="182"/>
      <c r="EO263" s="608"/>
      <c r="EP263" s="613"/>
      <c r="EQ263" s="182"/>
      <c r="ER263" s="608"/>
      <c r="ES263" s="613"/>
      <c r="ET263" s="182"/>
      <c r="EU263" s="608"/>
      <c r="EV263" s="613"/>
      <c r="EW263" s="182"/>
      <c r="EX263" s="608"/>
      <c r="EY263" s="613"/>
      <c r="EZ263" s="182"/>
      <c r="FA263" s="608"/>
      <c r="FB263" s="182"/>
      <c r="FC263" s="182"/>
      <c r="FD263" s="182"/>
      <c r="FE263" s="588"/>
      <c r="FF263" s="182"/>
      <c r="FG263" s="181"/>
      <c r="FH263" s="860"/>
      <c r="FI263" s="662">
        <f t="shared" si="1400"/>
        <v>42856</v>
      </c>
      <c r="FJ263" s="688">
        <f t="shared" si="1579"/>
        <v>0</v>
      </c>
      <c r="FK263" s="688">
        <f t="shared" si="1528"/>
        <v>0</v>
      </c>
      <c r="FL263" s="240">
        <f t="shared" si="1529"/>
        <v>0</v>
      </c>
      <c r="FM263" s="240">
        <f t="shared" si="1530"/>
        <v>0</v>
      </c>
      <c r="FN263" s="240">
        <f t="shared" si="1531"/>
        <v>0</v>
      </c>
      <c r="FO263" s="240">
        <f t="shared" si="1532"/>
        <v>0</v>
      </c>
      <c r="FP263" s="240">
        <f t="shared" si="1533"/>
        <v>0</v>
      </c>
      <c r="FQ263" s="240">
        <f t="shared" si="1534"/>
        <v>0</v>
      </c>
      <c r="FR263" s="240">
        <f t="shared" si="1535"/>
        <v>0</v>
      </c>
      <c r="FS263" s="240">
        <f t="shared" si="1536"/>
        <v>0</v>
      </c>
      <c r="FT263" s="240">
        <f t="shared" si="1537"/>
        <v>7637.01</v>
      </c>
      <c r="FU263" s="240">
        <f t="shared" si="1538"/>
        <v>0</v>
      </c>
      <c r="FV263" s="240">
        <f t="shared" si="1539"/>
        <v>25090.02</v>
      </c>
      <c r="FW263" s="240">
        <f t="shared" si="1540"/>
        <v>0</v>
      </c>
      <c r="FX263" s="240">
        <f t="shared" si="1541"/>
        <v>0</v>
      </c>
      <c r="FY263" s="240">
        <f t="shared" si="1542"/>
        <v>0</v>
      </c>
      <c r="FZ263" s="240">
        <f t="shared" si="1543"/>
        <v>0</v>
      </c>
      <c r="GA263" s="240">
        <f t="shared" si="1544"/>
        <v>0</v>
      </c>
      <c r="GB263" s="240">
        <f t="shared" si="1545"/>
        <v>60274.96</v>
      </c>
      <c r="GC263" s="681">
        <f t="shared" si="1546"/>
        <v>30137.48</v>
      </c>
      <c r="GD263" s="681">
        <f t="shared" si="1547"/>
        <v>0</v>
      </c>
      <c r="GE263" s="681">
        <f t="shared" si="1548"/>
        <v>0</v>
      </c>
      <c r="GF263" s="681">
        <f t="shared" si="1401"/>
        <v>123139.46999999999</v>
      </c>
      <c r="GG263" s="169">
        <f t="shared" si="1402"/>
        <v>42856</v>
      </c>
      <c r="GH263" s="686">
        <f t="shared" si="1549"/>
        <v>0</v>
      </c>
      <c r="GI263" s="171">
        <f t="shared" si="1550"/>
        <v>0</v>
      </c>
      <c r="GJ263" s="171">
        <f t="shared" si="1551"/>
        <v>0</v>
      </c>
      <c r="GK263" s="171">
        <f t="shared" si="1552"/>
        <v>0</v>
      </c>
      <c r="GL263" s="171">
        <f t="shared" si="1553"/>
        <v>0</v>
      </c>
      <c r="GM263" s="171">
        <f t="shared" si="1554"/>
        <v>0</v>
      </c>
      <c r="GN263" s="171">
        <f t="shared" si="1555"/>
        <v>0</v>
      </c>
      <c r="GO263" s="171">
        <f t="shared" si="1556"/>
        <v>0</v>
      </c>
      <c r="GP263" s="171">
        <f t="shared" si="1557"/>
        <v>0</v>
      </c>
      <c r="GQ263" s="171">
        <f t="shared" si="1558"/>
        <v>0</v>
      </c>
      <c r="GR263" s="171">
        <f t="shared" si="1559"/>
        <v>0</v>
      </c>
      <c r="GS263" s="171">
        <f t="shared" si="1560"/>
        <v>10078.5</v>
      </c>
      <c r="GT263" s="171">
        <f t="shared" si="1561"/>
        <v>0</v>
      </c>
      <c r="GU263" s="171">
        <f t="shared" si="1562"/>
        <v>0</v>
      </c>
      <c r="GV263" s="171">
        <f t="shared" si="1563"/>
        <v>0</v>
      </c>
      <c r="GW263" s="171">
        <f t="shared" si="1564"/>
        <v>0</v>
      </c>
      <c r="GX263" s="171">
        <f t="shared" si="1565"/>
        <v>0</v>
      </c>
      <c r="GY263" s="171">
        <f t="shared" si="1566"/>
        <v>19731.89</v>
      </c>
      <c r="GZ263" s="171">
        <f t="shared" si="1567"/>
        <v>0</v>
      </c>
      <c r="HA263" s="171">
        <f t="shared" si="1568"/>
        <v>0</v>
      </c>
      <c r="HB263" s="171">
        <f t="shared" si="1569"/>
        <v>115793.42</v>
      </c>
      <c r="HC263" s="171">
        <f t="shared" si="1570"/>
        <v>18568.489999999998</v>
      </c>
      <c r="HD263" s="171">
        <f t="shared" si="1571"/>
        <v>0</v>
      </c>
      <c r="HE263" s="171">
        <f t="shared" si="1572"/>
        <v>0</v>
      </c>
      <c r="HF263" s="171">
        <f t="shared" si="1573"/>
        <v>0</v>
      </c>
      <c r="HG263" s="171">
        <f t="shared" si="1574"/>
        <v>0</v>
      </c>
      <c r="HH263" s="171">
        <f t="shared" si="1575"/>
        <v>0</v>
      </c>
      <c r="HI263" s="778"/>
      <c r="HJ263" s="171">
        <f t="shared" si="1576"/>
        <v>1040.54</v>
      </c>
      <c r="HK263" s="171">
        <f t="shared" si="1577"/>
        <v>-3528.75</v>
      </c>
      <c r="HL263" s="172">
        <f t="shared" si="1578"/>
        <v>42856</v>
      </c>
      <c r="HM263" s="171">
        <f t="shared" si="1433"/>
        <v>287311.77</v>
      </c>
      <c r="HN263" s="686"/>
      <c r="HO263" s="160"/>
      <c r="HP263" s="160"/>
      <c r="HQ263" s="171"/>
      <c r="HR263" s="168"/>
      <c r="HS263" s="168"/>
      <c r="HT263" s="160"/>
      <c r="HU263" s="158"/>
      <c r="HV263" s="158"/>
      <c r="HW263" s="185"/>
      <c r="HX263" s="468"/>
      <c r="HY263" s="156"/>
      <c r="HZ263" s="156"/>
      <c r="IA263" s="156"/>
      <c r="IB263" s="156"/>
      <c r="IC263" s="156"/>
      <c r="ID263" s="156"/>
      <c r="IE263" s="156"/>
      <c r="IF263" s="156"/>
      <c r="IG263" s="156"/>
      <c r="IH263" s="156"/>
      <c r="II263" s="156"/>
      <c r="IJ263" s="156"/>
      <c r="IK263" s="156"/>
      <c r="IL263" s="156"/>
      <c r="IM263" s="156"/>
      <c r="IN263" s="156"/>
      <c r="IO263" s="156"/>
      <c r="IP263" s="156"/>
      <c r="IQ263" s="156"/>
      <c r="IR263" s="156"/>
      <c r="IS263" s="156"/>
      <c r="IT263" s="156"/>
      <c r="IU263" s="156"/>
      <c r="IV263" s="156"/>
      <c r="IW263" s="156"/>
      <c r="IX263" s="156"/>
      <c r="IY263" s="156"/>
      <c r="IZ263" s="156"/>
      <c r="JA263" s="156"/>
      <c r="JB263" s="156"/>
      <c r="JC263" s="156"/>
      <c r="JD263" s="156"/>
      <c r="JE263" s="156"/>
      <c r="JF263" s="156"/>
      <c r="JG263" s="156"/>
      <c r="JH263" s="156"/>
      <c r="JI263" s="156"/>
      <c r="JJ263" s="156"/>
      <c r="JK263" s="156"/>
      <c r="JL263" s="156"/>
      <c r="JM263" s="156"/>
      <c r="JN263" s="156"/>
      <c r="JO263" s="156"/>
      <c r="JP263" s="156"/>
      <c r="JQ263" s="156"/>
      <c r="JR263" s="156"/>
      <c r="JS263" s="156"/>
      <c r="JT263" s="156"/>
      <c r="JU263" s="156"/>
    </row>
    <row r="264" spans="1:281" s="174" customFormat="1" ht="19.5" customHeight="1" x14ac:dyDescent="0.35">
      <c r="A264" s="156"/>
      <c r="B264" s="813"/>
      <c r="C264" s="814"/>
      <c r="D264" s="816"/>
      <c r="E264" s="816"/>
      <c r="F264" s="814"/>
      <c r="G264" s="817"/>
      <c r="H264" s="818"/>
      <c r="I264" s="765"/>
      <c r="J264" s="159"/>
      <c r="K264" s="268"/>
      <c r="L264" s="162"/>
      <c r="M264"/>
      <c r="N264" s="188"/>
      <c r="O264" s="162"/>
      <c r="P264"/>
      <c r="Q264" s="189"/>
      <c r="R264" s="161"/>
      <c r="S264"/>
      <c r="T264" s="190"/>
      <c r="U264" s="164"/>
      <c r="V264"/>
      <c r="W264" s="191"/>
      <c r="X264" s="164"/>
      <c r="Y264"/>
      <c r="Z264" s="192"/>
      <c r="AA264" s="165"/>
      <c r="AB264"/>
      <c r="AC264" s="191"/>
      <c r="AD264" s="164"/>
      <c r="AE264"/>
      <c r="AF264" s="191"/>
      <c r="AG264" s="164"/>
      <c r="AH264" s="438"/>
      <c r="AI264" s="192"/>
      <c r="AJ264" s="165"/>
      <c r="AK264" s="438"/>
      <c r="AL264" s="191"/>
      <c r="AM264" s="164"/>
      <c r="AN264" s="438"/>
      <c r="AO264" s="192"/>
      <c r="AP264" s="165"/>
      <c r="AQ264"/>
      <c r="AR264" s="191"/>
      <c r="AS264" s="164"/>
      <c r="AT264"/>
      <c r="AU264" s="193"/>
      <c r="AV264" s="162"/>
      <c r="AW264"/>
      <c r="AX264" s="189"/>
      <c r="AY264" s="161"/>
      <c r="AZ264"/>
      <c r="BA264" s="193"/>
      <c r="BB264" s="162"/>
      <c r="BC264"/>
      <c r="BD264" s="189"/>
      <c r="BE264" s="161"/>
      <c r="BF264" s="24"/>
      <c r="BG264" s="189"/>
      <c r="BH264" s="161"/>
      <c r="BI264" s="24"/>
      <c r="BJ264" s="193"/>
      <c r="BK264" s="161"/>
      <c r="BL264" s="24"/>
      <c r="BM264" s="193"/>
      <c r="BN264" s="161"/>
      <c r="BO264"/>
      <c r="BP264" s="189"/>
      <c r="BQ264" s="161"/>
      <c r="BR264"/>
      <c r="BS264" s="189"/>
      <c r="BT264" s="161"/>
      <c r="BU264"/>
      <c r="BV264" s="193"/>
      <c r="BW264" s="162"/>
      <c r="BX264"/>
      <c r="BY264" s="189"/>
      <c r="BZ264" s="161"/>
      <c r="CA264"/>
      <c r="CB264" s="193"/>
      <c r="CC264" s="162"/>
      <c r="CD264"/>
      <c r="CE264" s="194"/>
      <c r="CF264" s="411"/>
      <c r="CG264"/>
      <c r="CH264" s="189"/>
      <c r="CI264" s="416"/>
      <c r="CJ264"/>
      <c r="CK264" s="445"/>
      <c r="CL264" s="162"/>
      <c r="CM264"/>
      <c r="CN264" s="609"/>
      <c r="CO264" s="158"/>
      <c r="CP264" s="189"/>
      <c r="CQ264" s="734"/>
      <c r="CR264" s="600"/>
      <c r="CS264" s="359"/>
      <c r="CT264" s="614"/>
      <c r="CU264" s="189"/>
      <c r="CV264" s="609"/>
      <c r="CW264" s="643"/>
      <c r="CX264" s="189"/>
      <c r="CY264" s="609"/>
      <c r="CZ264" s="614"/>
      <c r="DA264" s="189"/>
      <c r="DB264" s="609"/>
      <c r="DC264" s="614"/>
      <c r="DD264" s="189"/>
      <c r="DE264" s="609"/>
      <c r="DF264" s="614"/>
      <c r="DG264" s="189"/>
      <c r="DH264" s="609"/>
      <c r="DI264" s="614"/>
      <c r="DJ264" s="189"/>
      <c r="DK264" s="609"/>
      <c r="DL264" s="614"/>
      <c r="DM264" s="189"/>
      <c r="DN264" s="609"/>
      <c r="DO264" s="614"/>
      <c r="DP264" s="189"/>
      <c r="DQ264" s="609"/>
      <c r="DR264" s="614"/>
      <c r="DS264" s="189"/>
      <c r="DT264" s="609"/>
      <c r="DU264" s="614"/>
      <c r="DV264" s="189"/>
      <c r="DW264" s="609"/>
      <c r="DX264" s="614"/>
      <c r="DY264" s="189"/>
      <c r="DZ264" s="609"/>
      <c r="EA264" s="614"/>
      <c r="EB264" s="189"/>
      <c r="EC264" s="609"/>
      <c r="ED264" s="614"/>
      <c r="EE264" s="189"/>
      <c r="EF264" s="609"/>
      <c r="EG264" s="614"/>
      <c r="EH264" s="189"/>
      <c r="EI264" s="609"/>
      <c r="EJ264" s="614"/>
      <c r="EK264" s="189"/>
      <c r="EL264" s="609"/>
      <c r="EM264" s="614"/>
      <c r="EN264" s="189"/>
      <c r="EO264" s="609"/>
      <c r="EP264" s="614"/>
      <c r="EQ264" s="189"/>
      <c r="ER264" s="609"/>
      <c r="ES264" s="614"/>
      <c r="ET264" s="189"/>
      <c r="EU264" s="609"/>
      <c r="EV264" s="614"/>
      <c r="EW264" s="189"/>
      <c r="EX264" s="609"/>
      <c r="EY264" s="614"/>
      <c r="EZ264" s="189"/>
      <c r="FA264" s="609"/>
      <c r="FB264" s="189"/>
      <c r="FC264" s="189"/>
      <c r="FD264" s="189"/>
      <c r="FE264" s="585"/>
      <c r="FF264" s="189"/>
      <c r="FG264" s="193"/>
      <c r="FH264" s="861"/>
      <c r="FI264" s="662">
        <f t="shared" si="1400"/>
        <v>42887</v>
      </c>
      <c r="FJ264" s="688">
        <f t="shared" si="1579"/>
        <v>0</v>
      </c>
      <c r="FK264" s="688">
        <f t="shared" si="1528"/>
        <v>0</v>
      </c>
      <c r="FL264" s="240">
        <f t="shared" si="1529"/>
        <v>0</v>
      </c>
      <c r="FM264" s="240">
        <f t="shared" si="1530"/>
        <v>0</v>
      </c>
      <c r="FN264" s="240">
        <f t="shared" si="1531"/>
        <v>0</v>
      </c>
      <c r="FO264" s="240">
        <f t="shared" si="1532"/>
        <v>0</v>
      </c>
      <c r="FP264" s="240">
        <f t="shared" si="1533"/>
        <v>0</v>
      </c>
      <c r="FQ264" s="240">
        <f t="shared" si="1534"/>
        <v>0</v>
      </c>
      <c r="FR264" s="240">
        <f t="shared" si="1535"/>
        <v>0</v>
      </c>
      <c r="FS264" s="240">
        <f t="shared" si="1536"/>
        <v>0</v>
      </c>
      <c r="FT264" s="240">
        <f t="shared" si="1537"/>
        <v>9378.01</v>
      </c>
      <c r="FU264" s="240">
        <f t="shared" si="1538"/>
        <v>0</v>
      </c>
      <c r="FV264" s="240">
        <f t="shared" si="1539"/>
        <v>27132.02</v>
      </c>
      <c r="FW264" s="240">
        <f t="shared" si="1540"/>
        <v>0</v>
      </c>
      <c r="FX264" s="240">
        <f t="shared" si="1541"/>
        <v>0</v>
      </c>
      <c r="FY264" s="240">
        <f t="shared" si="1542"/>
        <v>0</v>
      </c>
      <c r="FZ264" s="240">
        <f t="shared" si="1543"/>
        <v>0</v>
      </c>
      <c r="GA264" s="240">
        <f t="shared" si="1544"/>
        <v>0</v>
      </c>
      <c r="GB264" s="240">
        <f t="shared" si="1545"/>
        <v>60424.959999999999</v>
      </c>
      <c r="GC264" s="681">
        <f t="shared" si="1546"/>
        <v>30212.48</v>
      </c>
      <c r="GD264" s="681">
        <f t="shared" si="1547"/>
        <v>0</v>
      </c>
      <c r="GE264" s="681">
        <f t="shared" si="1548"/>
        <v>0</v>
      </c>
      <c r="GF264" s="681">
        <f t="shared" si="1401"/>
        <v>127147.46999999999</v>
      </c>
      <c r="GG264" s="169">
        <f t="shared" si="1402"/>
        <v>42887</v>
      </c>
      <c r="GH264" s="686">
        <f t="shared" si="1549"/>
        <v>0</v>
      </c>
      <c r="GI264" s="171">
        <f t="shared" si="1550"/>
        <v>0</v>
      </c>
      <c r="GJ264" s="171">
        <f t="shared" si="1551"/>
        <v>0</v>
      </c>
      <c r="GK264" s="171">
        <f t="shared" si="1552"/>
        <v>0</v>
      </c>
      <c r="GL264" s="171">
        <f t="shared" si="1553"/>
        <v>0</v>
      </c>
      <c r="GM264" s="171">
        <f t="shared" si="1554"/>
        <v>0</v>
      </c>
      <c r="GN264" s="171">
        <f t="shared" si="1555"/>
        <v>0</v>
      </c>
      <c r="GO264" s="171">
        <f t="shared" si="1556"/>
        <v>0</v>
      </c>
      <c r="GP264" s="171">
        <f t="shared" si="1557"/>
        <v>0</v>
      </c>
      <c r="GQ264" s="171">
        <f t="shared" si="1558"/>
        <v>0</v>
      </c>
      <c r="GR264" s="171">
        <f t="shared" si="1559"/>
        <v>0</v>
      </c>
      <c r="GS264" s="171">
        <f t="shared" si="1560"/>
        <v>10034.9</v>
      </c>
      <c r="GT264" s="171">
        <f t="shared" si="1561"/>
        <v>0</v>
      </c>
      <c r="GU264" s="171">
        <f t="shared" si="1562"/>
        <v>0</v>
      </c>
      <c r="GV264" s="171">
        <f t="shared" si="1563"/>
        <v>0</v>
      </c>
      <c r="GW264" s="171">
        <f t="shared" si="1564"/>
        <v>0</v>
      </c>
      <c r="GX264" s="171">
        <f t="shared" si="1565"/>
        <v>0</v>
      </c>
      <c r="GY264" s="171">
        <f t="shared" si="1566"/>
        <v>19960.02</v>
      </c>
      <c r="GZ264" s="171">
        <f t="shared" si="1567"/>
        <v>0</v>
      </c>
      <c r="HA264" s="171">
        <f t="shared" si="1568"/>
        <v>0</v>
      </c>
      <c r="HB264" s="171">
        <f t="shared" si="1569"/>
        <v>115873.17</v>
      </c>
      <c r="HC264" s="171">
        <f t="shared" si="1570"/>
        <v>18553.239999999998</v>
      </c>
      <c r="HD264" s="171">
        <f t="shared" si="1571"/>
        <v>0</v>
      </c>
      <c r="HE264" s="171">
        <f t="shared" si="1572"/>
        <v>0</v>
      </c>
      <c r="HF264" s="171">
        <f t="shared" si="1573"/>
        <v>0</v>
      </c>
      <c r="HG264" s="171">
        <f t="shared" si="1574"/>
        <v>0</v>
      </c>
      <c r="HH264" s="171">
        <f t="shared" si="1575"/>
        <v>0</v>
      </c>
      <c r="HI264" s="778"/>
      <c r="HJ264" s="171">
        <f t="shared" si="1576"/>
        <v>249.02999999999997</v>
      </c>
      <c r="HK264" s="171">
        <f t="shared" si="1577"/>
        <v>4008</v>
      </c>
      <c r="HL264" s="172">
        <f t="shared" si="1578"/>
        <v>42887</v>
      </c>
      <c r="HM264" s="171">
        <f t="shared" si="1433"/>
        <v>291568.80000000005</v>
      </c>
      <c r="HN264" s="686"/>
      <c r="HO264" s="160"/>
      <c r="HP264" s="160"/>
      <c r="HQ264" s="171"/>
      <c r="HR264" s="168"/>
      <c r="HS264" s="168"/>
      <c r="HT264" s="160"/>
      <c r="HU264" s="158"/>
      <c r="HV264" s="158"/>
      <c r="HW264" s="185"/>
      <c r="HX264" s="468"/>
      <c r="HY264" s="156"/>
      <c r="HZ264" s="156"/>
      <c r="IA264" s="156"/>
      <c r="IB264" s="156"/>
      <c r="IC264" s="156"/>
      <c r="ID264" s="156"/>
      <c r="IE264" s="156"/>
      <c r="IF264" s="156"/>
      <c r="IG264" s="156"/>
      <c r="IH264" s="156"/>
      <c r="II264" s="156"/>
      <c r="IJ264" s="156"/>
      <c r="IK264" s="156"/>
      <c r="IL264" s="156"/>
      <c r="IM264" s="156"/>
      <c r="IN264" s="156"/>
      <c r="IO264" s="156"/>
      <c r="IP264" s="156"/>
      <c r="IQ264" s="156"/>
      <c r="IR264" s="156"/>
      <c r="IS264" s="156"/>
      <c r="IT264" s="156"/>
      <c r="IU264" s="156"/>
      <c r="IV264" s="156"/>
      <c r="IW264" s="156"/>
      <c r="IX264" s="156"/>
      <c r="IY264" s="156"/>
      <c r="IZ264" s="156"/>
      <c r="JA264" s="156"/>
      <c r="JB264" s="156"/>
      <c r="JC264" s="156"/>
      <c r="JD264" s="156"/>
      <c r="JE264" s="156"/>
      <c r="JF264" s="156"/>
      <c r="JG264" s="156"/>
      <c r="JH264" s="156"/>
      <c r="JI264" s="156"/>
      <c r="JJ264" s="156"/>
      <c r="JK264" s="156"/>
      <c r="JL264" s="156"/>
      <c r="JM264" s="156"/>
      <c r="JN264" s="156"/>
      <c r="JO264" s="156"/>
      <c r="JP264" s="156"/>
      <c r="JQ264" s="156"/>
      <c r="JR264" s="156"/>
      <c r="JS264" s="156"/>
      <c r="JT264" s="156"/>
      <c r="JU264" s="156"/>
    </row>
    <row r="265" spans="1:281" s="174" customFormat="1" ht="19.5" customHeight="1" x14ac:dyDescent="0.35">
      <c r="A265" s="156"/>
      <c r="B265" s="813">
        <f>EDATE(B261,1)</f>
        <v>41640</v>
      </c>
      <c r="C265" s="814">
        <f>C250</f>
        <v>25000</v>
      </c>
      <c r="D265" s="816">
        <f>(F263&lt;0)*-F263</f>
        <v>0</v>
      </c>
      <c r="E265" s="816">
        <f>(F263&gt;0)*-F263</f>
        <v>-15704.84</v>
      </c>
      <c r="F265" s="814">
        <f t="shared" ref="F265:F276" si="1580">CQ265</f>
        <v>-833.49</v>
      </c>
      <c r="G265" s="817">
        <f>F265+D55</f>
        <v>24166.51</v>
      </c>
      <c r="H265" s="818">
        <f>F265/D55</f>
        <v>-3.3339599999999997E-2</v>
      </c>
      <c r="I265" s="765">
        <f>F265+I261</f>
        <v>141673.37999999998</v>
      </c>
      <c r="J265" s="159">
        <f t="shared" ref="J265:J276" si="1581">HV265</f>
        <v>-833.48999999999069</v>
      </c>
      <c r="K265" s="267">
        <v>41640</v>
      </c>
      <c r="L265" s="162">
        <f>L261</f>
        <v>0</v>
      </c>
      <c r="M265" s="259">
        <v>-2557.5</v>
      </c>
      <c r="N265" s="175">
        <f t="shared" ref="N265:N276" si="1582">M265*L265</f>
        <v>0</v>
      </c>
      <c r="O265" s="162">
        <f>O261</f>
        <v>0</v>
      </c>
      <c r="P265" s="259">
        <v>-290.85000000000002</v>
      </c>
      <c r="Q265" s="176">
        <f t="shared" ref="Q265:Q276" si="1583">P265*O265</f>
        <v>0</v>
      </c>
      <c r="R265" s="161">
        <f>R261</f>
        <v>0</v>
      </c>
      <c r="S265" s="259">
        <v>-1956.6</v>
      </c>
      <c r="T265" s="177">
        <f t="shared" ref="T265:T276" si="1584">S265*R265</f>
        <v>0</v>
      </c>
      <c r="U265" s="164">
        <f>U261</f>
        <v>0</v>
      </c>
      <c r="V265" s="259">
        <v>-230.76</v>
      </c>
      <c r="W265" s="177">
        <f t="shared" ref="W265:W276" si="1585">V265*U265</f>
        <v>0</v>
      </c>
      <c r="X265" s="164">
        <f>X261</f>
        <v>0</v>
      </c>
      <c r="Y265" s="247">
        <v>-787</v>
      </c>
      <c r="Z265" s="178">
        <f t="shared" ref="Z265:Z276" si="1586">Y265*X265</f>
        <v>0</v>
      </c>
      <c r="AA265" s="165">
        <f>AA261</f>
        <v>0</v>
      </c>
      <c r="AB265" s="247">
        <v>-413</v>
      </c>
      <c r="AC265" s="179">
        <f t="shared" ref="AC265:AC276" si="1587">AB265*AA265</f>
        <v>0</v>
      </c>
      <c r="AD265" s="164">
        <f>AD261</f>
        <v>0</v>
      </c>
      <c r="AE265" s="247">
        <v>-113.8</v>
      </c>
      <c r="AF265" s="179">
        <f t="shared" ref="AF265:AF276" si="1588">AE265*AD265</f>
        <v>0</v>
      </c>
      <c r="AG265" s="164">
        <f>AG261</f>
        <v>0</v>
      </c>
      <c r="AH265" s="243">
        <v>-9361</v>
      </c>
      <c r="AI265" s="178">
        <f t="shared" ref="AI265:AI276" si="1589">AH265*AG265</f>
        <v>0</v>
      </c>
      <c r="AJ265" s="165">
        <f>AJ261</f>
        <v>0</v>
      </c>
      <c r="AK265" s="243">
        <v>-4758.5</v>
      </c>
      <c r="AL265" s="179">
        <f t="shared" ref="AL265:AL276" si="1590">AK265*AJ265</f>
        <v>0</v>
      </c>
      <c r="AM265" s="164">
        <f>AM261</f>
        <v>0</v>
      </c>
      <c r="AN265" s="243">
        <v>-1997</v>
      </c>
      <c r="AO265" s="178">
        <f t="shared" ref="AO265:AO276" si="1591">AN265*AM265</f>
        <v>0</v>
      </c>
      <c r="AP265" s="165">
        <f>AP261</f>
        <v>0</v>
      </c>
      <c r="AQ265" s="260">
        <v>1555</v>
      </c>
      <c r="AR265" s="179">
        <f t="shared" ref="AR265:AR276" si="1592">AQ265*AP265</f>
        <v>0</v>
      </c>
      <c r="AS265" s="164">
        <f>AS261</f>
        <v>1</v>
      </c>
      <c r="AT265" s="260">
        <v>155.5</v>
      </c>
      <c r="AU265" s="180">
        <f t="shared" ref="AU265:AU276" si="1593">AT265*AS265</f>
        <v>155.5</v>
      </c>
      <c r="AV265" s="162">
        <f>AV261</f>
        <v>0</v>
      </c>
      <c r="AW265" s="260">
        <v>4259</v>
      </c>
      <c r="AX265" s="176">
        <f t="shared" ref="AX265:AX276" si="1594">AW265*AV265</f>
        <v>0</v>
      </c>
      <c r="AY265" s="161">
        <f>AY261</f>
        <v>0</v>
      </c>
      <c r="AZ265" s="247">
        <v>-3795.5</v>
      </c>
      <c r="BA265" s="181">
        <f t="shared" ref="BA265:BA276" si="1595">AZ265*AY265</f>
        <v>0</v>
      </c>
      <c r="BB265" s="162">
        <f>BB261</f>
        <v>0</v>
      </c>
      <c r="BC265" s="247">
        <v>-387.35</v>
      </c>
      <c r="BD265" s="182">
        <f t="shared" ref="BD265:BD276" si="1596">BC265*BB265</f>
        <v>0</v>
      </c>
      <c r="BE265" s="161">
        <f>BE261</f>
        <v>0</v>
      </c>
      <c r="BF265" s="247">
        <v>-2657</v>
      </c>
      <c r="BG265" s="182">
        <f t="shared" ref="BG265:BG276" si="1597">BF265*BE265</f>
        <v>0</v>
      </c>
      <c r="BH265" s="161">
        <f>BH261</f>
        <v>0</v>
      </c>
      <c r="BI265" s="247">
        <v>-1387</v>
      </c>
      <c r="BJ265" s="180">
        <f t="shared" ref="BJ265:BJ276" si="1598">BI265*BH265</f>
        <v>0</v>
      </c>
      <c r="BK265" s="161">
        <f>BK261</f>
        <v>1</v>
      </c>
      <c r="BL265" s="247">
        <v>-371</v>
      </c>
      <c r="BM265" s="180">
        <f t="shared" ref="BM265:BM276" si="1599">BL265*BK265</f>
        <v>-371</v>
      </c>
      <c r="BN265" s="161">
        <f>BN261</f>
        <v>0</v>
      </c>
      <c r="BO265" s="260">
        <v>512.5</v>
      </c>
      <c r="BP265" s="176">
        <f t="shared" ref="BP265:BP276" si="1600">BO265*BN265</f>
        <v>0</v>
      </c>
      <c r="BQ265" s="161">
        <f>BQ261</f>
        <v>0</v>
      </c>
      <c r="BR265" s="259">
        <v>-938.99</v>
      </c>
      <c r="BS265" s="182">
        <f t="shared" ref="BS265:BS276" si="1601">BR265*BQ265</f>
        <v>0</v>
      </c>
      <c r="BT265" s="161">
        <f>BT261</f>
        <v>1</v>
      </c>
      <c r="BU265" s="259">
        <v>-488.99</v>
      </c>
      <c r="BV265" s="180">
        <f t="shared" ref="BV265:BV276" si="1602">BU265*BT265</f>
        <v>-488.99</v>
      </c>
      <c r="BW265" s="162">
        <f>BW261</f>
        <v>1</v>
      </c>
      <c r="BX265" s="259">
        <v>-129</v>
      </c>
      <c r="BY265" s="176">
        <f t="shared" ref="BY265:BY276" si="1603">BX265*BW265</f>
        <v>-129</v>
      </c>
      <c r="BZ265" s="161">
        <f>BZ261</f>
        <v>0</v>
      </c>
      <c r="CA265" s="259">
        <v>-1065</v>
      </c>
      <c r="CB265" s="180">
        <f t="shared" ref="CB265:CB276" si="1604">CA265*BZ265</f>
        <v>0</v>
      </c>
      <c r="CC265" s="162">
        <f>CC261</f>
        <v>0</v>
      </c>
      <c r="CD265" s="259">
        <v>-303.60000000000002</v>
      </c>
      <c r="CE265" s="182">
        <f t="shared" ref="CE265:CE276" si="1605">CD265*CC265</f>
        <v>0</v>
      </c>
      <c r="CF265" s="410">
        <f>CF263</f>
        <v>0</v>
      </c>
      <c r="CG265" s="259">
        <v>-4528</v>
      </c>
      <c r="CH265" s="182">
        <f t="shared" ref="CH265:CH276" si="1606">CG265*CF265</f>
        <v>0</v>
      </c>
      <c r="CI265" s="416">
        <f>CI261</f>
        <v>0</v>
      </c>
      <c r="CJ265" s="259">
        <v>-2303</v>
      </c>
      <c r="CK265" s="444">
        <f t="shared" ref="CK265:CK276" si="1607">CJ265*CI265</f>
        <v>0</v>
      </c>
      <c r="CL265" s="162">
        <f>CL261</f>
        <v>0</v>
      </c>
      <c r="CM265" s="259">
        <v>-523</v>
      </c>
      <c r="CN265" s="608">
        <f t="shared" ref="CN265:CN276" si="1608">CM265*CL265</f>
        <v>0</v>
      </c>
      <c r="CO265" s="158">
        <f t="shared" ref="CO265:CO276" si="1609">N265+Q265+T265+W265+Z265+AC265+AF265+AI265+AL265+AO265+AR265+AU265+AX265+BA265+BD265+BG265+BJ265+BM265+BP265+BS265+BV265+BY265+CB265+CE265+CH265+CK265+CN265</f>
        <v>-833.49</v>
      </c>
      <c r="CP265" s="182"/>
      <c r="CQ265" s="731">
        <f t="shared" ref="CQ265:CQ276" si="1610">CO265+CP265</f>
        <v>-833.49</v>
      </c>
      <c r="CR265" s="599"/>
      <c r="CS265" s="359">
        <f>EDATE(CS261,1)</f>
        <v>41640</v>
      </c>
      <c r="CT265" s="613"/>
      <c r="CU265" s="182"/>
      <c r="CV265" s="608"/>
      <c r="CW265" s="642"/>
      <c r="CX265" s="182"/>
      <c r="CY265" s="608"/>
      <c r="CZ265" s="613"/>
      <c r="DA265" s="182"/>
      <c r="DB265" s="608"/>
      <c r="DC265" s="613"/>
      <c r="DD265" s="182"/>
      <c r="DE265" s="608"/>
      <c r="DF265" s="613"/>
      <c r="DG265" s="182"/>
      <c r="DH265" s="608"/>
      <c r="DI265" s="613"/>
      <c r="DJ265" s="182"/>
      <c r="DK265" s="608"/>
      <c r="DL265" s="613"/>
      <c r="DM265" s="182"/>
      <c r="DN265" s="608"/>
      <c r="DO265" s="613"/>
      <c r="DP265" s="182"/>
      <c r="DQ265" s="608"/>
      <c r="DR265" s="613"/>
      <c r="DS265" s="182"/>
      <c r="DT265" s="608"/>
      <c r="DU265" s="613"/>
      <c r="DV265" s="182"/>
      <c r="DW265" s="608"/>
      <c r="DX265" s="613"/>
      <c r="DY265" s="182"/>
      <c r="DZ265" s="608"/>
      <c r="EA265" s="613"/>
      <c r="EB265" s="182"/>
      <c r="EC265" s="608"/>
      <c r="ED265" s="613"/>
      <c r="EE265" s="182"/>
      <c r="EF265" s="608"/>
      <c r="EG265" s="613"/>
      <c r="EH265" s="182"/>
      <c r="EI265" s="608"/>
      <c r="EJ265" s="613"/>
      <c r="EK265" s="182"/>
      <c r="EL265" s="608"/>
      <c r="EM265" s="613"/>
      <c r="EN265" s="182"/>
      <c r="EO265" s="608"/>
      <c r="EP265" s="613"/>
      <c r="EQ265" s="182"/>
      <c r="ER265" s="608"/>
      <c r="ES265" s="613"/>
      <c r="ET265" s="182"/>
      <c r="EU265" s="608"/>
      <c r="EV265" s="613"/>
      <c r="EW265" s="182"/>
      <c r="EX265" s="608"/>
      <c r="EY265" s="613"/>
      <c r="EZ265" s="182"/>
      <c r="FA265" s="608"/>
      <c r="FB265" s="182"/>
      <c r="FC265" s="182"/>
      <c r="FD265" s="182"/>
      <c r="FE265" s="588"/>
      <c r="FF265" s="182"/>
      <c r="FG265" s="181"/>
      <c r="FH265" s="860"/>
      <c r="FI265" s="662">
        <f t="shared" si="1400"/>
        <v>42917</v>
      </c>
      <c r="FJ265" s="688">
        <f t="shared" si="1579"/>
        <v>0</v>
      </c>
      <c r="FK265" s="688">
        <f t="shared" si="1528"/>
        <v>0</v>
      </c>
      <c r="FL265" s="240">
        <f t="shared" si="1529"/>
        <v>0</v>
      </c>
      <c r="FM265" s="240">
        <f t="shared" si="1530"/>
        <v>0</v>
      </c>
      <c r="FN265" s="240">
        <f t="shared" si="1531"/>
        <v>0</v>
      </c>
      <c r="FO265" s="240">
        <f t="shared" si="1532"/>
        <v>0</v>
      </c>
      <c r="FP265" s="240">
        <f t="shared" si="1533"/>
        <v>0</v>
      </c>
      <c r="FQ265" s="240">
        <f t="shared" si="1534"/>
        <v>0</v>
      </c>
      <c r="FR265" s="240">
        <f t="shared" si="1535"/>
        <v>0</v>
      </c>
      <c r="FS265" s="240">
        <f t="shared" si="1536"/>
        <v>0</v>
      </c>
      <c r="FT265" s="240">
        <f t="shared" si="1537"/>
        <v>11750.01</v>
      </c>
      <c r="FU265" s="240">
        <f t="shared" si="1538"/>
        <v>0</v>
      </c>
      <c r="FV265" s="240">
        <f t="shared" si="1539"/>
        <v>30206.02</v>
      </c>
      <c r="FW265" s="240">
        <f t="shared" si="1540"/>
        <v>0</v>
      </c>
      <c r="FX265" s="240">
        <f t="shared" si="1541"/>
        <v>0</v>
      </c>
      <c r="FY265" s="240">
        <f t="shared" si="1542"/>
        <v>0</v>
      </c>
      <c r="FZ265" s="240">
        <f t="shared" si="1543"/>
        <v>0</v>
      </c>
      <c r="GA265" s="240">
        <f t="shared" si="1544"/>
        <v>0</v>
      </c>
      <c r="GB265" s="240">
        <f t="shared" si="1545"/>
        <v>62799.96</v>
      </c>
      <c r="GC265" s="681">
        <f t="shared" si="1546"/>
        <v>31399.98</v>
      </c>
      <c r="GD265" s="681">
        <f t="shared" si="1547"/>
        <v>0</v>
      </c>
      <c r="GE265" s="681">
        <f t="shared" si="1548"/>
        <v>0</v>
      </c>
      <c r="GF265" s="681">
        <f t="shared" si="1401"/>
        <v>136155.97</v>
      </c>
      <c r="GG265" s="169">
        <f t="shared" si="1402"/>
        <v>42917</v>
      </c>
      <c r="GH265" s="686">
        <f t="shared" si="1549"/>
        <v>0</v>
      </c>
      <c r="GI265" s="171">
        <f t="shared" si="1550"/>
        <v>0</v>
      </c>
      <c r="GJ265" s="171">
        <f t="shared" si="1551"/>
        <v>0</v>
      </c>
      <c r="GK265" s="171">
        <f t="shared" si="1552"/>
        <v>0</v>
      </c>
      <c r="GL265" s="171">
        <f t="shared" si="1553"/>
        <v>0</v>
      </c>
      <c r="GM265" s="171">
        <f t="shared" si="1554"/>
        <v>0</v>
      </c>
      <c r="GN265" s="171">
        <f t="shared" si="1555"/>
        <v>0</v>
      </c>
      <c r="GO265" s="171">
        <f t="shared" si="1556"/>
        <v>0</v>
      </c>
      <c r="GP265" s="171">
        <f t="shared" si="1557"/>
        <v>0</v>
      </c>
      <c r="GQ265" s="171">
        <f t="shared" si="1558"/>
        <v>0</v>
      </c>
      <c r="GR265" s="171">
        <f t="shared" si="1559"/>
        <v>0</v>
      </c>
      <c r="GS265" s="171">
        <f t="shared" si="1560"/>
        <v>10350.1</v>
      </c>
      <c r="GT265" s="171">
        <f t="shared" si="1561"/>
        <v>0</v>
      </c>
      <c r="GU265" s="171">
        <f t="shared" si="1562"/>
        <v>0</v>
      </c>
      <c r="GV265" s="171">
        <f t="shared" si="1563"/>
        <v>0</v>
      </c>
      <c r="GW265" s="171">
        <f t="shared" si="1564"/>
        <v>0</v>
      </c>
      <c r="GX265" s="171">
        <f t="shared" si="1565"/>
        <v>0</v>
      </c>
      <c r="GY265" s="171">
        <f t="shared" si="1566"/>
        <v>20479.150000000001</v>
      </c>
      <c r="GZ265" s="171">
        <f t="shared" si="1567"/>
        <v>0</v>
      </c>
      <c r="HA265" s="171">
        <f t="shared" si="1568"/>
        <v>0</v>
      </c>
      <c r="HB265" s="171">
        <f t="shared" si="1569"/>
        <v>116427.91</v>
      </c>
      <c r="HC265" s="171">
        <f t="shared" si="1570"/>
        <v>18632.989999999998</v>
      </c>
      <c r="HD265" s="171">
        <f t="shared" si="1571"/>
        <v>0</v>
      </c>
      <c r="HE265" s="171">
        <f t="shared" si="1572"/>
        <v>0</v>
      </c>
      <c r="HF265" s="171">
        <f t="shared" si="1573"/>
        <v>0</v>
      </c>
      <c r="HG265" s="171">
        <f t="shared" si="1574"/>
        <v>0</v>
      </c>
      <c r="HH265" s="171">
        <f t="shared" si="1575"/>
        <v>0</v>
      </c>
      <c r="HI265" s="778"/>
      <c r="HJ265" s="171">
        <f t="shared" si="1576"/>
        <v>1468.82</v>
      </c>
      <c r="HK265" s="171">
        <f t="shared" si="1577"/>
        <v>9008.5</v>
      </c>
      <c r="HL265" s="172">
        <f t="shared" si="1578"/>
        <v>42917</v>
      </c>
      <c r="HM265" s="171">
        <f t="shared" si="1433"/>
        <v>302046.12000000005</v>
      </c>
      <c r="HN265" s="700">
        <f t="shared" ref="HN265:HN276" si="1611">B265</f>
        <v>41640</v>
      </c>
      <c r="HO265" s="160">
        <f t="shared" ref="HO265:HO276" si="1612">HQ265*HR265</f>
        <v>0</v>
      </c>
      <c r="HP265" s="160">
        <f t="shared" ref="HP265:HP276" si="1613">HQ265*HS265</f>
        <v>-833.49</v>
      </c>
      <c r="HQ265" s="171">
        <f t="shared" ref="HQ265:HQ276" si="1614">CQ265</f>
        <v>-833.49</v>
      </c>
      <c r="HR265" s="168">
        <f t="shared" ref="HR265:HR276" si="1615">(HQ265&gt;0)*1</f>
        <v>0</v>
      </c>
      <c r="HS265" s="168">
        <f t="shared" ref="HS265:HS276" si="1616">(HQ265&lt;0)*1</f>
        <v>1</v>
      </c>
      <c r="HT265" s="160">
        <f>HQ265+HT261</f>
        <v>141673.37999999998</v>
      </c>
      <c r="HU265" s="158">
        <f>MAX(HT55:HT265)</f>
        <v>142506.86999999997</v>
      </c>
      <c r="HV265" s="158">
        <f t="shared" ref="HV265:HV276" si="1617">HT265-HU265</f>
        <v>-833.48999999999069</v>
      </c>
      <c r="HW265" s="170"/>
      <c r="HX265" s="468"/>
      <c r="HY265" s="156"/>
      <c r="HZ265" s="156"/>
      <c r="IA265" s="156"/>
      <c r="IB265" s="156"/>
      <c r="IC265" s="156"/>
      <c r="ID265" s="156"/>
      <c r="IE265" s="156"/>
      <c r="IF265" s="156"/>
      <c r="IG265" s="156"/>
      <c r="IH265" s="156"/>
      <c r="II265" s="156"/>
      <c r="IJ265" s="156"/>
      <c r="IK265" s="156"/>
      <c r="IL265" s="156"/>
      <c r="IM265" s="156"/>
      <c r="IN265" s="156"/>
      <c r="IO265" s="156"/>
      <c r="IP265" s="156"/>
      <c r="IQ265" s="156"/>
      <c r="IR265" s="156"/>
      <c r="IS265" s="156"/>
      <c r="IT265" s="156"/>
      <c r="IU265" s="156"/>
      <c r="IV265" s="156"/>
      <c r="IW265" s="156"/>
      <c r="IX265" s="156"/>
      <c r="IY265" s="156"/>
      <c r="IZ265" s="156"/>
      <c r="JA265" s="156"/>
      <c r="JB265" s="156"/>
      <c r="JC265" s="156"/>
      <c r="JD265" s="156"/>
      <c r="JE265" s="156"/>
      <c r="JF265" s="156"/>
      <c r="JG265" s="156"/>
      <c r="JH265" s="156"/>
      <c r="JI265" s="156"/>
      <c r="JJ265" s="156"/>
      <c r="JK265" s="156"/>
      <c r="JL265" s="156"/>
      <c r="JM265" s="156"/>
      <c r="JN265" s="156"/>
      <c r="JO265" s="156"/>
      <c r="JP265" s="156"/>
      <c r="JQ265" s="156"/>
      <c r="JR265" s="156"/>
      <c r="JS265" s="156"/>
      <c r="JT265" s="156"/>
      <c r="JU265" s="156"/>
    </row>
    <row r="266" spans="1:281" s="174" customFormat="1" ht="19.5" customHeight="1" x14ac:dyDescent="0.35">
      <c r="A266" s="156"/>
      <c r="B266" s="813">
        <f t="shared" ref="B266:B276" si="1618">EDATE(B265,1)</f>
        <v>41671</v>
      </c>
      <c r="C266" s="814">
        <f t="shared" ref="C266:C276" si="1619">G265</f>
        <v>24166.51</v>
      </c>
      <c r="D266" s="816">
        <v>0</v>
      </c>
      <c r="E266" s="816">
        <v>0</v>
      </c>
      <c r="F266" s="814">
        <f t="shared" si="1580"/>
        <v>-212.92000000000002</v>
      </c>
      <c r="G266" s="817">
        <f t="shared" ref="G266:G276" si="1620">F266+G265</f>
        <v>23953.59</v>
      </c>
      <c r="H266" s="818">
        <f t="shared" ref="H266:H276" si="1621">F266/G265</f>
        <v>-8.8105398752240192E-3</v>
      </c>
      <c r="I266" s="765">
        <f t="shared" ref="I266:I276" si="1622">F266+I265</f>
        <v>141460.45999999996</v>
      </c>
      <c r="J266" s="159">
        <f t="shared" si="1581"/>
        <v>-1046.4100000000035</v>
      </c>
      <c r="K266" s="267">
        <v>41671</v>
      </c>
      <c r="L266" s="162">
        <f t="shared" ref="L266:L276" si="1623">L265</f>
        <v>0</v>
      </c>
      <c r="M266" s="260">
        <v>137</v>
      </c>
      <c r="N266" s="175">
        <f t="shared" si="1582"/>
        <v>0</v>
      </c>
      <c r="O266" s="162">
        <f t="shared" ref="O266:O276" si="1624">O265</f>
        <v>0</v>
      </c>
      <c r="P266" s="259">
        <v>-21.4</v>
      </c>
      <c r="Q266" s="176">
        <f t="shared" si="1583"/>
        <v>0</v>
      </c>
      <c r="R266" s="161">
        <f t="shared" ref="R266:R276" si="1625">R265</f>
        <v>0</v>
      </c>
      <c r="S266" s="260">
        <v>1037</v>
      </c>
      <c r="T266" s="177">
        <f t="shared" si="1584"/>
        <v>0</v>
      </c>
      <c r="U266" s="164">
        <f t="shared" ref="U266:U276" si="1626">U265</f>
        <v>0</v>
      </c>
      <c r="V266" s="260">
        <v>68.599999999999994</v>
      </c>
      <c r="W266" s="177">
        <f t="shared" si="1585"/>
        <v>0</v>
      </c>
      <c r="X266" s="164">
        <f t="shared" ref="X266:X276" si="1627">X265</f>
        <v>0</v>
      </c>
      <c r="Y266" s="248">
        <v>8508</v>
      </c>
      <c r="Z266" s="178">
        <f t="shared" si="1586"/>
        <v>0</v>
      </c>
      <c r="AA266" s="165">
        <f t="shared" ref="AA266:AA276" si="1628">AA265</f>
        <v>0</v>
      </c>
      <c r="AB266" s="248">
        <v>4254</v>
      </c>
      <c r="AC266" s="179">
        <f t="shared" si="1587"/>
        <v>0</v>
      </c>
      <c r="AD266" s="164">
        <f t="shared" ref="AD266:AD276" si="1629">AD265</f>
        <v>0</v>
      </c>
      <c r="AE266" s="248">
        <v>850.8</v>
      </c>
      <c r="AF266" s="179">
        <f t="shared" si="1588"/>
        <v>0</v>
      </c>
      <c r="AG266" s="164">
        <f t="shared" ref="AG266:AG276" si="1630">AG265</f>
        <v>0</v>
      </c>
      <c r="AH266" s="439">
        <v>1796</v>
      </c>
      <c r="AI266" s="178">
        <f t="shared" si="1589"/>
        <v>0</v>
      </c>
      <c r="AJ266" s="165">
        <f t="shared" ref="AJ266:AJ276" si="1631">AJ265</f>
        <v>0</v>
      </c>
      <c r="AK266" s="439">
        <v>878.5</v>
      </c>
      <c r="AL266" s="179">
        <f t="shared" si="1590"/>
        <v>0</v>
      </c>
      <c r="AM266" s="164">
        <f t="shared" ref="AM266:AM276" si="1632">AM265</f>
        <v>0</v>
      </c>
      <c r="AN266" s="439">
        <v>328</v>
      </c>
      <c r="AO266" s="178">
        <f t="shared" si="1591"/>
        <v>0</v>
      </c>
      <c r="AP266" s="165">
        <f t="shared" ref="AP266:AP276" si="1633">AP265</f>
        <v>0</v>
      </c>
      <c r="AQ266" s="259">
        <v>-2427</v>
      </c>
      <c r="AR266" s="179">
        <f t="shared" si="1592"/>
        <v>0</v>
      </c>
      <c r="AS266" s="164">
        <f t="shared" ref="AS266:AS276" si="1634">AS265</f>
        <v>1</v>
      </c>
      <c r="AT266" s="259">
        <v>-277.8</v>
      </c>
      <c r="AU266" s="180">
        <f t="shared" si="1593"/>
        <v>-277.8</v>
      </c>
      <c r="AV266" s="162">
        <f t="shared" ref="AV266:AV276" si="1635">AV265</f>
        <v>0</v>
      </c>
      <c r="AW266" s="259">
        <v>-525</v>
      </c>
      <c r="AX266" s="176">
        <f t="shared" si="1594"/>
        <v>0</v>
      </c>
      <c r="AY266" s="161">
        <f t="shared" ref="AY266:AY276" si="1636">AY265</f>
        <v>0</v>
      </c>
      <c r="AZ266" s="248">
        <v>448.25</v>
      </c>
      <c r="BA266" s="181">
        <f t="shared" si="1595"/>
        <v>0</v>
      </c>
      <c r="BB266" s="162">
        <f t="shared" ref="BB266:BB276" si="1637">BB265</f>
        <v>0</v>
      </c>
      <c r="BC266" s="248">
        <v>37.03</v>
      </c>
      <c r="BD266" s="182">
        <f t="shared" si="1596"/>
        <v>0</v>
      </c>
      <c r="BE266" s="161">
        <f t="shared" ref="BE266:BE276" si="1638">BE265</f>
        <v>0</v>
      </c>
      <c r="BF266" s="247">
        <v>-950.25</v>
      </c>
      <c r="BG266" s="182">
        <f t="shared" si="1597"/>
        <v>0</v>
      </c>
      <c r="BH266" s="161">
        <f t="shared" ref="BH266:BH276" si="1639">BH265</f>
        <v>0</v>
      </c>
      <c r="BI266" s="247">
        <v>-494.63</v>
      </c>
      <c r="BJ266" s="180">
        <f t="shared" si="1598"/>
        <v>0</v>
      </c>
      <c r="BK266" s="161">
        <f t="shared" ref="BK266:BK276" si="1640">BK265</f>
        <v>1</v>
      </c>
      <c r="BL266" s="247">
        <v>-130.13</v>
      </c>
      <c r="BM266" s="180">
        <f t="shared" si="1599"/>
        <v>-130.13</v>
      </c>
      <c r="BN266" s="161">
        <f t="shared" ref="BN266:BN276" si="1641">BN265</f>
        <v>0</v>
      </c>
      <c r="BO266" s="259">
        <v>-1384.25</v>
      </c>
      <c r="BP266" s="176">
        <f t="shared" si="1600"/>
        <v>0</v>
      </c>
      <c r="BQ266" s="161">
        <f t="shared" ref="BQ266:BQ276" si="1642">BQ265</f>
        <v>0</v>
      </c>
      <c r="BR266" s="260">
        <v>325.01</v>
      </c>
      <c r="BS266" s="182">
        <f t="shared" si="1601"/>
        <v>0</v>
      </c>
      <c r="BT266" s="161">
        <f t="shared" ref="BT266:BT276" si="1643">BT265</f>
        <v>1</v>
      </c>
      <c r="BU266" s="260">
        <v>162.51</v>
      </c>
      <c r="BV266" s="180">
        <f t="shared" si="1602"/>
        <v>162.51</v>
      </c>
      <c r="BW266" s="162">
        <f t="shared" ref="BW266:BW276" si="1644">BW265</f>
        <v>1</v>
      </c>
      <c r="BX266" s="260">
        <v>32.5</v>
      </c>
      <c r="BY266" s="176">
        <f t="shared" si="1603"/>
        <v>32.5</v>
      </c>
      <c r="BZ266" s="161">
        <f t="shared" ref="BZ266:BZ276" si="1645">BZ265</f>
        <v>0</v>
      </c>
      <c r="CA266" s="260">
        <v>243</v>
      </c>
      <c r="CB266" s="180">
        <f t="shared" si="1604"/>
        <v>0</v>
      </c>
      <c r="CC266" s="162">
        <f t="shared" ref="CC266:CC276" si="1646">CC265</f>
        <v>0</v>
      </c>
      <c r="CD266" s="260">
        <v>1258.3499999999999</v>
      </c>
      <c r="CE266" s="182">
        <f t="shared" si="1605"/>
        <v>0</v>
      </c>
      <c r="CF266" s="410">
        <f t="shared" ref="CF266:CF276" si="1647">CF265</f>
        <v>0</v>
      </c>
      <c r="CG266" s="260">
        <v>5050</v>
      </c>
      <c r="CH266" s="182">
        <f t="shared" si="1606"/>
        <v>0</v>
      </c>
      <c r="CI266" s="416">
        <f t="shared" ref="CI266:CI276" si="1648">CI265</f>
        <v>0</v>
      </c>
      <c r="CJ266" s="260">
        <v>2525</v>
      </c>
      <c r="CK266" s="444">
        <f t="shared" si="1607"/>
        <v>0</v>
      </c>
      <c r="CL266" s="162">
        <f t="shared" ref="CL266:CL276" si="1649">CL265</f>
        <v>0</v>
      </c>
      <c r="CM266" s="260">
        <v>505</v>
      </c>
      <c r="CN266" s="608">
        <f t="shared" si="1608"/>
        <v>0</v>
      </c>
      <c r="CO266" s="158">
        <f t="shared" si="1609"/>
        <v>-212.92000000000002</v>
      </c>
      <c r="CP266" s="182"/>
      <c r="CQ266" s="731">
        <f t="shared" si="1610"/>
        <v>-212.92000000000002</v>
      </c>
      <c r="CR266" s="599"/>
      <c r="CS266" s="359">
        <f t="shared" ref="CS266:CS276" si="1650">EDATE(CS265,1)</f>
        <v>41671</v>
      </c>
      <c r="CT266" s="613"/>
      <c r="CU266" s="182"/>
      <c r="CV266" s="608"/>
      <c r="CW266" s="642"/>
      <c r="CX266" s="182"/>
      <c r="CY266" s="608"/>
      <c r="CZ266" s="613"/>
      <c r="DA266" s="182"/>
      <c r="DB266" s="608"/>
      <c r="DC266" s="613"/>
      <c r="DD266" s="182"/>
      <c r="DE266" s="608"/>
      <c r="DF266" s="613"/>
      <c r="DG266" s="182"/>
      <c r="DH266" s="608"/>
      <c r="DI266" s="613"/>
      <c r="DJ266" s="182"/>
      <c r="DK266" s="608"/>
      <c r="DL266" s="613"/>
      <c r="DM266" s="182"/>
      <c r="DN266" s="608"/>
      <c r="DO266" s="613"/>
      <c r="DP266" s="182"/>
      <c r="DQ266" s="608"/>
      <c r="DR266" s="613"/>
      <c r="DS266" s="182"/>
      <c r="DT266" s="608"/>
      <c r="DU266" s="613"/>
      <c r="DV266" s="182"/>
      <c r="DW266" s="608"/>
      <c r="DX266" s="613"/>
      <c r="DY266" s="182"/>
      <c r="DZ266" s="608"/>
      <c r="EA266" s="613"/>
      <c r="EB266" s="182"/>
      <c r="EC266" s="608"/>
      <c r="ED266" s="613"/>
      <c r="EE266" s="182"/>
      <c r="EF266" s="608"/>
      <c r="EG266" s="613"/>
      <c r="EH266" s="182"/>
      <c r="EI266" s="608"/>
      <c r="EJ266" s="613"/>
      <c r="EK266" s="182"/>
      <c r="EL266" s="608"/>
      <c r="EM266" s="613"/>
      <c r="EN266" s="182"/>
      <c r="EO266" s="608"/>
      <c r="EP266" s="613"/>
      <c r="EQ266" s="182"/>
      <c r="ER266" s="608"/>
      <c r="ES266" s="613"/>
      <c r="ET266" s="182"/>
      <c r="EU266" s="608"/>
      <c r="EV266" s="613"/>
      <c r="EW266" s="182"/>
      <c r="EX266" s="608"/>
      <c r="EY266" s="613"/>
      <c r="EZ266" s="182"/>
      <c r="FA266" s="608"/>
      <c r="FB266" s="182"/>
      <c r="FC266" s="182"/>
      <c r="FD266" s="182"/>
      <c r="FE266" s="588"/>
      <c r="FF266" s="182"/>
      <c r="FG266" s="181"/>
      <c r="FH266" s="860"/>
      <c r="FI266" s="662">
        <f t="shared" si="1400"/>
        <v>42948</v>
      </c>
      <c r="FJ266" s="688">
        <f t="shared" si="1579"/>
        <v>0</v>
      </c>
      <c r="FK266" s="688">
        <f t="shared" si="1528"/>
        <v>0</v>
      </c>
      <c r="FL266" s="240">
        <f t="shared" si="1529"/>
        <v>0</v>
      </c>
      <c r="FM266" s="240">
        <f t="shared" si="1530"/>
        <v>0</v>
      </c>
      <c r="FN266" s="240">
        <f t="shared" si="1531"/>
        <v>0</v>
      </c>
      <c r="FO266" s="240">
        <f t="shared" si="1532"/>
        <v>0</v>
      </c>
      <c r="FP266" s="240">
        <f t="shared" si="1533"/>
        <v>0</v>
      </c>
      <c r="FQ266" s="240">
        <f t="shared" si="1534"/>
        <v>0</v>
      </c>
      <c r="FR266" s="240">
        <f t="shared" si="1535"/>
        <v>0</v>
      </c>
      <c r="FS266" s="240">
        <f t="shared" si="1536"/>
        <v>0</v>
      </c>
      <c r="FT266" s="240">
        <f t="shared" si="1537"/>
        <v>9083.01</v>
      </c>
      <c r="FU266" s="240">
        <f t="shared" si="1538"/>
        <v>0</v>
      </c>
      <c r="FV266" s="240">
        <f t="shared" si="1539"/>
        <v>34218</v>
      </c>
      <c r="FW266" s="240">
        <f t="shared" si="1540"/>
        <v>0</v>
      </c>
      <c r="FX266" s="240">
        <f t="shared" si="1541"/>
        <v>0</v>
      </c>
      <c r="FY266" s="240">
        <f t="shared" si="1542"/>
        <v>0</v>
      </c>
      <c r="FZ266" s="240">
        <f t="shared" si="1543"/>
        <v>0</v>
      </c>
      <c r="GA266" s="240">
        <f t="shared" si="1544"/>
        <v>0</v>
      </c>
      <c r="GB266" s="240">
        <f t="shared" si="1545"/>
        <v>68399.97</v>
      </c>
      <c r="GC266" s="681">
        <f t="shared" si="1546"/>
        <v>34199.99</v>
      </c>
      <c r="GD266" s="681">
        <f t="shared" si="1547"/>
        <v>0</v>
      </c>
      <c r="GE266" s="681">
        <f t="shared" si="1548"/>
        <v>0</v>
      </c>
      <c r="GF266" s="681">
        <f t="shared" si="1401"/>
        <v>145900.97</v>
      </c>
      <c r="GG266" s="169">
        <f t="shared" si="1402"/>
        <v>42948</v>
      </c>
      <c r="GH266" s="686">
        <f t="shared" si="1549"/>
        <v>0</v>
      </c>
      <c r="GI266" s="171">
        <f t="shared" si="1550"/>
        <v>0</v>
      </c>
      <c r="GJ266" s="171">
        <f t="shared" si="1551"/>
        <v>0</v>
      </c>
      <c r="GK266" s="171">
        <f t="shared" si="1552"/>
        <v>0</v>
      </c>
      <c r="GL266" s="171">
        <f t="shared" si="1553"/>
        <v>0</v>
      </c>
      <c r="GM266" s="171">
        <f t="shared" si="1554"/>
        <v>0</v>
      </c>
      <c r="GN266" s="171">
        <f t="shared" si="1555"/>
        <v>0</v>
      </c>
      <c r="GO266" s="171">
        <f t="shared" si="1556"/>
        <v>0</v>
      </c>
      <c r="GP266" s="171">
        <f t="shared" si="1557"/>
        <v>0</v>
      </c>
      <c r="GQ266" s="171">
        <f t="shared" si="1558"/>
        <v>0</v>
      </c>
      <c r="GR266" s="171">
        <f t="shared" si="1559"/>
        <v>0</v>
      </c>
      <c r="GS266" s="171">
        <f t="shared" si="1560"/>
        <v>10293.4</v>
      </c>
      <c r="GT266" s="171">
        <f t="shared" si="1561"/>
        <v>0</v>
      </c>
      <c r="GU266" s="171">
        <f t="shared" si="1562"/>
        <v>0</v>
      </c>
      <c r="GV266" s="171">
        <f t="shared" si="1563"/>
        <v>0</v>
      </c>
      <c r="GW266" s="171">
        <f t="shared" si="1564"/>
        <v>0</v>
      </c>
      <c r="GX266" s="171">
        <f t="shared" si="1565"/>
        <v>0</v>
      </c>
      <c r="GY266" s="171">
        <f t="shared" si="1566"/>
        <v>20561.650000000001</v>
      </c>
      <c r="GZ266" s="171">
        <f t="shared" si="1567"/>
        <v>0</v>
      </c>
      <c r="HA266" s="171">
        <f t="shared" si="1568"/>
        <v>0</v>
      </c>
      <c r="HB266" s="171">
        <f t="shared" si="1569"/>
        <v>116577.92</v>
      </c>
      <c r="HC266" s="171">
        <f t="shared" si="1570"/>
        <v>18662.989999999998</v>
      </c>
      <c r="HD266" s="171">
        <f t="shared" si="1571"/>
        <v>0</v>
      </c>
      <c r="HE266" s="171">
        <f t="shared" si="1572"/>
        <v>0</v>
      </c>
      <c r="HF266" s="171">
        <f t="shared" si="1573"/>
        <v>0</v>
      </c>
      <c r="HG266" s="171">
        <f t="shared" si="1574"/>
        <v>0</v>
      </c>
      <c r="HH266" s="171">
        <f t="shared" si="1575"/>
        <v>0</v>
      </c>
      <c r="HI266" s="778"/>
      <c r="HJ266" s="171">
        <f t="shared" si="1576"/>
        <v>205.81</v>
      </c>
      <c r="HK266" s="171">
        <f t="shared" si="1577"/>
        <v>9745</v>
      </c>
      <c r="HL266" s="172">
        <f t="shared" si="1578"/>
        <v>42948</v>
      </c>
      <c r="HM266" s="171">
        <f t="shared" si="1433"/>
        <v>311996.93000000005</v>
      </c>
      <c r="HN266" s="700">
        <f t="shared" si="1611"/>
        <v>41671</v>
      </c>
      <c r="HO266" s="160">
        <f t="shared" si="1612"/>
        <v>0</v>
      </c>
      <c r="HP266" s="160">
        <f t="shared" si="1613"/>
        <v>-212.92000000000002</v>
      </c>
      <c r="HQ266" s="171">
        <f t="shared" si="1614"/>
        <v>-212.92000000000002</v>
      </c>
      <c r="HR266" s="168">
        <f t="shared" si="1615"/>
        <v>0</v>
      </c>
      <c r="HS266" s="168">
        <f t="shared" si="1616"/>
        <v>1</v>
      </c>
      <c r="HT266" s="160">
        <f t="shared" ref="HT266:HT276" si="1651">HQ266+HT265</f>
        <v>141460.45999999996</v>
      </c>
      <c r="HU266" s="158">
        <f>MAX(HT55:HT266)</f>
        <v>142506.86999999997</v>
      </c>
      <c r="HV266" s="158">
        <f t="shared" si="1617"/>
        <v>-1046.4100000000035</v>
      </c>
      <c r="HW266" s="170"/>
      <c r="HX266" s="468"/>
      <c r="HY266" s="156"/>
      <c r="HZ266" s="156"/>
      <c r="IA266" s="156"/>
      <c r="IB266" s="156"/>
      <c r="IC266" s="156"/>
      <c r="ID266" s="156"/>
      <c r="IE266" s="156"/>
      <c r="IF266" s="156"/>
      <c r="IG266" s="156"/>
      <c r="IH266" s="156"/>
      <c r="II266" s="156"/>
      <c r="IJ266" s="156"/>
      <c r="IK266" s="156"/>
      <c r="IL266" s="156"/>
      <c r="IM266" s="156"/>
      <c r="IN266" s="156"/>
      <c r="IO266" s="156"/>
      <c r="IP266" s="156"/>
      <c r="IQ266" s="156"/>
      <c r="IR266" s="156"/>
      <c r="IS266" s="156"/>
      <c r="IT266" s="156"/>
      <c r="IU266" s="156"/>
      <c r="IV266" s="156"/>
      <c r="IW266" s="156"/>
      <c r="IX266" s="156"/>
      <c r="IY266" s="156"/>
      <c r="IZ266" s="156"/>
      <c r="JA266" s="156"/>
      <c r="JB266" s="156"/>
      <c r="JC266" s="156"/>
      <c r="JD266" s="156"/>
      <c r="JE266" s="156"/>
      <c r="JF266" s="156"/>
      <c r="JG266" s="156"/>
      <c r="JH266" s="156"/>
      <c r="JI266" s="156"/>
      <c r="JJ266" s="156"/>
      <c r="JK266" s="156"/>
      <c r="JL266" s="156"/>
      <c r="JM266" s="156"/>
      <c r="JN266" s="156"/>
      <c r="JO266" s="156"/>
      <c r="JP266" s="156"/>
      <c r="JQ266" s="156"/>
      <c r="JR266" s="156"/>
      <c r="JS266" s="156"/>
      <c r="JT266" s="156"/>
      <c r="JU266" s="156"/>
    </row>
    <row r="267" spans="1:281" s="174" customFormat="1" ht="19.5" customHeight="1" x14ac:dyDescent="0.35">
      <c r="A267" s="156"/>
      <c r="B267" s="813">
        <f t="shared" si="1618"/>
        <v>41699</v>
      </c>
      <c r="C267" s="814">
        <f t="shared" si="1619"/>
        <v>23953.59</v>
      </c>
      <c r="D267" s="816">
        <v>0</v>
      </c>
      <c r="E267" s="816">
        <v>0</v>
      </c>
      <c r="F267" s="814">
        <f t="shared" si="1580"/>
        <v>-268.61</v>
      </c>
      <c r="G267" s="817">
        <f t="shared" si="1620"/>
        <v>23684.98</v>
      </c>
      <c r="H267" s="818">
        <f t="shared" si="1621"/>
        <v>-1.1213767957120415E-2</v>
      </c>
      <c r="I267" s="765">
        <f t="shared" si="1622"/>
        <v>141191.84999999998</v>
      </c>
      <c r="J267" s="159">
        <f t="shared" si="1581"/>
        <v>-1315.0199999999895</v>
      </c>
      <c r="K267" s="267">
        <v>41699</v>
      </c>
      <c r="L267" s="162">
        <f t="shared" si="1623"/>
        <v>0</v>
      </c>
      <c r="M267" s="260">
        <v>644.5</v>
      </c>
      <c r="N267" s="175">
        <f t="shared" si="1582"/>
        <v>0</v>
      </c>
      <c r="O267" s="162">
        <f t="shared" si="1624"/>
        <v>0</v>
      </c>
      <c r="P267" s="260">
        <v>64.45</v>
      </c>
      <c r="Q267" s="176">
        <f t="shared" si="1583"/>
        <v>0</v>
      </c>
      <c r="R267" s="161">
        <f t="shared" si="1625"/>
        <v>0</v>
      </c>
      <c r="S267" s="260">
        <v>247</v>
      </c>
      <c r="T267" s="177">
        <f t="shared" si="1584"/>
        <v>0</v>
      </c>
      <c r="U267" s="164">
        <f t="shared" si="1626"/>
        <v>0</v>
      </c>
      <c r="V267" s="259">
        <v>-10.4</v>
      </c>
      <c r="W267" s="177">
        <f t="shared" si="1585"/>
        <v>0</v>
      </c>
      <c r="X267" s="164">
        <f t="shared" si="1627"/>
        <v>0</v>
      </c>
      <c r="Y267" s="248">
        <v>556</v>
      </c>
      <c r="Z267" s="178">
        <f t="shared" si="1586"/>
        <v>0</v>
      </c>
      <c r="AA267" s="165">
        <f t="shared" si="1628"/>
        <v>0</v>
      </c>
      <c r="AB267" s="248">
        <v>258.5</v>
      </c>
      <c r="AC267" s="179">
        <f t="shared" si="1587"/>
        <v>0</v>
      </c>
      <c r="AD267" s="164">
        <f t="shared" si="1629"/>
        <v>0</v>
      </c>
      <c r="AE267" s="248">
        <v>20.5</v>
      </c>
      <c r="AF267" s="179">
        <f t="shared" si="1588"/>
        <v>0</v>
      </c>
      <c r="AG267" s="164">
        <f t="shared" si="1630"/>
        <v>0</v>
      </c>
      <c r="AH267" s="439">
        <v>3331</v>
      </c>
      <c r="AI267" s="178">
        <f t="shared" si="1589"/>
        <v>0</v>
      </c>
      <c r="AJ267" s="165">
        <f t="shared" si="1631"/>
        <v>0</v>
      </c>
      <c r="AK267" s="439">
        <v>1646</v>
      </c>
      <c r="AL267" s="179">
        <f t="shared" si="1590"/>
        <v>0</v>
      </c>
      <c r="AM267" s="164">
        <f t="shared" si="1632"/>
        <v>0</v>
      </c>
      <c r="AN267" s="439">
        <v>635</v>
      </c>
      <c r="AO267" s="178">
        <f t="shared" si="1591"/>
        <v>0</v>
      </c>
      <c r="AP267" s="165">
        <f t="shared" si="1633"/>
        <v>0</v>
      </c>
      <c r="AQ267" s="260">
        <v>3410</v>
      </c>
      <c r="AR267" s="179">
        <f t="shared" si="1592"/>
        <v>0</v>
      </c>
      <c r="AS267" s="164">
        <f t="shared" si="1634"/>
        <v>1</v>
      </c>
      <c r="AT267" s="260">
        <v>341</v>
      </c>
      <c r="AU267" s="180">
        <f t="shared" si="1593"/>
        <v>341</v>
      </c>
      <c r="AV267" s="162">
        <f t="shared" si="1635"/>
        <v>0</v>
      </c>
      <c r="AW267" s="260">
        <v>1</v>
      </c>
      <c r="AX267" s="176">
        <f t="shared" si="1594"/>
        <v>0</v>
      </c>
      <c r="AY267" s="161">
        <f t="shared" si="1636"/>
        <v>0</v>
      </c>
      <c r="AZ267" s="248">
        <v>757.25</v>
      </c>
      <c r="BA267" s="181">
        <f t="shared" si="1595"/>
        <v>0</v>
      </c>
      <c r="BB267" s="162">
        <f t="shared" si="1637"/>
        <v>0</v>
      </c>
      <c r="BC267" s="248">
        <v>71.83</v>
      </c>
      <c r="BD267" s="182">
        <f t="shared" si="1596"/>
        <v>0</v>
      </c>
      <c r="BE267" s="161">
        <f t="shared" si="1638"/>
        <v>0</v>
      </c>
      <c r="BF267" s="247">
        <v>-1155.25</v>
      </c>
      <c r="BG267" s="182">
        <f t="shared" si="1597"/>
        <v>0</v>
      </c>
      <c r="BH267" s="161">
        <f t="shared" si="1639"/>
        <v>0</v>
      </c>
      <c r="BI267" s="247">
        <v>-597.13</v>
      </c>
      <c r="BJ267" s="180">
        <f t="shared" si="1598"/>
        <v>0</v>
      </c>
      <c r="BK267" s="161">
        <f t="shared" si="1640"/>
        <v>1</v>
      </c>
      <c r="BL267" s="247">
        <v>-150.63</v>
      </c>
      <c r="BM267" s="180">
        <f t="shared" si="1599"/>
        <v>-150.63</v>
      </c>
      <c r="BN267" s="161">
        <f t="shared" si="1641"/>
        <v>0</v>
      </c>
      <c r="BO267" s="259">
        <v>-657.75</v>
      </c>
      <c r="BP267" s="176">
        <f t="shared" si="1600"/>
        <v>0</v>
      </c>
      <c r="BQ267" s="161">
        <f t="shared" si="1642"/>
        <v>0</v>
      </c>
      <c r="BR267" s="259">
        <v>-491.96</v>
      </c>
      <c r="BS267" s="182">
        <f t="shared" si="1601"/>
        <v>0</v>
      </c>
      <c r="BT267" s="161">
        <f t="shared" si="1643"/>
        <v>1</v>
      </c>
      <c r="BU267" s="259">
        <v>-304.48</v>
      </c>
      <c r="BV267" s="180">
        <f t="shared" si="1602"/>
        <v>-304.48</v>
      </c>
      <c r="BW267" s="162">
        <f t="shared" si="1644"/>
        <v>1</v>
      </c>
      <c r="BX267" s="259">
        <v>-154.5</v>
      </c>
      <c r="BY267" s="176">
        <f t="shared" si="1603"/>
        <v>-154.5</v>
      </c>
      <c r="BZ267" s="161">
        <f t="shared" si="1645"/>
        <v>0</v>
      </c>
      <c r="CA267" s="259">
        <v>-312.02</v>
      </c>
      <c r="CB267" s="180">
        <f t="shared" si="1604"/>
        <v>0</v>
      </c>
      <c r="CC267" s="162">
        <f t="shared" si="1646"/>
        <v>0</v>
      </c>
      <c r="CD267" s="260">
        <v>461.85</v>
      </c>
      <c r="CE267" s="182">
        <f t="shared" si="1605"/>
        <v>0</v>
      </c>
      <c r="CF267" s="410">
        <f t="shared" si="1647"/>
        <v>0</v>
      </c>
      <c r="CG267" s="259">
        <v>-4448</v>
      </c>
      <c r="CH267" s="182">
        <f t="shared" si="1606"/>
        <v>0</v>
      </c>
      <c r="CI267" s="416">
        <f t="shared" si="1648"/>
        <v>0</v>
      </c>
      <c r="CJ267" s="259">
        <v>-2263</v>
      </c>
      <c r="CK267" s="444">
        <f t="shared" si="1607"/>
        <v>0</v>
      </c>
      <c r="CL267" s="162">
        <f t="shared" si="1649"/>
        <v>0</v>
      </c>
      <c r="CM267" s="259">
        <v>-515</v>
      </c>
      <c r="CN267" s="608">
        <f t="shared" si="1608"/>
        <v>0</v>
      </c>
      <c r="CO267" s="158">
        <f t="shared" si="1609"/>
        <v>-268.61</v>
      </c>
      <c r="CP267" s="182"/>
      <c r="CQ267" s="731">
        <f t="shared" si="1610"/>
        <v>-268.61</v>
      </c>
      <c r="CR267" s="599"/>
      <c r="CS267" s="359">
        <f t="shared" si="1650"/>
        <v>41699</v>
      </c>
      <c r="CT267" s="613"/>
      <c r="CU267" s="182"/>
      <c r="CV267" s="608"/>
      <c r="CW267" s="642"/>
      <c r="CX267" s="182"/>
      <c r="CY267" s="608"/>
      <c r="CZ267" s="613"/>
      <c r="DA267" s="182"/>
      <c r="DB267" s="608"/>
      <c r="DC267" s="613"/>
      <c r="DD267" s="182"/>
      <c r="DE267" s="608"/>
      <c r="DF267" s="613"/>
      <c r="DG267" s="182"/>
      <c r="DH267" s="608"/>
      <c r="DI267" s="613"/>
      <c r="DJ267" s="182"/>
      <c r="DK267" s="608"/>
      <c r="DL267" s="613"/>
      <c r="DM267" s="182"/>
      <c r="DN267" s="608"/>
      <c r="DO267" s="613"/>
      <c r="DP267" s="182"/>
      <c r="DQ267" s="608"/>
      <c r="DR267" s="613"/>
      <c r="DS267" s="182"/>
      <c r="DT267" s="608"/>
      <c r="DU267" s="613"/>
      <c r="DV267" s="182"/>
      <c r="DW267" s="608"/>
      <c r="DX267" s="613"/>
      <c r="DY267" s="182"/>
      <c r="DZ267" s="608"/>
      <c r="EA267" s="613"/>
      <c r="EB267" s="182"/>
      <c r="EC267" s="608"/>
      <c r="ED267" s="613"/>
      <c r="EE267" s="182"/>
      <c r="EF267" s="608"/>
      <c r="EG267" s="613"/>
      <c r="EH267" s="182"/>
      <c r="EI267" s="608"/>
      <c r="EJ267" s="613"/>
      <c r="EK267" s="182"/>
      <c r="EL267" s="608"/>
      <c r="EM267" s="613"/>
      <c r="EN267" s="182"/>
      <c r="EO267" s="608"/>
      <c r="EP267" s="613"/>
      <c r="EQ267" s="182"/>
      <c r="ER267" s="608"/>
      <c r="ES267" s="613"/>
      <c r="ET267" s="182"/>
      <c r="EU267" s="608"/>
      <c r="EV267" s="613"/>
      <c r="EW267" s="182"/>
      <c r="EX267" s="608"/>
      <c r="EY267" s="613"/>
      <c r="EZ267" s="182"/>
      <c r="FA267" s="608"/>
      <c r="FB267" s="182"/>
      <c r="FC267" s="182"/>
      <c r="FD267" s="182"/>
      <c r="FE267" s="588"/>
      <c r="FF267" s="182"/>
      <c r="FG267" s="181"/>
      <c r="FH267" s="860"/>
      <c r="FI267" s="662">
        <f t="shared" si="1400"/>
        <v>42979</v>
      </c>
      <c r="FJ267" s="688">
        <f t="shared" si="1579"/>
        <v>0</v>
      </c>
      <c r="FK267" s="688">
        <f t="shared" si="1528"/>
        <v>0</v>
      </c>
      <c r="FL267" s="240">
        <f t="shared" si="1529"/>
        <v>0</v>
      </c>
      <c r="FM267" s="240">
        <f t="shared" si="1530"/>
        <v>0</v>
      </c>
      <c r="FN267" s="240">
        <f t="shared" si="1531"/>
        <v>0</v>
      </c>
      <c r="FO267" s="240">
        <f t="shared" si="1532"/>
        <v>0</v>
      </c>
      <c r="FP267" s="240">
        <f t="shared" si="1533"/>
        <v>0</v>
      </c>
      <c r="FQ267" s="240">
        <f t="shared" si="1534"/>
        <v>0</v>
      </c>
      <c r="FR267" s="240">
        <f t="shared" si="1535"/>
        <v>0</v>
      </c>
      <c r="FS267" s="240">
        <f t="shared" si="1536"/>
        <v>0</v>
      </c>
      <c r="FT267" s="240">
        <f t="shared" si="1537"/>
        <v>9079.01</v>
      </c>
      <c r="FU267" s="240">
        <f t="shared" si="1538"/>
        <v>0</v>
      </c>
      <c r="FV267" s="240">
        <f t="shared" si="1539"/>
        <v>35506</v>
      </c>
      <c r="FW267" s="240">
        <f t="shared" si="1540"/>
        <v>0</v>
      </c>
      <c r="FX267" s="240">
        <f t="shared" si="1541"/>
        <v>0</v>
      </c>
      <c r="FY267" s="240">
        <f t="shared" si="1542"/>
        <v>0</v>
      </c>
      <c r="FZ267" s="240">
        <f t="shared" si="1543"/>
        <v>0</v>
      </c>
      <c r="GA267" s="240">
        <f t="shared" si="1544"/>
        <v>0</v>
      </c>
      <c r="GB267" s="240">
        <f t="shared" si="1545"/>
        <v>70049.91</v>
      </c>
      <c r="GC267" s="681">
        <f t="shared" si="1546"/>
        <v>35024.959999999999</v>
      </c>
      <c r="GD267" s="681">
        <f t="shared" si="1547"/>
        <v>0</v>
      </c>
      <c r="GE267" s="681">
        <f t="shared" si="1548"/>
        <v>0</v>
      </c>
      <c r="GF267" s="681">
        <f t="shared" si="1401"/>
        <v>149659.88</v>
      </c>
      <c r="GG267" s="169">
        <f t="shared" si="1402"/>
        <v>42979</v>
      </c>
      <c r="GH267" s="686">
        <f t="shared" si="1549"/>
        <v>0</v>
      </c>
      <c r="GI267" s="171">
        <f t="shared" si="1550"/>
        <v>0</v>
      </c>
      <c r="GJ267" s="171">
        <f t="shared" si="1551"/>
        <v>0</v>
      </c>
      <c r="GK267" s="171">
        <f t="shared" si="1552"/>
        <v>0</v>
      </c>
      <c r="GL267" s="171">
        <f t="shared" si="1553"/>
        <v>0</v>
      </c>
      <c r="GM267" s="171">
        <f t="shared" si="1554"/>
        <v>0</v>
      </c>
      <c r="GN267" s="171">
        <f t="shared" si="1555"/>
        <v>0</v>
      </c>
      <c r="GO267" s="171">
        <f t="shared" si="1556"/>
        <v>0</v>
      </c>
      <c r="GP267" s="171">
        <f t="shared" si="1557"/>
        <v>0</v>
      </c>
      <c r="GQ267" s="171">
        <f t="shared" si="1558"/>
        <v>0</v>
      </c>
      <c r="GR267" s="171">
        <f t="shared" si="1559"/>
        <v>0</v>
      </c>
      <c r="GS267" s="171">
        <f t="shared" si="1560"/>
        <v>10348</v>
      </c>
      <c r="GT267" s="171">
        <f t="shared" si="1561"/>
        <v>0</v>
      </c>
      <c r="GU267" s="171">
        <f t="shared" si="1562"/>
        <v>0</v>
      </c>
      <c r="GV267" s="171">
        <f t="shared" si="1563"/>
        <v>0</v>
      </c>
      <c r="GW267" s="171">
        <f t="shared" si="1564"/>
        <v>0</v>
      </c>
      <c r="GX267" s="171">
        <f t="shared" si="1565"/>
        <v>0</v>
      </c>
      <c r="GY267" s="171">
        <f t="shared" si="1566"/>
        <v>20494.150000000001</v>
      </c>
      <c r="GZ267" s="171">
        <f t="shared" si="1567"/>
        <v>0</v>
      </c>
      <c r="HA267" s="171">
        <f t="shared" si="1568"/>
        <v>0</v>
      </c>
      <c r="HB267" s="171">
        <f t="shared" si="1569"/>
        <v>117532.66</v>
      </c>
      <c r="HC267" s="171">
        <f t="shared" si="1570"/>
        <v>18822.739999999998</v>
      </c>
      <c r="HD267" s="171">
        <f t="shared" si="1571"/>
        <v>0</v>
      </c>
      <c r="HE267" s="171">
        <f t="shared" si="1572"/>
        <v>0</v>
      </c>
      <c r="HF267" s="171">
        <f t="shared" si="1573"/>
        <v>0</v>
      </c>
      <c r="HG267" s="171">
        <f t="shared" si="1574"/>
        <v>0</v>
      </c>
      <c r="HH267" s="171">
        <f t="shared" si="1575"/>
        <v>0</v>
      </c>
      <c r="HI267" s="778"/>
      <c r="HJ267" s="171">
        <f t="shared" si="1576"/>
        <v>1101.5900000000001</v>
      </c>
      <c r="HK267" s="171">
        <f t="shared" si="1577"/>
        <v>3758.91</v>
      </c>
      <c r="HL267" s="172">
        <f t="shared" si="1578"/>
        <v>42979</v>
      </c>
      <c r="HM267" s="171">
        <f t="shared" si="1433"/>
        <v>316857.43000000005</v>
      </c>
      <c r="HN267" s="700">
        <f t="shared" si="1611"/>
        <v>41699</v>
      </c>
      <c r="HO267" s="160">
        <f t="shared" si="1612"/>
        <v>0</v>
      </c>
      <c r="HP267" s="160">
        <f t="shared" si="1613"/>
        <v>-268.61</v>
      </c>
      <c r="HQ267" s="171">
        <f t="shared" si="1614"/>
        <v>-268.61</v>
      </c>
      <c r="HR267" s="168">
        <f t="shared" si="1615"/>
        <v>0</v>
      </c>
      <c r="HS267" s="168">
        <f t="shared" si="1616"/>
        <v>1</v>
      </c>
      <c r="HT267" s="160">
        <f t="shared" si="1651"/>
        <v>141191.84999999998</v>
      </c>
      <c r="HU267" s="158">
        <f>MAX(HT55:HT267)</f>
        <v>142506.86999999997</v>
      </c>
      <c r="HV267" s="158">
        <f t="shared" si="1617"/>
        <v>-1315.0199999999895</v>
      </c>
      <c r="HW267" s="170"/>
      <c r="HX267" s="468"/>
      <c r="HY267" s="156"/>
      <c r="HZ267" s="156"/>
      <c r="IA267" s="156"/>
      <c r="IB267" s="156"/>
      <c r="IC267" s="156"/>
      <c r="ID267" s="156"/>
      <c r="IE267" s="156"/>
      <c r="IF267" s="156"/>
      <c r="IG267" s="156"/>
      <c r="IH267" s="156"/>
      <c r="II267" s="156"/>
      <c r="IJ267" s="156"/>
      <c r="IK267" s="156"/>
      <c r="IL267" s="156"/>
      <c r="IM267" s="156"/>
      <c r="IN267" s="156"/>
      <c r="IO267" s="156"/>
      <c r="IP267" s="156"/>
      <c r="IQ267" s="156"/>
      <c r="IR267" s="156"/>
      <c r="IS267" s="156"/>
      <c r="IT267" s="156"/>
      <c r="IU267" s="156"/>
      <c r="IV267" s="156"/>
      <c r="IW267" s="156"/>
      <c r="IX267" s="156"/>
      <c r="IY267" s="156"/>
      <c r="IZ267" s="156"/>
      <c r="JA267" s="156"/>
      <c r="JB267" s="156"/>
      <c r="JC267" s="156"/>
      <c r="JD267" s="156"/>
      <c r="JE267" s="156"/>
      <c r="JF267" s="156"/>
      <c r="JG267" s="156"/>
      <c r="JH267" s="156"/>
      <c r="JI267" s="156"/>
      <c r="JJ267" s="156"/>
      <c r="JK267" s="156"/>
      <c r="JL267" s="156"/>
      <c r="JM267" s="156"/>
      <c r="JN267" s="156"/>
      <c r="JO267" s="156"/>
      <c r="JP267" s="156"/>
      <c r="JQ267" s="156"/>
      <c r="JR267" s="156"/>
      <c r="JS267" s="156"/>
      <c r="JT267" s="156"/>
      <c r="JU267" s="156"/>
    </row>
    <row r="268" spans="1:281" s="174" customFormat="1" ht="19.5" customHeight="1" x14ac:dyDescent="0.35">
      <c r="A268" s="156"/>
      <c r="B268" s="813">
        <f t="shared" si="1618"/>
        <v>41730</v>
      </c>
      <c r="C268" s="814">
        <f t="shared" si="1619"/>
        <v>23684.98</v>
      </c>
      <c r="D268" s="816">
        <v>0</v>
      </c>
      <c r="E268" s="816">
        <v>0</v>
      </c>
      <c r="F268" s="814">
        <f t="shared" si="1580"/>
        <v>-1513.84</v>
      </c>
      <c r="G268" s="817">
        <f t="shared" si="1620"/>
        <v>22171.14</v>
      </c>
      <c r="H268" s="818">
        <f t="shared" si="1621"/>
        <v>-6.3915612341661251E-2</v>
      </c>
      <c r="I268" s="765">
        <f t="shared" si="1622"/>
        <v>139678.00999999998</v>
      </c>
      <c r="J268" s="159">
        <f t="shared" si="1581"/>
        <v>-2828.859999999986</v>
      </c>
      <c r="K268" s="267">
        <v>41730</v>
      </c>
      <c r="L268" s="162">
        <f t="shared" si="1623"/>
        <v>0</v>
      </c>
      <c r="M268" s="259">
        <v>-3378.5</v>
      </c>
      <c r="N268" s="175">
        <f t="shared" si="1582"/>
        <v>0</v>
      </c>
      <c r="O268" s="162">
        <f t="shared" si="1624"/>
        <v>0</v>
      </c>
      <c r="P268" s="259">
        <v>-408.05</v>
      </c>
      <c r="Q268" s="176">
        <f t="shared" si="1583"/>
        <v>0</v>
      </c>
      <c r="R268" s="161">
        <f t="shared" si="1625"/>
        <v>0</v>
      </c>
      <c r="S268" s="260">
        <v>274.39999999999998</v>
      </c>
      <c r="T268" s="177">
        <f t="shared" si="1584"/>
        <v>0</v>
      </c>
      <c r="U268" s="164">
        <f t="shared" si="1626"/>
        <v>0</v>
      </c>
      <c r="V268" s="260">
        <v>27.44</v>
      </c>
      <c r="W268" s="177">
        <f t="shared" si="1585"/>
        <v>0</v>
      </c>
      <c r="X268" s="164">
        <f t="shared" si="1627"/>
        <v>0</v>
      </c>
      <c r="Y268" s="247">
        <v>-751</v>
      </c>
      <c r="Z268" s="178">
        <f t="shared" si="1586"/>
        <v>0</v>
      </c>
      <c r="AA268" s="165">
        <f t="shared" si="1628"/>
        <v>0</v>
      </c>
      <c r="AB268" s="247">
        <v>-375.5</v>
      </c>
      <c r="AC268" s="179">
        <f t="shared" si="1587"/>
        <v>0</v>
      </c>
      <c r="AD268" s="164">
        <f t="shared" si="1629"/>
        <v>0</v>
      </c>
      <c r="AE268" s="247">
        <v>-75.099999999999994</v>
      </c>
      <c r="AF268" s="179">
        <f t="shared" si="1588"/>
        <v>0</v>
      </c>
      <c r="AG268" s="164">
        <f t="shared" si="1630"/>
        <v>0</v>
      </c>
      <c r="AH268" s="439">
        <v>2895</v>
      </c>
      <c r="AI268" s="178">
        <f t="shared" si="1589"/>
        <v>0</v>
      </c>
      <c r="AJ268" s="165">
        <f t="shared" si="1631"/>
        <v>0</v>
      </c>
      <c r="AK268" s="439">
        <v>1447.5</v>
      </c>
      <c r="AL268" s="179">
        <f t="shared" si="1590"/>
        <v>0</v>
      </c>
      <c r="AM268" s="164">
        <f t="shared" si="1632"/>
        <v>0</v>
      </c>
      <c r="AN268" s="439">
        <v>579</v>
      </c>
      <c r="AO268" s="178">
        <f t="shared" si="1591"/>
        <v>0</v>
      </c>
      <c r="AP268" s="165">
        <f t="shared" si="1633"/>
        <v>0</v>
      </c>
      <c r="AQ268" s="260">
        <v>238</v>
      </c>
      <c r="AR268" s="179">
        <f t="shared" si="1592"/>
        <v>0</v>
      </c>
      <c r="AS268" s="164">
        <f t="shared" si="1634"/>
        <v>1</v>
      </c>
      <c r="AT268" s="260">
        <v>23.8</v>
      </c>
      <c r="AU268" s="180">
        <f t="shared" si="1593"/>
        <v>23.8</v>
      </c>
      <c r="AV268" s="162">
        <f t="shared" si="1635"/>
        <v>0</v>
      </c>
      <c r="AW268" s="260">
        <v>734</v>
      </c>
      <c r="AX268" s="176">
        <f t="shared" si="1594"/>
        <v>0</v>
      </c>
      <c r="AY268" s="161">
        <f t="shared" si="1636"/>
        <v>0</v>
      </c>
      <c r="AZ268" s="247">
        <v>-1807.75</v>
      </c>
      <c r="BA268" s="181">
        <f t="shared" si="1595"/>
        <v>0</v>
      </c>
      <c r="BB268" s="162">
        <f t="shared" si="1637"/>
        <v>0</v>
      </c>
      <c r="BC268" s="247">
        <v>-184.68</v>
      </c>
      <c r="BD268" s="182">
        <f t="shared" si="1596"/>
        <v>0</v>
      </c>
      <c r="BE268" s="161">
        <f t="shared" si="1638"/>
        <v>0</v>
      </c>
      <c r="BF268" s="247">
        <v>-970.25</v>
      </c>
      <c r="BG268" s="182">
        <f t="shared" si="1597"/>
        <v>0</v>
      </c>
      <c r="BH268" s="161">
        <f t="shared" si="1639"/>
        <v>0</v>
      </c>
      <c r="BI268" s="247">
        <v>-504.63</v>
      </c>
      <c r="BJ268" s="180">
        <f t="shared" si="1598"/>
        <v>0</v>
      </c>
      <c r="BK268" s="161">
        <f t="shared" si="1640"/>
        <v>1</v>
      </c>
      <c r="BL268" s="247">
        <v>-132.13</v>
      </c>
      <c r="BM268" s="180">
        <f t="shared" si="1599"/>
        <v>-132.13</v>
      </c>
      <c r="BN268" s="161">
        <f t="shared" si="1641"/>
        <v>0</v>
      </c>
      <c r="BO268" s="260">
        <v>523.5</v>
      </c>
      <c r="BP268" s="176">
        <f t="shared" si="1600"/>
        <v>0</v>
      </c>
      <c r="BQ268" s="161">
        <f t="shared" si="1642"/>
        <v>0</v>
      </c>
      <c r="BR268" s="259">
        <v>-2251.5300000000002</v>
      </c>
      <c r="BS268" s="182">
        <f t="shared" si="1601"/>
        <v>0</v>
      </c>
      <c r="BT268" s="161">
        <f t="shared" si="1643"/>
        <v>1</v>
      </c>
      <c r="BU268" s="259">
        <v>-1145.26</v>
      </c>
      <c r="BV268" s="180">
        <f t="shared" si="1602"/>
        <v>-1145.26</v>
      </c>
      <c r="BW268" s="162">
        <f t="shared" si="1644"/>
        <v>1</v>
      </c>
      <c r="BX268" s="259">
        <v>-260.25</v>
      </c>
      <c r="BY268" s="176">
        <f t="shared" si="1603"/>
        <v>-260.25</v>
      </c>
      <c r="BZ268" s="161">
        <f t="shared" si="1645"/>
        <v>0</v>
      </c>
      <c r="CA268" s="259">
        <v>-108.98</v>
      </c>
      <c r="CB268" s="180">
        <f t="shared" si="1604"/>
        <v>0</v>
      </c>
      <c r="CC268" s="162">
        <f t="shared" si="1646"/>
        <v>0</v>
      </c>
      <c r="CD268" s="260">
        <v>63.7</v>
      </c>
      <c r="CE268" s="182">
        <f t="shared" si="1605"/>
        <v>0</v>
      </c>
      <c r="CF268" s="410">
        <f t="shared" si="1647"/>
        <v>0</v>
      </c>
      <c r="CG268" s="260">
        <v>311</v>
      </c>
      <c r="CH268" s="182">
        <f t="shared" si="1606"/>
        <v>0</v>
      </c>
      <c r="CI268" s="416">
        <f t="shared" si="1648"/>
        <v>0</v>
      </c>
      <c r="CJ268" s="260">
        <v>136</v>
      </c>
      <c r="CK268" s="444">
        <f t="shared" si="1607"/>
        <v>0</v>
      </c>
      <c r="CL268" s="162">
        <f t="shared" si="1649"/>
        <v>0</v>
      </c>
      <c r="CM268" s="259">
        <v>-4</v>
      </c>
      <c r="CN268" s="608">
        <f t="shared" si="1608"/>
        <v>0</v>
      </c>
      <c r="CO268" s="158">
        <f t="shared" si="1609"/>
        <v>-1513.84</v>
      </c>
      <c r="CP268" s="182"/>
      <c r="CQ268" s="731">
        <f t="shared" si="1610"/>
        <v>-1513.84</v>
      </c>
      <c r="CR268" s="599"/>
      <c r="CS268" s="359">
        <f t="shared" si="1650"/>
        <v>41730</v>
      </c>
      <c r="CT268" s="613"/>
      <c r="CU268" s="182"/>
      <c r="CV268" s="608"/>
      <c r="CW268" s="642"/>
      <c r="CX268" s="182"/>
      <c r="CY268" s="608"/>
      <c r="CZ268" s="613"/>
      <c r="DA268" s="182"/>
      <c r="DB268" s="608"/>
      <c r="DC268" s="613"/>
      <c r="DD268" s="182"/>
      <c r="DE268" s="608"/>
      <c r="DF268" s="613"/>
      <c r="DG268" s="182"/>
      <c r="DH268" s="608"/>
      <c r="DI268" s="613"/>
      <c r="DJ268" s="182"/>
      <c r="DK268" s="608"/>
      <c r="DL268" s="613"/>
      <c r="DM268" s="182"/>
      <c r="DN268" s="608"/>
      <c r="DO268" s="613"/>
      <c r="DP268" s="182"/>
      <c r="DQ268" s="608"/>
      <c r="DR268" s="613"/>
      <c r="DS268" s="182"/>
      <c r="DT268" s="608"/>
      <c r="DU268" s="613"/>
      <c r="DV268" s="182"/>
      <c r="DW268" s="608"/>
      <c r="DX268" s="613"/>
      <c r="DY268" s="182"/>
      <c r="DZ268" s="608"/>
      <c r="EA268" s="613"/>
      <c r="EB268" s="182"/>
      <c r="EC268" s="608"/>
      <c r="ED268" s="613"/>
      <c r="EE268" s="182"/>
      <c r="EF268" s="608"/>
      <c r="EG268" s="613"/>
      <c r="EH268" s="182"/>
      <c r="EI268" s="608"/>
      <c r="EJ268" s="613"/>
      <c r="EK268" s="182"/>
      <c r="EL268" s="608"/>
      <c r="EM268" s="613"/>
      <c r="EN268" s="182"/>
      <c r="EO268" s="608"/>
      <c r="EP268" s="613"/>
      <c r="EQ268" s="182"/>
      <c r="ER268" s="608"/>
      <c r="ES268" s="613"/>
      <c r="ET268" s="182"/>
      <c r="EU268" s="608"/>
      <c r="EV268" s="613"/>
      <c r="EW268" s="182"/>
      <c r="EX268" s="608"/>
      <c r="EY268" s="613"/>
      <c r="EZ268" s="182"/>
      <c r="FA268" s="608"/>
      <c r="FB268" s="182"/>
      <c r="FC268" s="182"/>
      <c r="FD268" s="182"/>
      <c r="FE268" s="588"/>
      <c r="FF268" s="182"/>
      <c r="FG268" s="181"/>
      <c r="FH268" s="860"/>
      <c r="FI268" s="662">
        <f t="shared" si="1400"/>
        <v>43009</v>
      </c>
      <c r="FJ268" s="688">
        <f t="shared" si="1579"/>
        <v>0</v>
      </c>
      <c r="FK268" s="688">
        <f t="shared" si="1528"/>
        <v>0</v>
      </c>
      <c r="FL268" s="240">
        <f t="shared" si="1529"/>
        <v>0</v>
      </c>
      <c r="FM268" s="240">
        <f t="shared" si="1530"/>
        <v>0</v>
      </c>
      <c r="FN268" s="240">
        <f t="shared" si="1531"/>
        <v>0</v>
      </c>
      <c r="FO268" s="240">
        <f t="shared" si="1532"/>
        <v>0</v>
      </c>
      <c r="FP268" s="240">
        <f t="shared" si="1533"/>
        <v>0</v>
      </c>
      <c r="FQ268" s="240">
        <f t="shared" si="1534"/>
        <v>0</v>
      </c>
      <c r="FR268" s="240">
        <f t="shared" si="1535"/>
        <v>0</v>
      </c>
      <c r="FS268" s="240">
        <f t="shared" si="1536"/>
        <v>0</v>
      </c>
      <c r="FT268" s="240">
        <f t="shared" si="1537"/>
        <v>11780.01</v>
      </c>
      <c r="FU268" s="240">
        <f t="shared" si="1538"/>
        <v>0</v>
      </c>
      <c r="FV268" s="240">
        <f t="shared" si="1539"/>
        <v>37742</v>
      </c>
      <c r="FW268" s="240">
        <f t="shared" si="1540"/>
        <v>0</v>
      </c>
      <c r="FX268" s="240">
        <f t="shared" si="1541"/>
        <v>0</v>
      </c>
      <c r="FY268" s="240">
        <f t="shared" si="1542"/>
        <v>0</v>
      </c>
      <c r="FZ268" s="240">
        <f t="shared" si="1543"/>
        <v>0</v>
      </c>
      <c r="GA268" s="240">
        <f t="shared" si="1544"/>
        <v>0</v>
      </c>
      <c r="GB268" s="240">
        <f t="shared" si="1545"/>
        <v>72262.430000000008</v>
      </c>
      <c r="GC268" s="681">
        <f t="shared" si="1546"/>
        <v>36131.21</v>
      </c>
      <c r="GD268" s="681">
        <f t="shared" si="1547"/>
        <v>0</v>
      </c>
      <c r="GE268" s="681">
        <f t="shared" si="1548"/>
        <v>0</v>
      </c>
      <c r="GF268" s="681">
        <f t="shared" si="1401"/>
        <v>157915.65</v>
      </c>
      <c r="GG268" s="169">
        <f t="shared" si="1402"/>
        <v>43009</v>
      </c>
      <c r="GH268" s="686">
        <f t="shared" si="1549"/>
        <v>0</v>
      </c>
      <c r="GI268" s="171">
        <f t="shared" si="1550"/>
        <v>0</v>
      </c>
      <c r="GJ268" s="171">
        <f t="shared" si="1551"/>
        <v>0</v>
      </c>
      <c r="GK268" s="171">
        <f t="shared" si="1552"/>
        <v>0</v>
      </c>
      <c r="GL268" s="171">
        <f t="shared" si="1553"/>
        <v>0</v>
      </c>
      <c r="GM268" s="171">
        <f t="shared" si="1554"/>
        <v>0</v>
      </c>
      <c r="GN268" s="171">
        <f t="shared" si="1555"/>
        <v>0</v>
      </c>
      <c r="GO268" s="171">
        <f t="shared" si="1556"/>
        <v>0</v>
      </c>
      <c r="GP268" s="171">
        <f t="shared" si="1557"/>
        <v>0</v>
      </c>
      <c r="GQ268" s="171">
        <f t="shared" si="1558"/>
        <v>0</v>
      </c>
      <c r="GR268" s="171">
        <f t="shared" si="1559"/>
        <v>0</v>
      </c>
      <c r="GS268" s="171">
        <f t="shared" si="1560"/>
        <v>10524.1</v>
      </c>
      <c r="GT268" s="171">
        <f t="shared" si="1561"/>
        <v>0</v>
      </c>
      <c r="GU268" s="171">
        <f t="shared" si="1562"/>
        <v>0</v>
      </c>
      <c r="GV268" s="171">
        <f t="shared" si="1563"/>
        <v>0</v>
      </c>
      <c r="GW268" s="171">
        <f t="shared" si="1564"/>
        <v>0</v>
      </c>
      <c r="GX268" s="171">
        <f t="shared" si="1565"/>
        <v>0</v>
      </c>
      <c r="GY268" s="171">
        <f t="shared" si="1566"/>
        <v>20702.900000000001</v>
      </c>
      <c r="GZ268" s="171">
        <f t="shared" si="1567"/>
        <v>0</v>
      </c>
      <c r="HA268" s="171">
        <f t="shared" si="1568"/>
        <v>0</v>
      </c>
      <c r="HB268" s="171">
        <f t="shared" si="1569"/>
        <v>118088.92</v>
      </c>
      <c r="HC268" s="171">
        <f t="shared" si="1570"/>
        <v>18933.989999999998</v>
      </c>
      <c r="HD268" s="171">
        <f t="shared" si="1571"/>
        <v>0</v>
      </c>
      <c r="HE268" s="171">
        <f t="shared" si="1572"/>
        <v>0</v>
      </c>
      <c r="HF268" s="171">
        <f t="shared" si="1573"/>
        <v>0</v>
      </c>
      <c r="HG268" s="171">
        <f t="shared" si="1574"/>
        <v>0</v>
      </c>
      <c r="HH268" s="171">
        <f t="shared" si="1575"/>
        <v>0</v>
      </c>
      <c r="HI268" s="778"/>
      <c r="HJ268" s="171">
        <f t="shared" si="1576"/>
        <v>1052.3600000000001</v>
      </c>
      <c r="HK268" s="171">
        <f t="shared" si="1577"/>
        <v>8255.77</v>
      </c>
      <c r="HL268" s="172">
        <f t="shared" si="1578"/>
        <v>43009</v>
      </c>
      <c r="HM268" s="171">
        <f t="shared" si="1433"/>
        <v>326165.56000000006</v>
      </c>
      <c r="HN268" s="700">
        <f t="shared" si="1611"/>
        <v>41730</v>
      </c>
      <c r="HO268" s="160">
        <f t="shared" si="1612"/>
        <v>0</v>
      </c>
      <c r="HP268" s="160">
        <f t="shared" si="1613"/>
        <v>-1513.84</v>
      </c>
      <c r="HQ268" s="171">
        <f t="shared" si="1614"/>
        <v>-1513.84</v>
      </c>
      <c r="HR268" s="168">
        <f t="shared" si="1615"/>
        <v>0</v>
      </c>
      <c r="HS268" s="168">
        <f t="shared" si="1616"/>
        <v>1</v>
      </c>
      <c r="HT268" s="160">
        <f t="shared" si="1651"/>
        <v>139678.00999999998</v>
      </c>
      <c r="HU268" s="158">
        <f>MAX(HT55:HT268)</f>
        <v>142506.86999999997</v>
      </c>
      <c r="HV268" s="158">
        <f t="shared" si="1617"/>
        <v>-2828.859999999986</v>
      </c>
      <c r="HW268" s="170"/>
      <c r="HX268" s="468"/>
      <c r="HY268" s="156"/>
      <c r="HZ268" s="156"/>
      <c r="IA268" s="156"/>
      <c r="IB268" s="156"/>
      <c r="IC268" s="156"/>
      <c r="ID268" s="156"/>
      <c r="IE268" s="156"/>
      <c r="IF268" s="156"/>
      <c r="IG268" s="156"/>
      <c r="IH268" s="156"/>
      <c r="II268" s="156"/>
      <c r="IJ268" s="156"/>
      <c r="IK268" s="156"/>
      <c r="IL268" s="156"/>
      <c r="IM268" s="156"/>
      <c r="IN268" s="156"/>
      <c r="IO268" s="156"/>
      <c r="IP268" s="156"/>
      <c r="IQ268" s="156"/>
      <c r="IR268" s="156"/>
      <c r="IS268" s="156"/>
      <c r="IT268" s="156"/>
      <c r="IU268" s="156"/>
      <c r="IV268" s="156"/>
      <c r="IW268" s="156"/>
      <c r="IX268" s="156"/>
      <c r="IY268" s="156"/>
      <c r="IZ268" s="156"/>
      <c r="JA268" s="156"/>
      <c r="JB268" s="156"/>
      <c r="JC268" s="156"/>
      <c r="JD268" s="156"/>
      <c r="JE268" s="156"/>
      <c r="JF268" s="156"/>
      <c r="JG268" s="156"/>
      <c r="JH268" s="156"/>
      <c r="JI268" s="156"/>
      <c r="JJ268" s="156"/>
      <c r="JK268" s="156"/>
      <c r="JL268" s="156"/>
      <c r="JM268" s="156"/>
      <c r="JN268" s="156"/>
      <c r="JO268" s="156"/>
      <c r="JP268" s="156"/>
      <c r="JQ268" s="156"/>
      <c r="JR268" s="156"/>
      <c r="JS268" s="156"/>
      <c r="JT268" s="156"/>
      <c r="JU268" s="156"/>
    </row>
    <row r="269" spans="1:281" s="174" customFormat="1" ht="19.5" customHeight="1" x14ac:dyDescent="0.35">
      <c r="A269" s="156"/>
      <c r="B269" s="813">
        <f t="shared" si="1618"/>
        <v>41760</v>
      </c>
      <c r="C269" s="814">
        <f t="shared" si="1619"/>
        <v>22171.14</v>
      </c>
      <c r="D269" s="816">
        <v>0</v>
      </c>
      <c r="E269" s="816">
        <v>0</v>
      </c>
      <c r="F269" s="814">
        <f t="shared" si="1580"/>
        <v>-65.970000000000027</v>
      </c>
      <c r="G269" s="817">
        <f t="shared" si="1620"/>
        <v>22105.17</v>
      </c>
      <c r="H269" s="818">
        <f t="shared" si="1621"/>
        <v>-2.9754897583074225E-3</v>
      </c>
      <c r="I269" s="765">
        <f t="shared" si="1622"/>
        <v>139612.03999999998</v>
      </c>
      <c r="J269" s="159">
        <f t="shared" si="1581"/>
        <v>-2894.8299999999872</v>
      </c>
      <c r="K269" s="267">
        <v>41760</v>
      </c>
      <c r="L269" s="162">
        <f t="shared" si="1623"/>
        <v>0</v>
      </c>
      <c r="M269" s="260">
        <v>1981</v>
      </c>
      <c r="N269" s="175">
        <f t="shared" si="1582"/>
        <v>0</v>
      </c>
      <c r="O269" s="162">
        <f t="shared" si="1624"/>
        <v>0</v>
      </c>
      <c r="P269" s="260">
        <v>198.1</v>
      </c>
      <c r="Q269" s="176">
        <f t="shared" si="1583"/>
        <v>0</v>
      </c>
      <c r="R269" s="161">
        <f t="shared" si="1625"/>
        <v>0</v>
      </c>
      <c r="S269" s="259">
        <v>-5089.6000000000004</v>
      </c>
      <c r="T269" s="177">
        <f t="shared" si="1584"/>
        <v>0</v>
      </c>
      <c r="U269" s="164">
        <f t="shared" si="1626"/>
        <v>0</v>
      </c>
      <c r="V269" s="259">
        <v>-579.16</v>
      </c>
      <c r="W269" s="177">
        <f t="shared" si="1585"/>
        <v>0</v>
      </c>
      <c r="X269" s="164">
        <f t="shared" si="1627"/>
        <v>0</v>
      </c>
      <c r="Y269" s="248">
        <v>4073</v>
      </c>
      <c r="Z269" s="178">
        <f t="shared" si="1586"/>
        <v>0</v>
      </c>
      <c r="AA269" s="165">
        <f t="shared" si="1628"/>
        <v>0</v>
      </c>
      <c r="AB269" s="248">
        <v>2036.5</v>
      </c>
      <c r="AC269" s="179">
        <f t="shared" si="1587"/>
        <v>0</v>
      </c>
      <c r="AD269" s="164">
        <f t="shared" si="1629"/>
        <v>0</v>
      </c>
      <c r="AE269" s="248">
        <v>407.3</v>
      </c>
      <c r="AF269" s="179">
        <f t="shared" si="1588"/>
        <v>0</v>
      </c>
      <c r="AG269" s="164">
        <f t="shared" si="1630"/>
        <v>0</v>
      </c>
      <c r="AH269" s="439">
        <v>2055</v>
      </c>
      <c r="AI269" s="178">
        <f t="shared" si="1589"/>
        <v>0</v>
      </c>
      <c r="AJ269" s="165">
        <f t="shared" si="1631"/>
        <v>0</v>
      </c>
      <c r="AK269" s="439">
        <v>1027.5</v>
      </c>
      <c r="AL269" s="179">
        <f t="shared" si="1590"/>
        <v>0</v>
      </c>
      <c r="AM269" s="164">
        <f t="shared" si="1632"/>
        <v>0</v>
      </c>
      <c r="AN269" s="439">
        <v>411</v>
      </c>
      <c r="AO269" s="178">
        <f t="shared" si="1591"/>
        <v>0</v>
      </c>
      <c r="AP269" s="165">
        <f t="shared" si="1633"/>
        <v>0</v>
      </c>
      <c r="AQ269" s="259">
        <v>-2723</v>
      </c>
      <c r="AR269" s="179">
        <f t="shared" si="1592"/>
        <v>0</v>
      </c>
      <c r="AS269" s="164">
        <f t="shared" si="1634"/>
        <v>1</v>
      </c>
      <c r="AT269" s="259">
        <v>-377.6</v>
      </c>
      <c r="AU269" s="180">
        <f t="shared" si="1593"/>
        <v>-377.6</v>
      </c>
      <c r="AV269" s="162">
        <f t="shared" si="1635"/>
        <v>0</v>
      </c>
      <c r="AW269" s="260">
        <v>948</v>
      </c>
      <c r="AX269" s="176">
        <f t="shared" si="1594"/>
        <v>0</v>
      </c>
      <c r="AY269" s="161">
        <f t="shared" si="1636"/>
        <v>0</v>
      </c>
      <c r="AZ269" s="248">
        <v>1269.75</v>
      </c>
      <c r="BA269" s="181">
        <f t="shared" si="1595"/>
        <v>0</v>
      </c>
      <c r="BB269" s="162">
        <f t="shared" si="1637"/>
        <v>0</v>
      </c>
      <c r="BC269" s="248">
        <v>123.08</v>
      </c>
      <c r="BD269" s="182">
        <f t="shared" si="1596"/>
        <v>0</v>
      </c>
      <c r="BE269" s="161">
        <f t="shared" si="1638"/>
        <v>0</v>
      </c>
      <c r="BF269" s="248">
        <v>317.25</v>
      </c>
      <c r="BG269" s="182">
        <f t="shared" si="1597"/>
        <v>0</v>
      </c>
      <c r="BH269" s="161">
        <f t="shared" si="1639"/>
        <v>0</v>
      </c>
      <c r="BI269" s="248">
        <v>139.13</v>
      </c>
      <c r="BJ269" s="180">
        <f t="shared" si="1598"/>
        <v>0</v>
      </c>
      <c r="BK269" s="161">
        <f t="shared" si="1640"/>
        <v>1</v>
      </c>
      <c r="BL269" s="247">
        <v>-3.38</v>
      </c>
      <c r="BM269" s="180">
        <f t="shared" si="1599"/>
        <v>-3.38</v>
      </c>
      <c r="BN269" s="161">
        <f t="shared" si="1641"/>
        <v>0</v>
      </c>
      <c r="BO269" s="260">
        <v>598.5</v>
      </c>
      <c r="BP269" s="176">
        <f t="shared" si="1600"/>
        <v>0</v>
      </c>
      <c r="BQ269" s="161">
        <f t="shared" si="1642"/>
        <v>0</v>
      </c>
      <c r="BR269" s="260">
        <v>525.01</v>
      </c>
      <c r="BS269" s="182">
        <f t="shared" si="1601"/>
        <v>0</v>
      </c>
      <c r="BT269" s="161">
        <f t="shared" si="1643"/>
        <v>1</v>
      </c>
      <c r="BU269" s="260">
        <v>262.51</v>
      </c>
      <c r="BV269" s="180">
        <f t="shared" si="1602"/>
        <v>262.51</v>
      </c>
      <c r="BW269" s="162">
        <f t="shared" si="1644"/>
        <v>1</v>
      </c>
      <c r="BX269" s="260">
        <v>52.5</v>
      </c>
      <c r="BY269" s="176">
        <f t="shared" si="1603"/>
        <v>52.5</v>
      </c>
      <c r="BZ269" s="161">
        <f t="shared" si="1645"/>
        <v>0</v>
      </c>
      <c r="CA269" s="260">
        <v>2</v>
      </c>
      <c r="CB269" s="180">
        <f t="shared" si="1604"/>
        <v>0</v>
      </c>
      <c r="CC269" s="162">
        <f t="shared" si="1646"/>
        <v>0</v>
      </c>
      <c r="CD269" s="260">
        <v>531.15</v>
      </c>
      <c r="CE269" s="182">
        <f t="shared" si="1605"/>
        <v>0</v>
      </c>
      <c r="CF269" s="410">
        <f t="shared" si="1647"/>
        <v>0</v>
      </c>
      <c r="CG269" s="259">
        <v>-429</v>
      </c>
      <c r="CH269" s="182">
        <f t="shared" si="1606"/>
        <v>0</v>
      </c>
      <c r="CI269" s="416">
        <f t="shared" si="1648"/>
        <v>0</v>
      </c>
      <c r="CJ269" s="259">
        <v>-234</v>
      </c>
      <c r="CK269" s="444">
        <f t="shared" si="1607"/>
        <v>0</v>
      </c>
      <c r="CL269" s="162">
        <f t="shared" si="1649"/>
        <v>0</v>
      </c>
      <c r="CM269" s="259">
        <v>-78</v>
      </c>
      <c r="CN269" s="608">
        <f t="shared" si="1608"/>
        <v>0</v>
      </c>
      <c r="CO269" s="158">
        <f t="shared" si="1609"/>
        <v>-65.970000000000027</v>
      </c>
      <c r="CP269" s="182"/>
      <c r="CQ269" s="731">
        <f t="shared" si="1610"/>
        <v>-65.970000000000027</v>
      </c>
      <c r="CR269" s="599"/>
      <c r="CS269" s="359">
        <f t="shared" si="1650"/>
        <v>41760</v>
      </c>
      <c r="CT269" s="613"/>
      <c r="CU269" s="182"/>
      <c r="CV269" s="608"/>
      <c r="CW269" s="642"/>
      <c r="CX269" s="182"/>
      <c r="CY269" s="608"/>
      <c r="CZ269" s="613"/>
      <c r="DA269" s="182"/>
      <c r="DB269" s="608"/>
      <c r="DC269" s="613"/>
      <c r="DD269" s="182"/>
      <c r="DE269" s="608"/>
      <c r="DF269" s="613"/>
      <c r="DG269" s="182"/>
      <c r="DH269" s="608"/>
      <c r="DI269" s="613"/>
      <c r="DJ269" s="182"/>
      <c r="DK269" s="608"/>
      <c r="DL269" s="613"/>
      <c r="DM269" s="182"/>
      <c r="DN269" s="608"/>
      <c r="DO269" s="613"/>
      <c r="DP269" s="182"/>
      <c r="DQ269" s="608"/>
      <c r="DR269" s="613"/>
      <c r="DS269" s="182"/>
      <c r="DT269" s="608"/>
      <c r="DU269" s="613"/>
      <c r="DV269" s="182"/>
      <c r="DW269" s="608"/>
      <c r="DX269" s="613"/>
      <c r="DY269" s="182"/>
      <c r="DZ269" s="608"/>
      <c r="EA269" s="613"/>
      <c r="EB269" s="182"/>
      <c r="EC269" s="608"/>
      <c r="ED269" s="613"/>
      <c r="EE269" s="182"/>
      <c r="EF269" s="608"/>
      <c r="EG269" s="613"/>
      <c r="EH269" s="182"/>
      <c r="EI269" s="608"/>
      <c r="EJ269" s="613"/>
      <c r="EK269" s="182"/>
      <c r="EL269" s="608"/>
      <c r="EM269" s="613"/>
      <c r="EN269" s="182"/>
      <c r="EO269" s="608"/>
      <c r="EP269" s="613"/>
      <c r="EQ269" s="182"/>
      <c r="ER269" s="608"/>
      <c r="ES269" s="613"/>
      <c r="ET269" s="182"/>
      <c r="EU269" s="608"/>
      <c r="EV269" s="613"/>
      <c r="EW269" s="182"/>
      <c r="EX269" s="608"/>
      <c r="EY269" s="613"/>
      <c r="EZ269" s="182"/>
      <c r="FA269" s="608"/>
      <c r="FB269" s="182"/>
      <c r="FC269" s="182"/>
      <c r="FD269" s="182"/>
      <c r="FE269" s="588"/>
      <c r="FF269" s="182"/>
      <c r="FG269" s="181"/>
      <c r="FH269" s="860"/>
      <c r="FI269" s="662">
        <f t="shared" si="1400"/>
        <v>43040</v>
      </c>
      <c r="FJ269" s="688">
        <f t="shared" si="1579"/>
        <v>0</v>
      </c>
      <c r="FK269" s="688">
        <f t="shared" si="1528"/>
        <v>0</v>
      </c>
      <c r="FL269" s="240">
        <f t="shared" si="1529"/>
        <v>0</v>
      </c>
      <c r="FM269" s="240">
        <f t="shared" si="1530"/>
        <v>0</v>
      </c>
      <c r="FN269" s="240">
        <f t="shared" si="1531"/>
        <v>0</v>
      </c>
      <c r="FO269" s="240">
        <f t="shared" si="1532"/>
        <v>0</v>
      </c>
      <c r="FP269" s="240">
        <f t="shared" si="1533"/>
        <v>0</v>
      </c>
      <c r="FQ269" s="240">
        <f t="shared" si="1534"/>
        <v>0</v>
      </c>
      <c r="FR269" s="240">
        <f t="shared" si="1535"/>
        <v>0</v>
      </c>
      <c r="FS269" s="240">
        <f t="shared" si="1536"/>
        <v>0</v>
      </c>
      <c r="FT269" s="240">
        <f t="shared" si="1537"/>
        <v>10057.01</v>
      </c>
      <c r="FU269" s="240">
        <f t="shared" si="1538"/>
        <v>0</v>
      </c>
      <c r="FV269" s="240">
        <f t="shared" si="1539"/>
        <v>39352</v>
      </c>
      <c r="FW269" s="240">
        <f t="shared" si="1540"/>
        <v>0</v>
      </c>
      <c r="FX269" s="240">
        <f t="shared" si="1541"/>
        <v>0</v>
      </c>
      <c r="FY269" s="240">
        <f t="shared" si="1542"/>
        <v>0</v>
      </c>
      <c r="FZ269" s="240">
        <f t="shared" si="1543"/>
        <v>0</v>
      </c>
      <c r="GA269" s="240">
        <f t="shared" si="1544"/>
        <v>0</v>
      </c>
      <c r="GB269" s="240">
        <f t="shared" si="1545"/>
        <v>72437.430000000008</v>
      </c>
      <c r="GC269" s="681">
        <f t="shared" si="1546"/>
        <v>36218.720000000001</v>
      </c>
      <c r="GD269" s="681">
        <f t="shared" si="1547"/>
        <v>0</v>
      </c>
      <c r="GE269" s="681">
        <f t="shared" si="1548"/>
        <v>0</v>
      </c>
      <c r="GF269" s="681">
        <f t="shared" si="1401"/>
        <v>158065.16</v>
      </c>
      <c r="GG269" s="169">
        <f t="shared" si="1402"/>
        <v>43040</v>
      </c>
      <c r="GH269" s="686">
        <f t="shared" si="1549"/>
        <v>0</v>
      </c>
      <c r="GI269" s="171">
        <f t="shared" si="1550"/>
        <v>0</v>
      </c>
      <c r="GJ269" s="171">
        <f t="shared" si="1551"/>
        <v>0</v>
      </c>
      <c r="GK269" s="171">
        <f t="shared" si="1552"/>
        <v>0</v>
      </c>
      <c r="GL269" s="171">
        <f t="shared" si="1553"/>
        <v>0</v>
      </c>
      <c r="GM269" s="171">
        <f t="shared" si="1554"/>
        <v>0</v>
      </c>
      <c r="GN269" s="171">
        <f t="shared" si="1555"/>
        <v>0</v>
      </c>
      <c r="GO269" s="171">
        <f t="shared" si="1556"/>
        <v>0</v>
      </c>
      <c r="GP269" s="171">
        <f t="shared" si="1557"/>
        <v>0</v>
      </c>
      <c r="GQ269" s="171">
        <f t="shared" si="1558"/>
        <v>0</v>
      </c>
      <c r="GR269" s="171">
        <f t="shared" si="1559"/>
        <v>0</v>
      </c>
      <c r="GS269" s="171">
        <f t="shared" si="1560"/>
        <v>10615.800000000001</v>
      </c>
      <c r="GT269" s="171">
        <f t="shared" si="1561"/>
        <v>0</v>
      </c>
      <c r="GU269" s="171">
        <f t="shared" si="1562"/>
        <v>0</v>
      </c>
      <c r="GV269" s="171">
        <f t="shared" si="1563"/>
        <v>0</v>
      </c>
      <c r="GW269" s="171">
        <f t="shared" si="1564"/>
        <v>0</v>
      </c>
      <c r="GX269" s="171">
        <f t="shared" si="1565"/>
        <v>0</v>
      </c>
      <c r="GY269" s="171">
        <f t="shared" si="1566"/>
        <v>20622.650000000001</v>
      </c>
      <c r="GZ269" s="171">
        <f t="shared" si="1567"/>
        <v>0</v>
      </c>
      <c r="HA269" s="171">
        <f t="shared" si="1568"/>
        <v>0</v>
      </c>
      <c r="HB269" s="171">
        <f t="shared" si="1569"/>
        <v>117999.93</v>
      </c>
      <c r="HC269" s="171">
        <f t="shared" si="1570"/>
        <v>18884.989999999998</v>
      </c>
      <c r="HD269" s="171">
        <f t="shared" si="1571"/>
        <v>0</v>
      </c>
      <c r="HE269" s="171">
        <f t="shared" si="1572"/>
        <v>0</v>
      </c>
      <c r="HF269" s="171">
        <f t="shared" si="1573"/>
        <v>0</v>
      </c>
      <c r="HG269" s="171">
        <f t="shared" si="1574"/>
        <v>0</v>
      </c>
      <c r="HH269" s="171">
        <f t="shared" si="1575"/>
        <v>0</v>
      </c>
      <c r="HI269" s="778"/>
      <c r="HJ269" s="171">
        <f t="shared" si="1576"/>
        <v>-126.53999999999999</v>
      </c>
      <c r="HK269" s="171">
        <f t="shared" si="1577"/>
        <v>149.51</v>
      </c>
      <c r="HL269" s="172">
        <f t="shared" si="1578"/>
        <v>43040</v>
      </c>
      <c r="HM269" s="171">
        <f t="shared" si="1433"/>
        <v>326188.53000000009</v>
      </c>
      <c r="HN269" s="700">
        <f t="shared" si="1611"/>
        <v>41760</v>
      </c>
      <c r="HO269" s="160">
        <f t="shared" si="1612"/>
        <v>0</v>
      </c>
      <c r="HP269" s="160">
        <f t="shared" si="1613"/>
        <v>-65.970000000000027</v>
      </c>
      <c r="HQ269" s="171">
        <f t="shared" si="1614"/>
        <v>-65.970000000000027</v>
      </c>
      <c r="HR269" s="168">
        <f t="shared" si="1615"/>
        <v>0</v>
      </c>
      <c r="HS269" s="168">
        <f t="shared" si="1616"/>
        <v>1</v>
      </c>
      <c r="HT269" s="160">
        <f t="shared" si="1651"/>
        <v>139612.03999999998</v>
      </c>
      <c r="HU269" s="158">
        <f>MAX(HT55:HT269)</f>
        <v>142506.86999999997</v>
      </c>
      <c r="HV269" s="158">
        <f t="shared" si="1617"/>
        <v>-2894.8299999999872</v>
      </c>
      <c r="HW269" s="170"/>
      <c r="HX269" s="468"/>
      <c r="HY269" s="156"/>
      <c r="HZ269" s="156"/>
      <c r="IA269" s="156"/>
      <c r="IB269" s="156"/>
      <c r="IC269" s="156"/>
      <c r="ID269" s="156"/>
      <c r="IE269" s="156"/>
      <c r="IF269" s="156"/>
      <c r="IG269" s="156"/>
      <c r="IH269" s="156"/>
      <c r="II269" s="156"/>
      <c r="IJ269" s="156"/>
      <c r="IK269" s="156"/>
      <c r="IL269" s="156"/>
      <c r="IM269" s="156"/>
      <c r="IN269" s="156"/>
      <c r="IO269" s="156"/>
      <c r="IP269" s="156"/>
      <c r="IQ269" s="156"/>
      <c r="IR269" s="156"/>
      <c r="IS269" s="156"/>
      <c r="IT269" s="156"/>
      <c r="IU269" s="156"/>
      <c r="IV269" s="156"/>
      <c r="IW269" s="156"/>
      <c r="IX269" s="156"/>
      <c r="IY269" s="156"/>
      <c r="IZ269" s="156"/>
      <c r="JA269" s="156"/>
      <c r="JB269" s="156"/>
      <c r="JC269" s="156"/>
      <c r="JD269" s="156"/>
      <c r="JE269" s="156"/>
      <c r="JF269" s="156"/>
      <c r="JG269" s="156"/>
      <c r="JH269" s="156"/>
      <c r="JI269" s="156"/>
      <c r="JJ269" s="156"/>
      <c r="JK269" s="156"/>
      <c r="JL269" s="156"/>
      <c r="JM269" s="156"/>
      <c r="JN269" s="156"/>
      <c r="JO269" s="156"/>
      <c r="JP269" s="156"/>
      <c r="JQ269" s="156"/>
      <c r="JR269" s="156"/>
      <c r="JS269" s="156"/>
      <c r="JT269" s="156"/>
      <c r="JU269" s="156"/>
    </row>
    <row r="270" spans="1:281" s="174" customFormat="1" ht="19.5" customHeight="1" x14ac:dyDescent="0.35">
      <c r="A270" s="156"/>
      <c r="B270" s="813">
        <f t="shared" si="1618"/>
        <v>41791</v>
      </c>
      <c r="C270" s="814">
        <f t="shared" si="1619"/>
        <v>22105.17</v>
      </c>
      <c r="D270" s="816">
        <v>0</v>
      </c>
      <c r="E270" s="816">
        <v>0</v>
      </c>
      <c r="F270" s="814">
        <f t="shared" si="1580"/>
        <v>444.51</v>
      </c>
      <c r="G270" s="817">
        <f t="shared" si="1620"/>
        <v>22549.679999999997</v>
      </c>
      <c r="H270" s="818">
        <f t="shared" si="1621"/>
        <v>2.0108870458811219E-2</v>
      </c>
      <c r="I270" s="765">
        <f t="shared" si="1622"/>
        <v>140056.54999999999</v>
      </c>
      <c r="J270" s="159">
        <f t="shared" si="1581"/>
        <v>-2450.3199999999779</v>
      </c>
      <c r="K270" s="267">
        <v>41791</v>
      </c>
      <c r="L270" s="162">
        <f t="shared" si="1623"/>
        <v>0</v>
      </c>
      <c r="M270" s="260">
        <v>1833</v>
      </c>
      <c r="N270" s="175">
        <f t="shared" si="1582"/>
        <v>0</v>
      </c>
      <c r="O270" s="162">
        <f t="shared" si="1624"/>
        <v>0</v>
      </c>
      <c r="P270" s="260">
        <v>183.3</v>
      </c>
      <c r="Q270" s="176">
        <f t="shared" si="1583"/>
        <v>0</v>
      </c>
      <c r="R270" s="161">
        <f t="shared" si="1625"/>
        <v>0</v>
      </c>
      <c r="S270" s="259">
        <v>-2253.1999999999998</v>
      </c>
      <c r="T270" s="177">
        <f t="shared" si="1584"/>
        <v>0</v>
      </c>
      <c r="U270" s="164">
        <f t="shared" si="1626"/>
        <v>0</v>
      </c>
      <c r="V270" s="259">
        <v>-225.32</v>
      </c>
      <c r="W270" s="177">
        <f t="shared" si="1585"/>
        <v>0</v>
      </c>
      <c r="X270" s="164">
        <f t="shared" si="1627"/>
        <v>0</v>
      </c>
      <c r="Y270" s="248">
        <v>2246</v>
      </c>
      <c r="Z270" s="178">
        <f t="shared" si="1586"/>
        <v>0</v>
      </c>
      <c r="AA270" s="165">
        <f t="shared" si="1628"/>
        <v>0</v>
      </c>
      <c r="AB270" s="248">
        <v>1103.5</v>
      </c>
      <c r="AC270" s="179">
        <f t="shared" si="1587"/>
        <v>0</v>
      </c>
      <c r="AD270" s="164">
        <f t="shared" si="1629"/>
        <v>0</v>
      </c>
      <c r="AE270" s="248">
        <v>189.5</v>
      </c>
      <c r="AF270" s="179">
        <f t="shared" si="1588"/>
        <v>0</v>
      </c>
      <c r="AG270" s="164">
        <f t="shared" si="1630"/>
        <v>0</v>
      </c>
      <c r="AH270" s="439">
        <v>3711</v>
      </c>
      <c r="AI270" s="178">
        <f t="shared" si="1589"/>
        <v>0</v>
      </c>
      <c r="AJ270" s="165">
        <f t="shared" si="1631"/>
        <v>0</v>
      </c>
      <c r="AK270" s="439">
        <v>1836</v>
      </c>
      <c r="AL270" s="179">
        <f t="shared" si="1590"/>
        <v>0</v>
      </c>
      <c r="AM270" s="164">
        <f t="shared" si="1632"/>
        <v>0</v>
      </c>
      <c r="AN270" s="439">
        <v>711</v>
      </c>
      <c r="AO270" s="178">
        <f t="shared" si="1591"/>
        <v>0</v>
      </c>
      <c r="AP270" s="165">
        <f t="shared" si="1633"/>
        <v>0</v>
      </c>
      <c r="AQ270" s="260">
        <v>720</v>
      </c>
      <c r="AR270" s="179">
        <f t="shared" si="1592"/>
        <v>0</v>
      </c>
      <c r="AS270" s="164">
        <f t="shared" si="1634"/>
        <v>1</v>
      </c>
      <c r="AT270" s="260">
        <v>36.9</v>
      </c>
      <c r="AU270" s="180">
        <f t="shared" si="1593"/>
        <v>36.9</v>
      </c>
      <c r="AV270" s="162">
        <f t="shared" si="1635"/>
        <v>0</v>
      </c>
      <c r="AW270" s="260">
        <v>388</v>
      </c>
      <c r="AX270" s="176">
        <f t="shared" si="1594"/>
        <v>0</v>
      </c>
      <c r="AY270" s="161">
        <f t="shared" si="1636"/>
        <v>0</v>
      </c>
      <c r="AZ270" s="247">
        <v>-226.5</v>
      </c>
      <c r="BA270" s="181">
        <f t="shared" si="1595"/>
        <v>0</v>
      </c>
      <c r="BB270" s="162">
        <f t="shared" si="1637"/>
        <v>0</v>
      </c>
      <c r="BC270" s="247">
        <v>-26.55</v>
      </c>
      <c r="BD270" s="182">
        <f t="shared" si="1596"/>
        <v>0</v>
      </c>
      <c r="BE270" s="161">
        <f t="shared" si="1638"/>
        <v>0</v>
      </c>
      <c r="BF270" s="248">
        <v>287.25</v>
      </c>
      <c r="BG270" s="182">
        <f t="shared" si="1597"/>
        <v>0</v>
      </c>
      <c r="BH270" s="161">
        <f t="shared" si="1639"/>
        <v>0</v>
      </c>
      <c r="BI270" s="248">
        <v>124.13</v>
      </c>
      <c r="BJ270" s="180">
        <f t="shared" si="1598"/>
        <v>0</v>
      </c>
      <c r="BK270" s="161">
        <f t="shared" si="1640"/>
        <v>1</v>
      </c>
      <c r="BL270" s="247">
        <v>-6.38</v>
      </c>
      <c r="BM270" s="180">
        <f t="shared" si="1599"/>
        <v>-6.38</v>
      </c>
      <c r="BN270" s="161">
        <f t="shared" si="1641"/>
        <v>0</v>
      </c>
      <c r="BO270" s="259">
        <v>-795.25</v>
      </c>
      <c r="BP270" s="176">
        <f t="shared" si="1600"/>
        <v>0</v>
      </c>
      <c r="BQ270" s="161">
        <f t="shared" si="1642"/>
        <v>0</v>
      </c>
      <c r="BR270" s="260">
        <v>871.99</v>
      </c>
      <c r="BS270" s="182">
        <f t="shared" si="1601"/>
        <v>0</v>
      </c>
      <c r="BT270" s="161">
        <f t="shared" si="1643"/>
        <v>1</v>
      </c>
      <c r="BU270" s="260">
        <v>396.99</v>
      </c>
      <c r="BV270" s="180">
        <f t="shared" si="1602"/>
        <v>396.99</v>
      </c>
      <c r="BW270" s="162">
        <f t="shared" si="1644"/>
        <v>1</v>
      </c>
      <c r="BX270" s="260">
        <v>17</v>
      </c>
      <c r="BY270" s="176">
        <f t="shared" si="1603"/>
        <v>17</v>
      </c>
      <c r="BZ270" s="161">
        <f t="shared" si="1645"/>
        <v>0</v>
      </c>
      <c r="CA270" s="260">
        <v>361</v>
      </c>
      <c r="CB270" s="180">
        <f t="shared" si="1604"/>
        <v>0</v>
      </c>
      <c r="CC270" s="162">
        <f t="shared" si="1646"/>
        <v>0</v>
      </c>
      <c r="CD270" s="260">
        <v>113.1</v>
      </c>
      <c r="CE270" s="182">
        <f t="shared" si="1605"/>
        <v>0</v>
      </c>
      <c r="CF270" s="410">
        <f t="shared" si="1647"/>
        <v>0</v>
      </c>
      <c r="CG270" s="260">
        <v>2620</v>
      </c>
      <c r="CH270" s="182">
        <f t="shared" si="1606"/>
        <v>0</v>
      </c>
      <c r="CI270" s="416">
        <f t="shared" si="1648"/>
        <v>0</v>
      </c>
      <c r="CJ270" s="260">
        <v>1310</v>
      </c>
      <c r="CK270" s="444">
        <f t="shared" si="1607"/>
        <v>0</v>
      </c>
      <c r="CL270" s="162">
        <f t="shared" si="1649"/>
        <v>0</v>
      </c>
      <c r="CM270" s="260">
        <v>262</v>
      </c>
      <c r="CN270" s="608">
        <f t="shared" si="1608"/>
        <v>0</v>
      </c>
      <c r="CO270" s="158">
        <f t="shared" si="1609"/>
        <v>444.51</v>
      </c>
      <c r="CP270" s="182"/>
      <c r="CQ270" s="731">
        <f t="shared" si="1610"/>
        <v>444.51</v>
      </c>
      <c r="CR270" s="599"/>
      <c r="CS270" s="359">
        <f t="shared" si="1650"/>
        <v>41791</v>
      </c>
      <c r="CT270" s="613"/>
      <c r="CU270" s="182"/>
      <c r="CV270" s="608"/>
      <c r="CW270" s="642"/>
      <c r="CX270" s="182"/>
      <c r="CY270" s="608"/>
      <c r="CZ270" s="613"/>
      <c r="DA270" s="182"/>
      <c r="DB270" s="608"/>
      <c r="DC270" s="613"/>
      <c r="DD270" s="182"/>
      <c r="DE270" s="608"/>
      <c r="DF270" s="613"/>
      <c r="DG270" s="182"/>
      <c r="DH270" s="608"/>
      <c r="DI270" s="613"/>
      <c r="DJ270" s="182"/>
      <c r="DK270" s="608"/>
      <c r="DL270" s="613"/>
      <c r="DM270" s="182"/>
      <c r="DN270" s="608"/>
      <c r="DO270" s="613"/>
      <c r="DP270" s="182"/>
      <c r="DQ270" s="608"/>
      <c r="DR270" s="613"/>
      <c r="DS270" s="182"/>
      <c r="DT270" s="608"/>
      <c r="DU270" s="613"/>
      <c r="DV270" s="182"/>
      <c r="DW270" s="608"/>
      <c r="DX270" s="613"/>
      <c r="DY270" s="182"/>
      <c r="DZ270" s="608"/>
      <c r="EA270" s="613"/>
      <c r="EB270" s="182"/>
      <c r="EC270" s="608"/>
      <c r="ED270" s="613"/>
      <c r="EE270" s="182"/>
      <c r="EF270" s="608"/>
      <c r="EG270" s="613"/>
      <c r="EH270" s="182"/>
      <c r="EI270" s="608"/>
      <c r="EJ270" s="613"/>
      <c r="EK270" s="182"/>
      <c r="EL270" s="608"/>
      <c r="EM270" s="613"/>
      <c r="EN270" s="182"/>
      <c r="EO270" s="608"/>
      <c r="EP270" s="613"/>
      <c r="EQ270" s="182"/>
      <c r="ER270" s="608"/>
      <c r="ES270" s="613"/>
      <c r="ET270" s="182"/>
      <c r="EU270" s="608"/>
      <c r="EV270" s="613"/>
      <c r="EW270" s="182"/>
      <c r="EX270" s="608"/>
      <c r="EY270" s="613"/>
      <c r="EZ270" s="182"/>
      <c r="FA270" s="608"/>
      <c r="FB270" s="182"/>
      <c r="FC270" s="182"/>
      <c r="FD270" s="182"/>
      <c r="FE270" s="588"/>
      <c r="FF270" s="182"/>
      <c r="FG270" s="181"/>
      <c r="FH270" s="860"/>
      <c r="FI270" s="662">
        <f t="shared" si="1400"/>
        <v>43070</v>
      </c>
      <c r="FJ270" s="688">
        <f t="shared" si="1579"/>
        <v>0</v>
      </c>
      <c r="FK270" s="688">
        <f t="shared" si="1528"/>
        <v>0</v>
      </c>
      <c r="FL270" s="240">
        <f t="shared" si="1529"/>
        <v>0</v>
      </c>
      <c r="FM270" s="240">
        <f t="shared" si="1530"/>
        <v>0</v>
      </c>
      <c r="FN270" s="240">
        <f t="shared" si="1531"/>
        <v>0</v>
      </c>
      <c r="FO270" s="240">
        <f t="shared" si="1532"/>
        <v>0</v>
      </c>
      <c r="FP270" s="240">
        <f t="shared" si="1533"/>
        <v>0</v>
      </c>
      <c r="FQ270" s="240">
        <f t="shared" si="1534"/>
        <v>0</v>
      </c>
      <c r="FR270" s="240">
        <f t="shared" si="1535"/>
        <v>0</v>
      </c>
      <c r="FS270" s="240">
        <f t="shared" si="1536"/>
        <v>0</v>
      </c>
      <c r="FT270" s="240">
        <f t="shared" si="1537"/>
        <v>11819.01</v>
      </c>
      <c r="FU270" s="240">
        <f t="shared" si="1538"/>
        <v>0</v>
      </c>
      <c r="FV270" s="240">
        <f t="shared" si="1539"/>
        <v>39636</v>
      </c>
      <c r="FW270" s="240">
        <f t="shared" si="1540"/>
        <v>0</v>
      </c>
      <c r="FX270" s="240">
        <f t="shared" si="1541"/>
        <v>0</v>
      </c>
      <c r="FY270" s="240">
        <f t="shared" si="1542"/>
        <v>0</v>
      </c>
      <c r="FZ270" s="240">
        <f t="shared" si="1543"/>
        <v>0</v>
      </c>
      <c r="GA270" s="240">
        <f t="shared" si="1544"/>
        <v>0</v>
      </c>
      <c r="GB270" s="240">
        <f t="shared" si="1545"/>
        <v>72274.94</v>
      </c>
      <c r="GC270" s="681">
        <f t="shared" si="1546"/>
        <v>36137.47</v>
      </c>
      <c r="GD270" s="681">
        <f t="shared" si="1547"/>
        <v>0</v>
      </c>
      <c r="GE270" s="681">
        <f t="shared" si="1548"/>
        <v>0</v>
      </c>
      <c r="GF270" s="681">
        <f t="shared" si="1401"/>
        <v>159867.42000000001</v>
      </c>
      <c r="GG270" s="169">
        <f t="shared" si="1402"/>
        <v>43070</v>
      </c>
      <c r="GH270" s="686">
        <f t="shared" si="1549"/>
        <v>0</v>
      </c>
      <c r="GI270" s="171">
        <f t="shared" si="1550"/>
        <v>0</v>
      </c>
      <c r="GJ270" s="171">
        <f t="shared" si="1551"/>
        <v>0</v>
      </c>
      <c r="GK270" s="171">
        <f t="shared" si="1552"/>
        <v>0</v>
      </c>
      <c r="GL270" s="171">
        <f t="shared" si="1553"/>
        <v>0</v>
      </c>
      <c r="GM270" s="171">
        <f t="shared" si="1554"/>
        <v>0</v>
      </c>
      <c r="GN270" s="171">
        <f t="shared" si="1555"/>
        <v>0</v>
      </c>
      <c r="GO270" s="171">
        <f t="shared" si="1556"/>
        <v>0</v>
      </c>
      <c r="GP270" s="171">
        <f t="shared" si="1557"/>
        <v>0</v>
      </c>
      <c r="GQ270" s="171">
        <f t="shared" si="1558"/>
        <v>0</v>
      </c>
      <c r="GR270" s="171">
        <f t="shared" si="1559"/>
        <v>0</v>
      </c>
      <c r="GS270" s="171">
        <f t="shared" si="1560"/>
        <v>10664.400000000001</v>
      </c>
      <c r="GT270" s="171">
        <f t="shared" si="1561"/>
        <v>0</v>
      </c>
      <c r="GU270" s="171">
        <f t="shared" si="1562"/>
        <v>0</v>
      </c>
      <c r="GV270" s="171">
        <f t="shared" si="1563"/>
        <v>0</v>
      </c>
      <c r="GW270" s="171">
        <f t="shared" si="1564"/>
        <v>0</v>
      </c>
      <c r="GX270" s="171">
        <f t="shared" si="1565"/>
        <v>0</v>
      </c>
      <c r="GY270" s="171">
        <f t="shared" si="1566"/>
        <v>20506.77</v>
      </c>
      <c r="GZ270" s="171">
        <f t="shared" si="1567"/>
        <v>0</v>
      </c>
      <c r="HA270" s="171">
        <f t="shared" si="1568"/>
        <v>0</v>
      </c>
      <c r="HB270" s="171">
        <f t="shared" si="1569"/>
        <v>117492.17</v>
      </c>
      <c r="HC270" s="171">
        <f t="shared" si="1570"/>
        <v>18752.239999999998</v>
      </c>
      <c r="HD270" s="171">
        <f t="shared" si="1571"/>
        <v>0</v>
      </c>
      <c r="HE270" s="171">
        <f t="shared" si="1572"/>
        <v>0</v>
      </c>
      <c r="HF270" s="171">
        <f t="shared" si="1573"/>
        <v>0</v>
      </c>
      <c r="HG270" s="171">
        <f t="shared" si="1574"/>
        <v>0</v>
      </c>
      <c r="HH270" s="171">
        <f t="shared" si="1575"/>
        <v>0</v>
      </c>
      <c r="HI270" s="778"/>
      <c r="HJ270" s="171">
        <f t="shared" si="1576"/>
        <v>-707.79</v>
      </c>
      <c r="HK270" s="171">
        <f t="shared" si="1577"/>
        <v>1802.26</v>
      </c>
      <c r="HL270" s="172">
        <f t="shared" si="1578"/>
        <v>43070</v>
      </c>
      <c r="HM270" s="171">
        <f t="shared" si="1433"/>
        <v>327283.00000000012</v>
      </c>
      <c r="HN270" s="700">
        <f t="shared" si="1611"/>
        <v>41791</v>
      </c>
      <c r="HO270" s="160">
        <f t="shared" si="1612"/>
        <v>444.51</v>
      </c>
      <c r="HP270" s="160">
        <f t="shared" si="1613"/>
        <v>0</v>
      </c>
      <c r="HQ270" s="171">
        <f t="shared" si="1614"/>
        <v>444.51</v>
      </c>
      <c r="HR270" s="168">
        <f t="shared" si="1615"/>
        <v>1</v>
      </c>
      <c r="HS270" s="168">
        <f t="shared" si="1616"/>
        <v>0</v>
      </c>
      <c r="HT270" s="160">
        <f t="shared" si="1651"/>
        <v>140056.54999999999</v>
      </c>
      <c r="HU270" s="158">
        <f>MAX(HT55:HT270)</f>
        <v>142506.86999999997</v>
      </c>
      <c r="HV270" s="158">
        <f t="shared" si="1617"/>
        <v>-2450.3199999999779</v>
      </c>
      <c r="HW270" s="170"/>
      <c r="HX270" s="468"/>
      <c r="HY270" s="156"/>
      <c r="HZ270" s="156"/>
      <c r="IA270" s="156"/>
      <c r="IB270" s="156"/>
      <c r="IC270" s="156"/>
      <c r="ID270" s="156"/>
      <c r="IE270" s="156"/>
      <c r="IF270" s="156"/>
      <c r="IG270" s="156"/>
      <c r="IH270" s="156"/>
      <c r="II270" s="156"/>
      <c r="IJ270" s="156"/>
      <c r="IK270" s="156"/>
      <c r="IL270" s="156"/>
      <c r="IM270" s="156"/>
      <c r="IN270" s="156"/>
      <c r="IO270" s="156"/>
      <c r="IP270" s="156"/>
      <c r="IQ270" s="156"/>
      <c r="IR270" s="156"/>
      <c r="IS270" s="156"/>
      <c r="IT270" s="156"/>
      <c r="IU270" s="156"/>
      <c r="IV270" s="156"/>
      <c r="IW270" s="156"/>
      <c r="IX270" s="156"/>
      <c r="IY270" s="156"/>
      <c r="IZ270" s="156"/>
      <c r="JA270" s="156"/>
      <c r="JB270" s="156"/>
      <c r="JC270" s="156"/>
      <c r="JD270" s="156"/>
      <c r="JE270" s="156"/>
      <c r="JF270" s="156"/>
      <c r="JG270" s="156"/>
      <c r="JH270" s="156"/>
      <c r="JI270" s="156"/>
      <c r="JJ270" s="156"/>
      <c r="JK270" s="156"/>
      <c r="JL270" s="156"/>
      <c r="JM270" s="156"/>
      <c r="JN270" s="156"/>
      <c r="JO270" s="156"/>
      <c r="JP270" s="156"/>
      <c r="JQ270" s="156"/>
      <c r="JR270" s="156"/>
      <c r="JS270" s="156"/>
      <c r="JT270" s="156"/>
      <c r="JU270" s="156"/>
    </row>
    <row r="271" spans="1:281" s="174" customFormat="1" ht="19.5" customHeight="1" x14ac:dyDescent="0.35">
      <c r="A271" s="156"/>
      <c r="B271" s="813">
        <f t="shared" si="1618"/>
        <v>41821</v>
      </c>
      <c r="C271" s="814">
        <f t="shared" si="1619"/>
        <v>22549.679999999997</v>
      </c>
      <c r="D271" s="816">
        <v>0</v>
      </c>
      <c r="E271" s="816">
        <v>0</v>
      </c>
      <c r="F271" s="814">
        <f t="shared" si="1580"/>
        <v>23.539999999999992</v>
      </c>
      <c r="G271" s="817">
        <f t="shared" si="1620"/>
        <v>22573.219999999998</v>
      </c>
      <c r="H271" s="818">
        <f t="shared" si="1621"/>
        <v>1.0439172529277576E-3</v>
      </c>
      <c r="I271" s="765">
        <f t="shared" si="1622"/>
        <v>140080.09</v>
      </c>
      <c r="J271" s="159">
        <f t="shared" si="1581"/>
        <v>-2426.7799999999697</v>
      </c>
      <c r="K271" s="267">
        <v>41821</v>
      </c>
      <c r="L271" s="162">
        <f t="shared" si="1623"/>
        <v>0</v>
      </c>
      <c r="M271" s="260">
        <v>2423</v>
      </c>
      <c r="N271" s="175">
        <f t="shared" si="1582"/>
        <v>0</v>
      </c>
      <c r="O271" s="162">
        <f t="shared" si="1624"/>
        <v>0</v>
      </c>
      <c r="P271" s="260">
        <v>207.2</v>
      </c>
      <c r="Q271" s="176">
        <f t="shared" si="1583"/>
        <v>0</v>
      </c>
      <c r="R271" s="161">
        <f t="shared" si="1625"/>
        <v>0</v>
      </c>
      <c r="S271" s="259">
        <v>-860.4</v>
      </c>
      <c r="T271" s="177">
        <f t="shared" si="1584"/>
        <v>0</v>
      </c>
      <c r="U271" s="164">
        <f t="shared" si="1626"/>
        <v>0</v>
      </c>
      <c r="V271" s="259">
        <v>-86.04</v>
      </c>
      <c r="W271" s="177">
        <f t="shared" si="1585"/>
        <v>0</v>
      </c>
      <c r="X271" s="164">
        <f t="shared" si="1627"/>
        <v>0</v>
      </c>
      <c r="Y271" s="247">
        <v>-97</v>
      </c>
      <c r="Z271" s="178">
        <f t="shared" si="1586"/>
        <v>0</v>
      </c>
      <c r="AA271" s="165">
        <f t="shared" si="1628"/>
        <v>0</v>
      </c>
      <c r="AB271" s="247">
        <v>-68</v>
      </c>
      <c r="AC271" s="179">
        <f t="shared" si="1587"/>
        <v>0</v>
      </c>
      <c r="AD271" s="164">
        <f t="shared" si="1629"/>
        <v>0</v>
      </c>
      <c r="AE271" s="247">
        <v>-44.8</v>
      </c>
      <c r="AF271" s="179">
        <f t="shared" si="1588"/>
        <v>0</v>
      </c>
      <c r="AG271" s="164">
        <f t="shared" si="1630"/>
        <v>0</v>
      </c>
      <c r="AH271" s="439">
        <v>26</v>
      </c>
      <c r="AI271" s="178">
        <f t="shared" si="1589"/>
        <v>0</v>
      </c>
      <c r="AJ271" s="165">
        <f t="shared" si="1631"/>
        <v>0</v>
      </c>
      <c r="AK271" s="243">
        <v>-6.5</v>
      </c>
      <c r="AL271" s="179">
        <f t="shared" si="1590"/>
        <v>0</v>
      </c>
      <c r="AM271" s="164">
        <f t="shared" si="1632"/>
        <v>0</v>
      </c>
      <c r="AN271" s="243">
        <v>-26</v>
      </c>
      <c r="AO271" s="178">
        <f t="shared" si="1591"/>
        <v>0</v>
      </c>
      <c r="AP271" s="165">
        <f t="shared" si="1633"/>
        <v>0</v>
      </c>
      <c r="AQ271" s="259">
        <v>-1428</v>
      </c>
      <c r="AR271" s="179">
        <f t="shared" si="1592"/>
        <v>0</v>
      </c>
      <c r="AS271" s="164">
        <f t="shared" si="1634"/>
        <v>1</v>
      </c>
      <c r="AT271" s="259">
        <v>-248.1</v>
      </c>
      <c r="AU271" s="180">
        <f t="shared" si="1593"/>
        <v>-248.1</v>
      </c>
      <c r="AV271" s="162">
        <f t="shared" si="1635"/>
        <v>0</v>
      </c>
      <c r="AW271" s="260">
        <v>664</v>
      </c>
      <c r="AX271" s="176">
        <f t="shared" si="1594"/>
        <v>0</v>
      </c>
      <c r="AY271" s="161">
        <f t="shared" si="1636"/>
        <v>0</v>
      </c>
      <c r="AZ271" s="248">
        <v>1218.5</v>
      </c>
      <c r="BA271" s="181">
        <f t="shared" si="1595"/>
        <v>0</v>
      </c>
      <c r="BB271" s="162">
        <f t="shared" si="1637"/>
        <v>0</v>
      </c>
      <c r="BC271" s="248">
        <v>117.95</v>
      </c>
      <c r="BD271" s="182">
        <f t="shared" si="1596"/>
        <v>0</v>
      </c>
      <c r="BE271" s="161">
        <f t="shared" si="1638"/>
        <v>0</v>
      </c>
      <c r="BF271" s="248">
        <v>622.25</v>
      </c>
      <c r="BG271" s="182">
        <f t="shared" si="1597"/>
        <v>0</v>
      </c>
      <c r="BH271" s="161">
        <f t="shared" si="1639"/>
        <v>0</v>
      </c>
      <c r="BI271" s="248">
        <v>291.63</v>
      </c>
      <c r="BJ271" s="180">
        <f t="shared" si="1598"/>
        <v>0</v>
      </c>
      <c r="BK271" s="161">
        <f t="shared" si="1640"/>
        <v>1</v>
      </c>
      <c r="BL271" s="248">
        <v>27.13</v>
      </c>
      <c r="BM271" s="180">
        <f t="shared" si="1599"/>
        <v>27.13</v>
      </c>
      <c r="BN271" s="161">
        <f t="shared" si="1641"/>
        <v>0</v>
      </c>
      <c r="BO271" s="260">
        <v>698.5</v>
      </c>
      <c r="BP271" s="176">
        <f t="shared" si="1600"/>
        <v>0</v>
      </c>
      <c r="BQ271" s="161">
        <f t="shared" si="1642"/>
        <v>0</v>
      </c>
      <c r="BR271" s="260">
        <v>498.53</v>
      </c>
      <c r="BS271" s="182">
        <f t="shared" si="1601"/>
        <v>0</v>
      </c>
      <c r="BT271" s="161">
        <f t="shared" si="1643"/>
        <v>1</v>
      </c>
      <c r="BU271" s="260">
        <v>229.76</v>
      </c>
      <c r="BV271" s="180">
        <f t="shared" si="1602"/>
        <v>229.76</v>
      </c>
      <c r="BW271" s="162">
        <f t="shared" si="1644"/>
        <v>1</v>
      </c>
      <c r="BX271" s="260">
        <v>14.75</v>
      </c>
      <c r="BY271" s="176">
        <f t="shared" si="1603"/>
        <v>14.75</v>
      </c>
      <c r="BZ271" s="161">
        <f t="shared" si="1645"/>
        <v>0</v>
      </c>
      <c r="CA271" s="260">
        <v>411.98</v>
      </c>
      <c r="CB271" s="180">
        <f t="shared" si="1604"/>
        <v>0</v>
      </c>
      <c r="CC271" s="162">
        <f t="shared" si="1646"/>
        <v>0</v>
      </c>
      <c r="CD271" s="260">
        <v>109.8</v>
      </c>
      <c r="CE271" s="182">
        <f t="shared" si="1605"/>
        <v>0</v>
      </c>
      <c r="CF271" s="410">
        <f t="shared" si="1647"/>
        <v>0</v>
      </c>
      <c r="CG271" s="260">
        <v>4491</v>
      </c>
      <c r="CH271" s="182">
        <f t="shared" si="1606"/>
        <v>0</v>
      </c>
      <c r="CI271" s="416">
        <f t="shared" si="1648"/>
        <v>0</v>
      </c>
      <c r="CJ271" s="260">
        <v>2226</v>
      </c>
      <c r="CK271" s="444">
        <f t="shared" si="1607"/>
        <v>0</v>
      </c>
      <c r="CL271" s="162">
        <f t="shared" si="1649"/>
        <v>0</v>
      </c>
      <c r="CM271" s="260">
        <v>414</v>
      </c>
      <c r="CN271" s="608">
        <f t="shared" si="1608"/>
        <v>0</v>
      </c>
      <c r="CO271" s="158">
        <f t="shared" si="1609"/>
        <v>23.539999999999992</v>
      </c>
      <c r="CP271" s="182"/>
      <c r="CQ271" s="731">
        <f t="shared" si="1610"/>
        <v>23.539999999999992</v>
      </c>
      <c r="CR271" s="599"/>
      <c r="CS271" s="359">
        <f t="shared" si="1650"/>
        <v>41821</v>
      </c>
      <c r="CT271" s="613"/>
      <c r="CU271" s="182"/>
      <c r="CV271" s="608"/>
      <c r="CW271" s="642"/>
      <c r="CX271" s="182"/>
      <c r="CY271" s="608"/>
      <c r="CZ271" s="613"/>
      <c r="DA271" s="182"/>
      <c r="DB271" s="608"/>
      <c r="DC271" s="613"/>
      <c r="DD271" s="182"/>
      <c r="DE271" s="608"/>
      <c r="DF271" s="613"/>
      <c r="DG271" s="182"/>
      <c r="DH271" s="608"/>
      <c r="DI271" s="613"/>
      <c r="DJ271" s="182"/>
      <c r="DK271" s="608"/>
      <c r="DL271" s="613"/>
      <c r="DM271" s="182"/>
      <c r="DN271" s="608"/>
      <c r="DO271" s="613"/>
      <c r="DP271" s="182"/>
      <c r="DQ271" s="608"/>
      <c r="DR271" s="613"/>
      <c r="DS271" s="182"/>
      <c r="DT271" s="608"/>
      <c r="DU271" s="613"/>
      <c r="DV271" s="182"/>
      <c r="DW271" s="608"/>
      <c r="DX271" s="613"/>
      <c r="DY271" s="182"/>
      <c r="DZ271" s="608"/>
      <c r="EA271" s="613"/>
      <c r="EB271" s="182"/>
      <c r="EC271" s="608"/>
      <c r="ED271" s="613"/>
      <c r="EE271" s="182"/>
      <c r="EF271" s="608"/>
      <c r="EG271" s="613"/>
      <c r="EH271" s="182"/>
      <c r="EI271" s="608"/>
      <c r="EJ271" s="613"/>
      <c r="EK271" s="182"/>
      <c r="EL271" s="608"/>
      <c r="EM271" s="613"/>
      <c r="EN271" s="182"/>
      <c r="EO271" s="608"/>
      <c r="EP271" s="613"/>
      <c r="EQ271" s="182"/>
      <c r="ER271" s="608"/>
      <c r="ES271" s="613"/>
      <c r="ET271" s="182"/>
      <c r="EU271" s="608"/>
      <c r="EV271" s="613"/>
      <c r="EW271" s="182"/>
      <c r="EX271" s="608"/>
      <c r="EY271" s="613"/>
      <c r="EZ271" s="182"/>
      <c r="FA271" s="608"/>
      <c r="FB271" s="182"/>
      <c r="FC271" s="182"/>
      <c r="FD271" s="182"/>
      <c r="FE271" s="588"/>
      <c r="FF271" s="182"/>
      <c r="FG271" s="181"/>
      <c r="FH271" s="860"/>
      <c r="FI271" s="662">
        <f t="shared" si="1400"/>
        <v>43101</v>
      </c>
      <c r="FJ271" s="688">
        <f>CV325+FJ270</f>
        <v>0</v>
      </c>
      <c r="FK271" s="688">
        <f t="shared" ref="FK271:FK282" si="1652">CY325+FK270</f>
        <v>0</v>
      </c>
      <c r="FL271" s="240">
        <f t="shared" ref="FL271:FL282" si="1653">DB325+FL270</f>
        <v>0</v>
      </c>
      <c r="FM271" s="240">
        <f t="shared" ref="FM271:FM282" si="1654">DE325+FM270</f>
        <v>0</v>
      </c>
      <c r="FN271" s="240">
        <f t="shared" ref="FN271:FN282" si="1655">DH325+FN270</f>
        <v>0</v>
      </c>
      <c r="FO271" s="240">
        <f t="shared" ref="FO271:FO282" si="1656">DK325+FO270</f>
        <v>0</v>
      </c>
      <c r="FP271" s="240">
        <f t="shared" ref="FP271:FP282" si="1657">DN325+FP270</f>
        <v>0</v>
      </c>
      <c r="FQ271" s="240">
        <f t="shared" ref="FQ271:FQ282" si="1658">DQ325+FQ270</f>
        <v>0</v>
      </c>
      <c r="FR271" s="240">
        <f t="shared" ref="FR271:FR282" si="1659">DT325+FR270</f>
        <v>0</v>
      </c>
      <c r="FS271" s="240">
        <f t="shared" ref="FS271:FS282" si="1660">DW325+FS270</f>
        <v>0</v>
      </c>
      <c r="FT271" s="240">
        <f t="shared" ref="FT271:FT282" si="1661">DZ325+FT270</f>
        <v>12247.01</v>
      </c>
      <c r="FU271" s="240">
        <f t="shared" ref="FU271:FU282" si="1662">EC325+FU270</f>
        <v>0</v>
      </c>
      <c r="FV271" s="240">
        <f t="shared" ref="FV271:FV282" si="1663">EF325+FV270</f>
        <v>39524</v>
      </c>
      <c r="FW271" s="240">
        <f t="shared" ref="FW271:FW282" si="1664">EI325+FW270</f>
        <v>0</v>
      </c>
      <c r="FX271" s="240">
        <f t="shared" ref="FX271:FX282" si="1665">EL325+FX270</f>
        <v>0</v>
      </c>
      <c r="FY271" s="240">
        <f t="shared" ref="FY271:FY282" si="1666">EO325+FY270</f>
        <v>0</v>
      </c>
      <c r="FZ271" s="240">
        <f t="shared" ref="FZ271:FZ282" si="1667">ER325+FZ270</f>
        <v>0</v>
      </c>
      <c r="GA271" s="240">
        <f t="shared" ref="GA271:GA282" si="1668">EU325+GA270</f>
        <v>0</v>
      </c>
      <c r="GB271" s="240">
        <f t="shared" ref="GB271:GB282" si="1669">EX325+GB270</f>
        <v>74712.430000000008</v>
      </c>
      <c r="GC271" s="681">
        <f t="shared" ref="GC271:GC282" si="1670">FA325+GC270</f>
        <v>37356.22</v>
      </c>
      <c r="GD271" s="681">
        <f t="shared" ref="GD271:GD282" si="1671">FD325+GD270</f>
        <v>0</v>
      </c>
      <c r="GE271" s="681">
        <f t="shared" ref="GE271:GE282" si="1672">FG325+GE270</f>
        <v>0</v>
      </c>
      <c r="GF271" s="681">
        <f t="shared" si="1401"/>
        <v>163839.66</v>
      </c>
      <c r="GG271" s="169">
        <f t="shared" si="1402"/>
        <v>43101</v>
      </c>
      <c r="GH271" s="686">
        <f t="shared" ref="GH271:GH282" si="1673">N325+GH270</f>
        <v>0</v>
      </c>
      <c r="GI271" s="171">
        <f t="shared" ref="GI271:GI282" si="1674">Q325+GI270</f>
        <v>0</v>
      </c>
      <c r="GJ271" s="171">
        <f t="shared" ref="GJ271:GJ282" si="1675">T325+GJ270</f>
        <v>0</v>
      </c>
      <c r="GK271" s="171">
        <f t="shared" ref="GK271:GK282" si="1676">W325+GK270</f>
        <v>0</v>
      </c>
      <c r="GL271" s="171">
        <f t="shared" ref="GL271:GL282" si="1677">Z325+GL270</f>
        <v>0</v>
      </c>
      <c r="GM271" s="171">
        <f t="shared" ref="GM271:GM282" si="1678">AC325+GM270</f>
        <v>0</v>
      </c>
      <c r="GN271" s="171">
        <f t="shared" ref="GN271:GN282" si="1679">AF325+GN270</f>
        <v>0</v>
      </c>
      <c r="GO271" s="171">
        <f t="shared" ref="GO271:GO282" si="1680">AI325+GO270</f>
        <v>0</v>
      </c>
      <c r="GP271" s="171">
        <f t="shared" ref="GP271:GP282" si="1681">AL325+GP270</f>
        <v>0</v>
      </c>
      <c r="GQ271" s="171">
        <f t="shared" ref="GQ271:GQ282" si="1682">AO325+GQ270</f>
        <v>0</v>
      </c>
      <c r="GR271" s="171">
        <f t="shared" ref="GR271:GR282" si="1683">AR325+GR270</f>
        <v>0</v>
      </c>
      <c r="GS271" s="171">
        <f t="shared" ref="GS271:GS282" si="1684">AU325+GS270</f>
        <v>10923.300000000001</v>
      </c>
      <c r="GT271" s="171">
        <f t="shared" ref="GT271:GT282" si="1685">AX325+GT270</f>
        <v>0</v>
      </c>
      <c r="GU271" s="171">
        <f t="shared" ref="GU271:GU282" si="1686">BA325+GU270</f>
        <v>0</v>
      </c>
      <c r="GV271" s="171">
        <f t="shared" ref="GV271:GV282" si="1687">BD325+GV270</f>
        <v>0</v>
      </c>
      <c r="GW271" s="171">
        <f t="shared" ref="GW271:GW282" si="1688">BG325+GW270</f>
        <v>0</v>
      </c>
      <c r="GX271" s="171">
        <f t="shared" ref="GX271:GX282" si="1689">BJ325+GX270</f>
        <v>0</v>
      </c>
      <c r="GY271" s="171">
        <f t="shared" ref="GY271:GY282" si="1690">BM325+GY270</f>
        <v>21029.27</v>
      </c>
      <c r="GZ271" s="171">
        <f t="shared" ref="GZ271:GZ282" si="1691">BP325+GZ270</f>
        <v>0</v>
      </c>
      <c r="HA271" s="171">
        <f t="shared" ref="HA271:HA282" si="1692">BS325+HA270</f>
        <v>0</v>
      </c>
      <c r="HB271" s="171">
        <f t="shared" ref="HB271:HB282" si="1693">BV325+HB270</f>
        <v>118706.43</v>
      </c>
      <c r="HC271" s="171">
        <f t="shared" ref="HC271:HC282" si="1694">BY325+HC270</f>
        <v>18901.489999999998</v>
      </c>
      <c r="HD271" s="171">
        <f t="shared" ref="HD271:HD282" si="1695">CB325+HD270</f>
        <v>0</v>
      </c>
      <c r="HE271" s="171">
        <f t="shared" ref="HE271:HE282" si="1696">CE325+HE270</f>
        <v>0</v>
      </c>
      <c r="HF271" s="171">
        <f t="shared" ref="HF271:HF282" si="1697">CH325+HF270</f>
        <v>0</v>
      </c>
      <c r="HG271" s="171">
        <f t="shared" ref="HG271:HG282" si="1698">CK325+HG270</f>
        <v>0</v>
      </c>
      <c r="HH271" s="171">
        <f t="shared" ref="HH271:HH282" si="1699">CN325+HH270</f>
        <v>0</v>
      </c>
      <c r="HI271" s="778"/>
      <c r="HJ271" s="171">
        <f t="shared" ref="HJ271:HJ282" si="1700">CO325</f>
        <v>2144.91</v>
      </c>
      <c r="HK271" s="171">
        <f t="shared" ref="HK271:HK282" si="1701">CP325</f>
        <v>3972.24</v>
      </c>
      <c r="HL271" s="172">
        <f t="shared" ref="HL271:HL282" si="1702">B325</f>
        <v>43101</v>
      </c>
      <c r="HM271" s="171">
        <f t="shared" si="1433"/>
        <v>333400.15000000008</v>
      </c>
      <c r="HN271" s="700">
        <f t="shared" si="1611"/>
        <v>41821</v>
      </c>
      <c r="HO271" s="160">
        <f t="shared" si="1612"/>
        <v>23.539999999999992</v>
      </c>
      <c r="HP271" s="160">
        <f t="shared" si="1613"/>
        <v>0</v>
      </c>
      <c r="HQ271" s="171">
        <f t="shared" si="1614"/>
        <v>23.539999999999992</v>
      </c>
      <c r="HR271" s="168">
        <f t="shared" si="1615"/>
        <v>1</v>
      </c>
      <c r="HS271" s="168">
        <f t="shared" si="1616"/>
        <v>0</v>
      </c>
      <c r="HT271" s="160">
        <f t="shared" si="1651"/>
        <v>140080.09</v>
      </c>
      <c r="HU271" s="158">
        <f>MAX(HT55:HT271)</f>
        <v>142506.86999999997</v>
      </c>
      <c r="HV271" s="158">
        <f t="shared" si="1617"/>
        <v>-2426.7799999999697</v>
      </c>
      <c r="HW271" s="170"/>
      <c r="HX271" s="468"/>
      <c r="HY271" s="156"/>
      <c r="HZ271" s="156"/>
      <c r="IA271" s="156"/>
      <c r="IB271" s="156"/>
      <c r="IC271" s="156"/>
      <c r="ID271" s="156"/>
      <c r="IE271" s="156"/>
      <c r="IF271" s="156"/>
      <c r="IG271" s="156"/>
      <c r="IH271" s="156"/>
      <c r="II271" s="156"/>
      <c r="IJ271" s="156"/>
      <c r="IK271" s="156"/>
      <c r="IL271" s="156"/>
      <c r="IM271" s="156"/>
      <c r="IN271" s="156"/>
      <c r="IO271" s="156"/>
      <c r="IP271" s="156"/>
      <c r="IQ271" s="156"/>
      <c r="IR271" s="156"/>
      <c r="IS271" s="156"/>
      <c r="IT271" s="156"/>
      <c r="IU271" s="156"/>
      <c r="IV271" s="156"/>
      <c r="IW271" s="156"/>
      <c r="IX271" s="156"/>
      <c r="IY271" s="156"/>
      <c r="IZ271" s="156"/>
      <c r="JA271" s="156"/>
      <c r="JB271" s="156"/>
      <c r="JC271" s="156"/>
      <c r="JD271" s="156"/>
      <c r="JE271" s="156"/>
      <c r="JF271" s="156"/>
      <c r="JG271" s="156"/>
      <c r="JH271" s="156"/>
      <c r="JI271" s="156"/>
      <c r="JJ271" s="156"/>
      <c r="JK271" s="156"/>
      <c r="JL271" s="156"/>
      <c r="JM271" s="156"/>
      <c r="JN271" s="156"/>
      <c r="JO271" s="156"/>
      <c r="JP271" s="156"/>
      <c r="JQ271" s="156"/>
      <c r="JR271" s="156"/>
      <c r="JS271" s="156"/>
      <c r="JT271" s="156"/>
      <c r="JU271" s="156"/>
    </row>
    <row r="272" spans="1:281" s="174" customFormat="1" ht="19.5" customHeight="1" x14ac:dyDescent="0.35">
      <c r="A272" s="156"/>
      <c r="B272" s="813">
        <f t="shared" si="1618"/>
        <v>41852</v>
      </c>
      <c r="C272" s="814">
        <f t="shared" si="1619"/>
        <v>22573.219999999998</v>
      </c>
      <c r="D272" s="816">
        <v>0</v>
      </c>
      <c r="E272" s="816">
        <v>0</v>
      </c>
      <c r="F272" s="814">
        <f t="shared" si="1580"/>
        <v>1183.28</v>
      </c>
      <c r="G272" s="817">
        <f t="shared" si="1620"/>
        <v>23756.499999999996</v>
      </c>
      <c r="H272" s="818">
        <f t="shared" si="1621"/>
        <v>5.2419637074373977E-2</v>
      </c>
      <c r="I272" s="765">
        <f t="shared" si="1622"/>
        <v>141263.37</v>
      </c>
      <c r="J272" s="159">
        <f t="shared" si="1581"/>
        <v>-1243.4999999999709</v>
      </c>
      <c r="K272" s="267">
        <v>41852</v>
      </c>
      <c r="L272" s="162">
        <f t="shared" si="1623"/>
        <v>0</v>
      </c>
      <c r="M272" s="259">
        <v>-511</v>
      </c>
      <c r="N272" s="175">
        <f t="shared" si="1582"/>
        <v>0</v>
      </c>
      <c r="O272" s="162">
        <f t="shared" si="1624"/>
        <v>0</v>
      </c>
      <c r="P272" s="259">
        <v>-86.2</v>
      </c>
      <c r="Q272" s="176">
        <f t="shared" si="1583"/>
        <v>0</v>
      </c>
      <c r="R272" s="161">
        <f t="shared" si="1625"/>
        <v>0</v>
      </c>
      <c r="S272" s="260">
        <v>1494.2</v>
      </c>
      <c r="T272" s="177">
        <f t="shared" si="1584"/>
        <v>0</v>
      </c>
      <c r="U272" s="164">
        <f t="shared" si="1626"/>
        <v>0</v>
      </c>
      <c r="V272" s="260">
        <v>114.32</v>
      </c>
      <c r="W272" s="177">
        <f t="shared" si="1585"/>
        <v>0</v>
      </c>
      <c r="X272" s="164">
        <f t="shared" si="1627"/>
        <v>0</v>
      </c>
      <c r="Y272" s="247">
        <v>-2536</v>
      </c>
      <c r="Z272" s="178">
        <f t="shared" si="1586"/>
        <v>0</v>
      </c>
      <c r="AA272" s="165">
        <f t="shared" si="1628"/>
        <v>0</v>
      </c>
      <c r="AB272" s="247">
        <v>-1307</v>
      </c>
      <c r="AC272" s="179">
        <f t="shared" si="1587"/>
        <v>0</v>
      </c>
      <c r="AD272" s="164">
        <f t="shared" si="1629"/>
        <v>0</v>
      </c>
      <c r="AE272" s="247">
        <v>-323.8</v>
      </c>
      <c r="AF272" s="179">
        <f t="shared" si="1588"/>
        <v>0</v>
      </c>
      <c r="AG272" s="164">
        <f t="shared" si="1630"/>
        <v>0</v>
      </c>
      <c r="AH272" s="439">
        <v>4655</v>
      </c>
      <c r="AI272" s="178">
        <f t="shared" si="1589"/>
        <v>0</v>
      </c>
      <c r="AJ272" s="165">
        <f t="shared" si="1631"/>
        <v>0</v>
      </c>
      <c r="AK272" s="439">
        <v>2327.5</v>
      </c>
      <c r="AL272" s="179">
        <f t="shared" si="1590"/>
        <v>0</v>
      </c>
      <c r="AM272" s="164">
        <f t="shared" si="1632"/>
        <v>0</v>
      </c>
      <c r="AN272" s="439">
        <v>931</v>
      </c>
      <c r="AO272" s="178">
        <f t="shared" si="1591"/>
        <v>0</v>
      </c>
      <c r="AP272" s="165">
        <f t="shared" si="1633"/>
        <v>0</v>
      </c>
      <c r="AQ272" s="259">
        <v>-391</v>
      </c>
      <c r="AR272" s="179">
        <f t="shared" si="1592"/>
        <v>0</v>
      </c>
      <c r="AS272" s="164">
        <f t="shared" si="1634"/>
        <v>1</v>
      </c>
      <c r="AT272" s="259">
        <v>-39.1</v>
      </c>
      <c r="AU272" s="180">
        <f t="shared" si="1593"/>
        <v>-39.1</v>
      </c>
      <c r="AV272" s="162">
        <f t="shared" si="1635"/>
        <v>0</v>
      </c>
      <c r="AW272" s="259">
        <v>-189</v>
      </c>
      <c r="AX272" s="176">
        <f t="shared" si="1594"/>
        <v>0</v>
      </c>
      <c r="AY272" s="161">
        <f t="shared" si="1636"/>
        <v>0</v>
      </c>
      <c r="AZ272" s="248">
        <v>947.5</v>
      </c>
      <c r="BA272" s="181">
        <f t="shared" si="1595"/>
        <v>0</v>
      </c>
      <c r="BB272" s="162">
        <f t="shared" si="1637"/>
        <v>0</v>
      </c>
      <c r="BC272" s="248">
        <v>94.75</v>
      </c>
      <c r="BD272" s="182">
        <f t="shared" si="1596"/>
        <v>0</v>
      </c>
      <c r="BE272" s="161">
        <f t="shared" si="1638"/>
        <v>0</v>
      </c>
      <c r="BF272" s="248">
        <v>3223.75</v>
      </c>
      <c r="BG272" s="182">
        <f t="shared" si="1597"/>
        <v>0</v>
      </c>
      <c r="BH272" s="161">
        <f t="shared" si="1639"/>
        <v>0</v>
      </c>
      <c r="BI272" s="248">
        <v>1611.88</v>
      </c>
      <c r="BJ272" s="180">
        <f t="shared" si="1598"/>
        <v>0</v>
      </c>
      <c r="BK272" s="161">
        <f t="shared" si="1640"/>
        <v>1</v>
      </c>
      <c r="BL272" s="248">
        <v>322.38</v>
      </c>
      <c r="BM272" s="180">
        <f t="shared" si="1599"/>
        <v>322.38</v>
      </c>
      <c r="BN272" s="161">
        <f t="shared" si="1641"/>
        <v>0</v>
      </c>
      <c r="BO272" s="260">
        <v>2293.75</v>
      </c>
      <c r="BP272" s="176">
        <f t="shared" si="1600"/>
        <v>0</v>
      </c>
      <c r="BQ272" s="161">
        <f t="shared" si="1642"/>
        <v>0</v>
      </c>
      <c r="BR272" s="260">
        <v>1500</v>
      </c>
      <c r="BS272" s="182">
        <f t="shared" si="1601"/>
        <v>0</v>
      </c>
      <c r="BT272" s="161">
        <f t="shared" si="1643"/>
        <v>1</v>
      </c>
      <c r="BU272" s="260">
        <v>750</v>
      </c>
      <c r="BV272" s="180">
        <f t="shared" si="1602"/>
        <v>750</v>
      </c>
      <c r="BW272" s="162">
        <f t="shared" si="1644"/>
        <v>1</v>
      </c>
      <c r="BX272" s="260">
        <v>150</v>
      </c>
      <c r="BY272" s="176">
        <f t="shared" si="1603"/>
        <v>150</v>
      </c>
      <c r="BZ272" s="161">
        <f t="shared" si="1645"/>
        <v>0</v>
      </c>
      <c r="CA272" s="260">
        <v>1292</v>
      </c>
      <c r="CB272" s="180">
        <f t="shared" si="1604"/>
        <v>0</v>
      </c>
      <c r="CC272" s="162">
        <f t="shared" si="1646"/>
        <v>0</v>
      </c>
      <c r="CD272" s="260">
        <v>309.2</v>
      </c>
      <c r="CE272" s="182">
        <f t="shared" si="1605"/>
        <v>0</v>
      </c>
      <c r="CF272" s="410">
        <f t="shared" si="1647"/>
        <v>0</v>
      </c>
      <c r="CG272" s="260">
        <v>2290</v>
      </c>
      <c r="CH272" s="182">
        <f t="shared" si="1606"/>
        <v>0</v>
      </c>
      <c r="CI272" s="416">
        <f t="shared" si="1648"/>
        <v>0</v>
      </c>
      <c r="CJ272" s="260">
        <v>1145</v>
      </c>
      <c r="CK272" s="444">
        <f t="shared" si="1607"/>
        <v>0</v>
      </c>
      <c r="CL272" s="162">
        <f t="shared" si="1649"/>
        <v>0</v>
      </c>
      <c r="CM272" s="260">
        <v>229</v>
      </c>
      <c r="CN272" s="608">
        <f t="shared" si="1608"/>
        <v>0</v>
      </c>
      <c r="CO272" s="158">
        <f t="shared" si="1609"/>
        <v>1183.28</v>
      </c>
      <c r="CP272" s="182"/>
      <c r="CQ272" s="731">
        <f t="shared" si="1610"/>
        <v>1183.28</v>
      </c>
      <c r="CR272" s="599"/>
      <c r="CS272" s="359">
        <f t="shared" si="1650"/>
        <v>41852</v>
      </c>
      <c r="CT272" s="613"/>
      <c r="CU272" s="182"/>
      <c r="CV272" s="608"/>
      <c r="CW272" s="642"/>
      <c r="CX272" s="182"/>
      <c r="CY272" s="608"/>
      <c r="CZ272" s="613"/>
      <c r="DA272" s="182"/>
      <c r="DB272" s="608"/>
      <c r="DC272" s="613"/>
      <c r="DD272" s="182"/>
      <c r="DE272" s="608"/>
      <c r="DF272" s="613"/>
      <c r="DG272" s="182"/>
      <c r="DH272" s="608"/>
      <c r="DI272" s="613"/>
      <c r="DJ272" s="182"/>
      <c r="DK272" s="608"/>
      <c r="DL272" s="613"/>
      <c r="DM272" s="182"/>
      <c r="DN272" s="608"/>
      <c r="DO272" s="613"/>
      <c r="DP272" s="182"/>
      <c r="DQ272" s="608"/>
      <c r="DR272" s="613"/>
      <c r="DS272" s="182"/>
      <c r="DT272" s="608"/>
      <c r="DU272" s="613"/>
      <c r="DV272" s="182"/>
      <c r="DW272" s="608"/>
      <c r="DX272" s="613"/>
      <c r="DY272" s="182"/>
      <c r="DZ272" s="608"/>
      <c r="EA272" s="613"/>
      <c r="EB272" s="182"/>
      <c r="EC272" s="608"/>
      <c r="ED272" s="613"/>
      <c r="EE272" s="182"/>
      <c r="EF272" s="608"/>
      <c r="EG272" s="613"/>
      <c r="EH272" s="182"/>
      <c r="EI272" s="608"/>
      <c r="EJ272" s="613"/>
      <c r="EK272" s="182"/>
      <c r="EL272" s="608"/>
      <c r="EM272" s="613"/>
      <c r="EN272" s="182"/>
      <c r="EO272" s="608"/>
      <c r="EP272" s="613"/>
      <c r="EQ272" s="182"/>
      <c r="ER272" s="608"/>
      <c r="ES272" s="613"/>
      <c r="ET272" s="182"/>
      <c r="EU272" s="608"/>
      <c r="EV272" s="613"/>
      <c r="EW272" s="182"/>
      <c r="EX272" s="608"/>
      <c r="EY272" s="613"/>
      <c r="EZ272" s="182"/>
      <c r="FA272" s="608"/>
      <c r="FB272" s="182"/>
      <c r="FC272" s="182"/>
      <c r="FD272" s="182"/>
      <c r="FE272" s="588"/>
      <c r="FF272" s="182"/>
      <c r="FG272" s="181"/>
      <c r="FH272" s="860"/>
      <c r="FI272" s="662">
        <f t="shared" si="1400"/>
        <v>43132</v>
      </c>
      <c r="FJ272" s="688">
        <f t="shared" ref="FJ272:FJ282" si="1703">FJ271+CV326</f>
        <v>0</v>
      </c>
      <c r="FK272" s="688">
        <f t="shared" si="1652"/>
        <v>0</v>
      </c>
      <c r="FL272" s="240">
        <f t="shared" si="1653"/>
        <v>0</v>
      </c>
      <c r="FM272" s="240">
        <f t="shared" si="1654"/>
        <v>0</v>
      </c>
      <c r="FN272" s="240">
        <f t="shared" si="1655"/>
        <v>0</v>
      </c>
      <c r="FO272" s="240">
        <f t="shared" si="1656"/>
        <v>0</v>
      </c>
      <c r="FP272" s="240">
        <f t="shared" si="1657"/>
        <v>0</v>
      </c>
      <c r="FQ272" s="240">
        <f t="shared" si="1658"/>
        <v>0</v>
      </c>
      <c r="FR272" s="240">
        <f t="shared" si="1659"/>
        <v>0</v>
      </c>
      <c r="FS272" s="240">
        <f t="shared" si="1660"/>
        <v>0</v>
      </c>
      <c r="FT272" s="240">
        <f t="shared" si="1661"/>
        <v>10163.01</v>
      </c>
      <c r="FU272" s="240">
        <f t="shared" si="1662"/>
        <v>0</v>
      </c>
      <c r="FV272" s="240">
        <f t="shared" si="1663"/>
        <v>41790</v>
      </c>
      <c r="FW272" s="240">
        <f t="shared" si="1664"/>
        <v>0</v>
      </c>
      <c r="FX272" s="240">
        <f t="shared" si="1665"/>
        <v>0</v>
      </c>
      <c r="FY272" s="240">
        <f t="shared" si="1666"/>
        <v>0</v>
      </c>
      <c r="FZ272" s="240">
        <f t="shared" si="1667"/>
        <v>0</v>
      </c>
      <c r="GA272" s="240">
        <f t="shared" si="1668"/>
        <v>0</v>
      </c>
      <c r="GB272" s="240">
        <f t="shared" si="1669"/>
        <v>78087.450000000012</v>
      </c>
      <c r="GC272" s="681">
        <f t="shared" si="1670"/>
        <v>39043.72</v>
      </c>
      <c r="GD272" s="681">
        <f t="shared" si="1671"/>
        <v>0</v>
      </c>
      <c r="GE272" s="681">
        <f t="shared" si="1672"/>
        <v>0</v>
      </c>
      <c r="GF272" s="681">
        <f t="shared" si="1401"/>
        <v>169084.18000000002</v>
      </c>
      <c r="GG272" s="169">
        <f t="shared" si="1402"/>
        <v>43132</v>
      </c>
      <c r="GH272" s="686">
        <f t="shared" si="1673"/>
        <v>0</v>
      </c>
      <c r="GI272" s="171">
        <f t="shared" si="1674"/>
        <v>0</v>
      </c>
      <c r="GJ272" s="171">
        <f t="shared" si="1675"/>
        <v>0</v>
      </c>
      <c r="GK272" s="171">
        <f t="shared" si="1676"/>
        <v>0</v>
      </c>
      <c r="GL272" s="171">
        <f t="shared" si="1677"/>
        <v>0</v>
      </c>
      <c r="GM272" s="171">
        <f t="shared" si="1678"/>
        <v>0</v>
      </c>
      <c r="GN272" s="171">
        <f t="shared" si="1679"/>
        <v>0</v>
      </c>
      <c r="GO272" s="171">
        <f t="shared" si="1680"/>
        <v>0</v>
      </c>
      <c r="GP272" s="171">
        <f t="shared" si="1681"/>
        <v>0</v>
      </c>
      <c r="GQ272" s="171">
        <f t="shared" si="1682"/>
        <v>0</v>
      </c>
      <c r="GR272" s="171">
        <f t="shared" si="1683"/>
        <v>0</v>
      </c>
      <c r="GS272" s="171">
        <f t="shared" si="1684"/>
        <v>10879.6</v>
      </c>
      <c r="GT272" s="171">
        <f t="shared" si="1685"/>
        <v>0</v>
      </c>
      <c r="GU272" s="171">
        <f t="shared" si="1686"/>
        <v>0</v>
      </c>
      <c r="GV272" s="171">
        <f t="shared" si="1687"/>
        <v>0</v>
      </c>
      <c r="GW272" s="171">
        <f t="shared" si="1688"/>
        <v>0</v>
      </c>
      <c r="GX272" s="171">
        <f t="shared" si="1689"/>
        <v>0</v>
      </c>
      <c r="GY272" s="171">
        <f t="shared" si="1690"/>
        <v>21024.14</v>
      </c>
      <c r="GZ272" s="171">
        <f t="shared" si="1691"/>
        <v>0</v>
      </c>
      <c r="HA272" s="171">
        <f t="shared" si="1692"/>
        <v>0</v>
      </c>
      <c r="HB272" s="171">
        <f t="shared" si="1693"/>
        <v>120056.43999999999</v>
      </c>
      <c r="HC272" s="171">
        <f t="shared" si="1694"/>
        <v>19171.489999999998</v>
      </c>
      <c r="HD272" s="171">
        <f t="shared" si="1695"/>
        <v>0</v>
      </c>
      <c r="HE272" s="171">
        <f t="shared" si="1696"/>
        <v>0</v>
      </c>
      <c r="HF272" s="171">
        <f t="shared" si="1697"/>
        <v>0</v>
      </c>
      <c r="HG272" s="171">
        <f t="shared" si="1698"/>
        <v>0</v>
      </c>
      <c r="HH272" s="171">
        <f t="shared" si="1699"/>
        <v>0</v>
      </c>
      <c r="HI272" s="778"/>
      <c r="HJ272" s="171">
        <f t="shared" si="1700"/>
        <v>1571.18</v>
      </c>
      <c r="HK272" s="171">
        <f t="shared" si="1701"/>
        <v>5244.52</v>
      </c>
      <c r="HL272" s="172">
        <f t="shared" si="1702"/>
        <v>43132</v>
      </c>
      <c r="HM272" s="171">
        <f t="shared" si="1433"/>
        <v>340215.85000000009</v>
      </c>
      <c r="HN272" s="700">
        <f t="shared" si="1611"/>
        <v>41852</v>
      </c>
      <c r="HO272" s="160">
        <f t="shared" si="1612"/>
        <v>1183.28</v>
      </c>
      <c r="HP272" s="160">
        <f t="shared" si="1613"/>
        <v>0</v>
      </c>
      <c r="HQ272" s="171">
        <f t="shared" si="1614"/>
        <v>1183.28</v>
      </c>
      <c r="HR272" s="168">
        <f t="shared" si="1615"/>
        <v>1</v>
      </c>
      <c r="HS272" s="168">
        <f t="shared" si="1616"/>
        <v>0</v>
      </c>
      <c r="HT272" s="160">
        <f t="shared" si="1651"/>
        <v>141263.37</v>
      </c>
      <c r="HU272" s="158">
        <f>MAX(HT55:HT272)</f>
        <v>142506.86999999997</v>
      </c>
      <c r="HV272" s="158">
        <f t="shared" si="1617"/>
        <v>-1243.4999999999709</v>
      </c>
      <c r="HW272" s="170"/>
      <c r="HX272" s="468"/>
      <c r="HY272" s="156"/>
      <c r="HZ272" s="156"/>
      <c r="IA272" s="156"/>
      <c r="IB272" s="156"/>
      <c r="IC272" s="156"/>
      <c r="ID272" s="156"/>
      <c r="IE272" s="156"/>
      <c r="IF272" s="156"/>
      <c r="IG272" s="156"/>
      <c r="IH272" s="156"/>
      <c r="II272" s="156"/>
      <c r="IJ272" s="156"/>
      <c r="IK272" s="156"/>
      <c r="IL272" s="156"/>
      <c r="IM272" s="156"/>
      <c r="IN272" s="156"/>
      <c r="IO272" s="156"/>
      <c r="IP272" s="156"/>
      <c r="IQ272" s="156"/>
      <c r="IR272" s="156"/>
      <c r="IS272" s="156"/>
      <c r="IT272" s="156"/>
      <c r="IU272" s="156"/>
      <c r="IV272" s="156"/>
      <c r="IW272" s="156"/>
      <c r="IX272" s="156"/>
      <c r="IY272" s="156"/>
      <c r="IZ272" s="156"/>
      <c r="JA272" s="156"/>
      <c r="JB272" s="156"/>
      <c r="JC272" s="156"/>
      <c r="JD272" s="156"/>
      <c r="JE272" s="156"/>
      <c r="JF272" s="156"/>
      <c r="JG272" s="156"/>
      <c r="JH272" s="156"/>
      <c r="JI272" s="156"/>
      <c r="JJ272" s="156"/>
      <c r="JK272" s="156"/>
      <c r="JL272" s="156"/>
      <c r="JM272" s="156"/>
      <c r="JN272" s="156"/>
      <c r="JO272" s="156"/>
      <c r="JP272" s="156"/>
      <c r="JQ272" s="156"/>
      <c r="JR272" s="156"/>
      <c r="JS272" s="156"/>
      <c r="JT272" s="156"/>
      <c r="JU272" s="156"/>
    </row>
    <row r="273" spans="1:281" s="174" customFormat="1" ht="19.5" customHeight="1" x14ac:dyDescent="0.35">
      <c r="A273" s="156"/>
      <c r="B273" s="813">
        <f t="shared" si="1618"/>
        <v>41883</v>
      </c>
      <c r="C273" s="814">
        <f t="shared" si="1619"/>
        <v>23756.499999999996</v>
      </c>
      <c r="D273" s="816">
        <v>0</v>
      </c>
      <c r="E273" s="816">
        <v>0</v>
      </c>
      <c r="F273" s="814">
        <f t="shared" si="1580"/>
        <v>4647.42</v>
      </c>
      <c r="G273" s="817">
        <f t="shared" si="1620"/>
        <v>28403.919999999998</v>
      </c>
      <c r="H273" s="818">
        <f t="shared" si="1621"/>
        <v>0.19562730200155751</v>
      </c>
      <c r="I273" s="765">
        <f t="shared" si="1622"/>
        <v>145910.79</v>
      </c>
      <c r="J273" s="159">
        <f t="shared" si="1581"/>
        <v>0</v>
      </c>
      <c r="K273" s="267">
        <v>41883</v>
      </c>
      <c r="L273" s="162">
        <f t="shared" si="1623"/>
        <v>0</v>
      </c>
      <c r="M273" s="259">
        <v>-2223</v>
      </c>
      <c r="N273" s="175">
        <f t="shared" si="1582"/>
        <v>0</v>
      </c>
      <c r="O273" s="162">
        <f t="shared" si="1624"/>
        <v>0</v>
      </c>
      <c r="P273" s="259">
        <v>-257.39999999999998</v>
      </c>
      <c r="Q273" s="176">
        <f t="shared" si="1583"/>
        <v>0</v>
      </c>
      <c r="R273" s="161">
        <f t="shared" si="1625"/>
        <v>0</v>
      </c>
      <c r="S273" s="259">
        <v>-791.8</v>
      </c>
      <c r="T273" s="177">
        <f t="shared" si="1584"/>
        <v>0</v>
      </c>
      <c r="U273" s="164">
        <f t="shared" si="1626"/>
        <v>0</v>
      </c>
      <c r="V273" s="259">
        <v>-114.28</v>
      </c>
      <c r="W273" s="177">
        <f t="shared" si="1585"/>
        <v>0</v>
      </c>
      <c r="X273" s="164">
        <f t="shared" si="1627"/>
        <v>0</v>
      </c>
      <c r="Y273" s="248">
        <v>7908</v>
      </c>
      <c r="Z273" s="178">
        <f t="shared" si="1586"/>
        <v>0</v>
      </c>
      <c r="AA273" s="165">
        <f t="shared" si="1628"/>
        <v>0</v>
      </c>
      <c r="AB273" s="248">
        <v>3954</v>
      </c>
      <c r="AC273" s="179">
        <f t="shared" si="1587"/>
        <v>0</v>
      </c>
      <c r="AD273" s="164">
        <f t="shared" si="1629"/>
        <v>0</v>
      </c>
      <c r="AE273" s="248">
        <v>790.8</v>
      </c>
      <c r="AF273" s="179">
        <f t="shared" si="1588"/>
        <v>0</v>
      </c>
      <c r="AG273" s="164">
        <f t="shared" si="1630"/>
        <v>0</v>
      </c>
      <c r="AH273" s="439">
        <v>12425</v>
      </c>
      <c r="AI273" s="178">
        <f t="shared" si="1589"/>
        <v>0</v>
      </c>
      <c r="AJ273" s="165">
        <f t="shared" si="1631"/>
        <v>0</v>
      </c>
      <c r="AK273" s="439">
        <v>6212.5</v>
      </c>
      <c r="AL273" s="179">
        <f t="shared" si="1590"/>
        <v>0</v>
      </c>
      <c r="AM273" s="164">
        <f t="shared" si="1632"/>
        <v>0</v>
      </c>
      <c r="AN273" s="439">
        <v>2485</v>
      </c>
      <c r="AO273" s="178">
        <f t="shared" si="1591"/>
        <v>0</v>
      </c>
      <c r="AP273" s="165">
        <f t="shared" si="1633"/>
        <v>0</v>
      </c>
      <c r="AQ273" s="260">
        <v>4455</v>
      </c>
      <c r="AR273" s="179">
        <f t="shared" si="1592"/>
        <v>0</v>
      </c>
      <c r="AS273" s="164">
        <f t="shared" si="1634"/>
        <v>1</v>
      </c>
      <c r="AT273" s="260">
        <v>375.3</v>
      </c>
      <c r="AU273" s="180">
        <f t="shared" si="1593"/>
        <v>375.3</v>
      </c>
      <c r="AV273" s="162">
        <f t="shared" si="1635"/>
        <v>0</v>
      </c>
      <c r="AW273" s="260">
        <v>2579</v>
      </c>
      <c r="AX273" s="176">
        <f t="shared" si="1594"/>
        <v>0</v>
      </c>
      <c r="AY273" s="161">
        <f t="shared" si="1636"/>
        <v>0</v>
      </c>
      <c r="AZ273" s="248">
        <v>5203.75</v>
      </c>
      <c r="BA273" s="181">
        <f t="shared" si="1595"/>
        <v>0</v>
      </c>
      <c r="BB273" s="162">
        <f t="shared" si="1637"/>
        <v>0</v>
      </c>
      <c r="BC273" s="248">
        <v>520.38</v>
      </c>
      <c r="BD273" s="182">
        <f t="shared" si="1596"/>
        <v>0</v>
      </c>
      <c r="BE273" s="161">
        <f t="shared" si="1638"/>
        <v>0</v>
      </c>
      <c r="BF273" s="248">
        <v>6271.25</v>
      </c>
      <c r="BG273" s="182">
        <f t="shared" si="1597"/>
        <v>0</v>
      </c>
      <c r="BH273" s="161">
        <f t="shared" si="1639"/>
        <v>0</v>
      </c>
      <c r="BI273" s="248">
        <v>3135.63</v>
      </c>
      <c r="BJ273" s="180">
        <f t="shared" si="1598"/>
        <v>0</v>
      </c>
      <c r="BK273" s="161">
        <f t="shared" si="1640"/>
        <v>1</v>
      </c>
      <c r="BL273" s="248">
        <v>627.13</v>
      </c>
      <c r="BM273" s="180">
        <f t="shared" si="1599"/>
        <v>627.13</v>
      </c>
      <c r="BN273" s="161">
        <f t="shared" si="1641"/>
        <v>0</v>
      </c>
      <c r="BO273" s="260">
        <v>2087.5</v>
      </c>
      <c r="BP273" s="176">
        <f t="shared" si="1600"/>
        <v>0</v>
      </c>
      <c r="BQ273" s="161">
        <f t="shared" si="1642"/>
        <v>0</v>
      </c>
      <c r="BR273" s="260">
        <v>6074.99</v>
      </c>
      <c r="BS273" s="182">
        <f t="shared" si="1601"/>
        <v>0</v>
      </c>
      <c r="BT273" s="161">
        <f t="shared" si="1643"/>
        <v>1</v>
      </c>
      <c r="BU273" s="260">
        <v>3037.49</v>
      </c>
      <c r="BV273" s="180">
        <f t="shared" si="1602"/>
        <v>3037.49</v>
      </c>
      <c r="BW273" s="162">
        <f t="shared" si="1644"/>
        <v>1</v>
      </c>
      <c r="BX273" s="260">
        <v>607.5</v>
      </c>
      <c r="BY273" s="176">
        <f t="shared" si="1603"/>
        <v>607.5</v>
      </c>
      <c r="BZ273" s="161">
        <f t="shared" si="1645"/>
        <v>0</v>
      </c>
      <c r="CA273" s="260">
        <v>3188</v>
      </c>
      <c r="CB273" s="180">
        <f t="shared" si="1604"/>
        <v>0</v>
      </c>
      <c r="CC273" s="162">
        <f t="shared" si="1646"/>
        <v>0</v>
      </c>
      <c r="CD273" s="260">
        <v>642</v>
      </c>
      <c r="CE273" s="182">
        <f t="shared" si="1605"/>
        <v>0</v>
      </c>
      <c r="CF273" s="410">
        <f t="shared" si="1647"/>
        <v>0</v>
      </c>
      <c r="CG273" s="260">
        <v>4770</v>
      </c>
      <c r="CH273" s="182">
        <f t="shared" si="1606"/>
        <v>0</v>
      </c>
      <c r="CI273" s="416">
        <f t="shared" si="1648"/>
        <v>0</v>
      </c>
      <c r="CJ273" s="260">
        <v>2385</v>
      </c>
      <c r="CK273" s="444">
        <f t="shared" si="1607"/>
        <v>0</v>
      </c>
      <c r="CL273" s="162">
        <f t="shared" si="1649"/>
        <v>0</v>
      </c>
      <c r="CM273" s="260">
        <v>477</v>
      </c>
      <c r="CN273" s="608">
        <f t="shared" si="1608"/>
        <v>0</v>
      </c>
      <c r="CO273" s="158">
        <f t="shared" si="1609"/>
        <v>4647.42</v>
      </c>
      <c r="CP273" s="182"/>
      <c r="CQ273" s="731">
        <f t="shared" si="1610"/>
        <v>4647.42</v>
      </c>
      <c r="CR273" s="599"/>
      <c r="CS273" s="359">
        <f t="shared" si="1650"/>
        <v>41883</v>
      </c>
      <c r="CT273" s="613"/>
      <c r="CU273" s="182"/>
      <c r="CV273" s="608"/>
      <c r="CW273" s="642"/>
      <c r="CX273" s="182"/>
      <c r="CY273" s="608"/>
      <c r="CZ273" s="613"/>
      <c r="DA273" s="182"/>
      <c r="DB273" s="608"/>
      <c r="DC273" s="613"/>
      <c r="DD273" s="182"/>
      <c r="DE273" s="608"/>
      <c r="DF273" s="613"/>
      <c r="DG273" s="182"/>
      <c r="DH273" s="608"/>
      <c r="DI273" s="613"/>
      <c r="DJ273" s="182"/>
      <c r="DK273" s="608"/>
      <c r="DL273" s="613"/>
      <c r="DM273" s="182"/>
      <c r="DN273" s="608"/>
      <c r="DO273" s="613"/>
      <c r="DP273" s="182"/>
      <c r="DQ273" s="608"/>
      <c r="DR273" s="613"/>
      <c r="DS273" s="182"/>
      <c r="DT273" s="608"/>
      <c r="DU273" s="613"/>
      <c r="DV273" s="182"/>
      <c r="DW273" s="608"/>
      <c r="DX273" s="613"/>
      <c r="DY273" s="182"/>
      <c r="DZ273" s="608"/>
      <c r="EA273" s="613"/>
      <c r="EB273" s="182"/>
      <c r="EC273" s="608"/>
      <c r="ED273" s="613"/>
      <c r="EE273" s="182"/>
      <c r="EF273" s="608"/>
      <c r="EG273" s="613"/>
      <c r="EH273" s="182"/>
      <c r="EI273" s="608"/>
      <c r="EJ273" s="613"/>
      <c r="EK273" s="182"/>
      <c r="EL273" s="608"/>
      <c r="EM273" s="613"/>
      <c r="EN273" s="182"/>
      <c r="EO273" s="608"/>
      <c r="EP273" s="613"/>
      <c r="EQ273" s="182"/>
      <c r="ER273" s="608"/>
      <c r="ES273" s="613"/>
      <c r="ET273" s="182"/>
      <c r="EU273" s="608"/>
      <c r="EV273" s="613"/>
      <c r="EW273" s="182"/>
      <c r="EX273" s="608"/>
      <c r="EY273" s="613"/>
      <c r="EZ273" s="182"/>
      <c r="FA273" s="608"/>
      <c r="FB273" s="182"/>
      <c r="FC273" s="182"/>
      <c r="FD273" s="182"/>
      <c r="FE273" s="588"/>
      <c r="FF273" s="182"/>
      <c r="FG273" s="181"/>
      <c r="FH273" s="860"/>
      <c r="FI273" s="662">
        <f t="shared" si="1400"/>
        <v>43160</v>
      </c>
      <c r="FJ273" s="688">
        <f t="shared" si="1703"/>
        <v>0</v>
      </c>
      <c r="FK273" s="688">
        <f t="shared" si="1652"/>
        <v>0</v>
      </c>
      <c r="FL273" s="240">
        <f t="shared" si="1653"/>
        <v>0</v>
      </c>
      <c r="FM273" s="240">
        <f t="shared" si="1654"/>
        <v>0</v>
      </c>
      <c r="FN273" s="240">
        <f t="shared" si="1655"/>
        <v>0</v>
      </c>
      <c r="FO273" s="240">
        <f t="shared" si="1656"/>
        <v>0</v>
      </c>
      <c r="FP273" s="240">
        <f t="shared" si="1657"/>
        <v>0</v>
      </c>
      <c r="FQ273" s="240">
        <f t="shared" si="1658"/>
        <v>0</v>
      </c>
      <c r="FR273" s="240">
        <f t="shared" si="1659"/>
        <v>0</v>
      </c>
      <c r="FS273" s="240">
        <f t="shared" si="1660"/>
        <v>0</v>
      </c>
      <c r="FT273" s="240">
        <f t="shared" si="1661"/>
        <v>13746.01</v>
      </c>
      <c r="FU273" s="240">
        <f t="shared" si="1662"/>
        <v>0</v>
      </c>
      <c r="FV273" s="240">
        <f t="shared" si="1663"/>
        <v>45756</v>
      </c>
      <c r="FW273" s="240">
        <f t="shared" si="1664"/>
        <v>0</v>
      </c>
      <c r="FX273" s="240">
        <f t="shared" si="1665"/>
        <v>0</v>
      </c>
      <c r="FY273" s="240">
        <f t="shared" si="1666"/>
        <v>0</v>
      </c>
      <c r="FZ273" s="240">
        <f t="shared" si="1667"/>
        <v>0</v>
      </c>
      <c r="GA273" s="240">
        <f t="shared" si="1668"/>
        <v>0</v>
      </c>
      <c r="GB273" s="240">
        <f t="shared" si="1669"/>
        <v>80824.950000000012</v>
      </c>
      <c r="GC273" s="681">
        <f t="shared" si="1670"/>
        <v>40412.47</v>
      </c>
      <c r="GD273" s="681">
        <f t="shared" si="1671"/>
        <v>0</v>
      </c>
      <c r="GE273" s="681">
        <f t="shared" si="1672"/>
        <v>0</v>
      </c>
      <c r="GF273" s="681">
        <f t="shared" si="1401"/>
        <v>180739.43000000002</v>
      </c>
      <c r="GG273" s="169">
        <f t="shared" si="1402"/>
        <v>43160</v>
      </c>
      <c r="GH273" s="686">
        <f t="shared" si="1673"/>
        <v>0</v>
      </c>
      <c r="GI273" s="171">
        <f t="shared" si="1674"/>
        <v>0</v>
      </c>
      <c r="GJ273" s="171">
        <f t="shared" si="1675"/>
        <v>0</v>
      </c>
      <c r="GK273" s="171">
        <f t="shared" si="1676"/>
        <v>0</v>
      </c>
      <c r="GL273" s="171">
        <f t="shared" si="1677"/>
        <v>0</v>
      </c>
      <c r="GM273" s="171">
        <f t="shared" si="1678"/>
        <v>0</v>
      </c>
      <c r="GN273" s="171">
        <f t="shared" si="1679"/>
        <v>0</v>
      </c>
      <c r="GO273" s="171">
        <f t="shared" si="1680"/>
        <v>0</v>
      </c>
      <c r="GP273" s="171">
        <f t="shared" si="1681"/>
        <v>0</v>
      </c>
      <c r="GQ273" s="171">
        <f t="shared" si="1682"/>
        <v>0</v>
      </c>
      <c r="GR273" s="171">
        <f t="shared" si="1683"/>
        <v>0</v>
      </c>
      <c r="GS273" s="171">
        <f t="shared" si="1684"/>
        <v>10963.300000000001</v>
      </c>
      <c r="GT273" s="171">
        <f t="shared" si="1685"/>
        <v>0</v>
      </c>
      <c r="GU273" s="171">
        <f t="shared" si="1686"/>
        <v>0</v>
      </c>
      <c r="GV273" s="171">
        <f t="shared" si="1687"/>
        <v>0</v>
      </c>
      <c r="GW273" s="171">
        <f t="shared" si="1688"/>
        <v>0</v>
      </c>
      <c r="GX273" s="171">
        <f t="shared" si="1689"/>
        <v>0</v>
      </c>
      <c r="GY273" s="171">
        <f t="shared" si="1690"/>
        <v>20472.259999999998</v>
      </c>
      <c r="GZ273" s="171">
        <f t="shared" si="1691"/>
        <v>0</v>
      </c>
      <c r="HA273" s="171">
        <f t="shared" si="1692"/>
        <v>0</v>
      </c>
      <c r="HB273" s="171">
        <f t="shared" si="1693"/>
        <v>120187.68999999999</v>
      </c>
      <c r="HC273" s="171">
        <f t="shared" si="1694"/>
        <v>19197.739999999998</v>
      </c>
      <c r="HD273" s="171">
        <f t="shared" si="1695"/>
        <v>0</v>
      </c>
      <c r="HE273" s="171">
        <f t="shared" si="1696"/>
        <v>0</v>
      </c>
      <c r="HF273" s="171">
        <f t="shared" si="1697"/>
        <v>0</v>
      </c>
      <c r="HG273" s="171">
        <f t="shared" si="1698"/>
        <v>0</v>
      </c>
      <c r="HH273" s="171">
        <f t="shared" si="1699"/>
        <v>0</v>
      </c>
      <c r="HI273" s="778"/>
      <c r="HJ273" s="171">
        <f t="shared" si="1700"/>
        <v>-310.68</v>
      </c>
      <c r="HK273" s="171">
        <f t="shared" si="1701"/>
        <v>11655.25</v>
      </c>
      <c r="HL273" s="172">
        <f t="shared" si="1702"/>
        <v>43160</v>
      </c>
      <c r="HM273" s="171">
        <f t="shared" si="1433"/>
        <v>351560.4200000001</v>
      </c>
      <c r="HN273" s="700">
        <f t="shared" si="1611"/>
        <v>41883</v>
      </c>
      <c r="HO273" s="160">
        <f t="shared" si="1612"/>
        <v>4647.42</v>
      </c>
      <c r="HP273" s="160">
        <f t="shared" si="1613"/>
        <v>0</v>
      </c>
      <c r="HQ273" s="171">
        <f t="shared" si="1614"/>
        <v>4647.42</v>
      </c>
      <c r="HR273" s="168">
        <f t="shared" si="1615"/>
        <v>1</v>
      </c>
      <c r="HS273" s="168">
        <f t="shared" si="1616"/>
        <v>0</v>
      </c>
      <c r="HT273" s="160">
        <f t="shared" si="1651"/>
        <v>145910.79</v>
      </c>
      <c r="HU273" s="158">
        <f>MAX(HT55:HT273)</f>
        <v>145910.79</v>
      </c>
      <c r="HV273" s="158">
        <f t="shared" si="1617"/>
        <v>0</v>
      </c>
      <c r="HW273" s="170"/>
      <c r="HX273" s="468"/>
      <c r="HY273" s="156"/>
      <c r="HZ273" s="156"/>
      <c r="IA273" s="156"/>
      <c r="IB273" s="156"/>
      <c r="IC273" s="156"/>
      <c r="ID273" s="156"/>
      <c r="IE273" s="156"/>
      <c r="IF273" s="156"/>
      <c r="IG273" s="156"/>
      <c r="IH273" s="156"/>
      <c r="II273" s="156"/>
      <c r="IJ273" s="156"/>
      <c r="IK273" s="156"/>
      <c r="IL273" s="156"/>
      <c r="IM273" s="156"/>
      <c r="IN273" s="156"/>
      <c r="IO273" s="156"/>
      <c r="IP273" s="156"/>
      <c r="IQ273" s="156"/>
      <c r="IR273" s="156"/>
      <c r="IS273" s="156"/>
      <c r="IT273" s="156"/>
      <c r="IU273" s="156"/>
      <c r="IV273" s="156"/>
      <c r="IW273" s="156"/>
      <c r="IX273" s="156"/>
      <c r="IY273" s="156"/>
      <c r="IZ273" s="156"/>
      <c r="JA273" s="156"/>
      <c r="JB273" s="156"/>
      <c r="JC273" s="156"/>
      <c r="JD273" s="156"/>
      <c r="JE273" s="156"/>
      <c r="JF273" s="156"/>
      <c r="JG273" s="156"/>
      <c r="JH273" s="156"/>
      <c r="JI273" s="156"/>
      <c r="JJ273" s="156"/>
      <c r="JK273" s="156"/>
      <c r="JL273" s="156"/>
      <c r="JM273" s="156"/>
      <c r="JN273" s="156"/>
      <c r="JO273" s="156"/>
      <c r="JP273" s="156"/>
      <c r="JQ273" s="156"/>
      <c r="JR273" s="156"/>
      <c r="JS273" s="156"/>
      <c r="JT273" s="156"/>
      <c r="JU273" s="156"/>
    </row>
    <row r="274" spans="1:281" s="174" customFormat="1" ht="19.5" customHeight="1" x14ac:dyDescent="0.35">
      <c r="A274" s="156"/>
      <c r="B274" s="813">
        <f t="shared" si="1618"/>
        <v>41913</v>
      </c>
      <c r="C274" s="814">
        <f t="shared" si="1619"/>
        <v>28403.919999999998</v>
      </c>
      <c r="D274" s="816">
        <v>0</v>
      </c>
      <c r="E274" s="816">
        <v>0</v>
      </c>
      <c r="F274" s="814">
        <f t="shared" si="1580"/>
        <v>309.06</v>
      </c>
      <c r="G274" s="817">
        <f t="shared" si="1620"/>
        <v>28712.98</v>
      </c>
      <c r="H274" s="818">
        <f t="shared" si="1621"/>
        <v>1.0880892496528649E-2</v>
      </c>
      <c r="I274" s="765">
        <f t="shared" si="1622"/>
        <v>146219.85</v>
      </c>
      <c r="J274" s="159">
        <f t="shared" si="1581"/>
        <v>0</v>
      </c>
      <c r="K274" s="267">
        <v>41913</v>
      </c>
      <c r="L274" s="162">
        <f t="shared" si="1623"/>
        <v>0</v>
      </c>
      <c r="M274" s="260">
        <v>3315</v>
      </c>
      <c r="N274" s="175">
        <f t="shared" si="1582"/>
        <v>0</v>
      </c>
      <c r="O274" s="162">
        <f t="shared" si="1624"/>
        <v>0</v>
      </c>
      <c r="P274" s="260">
        <v>296.39999999999998</v>
      </c>
      <c r="Q274" s="176">
        <f t="shared" si="1583"/>
        <v>0</v>
      </c>
      <c r="R274" s="161">
        <f t="shared" si="1625"/>
        <v>0</v>
      </c>
      <c r="S274" s="260">
        <v>2433.1999999999998</v>
      </c>
      <c r="T274" s="177">
        <f t="shared" si="1584"/>
        <v>0</v>
      </c>
      <c r="U274" s="164">
        <f t="shared" si="1626"/>
        <v>0</v>
      </c>
      <c r="V274" s="260">
        <v>208.22</v>
      </c>
      <c r="W274" s="177">
        <f t="shared" si="1585"/>
        <v>0</v>
      </c>
      <c r="X274" s="164">
        <f t="shared" si="1627"/>
        <v>0</v>
      </c>
      <c r="Y274" s="248">
        <v>765</v>
      </c>
      <c r="Z274" s="178">
        <f t="shared" si="1586"/>
        <v>0</v>
      </c>
      <c r="AA274" s="165">
        <f t="shared" si="1628"/>
        <v>0</v>
      </c>
      <c r="AB274" s="248">
        <v>343.5</v>
      </c>
      <c r="AC274" s="179">
        <f t="shared" si="1587"/>
        <v>0</v>
      </c>
      <c r="AD274" s="164">
        <f t="shared" si="1629"/>
        <v>0</v>
      </c>
      <c r="AE274" s="248">
        <v>6.3</v>
      </c>
      <c r="AF274" s="179">
        <f t="shared" si="1588"/>
        <v>0</v>
      </c>
      <c r="AG274" s="164">
        <f t="shared" si="1630"/>
        <v>0</v>
      </c>
      <c r="AH274" s="439">
        <v>4085</v>
      </c>
      <c r="AI274" s="178">
        <f t="shared" si="1589"/>
        <v>0</v>
      </c>
      <c r="AJ274" s="165">
        <f t="shared" si="1631"/>
        <v>0</v>
      </c>
      <c r="AK274" s="439">
        <v>2042.5</v>
      </c>
      <c r="AL274" s="179">
        <f t="shared" si="1590"/>
        <v>0</v>
      </c>
      <c r="AM274" s="164">
        <f t="shared" si="1632"/>
        <v>0</v>
      </c>
      <c r="AN274" s="439">
        <v>817</v>
      </c>
      <c r="AO274" s="178">
        <f t="shared" si="1591"/>
        <v>0</v>
      </c>
      <c r="AP274" s="165">
        <f t="shared" si="1633"/>
        <v>0</v>
      </c>
      <c r="AQ274" s="259">
        <v>-507</v>
      </c>
      <c r="AR274" s="179">
        <f t="shared" si="1592"/>
        <v>0</v>
      </c>
      <c r="AS274" s="164">
        <f t="shared" si="1634"/>
        <v>1</v>
      </c>
      <c r="AT274" s="259">
        <v>-50.7</v>
      </c>
      <c r="AU274" s="180">
        <f t="shared" si="1593"/>
        <v>-50.7</v>
      </c>
      <c r="AV274" s="162">
        <f t="shared" si="1635"/>
        <v>0</v>
      </c>
      <c r="AW274" s="260">
        <v>562</v>
      </c>
      <c r="AX274" s="176">
        <f t="shared" si="1594"/>
        <v>0</v>
      </c>
      <c r="AY274" s="161">
        <f t="shared" si="1636"/>
        <v>0</v>
      </c>
      <c r="AZ274" s="248">
        <v>633.75</v>
      </c>
      <c r="BA274" s="181">
        <f t="shared" si="1595"/>
        <v>0</v>
      </c>
      <c r="BB274" s="162">
        <f t="shared" si="1637"/>
        <v>0</v>
      </c>
      <c r="BC274" s="248">
        <v>63.38</v>
      </c>
      <c r="BD274" s="182">
        <f t="shared" si="1596"/>
        <v>0</v>
      </c>
      <c r="BE274" s="161">
        <f t="shared" si="1638"/>
        <v>0</v>
      </c>
      <c r="BF274" s="248">
        <v>1332.5</v>
      </c>
      <c r="BG274" s="182">
        <f t="shared" si="1597"/>
        <v>0</v>
      </c>
      <c r="BH274" s="161">
        <f t="shared" si="1639"/>
        <v>0</v>
      </c>
      <c r="BI274" s="248">
        <v>666.25</v>
      </c>
      <c r="BJ274" s="180">
        <f t="shared" si="1598"/>
        <v>0</v>
      </c>
      <c r="BK274" s="161">
        <f t="shared" si="1640"/>
        <v>1</v>
      </c>
      <c r="BL274" s="248">
        <v>133.25</v>
      </c>
      <c r="BM274" s="180">
        <f t="shared" si="1599"/>
        <v>133.25</v>
      </c>
      <c r="BN274" s="161">
        <f t="shared" si="1641"/>
        <v>0</v>
      </c>
      <c r="BO274" s="260">
        <v>1443.75</v>
      </c>
      <c r="BP274" s="176">
        <f t="shared" si="1600"/>
        <v>0</v>
      </c>
      <c r="BQ274" s="161">
        <f t="shared" si="1642"/>
        <v>0</v>
      </c>
      <c r="BR274" s="260">
        <v>559.51</v>
      </c>
      <c r="BS274" s="182">
        <f t="shared" si="1601"/>
        <v>0</v>
      </c>
      <c r="BT274" s="161">
        <f t="shared" si="1643"/>
        <v>1</v>
      </c>
      <c r="BU274" s="260">
        <v>240.76</v>
      </c>
      <c r="BV274" s="180">
        <f t="shared" si="1602"/>
        <v>240.76</v>
      </c>
      <c r="BW274" s="162">
        <f t="shared" si="1644"/>
        <v>1</v>
      </c>
      <c r="BX274" s="259">
        <v>-14.25</v>
      </c>
      <c r="BY274" s="176">
        <f t="shared" si="1603"/>
        <v>-14.25</v>
      </c>
      <c r="BZ274" s="161">
        <f t="shared" si="1645"/>
        <v>0</v>
      </c>
      <c r="CA274" s="260">
        <v>981</v>
      </c>
      <c r="CB274" s="180">
        <f t="shared" si="1604"/>
        <v>0</v>
      </c>
      <c r="CC274" s="162">
        <f t="shared" si="1646"/>
        <v>0</v>
      </c>
      <c r="CD274" s="260">
        <v>192.6</v>
      </c>
      <c r="CE274" s="182">
        <f t="shared" si="1605"/>
        <v>0</v>
      </c>
      <c r="CF274" s="410">
        <f t="shared" si="1647"/>
        <v>0</v>
      </c>
      <c r="CG274" s="260">
        <v>10640</v>
      </c>
      <c r="CH274" s="182">
        <f t="shared" si="1606"/>
        <v>0</v>
      </c>
      <c r="CI274" s="416">
        <f t="shared" si="1648"/>
        <v>0</v>
      </c>
      <c r="CJ274" s="260">
        <v>5320</v>
      </c>
      <c r="CK274" s="444">
        <f t="shared" si="1607"/>
        <v>0</v>
      </c>
      <c r="CL274" s="162">
        <f t="shared" si="1649"/>
        <v>0</v>
      </c>
      <c r="CM274" s="260">
        <v>1064</v>
      </c>
      <c r="CN274" s="608">
        <f t="shared" si="1608"/>
        <v>0</v>
      </c>
      <c r="CO274" s="158">
        <f t="shared" si="1609"/>
        <v>309.06</v>
      </c>
      <c r="CP274" s="182"/>
      <c r="CQ274" s="731">
        <f t="shared" si="1610"/>
        <v>309.06</v>
      </c>
      <c r="CR274" s="599"/>
      <c r="CS274" s="359">
        <f t="shared" si="1650"/>
        <v>41913</v>
      </c>
      <c r="CT274" s="613"/>
      <c r="CU274" s="182"/>
      <c r="CV274" s="608"/>
      <c r="CW274" s="642"/>
      <c r="CX274" s="182"/>
      <c r="CY274" s="608"/>
      <c r="CZ274" s="613"/>
      <c r="DA274" s="182"/>
      <c r="DB274" s="608"/>
      <c r="DC274" s="613"/>
      <c r="DD274" s="182"/>
      <c r="DE274" s="608"/>
      <c r="DF274" s="613"/>
      <c r="DG274" s="182"/>
      <c r="DH274" s="608"/>
      <c r="DI274" s="613"/>
      <c r="DJ274" s="182"/>
      <c r="DK274" s="608"/>
      <c r="DL274" s="613"/>
      <c r="DM274" s="182"/>
      <c r="DN274" s="608"/>
      <c r="DO274" s="613"/>
      <c r="DP274" s="182"/>
      <c r="DQ274" s="608"/>
      <c r="DR274" s="613"/>
      <c r="DS274" s="182"/>
      <c r="DT274" s="608"/>
      <c r="DU274" s="613"/>
      <c r="DV274" s="182"/>
      <c r="DW274" s="608"/>
      <c r="DX274" s="613"/>
      <c r="DY274" s="182"/>
      <c r="DZ274" s="608"/>
      <c r="EA274" s="613"/>
      <c r="EB274" s="182"/>
      <c r="EC274" s="608"/>
      <c r="ED274" s="613"/>
      <c r="EE274" s="182"/>
      <c r="EF274" s="608"/>
      <c r="EG274" s="613"/>
      <c r="EH274" s="182"/>
      <c r="EI274" s="608"/>
      <c r="EJ274" s="613"/>
      <c r="EK274" s="182"/>
      <c r="EL274" s="608"/>
      <c r="EM274" s="613"/>
      <c r="EN274" s="182"/>
      <c r="EO274" s="608"/>
      <c r="EP274" s="613"/>
      <c r="EQ274" s="182"/>
      <c r="ER274" s="608"/>
      <c r="ES274" s="613"/>
      <c r="ET274" s="182"/>
      <c r="EU274" s="608"/>
      <c r="EV274" s="613"/>
      <c r="EW274" s="182"/>
      <c r="EX274" s="608"/>
      <c r="EY274" s="613"/>
      <c r="EZ274" s="182"/>
      <c r="FA274" s="608"/>
      <c r="FB274" s="182"/>
      <c r="FC274" s="182"/>
      <c r="FD274" s="182"/>
      <c r="FE274" s="588"/>
      <c r="FF274" s="182"/>
      <c r="FG274" s="181"/>
      <c r="FH274" s="860"/>
      <c r="FI274" s="662">
        <f t="shared" si="1400"/>
        <v>43191</v>
      </c>
      <c r="FJ274" s="688">
        <f t="shared" si="1703"/>
        <v>0</v>
      </c>
      <c r="FK274" s="688">
        <f t="shared" si="1652"/>
        <v>0</v>
      </c>
      <c r="FL274" s="240">
        <f t="shared" si="1653"/>
        <v>0</v>
      </c>
      <c r="FM274" s="240">
        <f t="shared" si="1654"/>
        <v>0</v>
      </c>
      <c r="FN274" s="240">
        <f t="shared" si="1655"/>
        <v>0</v>
      </c>
      <c r="FO274" s="240">
        <f t="shared" si="1656"/>
        <v>0</v>
      </c>
      <c r="FP274" s="240">
        <f t="shared" si="1657"/>
        <v>0</v>
      </c>
      <c r="FQ274" s="240">
        <f t="shared" si="1658"/>
        <v>0</v>
      </c>
      <c r="FR274" s="240">
        <f t="shared" si="1659"/>
        <v>0</v>
      </c>
      <c r="FS274" s="240">
        <f t="shared" si="1660"/>
        <v>0</v>
      </c>
      <c r="FT274" s="240">
        <f t="shared" si="1661"/>
        <v>14061.01</v>
      </c>
      <c r="FU274" s="240">
        <f t="shared" si="1662"/>
        <v>0</v>
      </c>
      <c r="FV274" s="240">
        <f t="shared" si="1663"/>
        <v>46850</v>
      </c>
      <c r="FW274" s="240">
        <f t="shared" si="1664"/>
        <v>0</v>
      </c>
      <c r="FX274" s="240">
        <f t="shared" si="1665"/>
        <v>0</v>
      </c>
      <c r="FY274" s="240">
        <f t="shared" si="1666"/>
        <v>0</v>
      </c>
      <c r="FZ274" s="240">
        <f t="shared" si="1667"/>
        <v>0</v>
      </c>
      <c r="GA274" s="240">
        <f t="shared" si="1668"/>
        <v>0</v>
      </c>
      <c r="GB274" s="240">
        <f t="shared" si="1669"/>
        <v>83387.440000000017</v>
      </c>
      <c r="GC274" s="681">
        <f t="shared" si="1670"/>
        <v>41693.72</v>
      </c>
      <c r="GD274" s="681">
        <f t="shared" si="1671"/>
        <v>0</v>
      </c>
      <c r="GE274" s="681">
        <f t="shared" si="1672"/>
        <v>0</v>
      </c>
      <c r="GF274" s="681">
        <f t="shared" si="1401"/>
        <v>185992.17</v>
      </c>
      <c r="GG274" s="169">
        <f t="shared" si="1402"/>
        <v>43191</v>
      </c>
      <c r="GH274" s="686">
        <f t="shared" si="1673"/>
        <v>0</v>
      </c>
      <c r="GI274" s="171">
        <f t="shared" si="1674"/>
        <v>0</v>
      </c>
      <c r="GJ274" s="171">
        <f t="shared" si="1675"/>
        <v>0</v>
      </c>
      <c r="GK274" s="171">
        <f t="shared" si="1676"/>
        <v>0</v>
      </c>
      <c r="GL274" s="171">
        <f t="shared" si="1677"/>
        <v>0</v>
      </c>
      <c r="GM274" s="171">
        <f t="shared" si="1678"/>
        <v>0</v>
      </c>
      <c r="GN274" s="171">
        <f t="shared" si="1679"/>
        <v>0</v>
      </c>
      <c r="GO274" s="171">
        <f t="shared" si="1680"/>
        <v>0</v>
      </c>
      <c r="GP274" s="171">
        <f t="shared" si="1681"/>
        <v>0</v>
      </c>
      <c r="GQ274" s="171">
        <f t="shared" si="1682"/>
        <v>0</v>
      </c>
      <c r="GR274" s="171">
        <f t="shared" si="1683"/>
        <v>0</v>
      </c>
      <c r="GS274" s="171">
        <f t="shared" si="1684"/>
        <v>10966.500000000002</v>
      </c>
      <c r="GT274" s="171">
        <f t="shared" si="1685"/>
        <v>0</v>
      </c>
      <c r="GU274" s="171">
        <f t="shared" si="1686"/>
        <v>0</v>
      </c>
      <c r="GV274" s="171">
        <f t="shared" si="1687"/>
        <v>0</v>
      </c>
      <c r="GW274" s="171">
        <f t="shared" si="1688"/>
        <v>0</v>
      </c>
      <c r="GX274" s="171">
        <f t="shared" si="1689"/>
        <v>0</v>
      </c>
      <c r="GY274" s="171">
        <f t="shared" si="1690"/>
        <v>20406.259999999998</v>
      </c>
      <c r="GZ274" s="171">
        <f t="shared" si="1691"/>
        <v>0</v>
      </c>
      <c r="HA274" s="171">
        <f t="shared" si="1692"/>
        <v>0</v>
      </c>
      <c r="HB274" s="171">
        <f t="shared" si="1693"/>
        <v>121498.68</v>
      </c>
      <c r="HC274" s="171">
        <f t="shared" si="1694"/>
        <v>19428.739999999998</v>
      </c>
      <c r="HD274" s="171">
        <f t="shared" si="1695"/>
        <v>0</v>
      </c>
      <c r="HE274" s="171">
        <f t="shared" si="1696"/>
        <v>0</v>
      </c>
      <c r="HF274" s="171">
        <f t="shared" si="1697"/>
        <v>0</v>
      </c>
      <c r="HG274" s="171">
        <f t="shared" si="1698"/>
        <v>0</v>
      </c>
      <c r="HH274" s="171">
        <f t="shared" si="1699"/>
        <v>0</v>
      </c>
      <c r="HI274" s="778"/>
      <c r="HJ274" s="171">
        <f t="shared" si="1700"/>
        <v>1479.19</v>
      </c>
      <c r="HK274" s="171">
        <f t="shared" si="1701"/>
        <v>5252.74</v>
      </c>
      <c r="HL274" s="172">
        <f t="shared" si="1702"/>
        <v>43191</v>
      </c>
      <c r="HM274" s="171">
        <f t="shared" si="1433"/>
        <v>358292.35000000009</v>
      </c>
      <c r="HN274" s="700">
        <f t="shared" si="1611"/>
        <v>41913</v>
      </c>
      <c r="HO274" s="160">
        <f t="shared" si="1612"/>
        <v>309.06</v>
      </c>
      <c r="HP274" s="160">
        <f t="shared" si="1613"/>
        <v>0</v>
      </c>
      <c r="HQ274" s="171">
        <f t="shared" si="1614"/>
        <v>309.06</v>
      </c>
      <c r="HR274" s="168">
        <f t="shared" si="1615"/>
        <v>1</v>
      </c>
      <c r="HS274" s="168">
        <f t="shared" si="1616"/>
        <v>0</v>
      </c>
      <c r="HT274" s="160">
        <f t="shared" si="1651"/>
        <v>146219.85</v>
      </c>
      <c r="HU274" s="158">
        <f>MAX(HT55:HT274)</f>
        <v>146219.85</v>
      </c>
      <c r="HV274" s="158">
        <f t="shared" si="1617"/>
        <v>0</v>
      </c>
      <c r="HW274" s="170"/>
      <c r="HX274" s="468"/>
      <c r="HY274" s="156"/>
      <c r="HZ274" s="156"/>
      <c r="IA274" s="156"/>
      <c r="IB274" s="156"/>
      <c r="IC274" s="156"/>
      <c r="ID274" s="156"/>
      <c r="IE274" s="156"/>
      <c r="IF274" s="156"/>
      <c r="IG274" s="156"/>
      <c r="IH274" s="156"/>
      <c r="II274" s="156"/>
      <c r="IJ274" s="156"/>
      <c r="IK274" s="156"/>
      <c r="IL274" s="156"/>
      <c r="IM274" s="156"/>
      <c r="IN274" s="156"/>
      <c r="IO274" s="156"/>
      <c r="IP274" s="156"/>
      <c r="IQ274" s="156"/>
      <c r="IR274" s="156"/>
      <c r="IS274" s="156"/>
      <c r="IT274" s="156"/>
      <c r="IU274" s="156"/>
      <c r="IV274" s="156"/>
      <c r="IW274" s="156"/>
      <c r="IX274" s="156"/>
      <c r="IY274" s="156"/>
      <c r="IZ274" s="156"/>
      <c r="JA274" s="156"/>
      <c r="JB274" s="156"/>
      <c r="JC274" s="156"/>
      <c r="JD274" s="156"/>
      <c r="JE274" s="156"/>
      <c r="JF274" s="156"/>
      <c r="JG274" s="156"/>
      <c r="JH274" s="156"/>
      <c r="JI274" s="156"/>
      <c r="JJ274" s="156"/>
      <c r="JK274" s="156"/>
      <c r="JL274" s="156"/>
      <c r="JM274" s="156"/>
      <c r="JN274" s="156"/>
      <c r="JO274" s="156"/>
      <c r="JP274" s="156"/>
      <c r="JQ274" s="156"/>
      <c r="JR274" s="156"/>
      <c r="JS274" s="156"/>
      <c r="JT274" s="156"/>
      <c r="JU274" s="156"/>
    </row>
    <row r="275" spans="1:281" s="174" customFormat="1" ht="19.5" customHeight="1" x14ac:dyDescent="0.35">
      <c r="A275" s="156"/>
      <c r="B275" s="813">
        <f t="shared" si="1618"/>
        <v>41944</v>
      </c>
      <c r="C275" s="814">
        <f t="shared" si="1619"/>
        <v>28712.98</v>
      </c>
      <c r="D275" s="816">
        <v>0</v>
      </c>
      <c r="E275" s="816">
        <v>0</v>
      </c>
      <c r="F275" s="814">
        <f t="shared" si="1580"/>
        <v>3931.25</v>
      </c>
      <c r="G275" s="817">
        <f t="shared" si="1620"/>
        <v>32644.23</v>
      </c>
      <c r="H275" s="818">
        <f t="shared" si="1621"/>
        <v>0.1369154298857172</v>
      </c>
      <c r="I275" s="765">
        <f t="shared" si="1622"/>
        <v>150151.1</v>
      </c>
      <c r="J275" s="159">
        <f t="shared" si="1581"/>
        <v>0</v>
      </c>
      <c r="K275" s="267">
        <v>41944</v>
      </c>
      <c r="L275" s="162">
        <f t="shared" si="1623"/>
        <v>0</v>
      </c>
      <c r="M275" s="260">
        <v>2475.5</v>
      </c>
      <c r="N275" s="175">
        <f t="shared" si="1582"/>
        <v>0</v>
      </c>
      <c r="O275" s="162">
        <f t="shared" si="1624"/>
        <v>0</v>
      </c>
      <c r="P275" s="260">
        <v>247.55</v>
      </c>
      <c r="Q275" s="176">
        <f t="shared" si="1583"/>
        <v>0</v>
      </c>
      <c r="R275" s="161">
        <f t="shared" si="1625"/>
        <v>0</v>
      </c>
      <c r="S275" s="260">
        <v>3591.4</v>
      </c>
      <c r="T275" s="177">
        <f t="shared" si="1584"/>
        <v>0</v>
      </c>
      <c r="U275" s="164">
        <f t="shared" si="1626"/>
        <v>0</v>
      </c>
      <c r="V275" s="260">
        <v>359.14</v>
      </c>
      <c r="W275" s="177">
        <f t="shared" si="1585"/>
        <v>0</v>
      </c>
      <c r="X275" s="164">
        <f t="shared" si="1627"/>
        <v>0</v>
      </c>
      <c r="Y275" s="247">
        <v>-5449</v>
      </c>
      <c r="Z275" s="178">
        <f t="shared" si="1586"/>
        <v>0</v>
      </c>
      <c r="AA275" s="165">
        <f t="shared" si="1628"/>
        <v>0</v>
      </c>
      <c r="AB275" s="247">
        <v>-2744</v>
      </c>
      <c r="AC275" s="179">
        <f t="shared" si="1587"/>
        <v>0</v>
      </c>
      <c r="AD275" s="164">
        <f t="shared" si="1629"/>
        <v>0</v>
      </c>
      <c r="AE275" s="247">
        <v>-580</v>
      </c>
      <c r="AF275" s="179">
        <f t="shared" si="1588"/>
        <v>0</v>
      </c>
      <c r="AG275" s="164">
        <f t="shared" si="1630"/>
        <v>0</v>
      </c>
      <c r="AH275" s="439">
        <v>1732</v>
      </c>
      <c r="AI275" s="178">
        <f t="shared" si="1589"/>
        <v>0</v>
      </c>
      <c r="AJ275" s="165">
        <f t="shared" si="1631"/>
        <v>0</v>
      </c>
      <c r="AK275" s="439">
        <v>827</v>
      </c>
      <c r="AL275" s="179">
        <f t="shared" si="1590"/>
        <v>0</v>
      </c>
      <c r="AM275" s="164">
        <f t="shared" si="1632"/>
        <v>0</v>
      </c>
      <c r="AN275" s="439">
        <v>284</v>
      </c>
      <c r="AO275" s="178">
        <f t="shared" si="1591"/>
        <v>0</v>
      </c>
      <c r="AP275" s="165">
        <f t="shared" si="1633"/>
        <v>0</v>
      </c>
      <c r="AQ275" s="260">
        <v>2850</v>
      </c>
      <c r="AR275" s="179">
        <f t="shared" si="1592"/>
        <v>0</v>
      </c>
      <c r="AS275" s="164">
        <f t="shared" si="1634"/>
        <v>1</v>
      </c>
      <c r="AT275" s="260">
        <v>285</v>
      </c>
      <c r="AU275" s="180">
        <f t="shared" si="1593"/>
        <v>285</v>
      </c>
      <c r="AV275" s="162">
        <f t="shared" si="1635"/>
        <v>0</v>
      </c>
      <c r="AW275" s="260">
        <v>1274</v>
      </c>
      <c r="AX275" s="176">
        <f t="shared" si="1594"/>
        <v>0</v>
      </c>
      <c r="AY275" s="161">
        <f t="shared" si="1636"/>
        <v>0</v>
      </c>
      <c r="AZ275" s="248">
        <v>718.75</v>
      </c>
      <c r="BA275" s="181">
        <f t="shared" si="1595"/>
        <v>0</v>
      </c>
      <c r="BB275" s="162">
        <f t="shared" si="1637"/>
        <v>0</v>
      </c>
      <c r="BC275" s="248">
        <v>71.88</v>
      </c>
      <c r="BD275" s="182">
        <f t="shared" si="1596"/>
        <v>0</v>
      </c>
      <c r="BE275" s="161">
        <f t="shared" si="1638"/>
        <v>0</v>
      </c>
      <c r="BF275" s="248">
        <v>912.5</v>
      </c>
      <c r="BG275" s="182">
        <f t="shared" si="1597"/>
        <v>0</v>
      </c>
      <c r="BH275" s="161">
        <f t="shared" si="1639"/>
        <v>0</v>
      </c>
      <c r="BI275" s="248">
        <v>456.25</v>
      </c>
      <c r="BJ275" s="180">
        <f t="shared" si="1598"/>
        <v>0</v>
      </c>
      <c r="BK275" s="161">
        <f t="shared" si="1640"/>
        <v>1</v>
      </c>
      <c r="BL275" s="248">
        <v>91.25</v>
      </c>
      <c r="BM275" s="180">
        <f t="shared" si="1599"/>
        <v>91.25</v>
      </c>
      <c r="BN275" s="161">
        <f t="shared" si="1641"/>
        <v>0</v>
      </c>
      <c r="BO275" s="260">
        <v>1900</v>
      </c>
      <c r="BP275" s="176">
        <f t="shared" si="1600"/>
        <v>0</v>
      </c>
      <c r="BQ275" s="161">
        <f t="shared" si="1642"/>
        <v>0</v>
      </c>
      <c r="BR275" s="260">
        <v>5925</v>
      </c>
      <c r="BS275" s="182">
        <f t="shared" si="1601"/>
        <v>0</v>
      </c>
      <c r="BT275" s="161">
        <f t="shared" si="1643"/>
        <v>1</v>
      </c>
      <c r="BU275" s="260">
        <v>2962.5</v>
      </c>
      <c r="BV275" s="180">
        <f t="shared" si="1602"/>
        <v>2962.5</v>
      </c>
      <c r="BW275" s="162">
        <f t="shared" si="1644"/>
        <v>1</v>
      </c>
      <c r="BX275" s="260">
        <v>592.5</v>
      </c>
      <c r="BY275" s="176">
        <f t="shared" si="1603"/>
        <v>592.5</v>
      </c>
      <c r="BZ275" s="161">
        <f t="shared" si="1645"/>
        <v>0</v>
      </c>
      <c r="CA275" s="260">
        <v>1439</v>
      </c>
      <c r="CB275" s="180">
        <f t="shared" si="1604"/>
        <v>0</v>
      </c>
      <c r="CC275" s="162">
        <f t="shared" si="1646"/>
        <v>0</v>
      </c>
      <c r="CD275" s="259">
        <v>-433.3</v>
      </c>
      <c r="CE275" s="182">
        <f t="shared" si="1605"/>
        <v>0</v>
      </c>
      <c r="CF275" s="410">
        <f t="shared" si="1647"/>
        <v>0</v>
      </c>
      <c r="CG275" s="260">
        <v>14490</v>
      </c>
      <c r="CH275" s="182">
        <f t="shared" si="1606"/>
        <v>0</v>
      </c>
      <c r="CI275" s="416">
        <f t="shared" si="1648"/>
        <v>0</v>
      </c>
      <c r="CJ275" s="260">
        <v>7245</v>
      </c>
      <c r="CK275" s="444">
        <f t="shared" si="1607"/>
        <v>0</v>
      </c>
      <c r="CL275" s="162">
        <f t="shared" si="1649"/>
        <v>0</v>
      </c>
      <c r="CM275" s="260">
        <v>1449</v>
      </c>
      <c r="CN275" s="608">
        <f t="shared" si="1608"/>
        <v>0</v>
      </c>
      <c r="CO275" s="158">
        <f t="shared" si="1609"/>
        <v>3931.25</v>
      </c>
      <c r="CP275" s="182"/>
      <c r="CQ275" s="731">
        <f t="shared" si="1610"/>
        <v>3931.25</v>
      </c>
      <c r="CR275" s="599"/>
      <c r="CS275" s="359">
        <f t="shared" si="1650"/>
        <v>41944</v>
      </c>
      <c r="CT275" s="613"/>
      <c r="CU275" s="182"/>
      <c r="CV275" s="608"/>
      <c r="CW275" s="642"/>
      <c r="CX275" s="182"/>
      <c r="CY275" s="608"/>
      <c r="CZ275" s="613"/>
      <c r="DA275" s="182"/>
      <c r="DB275" s="608"/>
      <c r="DC275" s="613"/>
      <c r="DD275" s="182"/>
      <c r="DE275" s="608"/>
      <c r="DF275" s="613"/>
      <c r="DG275" s="182"/>
      <c r="DH275" s="608"/>
      <c r="DI275" s="613"/>
      <c r="DJ275" s="182"/>
      <c r="DK275" s="608"/>
      <c r="DL275" s="613"/>
      <c r="DM275" s="182"/>
      <c r="DN275" s="608"/>
      <c r="DO275" s="613"/>
      <c r="DP275" s="182"/>
      <c r="DQ275" s="608"/>
      <c r="DR275" s="613"/>
      <c r="DS275" s="182"/>
      <c r="DT275" s="608"/>
      <c r="DU275" s="613"/>
      <c r="DV275" s="182"/>
      <c r="DW275" s="608"/>
      <c r="DX275" s="613"/>
      <c r="DY275" s="182"/>
      <c r="DZ275" s="608"/>
      <c r="EA275" s="613"/>
      <c r="EB275" s="182"/>
      <c r="EC275" s="608"/>
      <c r="ED275" s="613"/>
      <c r="EE275" s="182"/>
      <c r="EF275" s="608"/>
      <c r="EG275" s="613"/>
      <c r="EH275" s="182"/>
      <c r="EI275" s="608"/>
      <c r="EJ275" s="613"/>
      <c r="EK275" s="182"/>
      <c r="EL275" s="608"/>
      <c r="EM275" s="613"/>
      <c r="EN275" s="182"/>
      <c r="EO275" s="608"/>
      <c r="EP275" s="613"/>
      <c r="EQ275" s="182"/>
      <c r="ER275" s="608"/>
      <c r="ES275" s="613"/>
      <c r="ET275" s="182"/>
      <c r="EU275" s="608"/>
      <c r="EV275" s="613"/>
      <c r="EW275" s="182"/>
      <c r="EX275" s="608"/>
      <c r="EY275" s="613"/>
      <c r="EZ275" s="182"/>
      <c r="FA275" s="608"/>
      <c r="FB275" s="182"/>
      <c r="FC275" s="182"/>
      <c r="FD275" s="182"/>
      <c r="FE275" s="588"/>
      <c r="FF275" s="182"/>
      <c r="FG275" s="181"/>
      <c r="FH275" s="860"/>
      <c r="FI275" s="662">
        <f t="shared" si="1400"/>
        <v>43221</v>
      </c>
      <c r="FJ275" s="688">
        <f t="shared" si="1703"/>
        <v>0</v>
      </c>
      <c r="FK275" s="688">
        <f t="shared" si="1652"/>
        <v>0</v>
      </c>
      <c r="FL275" s="240">
        <f t="shared" si="1653"/>
        <v>0</v>
      </c>
      <c r="FM275" s="240">
        <f t="shared" si="1654"/>
        <v>0</v>
      </c>
      <c r="FN275" s="240">
        <f t="shared" si="1655"/>
        <v>0</v>
      </c>
      <c r="FO275" s="240">
        <f t="shared" si="1656"/>
        <v>0</v>
      </c>
      <c r="FP275" s="240">
        <f t="shared" si="1657"/>
        <v>0</v>
      </c>
      <c r="FQ275" s="240">
        <f t="shared" si="1658"/>
        <v>0</v>
      </c>
      <c r="FR275" s="240">
        <f t="shared" si="1659"/>
        <v>0</v>
      </c>
      <c r="FS275" s="240">
        <f t="shared" si="1660"/>
        <v>0</v>
      </c>
      <c r="FT275" s="240">
        <f t="shared" si="1661"/>
        <v>12293.01</v>
      </c>
      <c r="FU275" s="240">
        <f t="shared" si="1662"/>
        <v>0</v>
      </c>
      <c r="FV275" s="240">
        <f t="shared" si="1663"/>
        <v>52218</v>
      </c>
      <c r="FW275" s="240">
        <f t="shared" si="1664"/>
        <v>0</v>
      </c>
      <c r="FX275" s="240">
        <f t="shared" si="1665"/>
        <v>0</v>
      </c>
      <c r="FY275" s="240">
        <f t="shared" si="1666"/>
        <v>0</v>
      </c>
      <c r="FZ275" s="240">
        <f t="shared" si="1667"/>
        <v>0</v>
      </c>
      <c r="GA275" s="240">
        <f t="shared" si="1668"/>
        <v>0</v>
      </c>
      <c r="GB275" s="240">
        <f t="shared" si="1669"/>
        <v>86349.950000000012</v>
      </c>
      <c r="GC275" s="681">
        <f t="shared" si="1670"/>
        <v>43174.97</v>
      </c>
      <c r="GD275" s="681">
        <f t="shared" si="1671"/>
        <v>0</v>
      </c>
      <c r="GE275" s="681">
        <f t="shared" si="1672"/>
        <v>0</v>
      </c>
      <c r="GF275" s="681">
        <f t="shared" si="1401"/>
        <v>194035.93000000002</v>
      </c>
      <c r="GG275" s="169">
        <f t="shared" si="1402"/>
        <v>43221</v>
      </c>
      <c r="GH275" s="686">
        <f t="shared" si="1673"/>
        <v>0</v>
      </c>
      <c r="GI275" s="171">
        <f t="shared" si="1674"/>
        <v>0</v>
      </c>
      <c r="GJ275" s="171">
        <f t="shared" si="1675"/>
        <v>0</v>
      </c>
      <c r="GK275" s="171">
        <f t="shared" si="1676"/>
        <v>0</v>
      </c>
      <c r="GL275" s="171">
        <f t="shared" si="1677"/>
        <v>0</v>
      </c>
      <c r="GM275" s="171">
        <f t="shared" si="1678"/>
        <v>0</v>
      </c>
      <c r="GN275" s="171">
        <f t="shared" si="1679"/>
        <v>0</v>
      </c>
      <c r="GO275" s="171">
        <f t="shared" si="1680"/>
        <v>0</v>
      </c>
      <c r="GP275" s="171">
        <f t="shared" si="1681"/>
        <v>0</v>
      </c>
      <c r="GQ275" s="171">
        <f t="shared" si="1682"/>
        <v>0</v>
      </c>
      <c r="GR275" s="171">
        <f t="shared" si="1683"/>
        <v>0</v>
      </c>
      <c r="GS275" s="171">
        <f t="shared" si="1684"/>
        <v>10927.500000000002</v>
      </c>
      <c r="GT275" s="171">
        <f t="shared" si="1685"/>
        <v>0</v>
      </c>
      <c r="GU275" s="171">
        <f t="shared" si="1686"/>
        <v>0</v>
      </c>
      <c r="GV275" s="171">
        <f t="shared" si="1687"/>
        <v>0</v>
      </c>
      <c r="GW275" s="171">
        <f t="shared" si="1688"/>
        <v>0</v>
      </c>
      <c r="GX275" s="171">
        <f t="shared" si="1689"/>
        <v>0</v>
      </c>
      <c r="GY275" s="171">
        <f t="shared" si="1690"/>
        <v>20888.759999999998</v>
      </c>
      <c r="GZ275" s="171">
        <f t="shared" si="1691"/>
        <v>0</v>
      </c>
      <c r="HA275" s="171">
        <f t="shared" si="1692"/>
        <v>0</v>
      </c>
      <c r="HB275" s="171">
        <f t="shared" si="1693"/>
        <v>121115.92</v>
      </c>
      <c r="HC275" s="171">
        <f t="shared" si="1694"/>
        <v>19320.989999999998</v>
      </c>
      <c r="HD275" s="171">
        <f t="shared" si="1695"/>
        <v>0</v>
      </c>
      <c r="HE275" s="171">
        <f t="shared" si="1696"/>
        <v>0</v>
      </c>
      <c r="HF275" s="171">
        <f t="shared" si="1697"/>
        <v>0</v>
      </c>
      <c r="HG275" s="171">
        <f t="shared" si="1698"/>
        <v>0</v>
      </c>
      <c r="HH275" s="171">
        <f t="shared" si="1699"/>
        <v>0</v>
      </c>
      <c r="HI275" s="778"/>
      <c r="HJ275" s="171">
        <f t="shared" si="1700"/>
        <v>-47.009999999999991</v>
      </c>
      <c r="HK275" s="171">
        <f t="shared" si="1701"/>
        <v>8043.76</v>
      </c>
      <c r="HL275" s="172">
        <f t="shared" si="1702"/>
        <v>43221</v>
      </c>
      <c r="HM275" s="171">
        <f t="shared" si="1433"/>
        <v>366289.10000000009</v>
      </c>
      <c r="HN275" s="700">
        <f t="shared" si="1611"/>
        <v>41944</v>
      </c>
      <c r="HO275" s="160">
        <f t="shared" si="1612"/>
        <v>3931.25</v>
      </c>
      <c r="HP275" s="160">
        <f t="shared" si="1613"/>
        <v>0</v>
      </c>
      <c r="HQ275" s="171">
        <f t="shared" si="1614"/>
        <v>3931.25</v>
      </c>
      <c r="HR275" s="168">
        <f t="shared" si="1615"/>
        <v>1</v>
      </c>
      <c r="HS275" s="168">
        <f t="shared" si="1616"/>
        <v>0</v>
      </c>
      <c r="HT275" s="160">
        <f t="shared" si="1651"/>
        <v>150151.1</v>
      </c>
      <c r="HU275" s="158">
        <f>MAX(HT55:HT275)</f>
        <v>150151.1</v>
      </c>
      <c r="HV275" s="158">
        <f t="shared" si="1617"/>
        <v>0</v>
      </c>
      <c r="HW275" s="170"/>
      <c r="HX275" s="468"/>
      <c r="HY275" s="156"/>
      <c r="HZ275" s="156"/>
      <c r="IA275" s="156"/>
      <c r="IB275" s="156"/>
      <c r="IC275" s="156"/>
      <c r="ID275" s="156"/>
      <c r="IE275" s="156"/>
      <c r="IF275" s="156"/>
      <c r="IG275" s="156"/>
      <c r="IH275" s="156"/>
      <c r="II275" s="156"/>
      <c r="IJ275" s="156"/>
      <c r="IK275" s="156"/>
      <c r="IL275" s="156"/>
      <c r="IM275" s="156"/>
      <c r="IN275" s="156"/>
      <c r="IO275" s="156"/>
      <c r="IP275" s="156"/>
      <c r="IQ275" s="156"/>
      <c r="IR275" s="156"/>
      <c r="IS275" s="156"/>
      <c r="IT275" s="156"/>
      <c r="IU275" s="156"/>
      <c r="IV275" s="156"/>
      <c r="IW275" s="156"/>
      <c r="IX275" s="156"/>
      <c r="IY275" s="156"/>
      <c r="IZ275" s="156"/>
      <c r="JA275" s="156"/>
      <c r="JB275" s="156"/>
      <c r="JC275" s="156"/>
      <c r="JD275" s="156"/>
      <c r="JE275" s="156"/>
      <c r="JF275" s="156"/>
      <c r="JG275" s="156"/>
      <c r="JH275" s="156"/>
      <c r="JI275" s="156"/>
      <c r="JJ275" s="156"/>
      <c r="JK275" s="156"/>
      <c r="JL275" s="156"/>
      <c r="JM275" s="156"/>
      <c r="JN275" s="156"/>
      <c r="JO275" s="156"/>
      <c r="JP275" s="156"/>
      <c r="JQ275" s="156"/>
      <c r="JR275" s="156"/>
      <c r="JS275" s="156"/>
      <c r="JT275" s="156"/>
      <c r="JU275" s="156"/>
    </row>
    <row r="276" spans="1:281" s="174" customFormat="1" ht="19.5" customHeight="1" x14ac:dyDescent="0.35">
      <c r="A276" s="156"/>
      <c r="B276" s="813">
        <f t="shared" si="1618"/>
        <v>41974</v>
      </c>
      <c r="C276" s="814">
        <f t="shared" si="1619"/>
        <v>32644.23</v>
      </c>
      <c r="D276" s="816">
        <v>0</v>
      </c>
      <c r="E276" s="816">
        <v>0</v>
      </c>
      <c r="F276" s="814">
        <f t="shared" si="1580"/>
        <v>1422.1</v>
      </c>
      <c r="G276" s="817">
        <f t="shared" si="1620"/>
        <v>34066.33</v>
      </c>
      <c r="H276" s="818">
        <f t="shared" si="1621"/>
        <v>4.356359454641754E-2</v>
      </c>
      <c r="I276" s="765">
        <f t="shared" si="1622"/>
        <v>151573.20000000001</v>
      </c>
      <c r="J276" s="159">
        <f t="shared" si="1581"/>
        <v>0</v>
      </c>
      <c r="K276" s="267">
        <v>41974</v>
      </c>
      <c r="L276" s="162">
        <f t="shared" si="1623"/>
        <v>0</v>
      </c>
      <c r="M276" s="259">
        <v>-3101</v>
      </c>
      <c r="N276" s="175">
        <f t="shared" si="1582"/>
        <v>0</v>
      </c>
      <c r="O276" s="162">
        <f t="shared" si="1624"/>
        <v>0</v>
      </c>
      <c r="P276" s="259">
        <v>-380.3</v>
      </c>
      <c r="Q276" s="176">
        <f t="shared" si="1583"/>
        <v>0</v>
      </c>
      <c r="R276" s="161">
        <f t="shared" si="1625"/>
        <v>0</v>
      </c>
      <c r="S276" s="259">
        <v>-5408</v>
      </c>
      <c r="T276" s="177">
        <f t="shared" si="1584"/>
        <v>0</v>
      </c>
      <c r="U276" s="164">
        <f t="shared" si="1626"/>
        <v>0</v>
      </c>
      <c r="V276" s="259">
        <v>-611</v>
      </c>
      <c r="W276" s="177">
        <f t="shared" si="1585"/>
        <v>0</v>
      </c>
      <c r="X276" s="164">
        <f t="shared" si="1627"/>
        <v>0</v>
      </c>
      <c r="Y276" s="248">
        <v>3939</v>
      </c>
      <c r="Z276" s="178">
        <f t="shared" si="1586"/>
        <v>0</v>
      </c>
      <c r="AA276" s="165">
        <f t="shared" si="1628"/>
        <v>0</v>
      </c>
      <c r="AB276" s="248">
        <v>1950</v>
      </c>
      <c r="AC276" s="179">
        <f t="shared" si="1587"/>
        <v>0</v>
      </c>
      <c r="AD276" s="164">
        <f t="shared" si="1629"/>
        <v>0</v>
      </c>
      <c r="AE276" s="248">
        <v>358.8</v>
      </c>
      <c r="AF276" s="179">
        <f t="shared" si="1588"/>
        <v>0</v>
      </c>
      <c r="AG276" s="164">
        <f t="shared" si="1630"/>
        <v>0</v>
      </c>
      <c r="AH276" s="243">
        <v>-8258</v>
      </c>
      <c r="AI276" s="178">
        <f t="shared" si="1589"/>
        <v>0</v>
      </c>
      <c r="AJ276" s="165">
        <f t="shared" si="1631"/>
        <v>0</v>
      </c>
      <c r="AK276" s="243">
        <v>-4168</v>
      </c>
      <c r="AL276" s="179">
        <f t="shared" si="1590"/>
        <v>0</v>
      </c>
      <c r="AM276" s="164">
        <f t="shared" si="1632"/>
        <v>0</v>
      </c>
      <c r="AN276" s="243">
        <v>-1714</v>
      </c>
      <c r="AO276" s="178">
        <f t="shared" si="1591"/>
        <v>0</v>
      </c>
      <c r="AP276" s="165">
        <f t="shared" si="1633"/>
        <v>0</v>
      </c>
      <c r="AQ276" s="260">
        <v>3501</v>
      </c>
      <c r="AR276" s="179">
        <f t="shared" si="1592"/>
        <v>0</v>
      </c>
      <c r="AS276" s="164">
        <f t="shared" si="1634"/>
        <v>1</v>
      </c>
      <c r="AT276" s="260">
        <v>350.1</v>
      </c>
      <c r="AU276" s="180">
        <f t="shared" si="1593"/>
        <v>350.1</v>
      </c>
      <c r="AV276" s="162">
        <f t="shared" si="1635"/>
        <v>0</v>
      </c>
      <c r="AW276" s="260">
        <v>1528</v>
      </c>
      <c r="AX276" s="176">
        <f t="shared" si="1594"/>
        <v>0</v>
      </c>
      <c r="AY276" s="161">
        <f t="shared" si="1636"/>
        <v>0</v>
      </c>
      <c r="AZ276" s="248">
        <v>3646.25</v>
      </c>
      <c r="BA276" s="181">
        <f t="shared" si="1595"/>
        <v>0</v>
      </c>
      <c r="BB276" s="162">
        <f t="shared" si="1637"/>
        <v>0</v>
      </c>
      <c r="BC276" s="248">
        <v>364.63</v>
      </c>
      <c r="BD276" s="182">
        <f t="shared" si="1596"/>
        <v>0</v>
      </c>
      <c r="BE276" s="161">
        <f t="shared" si="1638"/>
        <v>0</v>
      </c>
      <c r="BF276" s="248">
        <v>4420</v>
      </c>
      <c r="BG276" s="182">
        <f t="shared" si="1597"/>
        <v>0</v>
      </c>
      <c r="BH276" s="161">
        <f t="shared" si="1639"/>
        <v>0</v>
      </c>
      <c r="BI276" s="248">
        <v>2210</v>
      </c>
      <c r="BJ276" s="180">
        <f t="shared" si="1598"/>
        <v>0</v>
      </c>
      <c r="BK276" s="161">
        <f t="shared" si="1640"/>
        <v>1</v>
      </c>
      <c r="BL276" s="248">
        <v>442</v>
      </c>
      <c r="BM276" s="180">
        <f t="shared" si="1599"/>
        <v>442</v>
      </c>
      <c r="BN276" s="161">
        <f t="shared" si="1641"/>
        <v>0</v>
      </c>
      <c r="BO276" s="260">
        <v>1200</v>
      </c>
      <c r="BP276" s="176">
        <f t="shared" si="1600"/>
        <v>0</v>
      </c>
      <c r="BQ276" s="161">
        <f t="shared" si="1642"/>
        <v>0</v>
      </c>
      <c r="BR276" s="260">
        <v>1050</v>
      </c>
      <c r="BS276" s="182">
        <f t="shared" si="1601"/>
        <v>0</v>
      </c>
      <c r="BT276" s="161">
        <f t="shared" si="1643"/>
        <v>1</v>
      </c>
      <c r="BU276" s="260">
        <v>525</v>
      </c>
      <c r="BV276" s="180">
        <f t="shared" si="1602"/>
        <v>525</v>
      </c>
      <c r="BW276" s="162">
        <f t="shared" si="1644"/>
        <v>1</v>
      </c>
      <c r="BX276" s="260">
        <v>105</v>
      </c>
      <c r="BY276" s="176">
        <f t="shared" si="1603"/>
        <v>105</v>
      </c>
      <c r="BZ276" s="161">
        <f t="shared" si="1645"/>
        <v>0</v>
      </c>
      <c r="CA276" s="260">
        <v>1913</v>
      </c>
      <c r="CB276" s="180">
        <f t="shared" si="1604"/>
        <v>0</v>
      </c>
      <c r="CC276" s="162">
        <f t="shared" si="1646"/>
        <v>0</v>
      </c>
      <c r="CD276" s="260">
        <v>239.45</v>
      </c>
      <c r="CE276" s="182">
        <f t="shared" si="1605"/>
        <v>0</v>
      </c>
      <c r="CF276" s="410">
        <f t="shared" si="1647"/>
        <v>0</v>
      </c>
      <c r="CG276" s="260">
        <v>12540</v>
      </c>
      <c r="CH276" s="182">
        <f t="shared" si="1606"/>
        <v>0</v>
      </c>
      <c r="CI276" s="416">
        <f t="shared" si="1648"/>
        <v>0</v>
      </c>
      <c r="CJ276" s="260">
        <v>6270</v>
      </c>
      <c r="CK276" s="444">
        <f t="shared" si="1607"/>
        <v>0</v>
      </c>
      <c r="CL276" s="162">
        <f t="shared" si="1649"/>
        <v>0</v>
      </c>
      <c r="CM276" s="260">
        <v>1254</v>
      </c>
      <c r="CN276" s="608">
        <f t="shared" si="1608"/>
        <v>0</v>
      </c>
      <c r="CO276" s="158">
        <f t="shared" si="1609"/>
        <v>1422.1</v>
      </c>
      <c r="CP276" s="182"/>
      <c r="CQ276" s="731">
        <f t="shared" si="1610"/>
        <v>1422.1</v>
      </c>
      <c r="CR276" s="599"/>
      <c r="CS276" s="359">
        <f t="shared" si="1650"/>
        <v>41974</v>
      </c>
      <c r="CT276" s="613"/>
      <c r="CU276" s="182"/>
      <c r="CV276" s="608"/>
      <c r="CW276" s="642"/>
      <c r="CX276" s="182"/>
      <c r="CY276" s="608"/>
      <c r="CZ276" s="613"/>
      <c r="DA276" s="182"/>
      <c r="DB276" s="608"/>
      <c r="DC276" s="613"/>
      <c r="DD276" s="182"/>
      <c r="DE276" s="608"/>
      <c r="DF276" s="613"/>
      <c r="DG276" s="182"/>
      <c r="DH276" s="608"/>
      <c r="DI276" s="613"/>
      <c r="DJ276" s="182"/>
      <c r="DK276" s="608"/>
      <c r="DL276" s="613"/>
      <c r="DM276" s="182"/>
      <c r="DN276" s="608"/>
      <c r="DO276" s="613"/>
      <c r="DP276" s="182"/>
      <c r="DQ276" s="608"/>
      <c r="DR276" s="613"/>
      <c r="DS276" s="182"/>
      <c r="DT276" s="608"/>
      <c r="DU276" s="613"/>
      <c r="DV276" s="182"/>
      <c r="DW276" s="608"/>
      <c r="DX276" s="613"/>
      <c r="DY276" s="182"/>
      <c r="DZ276" s="608"/>
      <c r="EA276" s="613"/>
      <c r="EB276" s="182"/>
      <c r="EC276" s="608"/>
      <c r="ED276" s="613"/>
      <c r="EE276" s="182"/>
      <c r="EF276" s="608"/>
      <c r="EG276" s="613"/>
      <c r="EH276" s="182"/>
      <c r="EI276" s="608"/>
      <c r="EJ276" s="613"/>
      <c r="EK276" s="182"/>
      <c r="EL276" s="608"/>
      <c r="EM276" s="613"/>
      <c r="EN276" s="182"/>
      <c r="EO276" s="608"/>
      <c r="EP276" s="613"/>
      <c r="EQ276" s="182"/>
      <c r="ER276" s="608"/>
      <c r="ES276" s="613"/>
      <c r="ET276" s="182"/>
      <c r="EU276" s="608"/>
      <c r="EV276" s="613"/>
      <c r="EW276" s="182"/>
      <c r="EX276" s="608"/>
      <c r="EY276" s="613"/>
      <c r="EZ276" s="182"/>
      <c r="FA276" s="608"/>
      <c r="FB276" s="182"/>
      <c r="FC276" s="182"/>
      <c r="FD276" s="182"/>
      <c r="FE276" s="588"/>
      <c r="FF276" s="182"/>
      <c r="FG276" s="181"/>
      <c r="FH276" s="860"/>
      <c r="FI276" s="662">
        <f t="shared" si="1400"/>
        <v>43252</v>
      </c>
      <c r="FJ276" s="688">
        <f t="shared" si="1703"/>
        <v>0</v>
      </c>
      <c r="FK276" s="688">
        <f t="shared" si="1652"/>
        <v>0</v>
      </c>
      <c r="FL276" s="240">
        <f t="shared" si="1653"/>
        <v>0</v>
      </c>
      <c r="FM276" s="240">
        <f t="shared" si="1654"/>
        <v>0</v>
      </c>
      <c r="FN276" s="240">
        <f t="shared" si="1655"/>
        <v>0</v>
      </c>
      <c r="FO276" s="240">
        <f t="shared" si="1656"/>
        <v>0</v>
      </c>
      <c r="FP276" s="240">
        <f t="shared" si="1657"/>
        <v>0</v>
      </c>
      <c r="FQ276" s="240">
        <f t="shared" si="1658"/>
        <v>0</v>
      </c>
      <c r="FR276" s="240">
        <f t="shared" si="1659"/>
        <v>0</v>
      </c>
      <c r="FS276" s="240">
        <f t="shared" si="1660"/>
        <v>0</v>
      </c>
      <c r="FT276" s="240">
        <f t="shared" si="1661"/>
        <v>14480.01</v>
      </c>
      <c r="FU276" s="240">
        <f t="shared" si="1662"/>
        <v>0</v>
      </c>
      <c r="FV276" s="240">
        <f t="shared" si="1663"/>
        <v>53085.98</v>
      </c>
      <c r="FW276" s="240">
        <f t="shared" si="1664"/>
        <v>0</v>
      </c>
      <c r="FX276" s="240">
        <f t="shared" si="1665"/>
        <v>0</v>
      </c>
      <c r="FY276" s="240">
        <f t="shared" si="1666"/>
        <v>0</v>
      </c>
      <c r="FZ276" s="240">
        <f t="shared" si="1667"/>
        <v>0</v>
      </c>
      <c r="GA276" s="240">
        <f t="shared" si="1668"/>
        <v>0</v>
      </c>
      <c r="GB276" s="240">
        <f t="shared" si="1669"/>
        <v>86849.920000000013</v>
      </c>
      <c r="GC276" s="681">
        <f t="shared" si="1670"/>
        <v>43424.959999999999</v>
      </c>
      <c r="GD276" s="681">
        <f t="shared" si="1671"/>
        <v>0</v>
      </c>
      <c r="GE276" s="681">
        <f t="shared" si="1672"/>
        <v>0</v>
      </c>
      <c r="GF276" s="681">
        <f t="shared" si="1401"/>
        <v>197840.87000000002</v>
      </c>
      <c r="GG276" s="169">
        <f t="shared" si="1402"/>
        <v>43252</v>
      </c>
      <c r="GH276" s="686">
        <f t="shared" si="1673"/>
        <v>0</v>
      </c>
      <c r="GI276" s="171">
        <f t="shared" si="1674"/>
        <v>0</v>
      </c>
      <c r="GJ276" s="171">
        <f t="shared" si="1675"/>
        <v>0</v>
      </c>
      <c r="GK276" s="171">
        <f t="shared" si="1676"/>
        <v>0</v>
      </c>
      <c r="GL276" s="171">
        <f t="shared" si="1677"/>
        <v>0</v>
      </c>
      <c r="GM276" s="171">
        <f t="shared" si="1678"/>
        <v>0</v>
      </c>
      <c r="GN276" s="171">
        <f t="shared" si="1679"/>
        <v>0</v>
      </c>
      <c r="GO276" s="171">
        <f t="shared" si="1680"/>
        <v>0</v>
      </c>
      <c r="GP276" s="171">
        <f t="shared" si="1681"/>
        <v>0</v>
      </c>
      <c r="GQ276" s="171">
        <f t="shared" si="1682"/>
        <v>0</v>
      </c>
      <c r="GR276" s="171">
        <f t="shared" si="1683"/>
        <v>0</v>
      </c>
      <c r="GS276" s="171">
        <f t="shared" si="1684"/>
        <v>10835.700000000003</v>
      </c>
      <c r="GT276" s="171">
        <f t="shared" si="1685"/>
        <v>0</v>
      </c>
      <c r="GU276" s="171">
        <f t="shared" si="1686"/>
        <v>0</v>
      </c>
      <c r="GV276" s="171">
        <f t="shared" si="1687"/>
        <v>0</v>
      </c>
      <c r="GW276" s="171">
        <f t="shared" si="1688"/>
        <v>0</v>
      </c>
      <c r="GX276" s="171">
        <f t="shared" si="1689"/>
        <v>0</v>
      </c>
      <c r="GY276" s="171">
        <f t="shared" si="1690"/>
        <v>20900.89</v>
      </c>
      <c r="GZ276" s="171">
        <f t="shared" si="1691"/>
        <v>0</v>
      </c>
      <c r="HA276" s="171">
        <f t="shared" si="1692"/>
        <v>0</v>
      </c>
      <c r="HB276" s="171">
        <f t="shared" si="1693"/>
        <v>121008.16</v>
      </c>
      <c r="HC276" s="171">
        <f t="shared" si="1694"/>
        <v>19268.239999999998</v>
      </c>
      <c r="HD276" s="171">
        <f t="shared" si="1695"/>
        <v>0</v>
      </c>
      <c r="HE276" s="171">
        <f t="shared" si="1696"/>
        <v>0</v>
      </c>
      <c r="HF276" s="171">
        <f t="shared" si="1697"/>
        <v>0</v>
      </c>
      <c r="HG276" s="171">
        <f t="shared" si="1698"/>
        <v>0</v>
      </c>
      <c r="HH276" s="171">
        <f t="shared" si="1699"/>
        <v>0</v>
      </c>
      <c r="HI276" s="778"/>
      <c r="HJ276" s="171">
        <f t="shared" si="1700"/>
        <v>-240.18</v>
      </c>
      <c r="HK276" s="171">
        <f t="shared" si="1701"/>
        <v>3804.94</v>
      </c>
      <c r="HL276" s="172">
        <f t="shared" si="1702"/>
        <v>43252</v>
      </c>
      <c r="HM276" s="171">
        <f t="shared" si="1433"/>
        <v>369853.8600000001</v>
      </c>
      <c r="HN276" s="700">
        <f t="shared" si="1611"/>
        <v>41974</v>
      </c>
      <c r="HO276" s="160">
        <f t="shared" si="1612"/>
        <v>1422.1</v>
      </c>
      <c r="HP276" s="160">
        <f t="shared" si="1613"/>
        <v>0</v>
      </c>
      <c r="HQ276" s="171">
        <f t="shared" si="1614"/>
        <v>1422.1</v>
      </c>
      <c r="HR276" s="168">
        <f t="shared" si="1615"/>
        <v>1</v>
      </c>
      <c r="HS276" s="168">
        <f t="shared" si="1616"/>
        <v>0</v>
      </c>
      <c r="HT276" s="160">
        <f t="shared" si="1651"/>
        <v>151573.20000000001</v>
      </c>
      <c r="HU276" s="158">
        <f>MAX(HT55:HT276)</f>
        <v>151573.20000000001</v>
      </c>
      <c r="HV276" s="158">
        <f t="shared" si="1617"/>
        <v>0</v>
      </c>
      <c r="HW276" s="170"/>
      <c r="HX276" s="468"/>
      <c r="HY276" s="156"/>
      <c r="HZ276" s="156"/>
      <c r="IA276" s="156"/>
      <c r="IB276" s="156"/>
      <c r="IC276" s="156"/>
      <c r="ID276" s="156"/>
      <c r="IE276" s="156"/>
      <c r="IF276" s="156"/>
      <c r="IG276" s="156"/>
      <c r="IH276" s="156"/>
      <c r="II276" s="156"/>
      <c r="IJ276" s="156"/>
      <c r="IK276" s="156"/>
      <c r="IL276" s="156"/>
      <c r="IM276" s="156"/>
      <c r="IN276" s="156"/>
      <c r="IO276" s="156"/>
      <c r="IP276" s="156"/>
      <c r="IQ276" s="156"/>
      <c r="IR276" s="156"/>
      <c r="IS276" s="156"/>
      <c r="IT276" s="156"/>
      <c r="IU276" s="156"/>
      <c r="IV276" s="156"/>
      <c r="IW276" s="156"/>
      <c r="IX276" s="156"/>
      <c r="IY276" s="156"/>
      <c r="IZ276" s="156"/>
      <c r="JA276" s="156"/>
      <c r="JB276" s="156"/>
      <c r="JC276" s="156"/>
      <c r="JD276" s="156"/>
      <c r="JE276" s="156"/>
      <c r="JF276" s="156"/>
      <c r="JG276" s="156"/>
      <c r="JH276" s="156"/>
      <c r="JI276" s="156"/>
      <c r="JJ276" s="156"/>
      <c r="JK276" s="156"/>
      <c r="JL276" s="156"/>
      <c r="JM276" s="156"/>
      <c r="JN276" s="156"/>
      <c r="JO276" s="156"/>
      <c r="JP276" s="156"/>
      <c r="JQ276" s="156"/>
      <c r="JR276" s="156"/>
      <c r="JS276" s="156"/>
      <c r="JT276" s="156"/>
      <c r="JU276" s="156"/>
    </row>
    <row r="277" spans="1:281" s="174" customFormat="1" ht="19.5" customHeight="1" x14ac:dyDescent="0.35">
      <c r="A277" s="156"/>
      <c r="B277" s="813"/>
      <c r="C277" s="814"/>
      <c r="D277" s="816"/>
      <c r="E277" s="816"/>
      <c r="F277" s="820" t="s">
        <v>45</v>
      </c>
      <c r="G277" s="817"/>
      <c r="H277" s="821" t="s">
        <v>25</v>
      </c>
      <c r="I277" s="765"/>
      <c r="J277" s="159"/>
      <c r="K277" s="268"/>
      <c r="L277" s="162"/>
      <c r="M277"/>
      <c r="N277" s="175"/>
      <c r="O277" s="162"/>
      <c r="P277"/>
      <c r="Q277" s="176"/>
      <c r="R277" s="161"/>
      <c r="S277" s="244" t="s">
        <v>117</v>
      </c>
      <c r="T277" s="177"/>
      <c r="U277" s="164"/>
      <c r="V277" s="244" t="s">
        <v>117</v>
      </c>
      <c r="W277" s="177"/>
      <c r="X277" s="164"/>
      <c r="Y277" s="249" t="s">
        <v>45</v>
      </c>
      <c r="Z277" s="178"/>
      <c r="AA277" s="165"/>
      <c r="AB277" s="249" t="s">
        <v>45</v>
      </c>
      <c r="AC277" s="179"/>
      <c r="AD277" s="164"/>
      <c r="AE277" s="249" t="s">
        <v>45</v>
      </c>
      <c r="AF277" s="179"/>
      <c r="AG277" s="164"/>
      <c r="AH277" s="333" t="s">
        <v>45</v>
      </c>
      <c r="AI277" s="178"/>
      <c r="AJ277" s="165"/>
      <c r="AK277" s="333" t="s">
        <v>45</v>
      </c>
      <c r="AL277" s="179"/>
      <c r="AM277" s="164"/>
      <c r="AN277" s="333" t="s">
        <v>45</v>
      </c>
      <c r="AO277" s="178"/>
      <c r="AP277" s="165"/>
      <c r="AQ277" s="244" t="s">
        <v>2</v>
      </c>
      <c r="AR277" s="179"/>
      <c r="AS277" s="164"/>
      <c r="AT277" s="244" t="s">
        <v>2</v>
      </c>
      <c r="AU277" s="180"/>
      <c r="AV277" s="162"/>
      <c r="AW277" s="244" t="s">
        <v>2</v>
      </c>
      <c r="AX277" s="176"/>
      <c r="AY277" s="161"/>
      <c r="AZ277" s="249" t="s">
        <v>2</v>
      </c>
      <c r="BA277" s="181"/>
      <c r="BB277" s="162"/>
      <c r="BC277" s="249" t="s">
        <v>2</v>
      </c>
      <c r="BD277" s="182"/>
      <c r="BE277" s="161"/>
      <c r="BF277" s="485" t="s">
        <v>61</v>
      </c>
      <c r="BG277" s="182"/>
      <c r="BH277" s="161"/>
      <c r="BI277" s="485" t="s">
        <v>61</v>
      </c>
      <c r="BJ277" s="180"/>
      <c r="BK277" s="161"/>
      <c r="BL277" s="485" t="s">
        <v>61</v>
      </c>
      <c r="BM277" s="180"/>
      <c r="BN277" s="161"/>
      <c r="BO277" s="244" t="s">
        <v>2</v>
      </c>
      <c r="BP277" s="176"/>
      <c r="BQ277" s="161"/>
      <c r="BR277" s="244" t="s">
        <v>2</v>
      </c>
      <c r="BS277" s="182"/>
      <c r="BT277" s="161"/>
      <c r="BU277" s="244" t="s">
        <v>2</v>
      </c>
      <c r="BV277" s="180"/>
      <c r="BW277" s="162"/>
      <c r="BX277" s="244" t="s">
        <v>2</v>
      </c>
      <c r="BY277" s="176"/>
      <c r="BZ277" s="161"/>
      <c r="CA277" s="244" t="s">
        <v>2</v>
      </c>
      <c r="CB277" s="180"/>
      <c r="CC277" s="162"/>
      <c r="CD277" s="244" t="s">
        <v>45</v>
      </c>
      <c r="CE277" s="182"/>
      <c r="CF277" s="410"/>
      <c r="CG277" s="244" t="s">
        <v>2</v>
      </c>
      <c r="CH277" s="182"/>
      <c r="CI277" s="416"/>
      <c r="CJ277" s="244" t="s">
        <v>2</v>
      </c>
      <c r="CK277" s="444"/>
      <c r="CL277" s="162"/>
      <c r="CM277" s="244" t="s">
        <v>2</v>
      </c>
      <c r="CN277" s="608"/>
      <c r="CO277" s="702" t="s">
        <v>111</v>
      </c>
      <c r="CP277" s="182"/>
      <c r="CQ277" s="732" t="s">
        <v>119</v>
      </c>
      <c r="CR277" s="599"/>
      <c r="CS277" s="359"/>
      <c r="CT277" s="613"/>
      <c r="CU277" s="182"/>
      <c r="CV277" s="608"/>
      <c r="CW277" s="642"/>
      <c r="CX277" s="182"/>
      <c r="CY277" s="608"/>
      <c r="CZ277" s="613"/>
      <c r="DA277" s="182"/>
      <c r="DB277" s="608"/>
      <c r="DC277" s="613"/>
      <c r="DD277" s="182"/>
      <c r="DE277" s="608"/>
      <c r="DF277" s="613"/>
      <c r="DG277" s="182"/>
      <c r="DH277" s="608"/>
      <c r="DI277" s="613"/>
      <c r="DJ277" s="182"/>
      <c r="DK277" s="608"/>
      <c r="DL277" s="613"/>
      <c r="DM277" s="182"/>
      <c r="DN277" s="608"/>
      <c r="DO277" s="613"/>
      <c r="DP277" s="182"/>
      <c r="DQ277" s="608"/>
      <c r="DR277" s="613"/>
      <c r="DS277" s="182"/>
      <c r="DT277" s="608"/>
      <c r="DU277" s="613"/>
      <c r="DV277" s="182"/>
      <c r="DW277" s="608"/>
      <c r="DX277" s="613"/>
      <c r="DY277" s="182"/>
      <c r="DZ277" s="608"/>
      <c r="EA277" s="613"/>
      <c r="EB277" s="182"/>
      <c r="EC277" s="608"/>
      <c r="ED277" s="613"/>
      <c r="EE277" s="182"/>
      <c r="EF277" s="608"/>
      <c r="EG277" s="613"/>
      <c r="EH277" s="182"/>
      <c r="EI277" s="608"/>
      <c r="EJ277" s="613"/>
      <c r="EK277" s="182"/>
      <c r="EL277" s="608"/>
      <c r="EM277" s="613"/>
      <c r="EN277" s="182"/>
      <c r="EO277" s="608"/>
      <c r="EP277" s="613"/>
      <c r="EQ277" s="182"/>
      <c r="ER277" s="608"/>
      <c r="ES277" s="613"/>
      <c r="ET277" s="182"/>
      <c r="EU277" s="608"/>
      <c r="EV277" s="613"/>
      <c r="EW277" s="182"/>
      <c r="EX277" s="608"/>
      <c r="EY277" s="613"/>
      <c r="EZ277" s="182"/>
      <c r="FA277" s="608"/>
      <c r="FB277" s="182"/>
      <c r="FC277" s="182"/>
      <c r="FD277" s="182"/>
      <c r="FE277" s="588"/>
      <c r="FF277" s="182"/>
      <c r="FG277" s="181"/>
      <c r="FH277" s="860"/>
      <c r="FI277" s="662">
        <f t="shared" si="1400"/>
        <v>43282</v>
      </c>
      <c r="FJ277" s="688">
        <f t="shared" si="1703"/>
        <v>0</v>
      </c>
      <c r="FK277" s="688">
        <f t="shared" si="1652"/>
        <v>0</v>
      </c>
      <c r="FL277" s="240">
        <f t="shared" si="1653"/>
        <v>0</v>
      </c>
      <c r="FM277" s="240">
        <f t="shared" si="1654"/>
        <v>0</v>
      </c>
      <c r="FN277" s="240">
        <f t="shared" si="1655"/>
        <v>0</v>
      </c>
      <c r="FO277" s="240">
        <f t="shared" si="1656"/>
        <v>0</v>
      </c>
      <c r="FP277" s="240">
        <f t="shared" si="1657"/>
        <v>0</v>
      </c>
      <c r="FQ277" s="240">
        <f t="shared" si="1658"/>
        <v>0</v>
      </c>
      <c r="FR277" s="240">
        <f t="shared" si="1659"/>
        <v>0</v>
      </c>
      <c r="FS277" s="240">
        <f t="shared" si="1660"/>
        <v>0</v>
      </c>
      <c r="FT277" s="240">
        <f t="shared" si="1661"/>
        <v>15512.01</v>
      </c>
      <c r="FU277" s="240">
        <f t="shared" si="1662"/>
        <v>0</v>
      </c>
      <c r="FV277" s="240">
        <f t="shared" si="1663"/>
        <v>54625.98</v>
      </c>
      <c r="FW277" s="240">
        <f t="shared" si="1664"/>
        <v>0</v>
      </c>
      <c r="FX277" s="240">
        <f t="shared" si="1665"/>
        <v>0</v>
      </c>
      <c r="FY277" s="240">
        <f t="shared" si="1666"/>
        <v>0</v>
      </c>
      <c r="FZ277" s="240">
        <f t="shared" si="1667"/>
        <v>0</v>
      </c>
      <c r="GA277" s="240">
        <f t="shared" si="1668"/>
        <v>0</v>
      </c>
      <c r="GB277" s="240">
        <f t="shared" si="1669"/>
        <v>85862.420000000013</v>
      </c>
      <c r="GC277" s="681">
        <f t="shared" si="1670"/>
        <v>42931.21</v>
      </c>
      <c r="GD277" s="681">
        <f t="shared" si="1671"/>
        <v>0</v>
      </c>
      <c r="GE277" s="681">
        <f t="shared" si="1672"/>
        <v>0</v>
      </c>
      <c r="GF277" s="681">
        <f t="shared" si="1401"/>
        <v>198931.62000000002</v>
      </c>
      <c r="GG277" s="169">
        <f t="shared" si="1402"/>
        <v>43282</v>
      </c>
      <c r="GH277" s="686">
        <f t="shared" si="1673"/>
        <v>0</v>
      </c>
      <c r="GI277" s="171">
        <f t="shared" si="1674"/>
        <v>0</v>
      </c>
      <c r="GJ277" s="171">
        <f t="shared" si="1675"/>
        <v>0</v>
      </c>
      <c r="GK277" s="171">
        <f t="shared" si="1676"/>
        <v>0</v>
      </c>
      <c r="GL277" s="171">
        <f t="shared" si="1677"/>
        <v>0</v>
      </c>
      <c r="GM277" s="171">
        <f t="shared" si="1678"/>
        <v>0</v>
      </c>
      <c r="GN277" s="171">
        <f t="shared" si="1679"/>
        <v>0</v>
      </c>
      <c r="GO277" s="171">
        <f t="shared" si="1680"/>
        <v>0</v>
      </c>
      <c r="GP277" s="171">
        <f t="shared" si="1681"/>
        <v>0</v>
      </c>
      <c r="GQ277" s="171">
        <f t="shared" si="1682"/>
        <v>0</v>
      </c>
      <c r="GR277" s="171">
        <f t="shared" si="1683"/>
        <v>0</v>
      </c>
      <c r="GS277" s="171">
        <f t="shared" si="1684"/>
        <v>10810.600000000002</v>
      </c>
      <c r="GT277" s="171">
        <f t="shared" si="1685"/>
        <v>0</v>
      </c>
      <c r="GU277" s="171">
        <f t="shared" si="1686"/>
        <v>0</v>
      </c>
      <c r="GV277" s="171">
        <f t="shared" si="1687"/>
        <v>0</v>
      </c>
      <c r="GW277" s="171">
        <f t="shared" si="1688"/>
        <v>0</v>
      </c>
      <c r="GX277" s="171">
        <f t="shared" si="1689"/>
        <v>0</v>
      </c>
      <c r="GY277" s="171">
        <f t="shared" si="1690"/>
        <v>20656.39</v>
      </c>
      <c r="GZ277" s="171">
        <f t="shared" si="1691"/>
        <v>0</v>
      </c>
      <c r="HA277" s="171">
        <f t="shared" si="1692"/>
        <v>0</v>
      </c>
      <c r="HB277" s="171">
        <f t="shared" si="1693"/>
        <v>121589.40000000001</v>
      </c>
      <c r="HC277" s="171">
        <f t="shared" si="1694"/>
        <v>19384.489999999998</v>
      </c>
      <c r="HD277" s="171">
        <f t="shared" si="1695"/>
        <v>0</v>
      </c>
      <c r="HE277" s="171">
        <f t="shared" si="1696"/>
        <v>0</v>
      </c>
      <c r="HF277" s="171">
        <f t="shared" si="1697"/>
        <v>0</v>
      </c>
      <c r="HG277" s="171">
        <f t="shared" si="1698"/>
        <v>0</v>
      </c>
      <c r="HH277" s="171">
        <f t="shared" si="1699"/>
        <v>0</v>
      </c>
      <c r="HI277" s="778"/>
      <c r="HJ277" s="171">
        <f t="shared" si="1700"/>
        <v>427.89</v>
      </c>
      <c r="HK277" s="171">
        <f t="shared" si="1701"/>
        <v>1090.75</v>
      </c>
      <c r="HL277" s="172">
        <f t="shared" si="1702"/>
        <v>43282</v>
      </c>
      <c r="HM277" s="171">
        <f t="shared" si="1433"/>
        <v>371372.50000000012</v>
      </c>
      <c r="HN277" s="686"/>
      <c r="HO277" s="160"/>
      <c r="HP277" s="160"/>
      <c r="HQ277" s="171"/>
      <c r="HR277" s="168"/>
      <c r="HS277" s="168"/>
      <c r="HT277" s="160"/>
      <c r="HU277" s="158"/>
      <c r="HV277" s="158"/>
      <c r="HW277" s="185"/>
      <c r="HX277" s="468"/>
      <c r="HY277" s="156"/>
      <c r="HZ277" s="156"/>
      <c r="IA277" s="156"/>
      <c r="IB277" s="156"/>
      <c r="IC277" s="156"/>
      <c r="ID277" s="156"/>
      <c r="IE277" s="156"/>
      <c r="IF277" s="156"/>
      <c r="IG277" s="156"/>
      <c r="IH277" s="156"/>
      <c r="II277" s="156"/>
      <c r="IJ277" s="156"/>
      <c r="IK277" s="156"/>
      <c r="IL277" s="156"/>
      <c r="IM277" s="156"/>
      <c r="IN277" s="156"/>
      <c r="IO277" s="156"/>
      <c r="IP277" s="156"/>
      <c r="IQ277" s="156"/>
      <c r="IR277" s="156"/>
      <c r="IS277" s="156"/>
      <c r="IT277" s="156"/>
      <c r="IU277" s="156"/>
      <c r="IV277" s="156"/>
      <c r="IW277" s="156"/>
      <c r="IX277" s="156"/>
      <c r="IY277" s="156"/>
      <c r="IZ277" s="156"/>
      <c r="JA277" s="156"/>
      <c r="JB277" s="156"/>
      <c r="JC277" s="156"/>
      <c r="JD277" s="156"/>
      <c r="JE277" s="156"/>
      <c r="JF277" s="156"/>
      <c r="JG277" s="156"/>
      <c r="JH277" s="156"/>
      <c r="JI277" s="156"/>
      <c r="JJ277" s="156"/>
      <c r="JK277" s="156"/>
      <c r="JL277" s="156"/>
      <c r="JM277" s="156"/>
      <c r="JN277" s="156"/>
      <c r="JO277" s="156"/>
      <c r="JP277" s="156"/>
      <c r="JQ277" s="156"/>
      <c r="JR277" s="156"/>
      <c r="JS277" s="156"/>
      <c r="JT277" s="156"/>
      <c r="JU277" s="156"/>
    </row>
    <row r="278" spans="1:281" s="174" customFormat="1" ht="19.5" customHeight="1" x14ac:dyDescent="0.35">
      <c r="A278" s="156"/>
      <c r="B278" s="813"/>
      <c r="C278" s="814"/>
      <c r="D278" s="816"/>
      <c r="E278" s="816"/>
      <c r="F278" s="822">
        <f>CQ278</f>
        <v>9066.34</v>
      </c>
      <c r="G278" s="823"/>
      <c r="H278" s="824">
        <f>F278/D55</f>
        <v>0.36265360000000002</v>
      </c>
      <c r="I278" s="766"/>
      <c r="J278" s="187"/>
      <c r="K278" s="268"/>
      <c r="L278" s="162">
        <f>L275</f>
        <v>0</v>
      </c>
      <c r="M278" s="254">
        <v>1038</v>
      </c>
      <c r="N278" s="175">
        <f>M278*L278</f>
        <v>0</v>
      </c>
      <c r="O278" s="162">
        <f>O275</f>
        <v>0</v>
      </c>
      <c r="P278" s="261">
        <v>-247.2</v>
      </c>
      <c r="Q278" s="176">
        <f>P278*O278</f>
        <v>0</v>
      </c>
      <c r="R278" s="161">
        <f>R275</f>
        <v>0</v>
      </c>
      <c r="S278" s="261">
        <v>-7282.4</v>
      </c>
      <c r="T278" s="177">
        <f>S278*R278</f>
        <v>0</v>
      </c>
      <c r="U278" s="164">
        <f>U275</f>
        <v>0</v>
      </c>
      <c r="V278" s="261">
        <v>-1079.24</v>
      </c>
      <c r="W278" s="177">
        <f>V278*U278</f>
        <v>0</v>
      </c>
      <c r="X278" s="164">
        <f>X275</f>
        <v>0</v>
      </c>
      <c r="Y278" s="250">
        <v>18375</v>
      </c>
      <c r="Z278" s="178">
        <f>Y278*X278</f>
        <v>0</v>
      </c>
      <c r="AA278" s="165">
        <f>AA275</f>
        <v>0</v>
      </c>
      <c r="AB278" s="250">
        <v>8992.5</v>
      </c>
      <c r="AC278" s="179">
        <f>AB278*AA278</f>
        <v>0</v>
      </c>
      <c r="AD278" s="164">
        <f>AD275</f>
        <v>0</v>
      </c>
      <c r="AE278" s="250">
        <v>1486.5</v>
      </c>
      <c r="AF278" s="179">
        <f>AE278*AD278</f>
        <v>0</v>
      </c>
      <c r="AG278" s="164">
        <f>AG275</f>
        <v>0</v>
      </c>
      <c r="AH278" s="245">
        <v>19092</v>
      </c>
      <c r="AI278" s="178">
        <f>AH278*AG278</f>
        <v>0</v>
      </c>
      <c r="AJ278" s="165">
        <f>AJ275</f>
        <v>0</v>
      </c>
      <c r="AK278" s="245">
        <v>9312</v>
      </c>
      <c r="AL278" s="179">
        <f>AK278*AJ278</f>
        <v>0</v>
      </c>
      <c r="AM278" s="164">
        <f>AM275</f>
        <v>0</v>
      </c>
      <c r="AN278" s="245">
        <v>3444</v>
      </c>
      <c r="AO278" s="178">
        <f>AN278*AM278</f>
        <v>0</v>
      </c>
      <c r="AP278" s="165">
        <f>AP275</f>
        <v>0</v>
      </c>
      <c r="AQ278" s="254">
        <v>9253</v>
      </c>
      <c r="AR278" s="179">
        <f>AQ278*AP278</f>
        <v>0</v>
      </c>
      <c r="AS278" s="164">
        <f>AS275</f>
        <v>1</v>
      </c>
      <c r="AT278" s="254">
        <v>574.29999999999995</v>
      </c>
      <c r="AU278" s="180">
        <f>AT278*AS278</f>
        <v>574.29999999999995</v>
      </c>
      <c r="AV278" s="162">
        <f>AV275</f>
        <v>0</v>
      </c>
      <c r="AW278" s="254">
        <v>12223</v>
      </c>
      <c r="AX278" s="176">
        <f>AW278*AV278</f>
        <v>0</v>
      </c>
      <c r="AY278" s="161">
        <f>AY275</f>
        <v>0</v>
      </c>
      <c r="AZ278" s="250">
        <v>9014</v>
      </c>
      <c r="BA278" s="181">
        <f>AZ278*AY278</f>
        <v>0</v>
      </c>
      <c r="BB278" s="162">
        <f>BB275</f>
        <v>0</v>
      </c>
      <c r="BC278" s="250">
        <v>866.3</v>
      </c>
      <c r="BD278" s="182">
        <f>BC278*BB278</f>
        <v>0</v>
      </c>
      <c r="BE278" s="161">
        <f>BE275</f>
        <v>0</v>
      </c>
      <c r="BF278" s="250">
        <v>11654</v>
      </c>
      <c r="BG278" s="182">
        <f>BF278*BE278</f>
        <v>0</v>
      </c>
      <c r="BH278" s="161">
        <f>BH275</f>
        <v>0</v>
      </c>
      <c r="BI278" s="250">
        <v>5651.5</v>
      </c>
      <c r="BJ278" s="180">
        <f>BI278*BH278</f>
        <v>0</v>
      </c>
      <c r="BK278" s="161">
        <f>BK275</f>
        <v>1</v>
      </c>
      <c r="BL278" s="250">
        <v>849.5</v>
      </c>
      <c r="BM278" s="180">
        <f>BL278*BK278</f>
        <v>849.5</v>
      </c>
      <c r="BN278" s="161">
        <f>BN275</f>
        <v>0</v>
      </c>
      <c r="BO278" s="254">
        <v>8420.75</v>
      </c>
      <c r="BP278" s="176">
        <f>BO278*BN278</f>
        <v>0</v>
      </c>
      <c r="BQ278" s="161">
        <f>BQ275</f>
        <v>0</v>
      </c>
      <c r="BR278" s="254">
        <v>13647.56</v>
      </c>
      <c r="BS278" s="182">
        <f>BR278*BQ278</f>
        <v>0</v>
      </c>
      <c r="BT278" s="161">
        <f>BT275</f>
        <v>1</v>
      </c>
      <c r="BU278" s="254">
        <v>6628.78</v>
      </c>
      <c r="BV278" s="180">
        <f>BU278*BT278</f>
        <v>6628.78</v>
      </c>
      <c r="BW278" s="162">
        <f>BW275</f>
        <v>1</v>
      </c>
      <c r="BX278" s="254">
        <v>1013.76</v>
      </c>
      <c r="BY278" s="176">
        <f>BX278*BW278</f>
        <v>1013.76</v>
      </c>
      <c r="BZ278" s="161">
        <f>BZ275</f>
        <v>0</v>
      </c>
      <c r="CA278" s="254">
        <v>8344.98</v>
      </c>
      <c r="CB278" s="180">
        <f>CA278*BZ278</f>
        <v>0</v>
      </c>
      <c r="CC278" s="162">
        <f>CC275</f>
        <v>0</v>
      </c>
      <c r="CD278" s="254">
        <v>3184.3</v>
      </c>
      <c r="CE278" s="182">
        <f>CD278*CC278</f>
        <v>0</v>
      </c>
      <c r="CF278" s="410">
        <f>CF276</f>
        <v>0</v>
      </c>
      <c r="CG278" s="254">
        <v>47797</v>
      </c>
      <c r="CH278" s="182">
        <f>CG278*CF278</f>
        <v>0</v>
      </c>
      <c r="CI278" s="416">
        <f>CI275</f>
        <v>0</v>
      </c>
      <c r="CJ278" s="254">
        <v>23762</v>
      </c>
      <c r="CK278" s="444">
        <f>CJ278*CI278</f>
        <v>0</v>
      </c>
      <c r="CL278" s="162">
        <f>CL275</f>
        <v>0</v>
      </c>
      <c r="CM278" s="254">
        <v>4534</v>
      </c>
      <c r="CN278" s="608">
        <f>CM278*CL278</f>
        <v>0</v>
      </c>
      <c r="CO278" s="606">
        <f>N278+Q278+T278+W278+Z278+AC278+AF278+AI278+AL278+AO278+AR278+AU278+AX278+BA278+BD278+BG278+BJ278+BM278+BP278+BS278+BV278+BY278+CB278+CE278+CH278+CK278+CN278</f>
        <v>9066.34</v>
      </c>
      <c r="CP278" s="182"/>
      <c r="CQ278" s="733">
        <f>CO278+CP278</f>
        <v>9066.34</v>
      </c>
      <c r="CR278" s="599"/>
      <c r="CS278" s="359"/>
      <c r="CT278" s="613"/>
      <c r="CU278" s="182"/>
      <c r="CV278" s="608"/>
      <c r="CW278" s="642"/>
      <c r="CX278" s="182"/>
      <c r="CY278" s="608"/>
      <c r="CZ278" s="613"/>
      <c r="DA278" s="182"/>
      <c r="DB278" s="608"/>
      <c r="DC278" s="613"/>
      <c r="DD278" s="182"/>
      <c r="DE278" s="608"/>
      <c r="DF278" s="613"/>
      <c r="DG278" s="182"/>
      <c r="DH278" s="608"/>
      <c r="DI278" s="613"/>
      <c r="DJ278" s="182"/>
      <c r="DK278" s="608"/>
      <c r="DL278" s="613"/>
      <c r="DM278" s="182"/>
      <c r="DN278" s="608"/>
      <c r="DO278" s="613"/>
      <c r="DP278" s="182"/>
      <c r="DQ278" s="608"/>
      <c r="DR278" s="613"/>
      <c r="DS278" s="182"/>
      <c r="DT278" s="608"/>
      <c r="DU278" s="613"/>
      <c r="DV278" s="182"/>
      <c r="DW278" s="608"/>
      <c r="DX278" s="613"/>
      <c r="DY278" s="182"/>
      <c r="DZ278" s="608"/>
      <c r="EA278" s="613"/>
      <c r="EB278" s="182"/>
      <c r="EC278" s="608"/>
      <c r="ED278" s="613"/>
      <c r="EE278" s="182"/>
      <c r="EF278" s="608"/>
      <c r="EG278" s="613"/>
      <c r="EH278" s="182"/>
      <c r="EI278" s="608"/>
      <c r="EJ278" s="613"/>
      <c r="EK278" s="182"/>
      <c r="EL278" s="608"/>
      <c r="EM278" s="613"/>
      <c r="EN278" s="182"/>
      <c r="EO278" s="608"/>
      <c r="EP278" s="613"/>
      <c r="EQ278" s="182"/>
      <c r="ER278" s="608"/>
      <c r="ES278" s="613"/>
      <c r="ET278" s="182"/>
      <c r="EU278" s="608"/>
      <c r="EV278" s="613"/>
      <c r="EW278" s="182"/>
      <c r="EX278" s="608"/>
      <c r="EY278" s="613"/>
      <c r="EZ278" s="182"/>
      <c r="FA278" s="608"/>
      <c r="FB278" s="182"/>
      <c r="FC278" s="182"/>
      <c r="FD278" s="182"/>
      <c r="FE278" s="588"/>
      <c r="FF278" s="182"/>
      <c r="FG278" s="181"/>
      <c r="FH278" s="860"/>
      <c r="FI278" s="662">
        <f t="shared" si="1400"/>
        <v>43313</v>
      </c>
      <c r="FJ278" s="688">
        <f t="shared" si="1703"/>
        <v>0</v>
      </c>
      <c r="FK278" s="688">
        <f t="shared" si="1652"/>
        <v>0</v>
      </c>
      <c r="FL278" s="240">
        <f t="shared" si="1653"/>
        <v>0</v>
      </c>
      <c r="FM278" s="240">
        <f t="shared" si="1654"/>
        <v>0</v>
      </c>
      <c r="FN278" s="240">
        <f t="shared" si="1655"/>
        <v>0</v>
      </c>
      <c r="FO278" s="240">
        <f t="shared" si="1656"/>
        <v>0</v>
      </c>
      <c r="FP278" s="240">
        <f t="shared" si="1657"/>
        <v>0</v>
      </c>
      <c r="FQ278" s="240">
        <f t="shared" si="1658"/>
        <v>0</v>
      </c>
      <c r="FR278" s="240">
        <f t="shared" si="1659"/>
        <v>0</v>
      </c>
      <c r="FS278" s="240">
        <f t="shared" si="1660"/>
        <v>0</v>
      </c>
      <c r="FT278" s="240">
        <f t="shared" si="1661"/>
        <v>17230.010000000002</v>
      </c>
      <c r="FU278" s="240">
        <f t="shared" si="1662"/>
        <v>0</v>
      </c>
      <c r="FV278" s="240">
        <f t="shared" si="1663"/>
        <v>56685.98</v>
      </c>
      <c r="FW278" s="240">
        <f t="shared" si="1664"/>
        <v>0</v>
      </c>
      <c r="FX278" s="240">
        <f t="shared" si="1665"/>
        <v>0</v>
      </c>
      <c r="FY278" s="240">
        <f t="shared" si="1666"/>
        <v>0</v>
      </c>
      <c r="FZ278" s="240">
        <f t="shared" si="1667"/>
        <v>0</v>
      </c>
      <c r="GA278" s="240">
        <f t="shared" si="1668"/>
        <v>0</v>
      </c>
      <c r="GB278" s="240">
        <f t="shared" si="1669"/>
        <v>86699.910000000018</v>
      </c>
      <c r="GC278" s="681">
        <f t="shared" si="1670"/>
        <v>43349.96</v>
      </c>
      <c r="GD278" s="681">
        <f t="shared" si="1671"/>
        <v>0</v>
      </c>
      <c r="GE278" s="681">
        <f t="shared" si="1672"/>
        <v>0</v>
      </c>
      <c r="GF278" s="681">
        <f t="shared" si="1401"/>
        <v>203965.86000000002</v>
      </c>
      <c r="GG278" s="169">
        <f t="shared" si="1402"/>
        <v>43313</v>
      </c>
      <c r="GH278" s="686">
        <f t="shared" si="1673"/>
        <v>0</v>
      </c>
      <c r="GI278" s="171">
        <f t="shared" si="1674"/>
        <v>0</v>
      </c>
      <c r="GJ278" s="171">
        <f t="shared" si="1675"/>
        <v>0</v>
      </c>
      <c r="GK278" s="171">
        <f t="shared" si="1676"/>
        <v>0</v>
      </c>
      <c r="GL278" s="171">
        <f t="shared" si="1677"/>
        <v>0</v>
      </c>
      <c r="GM278" s="171">
        <f t="shared" si="1678"/>
        <v>0</v>
      </c>
      <c r="GN278" s="171">
        <f t="shared" si="1679"/>
        <v>0</v>
      </c>
      <c r="GO278" s="171">
        <f t="shared" si="1680"/>
        <v>0</v>
      </c>
      <c r="GP278" s="171">
        <f t="shared" si="1681"/>
        <v>0</v>
      </c>
      <c r="GQ278" s="171">
        <f t="shared" si="1682"/>
        <v>0</v>
      </c>
      <c r="GR278" s="171">
        <f t="shared" si="1683"/>
        <v>0</v>
      </c>
      <c r="GS278" s="171">
        <f t="shared" si="1684"/>
        <v>11050.000000000002</v>
      </c>
      <c r="GT278" s="171">
        <f t="shared" si="1685"/>
        <v>0</v>
      </c>
      <c r="GU278" s="171">
        <f t="shared" si="1686"/>
        <v>0</v>
      </c>
      <c r="GV278" s="171">
        <f t="shared" si="1687"/>
        <v>0</v>
      </c>
      <c r="GW278" s="171">
        <f t="shared" si="1688"/>
        <v>0</v>
      </c>
      <c r="GX278" s="171">
        <f t="shared" si="1689"/>
        <v>0</v>
      </c>
      <c r="GY278" s="171">
        <f t="shared" si="1690"/>
        <v>20564.89</v>
      </c>
      <c r="GZ278" s="171">
        <f t="shared" si="1691"/>
        <v>0</v>
      </c>
      <c r="HA278" s="171">
        <f t="shared" si="1692"/>
        <v>0</v>
      </c>
      <c r="HB278" s="171">
        <f t="shared" si="1693"/>
        <v>121336.39000000001</v>
      </c>
      <c r="HC278" s="171">
        <f t="shared" si="1694"/>
        <v>19271.489999999998</v>
      </c>
      <c r="HD278" s="171">
        <f t="shared" si="1695"/>
        <v>0</v>
      </c>
      <c r="HE278" s="171">
        <f t="shared" si="1696"/>
        <v>0</v>
      </c>
      <c r="HF278" s="171">
        <f t="shared" si="1697"/>
        <v>0</v>
      </c>
      <c r="HG278" s="171">
        <f t="shared" si="1698"/>
        <v>0</v>
      </c>
      <c r="HH278" s="171">
        <f t="shared" si="1699"/>
        <v>0</v>
      </c>
      <c r="HI278" s="778"/>
      <c r="HJ278" s="171">
        <f t="shared" si="1700"/>
        <v>-218.10999999999999</v>
      </c>
      <c r="HK278" s="171">
        <f t="shared" si="1701"/>
        <v>5034.24</v>
      </c>
      <c r="HL278" s="172">
        <f t="shared" si="1702"/>
        <v>43313</v>
      </c>
      <c r="HM278" s="171">
        <f t="shared" si="1433"/>
        <v>376188.63000000012</v>
      </c>
      <c r="HN278" s="686"/>
      <c r="HO278" s="160"/>
      <c r="HP278" s="160"/>
      <c r="HQ278" s="171"/>
      <c r="HR278" s="168"/>
      <c r="HS278" s="168"/>
      <c r="HT278" s="160"/>
      <c r="HU278" s="158"/>
      <c r="HV278" s="158"/>
      <c r="HW278" s="185"/>
      <c r="HX278" s="468"/>
      <c r="HY278" s="156"/>
      <c r="HZ278" s="156"/>
      <c r="IA278" s="156"/>
      <c r="IB278" s="156"/>
      <c r="IC278" s="156"/>
      <c r="ID278" s="156"/>
      <c r="IE278" s="156"/>
      <c r="IF278" s="156"/>
      <c r="IG278" s="156"/>
      <c r="IH278" s="156"/>
      <c r="II278" s="156"/>
      <c r="IJ278" s="156"/>
      <c r="IK278" s="156"/>
      <c r="IL278" s="156"/>
      <c r="IM278" s="156"/>
      <c r="IN278" s="156"/>
      <c r="IO278" s="156"/>
      <c r="IP278" s="156"/>
      <c r="IQ278" s="156"/>
      <c r="IR278" s="156"/>
      <c r="IS278" s="156"/>
      <c r="IT278" s="156"/>
      <c r="IU278" s="156"/>
      <c r="IV278" s="156"/>
      <c r="IW278" s="156"/>
      <c r="IX278" s="156"/>
      <c r="IY278" s="156"/>
      <c r="IZ278" s="156"/>
      <c r="JA278" s="156"/>
      <c r="JB278" s="156"/>
      <c r="JC278" s="156"/>
      <c r="JD278" s="156"/>
      <c r="JE278" s="156"/>
      <c r="JF278" s="156"/>
      <c r="JG278" s="156"/>
      <c r="JH278" s="156"/>
      <c r="JI278" s="156"/>
      <c r="JJ278" s="156"/>
      <c r="JK278" s="156"/>
      <c r="JL278" s="156"/>
      <c r="JM278" s="156"/>
      <c r="JN278" s="156"/>
      <c r="JO278" s="156"/>
      <c r="JP278" s="156"/>
      <c r="JQ278" s="156"/>
      <c r="JR278" s="156"/>
      <c r="JS278" s="156"/>
      <c r="JT278" s="156"/>
      <c r="JU278" s="156"/>
    </row>
    <row r="279" spans="1:281" s="174" customFormat="1" ht="19.5" customHeight="1" x14ac:dyDescent="0.35">
      <c r="A279" s="156"/>
      <c r="B279" s="813"/>
      <c r="C279" s="814"/>
      <c r="D279" s="816"/>
      <c r="E279" s="816"/>
      <c r="F279" s="814"/>
      <c r="G279" s="817"/>
      <c r="H279" s="818"/>
      <c r="I279" s="765"/>
      <c r="J279" s="159"/>
      <c r="K279" s="268"/>
      <c r="L279" s="162"/>
      <c r="M279"/>
      <c r="N279" s="188"/>
      <c r="O279" s="162"/>
      <c r="P279"/>
      <c r="Q279" s="189"/>
      <c r="R279" s="161"/>
      <c r="S279"/>
      <c r="T279" s="190"/>
      <c r="U279" s="164"/>
      <c r="V279"/>
      <c r="W279" s="191"/>
      <c r="X279" s="164"/>
      <c r="Y279"/>
      <c r="Z279" s="192"/>
      <c r="AA279" s="165"/>
      <c r="AB279"/>
      <c r="AC279" s="191"/>
      <c r="AD279" s="164"/>
      <c r="AE279"/>
      <c r="AF279" s="191"/>
      <c r="AG279" s="164"/>
      <c r="AH279" s="438"/>
      <c r="AI279" s="192"/>
      <c r="AJ279" s="165"/>
      <c r="AK279" s="438"/>
      <c r="AL279" s="191"/>
      <c r="AM279" s="164"/>
      <c r="AN279" s="438"/>
      <c r="AO279" s="192"/>
      <c r="AP279" s="165"/>
      <c r="AQ279"/>
      <c r="AR279" s="191"/>
      <c r="AS279" s="164"/>
      <c r="AT279"/>
      <c r="AU279" s="193"/>
      <c r="AV279" s="162"/>
      <c r="AW279"/>
      <c r="AX279" s="189"/>
      <c r="AY279" s="161"/>
      <c r="AZ279"/>
      <c r="BA279" s="193"/>
      <c r="BB279" s="162"/>
      <c r="BC279"/>
      <c r="BD279" s="189"/>
      <c r="BE279" s="161"/>
      <c r="BF279" s="24"/>
      <c r="BG279" s="189"/>
      <c r="BH279" s="161"/>
      <c r="BI279" s="24"/>
      <c r="BJ279" s="193"/>
      <c r="BK279" s="161"/>
      <c r="BL279" s="24"/>
      <c r="BM279" s="193"/>
      <c r="BN279" s="161"/>
      <c r="BO279"/>
      <c r="BP279" s="189"/>
      <c r="BQ279" s="161"/>
      <c r="BR279"/>
      <c r="BS279" s="189"/>
      <c r="BT279" s="161"/>
      <c r="BU279"/>
      <c r="BV279" s="193"/>
      <c r="BW279" s="162"/>
      <c r="BX279"/>
      <c r="BY279" s="189"/>
      <c r="BZ279" s="161"/>
      <c r="CA279"/>
      <c r="CB279" s="193"/>
      <c r="CC279" s="162"/>
      <c r="CD279"/>
      <c r="CE279" s="194"/>
      <c r="CF279" s="411"/>
      <c r="CG279"/>
      <c r="CH279" s="189"/>
      <c r="CI279" s="416"/>
      <c r="CJ279"/>
      <c r="CK279" s="445"/>
      <c r="CL279" s="162"/>
      <c r="CM279"/>
      <c r="CN279" s="609"/>
      <c r="CO279" s="158"/>
      <c r="CP279" s="189"/>
      <c r="CQ279" s="734"/>
      <c r="CR279" s="600"/>
      <c r="CS279" s="359"/>
      <c r="CT279" s="614"/>
      <c r="CU279" s="189"/>
      <c r="CV279" s="609"/>
      <c r="CW279" s="643"/>
      <c r="CX279" s="189"/>
      <c r="CY279" s="609"/>
      <c r="CZ279" s="614"/>
      <c r="DA279" s="189"/>
      <c r="DB279" s="609"/>
      <c r="DC279" s="614"/>
      <c r="DD279" s="189"/>
      <c r="DE279" s="609"/>
      <c r="DF279" s="614"/>
      <c r="DG279" s="189"/>
      <c r="DH279" s="609"/>
      <c r="DI279" s="614"/>
      <c r="DJ279" s="189"/>
      <c r="DK279" s="609"/>
      <c r="DL279" s="614"/>
      <c r="DM279" s="189"/>
      <c r="DN279" s="609"/>
      <c r="DO279" s="614"/>
      <c r="DP279" s="189"/>
      <c r="DQ279" s="609"/>
      <c r="DR279" s="614"/>
      <c r="DS279" s="189"/>
      <c r="DT279" s="609"/>
      <c r="DU279" s="614"/>
      <c r="DV279" s="189"/>
      <c r="DW279" s="609"/>
      <c r="DX279" s="614"/>
      <c r="DY279" s="189"/>
      <c r="DZ279" s="609"/>
      <c r="EA279" s="614"/>
      <c r="EB279" s="189"/>
      <c r="EC279" s="609"/>
      <c r="ED279" s="614"/>
      <c r="EE279" s="189"/>
      <c r="EF279" s="609"/>
      <c r="EG279" s="614"/>
      <c r="EH279" s="189"/>
      <c r="EI279" s="609"/>
      <c r="EJ279" s="614"/>
      <c r="EK279" s="189"/>
      <c r="EL279" s="609"/>
      <c r="EM279" s="614"/>
      <c r="EN279" s="189"/>
      <c r="EO279" s="609"/>
      <c r="EP279" s="614"/>
      <c r="EQ279" s="189"/>
      <c r="ER279" s="609"/>
      <c r="ES279" s="614"/>
      <c r="ET279" s="189"/>
      <c r="EU279" s="609"/>
      <c r="EV279" s="614"/>
      <c r="EW279" s="189"/>
      <c r="EX279" s="609"/>
      <c r="EY279" s="614"/>
      <c r="EZ279" s="189"/>
      <c r="FA279" s="609"/>
      <c r="FB279" s="189"/>
      <c r="FC279" s="189"/>
      <c r="FD279" s="189"/>
      <c r="FE279" s="585"/>
      <c r="FF279" s="189"/>
      <c r="FG279" s="193"/>
      <c r="FH279" s="861"/>
      <c r="FI279" s="662">
        <f t="shared" si="1400"/>
        <v>43344</v>
      </c>
      <c r="FJ279" s="688">
        <f t="shared" si="1703"/>
        <v>0</v>
      </c>
      <c r="FK279" s="688">
        <f t="shared" si="1652"/>
        <v>0</v>
      </c>
      <c r="FL279" s="240">
        <f t="shared" si="1653"/>
        <v>0</v>
      </c>
      <c r="FM279" s="240">
        <f t="shared" si="1654"/>
        <v>0</v>
      </c>
      <c r="FN279" s="240">
        <f t="shared" si="1655"/>
        <v>0</v>
      </c>
      <c r="FO279" s="240">
        <f t="shared" si="1656"/>
        <v>0</v>
      </c>
      <c r="FP279" s="240">
        <f t="shared" si="1657"/>
        <v>0</v>
      </c>
      <c r="FQ279" s="240">
        <f t="shared" si="1658"/>
        <v>0</v>
      </c>
      <c r="FR279" s="240">
        <f t="shared" si="1659"/>
        <v>0</v>
      </c>
      <c r="FS279" s="240">
        <f t="shared" si="1660"/>
        <v>0</v>
      </c>
      <c r="FT279" s="240">
        <f t="shared" si="1661"/>
        <v>17273.010000000002</v>
      </c>
      <c r="FU279" s="240">
        <f t="shared" si="1662"/>
        <v>0</v>
      </c>
      <c r="FV279" s="240">
        <f t="shared" si="1663"/>
        <v>59669.98</v>
      </c>
      <c r="FW279" s="240">
        <f t="shared" si="1664"/>
        <v>0</v>
      </c>
      <c r="FX279" s="240">
        <f t="shared" si="1665"/>
        <v>0</v>
      </c>
      <c r="FY279" s="240">
        <f t="shared" si="1666"/>
        <v>0</v>
      </c>
      <c r="FZ279" s="240">
        <f t="shared" si="1667"/>
        <v>0</v>
      </c>
      <c r="GA279" s="240">
        <f t="shared" si="1668"/>
        <v>0</v>
      </c>
      <c r="GB279" s="240">
        <f t="shared" si="1669"/>
        <v>89562.430000000022</v>
      </c>
      <c r="GC279" s="681">
        <f t="shared" si="1670"/>
        <v>44781.21</v>
      </c>
      <c r="GD279" s="681">
        <f t="shared" si="1671"/>
        <v>0</v>
      </c>
      <c r="GE279" s="681">
        <f t="shared" si="1672"/>
        <v>0</v>
      </c>
      <c r="GF279" s="681">
        <f t="shared" ref="GF279:GF310" si="1704">SUM(FJ279:GE279)</f>
        <v>211286.63000000003</v>
      </c>
      <c r="GG279" s="169">
        <f t="shared" ref="GG279:GG310" si="1705">HL279</f>
        <v>43344</v>
      </c>
      <c r="GH279" s="686">
        <f t="shared" si="1673"/>
        <v>0</v>
      </c>
      <c r="GI279" s="171">
        <f t="shared" si="1674"/>
        <v>0</v>
      </c>
      <c r="GJ279" s="171">
        <f t="shared" si="1675"/>
        <v>0</v>
      </c>
      <c r="GK279" s="171">
        <f t="shared" si="1676"/>
        <v>0</v>
      </c>
      <c r="GL279" s="171">
        <f t="shared" si="1677"/>
        <v>0</v>
      </c>
      <c r="GM279" s="171">
        <f t="shared" si="1678"/>
        <v>0</v>
      </c>
      <c r="GN279" s="171">
        <f t="shared" si="1679"/>
        <v>0</v>
      </c>
      <c r="GO279" s="171">
        <f t="shared" si="1680"/>
        <v>0</v>
      </c>
      <c r="GP279" s="171">
        <f t="shared" si="1681"/>
        <v>0</v>
      </c>
      <c r="GQ279" s="171">
        <f t="shared" si="1682"/>
        <v>0</v>
      </c>
      <c r="GR279" s="171">
        <f t="shared" si="1683"/>
        <v>0</v>
      </c>
      <c r="GS279" s="171">
        <f t="shared" si="1684"/>
        <v>10849.200000000003</v>
      </c>
      <c r="GT279" s="171">
        <f t="shared" si="1685"/>
        <v>0</v>
      </c>
      <c r="GU279" s="171">
        <f t="shared" si="1686"/>
        <v>0</v>
      </c>
      <c r="GV279" s="171">
        <f t="shared" si="1687"/>
        <v>0</v>
      </c>
      <c r="GW279" s="171">
        <f t="shared" si="1688"/>
        <v>0</v>
      </c>
      <c r="GX279" s="171">
        <f t="shared" si="1689"/>
        <v>0</v>
      </c>
      <c r="GY279" s="171">
        <f t="shared" si="1690"/>
        <v>20569.02</v>
      </c>
      <c r="GZ279" s="171">
        <f t="shared" si="1691"/>
        <v>0</v>
      </c>
      <c r="HA279" s="171">
        <f t="shared" si="1692"/>
        <v>0</v>
      </c>
      <c r="HB279" s="171">
        <f t="shared" si="1693"/>
        <v>122617.64000000001</v>
      </c>
      <c r="HC279" s="171">
        <f t="shared" si="1694"/>
        <v>19527.739999999998</v>
      </c>
      <c r="HD279" s="171">
        <f t="shared" si="1695"/>
        <v>0</v>
      </c>
      <c r="HE279" s="171">
        <f t="shared" si="1696"/>
        <v>0</v>
      </c>
      <c r="HF279" s="171">
        <f t="shared" si="1697"/>
        <v>0</v>
      </c>
      <c r="HG279" s="171">
        <f t="shared" si="1698"/>
        <v>0</v>
      </c>
      <c r="HH279" s="171">
        <f t="shared" si="1699"/>
        <v>0</v>
      </c>
      <c r="HI279" s="778"/>
      <c r="HJ279" s="171">
        <f t="shared" si="1700"/>
        <v>1340.83</v>
      </c>
      <c r="HK279" s="171">
        <f t="shared" si="1701"/>
        <v>7320.77</v>
      </c>
      <c r="HL279" s="172">
        <f t="shared" si="1702"/>
        <v>43344</v>
      </c>
      <c r="HM279" s="171">
        <f t="shared" ref="HM279:HM310" si="1706">HM278+HJ279+HK279</f>
        <v>384850.23000000016</v>
      </c>
      <c r="HN279" s="686"/>
      <c r="HO279" s="160"/>
      <c r="HP279" s="160"/>
      <c r="HQ279" s="171"/>
      <c r="HR279" s="168"/>
      <c r="HS279" s="168"/>
      <c r="HT279" s="160"/>
      <c r="HU279" s="158"/>
      <c r="HV279" s="158"/>
      <c r="HW279" s="170"/>
      <c r="HX279" s="468"/>
      <c r="HY279" s="156"/>
      <c r="HZ279" s="156"/>
      <c r="IA279" s="156"/>
      <c r="IB279" s="156"/>
      <c r="IC279" s="156"/>
      <c r="ID279" s="156"/>
      <c r="IE279" s="156"/>
      <c r="IF279" s="156"/>
      <c r="IG279" s="156"/>
      <c r="IH279" s="156"/>
      <c r="II279" s="156"/>
      <c r="IJ279" s="156"/>
      <c r="IK279" s="156"/>
      <c r="IL279" s="156"/>
      <c r="IM279" s="156"/>
      <c r="IN279" s="156"/>
      <c r="IO279" s="156"/>
      <c r="IP279" s="156"/>
      <c r="IQ279" s="156"/>
      <c r="IR279" s="156"/>
      <c r="IS279" s="156"/>
      <c r="IT279" s="156"/>
      <c r="IU279" s="156"/>
      <c r="IV279" s="156"/>
      <c r="IW279" s="156"/>
      <c r="IX279" s="156"/>
      <c r="IY279" s="156"/>
      <c r="IZ279" s="156"/>
      <c r="JA279" s="156"/>
      <c r="JB279" s="156"/>
      <c r="JC279" s="156"/>
      <c r="JD279" s="156"/>
      <c r="JE279" s="156"/>
      <c r="JF279" s="156"/>
      <c r="JG279" s="156"/>
      <c r="JH279" s="156"/>
      <c r="JI279" s="156"/>
      <c r="JJ279" s="156"/>
      <c r="JK279" s="156"/>
      <c r="JL279" s="156"/>
      <c r="JM279" s="156"/>
      <c r="JN279" s="156"/>
      <c r="JO279" s="156"/>
      <c r="JP279" s="156"/>
      <c r="JQ279" s="156"/>
      <c r="JR279" s="156"/>
      <c r="JS279" s="156"/>
      <c r="JT279" s="156"/>
      <c r="JU279" s="156"/>
    </row>
    <row r="280" spans="1:281" s="174" customFormat="1" ht="19.5" customHeight="1" x14ac:dyDescent="0.35">
      <c r="A280" s="156"/>
      <c r="B280" s="813">
        <f>EDATE(B276,1)</f>
        <v>42005</v>
      </c>
      <c r="C280" s="814">
        <f>C265</f>
        <v>25000</v>
      </c>
      <c r="D280" s="816">
        <f>(F278&lt;0)*-F278</f>
        <v>0</v>
      </c>
      <c r="E280" s="816">
        <f>(F278&gt;0)*-F278</f>
        <v>-9066.34</v>
      </c>
      <c r="F280" s="814">
        <f t="shared" ref="F280:F291" si="1707">CQ280</f>
        <v>1195.7800000000002</v>
      </c>
      <c r="G280" s="817">
        <f>F280+D55</f>
        <v>26195.78</v>
      </c>
      <c r="H280" s="818">
        <f>F280/D55</f>
        <v>4.7831200000000011E-2</v>
      </c>
      <c r="I280" s="765">
        <f>F280+I276</f>
        <v>152768.98000000001</v>
      </c>
      <c r="J280" s="159">
        <f t="shared" ref="J280:J291" si="1708">HV280</f>
        <v>0</v>
      </c>
      <c r="K280" s="267">
        <v>42005</v>
      </c>
      <c r="L280" s="162">
        <f>L276</f>
        <v>0</v>
      </c>
      <c r="M280" s="259">
        <v>-2980.5</v>
      </c>
      <c r="N280" s="175">
        <f t="shared" ref="N280:N291" si="1709">M280*L280</f>
        <v>0</v>
      </c>
      <c r="O280" s="162">
        <f>O276</f>
        <v>0</v>
      </c>
      <c r="P280" s="259">
        <v>-403.35</v>
      </c>
      <c r="Q280" s="176">
        <f t="shared" ref="Q280:Q291" si="1710">P280*O280</f>
        <v>0</v>
      </c>
      <c r="R280" s="161">
        <f>R276</f>
        <v>0</v>
      </c>
      <c r="S280" s="259">
        <v>-3800.8</v>
      </c>
      <c r="T280" s="177">
        <f t="shared" ref="T280:T291" si="1711">S280*R280</f>
        <v>0</v>
      </c>
      <c r="U280" s="164">
        <f>U276</f>
        <v>0</v>
      </c>
      <c r="V280" s="259">
        <v>-485.38</v>
      </c>
      <c r="W280" s="177">
        <f t="shared" ref="W280:W291" si="1712">V280*U280</f>
        <v>0</v>
      </c>
      <c r="X280" s="164">
        <f>X276</f>
        <v>0</v>
      </c>
      <c r="Y280" s="248">
        <v>5783</v>
      </c>
      <c r="Z280" s="178">
        <f t="shared" ref="Z280:Z291" si="1713">Y280*X280</f>
        <v>0</v>
      </c>
      <c r="AA280" s="165">
        <f>AA276</f>
        <v>0</v>
      </c>
      <c r="AB280" s="248">
        <v>2872</v>
      </c>
      <c r="AC280" s="179">
        <f t="shared" ref="AC280:AC291" si="1714">AB280*AA280</f>
        <v>0</v>
      </c>
      <c r="AD280" s="164">
        <f>AD276</f>
        <v>0</v>
      </c>
      <c r="AE280" s="248">
        <v>543.20000000000005</v>
      </c>
      <c r="AF280" s="179">
        <f t="shared" ref="AF280:AF291" si="1715">AE280*AD280</f>
        <v>0</v>
      </c>
      <c r="AG280" s="164">
        <f>AG276</f>
        <v>0</v>
      </c>
      <c r="AH280" s="243">
        <v>-744</v>
      </c>
      <c r="AI280" s="178">
        <f t="shared" ref="AI280:AI291" si="1716">AH280*AG280</f>
        <v>0</v>
      </c>
      <c r="AJ280" s="165">
        <f>AJ276</f>
        <v>0</v>
      </c>
      <c r="AK280" s="243">
        <v>-391.5</v>
      </c>
      <c r="AL280" s="179">
        <f t="shared" ref="AL280:AL291" si="1717">AK280*AJ280</f>
        <v>0</v>
      </c>
      <c r="AM280" s="164">
        <f>AM276</f>
        <v>0</v>
      </c>
      <c r="AN280" s="243">
        <v>-180</v>
      </c>
      <c r="AO280" s="178">
        <f t="shared" ref="AO280:AO291" si="1718">AN280*AM280</f>
        <v>0</v>
      </c>
      <c r="AP280" s="165">
        <f>AP276</f>
        <v>0</v>
      </c>
      <c r="AQ280" s="260">
        <v>3949</v>
      </c>
      <c r="AR280" s="179">
        <f t="shared" ref="AR280:AR291" si="1719">AQ280*AP280</f>
        <v>0</v>
      </c>
      <c r="AS280" s="164">
        <f>AS276</f>
        <v>1</v>
      </c>
      <c r="AT280" s="260">
        <v>394.9</v>
      </c>
      <c r="AU280" s="180">
        <f t="shared" ref="AU280:AU291" si="1720">AT280*AS280</f>
        <v>394.9</v>
      </c>
      <c r="AV280" s="162">
        <f>AV276</f>
        <v>0</v>
      </c>
      <c r="AW280" s="260">
        <v>7466</v>
      </c>
      <c r="AX280" s="176">
        <f t="shared" ref="AX280:AX291" si="1721">AW280*AV280</f>
        <v>0</v>
      </c>
      <c r="AY280" s="161">
        <f>AY276</f>
        <v>0</v>
      </c>
      <c r="AZ280" s="248">
        <v>16233.5</v>
      </c>
      <c r="BA280" s="181">
        <f t="shared" ref="BA280:BA291" si="1722">AZ280*AY280</f>
        <v>0</v>
      </c>
      <c r="BB280" s="162">
        <f>BB276</f>
        <v>0</v>
      </c>
      <c r="BC280" s="248">
        <v>1619.45</v>
      </c>
      <c r="BD280" s="182">
        <f t="shared" ref="BD280:BD291" si="1723">BC280*BB280</f>
        <v>0</v>
      </c>
      <c r="BE280" s="161">
        <f>BE276</f>
        <v>0</v>
      </c>
      <c r="BF280" s="248">
        <v>10288.75</v>
      </c>
      <c r="BG280" s="182">
        <f t="shared" ref="BG280:BG291" si="1724">BF280*BE280</f>
        <v>0</v>
      </c>
      <c r="BH280" s="161">
        <f>BH276</f>
        <v>0</v>
      </c>
      <c r="BI280" s="248">
        <v>5144.38</v>
      </c>
      <c r="BJ280" s="180">
        <f t="shared" ref="BJ280:BJ291" si="1725">BI280*BH280</f>
        <v>0</v>
      </c>
      <c r="BK280" s="161">
        <f>BK276</f>
        <v>1</v>
      </c>
      <c r="BL280" s="248">
        <v>1028.8800000000001</v>
      </c>
      <c r="BM280" s="180">
        <f t="shared" ref="BM280:BM291" si="1726">BL280*BK280</f>
        <v>1028.8800000000001</v>
      </c>
      <c r="BN280" s="161">
        <f>BN276</f>
        <v>0</v>
      </c>
      <c r="BO280" s="260">
        <v>2368.75</v>
      </c>
      <c r="BP280" s="176">
        <f t="shared" ref="BP280:BP291" si="1727">BO280*BN280</f>
        <v>0</v>
      </c>
      <c r="BQ280" s="161">
        <f>BQ276</f>
        <v>0</v>
      </c>
      <c r="BR280" s="259">
        <v>-289</v>
      </c>
      <c r="BS280" s="182">
        <f t="shared" ref="BS280:BS291" si="1728">BR280*BQ280</f>
        <v>0</v>
      </c>
      <c r="BT280" s="161">
        <f>BT276</f>
        <v>1</v>
      </c>
      <c r="BU280" s="259">
        <v>-164</v>
      </c>
      <c r="BV280" s="180">
        <f t="shared" ref="BV280:BV291" si="1729">BU280*BT280</f>
        <v>-164</v>
      </c>
      <c r="BW280" s="162">
        <f>BW276</f>
        <v>1</v>
      </c>
      <c r="BX280" s="259">
        <v>-64</v>
      </c>
      <c r="BY280" s="176">
        <f t="shared" ref="BY280:BY291" si="1730">BX280*BW280</f>
        <v>-64</v>
      </c>
      <c r="BZ280" s="161">
        <f>BZ276</f>
        <v>0</v>
      </c>
      <c r="CA280" s="260">
        <v>4535</v>
      </c>
      <c r="CB280" s="180">
        <f t="shared" ref="CB280:CB291" si="1731">CA280*BZ280</f>
        <v>0</v>
      </c>
      <c r="CC280" s="162">
        <f>CC276</f>
        <v>0</v>
      </c>
      <c r="CD280" s="260">
        <v>410.9</v>
      </c>
      <c r="CE280" s="182">
        <f t="shared" ref="CE280:CE291" si="1732">CD280*CC280</f>
        <v>0</v>
      </c>
      <c r="CF280" s="410">
        <f>CF278</f>
        <v>0</v>
      </c>
      <c r="CG280" s="260">
        <v>5320</v>
      </c>
      <c r="CH280" s="182">
        <f t="shared" ref="CH280:CH291" si="1733">CG280*CF280</f>
        <v>0</v>
      </c>
      <c r="CI280" s="416">
        <f>CI276</f>
        <v>0</v>
      </c>
      <c r="CJ280" s="260">
        <v>2660</v>
      </c>
      <c r="CK280" s="444">
        <f t="shared" ref="CK280:CK291" si="1734">CJ280*CI280</f>
        <v>0</v>
      </c>
      <c r="CL280" s="162">
        <f>CL276</f>
        <v>0</v>
      </c>
      <c r="CM280" s="260">
        <v>532</v>
      </c>
      <c r="CN280" s="608">
        <f t="shared" ref="CN280:CN291" si="1735">CM280*CL280</f>
        <v>0</v>
      </c>
      <c r="CO280" s="158">
        <f t="shared" ref="CO280:CO291" si="1736">N280+Q280+T280+W280+Z280+AC280+AF280+AI280+AL280+AO280+AR280+AU280+AX280+BA280+BD280+BG280+BJ280+BM280+BP280+BS280+BV280+BY280+CB280+CE280+CH280+CK280+CN280</f>
        <v>1195.7800000000002</v>
      </c>
      <c r="CP280" s="182"/>
      <c r="CQ280" s="731">
        <f t="shared" ref="CQ280:CQ291" si="1737">CO280+CP280</f>
        <v>1195.7800000000002</v>
      </c>
      <c r="CR280" s="599"/>
      <c r="CS280" s="359">
        <f>EDATE(CS276,1)</f>
        <v>42005</v>
      </c>
      <c r="CT280" s="613"/>
      <c r="CU280" s="182"/>
      <c r="CV280" s="608"/>
      <c r="CW280" s="642"/>
      <c r="CX280" s="182"/>
      <c r="CY280" s="608"/>
      <c r="CZ280" s="613"/>
      <c r="DA280" s="182"/>
      <c r="DB280" s="608"/>
      <c r="DC280" s="613"/>
      <c r="DD280" s="182"/>
      <c r="DE280" s="608"/>
      <c r="DF280" s="613"/>
      <c r="DG280" s="182"/>
      <c r="DH280" s="608"/>
      <c r="DI280" s="613"/>
      <c r="DJ280" s="182"/>
      <c r="DK280" s="608"/>
      <c r="DL280" s="613"/>
      <c r="DM280" s="182"/>
      <c r="DN280" s="608"/>
      <c r="DO280" s="613"/>
      <c r="DP280" s="182"/>
      <c r="DQ280" s="608"/>
      <c r="DR280" s="613"/>
      <c r="DS280" s="182"/>
      <c r="DT280" s="608"/>
      <c r="DU280" s="613"/>
      <c r="DV280" s="182"/>
      <c r="DW280" s="608"/>
      <c r="DX280" s="613"/>
      <c r="DY280" s="182"/>
      <c r="DZ280" s="608"/>
      <c r="EA280" s="613"/>
      <c r="EB280" s="182"/>
      <c r="EC280" s="608"/>
      <c r="ED280" s="613"/>
      <c r="EE280" s="182"/>
      <c r="EF280" s="608"/>
      <c r="EG280" s="613"/>
      <c r="EH280" s="182"/>
      <c r="EI280" s="608"/>
      <c r="EJ280" s="613"/>
      <c r="EK280" s="182"/>
      <c r="EL280" s="608"/>
      <c r="EM280" s="613"/>
      <c r="EN280" s="182"/>
      <c r="EO280" s="608"/>
      <c r="EP280" s="613"/>
      <c r="EQ280" s="182"/>
      <c r="ER280" s="608"/>
      <c r="ES280" s="613"/>
      <c r="ET280" s="182"/>
      <c r="EU280" s="608"/>
      <c r="EV280" s="613"/>
      <c r="EW280" s="182"/>
      <c r="EX280" s="608"/>
      <c r="EY280" s="613"/>
      <c r="EZ280" s="182"/>
      <c r="FA280" s="608"/>
      <c r="FB280" s="182"/>
      <c r="FC280" s="182"/>
      <c r="FD280" s="182"/>
      <c r="FE280" s="588"/>
      <c r="FF280" s="182"/>
      <c r="FG280" s="181"/>
      <c r="FH280" s="860"/>
      <c r="FI280" s="662">
        <f t="shared" si="1400"/>
        <v>43374</v>
      </c>
      <c r="FJ280" s="688">
        <f t="shared" si="1703"/>
        <v>0</v>
      </c>
      <c r="FK280" s="688">
        <f t="shared" si="1652"/>
        <v>0</v>
      </c>
      <c r="FL280" s="240">
        <f t="shared" si="1653"/>
        <v>0</v>
      </c>
      <c r="FM280" s="240">
        <f t="shared" si="1654"/>
        <v>0</v>
      </c>
      <c r="FN280" s="240">
        <f t="shared" si="1655"/>
        <v>0</v>
      </c>
      <c r="FO280" s="240">
        <f t="shared" si="1656"/>
        <v>0</v>
      </c>
      <c r="FP280" s="240">
        <f t="shared" si="1657"/>
        <v>0</v>
      </c>
      <c r="FQ280" s="240">
        <f t="shared" si="1658"/>
        <v>0</v>
      </c>
      <c r="FR280" s="240">
        <f t="shared" si="1659"/>
        <v>0</v>
      </c>
      <c r="FS280" s="240">
        <f t="shared" si="1660"/>
        <v>0</v>
      </c>
      <c r="FT280" s="240">
        <f t="shared" si="1661"/>
        <v>14432.020000000002</v>
      </c>
      <c r="FU280" s="240">
        <f t="shared" si="1662"/>
        <v>0</v>
      </c>
      <c r="FV280" s="240">
        <f t="shared" si="1663"/>
        <v>57893.98</v>
      </c>
      <c r="FW280" s="240">
        <f t="shared" si="1664"/>
        <v>0</v>
      </c>
      <c r="FX280" s="240">
        <f t="shared" si="1665"/>
        <v>0</v>
      </c>
      <c r="FY280" s="240">
        <f t="shared" si="1666"/>
        <v>0</v>
      </c>
      <c r="FZ280" s="240">
        <f t="shared" si="1667"/>
        <v>0</v>
      </c>
      <c r="GA280" s="240">
        <f t="shared" si="1668"/>
        <v>0</v>
      </c>
      <c r="GB280" s="240">
        <f t="shared" si="1669"/>
        <v>90087.430000000022</v>
      </c>
      <c r="GC280" s="681">
        <f t="shared" si="1670"/>
        <v>45043.72</v>
      </c>
      <c r="GD280" s="681">
        <f t="shared" si="1671"/>
        <v>0</v>
      </c>
      <c r="GE280" s="681">
        <f t="shared" si="1672"/>
        <v>0</v>
      </c>
      <c r="GF280" s="681">
        <f t="shared" si="1704"/>
        <v>207457.15000000002</v>
      </c>
      <c r="GG280" s="169">
        <f t="shared" si="1705"/>
        <v>43374</v>
      </c>
      <c r="GH280" s="686">
        <f t="shared" si="1673"/>
        <v>0</v>
      </c>
      <c r="GI280" s="171">
        <f t="shared" si="1674"/>
        <v>0</v>
      </c>
      <c r="GJ280" s="171">
        <f t="shared" si="1675"/>
        <v>0</v>
      </c>
      <c r="GK280" s="171">
        <f t="shared" si="1676"/>
        <v>0</v>
      </c>
      <c r="GL280" s="171">
        <f t="shared" si="1677"/>
        <v>0</v>
      </c>
      <c r="GM280" s="171">
        <f t="shared" si="1678"/>
        <v>0</v>
      </c>
      <c r="GN280" s="171">
        <f t="shared" si="1679"/>
        <v>0</v>
      </c>
      <c r="GO280" s="171">
        <f t="shared" si="1680"/>
        <v>0</v>
      </c>
      <c r="GP280" s="171">
        <f t="shared" si="1681"/>
        <v>0</v>
      </c>
      <c r="GQ280" s="171">
        <f t="shared" si="1682"/>
        <v>0</v>
      </c>
      <c r="GR280" s="171">
        <f t="shared" si="1683"/>
        <v>0</v>
      </c>
      <c r="GS280" s="171">
        <f t="shared" si="1684"/>
        <v>10887.500000000002</v>
      </c>
      <c r="GT280" s="171">
        <f t="shared" si="1685"/>
        <v>0</v>
      </c>
      <c r="GU280" s="171">
        <f t="shared" si="1686"/>
        <v>0</v>
      </c>
      <c r="GV280" s="171">
        <f t="shared" si="1687"/>
        <v>0</v>
      </c>
      <c r="GW280" s="171">
        <f t="shared" si="1688"/>
        <v>0</v>
      </c>
      <c r="GX280" s="171">
        <f t="shared" si="1689"/>
        <v>0</v>
      </c>
      <c r="GY280" s="171">
        <f t="shared" si="1690"/>
        <v>20833.650000000001</v>
      </c>
      <c r="GZ280" s="171">
        <f t="shared" si="1691"/>
        <v>0</v>
      </c>
      <c r="HA280" s="171">
        <f t="shared" si="1692"/>
        <v>0</v>
      </c>
      <c r="HB280" s="171">
        <f t="shared" si="1693"/>
        <v>121472.38000000002</v>
      </c>
      <c r="HC280" s="171">
        <f t="shared" si="1694"/>
        <v>19267.489999999998</v>
      </c>
      <c r="HD280" s="171">
        <f t="shared" si="1695"/>
        <v>0</v>
      </c>
      <c r="HE280" s="171">
        <f t="shared" si="1696"/>
        <v>0</v>
      </c>
      <c r="HF280" s="171">
        <f t="shared" si="1697"/>
        <v>0</v>
      </c>
      <c r="HG280" s="171">
        <f t="shared" si="1698"/>
        <v>0</v>
      </c>
      <c r="HH280" s="171">
        <f t="shared" si="1699"/>
        <v>0</v>
      </c>
      <c r="HI280" s="778"/>
      <c r="HJ280" s="171">
        <f t="shared" si="1700"/>
        <v>-1102.58</v>
      </c>
      <c r="HK280" s="171">
        <f t="shared" si="1701"/>
        <v>-3829.4799999999996</v>
      </c>
      <c r="HL280" s="172">
        <f t="shared" si="1702"/>
        <v>43374</v>
      </c>
      <c r="HM280" s="171">
        <f t="shared" si="1706"/>
        <v>379918.17000000016</v>
      </c>
      <c r="HN280" s="700">
        <f t="shared" ref="HN280:HN291" si="1738">B280</f>
        <v>42005</v>
      </c>
      <c r="HO280" s="160">
        <f t="shared" ref="HO280:HO291" si="1739">HQ280*HR280</f>
        <v>1195.7800000000002</v>
      </c>
      <c r="HP280" s="160">
        <f t="shared" ref="HP280:HP291" si="1740">HQ280*HS280</f>
        <v>0</v>
      </c>
      <c r="HQ280" s="171">
        <f t="shared" ref="HQ280:HQ291" si="1741">CQ280</f>
        <v>1195.7800000000002</v>
      </c>
      <c r="HR280" s="168">
        <f t="shared" ref="HR280:HR291" si="1742">(HQ280&gt;0)*1</f>
        <v>1</v>
      </c>
      <c r="HS280" s="168">
        <f t="shared" ref="HS280:HS291" si="1743">(HQ280&lt;0)*1</f>
        <v>0</v>
      </c>
      <c r="HT280" s="160">
        <f>HQ280+HT276</f>
        <v>152768.98000000001</v>
      </c>
      <c r="HU280" s="158">
        <f>MAX(HT55:HT280)</f>
        <v>152768.98000000001</v>
      </c>
      <c r="HV280" s="158">
        <f t="shared" ref="HV280:HV291" si="1744">HT280-HU280</f>
        <v>0</v>
      </c>
      <c r="HW280" s="170"/>
      <c r="HX280" s="468"/>
      <c r="HY280" s="156"/>
      <c r="HZ280" s="156"/>
      <c r="IA280" s="156"/>
      <c r="IB280" s="156"/>
      <c r="IC280" s="156"/>
      <c r="ID280" s="156"/>
      <c r="IE280" s="156"/>
      <c r="IF280" s="156"/>
      <c r="IG280" s="156"/>
      <c r="IH280" s="156"/>
      <c r="II280" s="156"/>
      <c r="IJ280" s="156"/>
      <c r="IK280" s="156"/>
      <c r="IL280" s="156"/>
      <c r="IM280" s="156"/>
      <c r="IN280" s="156"/>
      <c r="IO280" s="156"/>
      <c r="IP280" s="156"/>
      <c r="IQ280" s="156"/>
      <c r="IR280" s="156"/>
      <c r="IS280" s="156"/>
      <c r="IT280" s="156"/>
      <c r="IU280" s="156"/>
      <c r="IV280" s="156"/>
      <c r="IW280" s="156"/>
      <c r="IX280" s="156"/>
      <c r="IY280" s="156"/>
      <c r="IZ280" s="156"/>
      <c r="JA280" s="156"/>
      <c r="JB280" s="156"/>
      <c r="JC280" s="156"/>
      <c r="JD280" s="156"/>
      <c r="JE280" s="156"/>
      <c r="JF280" s="156"/>
      <c r="JG280" s="156"/>
      <c r="JH280" s="156"/>
      <c r="JI280" s="156"/>
      <c r="JJ280" s="156"/>
      <c r="JK280" s="156"/>
      <c r="JL280" s="156"/>
      <c r="JM280" s="156"/>
      <c r="JN280" s="156"/>
      <c r="JO280" s="156"/>
      <c r="JP280" s="156"/>
      <c r="JQ280" s="156"/>
      <c r="JR280" s="156"/>
      <c r="JS280" s="156"/>
      <c r="JT280" s="156"/>
      <c r="JU280" s="156"/>
    </row>
    <row r="281" spans="1:281" s="174" customFormat="1" ht="19.5" customHeight="1" x14ac:dyDescent="0.35">
      <c r="A281" s="156"/>
      <c r="B281" s="813">
        <f t="shared" ref="B281:B291" si="1745">EDATE(B280,1)</f>
        <v>42036</v>
      </c>
      <c r="C281" s="814">
        <f t="shared" ref="C281:C291" si="1746">G280</f>
        <v>26195.78</v>
      </c>
      <c r="D281" s="816">
        <v>0</v>
      </c>
      <c r="E281" s="816">
        <v>0</v>
      </c>
      <c r="F281" s="814">
        <f t="shared" si="1707"/>
        <v>-1.5100000000000051</v>
      </c>
      <c r="G281" s="817">
        <f t="shared" ref="G281:G291" si="1747">F281+G280</f>
        <v>26194.27</v>
      </c>
      <c r="H281" s="818">
        <f t="shared" ref="H281:H291" si="1748">F281/G280</f>
        <v>-5.7642872248889139E-5</v>
      </c>
      <c r="I281" s="765">
        <f t="shared" ref="I281:I291" si="1749">F281+I280</f>
        <v>152767.47</v>
      </c>
      <c r="J281" s="159">
        <f t="shared" si="1708"/>
        <v>-1.5100000000093132</v>
      </c>
      <c r="K281" s="267">
        <v>42036</v>
      </c>
      <c r="L281" s="162">
        <f t="shared" ref="L281:L291" si="1750">L280</f>
        <v>0</v>
      </c>
      <c r="M281" s="260">
        <v>784.5</v>
      </c>
      <c r="N281" s="175">
        <f t="shared" si="1709"/>
        <v>0</v>
      </c>
      <c r="O281" s="162">
        <f t="shared" ref="O281:O291" si="1751">O280</f>
        <v>0</v>
      </c>
      <c r="P281" s="260">
        <v>43.35</v>
      </c>
      <c r="Q281" s="176">
        <f t="shared" si="1710"/>
        <v>0</v>
      </c>
      <c r="R281" s="161">
        <f t="shared" ref="R281:R291" si="1752">R280</f>
        <v>0</v>
      </c>
      <c r="S281" s="260">
        <v>2895</v>
      </c>
      <c r="T281" s="177">
        <f t="shared" si="1711"/>
        <v>0</v>
      </c>
      <c r="U281" s="164">
        <f t="shared" ref="U281:U291" si="1753">U280</f>
        <v>0</v>
      </c>
      <c r="V281" s="260">
        <v>254.4</v>
      </c>
      <c r="W281" s="177">
        <f t="shared" si="1712"/>
        <v>0</v>
      </c>
      <c r="X281" s="164">
        <f t="shared" ref="X281:X291" si="1754">X280</f>
        <v>0</v>
      </c>
      <c r="Y281" s="247">
        <v>-1863</v>
      </c>
      <c r="Z281" s="178">
        <f t="shared" si="1713"/>
        <v>0</v>
      </c>
      <c r="AA281" s="165">
        <f t="shared" ref="AA281:AA291" si="1755">AA280</f>
        <v>0</v>
      </c>
      <c r="AB281" s="247">
        <v>-951</v>
      </c>
      <c r="AC281" s="179">
        <f t="shared" si="1714"/>
        <v>0</v>
      </c>
      <c r="AD281" s="164">
        <f t="shared" ref="AD281:AD291" si="1756">AD280</f>
        <v>0</v>
      </c>
      <c r="AE281" s="247">
        <v>-221.4</v>
      </c>
      <c r="AF281" s="179">
        <f t="shared" si="1715"/>
        <v>0</v>
      </c>
      <c r="AG281" s="164">
        <f t="shared" ref="AG281:AG291" si="1757">AG280</f>
        <v>0</v>
      </c>
      <c r="AH281" s="243">
        <v>-1764</v>
      </c>
      <c r="AI281" s="178">
        <f t="shared" si="1716"/>
        <v>0</v>
      </c>
      <c r="AJ281" s="165">
        <f t="shared" ref="AJ281:AJ291" si="1758">AJ280</f>
        <v>0</v>
      </c>
      <c r="AK281" s="243">
        <v>-901.5</v>
      </c>
      <c r="AL281" s="179">
        <f t="shared" si="1717"/>
        <v>0</v>
      </c>
      <c r="AM281" s="164">
        <f t="shared" ref="AM281:AM291" si="1759">AM280</f>
        <v>0</v>
      </c>
      <c r="AN281" s="243">
        <v>-384</v>
      </c>
      <c r="AO281" s="178">
        <f t="shared" si="1718"/>
        <v>0</v>
      </c>
      <c r="AP281" s="165">
        <f t="shared" ref="AP281:AP291" si="1760">AP280</f>
        <v>0</v>
      </c>
      <c r="AQ281" s="259">
        <v>-410</v>
      </c>
      <c r="AR281" s="179">
        <f t="shared" si="1719"/>
        <v>0</v>
      </c>
      <c r="AS281" s="164">
        <f t="shared" ref="AS281:AS291" si="1761">AS280</f>
        <v>1</v>
      </c>
      <c r="AT281" s="259">
        <v>-41</v>
      </c>
      <c r="AU281" s="180">
        <f t="shared" si="1720"/>
        <v>-41</v>
      </c>
      <c r="AV281" s="162">
        <f t="shared" ref="AV281:AV291" si="1762">AV280</f>
        <v>0</v>
      </c>
      <c r="AW281" s="259">
        <v>-1375</v>
      </c>
      <c r="AX281" s="176">
        <f t="shared" si="1721"/>
        <v>0</v>
      </c>
      <c r="AY281" s="161">
        <f t="shared" ref="AY281:AY291" si="1763">AY280</f>
        <v>0</v>
      </c>
      <c r="AZ281" s="248">
        <v>1218.5</v>
      </c>
      <c r="BA281" s="181">
        <f t="shared" si="1722"/>
        <v>0</v>
      </c>
      <c r="BB281" s="162">
        <f t="shared" ref="BB281:BB291" si="1764">BB280</f>
        <v>0</v>
      </c>
      <c r="BC281" s="248">
        <v>117.95</v>
      </c>
      <c r="BD281" s="182">
        <f t="shared" si="1723"/>
        <v>0</v>
      </c>
      <c r="BE281" s="161">
        <f t="shared" ref="BE281:BE291" si="1765">BE280</f>
        <v>0</v>
      </c>
      <c r="BF281" s="248">
        <v>1025</v>
      </c>
      <c r="BG281" s="182">
        <f t="shared" si="1724"/>
        <v>0</v>
      </c>
      <c r="BH281" s="161">
        <f t="shared" ref="BH281:BH291" si="1766">BH280</f>
        <v>0</v>
      </c>
      <c r="BI281" s="248">
        <v>512.5</v>
      </c>
      <c r="BJ281" s="180">
        <f t="shared" si="1725"/>
        <v>0</v>
      </c>
      <c r="BK281" s="161">
        <f t="shared" ref="BK281:BK291" si="1767">BK280</f>
        <v>1</v>
      </c>
      <c r="BL281" s="248">
        <v>102.5</v>
      </c>
      <c r="BM281" s="180">
        <f t="shared" si="1726"/>
        <v>102.5</v>
      </c>
      <c r="BN281" s="161">
        <f t="shared" ref="BN281:BN291" si="1768">BN280</f>
        <v>0</v>
      </c>
      <c r="BO281" s="260">
        <v>942.25</v>
      </c>
      <c r="BP281" s="176">
        <f t="shared" si="1727"/>
        <v>0</v>
      </c>
      <c r="BQ281" s="161">
        <f t="shared" ref="BQ281:BQ291" si="1769">BQ280</f>
        <v>0</v>
      </c>
      <c r="BR281" s="259">
        <v>-14.01</v>
      </c>
      <c r="BS281" s="182">
        <f t="shared" si="1728"/>
        <v>0</v>
      </c>
      <c r="BT281" s="161">
        <f t="shared" ref="BT281:BT291" si="1770">BT280</f>
        <v>1</v>
      </c>
      <c r="BU281" s="259">
        <v>-26.51</v>
      </c>
      <c r="BV281" s="180">
        <f t="shared" si="1729"/>
        <v>-26.51</v>
      </c>
      <c r="BW281" s="162">
        <f t="shared" ref="BW281:BW291" si="1771">BW280</f>
        <v>1</v>
      </c>
      <c r="BX281" s="259">
        <v>-36.5</v>
      </c>
      <c r="BY281" s="176">
        <f t="shared" si="1730"/>
        <v>-36.5</v>
      </c>
      <c r="BZ281" s="161">
        <f t="shared" ref="BZ281:BZ291" si="1772">BZ280</f>
        <v>0</v>
      </c>
      <c r="CA281" s="260">
        <v>489</v>
      </c>
      <c r="CB281" s="180">
        <f t="shared" si="1731"/>
        <v>0</v>
      </c>
      <c r="CC281" s="162">
        <f t="shared" ref="CC281:CC291" si="1773">CC280</f>
        <v>0</v>
      </c>
      <c r="CD281" s="259">
        <v>-59.2</v>
      </c>
      <c r="CE281" s="182">
        <f t="shared" si="1732"/>
        <v>0</v>
      </c>
      <c r="CF281" s="410">
        <f t="shared" ref="CF281:CF291" si="1774">CF280</f>
        <v>0</v>
      </c>
      <c r="CG281" s="259">
        <v>-3209</v>
      </c>
      <c r="CH281" s="182">
        <f t="shared" si="1733"/>
        <v>0</v>
      </c>
      <c r="CI281" s="416">
        <f t="shared" ref="CI281:CI291" si="1775">CI280</f>
        <v>0</v>
      </c>
      <c r="CJ281" s="259">
        <v>-1624</v>
      </c>
      <c r="CK281" s="444">
        <f t="shared" si="1734"/>
        <v>0</v>
      </c>
      <c r="CL281" s="162">
        <f t="shared" ref="CL281:CL291" si="1776">CL280</f>
        <v>0</v>
      </c>
      <c r="CM281" s="259">
        <v>-356</v>
      </c>
      <c r="CN281" s="608">
        <f t="shared" si="1735"/>
        <v>0</v>
      </c>
      <c r="CO281" s="158">
        <f t="shared" si="1736"/>
        <v>-1.5100000000000051</v>
      </c>
      <c r="CP281" s="182"/>
      <c r="CQ281" s="731">
        <f t="shared" si="1737"/>
        <v>-1.5100000000000051</v>
      </c>
      <c r="CR281" s="599"/>
      <c r="CS281" s="359">
        <f t="shared" ref="CS281:CS291" si="1777">EDATE(CS280,1)</f>
        <v>42036</v>
      </c>
      <c r="CT281" s="613"/>
      <c r="CU281" s="182"/>
      <c r="CV281" s="608"/>
      <c r="CW281" s="642"/>
      <c r="CX281" s="182"/>
      <c r="CY281" s="608"/>
      <c r="CZ281" s="613"/>
      <c r="DA281" s="182"/>
      <c r="DB281" s="608"/>
      <c r="DC281" s="613"/>
      <c r="DD281" s="182"/>
      <c r="DE281" s="608"/>
      <c r="DF281" s="613"/>
      <c r="DG281" s="182"/>
      <c r="DH281" s="608"/>
      <c r="DI281" s="613"/>
      <c r="DJ281" s="182"/>
      <c r="DK281" s="608"/>
      <c r="DL281" s="613"/>
      <c r="DM281" s="182"/>
      <c r="DN281" s="608"/>
      <c r="DO281" s="613"/>
      <c r="DP281" s="182"/>
      <c r="DQ281" s="608"/>
      <c r="DR281" s="613"/>
      <c r="DS281" s="182"/>
      <c r="DT281" s="608"/>
      <c r="DU281" s="613"/>
      <c r="DV281" s="182"/>
      <c r="DW281" s="608"/>
      <c r="DX281" s="613"/>
      <c r="DY281" s="182"/>
      <c r="DZ281" s="608"/>
      <c r="EA281" s="613"/>
      <c r="EB281" s="182"/>
      <c r="EC281" s="608"/>
      <c r="ED281" s="613"/>
      <c r="EE281" s="182"/>
      <c r="EF281" s="608"/>
      <c r="EG281" s="613"/>
      <c r="EH281" s="182"/>
      <c r="EI281" s="608"/>
      <c r="EJ281" s="613"/>
      <c r="EK281" s="182"/>
      <c r="EL281" s="608"/>
      <c r="EM281" s="613"/>
      <c r="EN281" s="182"/>
      <c r="EO281" s="608"/>
      <c r="EP281" s="613"/>
      <c r="EQ281" s="182"/>
      <c r="ER281" s="608"/>
      <c r="ES281" s="613"/>
      <c r="ET281" s="182"/>
      <c r="EU281" s="608"/>
      <c r="EV281" s="613"/>
      <c r="EW281" s="182"/>
      <c r="EX281" s="608"/>
      <c r="EY281" s="613"/>
      <c r="EZ281" s="182"/>
      <c r="FA281" s="608"/>
      <c r="FB281" s="182"/>
      <c r="FC281" s="182"/>
      <c r="FD281" s="182"/>
      <c r="FE281" s="588"/>
      <c r="FF281" s="182"/>
      <c r="FG281" s="181"/>
      <c r="FH281" s="860"/>
      <c r="FI281" s="662">
        <f t="shared" si="1400"/>
        <v>43405</v>
      </c>
      <c r="FJ281" s="688">
        <f t="shared" si="1703"/>
        <v>0</v>
      </c>
      <c r="FK281" s="688">
        <f t="shared" si="1652"/>
        <v>0</v>
      </c>
      <c r="FL281" s="240">
        <f t="shared" si="1653"/>
        <v>0</v>
      </c>
      <c r="FM281" s="240">
        <f t="shared" si="1654"/>
        <v>0</v>
      </c>
      <c r="FN281" s="240">
        <f t="shared" si="1655"/>
        <v>0</v>
      </c>
      <c r="FO281" s="240">
        <f t="shared" si="1656"/>
        <v>0</v>
      </c>
      <c r="FP281" s="240">
        <f t="shared" si="1657"/>
        <v>0</v>
      </c>
      <c r="FQ281" s="240">
        <f t="shared" si="1658"/>
        <v>0</v>
      </c>
      <c r="FR281" s="240">
        <f t="shared" si="1659"/>
        <v>0</v>
      </c>
      <c r="FS281" s="240">
        <f t="shared" si="1660"/>
        <v>0</v>
      </c>
      <c r="FT281" s="240">
        <f t="shared" si="1661"/>
        <v>15220.010000000002</v>
      </c>
      <c r="FU281" s="240">
        <f t="shared" si="1662"/>
        <v>0</v>
      </c>
      <c r="FV281" s="240">
        <f t="shared" si="1663"/>
        <v>57213.98</v>
      </c>
      <c r="FW281" s="240">
        <f t="shared" si="1664"/>
        <v>0</v>
      </c>
      <c r="FX281" s="240">
        <f t="shared" si="1665"/>
        <v>0</v>
      </c>
      <c r="FY281" s="240">
        <f t="shared" si="1666"/>
        <v>0</v>
      </c>
      <c r="FZ281" s="240">
        <f t="shared" si="1667"/>
        <v>0</v>
      </c>
      <c r="GA281" s="240">
        <f t="shared" si="1668"/>
        <v>0</v>
      </c>
      <c r="GB281" s="240">
        <f t="shared" si="1669"/>
        <v>91912.410000000018</v>
      </c>
      <c r="GC281" s="681">
        <f t="shared" si="1670"/>
        <v>45956.21</v>
      </c>
      <c r="GD281" s="681">
        <f t="shared" si="1671"/>
        <v>0</v>
      </c>
      <c r="GE281" s="681">
        <f t="shared" si="1672"/>
        <v>0</v>
      </c>
      <c r="GF281" s="681">
        <f t="shared" si="1704"/>
        <v>210302.61000000002</v>
      </c>
      <c r="GG281" s="169">
        <f t="shared" si="1705"/>
        <v>43405</v>
      </c>
      <c r="GH281" s="686">
        <f t="shared" si="1673"/>
        <v>0</v>
      </c>
      <c r="GI281" s="171">
        <f t="shared" si="1674"/>
        <v>0</v>
      </c>
      <c r="GJ281" s="171">
        <f t="shared" si="1675"/>
        <v>0</v>
      </c>
      <c r="GK281" s="171">
        <f t="shared" si="1676"/>
        <v>0</v>
      </c>
      <c r="GL281" s="171">
        <f t="shared" si="1677"/>
        <v>0</v>
      </c>
      <c r="GM281" s="171">
        <f t="shared" si="1678"/>
        <v>0</v>
      </c>
      <c r="GN281" s="171">
        <f t="shared" si="1679"/>
        <v>0</v>
      </c>
      <c r="GO281" s="171">
        <f t="shared" si="1680"/>
        <v>0</v>
      </c>
      <c r="GP281" s="171">
        <f t="shared" si="1681"/>
        <v>0</v>
      </c>
      <c r="GQ281" s="171">
        <f t="shared" si="1682"/>
        <v>0</v>
      </c>
      <c r="GR281" s="171">
        <f t="shared" si="1683"/>
        <v>0</v>
      </c>
      <c r="GS281" s="171">
        <f t="shared" si="1684"/>
        <v>10820.700000000003</v>
      </c>
      <c r="GT281" s="171">
        <f t="shared" si="1685"/>
        <v>0</v>
      </c>
      <c r="GU281" s="171">
        <f t="shared" si="1686"/>
        <v>0</v>
      </c>
      <c r="GV281" s="171">
        <f t="shared" si="1687"/>
        <v>0</v>
      </c>
      <c r="GW281" s="171">
        <f t="shared" si="1688"/>
        <v>0</v>
      </c>
      <c r="GX281" s="171">
        <f t="shared" si="1689"/>
        <v>0</v>
      </c>
      <c r="GY281" s="171">
        <f t="shared" si="1690"/>
        <v>20826.400000000001</v>
      </c>
      <c r="GZ281" s="171">
        <f t="shared" si="1691"/>
        <v>0</v>
      </c>
      <c r="HA281" s="171">
        <f t="shared" si="1692"/>
        <v>0</v>
      </c>
      <c r="HB281" s="171">
        <f t="shared" si="1693"/>
        <v>121749.13000000002</v>
      </c>
      <c r="HC281" s="171">
        <f t="shared" si="1694"/>
        <v>19229.239999999998</v>
      </c>
      <c r="HD281" s="171">
        <f t="shared" si="1695"/>
        <v>0</v>
      </c>
      <c r="HE281" s="171">
        <f t="shared" si="1696"/>
        <v>0</v>
      </c>
      <c r="HF281" s="171">
        <f t="shared" si="1697"/>
        <v>0</v>
      </c>
      <c r="HG281" s="171">
        <f t="shared" si="1698"/>
        <v>0</v>
      </c>
      <c r="HH281" s="171">
        <f t="shared" si="1699"/>
        <v>0</v>
      </c>
      <c r="HI281" s="778"/>
      <c r="HJ281" s="171">
        <f t="shared" si="1700"/>
        <v>164.45</v>
      </c>
      <c r="HK281" s="171">
        <f t="shared" si="1701"/>
        <v>2845.46</v>
      </c>
      <c r="HL281" s="172">
        <f t="shared" si="1702"/>
        <v>43405</v>
      </c>
      <c r="HM281" s="171">
        <f t="shared" si="1706"/>
        <v>382928.08000000019</v>
      </c>
      <c r="HN281" s="700">
        <f t="shared" si="1738"/>
        <v>42036</v>
      </c>
      <c r="HO281" s="160">
        <f t="shared" si="1739"/>
        <v>0</v>
      </c>
      <c r="HP281" s="160">
        <f t="shared" si="1740"/>
        <v>-1.5100000000000051</v>
      </c>
      <c r="HQ281" s="171">
        <f t="shared" si="1741"/>
        <v>-1.5100000000000051</v>
      </c>
      <c r="HR281" s="168">
        <f t="shared" si="1742"/>
        <v>0</v>
      </c>
      <c r="HS281" s="168">
        <f t="shared" si="1743"/>
        <v>1</v>
      </c>
      <c r="HT281" s="160">
        <f t="shared" ref="HT281:HT291" si="1778">HQ281+HT280</f>
        <v>152767.47</v>
      </c>
      <c r="HU281" s="158">
        <f>MAX(HT55:HT281)</f>
        <v>152768.98000000001</v>
      </c>
      <c r="HV281" s="158">
        <f t="shared" si="1744"/>
        <v>-1.5100000000093132</v>
      </c>
      <c r="HW281" s="170"/>
      <c r="HX281" s="468"/>
      <c r="HY281" s="156"/>
      <c r="HZ281" s="156"/>
      <c r="IA281" s="156"/>
      <c r="IB281" s="156"/>
      <c r="IC281" s="156"/>
      <c r="ID281" s="156"/>
      <c r="IE281" s="156"/>
      <c r="IF281" s="156"/>
      <c r="IG281" s="156"/>
      <c r="IH281" s="156"/>
      <c r="II281" s="156"/>
      <c r="IJ281" s="156"/>
      <c r="IK281" s="156"/>
      <c r="IL281" s="156"/>
      <c r="IM281" s="156"/>
      <c r="IN281" s="156"/>
      <c r="IO281" s="156"/>
      <c r="IP281" s="156"/>
      <c r="IQ281" s="156"/>
      <c r="IR281" s="156"/>
      <c r="IS281" s="156"/>
      <c r="IT281" s="156"/>
      <c r="IU281" s="156"/>
      <c r="IV281" s="156"/>
      <c r="IW281" s="156"/>
      <c r="IX281" s="156"/>
      <c r="IY281" s="156"/>
      <c r="IZ281" s="156"/>
      <c r="JA281" s="156"/>
      <c r="JB281" s="156"/>
      <c r="JC281" s="156"/>
      <c r="JD281" s="156"/>
      <c r="JE281" s="156"/>
      <c r="JF281" s="156"/>
      <c r="JG281" s="156"/>
      <c r="JH281" s="156"/>
      <c r="JI281" s="156"/>
      <c r="JJ281" s="156"/>
      <c r="JK281" s="156"/>
      <c r="JL281" s="156"/>
      <c r="JM281" s="156"/>
      <c r="JN281" s="156"/>
      <c r="JO281" s="156"/>
      <c r="JP281" s="156"/>
      <c r="JQ281" s="156"/>
      <c r="JR281" s="156"/>
      <c r="JS281" s="156"/>
      <c r="JT281" s="156"/>
      <c r="JU281" s="156"/>
    </row>
    <row r="282" spans="1:281" s="174" customFormat="1" ht="19.5" customHeight="1" x14ac:dyDescent="0.35">
      <c r="A282" s="156"/>
      <c r="B282" s="813">
        <f t="shared" si="1745"/>
        <v>42064</v>
      </c>
      <c r="C282" s="814">
        <f t="shared" si="1746"/>
        <v>26194.27</v>
      </c>
      <c r="D282" s="816">
        <v>0</v>
      </c>
      <c r="E282" s="816">
        <v>0</v>
      </c>
      <c r="F282" s="814">
        <f t="shared" si="1707"/>
        <v>9.3899999999999864</v>
      </c>
      <c r="G282" s="817">
        <f t="shared" si="1747"/>
        <v>26203.66</v>
      </c>
      <c r="H282" s="818">
        <f t="shared" si="1748"/>
        <v>3.5847534594397884E-4</v>
      </c>
      <c r="I282" s="765">
        <f t="shared" si="1749"/>
        <v>152776.86000000002</v>
      </c>
      <c r="J282" s="159">
        <f t="shared" si="1708"/>
        <v>0</v>
      </c>
      <c r="K282" s="267">
        <v>42064</v>
      </c>
      <c r="L282" s="162">
        <f t="shared" si="1750"/>
        <v>0</v>
      </c>
      <c r="M282" s="259">
        <v>-3615.5</v>
      </c>
      <c r="N282" s="175">
        <f t="shared" si="1709"/>
        <v>0</v>
      </c>
      <c r="O282" s="162">
        <f t="shared" si="1751"/>
        <v>0</v>
      </c>
      <c r="P282" s="259">
        <v>-466.85</v>
      </c>
      <c r="Q282" s="176">
        <f t="shared" si="1710"/>
        <v>0</v>
      </c>
      <c r="R282" s="161">
        <f t="shared" si="1752"/>
        <v>0</v>
      </c>
      <c r="S282" s="259">
        <v>-7678.6</v>
      </c>
      <c r="T282" s="177">
        <f t="shared" si="1711"/>
        <v>0</v>
      </c>
      <c r="U282" s="164">
        <f t="shared" si="1753"/>
        <v>0</v>
      </c>
      <c r="V282" s="259">
        <v>-873.16</v>
      </c>
      <c r="W282" s="177">
        <f t="shared" si="1712"/>
        <v>0</v>
      </c>
      <c r="X282" s="164">
        <f t="shared" si="1754"/>
        <v>0</v>
      </c>
      <c r="Y282" s="247">
        <v>-1334</v>
      </c>
      <c r="Z282" s="178">
        <f t="shared" si="1713"/>
        <v>0</v>
      </c>
      <c r="AA282" s="165">
        <f t="shared" si="1755"/>
        <v>0</v>
      </c>
      <c r="AB282" s="247">
        <v>-686.5</v>
      </c>
      <c r="AC282" s="179">
        <f t="shared" si="1714"/>
        <v>0</v>
      </c>
      <c r="AD282" s="164">
        <f t="shared" si="1756"/>
        <v>0</v>
      </c>
      <c r="AE282" s="247">
        <v>-168.5</v>
      </c>
      <c r="AF282" s="179">
        <f t="shared" si="1715"/>
        <v>0</v>
      </c>
      <c r="AG282" s="164">
        <f t="shared" si="1757"/>
        <v>0</v>
      </c>
      <c r="AH282" s="243">
        <v>-444</v>
      </c>
      <c r="AI282" s="178">
        <f t="shared" si="1716"/>
        <v>0</v>
      </c>
      <c r="AJ282" s="165">
        <f t="shared" si="1758"/>
        <v>0</v>
      </c>
      <c r="AK282" s="243">
        <v>-241.5</v>
      </c>
      <c r="AL282" s="179">
        <f t="shared" si="1717"/>
        <v>0</v>
      </c>
      <c r="AM282" s="164">
        <f t="shared" si="1759"/>
        <v>0</v>
      </c>
      <c r="AN282" s="243">
        <v>-120</v>
      </c>
      <c r="AO282" s="178">
        <f t="shared" si="1718"/>
        <v>0</v>
      </c>
      <c r="AP282" s="165">
        <f t="shared" si="1760"/>
        <v>0</v>
      </c>
      <c r="AQ282" s="259">
        <v>-3034</v>
      </c>
      <c r="AR282" s="179">
        <f t="shared" si="1719"/>
        <v>0</v>
      </c>
      <c r="AS282" s="164">
        <f t="shared" si="1761"/>
        <v>1</v>
      </c>
      <c r="AT282" s="259">
        <v>-338.5</v>
      </c>
      <c r="AU282" s="180">
        <f t="shared" si="1720"/>
        <v>-338.5</v>
      </c>
      <c r="AV282" s="162">
        <f t="shared" si="1762"/>
        <v>0</v>
      </c>
      <c r="AW282" s="259">
        <v>-1033</v>
      </c>
      <c r="AX282" s="176">
        <f t="shared" si="1721"/>
        <v>0</v>
      </c>
      <c r="AY282" s="161">
        <f t="shared" si="1763"/>
        <v>0</v>
      </c>
      <c r="AZ282" s="248">
        <v>624.75</v>
      </c>
      <c r="BA282" s="181">
        <f t="shared" si="1722"/>
        <v>0</v>
      </c>
      <c r="BB282" s="162">
        <f t="shared" si="1764"/>
        <v>0</v>
      </c>
      <c r="BC282" s="248">
        <v>58.57</v>
      </c>
      <c r="BD282" s="182">
        <f t="shared" si="1723"/>
        <v>0</v>
      </c>
      <c r="BE282" s="161">
        <f t="shared" si="1765"/>
        <v>0</v>
      </c>
      <c r="BF282" s="248">
        <v>5758.75</v>
      </c>
      <c r="BG282" s="182">
        <f t="shared" si="1724"/>
        <v>0</v>
      </c>
      <c r="BH282" s="161">
        <f t="shared" si="1766"/>
        <v>0</v>
      </c>
      <c r="BI282" s="248">
        <v>2879.38</v>
      </c>
      <c r="BJ282" s="180">
        <f t="shared" si="1725"/>
        <v>0</v>
      </c>
      <c r="BK282" s="161">
        <f t="shared" si="1767"/>
        <v>1</v>
      </c>
      <c r="BL282" s="248">
        <v>575.88</v>
      </c>
      <c r="BM282" s="180">
        <f t="shared" si="1726"/>
        <v>575.88</v>
      </c>
      <c r="BN282" s="161">
        <f t="shared" si="1768"/>
        <v>0</v>
      </c>
      <c r="BO282" s="260">
        <v>598.5</v>
      </c>
      <c r="BP282" s="176">
        <f t="shared" si="1727"/>
        <v>0</v>
      </c>
      <c r="BQ282" s="161">
        <f t="shared" si="1769"/>
        <v>0</v>
      </c>
      <c r="BR282" s="259">
        <v>-288.98</v>
      </c>
      <c r="BS282" s="182">
        <f t="shared" si="1728"/>
        <v>0</v>
      </c>
      <c r="BT282" s="161">
        <f t="shared" si="1770"/>
        <v>1</v>
      </c>
      <c r="BU282" s="259">
        <v>-163.99</v>
      </c>
      <c r="BV282" s="180">
        <f t="shared" si="1729"/>
        <v>-163.99</v>
      </c>
      <c r="BW282" s="162">
        <f t="shared" si="1771"/>
        <v>1</v>
      </c>
      <c r="BX282" s="259">
        <v>-64</v>
      </c>
      <c r="BY282" s="176">
        <f t="shared" si="1730"/>
        <v>-64</v>
      </c>
      <c r="BZ282" s="161">
        <f t="shared" si="1772"/>
        <v>0</v>
      </c>
      <c r="CA282" s="260">
        <v>3064</v>
      </c>
      <c r="CB282" s="180">
        <f t="shared" si="1731"/>
        <v>0</v>
      </c>
      <c r="CC282" s="162">
        <f t="shared" si="1773"/>
        <v>0</v>
      </c>
      <c r="CD282" s="260">
        <v>45</v>
      </c>
      <c r="CE282" s="182">
        <f t="shared" si="1732"/>
        <v>0</v>
      </c>
      <c r="CF282" s="410">
        <f t="shared" si="1774"/>
        <v>0</v>
      </c>
      <c r="CG282" s="259">
        <v>-4918</v>
      </c>
      <c r="CH282" s="182">
        <f t="shared" si="1733"/>
        <v>0</v>
      </c>
      <c r="CI282" s="416">
        <f t="shared" si="1775"/>
        <v>0</v>
      </c>
      <c r="CJ282" s="259">
        <v>-2498</v>
      </c>
      <c r="CK282" s="444">
        <f t="shared" si="1734"/>
        <v>0</v>
      </c>
      <c r="CL282" s="162">
        <f t="shared" si="1776"/>
        <v>0</v>
      </c>
      <c r="CM282" s="259">
        <v>-562</v>
      </c>
      <c r="CN282" s="608">
        <f t="shared" si="1735"/>
        <v>0</v>
      </c>
      <c r="CO282" s="158">
        <f t="shared" si="1736"/>
        <v>9.3899999999999864</v>
      </c>
      <c r="CP282" s="182"/>
      <c r="CQ282" s="731">
        <f t="shared" si="1737"/>
        <v>9.3899999999999864</v>
      </c>
      <c r="CR282" s="599"/>
      <c r="CS282" s="359">
        <f t="shared" si="1777"/>
        <v>42064</v>
      </c>
      <c r="CT282" s="613"/>
      <c r="CU282" s="182"/>
      <c r="CV282" s="608"/>
      <c r="CW282" s="642"/>
      <c r="CX282" s="182"/>
      <c r="CY282" s="608"/>
      <c r="CZ282" s="613"/>
      <c r="DA282" s="182"/>
      <c r="DB282" s="608"/>
      <c r="DC282" s="613"/>
      <c r="DD282" s="182"/>
      <c r="DE282" s="608"/>
      <c r="DF282" s="613"/>
      <c r="DG282" s="182"/>
      <c r="DH282" s="608"/>
      <c r="DI282" s="613"/>
      <c r="DJ282" s="182"/>
      <c r="DK282" s="608"/>
      <c r="DL282" s="613"/>
      <c r="DM282" s="182"/>
      <c r="DN282" s="608"/>
      <c r="DO282" s="613"/>
      <c r="DP282" s="182"/>
      <c r="DQ282" s="608"/>
      <c r="DR282" s="613"/>
      <c r="DS282" s="182"/>
      <c r="DT282" s="608"/>
      <c r="DU282" s="613"/>
      <c r="DV282" s="182"/>
      <c r="DW282" s="608"/>
      <c r="DX282" s="613"/>
      <c r="DY282" s="182"/>
      <c r="DZ282" s="608"/>
      <c r="EA282" s="613"/>
      <c r="EB282" s="182"/>
      <c r="EC282" s="608"/>
      <c r="ED282" s="613"/>
      <c r="EE282" s="182"/>
      <c r="EF282" s="608"/>
      <c r="EG282" s="613"/>
      <c r="EH282" s="182"/>
      <c r="EI282" s="608"/>
      <c r="EJ282" s="613"/>
      <c r="EK282" s="182"/>
      <c r="EL282" s="608"/>
      <c r="EM282" s="613"/>
      <c r="EN282" s="182"/>
      <c r="EO282" s="608"/>
      <c r="EP282" s="613"/>
      <c r="EQ282" s="182"/>
      <c r="ER282" s="608"/>
      <c r="ES282" s="613"/>
      <c r="ET282" s="182"/>
      <c r="EU282" s="608"/>
      <c r="EV282" s="613"/>
      <c r="EW282" s="182"/>
      <c r="EX282" s="608"/>
      <c r="EY282" s="613"/>
      <c r="EZ282" s="182"/>
      <c r="FA282" s="608"/>
      <c r="FB282" s="182"/>
      <c r="FC282" s="182"/>
      <c r="FD282" s="182"/>
      <c r="FE282" s="588"/>
      <c r="FF282" s="182"/>
      <c r="FG282" s="181"/>
      <c r="FH282" s="860"/>
      <c r="FI282" s="662">
        <f t="shared" si="1400"/>
        <v>43435</v>
      </c>
      <c r="FJ282" s="688">
        <f t="shared" si="1703"/>
        <v>0</v>
      </c>
      <c r="FK282" s="688">
        <f t="shared" si="1652"/>
        <v>0</v>
      </c>
      <c r="FL282" s="240">
        <f t="shared" si="1653"/>
        <v>0</v>
      </c>
      <c r="FM282" s="240">
        <f t="shared" si="1654"/>
        <v>0</v>
      </c>
      <c r="FN282" s="240">
        <f t="shared" si="1655"/>
        <v>0</v>
      </c>
      <c r="FO282" s="240">
        <f t="shared" si="1656"/>
        <v>0</v>
      </c>
      <c r="FP282" s="240">
        <f t="shared" si="1657"/>
        <v>0</v>
      </c>
      <c r="FQ282" s="240">
        <f t="shared" si="1658"/>
        <v>0</v>
      </c>
      <c r="FR282" s="240">
        <f t="shared" si="1659"/>
        <v>0</v>
      </c>
      <c r="FS282" s="240">
        <f t="shared" si="1660"/>
        <v>0</v>
      </c>
      <c r="FT282" s="240">
        <f t="shared" si="1661"/>
        <v>15907.010000000002</v>
      </c>
      <c r="FU282" s="240">
        <f t="shared" si="1662"/>
        <v>0</v>
      </c>
      <c r="FV282" s="240">
        <f t="shared" si="1663"/>
        <v>58207.98</v>
      </c>
      <c r="FW282" s="240">
        <f t="shared" si="1664"/>
        <v>0</v>
      </c>
      <c r="FX282" s="240">
        <f t="shared" si="1665"/>
        <v>0</v>
      </c>
      <c r="FY282" s="240">
        <f t="shared" si="1666"/>
        <v>0</v>
      </c>
      <c r="FZ282" s="240">
        <f t="shared" si="1667"/>
        <v>0</v>
      </c>
      <c r="GA282" s="240">
        <f t="shared" si="1668"/>
        <v>0</v>
      </c>
      <c r="GB282" s="240">
        <f t="shared" si="1669"/>
        <v>95062.390000000014</v>
      </c>
      <c r="GC282" s="681">
        <f t="shared" si="1670"/>
        <v>47531.199999999997</v>
      </c>
      <c r="GD282" s="681">
        <f t="shared" si="1671"/>
        <v>0</v>
      </c>
      <c r="GE282" s="681">
        <f t="shared" si="1672"/>
        <v>0</v>
      </c>
      <c r="GF282" s="681">
        <f t="shared" si="1704"/>
        <v>216708.58000000002</v>
      </c>
      <c r="GG282" s="169">
        <f t="shared" si="1705"/>
        <v>43435</v>
      </c>
      <c r="GH282" s="686">
        <f t="shared" si="1673"/>
        <v>0</v>
      </c>
      <c r="GI282" s="171">
        <f t="shared" si="1674"/>
        <v>0</v>
      </c>
      <c r="GJ282" s="171">
        <f t="shared" si="1675"/>
        <v>0</v>
      </c>
      <c r="GK282" s="171">
        <f t="shared" si="1676"/>
        <v>0</v>
      </c>
      <c r="GL282" s="171">
        <f t="shared" si="1677"/>
        <v>0</v>
      </c>
      <c r="GM282" s="171">
        <f t="shared" si="1678"/>
        <v>0</v>
      </c>
      <c r="GN282" s="171">
        <f t="shared" si="1679"/>
        <v>0</v>
      </c>
      <c r="GO282" s="171">
        <f t="shared" si="1680"/>
        <v>0</v>
      </c>
      <c r="GP282" s="171">
        <f t="shared" si="1681"/>
        <v>0</v>
      </c>
      <c r="GQ282" s="171">
        <f t="shared" si="1682"/>
        <v>0</v>
      </c>
      <c r="GR282" s="171">
        <f t="shared" si="1683"/>
        <v>0</v>
      </c>
      <c r="GS282" s="171">
        <f t="shared" si="1684"/>
        <v>10803.800000000003</v>
      </c>
      <c r="GT282" s="171">
        <f t="shared" si="1685"/>
        <v>0</v>
      </c>
      <c r="GU282" s="171">
        <f t="shared" si="1686"/>
        <v>0</v>
      </c>
      <c r="GV282" s="171">
        <f t="shared" si="1687"/>
        <v>0</v>
      </c>
      <c r="GW282" s="171">
        <f t="shared" si="1688"/>
        <v>0</v>
      </c>
      <c r="GX282" s="171">
        <f t="shared" si="1689"/>
        <v>0</v>
      </c>
      <c r="GY282" s="171">
        <f t="shared" si="1690"/>
        <v>20676.27</v>
      </c>
      <c r="GZ282" s="171">
        <f t="shared" si="1691"/>
        <v>0</v>
      </c>
      <c r="HA282" s="171">
        <f t="shared" si="1692"/>
        <v>0</v>
      </c>
      <c r="HB282" s="171">
        <f t="shared" si="1693"/>
        <v>123347.62000000002</v>
      </c>
      <c r="HC282" s="171">
        <f t="shared" si="1694"/>
        <v>19517.739999999998</v>
      </c>
      <c r="HD282" s="171">
        <f t="shared" si="1695"/>
        <v>0</v>
      </c>
      <c r="HE282" s="171">
        <f t="shared" si="1696"/>
        <v>0</v>
      </c>
      <c r="HF282" s="171">
        <f t="shared" si="1697"/>
        <v>0</v>
      </c>
      <c r="HG282" s="171">
        <f t="shared" si="1698"/>
        <v>0</v>
      </c>
      <c r="HH282" s="171">
        <f t="shared" si="1699"/>
        <v>0</v>
      </c>
      <c r="HI282" s="778"/>
      <c r="HJ282" s="171">
        <f t="shared" si="1700"/>
        <v>1719.96</v>
      </c>
      <c r="HK282" s="171">
        <f t="shared" si="1701"/>
        <v>6405.97</v>
      </c>
      <c r="HL282" s="172">
        <f t="shared" si="1702"/>
        <v>43435</v>
      </c>
      <c r="HM282" s="171">
        <f t="shared" si="1706"/>
        <v>391054.01000000018</v>
      </c>
      <c r="HN282" s="700">
        <f t="shared" si="1738"/>
        <v>42064</v>
      </c>
      <c r="HO282" s="160">
        <f t="shared" si="1739"/>
        <v>9.3899999999999864</v>
      </c>
      <c r="HP282" s="160">
        <f t="shared" si="1740"/>
        <v>0</v>
      </c>
      <c r="HQ282" s="171">
        <f t="shared" si="1741"/>
        <v>9.3899999999999864</v>
      </c>
      <c r="HR282" s="168">
        <f t="shared" si="1742"/>
        <v>1</v>
      </c>
      <c r="HS282" s="168">
        <f t="shared" si="1743"/>
        <v>0</v>
      </c>
      <c r="HT282" s="160">
        <f t="shared" si="1778"/>
        <v>152776.86000000002</v>
      </c>
      <c r="HU282" s="158">
        <f>MAX(HT55:HT282)</f>
        <v>152776.86000000002</v>
      </c>
      <c r="HV282" s="158">
        <f t="shared" si="1744"/>
        <v>0</v>
      </c>
      <c r="HW282" s="170"/>
      <c r="HX282" s="468"/>
      <c r="HY282" s="156"/>
      <c r="HZ282" s="156"/>
      <c r="IA282" s="156"/>
      <c r="IB282" s="156"/>
      <c r="IC282" s="156"/>
      <c r="ID282" s="156"/>
      <c r="IE282" s="156"/>
      <c r="IF282" s="156"/>
      <c r="IG282" s="156"/>
      <c r="IH282" s="156"/>
      <c r="II282" s="156"/>
      <c r="IJ282" s="156"/>
      <c r="IK282" s="156"/>
      <c r="IL282" s="156"/>
      <c r="IM282" s="156"/>
      <c r="IN282" s="156"/>
      <c r="IO282" s="156"/>
      <c r="IP282" s="156"/>
      <c r="IQ282" s="156"/>
      <c r="IR282" s="156"/>
      <c r="IS282" s="156"/>
      <c r="IT282" s="156"/>
      <c r="IU282" s="156"/>
      <c r="IV282" s="156"/>
      <c r="IW282" s="156"/>
      <c r="IX282" s="156"/>
      <c r="IY282" s="156"/>
      <c r="IZ282" s="156"/>
      <c r="JA282" s="156"/>
      <c r="JB282" s="156"/>
      <c r="JC282" s="156"/>
      <c r="JD282" s="156"/>
      <c r="JE282" s="156"/>
      <c r="JF282" s="156"/>
      <c r="JG282" s="156"/>
      <c r="JH282" s="156"/>
      <c r="JI282" s="156"/>
      <c r="JJ282" s="156"/>
      <c r="JK282" s="156"/>
      <c r="JL282" s="156"/>
      <c r="JM282" s="156"/>
      <c r="JN282" s="156"/>
      <c r="JO282" s="156"/>
      <c r="JP282" s="156"/>
      <c r="JQ282" s="156"/>
      <c r="JR282" s="156"/>
      <c r="JS282" s="156"/>
      <c r="JT282" s="156"/>
      <c r="JU282" s="156"/>
    </row>
    <row r="283" spans="1:281" s="174" customFormat="1" ht="19.5" customHeight="1" x14ac:dyDescent="0.35">
      <c r="A283" s="156"/>
      <c r="B283" s="813">
        <f t="shared" si="1745"/>
        <v>42095</v>
      </c>
      <c r="C283" s="814">
        <f t="shared" si="1746"/>
        <v>26203.66</v>
      </c>
      <c r="D283" s="816">
        <v>0</v>
      </c>
      <c r="E283" s="816">
        <v>0</v>
      </c>
      <c r="F283" s="814">
        <f t="shared" si="1707"/>
        <v>-431.07</v>
      </c>
      <c r="G283" s="817">
        <f t="shared" si="1747"/>
        <v>25772.59</v>
      </c>
      <c r="H283" s="818">
        <f t="shared" si="1748"/>
        <v>-1.6450755352496561E-2</v>
      </c>
      <c r="I283" s="765">
        <f t="shared" si="1749"/>
        <v>152345.79</v>
      </c>
      <c r="J283" s="159">
        <f t="shared" si="1708"/>
        <v>-431.07000000000698</v>
      </c>
      <c r="K283" s="267">
        <v>42095</v>
      </c>
      <c r="L283" s="162">
        <f t="shared" si="1750"/>
        <v>0</v>
      </c>
      <c r="M283" s="259">
        <v>-559</v>
      </c>
      <c r="N283" s="175">
        <f t="shared" si="1709"/>
        <v>0</v>
      </c>
      <c r="O283" s="162">
        <f t="shared" si="1751"/>
        <v>0</v>
      </c>
      <c r="P283" s="259">
        <v>-91</v>
      </c>
      <c r="Q283" s="176">
        <f t="shared" si="1710"/>
        <v>0</v>
      </c>
      <c r="R283" s="161">
        <f t="shared" si="1752"/>
        <v>0</v>
      </c>
      <c r="S283" s="259">
        <v>-1238.2</v>
      </c>
      <c r="T283" s="177">
        <f t="shared" si="1711"/>
        <v>0</v>
      </c>
      <c r="U283" s="164">
        <f t="shared" si="1753"/>
        <v>0</v>
      </c>
      <c r="V283" s="259">
        <v>-158.91999999999999</v>
      </c>
      <c r="W283" s="177">
        <f t="shared" si="1712"/>
        <v>0</v>
      </c>
      <c r="X283" s="164">
        <f t="shared" si="1754"/>
        <v>0</v>
      </c>
      <c r="Y283" s="247">
        <v>-1619</v>
      </c>
      <c r="Z283" s="178">
        <f t="shared" si="1713"/>
        <v>0</v>
      </c>
      <c r="AA283" s="165">
        <f t="shared" si="1755"/>
        <v>0</v>
      </c>
      <c r="AB283" s="247">
        <v>-848.5</v>
      </c>
      <c r="AC283" s="179">
        <f t="shared" si="1714"/>
        <v>0</v>
      </c>
      <c r="AD283" s="164">
        <f t="shared" si="1756"/>
        <v>0</v>
      </c>
      <c r="AE283" s="247">
        <v>-232.1</v>
      </c>
      <c r="AF283" s="179">
        <f t="shared" si="1715"/>
        <v>0</v>
      </c>
      <c r="AG283" s="164">
        <f t="shared" si="1757"/>
        <v>0</v>
      </c>
      <c r="AH283" s="243">
        <v>-1289</v>
      </c>
      <c r="AI283" s="178">
        <f t="shared" si="1716"/>
        <v>0</v>
      </c>
      <c r="AJ283" s="165">
        <f t="shared" si="1758"/>
        <v>0</v>
      </c>
      <c r="AK283" s="243">
        <v>-664</v>
      </c>
      <c r="AL283" s="179">
        <f t="shared" si="1717"/>
        <v>0</v>
      </c>
      <c r="AM283" s="164">
        <f t="shared" si="1759"/>
        <v>0</v>
      </c>
      <c r="AN283" s="243">
        <v>-289</v>
      </c>
      <c r="AO283" s="178">
        <f t="shared" si="1718"/>
        <v>0</v>
      </c>
      <c r="AP283" s="165">
        <f t="shared" si="1760"/>
        <v>0</v>
      </c>
      <c r="AQ283" s="259">
        <v>-550</v>
      </c>
      <c r="AR283" s="179">
        <f t="shared" si="1719"/>
        <v>0</v>
      </c>
      <c r="AS283" s="164">
        <f t="shared" si="1761"/>
        <v>1</v>
      </c>
      <c r="AT283" s="259">
        <v>-125.2</v>
      </c>
      <c r="AU283" s="180">
        <f t="shared" si="1720"/>
        <v>-125.2</v>
      </c>
      <c r="AV283" s="162">
        <f t="shared" si="1762"/>
        <v>0</v>
      </c>
      <c r="AW283" s="260">
        <v>2401</v>
      </c>
      <c r="AX283" s="176">
        <f t="shared" si="1721"/>
        <v>0</v>
      </c>
      <c r="AY283" s="161">
        <f t="shared" si="1763"/>
        <v>0</v>
      </c>
      <c r="AZ283" s="247">
        <v>-434.25</v>
      </c>
      <c r="BA283" s="181">
        <f t="shared" si="1722"/>
        <v>0</v>
      </c>
      <c r="BB283" s="162">
        <f t="shared" si="1764"/>
        <v>0</v>
      </c>
      <c r="BC283" s="247">
        <v>-51.23</v>
      </c>
      <c r="BD283" s="182">
        <f t="shared" si="1723"/>
        <v>0</v>
      </c>
      <c r="BE283" s="161">
        <f t="shared" si="1765"/>
        <v>0</v>
      </c>
      <c r="BF283" s="248">
        <v>2602.25</v>
      </c>
      <c r="BG283" s="182">
        <f t="shared" si="1724"/>
        <v>0</v>
      </c>
      <c r="BH283" s="161">
        <f t="shared" si="1766"/>
        <v>0</v>
      </c>
      <c r="BI283" s="248">
        <v>1281.6300000000001</v>
      </c>
      <c r="BJ283" s="180">
        <f t="shared" si="1725"/>
        <v>0</v>
      </c>
      <c r="BK283" s="161">
        <f t="shared" si="1767"/>
        <v>1</v>
      </c>
      <c r="BL283" s="248">
        <v>225.13</v>
      </c>
      <c r="BM283" s="180">
        <f t="shared" si="1726"/>
        <v>225.13</v>
      </c>
      <c r="BN283" s="161">
        <f t="shared" si="1768"/>
        <v>0</v>
      </c>
      <c r="BO283" s="260">
        <v>2042.25</v>
      </c>
      <c r="BP283" s="176">
        <f t="shared" si="1727"/>
        <v>0</v>
      </c>
      <c r="BQ283" s="161">
        <f t="shared" si="1769"/>
        <v>0</v>
      </c>
      <c r="BR283" s="259">
        <v>-703</v>
      </c>
      <c r="BS283" s="182">
        <f t="shared" si="1728"/>
        <v>0</v>
      </c>
      <c r="BT283" s="161">
        <f t="shared" si="1770"/>
        <v>1</v>
      </c>
      <c r="BU283" s="259">
        <v>-390.5</v>
      </c>
      <c r="BV283" s="180">
        <f t="shared" si="1729"/>
        <v>-390.5</v>
      </c>
      <c r="BW283" s="162">
        <f t="shared" si="1771"/>
        <v>1</v>
      </c>
      <c r="BX283" s="259">
        <v>-140.5</v>
      </c>
      <c r="BY283" s="176">
        <f t="shared" si="1730"/>
        <v>-140.5</v>
      </c>
      <c r="BZ283" s="161">
        <f t="shared" si="1772"/>
        <v>0</v>
      </c>
      <c r="CA283" s="260">
        <v>0.02</v>
      </c>
      <c r="CB283" s="180">
        <f t="shared" si="1731"/>
        <v>0</v>
      </c>
      <c r="CC283" s="162">
        <f t="shared" si="1773"/>
        <v>0</v>
      </c>
      <c r="CD283" s="260">
        <v>69.7</v>
      </c>
      <c r="CE283" s="182">
        <f t="shared" si="1732"/>
        <v>0</v>
      </c>
      <c r="CF283" s="410">
        <f t="shared" si="1774"/>
        <v>0</v>
      </c>
      <c r="CG283" s="260">
        <v>11820</v>
      </c>
      <c r="CH283" s="182">
        <f t="shared" si="1733"/>
        <v>0</v>
      </c>
      <c r="CI283" s="416">
        <f t="shared" si="1775"/>
        <v>0</v>
      </c>
      <c r="CJ283" s="260">
        <v>5910</v>
      </c>
      <c r="CK283" s="444">
        <f t="shared" si="1734"/>
        <v>0</v>
      </c>
      <c r="CL283" s="162">
        <f t="shared" si="1776"/>
        <v>0</v>
      </c>
      <c r="CM283" s="260">
        <v>1182</v>
      </c>
      <c r="CN283" s="608">
        <f t="shared" si="1735"/>
        <v>0</v>
      </c>
      <c r="CO283" s="158">
        <f t="shared" si="1736"/>
        <v>-431.07</v>
      </c>
      <c r="CP283" s="182"/>
      <c r="CQ283" s="731">
        <f t="shared" si="1737"/>
        <v>-431.07</v>
      </c>
      <c r="CR283" s="599"/>
      <c r="CS283" s="359">
        <f t="shared" si="1777"/>
        <v>42095</v>
      </c>
      <c r="CT283" s="613"/>
      <c r="CU283" s="182"/>
      <c r="CV283" s="608"/>
      <c r="CW283" s="642"/>
      <c r="CX283" s="182"/>
      <c r="CY283" s="608"/>
      <c r="CZ283" s="613"/>
      <c r="DA283" s="182"/>
      <c r="DB283" s="608"/>
      <c r="DC283" s="613"/>
      <c r="DD283" s="182"/>
      <c r="DE283" s="608"/>
      <c r="DF283" s="613"/>
      <c r="DG283" s="182"/>
      <c r="DH283" s="608"/>
      <c r="DI283" s="613"/>
      <c r="DJ283" s="182"/>
      <c r="DK283" s="608"/>
      <c r="DL283" s="613"/>
      <c r="DM283" s="182"/>
      <c r="DN283" s="608"/>
      <c r="DO283" s="613"/>
      <c r="DP283" s="182"/>
      <c r="DQ283" s="608"/>
      <c r="DR283" s="613"/>
      <c r="DS283" s="182"/>
      <c r="DT283" s="608"/>
      <c r="DU283" s="613"/>
      <c r="DV283" s="182"/>
      <c r="DW283" s="608"/>
      <c r="DX283" s="613"/>
      <c r="DY283" s="182"/>
      <c r="DZ283" s="608"/>
      <c r="EA283" s="613"/>
      <c r="EB283" s="182"/>
      <c r="EC283" s="608"/>
      <c r="ED283" s="613"/>
      <c r="EE283" s="182"/>
      <c r="EF283" s="608"/>
      <c r="EG283" s="613"/>
      <c r="EH283" s="182"/>
      <c r="EI283" s="608"/>
      <c r="EJ283" s="613"/>
      <c r="EK283" s="182"/>
      <c r="EL283" s="608"/>
      <c r="EM283" s="613"/>
      <c r="EN283" s="182"/>
      <c r="EO283" s="608"/>
      <c r="EP283" s="613"/>
      <c r="EQ283" s="182"/>
      <c r="ER283" s="608"/>
      <c r="ES283" s="613"/>
      <c r="ET283" s="182"/>
      <c r="EU283" s="608"/>
      <c r="EV283" s="613"/>
      <c r="EW283" s="182"/>
      <c r="EX283" s="608"/>
      <c r="EY283" s="613"/>
      <c r="EZ283" s="182"/>
      <c r="FA283" s="608"/>
      <c r="FB283" s="182"/>
      <c r="FC283" s="182"/>
      <c r="FD283" s="182"/>
      <c r="FE283" s="588"/>
      <c r="FF283" s="182"/>
      <c r="FG283" s="181"/>
      <c r="FH283" s="860"/>
      <c r="FI283" s="662">
        <f t="shared" si="1400"/>
        <v>43466</v>
      </c>
      <c r="FJ283" s="688">
        <f>CV340+FJ282</f>
        <v>0</v>
      </c>
      <c r="FK283" s="688">
        <f t="shared" ref="FK283:FK294" si="1779">CY340+FK282</f>
        <v>0</v>
      </c>
      <c r="FL283" s="240">
        <f t="shared" ref="FL283:FL294" si="1780">DB340+FL282</f>
        <v>0</v>
      </c>
      <c r="FM283" s="240">
        <f t="shared" ref="FM283:FM294" si="1781">DE340+FM282</f>
        <v>0</v>
      </c>
      <c r="FN283" s="240">
        <f t="shared" ref="FN283:FN294" si="1782">DH340+FN282</f>
        <v>0</v>
      </c>
      <c r="FO283" s="240">
        <f t="shared" ref="FO283:FO294" si="1783">DK340+FO282</f>
        <v>0</v>
      </c>
      <c r="FP283" s="240">
        <f t="shared" ref="FP283:FP294" si="1784">DN340+FP282</f>
        <v>0</v>
      </c>
      <c r="FQ283" s="240">
        <f t="shared" ref="FQ283:FQ294" si="1785">DQ340+FQ282</f>
        <v>0</v>
      </c>
      <c r="FR283" s="240">
        <f t="shared" ref="FR283:FR294" si="1786">DT340+FR282</f>
        <v>0</v>
      </c>
      <c r="FS283" s="240">
        <f t="shared" ref="FS283:FS294" si="1787">DW340+FS282</f>
        <v>0</v>
      </c>
      <c r="FT283" s="240">
        <f t="shared" ref="FT283:FT294" si="1788">DZ340+FT282</f>
        <v>15680.010000000002</v>
      </c>
      <c r="FU283" s="240">
        <f t="shared" ref="FU283:FU294" si="1789">EC340+FU282</f>
        <v>0</v>
      </c>
      <c r="FV283" s="240">
        <f t="shared" ref="FV283:FV294" si="1790">EF340+FV282</f>
        <v>60265.98</v>
      </c>
      <c r="FW283" s="240">
        <f t="shared" ref="FW283:FW294" si="1791">EI340+FW282</f>
        <v>0</v>
      </c>
      <c r="FX283" s="240">
        <f t="shared" ref="FX283:FX294" si="1792">EL340+FX282</f>
        <v>0</v>
      </c>
      <c r="FY283" s="240">
        <f t="shared" ref="FY283:FY294" si="1793">EO340+FY282</f>
        <v>0</v>
      </c>
      <c r="FZ283" s="240">
        <f t="shared" ref="FZ283:FZ294" si="1794">ER340+FZ282</f>
        <v>0</v>
      </c>
      <c r="GA283" s="240">
        <f t="shared" ref="GA283:GA294" si="1795">EU340+GA282</f>
        <v>0</v>
      </c>
      <c r="GB283" s="240">
        <f t="shared" ref="GB283:GB294" si="1796">EX340+GB282</f>
        <v>95424.890000000014</v>
      </c>
      <c r="GC283" s="681">
        <f t="shared" ref="GC283:GC294" si="1797">FA340+GC282</f>
        <v>47712.439999999995</v>
      </c>
      <c r="GD283" s="681">
        <f t="shared" ref="GD283:GD294" si="1798">FD340+GD282</f>
        <v>0</v>
      </c>
      <c r="GE283" s="681">
        <f t="shared" ref="GE283:GE294" si="1799">FG340+GE282</f>
        <v>0</v>
      </c>
      <c r="GF283" s="681">
        <f t="shared" si="1704"/>
        <v>219083.32</v>
      </c>
      <c r="GG283" s="169">
        <f t="shared" si="1705"/>
        <v>43466</v>
      </c>
      <c r="GH283" s="686">
        <f t="shared" ref="GH283:GH294" si="1800">N340+GH282</f>
        <v>0</v>
      </c>
      <c r="GI283" s="171">
        <f t="shared" ref="GI283:GI294" si="1801">Q340+GI282</f>
        <v>0</v>
      </c>
      <c r="GJ283" s="171">
        <f t="shared" ref="GJ283:GJ294" si="1802">T340+GJ282</f>
        <v>0</v>
      </c>
      <c r="GK283" s="171">
        <f t="shared" ref="GK283:GK294" si="1803">W340+GK282</f>
        <v>0</v>
      </c>
      <c r="GL283" s="171">
        <f t="shared" ref="GL283:GL294" si="1804">Z340+GL282</f>
        <v>0</v>
      </c>
      <c r="GM283" s="171">
        <f t="shared" ref="GM283:GM294" si="1805">AC340+GM282</f>
        <v>0</v>
      </c>
      <c r="GN283" s="171">
        <f t="shared" ref="GN283:GN294" si="1806">AF340+GN282</f>
        <v>0</v>
      </c>
      <c r="GO283" s="171">
        <f t="shared" ref="GO283:GO294" si="1807">AI340+GO282</f>
        <v>0</v>
      </c>
      <c r="GP283" s="171">
        <f t="shared" ref="GP283:GP294" si="1808">AL340+GP282</f>
        <v>0</v>
      </c>
      <c r="GQ283" s="171">
        <f t="shared" ref="GQ283:GQ294" si="1809">AO340+GQ282</f>
        <v>0</v>
      </c>
      <c r="GR283" s="171">
        <f t="shared" ref="GR283:GR294" si="1810">AR340+GR282</f>
        <v>0</v>
      </c>
      <c r="GS283" s="171">
        <f t="shared" ref="GS283:GS294" si="1811">AU340+GS282</f>
        <v>10715.100000000002</v>
      </c>
      <c r="GT283" s="171">
        <f t="shared" ref="GT283:GT294" si="1812">AX340+GT282</f>
        <v>0</v>
      </c>
      <c r="GU283" s="171">
        <f t="shared" ref="GU283:GU294" si="1813">BA340+GU282</f>
        <v>0</v>
      </c>
      <c r="GV283" s="171">
        <f t="shared" ref="GV283:GV294" si="1814">BD340+GV282</f>
        <v>0</v>
      </c>
      <c r="GW283" s="171">
        <f t="shared" ref="GW283:GW294" si="1815">BG340+GW282</f>
        <v>0</v>
      </c>
      <c r="GX283" s="171">
        <f t="shared" ref="GX283:GX294" si="1816">BJ340+GX282</f>
        <v>0</v>
      </c>
      <c r="GY283" s="171">
        <f t="shared" ref="GY283:GY294" si="1817">BM340+GY282</f>
        <v>20555.39</v>
      </c>
      <c r="GZ283" s="171">
        <f t="shared" ref="GZ283:GZ294" si="1818">BP340+GZ282</f>
        <v>0</v>
      </c>
      <c r="HA283" s="171">
        <f t="shared" ref="HA283:HA294" si="1819">BS340+HA282</f>
        <v>0</v>
      </c>
      <c r="HB283" s="171">
        <f t="shared" ref="HB283:HB294" si="1820">BV340+HB282</f>
        <v>123741.37000000002</v>
      </c>
      <c r="HC283" s="171">
        <f t="shared" ref="HC283:HC294" si="1821">BY340+HC282</f>
        <v>19596.489999999998</v>
      </c>
      <c r="HD283" s="171">
        <f t="shared" ref="HD283:HD294" si="1822">CB340+HD282</f>
        <v>0</v>
      </c>
      <c r="HE283" s="171">
        <f t="shared" ref="HE283:HE294" si="1823">CE340+HE282</f>
        <v>0</v>
      </c>
      <c r="HF283" s="171">
        <f t="shared" ref="HF283:HF294" si="1824">CH340+HF282</f>
        <v>0</v>
      </c>
      <c r="HG283" s="171">
        <f t="shared" ref="HG283:HG294" si="1825">CK340+HG282</f>
        <v>0</v>
      </c>
      <c r="HH283" s="171">
        <f t="shared" ref="HH283:HH294" si="1826">CN340+HH282</f>
        <v>0</v>
      </c>
      <c r="HI283" s="778"/>
      <c r="HJ283" s="171">
        <f t="shared" ref="HJ283:HJ294" si="1827">CO340</f>
        <v>262.92</v>
      </c>
      <c r="HK283" s="171">
        <f t="shared" ref="HK283:HK294" si="1828">CP340</f>
        <v>2374.7399999999998</v>
      </c>
      <c r="HL283" s="172">
        <f t="shared" ref="HL283:HL294" si="1829">B340</f>
        <v>43466</v>
      </c>
      <c r="HM283" s="171">
        <f t="shared" si="1706"/>
        <v>393691.67000000016</v>
      </c>
      <c r="HN283" s="700">
        <f t="shared" si="1738"/>
        <v>42095</v>
      </c>
      <c r="HO283" s="160">
        <f t="shared" si="1739"/>
        <v>0</v>
      </c>
      <c r="HP283" s="160">
        <f t="shared" si="1740"/>
        <v>-431.07</v>
      </c>
      <c r="HQ283" s="171">
        <f t="shared" si="1741"/>
        <v>-431.07</v>
      </c>
      <c r="HR283" s="168">
        <f t="shared" si="1742"/>
        <v>0</v>
      </c>
      <c r="HS283" s="168">
        <f t="shared" si="1743"/>
        <v>1</v>
      </c>
      <c r="HT283" s="160">
        <f t="shared" si="1778"/>
        <v>152345.79</v>
      </c>
      <c r="HU283" s="158">
        <f>MAX(HT55:HT283)</f>
        <v>152776.86000000002</v>
      </c>
      <c r="HV283" s="158">
        <f t="shared" si="1744"/>
        <v>-431.07000000000698</v>
      </c>
      <c r="HW283" s="170"/>
      <c r="HX283" s="468"/>
      <c r="HY283" s="156"/>
      <c r="HZ283" s="156"/>
      <c r="IA283" s="156"/>
      <c r="IB283" s="156"/>
      <c r="IC283" s="156"/>
      <c r="ID283" s="156"/>
      <c r="IE283" s="156"/>
      <c r="IF283" s="156"/>
      <c r="IG283" s="156"/>
      <c r="IH283" s="156"/>
      <c r="II283" s="156"/>
      <c r="IJ283" s="156"/>
      <c r="IK283" s="156"/>
      <c r="IL283" s="156"/>
      <c r="IM283" s="156"/>
      <c r="IN283" s="156"/>
      <c r="IO283" s="156"/>
      <c r="IP283" s="156"/>
      <c r="IQ283" s="156"/>
      <c r="IR283" s="156"/>
      <c r="IS283" s="156"/>
      <c r="IT283" s="156"/>
      <c r="IU283" s="156"/>
      <c r="IV283" s="156"/>
      <c r="IW283" s="156"/>
      <c r="IX283" s="156"/>
      <c r="IY283" s="156"/>
      <c r="IZ283" s="156"/>
      <c r="JA283" s="156"/>
      <c r="JB283" s="156"/>
      <c r="JC283" s="156"/>
      <c r="JD283" s="156"/>
      <c r="JE283" s="156"/>
      <c r="JF283" s="156"/>
      <c r="JG283" s="156"/>
      <c r="JH283" s="156"/>
      <c r="JI283" s="156"/>
      <c r="JJ283" s="156"/>
      <c r="JK283" s="156"/>
      <c r="JL283" s="156"/>
      <c r="JM283" s="156"/>
      <c r="JN283" s="156"/>
      <c r="JO283" s="156"/>
      <c r="JP283" s="156"/>
      <c r="JQ283" s="156"/>
      <c r="JR283" s="156"/>
      <c r="JS283" s="156"/>
      <c r="JT283" s="156"/>
      <c r="JU283" s="156"/>
    </row>
    <row r="284" spans="1:281" s="174" customFormat="1" ht="19.5" customHeight="1" x14ac:dyDescent="0.35">
      <c r="A284" s="156"/>
      <c r="B284" s="813">
        <f t="shared" si="1745"/>
        <v>42125</v>
      </c>
      <c r="C284" s="814">
        <f t="shared" si="1746"/>
        <v>25772.59</v>
      </c>
      <c r="D284" s="816">
        <v>0</v>
      </c>
      <c r="E284" s="816">
        <v>0</v>
      </c>
      <c r="F284" s="814">
        <f t="shared" si="1707"/>
        <v>1283.1600000000001</v>
      </c>
      <c r="G284" s="817">
        <f t="shared" si="1747"/>
        <v>27055.75</v>
      </c>
      <c r="H284" s="818">
        <f t="shared" si="1748"/>
        <v>4.9787778411094892E-2</v>
      </c>
      <c r="I284" s="765">
        <f t="shared" si="1749"/>
        <v>153628.95000000001</v>
      </c>
      <c r="J284" s="159">
        <f t="shared" si="1708"/>
        <v>0</v>
      </c>
      <c r="K284" s="267">
        <v>42125</v>
      </c>
      <c r="L284" s="162">
        <f t="shared" si="1750"/>
        <v>0</v>
      </c>
      <c r="M284" s="260">
        <v>231</v>
      </c>
      <c r="N284" s="175">
        <f t="shared" si="1709"/>
        <v>0</v>
      </c>
      <c r="O284" s="162">
        <f t="shared" si="1751"/>
        <v>0</v>
      </c>
      <c r="P284" s="259">
        <v>-47.1</v>
      </c>
      <c r="Q284" s="176">
        <f t="shared" si="1710"/>
        <v>0</v>
      </c>
      <c r="R284" s="161">
        <f t="shared" si="1752"/>
        <v>0</v>
      </c>
      <c r="S284" s="260">
        <v>1880</v>
      </c>
      <c r="T284" s="177">
        <f t="shared" si="1711"/>
        <v>0</v>
      </c>
      <c r="U284" s="164">
        <f t="shared" si="1753"/>
        <v>0</v>
      </c>
      <c r="V284" s="260">
        <v>188</v>
      </c>
      <c r="W284" s="177">
        <f t="shared" si="1712"/>
        <v>0</v>
      </c>
      <c r="X284" s="164">
        <f t="shared" si="1754"/>
        <v>0</v>
      </c>
      <c r="Y284" s="247">
        <v>-6442</v>
      </c>
      <c r="Z284" s="178">
        <f t="shared" si="1713"/>
        <v>0</v>
      </c>
      <c r="AA284" s="165">
        <f t="shared" si="1755"/>
        <v>0</v>
      </c>
      <c r="AB284" s="247">
        <v>-3279.5</v>
      </c>
      <c r="AC284" s="179">
        <f t="shared" si="1714"/>
        <v>0</v>
      </c>
      <c r="AD284" s="164">
        <f t="shared" si="1756"/>
        <v>0</v>
      </c>
      <c r="AE284" s="247">
        <v>-749.5</v>
      </c>
      <c r="AF284" s="179">
        <f t="shared" si="1715"/>
        <v>0</v>
      </c>
      <c r="AG284" s="164">
        <f t="shared" si="1757"/>
        <v>0</v>
      </c>
      <c r="AH284" s="439">
        <v>256</v>
      </c>
      <c r="AI284" s="178">
        <f t="shared" si="1716"/>
        <v>0</v>
      </c>
      <c r="AJ284" s="165">
        <f t="shared" si="1758"/>
        <v>0</v>
      </c>
      <c r="AK284" s="439">
        <v>108.5</v>
      </c>
      <c r="AL284" s="179">
        <f t="shared" si="1717"/>
        <v>0</v>
      </c>
      <c r="AM284" s="164">
        <f t="shared" si="1759"/>
        <v>0</v>
      </c>
      <c r="AN284" s="439">
        <v>20</v>
      </c>
      <c r="AO284" s="178">
        <f t="shared" si="1718"/>
        <v>0</v>
      </c>
      <c r="AP284" s="165">
        <f t="shared" si="1760"/>
        <v>0</v>
      </c>
      <c r="AQ284" s="260">
        <v>914</v>
      </c>
      <c r="AR284" s="179">
        <f t="shared" si="1719"/>
        <v>0</v>
      </c>
      <c r="AS284" s="164">
        <f t="shared" si="1761"/>
        <v>1</v>
      </c>
      <c r="AT284" s="260">
        <v>56.3</v>
      </c>
      <c r="AU284" s="180">
        <f t="shared" si="1720"/>
        <v>56.3</v>
      </c>
      <c r="AV284" s="162">
        <f t="shared" si="1762"/>
        <v>0</v>
      </c>
      <c r="AW284" s="260">
        <v>739</v>
      </c>
      <c r="AX284" s="176">
        <f t="shared" si="1721"/>
        <v>0</v>
      </c>
      <c r="AY284" s="161">
        <f t="shared" si="1763"/>
        <v>0</v>
      </c>
      <c r="AZ284" s="247">
        <v>-815.25</v>
      </c>
      <c r="BA284" s="181">
        <f t="shared" si="1722"/>
        <v>0</v>
      </c>
      <c r="BB284" s="162">
        <f t="shared" si="1764"/>
        <v>0</v>
      </c>
      <c r="BC284" s="247">
        <v>-85.43</v>
      </c>
      <c r="BD284" s="182">
        <f t="shared" si="1723"/>
        <v>0</v>
      </c>
      <c r="BE284" s="161">
        <f t="shared" si="1765"/>
        <v>0</v>
      </c>
      <c r="BF284" s="247">
        <v>-2425.25</v>
      </c>
      <c r="BG284" s="182">
        <f t="shared" si="1724"/>
        <v>0</v>
      </c>
      <c r="BH284" s="161">
        <f t="shared" si="1766"/>
        <v>0</v>
      </c>
      <c r="BI284" s="247">
        <v>-1232.1300000000001</v>
      </c>
      <c r="BJ284" s="180">
        <f t="shared" si="1725"/>
        <v>0</v>
      </c>
      <c r="BK284" s="161">
        <f t="shared" si="1767"/>
        <v>1</v>
      </c>
      <c r="BL284" s="247">
        <v>-277.63</v>
      </c>
      <c r="BM284" s="180">
        <f t="shared" si="1726"/>
        <v>-277.63</v>
      </c>
      <c r="BN284" s="161">
        <f t="shared" si="1768"/>
        <v>0</v>
      </c>
      <c r="BO284" s="260">
        <v>87.5</v>
      </c>
      <c r="BP284" s="176">
        <f t="shared" si="1727"/>
        <v>0</v>
      </c>
      <c r="BQ284" s="161">
        <f t="shared" si="1769"/>
        <v>0</v>
      </c>
      <c r="BR284" s="260">
        <v>2598.4899999999998</v>
      </c>
      <c r="BS284" s="182">
        <f t="shared" si="1728"/>
        <v>0</v>
      </c>
      <c r="BT284" s="161">
        <f t="shared" si="1770"/>
        <v>1</v>
      </c>
      <c r="BU284" s="260">
        <v>1279.74</v>
      </c>
      <c r="BV284" s="180">
        <f t="shared" si="1729"/>
        <v>1279.74</v>
      </c>
      <c r="BW284" s="162">
        <f t="shared" si="1771"/>
        <v>1</v>
      </c>
      <c r="BX284" s="260">
        <v>224.75</v>
      </c>
      <c r="BY284" s="176">
        <f t="shared" si="1730"/>
        <v>224.75</v>
      </c>
      <c r="BZ284" s="161">
        <f t="shared" si="1772"/>
        <v>0</v>
      </c>
      <c r="CA284" s="259">
        <v>-559.99</v>
      </c>
      <c r="CB284" s="180">
        <f t="shared" si="1731"/>
        <v>0</v>
      </c>
      <c r="CC284" s="162">
        <f t="shared" si="1773"/>
        <v>0</v>
      </c>
      <c r="CD284" s="259">
        <v>-93.05</v>
      </c>
      <c r="CE284" s="182">
        <f t="shared" si="1732"/>
        <v>0</v>
      </c>
      <c r="CF284" s="410">
        <f t="shared" si="1774"/>
        <v>0</v>
      </c>
      <c r="CG284" s="260">
        <v>720</v>
      </c>
      <c r="CH284" s="182">
        <f t="shared" si="1733"/>
        <v>0</v>
      </c>
      <c r="CI284" s="416">
        <f t="shared" si="1775"/>
        <v>0</v>
      </c>
      <c r="CJ284" s="260">
        <v>360</v>
      </c>
      <c r="CK284" s="444">
        <f t="shared" si="1734"/>
        <v>0</v>
      </c>
      <c r="CL284" s="162">
        <f t="shared" si="1776"/>
        <v>0</v>
      </c>
      <c r="CM284" s="260">
        <v>72</v>
      </c>
      <c r="CN284" s="608">
        <f t="shared" si="1735"/>
        <v>0</v>
      </c>
      <c r="CO284" s="158">
        <f t="shared" si="1736"/>
        <v>1283.1600000000001</v>
      </c>
      <c r="CP284" s="182"/>
      <c r="CQ284" s="731">
        <f t="shared" si="1737"/>
        <v>1283.1600000000001</v>
      </c>
      <c r="CR284" s="599"/>
      <c r="CS284" s="359">
        <f t="shared" si="1777"/>
        <v>42125</v>
      </c>
      <c r="CT284" s="613"/>
      <c r="CU284" s="182"/>
      <c r="CV284" s="608"/>
      <c r="CW284" s="642"/>
      <c r="CX284" s="182"/>
      <c r="CY284" s="608"/>
      <c r="CZ284" s="613"/>
      <c r="DA284" s="182"/>
      <c r="DB284" s="608"/>
      <c r="DC284" s="613"/>
      <c r="DD284" s="182"/>
      <c r="DE284" s="608"/>
      <c r="DF284" s="613"/>
      <c r="DG284" s="182"/>
      <c r="DH284" s="608"/>
      <c r="DI284" s="613"/>
      <c r="DJ284" s="182"/>
      <c r="DK284" s="608"/>
      <c r="DL284" s="613"/>
      <c r="DM284" s="182"/>
      <c r="DN284" s="608"/>
      <c r="DO284" s="613"/>
      <c r="DP284" s="182"/>
      <c r="DQ284" s="608"/>
      <c r="DR284" s="613"/>
      <c r="DS284" s="182"/>
      <c r="DT284" s="608"/>
      <c r="DU284" s="613"/>
      <c r="DV284" s="182"/>
      <c r="DW284" s="608"/>
      <c r="DX284" s="613"/>
      <c r="DY284" s="182"/>
      <c r="DZ284" s="608"/>
      <c r="EA284" s="613"/>
      <c r="EB284" s="182"/>
      <c r="EC284" s="608"/>
      <c r="ED284" s="613"/>
      <c r="EE284" s="182"/>
      <c r="EF284" s="608"/>
      <c r="EG284" s="613"/>
      <c r="EH284" s="182"/>
      <c r="EI284" s="608"/>
      <c r="EJ284" s="613"/>
      <c r="EK284" s="182"/>
      <c r="EL284" s="608"/>
      <c r="EM284" s="613"/>
      <c r="EN284" s="182"/>
      <c r="EO284" s="608"/>
      <c r="EP284" s="613"/>
      <c r="EQ284" s="182"/>
      <c r="ER284" s="608"/>
      <c r="ES284" s="613"/>
      <c r="ET284" s="182"/>
      <c r="EU284" s="608"/>
      <c r="EV284" s="613"/>
      <c r="EW284" s="182"/>
      <c r="EX284" s="608"/>
      <c r="EY284" s="613"/>
      <c r="EZ284" s="182"/>
      <c r="FA284" s="608"/>
      <c r="FB284" s="182"/>
      <c r="FC284" s="182"/>
      <c r="FD284" s="182"/>
      <c r="FE284" s="588"/>
      <c r="FF284" s="182"/>
      <c r="FG284" s="181"/>
      <c r="FH284" s="860"/>
      <c r="FI284" s="662">
        <f t="shared" si="1400"/>
        <v>43497</v>
      </c>
      <c r="FJ284" s="688">
        <f t="shared" ref="FJ284:FJ294" si="1830">FJ283+CV341</f>
        <v>0</v>
      </c>
      <c r="FK284" s="688">
        <f t="shared" si="1779"/>
        <v>0</v>
      </c>
      <c r="FL284" s="240">
        <f t="shared" si="1780"/>
        <v>0</v>
      </c>
      <c r="FM284" s="240">
        <f t="shared" si="1781"/>
        <v>0</v>
      </c>
      <c r="FN284" s="240">
        <f t="shared" si="1782"/>
        <v>0</v>
      </c>
      <c r="FO284" s="240">
        <f t="shared" si="1783"/>
        <v>0</v>
      </c>
      <c r="FP284" s="240">
        <f t="shared" si="1784"/>
        <v>0</v>
      </c>
      <c r="FQ284" s="240">
        <f t="shared" si="1785"/>
        <v>0</v>
      </c>
      <c r="FR284" s="240">
        <f t="shared" si="1786"/>
        <v>0</v>
      </c>
      <c r="FS284" s="240">
        <f t="shared" si="1787"/>
        <v>0</v>
      </c>
      <c r="FT284" s="240">
        <f t="shared" si="1788"/>
        <v>15143.010000000002</v>
      </c>
      <c r="FU284" s="240">
        <f t="shared" si="1789"/>
        <v>0</v>
      </c>
      <c r="FV284" s="240">
        <f t="shared" si="1790"/>
        <v>58777.960000000006</v>
      </c>
      <c r="FW284" s="240">
        <f t="shared" si="1791"/>
        <v>0</v>
      </c>
      <c r="FX284" s="240">
        <f t="shared" si="1792"/>
        <v>0</v>
      </c>
      <c r="FY284" s="240">
        <f t="shared" si="1793"/>
        <v>0</v>
      </c>
      <c r="FZ284" s="240">
        <f t="shared" si="1794"/>
        <v>0</v>
      </c>
      <c r="GA284" s="240">
        <f t="shared" si="1795"/>
        <v>0</v>
      </c>
      <c r="GB284" s="240">
        <f t="shared" si="1796"/>
        <v>97962.390000000014</v>
      </c>
      <c r="GC284" s="681">
        <f t="shared" si="1797"/>
        <v>48981.189999999995</v>
      </c>
      <c r="GD284" s="681">
        <f t="shared" si="1798"/>
        <v>0</v>
      </c>
      <c r="GE284" s="681">
        <f t="shared" si="1799"/>
        <v>0</v>
      </c>
      <c r="GF284" s="681">
        <f t="shared" si="1704"/>
        <v>220864.55000000002</v>
      </c>
      <c r="GG284" s="169">
        <f t="shared" si="1705"/>
        <v>43497</v>
      </c>
      <c r="GH284" s="686">
        <f t="shared" si="1800"/>
        <v>0</v>
      </c>
      <c r="GI284" s="171">
        <f t="shared" si="1801"/>
        <v>0</v>
      </c>
      <c r="GJ284" s="171">
        <f t="shared" si="1802"/>
        <v>0</v>
      </c>
      <c r="GK284" s="171">
        <f t="shared" si="1803"/>
        <v>0</v>
      </c>
      <c r="GL284" s="171">
        <f t="shared" si="1804"/>
        <v>0</v>
      </c>
      <c r="GM284" s="171">
        <f t="shared" si="1805"/>
        <v>0</v>
      </c>
      <c r="GN284" s="171">
        <f t="shared" si="1806"/>
        <v>0</v>
      </c>
      <c r="GO284" s="171">
        <f t="shared" si="1807"/>
        <v>0</v>
      </c>
      <c r="GP284" s="171">
        <f t="shared" si="1808"/>
        <v>0</v>
      </c>
      <c r="GQ284" s="171">
        <f t="shared" si="1809"/>
        <v>0</v>
      </c>
      <c r="GR284" s="171">
        <f t="shared" si="1810"/>
        <v>0</v>
      </c>
      <c r="GS284" s="171">
        <f t="shared" si="1811"/>
        <v>10509.800000000003</v>
      </c>
      <c r="GT284" s="171">
        <f t="shared" si="1812"/>
        <v>0</v>
      </c>
      <c r="GU284" s="171">
        <f t="shared" si="1813"/>
        <v>0</v>
      </c>
      <c r="GV284" s="171">
        <f t="shared" si="1814"/>
        <v>0</v>
      </c>
      <c r="GW284" s="171">
        <f t="shared" si="1815"/>
        <v>0</v>
      </c>
      <c r="GX284" s="171">
        <f t="shared" si="1816"/>
        <v>0</v>
      </c>
      <c r="GY284" s="171">
        <f t="shared" si="1817"/>
        <v>20398.009999999998</v>
      </c>
      <c r="GZ284" s="171">
        <f t="shared" si="1818"/>
        <v>0</v>
      </c>
      <c r="HA284" s="171">
        <f t="shared" si="1819"/>
        <v>0</v>
      </c>
      <c r="HB284" s="171">
        <f t="shared" si="1820"/>
        <v>123914.87000000002</v>
      </c>
      <c r="HC284" s="171">
        <f t="shared" si="1821"/>
        <v>19599.989999999998</v>
      </c>
      <c r="HD284" s="171">
        <f t="shared" si="1822"/>
        <v>0</v>
      </c>
      <c r="HE284" s="171">
        <f t="shared" si="1823"/>
        <v>0</v>
      </c>
      <c r="HF284" s="171">
        <f t="shared" si="1824"/>
        <v>0</v>
      </c>
      <c r="HG284" s="171">
        <f t="shared" si="1825"/>
        <v>0</v>
      </c>
      <c r="HH284" s="171">
        <f t="shared" si="1826"/>
        <v>0</v>
      </c>
      <c r="HI284" s="778"/>
      <c r="HJ284" s="171">
        <f t="shared" si="1827"/>
        <v>-185.68</v>
      </c>
      <c r="HK284" s="171">
        <f t="shared" si="1828"/>
        <v>1781.23</v>
      </c>
      <c r="HL284" s="172">
        <f t="shared" si="1829"/>
        <v>43497</v>
      </c>
      <c r="HM284" s="171">
        <f t="shared" si="1706"/>
        <v>395287.22000000015</v>
      </c>
      <c r="HN284" s="700">
        <f t="shared" si="1738"/>
        <v>42125</v>
      </c>
      <c r="HO284" s="160">
        <f t="shared" si="1739"/>
        <v>1283.1600000000001</v>
      </c>
      <c r="HP284" s="160">
        <f t="shared" si="1740"/>
        <v>0</v>
      </c>
      <c r="HQ284" s="171">
        <f t="shared" si="1741"/>
        <v>1283.1600000000001</v>
      </c>
      <c r="HR284" s="168">
        <f t="shared" si="1742"/>
        <v>1</v>
      </c>
      <c r="HS284" s="168">
        <f t="shared" si="1743"/>
        <v>0</v>
      </c>
      <c r="HT284" s="160">
        <f t="shared" si="1778"/>
        <v>153628.95000000001</v>
      </c>
      <c r="HU284" s="158">
        <f>MAX(HT55:HT284)</f>
        <v>153628.95000000001</v>
      </c>
      <c r="HV284" s="158">
        <f t="shared" si="1744"/>
        <v>0</v>
      </c>
      <c r="HW284" s="170"/>
      <c r="HX284" s="468"/>
      <c r="HY284" s="156"/>
      <c r="HZ284" s="156"/>
      <c r="IA284" s="156"/>
      <c r="IB284" s="156"/>
      <c r="IC284" s="156"/>
      <c r="ID284" s="156"/>
      <c r="IE284" s="156"/>
      <c r="IF284" s="156"/>
      <c r="IG284" s="156"/>
      <c r="IH284" s="156"/>
      <c r="II284" s="156"/>
      <c r="IJ284" s="156"/>
      <c r="IK284" s="156"/>
      <c r="IL284" s="156"/>
      <c r="IM284" s="156"/>
      <c r="IN284" s="156"/>
      <c r="IO284" s="156"/>
      <c r="IP284" s="156"/>
      <c r="IQ284" s="156"/>
      <c r="IR284" s="156"/>
      <c r="IS284" s="156"/>
      <c r="IT284" s="156"/>
      <c r="IU284" s="156"/>
      <c r="IV284" s="156"/>
      <c r="IW284" s="156"/>
      <c r="IX284" s="156"/>
      <c r="IY284" s="156"/>
      <c r="IZ284" s="156"/>
      <c r="JA284" s="156"/>
      <c r="JB284" s="156"/>
      <c r="JC284" s="156"/>
      <c r="JD284" s="156"/>
      <c r="JE284" s="156"/>
      <c r="JF284" s="156"/>
      <c r="JG284" s="156"/>
      <c r="JH284" s="156"/>
      <c r="JI284" s="156"/>
      <c r="JJ284" s="156"/>
      <c r="JK284" s="156"/>
      <c r="JL284" s="156"/>
      <c r="JM284" s="156"/>
      <c r="JN284" s="156"/>
      <c r="JO284" s="156"/>
      <c r="JP284" s="156"/>
      <c r="JQ284" s="156"/>
      <c r="JR284" s="156"/>
      <c r="JS284" s="156"/>
      <c r="JT284" s="156"/>
      <c r="JU284" s="156"/>
    </row>
    <row r="285" spans="1:281" s="174" customFormat="1" ht="19.5" customHeight="1" x14ac:dyDescent="0.35">
      <c r="A285" s="156"/>
      <c r="B285" s="813">
        <f t="shared" si="1745"/>
        <v>42156</v>
      </c>
      <c r="C285" s="814">
        <f t="shared" si="1746"/>
        <v>27055.75</v>
      </c>
      <c r="D285" s="816">
        <v>0</v>
      </c>
      <c r="E285" s="816">
        <v>0</v>
      </c>
      <c r="F285" s="814">
        <f t="shared" si="1707"/>
        <v>-1594.88</v>
      </c>
      <c r="G285" s="817">
        <f t="shared" si="1747"/>
        <v>25460.87</v>
      </c>
      <c r="H285" s="818">
        <f t="shared" si="1748"/>
        <v>-5.8947913105347298E-2</v>
      </c>
      <c r="I285" s="765">
        <f t="shared" si="1749"/>
        <v>152034.07</v>
      </c>
      <c r="J285" s="159">
        <f t="shared" si="1708"/>
        <v>-1594.8800000000047</v>
      </c>
      <c r="K285" s="267">
        <v>42156</v>
      </c>
      <c r="L285" s="162">
        <f t="shared" si="1750"/>
        <v>0</v>
      </c>
      <c r="M285" s="260">
        <v>1915</v>
      </c>
      <c r="N285" s="175">
        <f t="shared" si="1709"/>
        <v>0</v>
      </c>
      <c r="O285" s="162">
        <f t="shared" si="1751"/>
        <v>0</v>
      </c>
      <c r="P285" s="260">
        <v>86.2</v>
      </c>
      <c r="Q285" s="176">
        <f t="shared" si="1710"/>
        <v>0</v>
      </c>
      <c r="R285" s="161">
        <f t="shared" si="1752"/>
        <v>0</v>
      </c>
      <c r="S285" s="259">
        <v>-1032.4000000000001</v>
      </c>
      <c r="T285" s="177">
        <f t="shared" si="1711"/>
        <v>0</v>
      </c>
      <c r="U285" s="164">
        <f t="shared" si="1753"/>
        <v>0</v>
      </c>
      <c r="V285" s="259">
        <v>-208.54</v>
      </c>
      <c r="W285" s="177">
        <f t="shared" si="1712"/>
        <v>0</v>
      </c>
      <c r="X285" s="164">
        <f t="shared" si="1754"/>
        <v>0</v>
      </c>
      <c r="Y285" s="247">
        <v>-1424</v>
      </c>
      <c r="Z285" s="178">
        <f t="shared" si="1713"/>
        <v>0</v>
      </c>
      <c r="AA285" s="165">
        <f t="shared" si="1755"/>
        <v>0</v>
      </c>
      <c r="AB285" s="247">
        <v>-751</v>
      </c>
      <c r="AC285" s="179">
        <f t="shared" si="1714"/>
        <v>0</v>
      </c>
      <c r="AD285" s="164">
        <f t="shared" si="1756"/>
        <v>0</v>
      </c>
      <c r="AE285" s="247">
        <v>-212.6</v>
      </c>
      <c r="AF285" s="179">
        <f t="shared" si="1715"/>
        <v>0</v>
      </c>
      <c r="AG285" s="164">
        <f t="shared" si="1757"/>
        <v>0</v>
      </c>
      <c r="AH285" s="439">
        <v>2886</v>
      </c>
      <c r="AI285" s="178">
        <f t="shared" si="1716"/>
        <v>0</v>
      </c>
      <c r="AJ285" s="165">
        <f t="shared" si="1758"/>
        <v>0</v>
      </c>
      <c r="AK285" s="439">
        <v>1423.5</v>
      </c>
      <c r="AL285" s="179">
        <f t="shared" si="1717"/>
        <v>0</v>
      </c>
      <c r="AM285" s="164">
        <f t="shared" si="1759"/>
        <v>0</v>
      </c>
      <c r="AN285" s="439">
        <v>546</v>
      </c>
      <c r="AO285" s="178">
        <f t="shared" si="1718"/>
        <v>0</v>
      </c>
      <c r="AP285" s="165">
        <f t="shared" si="1760"/>
        <v>0</v>
      </c>
      <c r="AQ285" s="259">
        <v>-1659</v>
      </c>
      <c r="AR285" s="179">
        <f t="shared" si="1719"/>
        <v>0</v>
      </c>
      <c r="AS285" s="164">
        <f t="shared" si="1761"/>
        <v>1</v>
      </c>
      <c r="AT285" s="259">
        <v>-201</v>
      </c>
      <c r="AU285" s="180">
        <f t="shared" si="1720"/>
        <v>-201</v>
      </c>
      <c r="AV285" s="162">
        <f t="shared" si="1762"/>
        <v>0</v>
      </c>
      <c r="AW285" s="259">
        <v>-1013</v>
      </c>
      <c r="AX285" s="176">
        <f t="shared" si="1721"/>
        <v>0</v>
      </c>
      <c r="AY285" s="161">
        <f t="shared" si="1763"/>
        <v>0</v>
      </c>
      <c r="AZ285" s="247">
        <v>-1992.75</v>
      </c>
      <c r="BA285" s="181">
        <f t="shared" si="1722"/>
        <v>0</v>
      </c>
      <c r="BB285" s="162">
        <f t="shared" si="1764"/>
        <v>0</v>
      </c>
      <c r="BC285" s="247">
        <v>-203.18</v>
      </c>
      <c r="BD285" s="182">
        <f t="shared" si="1723"/>
        <v>0</v>
      </c>
      <c r="BE285" s="161">
        <f t="shared" si="1765"/>
        <v>0</v>
      </c>
      <c r="BF285" s="247">
        <v>-5262.75</v>
      </c>
      <c r="BG285" s="182">
        <f t="shared" si="1724"/>
        <v>0</v>
      </c>
      <c r="BH285" s="161">
        <f t="shared" si="1766"/>
        <v>0</v>
      </c>
      <c r="BI285" s="247">
        <v>-2650.88</v>
      </c>
      <c r="BJ285" s="180">
        <f t="shared" si="1725"/>
        <v>0</v>
      </c>
      <c r="BK285" s="161">
        <f t="shared" si="1767"/>
        <v>1</v>
      </c>
      <c r="BL285" s="247">
        <v>-561.38</v>
      </c>
      <c r="BM285" s="180">
        <f t="shared" si="1726"/>
        <v>-561.38</v>
      </c>
      <c r="BN285" s="161">
        <f t="shared" si="1768"/>
        <v>0</v>
      </c>
      <c r="BO285" s="259">
        <v>-603</v>
      </c>
      <c r="BP285" s="176">
        <f t="shared" si="1727"/>
        <v>0</v>
      </c>
      <c r="BQ285" s="161">
        <f t="shared" si="1769"/>
        <v>0</v>
      </c>
      <c r="BR285" s="259">
        <v>-1387.5</v>
      </c>
      <c r="BS285" s="182">
        <f t="shared" si="1728"/>
        <v>0</v>
      </c>
      <c r="BT285" s="161">
        <f t="shared" si="1770"/>
        <v>1</v>
      </c>
      <c r="BU285" s="259">
        <v>-693.75</v>
      </c>
      <c r="BV285" s="180">
        <f t="shared" si="1729"/>
        <v>-693.75</v>
      </c>
      <c r="BW285" s="162">
        <f t="shared" si="1771"/>
        <v>1</v>
      </c>
      <c r="BX285" s="259">
        <v>-138.75</v>
      </c>
      <c r="BY285" s="176">
        <f t="shared" si="1730"/>
        <v>-138.75</v>
      </c>
      <c r="BZ285" s="161">
        <f t="shared" si="1772"/>
        <v>0</v>
      </c>
      <c r="CA285" s="259">
        <v>-1833.01</v>
      </c>
      <c r="CB285" s="180">
        <f t="shared" si="1731"/>
        <v>0</v>
      </c>
      <c r="CC285" s="162">
        <f t="shared" si="1773"/>
        <v>0</v>
      </c>
      <c r="CD285" s="260">
        <v>66.55</v>
      </c>
      <c r="CE285" s="182">
        <f t="shared" si="1732"/>
        <v>0</v>
      </c>
      <c r="CF285" s="410">
        <f t="shared" si="1774"/>
        <v>0</v>
      </c>
      <c r="CG285" s="259">
        <v>-399</v>
      </c>
      <c r="CH285" s="182">
        <f t="shared" si="1733"/>
        <v>0</v>
      </c>
      <c r="CI285" s="416">
        <f t="shared" si="1775"/>
        <v>0</v>
      </c>
      <c r="CJ285" s="259">
        <v>-219</v>
      </c>
      <c r="CK285" s="444">
        <f t="shared" si="1734"/>
        <v>0</v>
      </c>
      <c r="CL285" s="162">
        <f t="shared" si="1776"/>
        <v>0</v>
      </c>
      <c r="CM285" s="259">
        <v>-75</v>
      </c>
      <c r="CN285" s="608">
        <f t="shared" si="1735"/>
        <v>0</v>
      </c>
      <c r="CO285" s="158">
        <f t="shared" si="1736"/>
        <v>-1594.88</v>
      </c>
      <c r="CP285" s="182"/>
      <c r="CQ285" s="731">
        <f t="shared" si="1737"/>
        <v>-1594.88</v>
      </c>
      <c r="CR285" s="599"/>
      <c r="CS285" s="359">
        <f t="shared" si="1777"/>
        <v>42156</v>
      </c>
      <c r="CT285" s="613"/>
      <c r="CU285" s="182"/>
      <c r="CV285" s="608"/>
      <c r="CW285" s="642"/>
      <c r="CX285" s="182"/>
      <c r="CY285" s="608"/>
      <c r="CZ285" s="613"/>
      <c r="DA285" s="182"/>
      <c r="DB285" s="608"/>
      <c r="DC285" s="613"/>
      <c r="DD285" s="182"/>
      <c r="DE285" s="608"/>
      <c r="DF285" s="613"/>
      <c r="DG285" s="182"/>
      <c r="DH285" s="608"/>
      <c r="DI285" s="613"/>
      <c r="DJ285" s="182"/>
      <c r="DK285" s="608"/>
      <c r="DL285" s="613"/>
      <c r="DM285" s="182"/>
      <c r="DN285" s="608"/>
      <c r="DO285" s="613"/>
      <c r="DP285" s="182"/>
      <c r="DQ285" s="608"/>
      <c r="DR285" s="613"/>
      <c r="DS285" s="182"/>
      <c r="DT285" s="608"/>
      <c r="DU285" s="613"/>
      <c r="DV285" s="182"/>
      <c r="DW285" s="608"/>
      <c r="DX285" s="613"/>
      <c r="DY285" s="182"/>
      <c r="DZ285" s="608"/>
      <c r="EA285" s="613"/>
      <c r="EB285" s="182"/>
      <c r="EC285" s="608"/>
      <c r="ED285" s="613"/>
      <c r="EE285" s="182"/>
      <c r="EF285" s="608"/>
      <c r="EG285" s="613"/>
      <c r="EH285" s="182"/>
      <c r="EI285" s="608"/>
      <c r="EJ285" s="613"/>
      <c r="EK285" s="182"/>
      <c r="EL285" s="608"/>
      <c r="EM285" s="613"/>
      <c r="EN285" s="182"/>
      <c r="EO285" s="608"/>
      <c r="EP285" s="613"/>
      <c r="EQ285" s="182"/>
      <c r="ER285" s="608"/>
      <c r="ES285" s="613"/>
      <c r="ET285" s="182"/>
      <c r="EU285" s="608"/>
      <c r="EV285" s="613"/>
      <c r="EW285" s="182"/>
      <c r="EX285" s="608"/>
      <c r="EY285" s="613"/>
      <c r="EZ285" s="182"/>
      <c r="FA285" s="608"/>
      <c r="FB285" s="182"/>
      <c r="FC285" s="182"/>
      <c r="FD285" s="182"/>
      <c r="FE285" s="588"/>
      <c r="FF285" s="182"/>
      <c r="FG285" s="181"/>
      <c r="FH285" s="860"/>
      <c r="FI285" s="662">
        <f t="shared" si="1400"/>
        <v>43525</v>
      </c>
      <c r="FJ285" s="688">
        <f t="shared" si="1830"/>
        <v>0</v>
      </c>
      <c r="FK285" s="688">
        <f t="shared" si="1779"/>
        <v>0</v>
      </c>
      <c r="FL285" s="240">
        <f t="shared" si="1780"/>
        <v>0</v>
      </c>
      <c r="FM285" s="240">
        <f t="shared" si="1781"/>
        <v>0</v>
      </c>
      <c r="FN285" s="240">
        <f t="shared" si="1782"/>
        <v>0</v>
      </c>
      <c r="FO285" s="240">
        <f t="shared" si="1783"/>
        <v>0</v>
      </c>
      <c r="FP285" s="240">
        <f t="shared" si="1784"/>
        <v>0</v>
      </c>
      <c r="FQ285" s="240">
        <f t="shared" si="1785"/>
        <v>0</v>
      </c>
      <c r="FR285" s="240">
        <f t="shared" si="1786"/>
        <v>0</v>
      </c>
      <c r="FS285" s="240">
        <f t="shared" si="1787"/>
        <v>0</v>
      </c>
      <c r="FT285" s="240">
        <f t="shared" si="1788"/>
        <v>14587.010000000002</v>
      </c>
      <c r="FU285" s="240">
        <f t="shared" si="1789"/>
        <v>0</v>
      </c>
      <c r="FV285" s="240">
        <f t="shared" si="1790"/>
        <v>59115.960000000006</v>
      </c>
      <c r="FW285" s="240">
        <f t="shared" si="1791"/>
        <v>0</v>
      </c>
      <c r="FX285" s="240">
        <f t="shared" si="1792"/>
        <v>0</v>
      </c>
      <c r="FY285" s="240">
        <f t="shared" si="1793"/>
        <v>0</v>
      </c>
      <c r="FZ285" s="240">
        <f t="shared" si="1794"/>
        <v>0</v>
      </c>
      <c r="GA285" s="240">
        <f t="shared" si="1795"/>
        <v>0</v>
      </c>
      <c r="GB285" s="240">
        <f t="shared" si="1796"/>
        <v>97862.37000000001</v>
      </c>
      <c r="GC285" s="681">
        <f t="shared" si="1797"/>
        <v>48931.189999999995</v>
      </c>
      <c r="GD285" s="681">
        <f t="shared" si="1798"/>
        <v>0</v>
      </c>
      <c r="GE285" s="681">
        <f t="shared" si="1799"/>
        <v>0</v>
      </c>
      <c r="GF285" s="681">
        <f t="shared" si="1704"/>
        <v>220496.53000000003</v>
      </c>
      <c r="GG285" s="169">
        <f t="shared" si="1705"/>
        <v>43525</v>
      </c>
      <c r="GH285" s="686">
        <f t="shared" si="1800"/>
        <v>0</v>
      </c>
      <c r="GI285" s="171">
        <f t="shared" si="1801"/>
        <v>0</v>
      </c>
      <c r="GJ285" s="171">
        <f t="shared" si="1802"/>
        <v>0</v>
      </c>
      <c r="GK285" s="171">
        <f t="shared" si="1803"/>
        <v>0</v>
      </c>
      <c r="GL285" s="171">
        <f t="shared" si="1804"/>
        <v>0</v>
      </c>
      <c r="GM285" s="171">
        <f t="shared" si="1805"/>
        <v>0</v>
      </c>
      <c r="GN285" s="171">
        <f t="shared" si="1806"/>
        <v>0</v>
      </c>
      <c r="GO285" s="171">
        <f t="shared" si="1807"/>
        <v>0</v>
      </c>
      <c r="GP285" s="171">
        <f t="shared" si="1808"/>
        <v>0</v>
      </c>
      <c r="GQ285" s="171">
        <f t="shared" si="1809"/>
        <v>0</v>
      </c>
      <c r="GR285" s="171">
        <f t="shared" si="1810"/>
        <v>0</v>
      </c>
      <c r="GS285" s="171">
        <f t="shared" si="1811"/>
        <v>10435.400000000003</v>
      </c>
      <c r="GT285" s="171">
        <f t="shared" si="1812"/>
        <v>0</v>
      </c>
      <c r="GU285" s="171">
        <f t="shared" si="1813"/>
        <v>0</v>
      </c>
      <c r="GV285" s="171">
        <f t="shared" si="1814"/>
        <v>0</v>
      </c>
      <c r="GW285" s="171">
        <f t="shared" si="1815"/>
        <v>0</v>
      </c>
      <c r="GX285" s="171">
        <f t="shared" si="1816"/>
        <v>0</v>
      </c>
      <c r="GY285" s="171">
        <f t="shared" si="1817"/>
        <v>20259.379999999997</v>
      </c>
      <c r="GZ285" s="171">
        <f t="shared" si="1818"/>
        <v>0</v>
      </c>
      <c r="HA285" s="171">
        <f t="shared" si="1819"/>
        <v>0</v>
      </c>
      <c r="HB285" s="171">
        <f t="shared" si="1820"/>
        <v>123550.86000000003</v>
      </c>
      <c r="HC285" s="171">
        <f t="shared" si="1821"/>
        <v>19495.989999999998</v>
      </c>
      <c r="HD285" s="171">
        <f t="shared" si="1822"/>
        <v>0</v>
      </c>
      <c r="HE285" s="171">
        <f t="shared" si="1823"/>
        <v>0</v>
      </c>
      <c r="HF285" s="171">
        <f t="shared" si="1824"/>
        <v>0</v>
      </c>
      <c r="HG285" s="171">
        <f t="shared" si="1825"/>
        <v>0</v>
      </c>
      <c r="HH285" s="171">
        <f t="shared" si="1826"/>
        <v>0</v>
      </c>
      <c r="HI285" s="778"/>
      <c r="HJ285" s="171">
        <f t="shared" si="1827"/>
        <v>-681.04</v>
      </c>
      <c r="HK285" s="171">
        <f t="shared" si="1828"/>
        <v>-368.02</v>
      </c>
      <c r="HL285" s="172">
        <f t="shared" si="1829"/>
        <v>43525</v>
      </c>
      <c r="HM285" s="171">
        <f t="shared" si="1706"/>
        <v>394238.16000000015</v>
      </c>
      <c r="HN285" s="700">
        <f t="shared" si="1738"/>
        <v>42156</v>
      </c>
      <c r="HO285" s="160">
        <f t="shared" si="1739"/>
        <v>0</v>
      </c>
      <c r="HP285" s="160">
        <f t="shared" si="1740"/>
        <v>-1594.88</v>
      </c>
      <c r="HQ285" s="171">
        <f t="shared" si="1741"/>
        <v>-1594.88</v>
      </c>
      <c r="HR285" s="168">
        <f t="shared" si="1742"/>
        <v>0</v>
      </c>
      <c r="HS285" s="168">
        <f t="shared" si="1743"/>
        <v>1</v>
      </c>
      <c r="HT285" s="160">
        <f t="shared" si="1778"/>
        <v>152034.07</v>
      </c>
      <c r="HU285" s="158">
        <f>MAX(HT55:HT285)</f>
        <v>153628.95000000001</v>
      </c>
      <c r="HV285" s="158">
        <f t="shared" si="1744"/>
        <v>-1594.8800000000047</v>
      </c>
      <c r="HW285" s="170"/>
      <c r="HX285" s="468"/>
      <c r="HY285" s="156"/>
      <c r="HZ285" s="156"/>
      <c r="IA285" s="156"/>
      <c r="IB285" s="156"/>
      <c r="IC285" s="156"/>
      <c r="ID285" s="156"/>
      <c r="IE285" s="156"/>
      <c r="IF285" s="156"/>
      <c r="IG285" s="156"/>
      <c r="IH285" s="156"/>
      <c r="II285" s="156"/>
      <c r="IJ285" s="156"/>
      <c r="IK285" s="156"/>
      <c r="IL285" s="156"/>
      <c r="IM285" s="156"/>
      <c r="IN285" s="156"/>
      <c r="IO285" s="156"/>
      <c r="IP285" s="156"/>
      <c r="IQ285" s="156"/>
      <c r="IR285" s="156"/>
      <c r="IS285" s="156"/>
      <c r="IT285" s="156"/>
      <c r="IU285" s="156"/>
      <c r="IV285" s="156"/>
      <c r="IW285" s="156"/>
      <c r="IX285" s="156"/>
      <c r="IY285" s="156"/>
      <c r="IZ285" s="156"/>
      <c r="JA285" s="156"/>
      <c r="JB285" s="156"/>
      <c r="JC285" s="156"/>
      <c r="JD285" s="156"/>
      <c r="JE285" s="156"/>
      <c r="JF285" s="156"/>
      <c r="JG285" s="156"/>
      <c r="JH285" s="156"/>
      <c r="JI285" s="156"/>
      <c r="JJ285" s="156"/>
      <c r="JK285" s="156"/>
      <c r="JL285" s="156"/>
      <c r="JM285" s="156"/>
      <c r="JN285" s="156"/>
      <c r="JO285" s="156"/>
      <c r="JP285" s="156"/>
      <c r="JQ285" s="156"/>
      <c r="JR285" s="156"/>
      <c r="JS285" s="156"/>
      <c r="JT285" s="156"/>
      <c r="JU285" s="156"/>
    </row>
    <row r="286" spans="1:281" s="174" customFormat="1" ht="19.5" customHeight="1" x14ac:dyDescent="0.35">
      <c r="A286" s="156"/>
      <c r="B286" s="813">
        <f t="shared" si="1745"/>
        <v>42186</v>
      </c>
      <c r="C286" s="814">
        <f t="shared" si="1746"/>
        <v>25460.87</v>
      </c>
      <c r="D286" s="816">
        <v>0</v>
      </c>
      <c r="E286" s="816">
        <v>0</v>
      </c>
      <c r="F286" s="814">
        <f t="shared" si="1707"/>
        <v>341.78999999999996</v>
      </c>
      <c r="G286" s="817">
        <f t="shared" si="1747"/>
        <v>25802.66</v>
      </c>
      <c r="H286" s="818">
        <f t="shared" si="1748"/>
        <v>1.3424128869123482E-2</v>
      </c>
      <c r="I286" s="765">
        <f t="shared" si="1749"/>
        <v>152375.86000000002</v>
      </c>
      <c r="J286" s="159">
        <f t="shared" si="1708"/>
        <v>-1253.0899999999965</v>
      </c>
      <c r="K286" s="267">
        <v>42186</v>
      </c>
      <c r="L286" s="162">
        <f t="shared" si="1750"/>
        <v>0</v>
      </c>
      <c r="M286" s="259">
        <v>-5556.5</v>
      </c>
      <c r="N286" s="175">
        <f t="shared" si="1709"/>
        <v>0</v>
      </c>
      <c r="O286" s="162">
        <f t="shared" si="1751"/>
        <v>0</v>
      </c>
      <c r="P286" s="259">
        <v>-660.95</v>
      </c>
      <c r="Q286" s="176">
        <f t="shared" si="1710"/>
        <v>0</v>
      </c>
      <c r="R286" s="161">
        <f t="shared" si="1752"/>
        <v>0</v>
      </c>
      <c r="S286" s="259">
        <v>-1264.4000000000001</v>
      </c>
      <c r="T286" s="177">
        <f t="shared" si="1711"/>
        <v>0</v>
      </c>
      <c r="U286" s="164">
        <f t="shared" si="1753"/>
        <v>0</v>
      </c>
      <c r="V286" s="259">
        <v>-161.54</v>
      </c>
      <c r="W286" s="177">
        <f t="shared" si="1712"/>
        <v>0</v>
      </c>
      <c r="X286" s="164">
        <f t="shared" si="1754"/>
        <v>0</v>
      </c>
      <c r="Y286" s="248">
        <v>7689</v>
      </c>
      <c r="Z286" s="178">
        <f t="shared" si="1713"/>
        <v>0</v>
      </c>
      <c r="AA286" s="165">
        <f t="shared" si="1755"/>
        <v>0</v>
      </c>
      <c r="AB286" s="248">
        <v>3844.5</v>
      </c>
      <c r="AC286" s="179">
        <f t="shared" si="1714"/>
        <v>0</v>
      </c>
      <c r="AD286" s="164">
        <f t="shared" si="1756"/>
        <v>0</v>
      </c>
      <c r="AE286" s="248">
        <v>768.9</v>
      </c>
      <c r="AF286" s="179">
        <f t="shared" si="1715"/>
        <v>0</v>
      </c>
      <c r="AG286" s="164">
        <f t="shared" si="1757"/>
        <v>0</v>
      </c>
      <c r="AH286" s="439">
        <v>4845</v>
      </c>
      <c r="AI286" s="178">
        <f t="shared" si="1716"/>
        <v>0</v>
      </c>
      <c r="AJ286" s="165">
        <f t="shared" si="1758"/>
        <v>0</v>
      </c>
      <c r="AK286" s="439">
        <v>2422.5</v>
      </c>
      <c r="AL286" s="179">
        <f t="shared" si="1717"/>
        <v>0</v>
      </c>
      <c r="AM286" s="164">
        <f t="shared" si="1759"/>
        <v>0</v>
      </c>
      <c r="AN286" s="439">
        <v>969</v>
      </c>
      <c r="AO286" s="178">
        <f t="shared" si="1718"/>
        <v>0</v>
      </c>
      <c r="AP286" s="165">
        <f t="shared" si="1760"/>
        <v>0</v>
      </c>
      <c r="AQ286" s="259">
        <v>-1040</v>
      </c>
      <c r="AR286" s="179">
        <f t="shared" si="1719"/>
        <v>0</v>
      </c>
      <c r="AS286" s="164">
        <f t="shared" si="1761"/>
        <v>1</v>
      </c>
      <c r="AT286" s="259">
        <v>-139.1</v>
      </c>
      <c r="AU286" s="180">
        <f t="shared" si="1720"/>
        <v>-139.1</v>
      </c>
      <c r="AV286" s="162">
        <f t="shared" si="1762"/>
        <v>0</v>
      </c>
      <c r="AW286" s="260">
        <v>3649</v>
      </c>
      <c r="AX286" s="176">
        <f t="shared" si="1721"/>
        <v>0</v>
      </c>
      <c r="AY286" s="161">
        <f t="shared" si="1763"/>
        <v>0</v>
      </c>
      <c r="AZ286" s="248">
        <v>3018.5</v>
      </c>
      <c r="BA286" s="181">
        <f t="shared" si="1722"/>
        <v>0</v>
      </c>
      <c r="BB286" s="162">
        <f t="shared" si="1764"/>
        <v>0</v>
      </c>
      <c r="BC286" s="248">
        <v>297.95</v>
      </c>
      <c r="BD286" s="182">
        <f t="shared" si="1723"/>
        <v>0</v>
      </c>
      <c r="BE286" s="161">
        <f t="shared" si="1765"/>
        <v>0</v>
      </c>
      <c r="BF286" s="248">
        <v>1919.75</v>
      </c>
      <c r="BG286" s="182">
        <f t="shared" si="1724"/>
        <v>0</v>
      </c>
      <c r="BH286" s="161">
        <f t="shared" si="1766"/>
        <v>0</v>
      </c>
      <c r="BI286" s="248">
        <v>940.38</v>
      </c>
      <c r="BJ286" s="180">
        <f t="shared" si="1725"/>
        <v>0</v>
      </c>
      <c r="BK286" s="161">
        <f t="shared" si="1767"/>
        <v>1</v>
      </c>
      <c r="BL286" s="248">
        <v>156.88</v>
      </c>
      <c r="BM286" s="180">
        <f t="shared" si="1726"/>
        <v>156.88</v>
      </c>
      <c r="BN286" s="161">
        <f t="shared" si="1768"/>
        <v>0</v>
      </c>
      <c r="BO286" s="259">
        <v>-2720.25</v>
      </c>
      <c r="BP286" s="176">
        <f t="shared" si="1727"/>
        <v>0</v>
      </c>
      <c r="BQ286" s="161">
        <f t="shared" si="1769"/>
        <v>0</v>
      </c>
      <c r="BR286" s="260">
        <v>722.03</v>
      </c>
      <c r="BS286" s="182">
        <f t="shared" si="1728"/>
        <v>0</v>
      </c>
      <c r="BT286" s="161">
        <f t="shared" si="1770"/>
        <v>1</v>
      </c>
      <c r="BU286" s="260">
        <v>322.01</v>
      </c>
      <c r="BV286" s="180">
        <f t="shared" si="1729"/>
        <v>322.01</v>
      </c>
      <c r="BW286" s="162">
        <f t="shared" si="1771"/>
        <v>1</v>
      </c>
      <c r="BX286" s="260">
        <v>2</v>
      </c>
      <c r="BY286" s="176">
        <f t="shared" si="1730"/>
        <v>2</v>
      </c>
      <c r="BZ286" s="161">
        <f t="shared" si="1772"/>
        <v>0</v>
      </c>
      <c r="CA286" s="260">
        <v>1812</v>
      </c>
      <c r="CB286" s="180">
        <f t="shared" si="1731"/>
        <v>0</v>
      </c>
      <c r="CC286" s="162">
        <f t="shared" si="1773"/>
        <v>0</v>
      </c>
      <c r="CD286" s="260">
        <v>117.2</v>
      </c>
      <c r="CE286" s="182">
        <f t="shared" si="1732"/>
        <v>0</v>
      </c>
      <c r="CF286" s="410">
        <f t="shared" si="1774"/>
        <v>0</v>
      </c>
      <c r="CG286" s="260">
        <v>12330</v>
      </c>
      <c r="CH286" s="182">
        <f t="shared" si="1733"/>
        <v>0</v>
      </c>
      <c r="CI286" s="416">
        <f t="shared" si="1775"/>
        <v>0</v>
      </c>
      <c r="CJ286" s="260">
        <v>6165</v>
      </c>
      <c r="CK286" s="444">
        <f t="shared" si="1734"/>
        <v>0</v>
      </c>
      <c r="CL286" s="162">
        <f t="shared" si="1776"/>
        <v>0</v>
      </c>
      <c r="CM286" s="260">
        <v>1233</v>
      </c>
      <c r="CN286" s="608">
        <f t="shared" si="1735"/>
        <v>0</v>
      </c>
      <c r="CO286" s="158">
        <f t="shared" si="1736"/>
        <v>341.78999999999996</v>
      </c>
      <c r="CP286" s="182"/>
      <c r="CQ286" s="731">
        <f t="shared" si="1737"/>
        <v>341.78999999999996</v>
      </c>
      <c r="CR286" s="599"/>
      <c r="CS286" s="359">
        <f t="shared" si="1777"/>
        <v>42186</v>
      </c>
      <c r="CT286" s="613"/>
      <c r="CU286" s="182"/>
      <c r="CV286" s="608"/>
      <c r="CW286" s="642"/>
      <c r="CX286" s="182"/>
      <c r="CY286" s="608"/>
      <c r="CZ286" s="613"/>
      <c r="DA286" s="182"/>
      <c r="DB286" s="608"/>
      <c r="DC286" s="613"/>
      <c r="DD286" s="182"/>
      <c r="DE286" s="608"/>
      <c r="DF286" s="613"/>
      <c r="DG286" s="182"/>
      <c r="DH286" s="608"/>
      <c r="DI286" s="613"/>
      <c r="DJ286" s="182"/>
      <c r="DK286" s="608"/>
      <c r="DL286" s="613"/>
      <c r="DM286" s="182"/>
      <c r="DN286" s="608"/>
      <c r="DO286" s="613"/>
      <c r="DP286" s="182"/>
      <c r="DQ286" s="608"/>
      <c r="DR286" s="613"/>
      <c r="DS286" s="182"/>
      <c r="DT286" s="608"/>
      <c r="DU286" s="613"/>
      <c r="DV286" s="182"/>
      <c r="DW286" s="608"/>
      <c r="DX286" s="613"/>
      <c r="DY286" s="182"/>
      <c r="DZ286" s="608"/>
      <c r="EA286" s="613"/>
      <c r="EB286" s="182"/>
      <c r="EC286" s="608"/>
      <c r="ED286" s="613"/>
      <c r="EE286" s="182"/>
      <c r="EF286" s="608"/>
      <c r="EG286" s="613"/>
      <c r="EH286" s="182"/>
      <c r="EI286" s="608"/>
      <c r="EJ286" s="613"/>
      <c r="EK286" s="182"/>
      <c r="EL286" s="608"/>
      <c r="EM286" s="613"/>
      <c r="EN286" s="182"/>
      <c r="EO286" s="608"/>
      <c r="EP286" s="613"/>
      <c r="EQ286" s="182"/>
      <c r="ER286" s="608"/>
      <c r="ES286" s="613"/>
      <c r="ET286" s="182"/>
      <c r="EU286" s="608"/>
      <c r="EV286" s="613"/>
      <c r="EW286" s="182"/>
      <c r="EX286" s="608"/>
      <c r="EY286" s="613"/>
      <c r="EZ286" s="182"/>
      <c r="FA286" s="608"/>
      <c r="FB286" s="182"/>
      <c r="FC286" s="182"/>
      <c r="FD286" s="182"/>
      <c r="FE286" s="588"/>
      <c r="FF286" s="182"/>
      <c r="FG286" s="181"/>
      <c r="FH286" s="860"/>
      <c r="FI286" s="662">
        <f t="shared" si="1400"/>
        <v>43556</v>
      </c>
      <c r="FJ286" s="688">
        <f t="shared" si="1830"/>
        <v>0</v>
      </c>
      <c r="FK286" s="688">
        <f t="shared" si="1779"/>
        <v>0</v>
      </c>
      <c r="FL286" s="240">
        <f t="shared" si="1780"/>
        <v>0</v>
      </c>
      <c r="FM286" s="240">
        <f t="shared" si="1781"/>
        <v>0</v>
      </c>
      <c r="FN286" s="240">
        <f t="shared" si="1782"/>
        <v>0</v>
      </c>
      <c r="FO286" s="240">
        <f t="shared" si="1783"/>
        <v>0</v>
      </c>
      <c r="FP286" s="240">
        <f t="shared" si="1784"/>
        <v>0</v>
      </c>
      <c r="FQ286" s="240">
        <f t="shared" si="1785"/>
        <v>0</v>
      </c>
      <c r="FR286" s="240">
        <f t="shared" si="1786"/>
        <v>0</v>
      </c>
      <c r="FS286" s="240">
        <f t="shared" si="1787"/>
        <v>0</v>
      </c>
      <c r="FT286" s="240">
        <f t="shared" si="1788"/>
        <v>15954.010000000002</v>
      </c>
      <c r="FU286" s="240">
        <f t="shared" si="1789"/>
        <v>0</v>
      </c>
      <c r="FV286" s="240">
        <f t="shared" si="1790"/>
        <v>60927.960000000006</v>
      </c>
      <c r="FW286" s="240">
        <f t="shared" si="1791"/>
        <v>0</v>
      </c>
      <c r="FX286" s="240">
        <f t="shared" si="1792"/>
        <v>0</v>
      </c>
      <c r="FY286" s="240">
        <f t="shared" si="1793"/>
        <v>0</v>
      </c>
      <c r="FZ286" s="240">
        <f t="shared" si="1794"/>
        <v>0</v>
      </c>
      <c r="GA286" s="240">
        <f t="shared" si="1795"/>
        <v>0</v>
      </c>
      <c r="GB286" s="240">
        <f t="shared" si="1796"/>
        <v>99224.890000000014</v>
      </c>
      <c r="GC286" s="681">
        <f t="shared" si="1797"/>
        <v>49612.439999999995</v>
      </c>
      <c r="GD286" s="681">
        <f t="shared" si="1798"/>
        <v>0</v>
      </c>
      <c r="GE286" s="681">
        <f t="shared" si="1799"/>
        <v>0</v>
      </c>
      <c r="GF286" s="681">
        <f t="shared" si="1704"/>
        <v>225719.30000000002</v>
      </c>
      <c r="GG286" s="169">
        <f t="shared" si="1705"/>
        <v>43556</v>
      </c>
      <c r="GH286" s="686">
        <f t="shared" si="1800"/>
        <v>0</v>
      </c>
      <c r="GI286" s="171">
        <f t="shared" si="1801"/>
        <v>0</v>
      </c>
      <c r="GJ286" s="171">
        <f t="shared" si="1802"/>
        <v>0</v>
      </c>
      <c r="GK286" s="171">
        <f t="shared" si="1803"/>
        <v>0</v>
      </c>
      <c r="GL286" s="171">
        <f t="shared" si="1804"/>
        <v>0</v>
      </c>
      <c r="GM286" s="171">
        <f t="shared" si="1805"/>
        <v>0</v>
      </c>
      <c r="GN286" s="171">
        <f t="shared" si="1806"/>
        <v>0</v>
      </c>
      <c r="GO286" s="171">
        <f t="shared" si="1807"/>
        <v>0</v>
      </c>
      <c r="GP286" s="171">
        <f t="shared" si="1808"/>
        <v>0</v>
      </c>
      <c r="GQ286" s="171">
        <f t="shared" si="1809"/>
        <v>0</v>
      </c>
      <c r="GR286" s="171">
        <f t="shared" si="1810"/>
        <v>0</v>
      </c>
      <c r="GS286" s="171">
        <f t="shared" si="1811"/>
        <v>10460.100000000004</v>
      </c>
      <c r="GT286" s="171">
        <f t="shared" si="1812"/>
        <v>0</v>
      </c>
      <c r="GU286" s="171">
        <f t="shared" si="1813"/>
        <v>0</v>
      </c>
      <c r="GV286" s="171">
        <f t="shared" si="1814"/>
        <v>0</v>
      </c>
      <c r="GW286" s="171">
        <f t="shared" si="1815"/>
        <v>0</v>
      </c>
      <c r="GX286" s="171">
        <f t="shared" si="1816"/>
        <v>0</v>
      </c>
      <c r="GY286" s="171">
        <f t="shared" si="1817"/>
        <v>20056.129999999997</v>
      </c>
      <c r="GZ286" s="171">
        <f t="shared" si="1818"/>
        <v>0</v>
      </c>
      <c r="HA286" s="171">
        <f t="shared" si="1819"/>
        <v>0</v>
      </c>
      <c r="HB286" s="171">
        <f t="shared" si="1820"/>
        <v>123330.60000000003</v>
      </c>
      <c r="HC286" s="171">
        <f t="shared" si="1821"/>
        <v>19420.739999999998</v>
      </c>
      <c r="HD286" s="171">
        <f t="shared" si="1822"/>
        <v>0</v>
      </c>
      <c r="HE286" s="171">
        <f t="shared" si="1823"/>
        <v>0</v>
      </c>
      <c r="HF286" s="171">
        <f t="shared" si="1824"/>
        <v>0</v>
      </c>
      <c r="HG286" s="171">
        <f t="shared" si="1825"/>
        <v>0</v>
      </c>
      <c r="HH286" s="171">
        <f t="shared" si="1826"/>
        <v>0</v>
      </c>
      <c r="HI286" s="778"/>
      <c r="HJ286" s="171">
        <f t="shared" si="1827"/>
        <v>-474.06</v>
      </c>
      <c r="HK286" s="171">
        <f t="shared" si="1828"/>
        <v>5222.7700000000004</v>
      </c>
      <c r="HL286" s="172">
        <f t="shared" si="1829"/>
        <v>43556</v>
      </c>
      <c r="HM286" s="171">
        <f t="shared" si="1706"/>
        <v>398986.87000000017</v>
      </c>
      <c r="HN286" s="700">
        <f t="shared" si="1738"/>
        <v>42186</v>
      </c>
      <c r="HO286" s="160">
        <f t="shared" si="1739"/>
        <v>341.78999999999996</v>
      </c>
      <c r="HP286" s="160">
        <f t="shared" si="1740"/>
        <v>0</v>
      </c>
      <c r="HQ286" s="171">
        <f t="shared" si="1741"/>
        <v>341.78999999999996</v>
      </c>
      <c r="HR286" s="168">
        <f t="shared" si="1742"/>
        <v>1</v>
      </c>
      <c r="HS286" s="168">
        <f t="shared" si="1743"/>
        <v>0</v>
      </c>
      <c r="HT286" s="160">
        <f t="shared" si="1778"/>
        <v>152375.86000000002</v>
      </c>
      <c r="HU286" s="158">
        <f>MAX(HT55:HT286)</f>
        <v>153628.95000000001</v>
      </c>
      <c r="HV286" s="158">
        <f t="shared" si="1744"/>
        <v>-1253.0899999999965</v>
      </c>
      <c r="HW286" s="170"/>
      <c r="HX286" s="468"/>
      <c r="HY286" s="156"/>
      <c r="HZ286" s="156"/>
      <c r="IA286" s="156"/>
      <c r="IB286" s="156"/>
      <c r="IC286" s="156"/>
      <c r="ID286" s="156"/>
      <c r="IE286" s="156"/>
      <c r="IF286" s="156"/>
      <c r="IG286" s="156"/>
      <c r="IH286" s="156"/>
      <c r="II286" s="156"/>
      <c r="IJ286" s="156"/>
      <c r="IK286" s="156"/>
      <c r="IL286" s="156"/>
      <c r="IM286" s="156"/>
      <c r="IN286" s="156"/>
      <c r="IO286" s="156"/>
      <c r="IP286" s="156"/>
      <c r="IQ286" s="156"/>
      <c r="IR286" s="156"/>
      <c r="IS286" s="156"/>
      <c r="IT286" s="156"/>
      <c r="IU286" s="156"/>
      <c r="IV286" s="156"/>
      <c r="IW286" s="156"/>
      <c r="IX286" s="156"/>
      <c r="IY286" s="156"/>
      <c r="IZ286" s="156"/>
      <c r="JA286" s="156"/>
      <c r="JB286" s="156"/>
      <c r="JC286" s="156"/>
      <c r="JD286" s="156"/>
      <c r="JE286" s="156"/>
      <c r="JF286" s="156"/>
      <c r="JG286" s="156"/>
      <c r="JH286" s="156"/>
      <c r="JI286" s="156"/>
      <c r="JJ286" s="156"/>
      <c r="JK286" s="156"/>
      <c r="JL286" s="156"/>
      <c r="JM286" s="156"/>
      <c r="JN286" s="156"/>
      <c r="JO286" s="156"/>
      <c r="JP286" s="156"/>
      <c r="JQ286" s="156"/>
      <c r="JR286" s="156"/>
      <c r="JS286" s="156"/>
      <c r="JT286" s="156"/>
      <c r="JU286" s="156"/>
    </row>
    <row r="287" spans="1:281" s="174" customFormat="1" ht="19.5" customHeight="1" x14ac:dyDescent="0.35">
      <c r="A287" s="156"/>
      <c r="B287" s="813">
        <f t="shared" si="1745"/>
        <v>42217</v>
      </c>
      <c r="C287" s="814">
        <f t="shared" si="1746"/>
        <v>25802.66</v>
      </c>
      <c r="D287" s="816">
        <v>0</v>
      </c>
      <c r="E287" s="816">
        <v>0</v>
      </c>
      <c r="F287" s="814">
        <f t="shared" si="1707"/>
        <v>1510.48</v>
      </c>
      <c r="G287" s="817">
        <f t="shared" si="1747"/>
        <v>27313.14</v>
      </c>
      <c r="H287" s="818">
        <f t="shared" si="1748"/>
        <v>5.8539700945561428E-2</v>
      </c>
      <c r="I287" s="765">
        <f t="shared" si="1749"/>
        <v>153886.34000000003</v>
      </c>
      <c r="J287" s="159">
        <f t="shared" si="1708"/>
        <v>0</v>
      </c>
      <c r="K287" s="267">
        <v>42217</v>
      </c>
      <c r="L287" s="162">
        <f t="shared" si="1750"/>
        <v>0</v>
      </c>
      <c r="M287" s="260">
        <v>4516</v>
      </c>
      <c r="N287" s="175">
        <f t="shared" si="1709"/>
        <v>0</v>
      </c>
      <c r="O287" s="162">
        <f t="shared" si="1751"/>
        <v>0</v>
      </c>
      <c r="P287" s="260">
        <v>416.5</v>
      </c>
      <c r="Q287" s="176">
        <f t="shared" si="1710"/>
        <v>0</v>
      </c>
      <c r="R287" s="161">
        <f t="shared" si="1752"/>
        <v>0</v>
      </c>
      <c r="S287" s="260">
        <v>4374</v>
      </c>
      <c r="T287" s="177">
        <f t="shared" si="1711"/>
        <v>0</v>
      </c>
      <c r="U287" s="164">
        <f t="shared" si="1753"/>
        <v>0</v>
      </c>
      <c r="V287" s="260">
        <v>402.3</v>
      </c>
      <c r="W287" s="177">
        <f t="shared" si="1712"/>
        <v>0</v>
      </c>
      <c r="X287" s="164">
        <f t="shared" si="1754"/>
        <v>0</v>
      </c>
      <c r="Y287" s="247">
        <v>-526</v>
      </c>
      <c r="Z287" s="178">
        <f t="shared" si="1713"/>
        <v>0</v>
      </c>
      <c r="AA287" s="165">
        <f t="shared" si="1755"/>
        <v>0</v>
      </c>
      <c r="AB287" s="247">
        <v>-282.5</v>
      </c>
      <c r="AC287" s="179">
        <f t="shared" si="1714"/>
        <v>0</v>
      </c>
      <c r="AD287" s="164">
        <f t="shared" si="1756"/>
        <v>0</v>
      </c>
      <c r="AE287" s="247">
        <v>-87.7</v>
      </c>
      <c r="AF287" s="179">
        <f t="shared" si="1715"/>
        <v>0</v>
      </c>
      <c r="AG287" s="164">
        <f t="shared" si="1757"/>
        <v>0</v>
      </c>
      <c r="AH287" s="243">
        <v>-6248</v>
      </c>
      <c r="AI287" s="178">
        <f t="shared" si="1716"/>
        <v>0</v>
      </c>
      <c r="AJ287" s="165">
        <f t="shared" si="1758"/>
        <v>0</v>
      </c>
      <c r="AK287" s="243">
        <v>-3163</v>
      </c>
      <c r="AL287" s="179">
        <f t="shared" si="1717"/>
        <v>0</v>
      </c>
      <c r="AM287" s="164">
        <f t="shared" si="1759"/>
        <v>0</v>
      </c>
      <c r="AN287" s="243">
        <v>-1312</v>
      </c>
      <c r="AO287" s="178">
        <f t="shared" si="1718"/>
        <v>0</v>
      </c>
      <c r="AP287" s="165">
        <f t="shared" si="1760"/>
        <v>0</v>
      </c>
      <c r="AQ287" s="260">
        <v>1861</v>
      </c>
      <c r="AR287" s="179">
        <f t="shared" si="1719"/>
        <v>0</v>
      </c>
      <c r="AS287" s="164">
        <f t="shared" si="1761"/>
        <v>1</v>
      </c>
      <c r="AT287" s="260">
        <v>186.1</v>
      </c>
      <c r="AU287" s="180">
        <f t="shared" si="1720"/>
        <v>186.1</v>
      </c>
      <c r="AV287" s="162">
        <f t="shared" si="1762"/>
        <v>0</v>
      </c>
      <c r="AW287" s="260">
        <v>292</v>
      </c>
      <c r="AX287" s="176">
        <f t="shared" si="1721"/>
        <v>0</v>
      </c>
      <c r="AY287" s="161">
        <f t="shared" si="1763"/>
        <v>0</v>
      </c>
      <c r="AZ287" s="247">
        <v>-2112.75</v>
      </c>
      <c r="BA287" s="181">
        <f t="shared" si="1722"/>
        <v>0</v>
      </c>
      <c r="BB287" s="162">
        <f t="shared" si="1764"/>
        <v>0</v>
      </c>
      <c r="BC287" s="247">
        <v>-215.18</v>
      </c>
      <c r="BD287" s="182">
        <f t="shared" si="1723"/>
        <v>0</v>
      </c>
      <c r="BE287" s="161">
        <f t="shared" si="1765"/>
        <v>0</v>
      </c>
      <c r="BF287" s="248">
        <v>1324.75</v>
      </c>
      <c r="BG287" s="182">
        <f t="shared" si="1724"/>
        <v>0</v>
      </c>
      <c r="BH287" s="161">
        <f t="shared" si="1766"/>
        <v>0</v>
      </c>
      <c r="BI287" s="248">
        <v>642.88</v>
      </c>
      <c r="BJ287" s="180">
        <f t="shared" si="1725"/>
        <v>0</v>
      </c>
      <c r="BK287" s="161">
        <f t="shared" si="1767"/>
        <v>1</v>
      </c>
      <c r="BL287" s="248">
        <v>97.38</v>
      </c>
      <c r="BM287" s="180">
        <f t="shared" si="1726"/>
        <v>97.38</v>
      </c>
      <c r="BN287" s="161">
        <f t="shared" si="1768"/>
        <v>0</v>
      </c>
      <c r="BO287" s="259">
        <v>-1887.25</v>
      </c>
      <c r="BP287" s="176">
        <f t="shared" si="1727"/>
        <v>0</v>
      </c>
      <c r="BQ287" s="161">
        <f t="shared" si="1769"/>
        <v>0</v>
      </c>
      <c r="BR287" s="260">
        <v>2136</v>
      </c>
      <c r="BS287" s="182">
        <f t="shared" si="1728"/>
        <v>0</v>
      </c>
      <c r="BT287" s="161">
        <f t="shared" si="1770"/>
        <v>1</v>
      </c>
      <c r="BU287" s="260">
        <v>1048.5</v>
      </c>
      <c r="BV287" s="180">
        <f t="shared" si="1729"/>
        <v>1048.5</v>
      </c>
      <c r="BW287" s="162">
        <f t="shared" si="1771"/>
        <v>1</v>
      </c>
      <c r="BX287" s="260">
        <v>178.5</v>
      </c>
      <c r="BY287" s="176">
        <f t="shared" si="1730"/>
        <v>178.5</v>
      </c>
      <c r="BZ287" s="161">
        <f t="shared" si="1772"/>
        <v>0</v>
      </c>
      <c r="CA287" s="260">
        <v>1381</v>
      </c>
      <c r="CB287" s="180">
        <f t="shared" si="1731"/>
        <v>0</v>
      </c>
      <c r="CC287" s="162">
        <f t="shared" si="1773"/>
        <v>0</v>
      </c>
      <c r="CD287" s="260">
        <v>34.9</v>
      </c>
      <c r="CE287" s="182">
        <f t="shared" si="1732"/>
        <v>0</v>
      </c>
      <c r="CF287" s="410">
        <f t="shared" si="1774"/>
        <v>0</v>
      </c>
      <c r="CG287" s="259">
        <v>-2080</v>
      </c>
      <c r="CH287" s="182">
        <f t="shared" si="1733"/>
        <v>0</v>
      </c>
      <c r="CI287" s="416">
        <f t="shared" si="1775"/>
        <v>0</v>
      </c>
      <c r="CJ287" s="259">
        <v>-1040</v>
      </c>
      <c r="CK287" s="444">
        <f t="shared" si="1734"/>
        <v>0</v>
      </c>
      <c r="CL287" s="162">
        <f t="shared" si="1776"/>
        <v>0</v>
      </c>
      <c r="CM287" s="259">
        <v>-208</v>
      </c>
      <c r="CN287" s="608">
        <f t="shared" si="1735"/>
        <v>0</v>
      </c>
      <c r="CO287" s="158">
        <f t="shared" si="1736"/>
        <v>1510.48</v>
      </c>
      <c r="CP287" s="182"/>
      <c r="CQ287" s="731">
        <f t="shared" si="1737"/>
        <v>1510.48</v>
      </c>
      <c r="CR287" s="599"/>
      <c r="CS287" s="359">
        <f t="shared" si="1777"/>
        <v>42217</v>
      </c>
      <c r="CT287" s="613"/>
      <c r="CU287" s="182"/>
      <c r="CV287" s="608"/>
      <c r="CW287" s="642"/>
      <c r="CX287" s="182"/>
      <c r="CY287" s="608"/>
      <c r="CZ287" s="613"/>
      <c r="DA287" s="182"/>
      <c r="DB287" s="608"/>
      <c r="DC287" s="613"/>
      <c r="DD287" s="182"/>
      <c r="DE287" s="608"/>
      <c r="DF287" s="613"/>
      <c r="DG287" s="182"/>
      <c r="DH287" s="608"/>
      <c r="DI287" s="613"/>
      <c r="DJ287" s="182"/>
      <c r="DK287" s="608"/>
      <c r="DL287" s="613"/>
      <c r="DM287" s="182"/>
      <c r="DN287" s="608"/>
      <c r="DO287" s="613"/>
      <c r="DP287" s="182"/>
      <c r="DQ287" s="608"/>
      <c r="DR287" s="613"/>
      <c r="DS287" s="182"/>
      <c r="DT287" s="608"/>
      <c r="DU287" s="613"/>
      <c r="DV287" s="182"/>
      <c r="DW287" s="608"/>
      <c r="DX287" s="613"/>
      <c r="DY287" s="182"/>
      <c r="DZ287" s="608"/>
      <c r="EA287" s="613"/>
      <c r="EB287" s="182"/>
      <c r="EC287" s="608"/>
      <c r="ED287" s="613"/>
      <c r="EE287" s="182"/>
      <c r="EF287" s="608"/>
      <c r="EG287" s="613"/>
      <c r="EH287" s="182"/>
      <c r="EI287" s="608"/>
      <c r="EJ287" s="613"/>
      <c r="EK287" s="182"/>
      <c r="EL287" s="608"/>
      <c r="EM287" s="613"/>
      <c r="EN287" s="182"/>
      <c r="EO287" s="608"/>
      <c r="EP287" s="613"/>
      <c r="EQ287" s="182"/>
      <c r="ER287" s="608"/>
      <c r="ES287" s="613"/>
      <c r="ET287" s="182"/>
      <c r="EU287" s="608"/>
      <c r="EV287" s="613"/>
      <c r="EW287" s="182"/>
      <c r="EX287" s="608"/>
      <c r="EY287" s="613"/>
      <c r="EZ287" s="182"/>
      <c r="FA287" s="608"/>
      <c r="FB287" s="182"/>
      <c r="FC287" s="182"/>
      <c r="FD287" s="182"/>
      <c r="FE287" s="588"/>
      <c r="FF287" s="182"/>
      <c r="FG287" s="181"/>
      <c r="FH287" s="860"/>
      <c r="FI287" s="662">
        <f t="shared" si="1400"/>
        <v>43586</v>
      </c>
      <c r="FJ287" s="688">
        <f t="shared" si="1830"/>
        <v>0</v>
      </c>
      <c r="FK287" s="688">
        <f t="shared" si="1779"/>
        <v>0</v>
      </c>
      <c r="FL287" s="240">
        <f t="shared" si="1780"/>
        <v>0</v>
      </c>
      <c r="FM287" s="240">
        <f t="shared" si="1781"/>
        <v>0</v>
      </c>
      <c r="FN287" s="240">
        <f t="shared" si="1782"/>
        <v>0</v>
      </c>
      <c r="FO287" s="240">
        <f t="shared" si="1783"/>
        <v>0</v>
      </c>
      <c r="FP287" s="240">
        <f t="shared" si="1784"/>
        <v>0</v>
      </c>
      <c r="FQ287" s="240">
        <f t="shared" si="1785"/>
        <v>0</v>
      </c>
      <c r="FR287" s="240">
        <f t="shared" si="1786"/>
        <v>0</v>
      </c>
      <c r="FS287" s="240">
        <f t="shared" si="1787"/>
        <v>0</v>
      </c>
      <c r="FT287" s="240">
        <f t="shared" si="1788"/>
        <v>14831.010000000002</v>
      </c>
      <c r="FU287" s="240">
        <f t="shared" si="1789"/>
        <v>0</v>
      </c>
      <c r="FV287" s="240">
        <f t="shared" si="1790"/>
        <v>60039.98</v>
      </c>
      <c r="FW287" s="240">
        <f t="shared" si="1791"/>
        <v>0</v>
      </c>
      <c r="FX287" s="240">
        <f t="shared" si="1792"/>
        <v>0</v>
      </c>
      <c r="FY287" s="240">
        <f t="shared" si="1793"/>
        <v>0</v>
      </c>
      <c r="FZ287" s="240">
        <f t="shared" si="1794"/>
        <v>0</v>
      </c>
      <c r="GA287" s="240">
        <f t="shared" si="1795"/>
        <v>0</v>
      </c>
      <c r="GB287" s="240">
        <f t="shared" si="1796"/>
        <v>102149.89000000001</v>
      </c>
      <c r="GC287" s="681">
        <f t="shared" si="1797"/>
        <v>51074.939999999995</v>
      </c>
      <c r="GD287" s="681">
        <f t="shared" si="1798"/>
        <v>0</v>
      </c>
      <c r="GE287" s="681">
        <f t="shared" si="1799"/>
        <v>0</v>
      </c>
      <c r="GF287" s="681">
        <f t="shared" si="1704"/>
        <v>228095.82</v>
      </c>
      <c r="GG287" s="169">
        <f t="shared" si="1705"/>
        <v>43586</v>
      </c>
      <c r="GH287" s="686">
        <f t="shared" si="1800"/>
        <v>0</v>
      </c>
      <c r="GI287" s="171">
        <f t="shared" si="1801"/>
        <v>0</v>
      </c>
      <c r="GJ287" s="171">
        <f t="shared" si="1802"/>
        <v>0</v>
      </c>
      <c r="GK287" s="171">
        <f t="shared" si="1803"/>
        <v>0</v>
      </c>
      <c r="GL287" s="171">
        <f t="shared" si="1804"/>
        <v>0</v>
      </c>
      <c r="GM287" s="171">
        <f t="shared" si="1805"/>
        <v>0</v>
      </c>
      <c r="GN287" s="171">
        <f t="shared" si="1806"/>
        <v>0</v>
      </c>
      <c r="GO287" s="171">
        <f t="shared" si="1807"/>
        <v>0</v>
      </c>
      <c r="GP287" s="171">
        <f t="shared" si="1808"/>
        <v>0</v>
      </c>
      <c r="GQ287" s="171">
        <f t="shared" si="1809"/>
        <v>0</v>
      </c>
      <c r="GR287" s="171">
        <f t="shared" si="1810"/>
        <v>0</v>
      </c>
      <c r="GS287" s="171">
        <f t="shared" si="1811"/>
        <v>10568.000000000004</v>
      </c>
      <c r="GT287" s="171">
        <f t="shared" si="1812"/>
        <v>0</v>
      </c>
      <c r="GU287" s="171">
        <f t="shared" si="1813"/>
        <v>0</v>
      </c>
      <c r="GV287" s="171">
        <f t="shared" si="1814"/>
        <v>0</v>
      </c>
      <c r="GW287" s="171">
        <f t="shared" si="1815"/>
        <v>0</v>
      </c>
      <c r="GX287" s="171">
        <f t="shared" si="1816"/>
        <v>0</v>
      </c>
      <c r="GY287" s="171">
        <f t="shared" si="1817"/>
        <v>20111.629999999997</v>
      </c>
      <c r="GZ287" s="171">
        <f t="shared" si="1818"/>
        <v>0</v>
      </c>
      <c r="HA287" s="171">
        <f t="shared" si="1819"/>
        <v>0</v>
      </c>
      <c r="HB287" s="171">
        <f t="shared" si="1820"/>
        <v>124885.35000000003</v>
      </c>
      <c r="HC287" s="171">
        <f t="shared" si="1821"/>
        <v>19700.489999999998</v>
      </c>
      <c r="HD287" s="171">
        <f t="shared" si="1822"/>
        <v>0</v>
      </c>
      <c r="HE287" s="171">
        <f t="shared" si="1823"/>
        <v>0</v>
      </c>
      <c r="HF287" s="171">
        <f t="shared" si="1824"/>
        <v>0</v>
      </c>
      <c r="HG287" s="171">
        <f t="shared" si="1825"/>
        <v>0</v>
      </c>
      <c r="HH287" s="171">
        <f t="shared" si="1826"/>
        <v>0</v>
      </c>
      <c r="HI287" s="778"/>
      <c r="HJ287" s="171">
        <f t="shared" si="1827"/>
        <v>1997.9</v>
      </c>
      <c r="HK287" s="171">
        <f t="shared" si="1828"/>
        <v>2376.52</v>
      </c>
      <c r="HL287" s="172">
        <f t="shared" si="1829"/>
        <v>43586</v>
      </c>
      <c r="HM287" s="171">
        <f t="shared" si="1706"/>
        <v>403361.29000000021</v>
      </c>
      <c r="HN287" s="700">
        <f t="shared" si="1738"/>
        <v>42217</v>
      </c>
      <c r="HO287" s="160">
        <f t="shared" si="1739"/>
        <v>1510.48</v>
      </c>
      <c r="HP287" s="160">
        <f t="shared" si="1740"/>
        <v>0</v>
      </c>
      <c r="HQ287" s="171">
        <f t="shared" si="1741"/>
        <v>1510.48</v>
      </c>
      <c r="HR287" s="168">
        <f t="shared" si="1742"/>
        <v>1</v>
      </c>
      <c r="HS287" s="168">
        <f t="shared" si="1743"/>
        <v>0</v>
      </c>
      <c r="HT287" s="160">
        <f t="shared" si="1778"/>
        <v>153886.34000000003</v>
      </c>
      <c r="HU287" s="158">
        <f>MAX(HT55:HT287)</f>
        <v>153886.34000000003</v>
      </c>
      <c r="HV287" s="158">
        <f t="shared" si="1744"/>
        <v>0</v>
      </c>
      <c r="HW287" s="170"/>
      <c r="HX287" s="468"/>
      <c r="HY287" s="156"/>
      <c r="HZ287" s="156"/>
      <c r="IA287" s="156"/>
      <c r="IB287" s="156"/>
      <c r="IC287" s="156"/>
      <c r="ID287" s="156"/>
      <c r="IE287" s="156"/>
      <c r="IF287" s="156"/>
      <c r="IG287" s="156"/>
      <c r="IH287" s="156"/>
      <c r="II287" s="156"/>
      <c r="IJ287" s="156"/>
      <c r="IK287" s="156"/>
      <c r="IL287" s="156"/>
      <c r="IM287" s="156"/>
      <c r="IN287" s="156"/>
      <c r="IO287" s="156"/>
      <c r="IP287" s="156"/>
      <c r="IQ287" s="156"/>
      <c r="IR287" s="156"/>
      <c r="IS287" s="156"/>
      <c r="IT287" s="156"/>
      <c r="IU287" s="156"/>
      <c r="IV287" s="156"/>
      <c r="IW287" s="156"/>
      <c r="IX287" s="156"/>
      <c r="IY287" s="156"/>
      <c r="IZ287" s="156"/>
      <c r="JA287" s="156"/>
      <c r="JB287" s="156"/>
      <c r="JC287" s="156"/>
      <c r="JD287" s="156"/>
      <c r="JE287" s="156"/>
      <c r="JF287" s="156"/>
      <c r="JG287" s="156"/>
      <c r="JH287" s="156"/>
      <c r="JI287" s="156"/>
      <c r="JJ287" s="156"/>
      <c r="JK287" s="156"/>
      <c r="JL287" s="156"/>
      <c r="JM287" s="156"/>
      <c r="JN287" s="156"/>
      <c r="JO287" s="156"/>
      <c r="JP287" s="156"/>
      <c r="JQ287" s="156"/>
      <c r="JR287" s="156"/>
      <c r="JS287" s="156"/>
      <c r="JT287" s="156"/>
      <c r="JU287" s="156"/>
    </row>
    <row r="288" spans="1:281" s="174" customFormat="1" ht="19.5" customHeight="1" x14ac:dyDescent="0.35">
      <c r="A288" s="156"/>
      <c r="B288" s="813">
        <f t="shared" si="1745"/>
        <v>42248</v>
      </c>
      <c r="C288" s="814">
        <f t="shared" si="1746"/>
        <v>27313.14</v>
      </c>
      <c r="D288" s="816">
        <v>0</v>
      </c>
      <c r="E288" s="816">
        <v>0</v>
      </c>
      <c r="F288" s="814">
        <f t="shared" si="1707"/>
        <v>823.41</v>
      </c>
      <c r="G288" s="817">
        <f t="shared" si="1747"/>
        <v>28136.55</v>
      </c>
      <c r="H288" s="818">
        <f t="shared" si="1748"/>
        <v>3.0147028133711465E-2</v>
      </c>
      <c r="I288" s="765">
        <f t="shared" si="1749"/>
        <v>154709.75000000003</v>
      </c>
      <c r="J288" s="159">
        <f t="shared" si="1708"/>
        <v>0</v>
      </c>
      <c r="K288" s="267">
        <v>42248</v>
      </c>
      <c r="L288" s="162">
        <f t="shared" si="1750"/>
        <v>0</v>
      </c>
      <c r="M288" s="260">
        <v>2607.5</v>
      </c>
      <c r="N288" s="175">
        <f t="shared" si="1709"/>
        <v>0</v>
      </c>
      <c r="O288" s="162">
        <f t="shared" si="1751"/>
        <v>0</v>
      </c>
      <c r="P288" s="260">
        <v>260.75</v>
      </c>
      <c r="Q288" s="176">
        <f t="shared" si="1710"/>
        <v>0</v>
      </c>
      <c r="R288" s="161">
        <f t="shared" si="1752"/>
        <v>0</v>
      </c>
      <c r="S288" s="259">
        <v>-2590.4</v>
      </c>
      <c r="T288" s="177">
        <f t="shared" si="1711"/>
        <v>0</v>
      </c>
      <c r="U288" s="164">
        <f t="shared" si="1753"/>
        <v>0</v>
      </c>
      <c r="V288" s="259">
        <v>-329.24</v>
      </c>
      <c r="W288" s="177">
        <f t="shared" si="1712"/>
        <v>0</v>
      </c>
      <c r="X288" s="164">
        <f t="shared" si="1754"/>
        <v>0</v>
      </c>
      <c r="Y288" s="247">
        <v>-4060</v>
      </c>
      <c r="Z288" s="178">
        <f t="shared" si="1713"/>
        <v>0</v>
      </c>
      <c r="AA288" s="165">
        <f t="shared" si="1755"/>
        <v>0</v>
      </c>
      <c r="AB288" s="247">
        <v>-2069</v>
      </c>
      <c r="AC288" s="179">
        <f t="shared" si="1714"/>
        <v>0</v>
      </c>
      <c r="AD288" s="164">
        <f t="shared" si="1756"/>
        <v>0</v>
      </c>
      <c r="AE288" s="247">
        <v>-476.2</v>
      </c>
      <c r="AF288" s="179">
        <f t="shared" si="1715"/>
        <v>0</v>
      </c>
      <c r="AG288" s="164">
        <f t="shared" si="1757"/>
        <v>0</v>
      </c>
      <c r="AH288" s="243">
        <v>-5924</v>
      </c>
      <c r="AI288" s="178">
        <f t="shared" si="1716"/>
        <v>0</v>
      </c>
      <c r="AJ288" s="165">
        <f t="shared" si="1758"/>
        <v>0</v>
      </c>
      <c r="AK288" s="243">
        <v>-2981.5</v>
      </c>
      <c r="AL288" s="179">
        <f t="shared" si="1717"/>
        <v>0</v>
      </c>
      <c r="AM288" s="164">
        <f t="shared" si="1759"/>
        <v>0</v>
      </c>
      <c r="AN288" s="243">
        <v>-1216</v>
      </c>
      <c r="AO288" s="178">
        <f t="shared" si="1718"/>
        <v>0</v>
      </c>
      <c r="AP288" s="165">
        <f t="shared" si="1760"/>
        <v>0</v>
      </c>
      <c r="AQ288" s="260">
        <v>964</v>
      </c>
      <c r="AR288" s="179">
        <f t="shared" si="1719"/>
        <v>0</v>
      </c>
      <c r="AS288" s="164">
        <f t="shared" si="1761"/>
        <v>1</v>
      </c>
      <c r="AT288" s="260">
        <v>96.4</v>
      </c>
      <c r="AU288" s="180">
        <f t="shared" si="1720"/>
        <v>96.4</v>
      </c>
      <c r="AV288" s="162">
        <f t="shared" si="1762"/>
        <v>0</v>
      </c>
      <c r="AW288" s="260">
        <v>975</v>
      </c>
      <c r="AX288" s="176">
        <f t="shared" si="1721"/>
        <v>0</v>
      </c>
      <c r="AY288" s="161">
        <f t="shared" si="1763"/>
        <v>0</v>
      </c>
      <c r="AZ288" s="247">
        <v>-515.25</v>
      </c>
      <c r="BA288" s="181">
        <f t="shared" si="1722"/>
        <v>0</v>
      </c>
      <c r="BB288" s="162">
        <f t="shared" si="1764"/>
        <v>0</v>
      </c>
      <c r="BC288" s="247">
        <v>-55.43</v>
      </c>
      <c r="BD288" s="182">
        <f t="shared" si="1723"/>
        <v>0</v>
      </c>
      <c r="BE288" s="161">
        <f t="shared" si="1765"/>
        <v>0</v>
      </c>
      <c r="BF288" s="248">
        <v>871</v>
      </c>
      <c r="BG288" s="182">
        <f t="shared" si="1724"/>
        <v>0</v>
      </c>
      <c r="BH288" s="161">
        <f t="shared" si="1766"/>
        <v>0</v>
      </c>
      <c r="BI288" s="248">
        <v>416</v>
      </c>
      <c r="BJ288" s="180">
        <f t="shared" si="1725"/>
        <v>0</v>
      </c>
      <c r="BK288" s="161">
        <f t="shared" si="1767"/>
        <v>1</v>
      </c>
      <c r="BL288" s="248">
        <v>52</v>
      </c>
      <c r="BM288" s="180">
        <f t="shared" si="1726"/>
        <v>52</v>
      </c>
      <c r="BN288" s="161">
        <f t="shared" si="1768"/>
        <v>0</v>
      </c>
      <c r="BO288" s="259">
        <v>-1446.75</v>
      </c>
      <c r="BP288" s="176">
        <f t="shared" si="1727"/>
        <v>0</v>
      </c>
      <c r="BQ288" s="161">
        <f t="shared" si="1769"/>
        <v>0</v>
      </c>
      <c r="BR288" s="260">
        <v>1125.01</v>
      </c>
      <c r="BS288" s="182">
        <f t="shared" si="1728"/>
        <v>0</v>
      </c>
      <c r="BT288" s="161">
        <f t="shared" si="1770"/>
        <v>1</v>
      </c>
      <c r="BU288" s="260">
        <v>562.51</v>
      </c>
      <c r="BV288" s="180">
        <f t="shared" si="1729"/>
        <v>562.51</v>
      </c>
      <c r="BW288" s="162">
        <f t="shared" si="1771"/>
        <v>1</v>
      </c>
      <c r="BX288" s="260">
        <v>112.5</v>
      </c>
      <c r="BY288" s="176">
        <f t="shared" si="1730"/>
        <v>112.5</v>
      </c>
      <c r="BZ288" s="161">
        <f t="shared" si="1772"/>
        <v>0</v>
      </c>
      <c r="CA288" s="260">
        <v>147</v>
      </c>
      <c r="CB288" s="180">
        <f t="shared" si="1731"/>
        <v>0</v>
      </c>
      <c r="CC288" s="162">
        <f t="shared" si="1773"/>
        <v>0</v>
      </c>
      <c r="CD288" s="259">
        <v>-42.05</v>
      </c>
      <c r="CE288" s="182">
        <f t="shared" si="1732"/>
        <v>0</v>
      </c>
      <c r="CF288" s="410">
        <f t="shared" si="1774"/>
        <v>0</v>
      </c>
      <c r="CG288" s="260">
        <v>3481</v>
      </c>
      <c r="CH288" s="182">
        <f t="shared" si="1733"/>
        <v>0</v>
      </c>
      <c r="CI288" s="416">
        <f t="shared" si="1775"/>
        <v>0</v>
      </c>
      <c r="CJ288" s="260">
        <v>1721</v>
      </c>
      <c r="CK288" s="444">
        <f t="shared" si="1734"/>
        <v>0</v>
      </c>
      <c r="CL288" s="162">
        <f t="shared" si="1776"/>
        <v>0</v>
      </c>
      <c r="CM288" s="260">
        <v>313</v>
      </c>
      <c r="CN288" s="608">
        <f t="shared" si="1735"/>
        <v>0</v>
      </c>
      <c r="CO288" s="158">
        <f t="shared" si="1736"/>
        <v>823.41</v>
      </c>
      <c r="CP288" s="182"/>
      <c r="CQ288" s="731">
        <f t="shared" si="1737"/>
        <v>823.41</v>
      </c>
      <c r="CR288" s="599"/>
      <c r="CS288" s="359">
        <f t="shared" si="1777"/>
        <v>42248</v>
      </c>
      <c r="CT288" s="613"/>
      <c r="CU288" s="182"/>
      <c r="CV288" s="608"/>
      <c r="CW288" s="642"/>
      <c r="CX288" s="182"/>
      <c r="CY288" s="608"/>
      <c r="CZ288" s="613"/>
      <c r="DA288" s="182"/>
      <c r="DB288" s="608"/>
      <c r="DC288" s="613"/>
      <c r="DD288" s="182"/>
      <c r="DE288" s="608"/>
      <c r="DF288" s="613"/>
      <c r="DG288" s="182"/>
      <c r="DH288" s="608"/>
      <c r="DI288" s="613"/>
      <c r="DJ288" s="182"/>
      <c r="DK288" s="608"/>
      <c r="DL288" s="613"/>
      <c r="DM288" s="182"/>
      <c r="DN288" s="608"/>
      <c r="DO288" s="613"/>
      <c r="DP288" s="182"/>
      <c r="DQ288" s="608"/>
      <c r="DR288" s="613"/>
      <c r="DS288" s="182"/>
      <c r="DT288" s="608"/>
      <c r="DU288" s="613"/>
      <c r="DV288" s="182"/>
      <c r="DW288" s="608"/>
      <c r="DX288" s="613"/>
      <c r="DY288" s="182"/>
      <c r="DZ288" s="608"/>
      <c r="EA288" s="613"/>
      <c r="EB288" s="182"/>
      <c r="EC288" s="608"/>
      <c r="ED288" s="613"/>
      <c r="EE288" s="182"/>
      <c r="EF288" s="608"/>
      <c r="EG288" s="613"/>
      <c r="EH288" s="182"/>
      <c r="EI288" s="608"/>
      <c r="EJ288" s="613"/>
      <c r="EK288" s="182"/>
      <c r="EL288" s="608"/>
      <c r="EM288" s="613"/>
      <c r="EN288" s="182"/>
      <c r="EO288" s="608"/>
      <c r="EP288" s="613"/>
      <c r="EQ288" s="182"/>
      <c r="ER288" s="608"/>
      <c r="ES288" s="613"/>
      <c r="ET288" s="182"/>
      <c r="EU288" s="608"/>
      <c r="EV288" s="613"/>
      <c r="EW288" s="182"/>
      <c r="EX288" s="608"/>
      <c r="EY288" s="613"/>
      <c r="EZ288" s="182"/>
      <c r="FA288" s="608"/>
      <c r="FB288" s="182"/>
      <c r="FC288" s="182"/>
      <c r="FD288" s="182"/>
      <c r="FE288" s="588"/>
      <c r="FF288" s="182"/>
      <c r="FG288" s="181"/>
      <c r="FH288" s="860"/>
      <c r="FI288" s="662">
        <f t="shared" si="1400"/>
        <v>43617</v>
      </c>
      <c r="FJ288" s="688">
        <f t="shared" si="1830"/>
        <v>0</v>
      </c>
      <c r="FK288" s="688">
        <f t="shared" si="1779"/>
        <v>0</v>
      </c>
      <c r="FL288" s="240">
        <f t="shared" si="1780"/>
        <v>0</v>
      </c>
      <c r="FM288" s="240">
        <f t="shared" si="1781"/>
        <v>0</v>
      </c>
      <c r="FN288" s="240">
        <f t="shared" si="1782"/>
        <v>0</v>
      </c>
      <c r="FO288" s="240">
        <f t="shared" si="1783"/>
        <v>0</v>
      </c>
      <c r="FP288" s="240">
        <f t="shared" si="1784"/>
        <v>0</v>
      </c>
      <c r="FQ288" s="240">
        <f t="shared" si="1785"/>
        <v>0</v>
      </c>
      <c r="FR288" s="240">
        <f t="shared" si="1786"/>
        <v>0</v>
      </c>
      <c r="FS288" s="240">
        <f t="shared" si="1787"/>
        <v>0</v>
      </c>
      <c r="FT288" s="240">
        <f t="shared" si="1788"/>
        <v>14559.010000000002</v>
      </c>
      <c r="FU288" s="240">
        <f t="shared" si="1789"/>
        <v>0</v>
      </c>
      <c r="FV288" s="240">
        <f t="shared" si="1790"/>
        <v>61639.98</v>
      </c>
      <c r="FW288" s="240">
        <f t="shared" si="1791"/>
        <v>0</v>
      </c>
      <c r="FX288" s="240">
        <f t="shared" si="1792"/>
        <v>0</v>
      </c>
      <c r="FY288" s="240">
        <f t="shared" si="1793"/>
        <v>0</v>
      </c>
      <c r="FZ288" s="240">
        <f t="shared" si="1794"/>
        <v>0</v>
      </c>
      <c r="GA288" s="240">
        <f t="shared" si="1795"/>
        <v>0</v>
      </c>
      <c r="GB288" s="240">
        <f t="shared" si="1796"/>
        <v>101337.38000000002</v>
      </c>
      <c r="GC288" s="681">
        <f t="shared" si="1797"/>
        <v>50668.689999999995</v>
      </c>
      <c r="GD288" s="681">
        <f t="shared" si="1798"/>
        <v>0</v>
      </c>
      <c r="GE288" s="681">
        <f t="shared" si="1799"/>
        <v>0</v>
      </c>
      <c r="GF288" s="681">
        <f t="shared" si="1704"/>
        <v>228205.06000000003</v>
      </c>
      <c r="GG288" s="169">
        <f t="shared" si="1705"/>
        <v>43617</v>
      </c>
      <c r="GH288" s="686">
        <f t="shared" si="1800"/>
        <v>0</v>
      </c>
      <c r="GI288" s="171">
        <f t="shared" si="1801"/>
        <v>0</v>
      </c>
      <c r="GJ288" s="171">
        <f t="shared" si="1802"/>
        <v>0</v>
      </c>
      <c r="GK288" s="171">
        <f t="shared" si="1803"/>
        <v>0</v>
      </c>
      <c r="GL288" s="171">
        <f t="shared" si="1804"/>
        <v>0</v>
      </c>
      <c r="GM288" s="171">
        <f t="shared" si="1805"/>
        <v>0</v>
      </c>
      <c r="GN288" s="171">
        <f t="shared" si="1806"/>
        <v>0</v>
      </c>
      <c r="GO288" s="171">
        <f t="shared" si="1807"/>
        <v>0</v>
      </c>
      <c r="GP288" s="171">
        <f t="shared" si="1808"/>
        <v>0</v>
      </c>
      <c r="GQ288" s="171">
        <f t="shared" si="1809"/>
        <v>0</v>
      </c>
      <c r="GR288" s="171">
        <f t="shared" si="1810"/>
        <v>0</v>
      </c>
      <c r="GS288" s="171">
        <f t="shared" si="1811"/>
        <v>10395.200000000004</v>
      </c>
      <c r="GT288" s="171">
        <f t="shared" si="1812"/>
        <v>0</v>
      </c>
      <c r="GU288" s="171">
        <f t="shared" si="1813"/>
        <v>0</v>
      </c>
      <c r="GV288" s="171">
        <f t="shared" si="1814"/>
        <v>0</v>
      </c>
      <c r="GW288" s="171">
        <f t="shared" si="1815"/>
        <v>0</v>
      </c>
      <c r="GX288" s="171">
        <f t="shared" si="1816"/>
        <v>0</v>
      </c>
      <c r="GY288" s="171">
        <f t="shared" si="1817"/>
        <v>20145.009999999998</v>
      </c>
      <c r="GZ288" s="171">
        <f t="shared" si="1818"/>
        <v>0</v>
      </c>
      <c r="HA288" s="171">
        <f t="shared" si="1819"/>
        <v>0</v>
      </c>
      <c r="HB288" s="171">
        <f t="shared" si="1820"/>
        <v>125085.35000000003</v>
      </c>
      <c r="HC288" s="171">
        <f t="shared" si="1821"/>
        <v>19740.489999999998</v>
      </c>
      <c r="HD288" s="171">
        <f t="shared" si="1822"/>
        <v>0</v>
      </c>
      <c r="HE288" s="171">
        <f t="shared" si="1823"/>
        <v>0</v>
      </c>
      <c r="HF288" s="171">
        <f t="shared" si="1824"/>
        <v>0</v>
      </c>
      <c r="HG288" s="171">
        <f t="shared" si="1825"/>
        <v>0</v>
      </c>
      <c r="HH288" s="171">
        <f t="shared" si="1826"/>
        <v>0</v>
      </c>
      <c r="HI288" s="778"/>
      <c r="HJ288" s="171">
        <f t="shared" si="1827"/>
        <v>100.57999999999998</v>
      </c>
      <c r="HK288" s="171">
        <f t="shared" si="1828"/>
        <v>109.24000000000001</v>
      </c>
      <c r="HL288" s="172">
        <f t="shared" si="1829"/>
        <v>43617</v>
      </c>
      <c r="HM288" s="171">
        <f t="shared" si="1706"/>
        <v>403571.11000000022</v>
      </c>
      <c r="HN288" s="700">
        <f t="shared" si="1738"/>
        <v>42248</v>
      </c>
      <c r="HO288" s="160">
        <f t="shared" si="1739"/>
        <v>823.41</v>
      </c>
      <c r="HP288" s="160">
        <f t="shared" si="1740"/>
        <v>0</v>
      </c>
      <c r="HQ288" s="171">
        <f t="shared" si="1741"/>
        <v>823.41</v>
      </c>
      <c r="HR288" s="168">
        <f t="shared" si="1742"/>
        <v>1</v>
      </c>
      <c r="HS288" s="168">
        <f t="shared" si="1743"/>
        <v>0</v>
      </c>
      <c r="HT288" s="160">
        <f t="shared" si="1778"/>
        <v>154709.75000000003</v>
      </c>
      <c r="HU288" s="158">
        <f>MAX(HT55:HT288)</f>
        <v>154709.75000000003</v>
      </c>
      <c r="HV288" s="158">
        <f t="shared" si="1744"/>
        <v>0</v>
      </c>
      <c r="HW288" s="170"/>
      <c r="HX288" s="468"/>
      <c r="HY288" s="156"/>
      <c r="HZ288" s="156"/>
      <c r="IA288" s="156"/>
      <c r="IB288" s="156"/>
      <c r="IC288" s="156"/>
      <c r="ID288" s="156"/>
      <c r="IE288" s="156"/>
      <c r="IF288" s="156"/>
      <c r="IG288" s="156"/>
      <c r="IH288" s="156"/>
      <c r="II288" s="156"/>
      <c r="IJ288" s="156"/>
      <c r="IK288" s="156"/>
      <c r="IL288" s="156"/>
      <c r="IM288" s="156"/>
      <c r="IN288" s="156"/>
      <c r="IO288" s="156"/>
      <c r="IP288" s="156"/>
      <c r="IQ288" s="156"/>
      <c r="IR288" s="156"/>
      <c r="IS288" s="156"/>
      <c r="IT288" s="156"/>
      <c r="IU288" s="156"/>
      <c r="IV288" s="156"/>
      <c r="IW288" s="156"/>
      <c r="IX288" s="156"/>
      <c r="IY288" s="156"/>
      <c r="IZ288" s="156"/>
      <c r="JA288" s="156"/>
      <c r="JB288" s="156"/>
      <c r="JC288" s="156"/>
      <c r="JD288" s="156"/>
      <c r="JE288" s="156"/>
      <c r="JF288" s="156"/>
      <c r="JG288" s="156"/>
      <c r="JH288" s="156"/>
      <c r="JI288" s="156"/>
      <c r="JJ288" s="156"/>
      <c r="JK288" s="156"/>
      <c r="JL288" s="156"/>
      <c r="JM288" s="156"/>
      <c r="JN288" s="156"/>
      <c r="JO288" s="156"/>
      <c r="JP288" s="156"/>
      <c r="JQ288" s="156"/>
      <c r="JR288" s="156"/>
      <c r="JS288" s="156"/>
      <c r="JT288" s="156"/>
      <c r="JU288" s="156"/>
    </row>
    <row r="289" spans="1:281" s="174" customFormat="1" ht="19.5" customHeight="1" x14ac:dyDescent="0.35">
      <c r="A289" s="156"/>
      <c r="B289" s="813">
        <f t="shared" si="1745"/>
        <v>42278</v>
      </c>
      <c r="C289" s="814">
        <f t="shared" si="1746"/>
        <v>28136.55</v>
      </c>
      <c r="D289" s="816">
        <v>0</v>
      </c>
      <c r="E289" s="816">
        <v>0</v>
      </c>
      <c r="F289" s="814">
        <f t="shared" si="1707"/>
        <v>-1105.07</v>
      </c>
      <c r="G289" s="817">
        <f t="shared" si="1747"/>
        <v>27031.48</v>
      </c>
      <c r="H289" s="818">
        <f t="shared" si="1748"/>
        <v>-3.9275248742294273E-2</v>
      </c>
      <c r="I289" s="765">
        <f t="shared" si="1749"/>
        <v>153604.68000000002</v>
      </c>
      <c r="J289" s="159">
        <f t="shared" si="1708"/>
        <v>-1105.070000000007</v>
      </c>
      <c r="K289" s="267">
        <v>42278</v>
      </c>
      <c r="L289" s="162">
        <f t="shared" si="1750"/>
        <v>0</v>
      </c>
      <c r="M289" s="260">
        <v>1938.5</v>
      </c>
      <c r="N289" s="175">
        <f t="shared" si="1709"/>
        <v>0</v>
      </c>
      <c r="O289" s="162">
        <f t="shared" si="1751"/>
        <v>0</v>
      </c>
      <c r="P289" s="260">
        <v>158.75</v>
      </c>
      <c r="Q289" s="176">
        <f t="shared" si="1710"/>
        <v>0</v>
      </c>
      <c r="R289" s="161">
        <f t="shared" si="1752"/>
        <v>0</v>
      </c>
      <c r="S289" s="260">
        <v>3220.4</v>
      </c>
      <c r="T289" s="177">
        <f t="shared" si="1711"/>
        <v>0</v>
      </c>
      <c r="U289" s="164">
        <f t="shared" si="1753"/>
        <v>0</v>
      </c>
      <c r="V289" s="260">
        <v>286.94</v>
      </c>
      <c r="W289" s="177">
        <f t="shared" si="1712"/>
        <v>0</v>
      </c>
      <c r="X289" s="164">
        <f t="shared" si="1754"/>
        <v>0</v>
      </c>
      <c r="Y289" s="248">
        <v>3443</v>
      </c>
      <c r="Z289" s="178">
        <f t="shared" si="1713"/>
        <v>0</v>
      </c>
      <c r="AA289" s="165">
        <f t="shared" si="1755"/>
        <v>0</v>
      </c>
      <c r="AB289" s="248">
        <v>1702</v>
      </c>
      <c r="AC289" s="179">
        <f t="shared" si="1714"/>
        <v>0</v>
      </c>
      <c r="AD289" s="164">
        <f t="shared" si="1756"/>
        <v>0</v>
      </c>
      <c r="AE289" s="248">
        <v>309.2</v>
      </c>
      <c r="AF289" s="179">
        <f t="shared" si="1715"/>
        <v>0</v>
      </c>
      <c r="AG289" s="164">
        <f t="shared" si="1757"/>
        <v>0</v>
      </c>
      <c r="AH289" s="439">
        <v>5245</v>
      </c>
      <c r="AI289" s="178">
        <f t="shared" si="1716"/>
        <v>0</v>
      </c>
      <c r="AJ289" s="165">
        <f t="shared" si="1758"/>
        <v>0</v>
      </c>
      <c r="AK289" s="439">
        <v>2622.5</v>
      </c>
      <c r="AL289" s="179">
        <f t="shared" si="1717"/>
        <v>0</v>
      </c>
      <c r="AM289" s="164">
        <f t="shared" si="1759"/>
        <v>0</v>
      </c>
      <c r="AN289" s="439">
        <v>1049</v>
      </c>
      <c r="AO289" s="178">
        <f t="shared" si="1718"/>
        <v>0</v>
      </c>
      <c r="AP289" s="165">
        <f t="shared" si="1760"/>
        <v>0</v>
      </c>
      <c r="AQ289" s="259">
        <v>-2240</v>
      </c>
      <c r="AR289" s="179">
        <f t="shared" si="1719"/>
        <v>0</v>
      </c>
      <c r="AS289" s="164">
        <f t="shared" si="1761"/>
        <v>1</v>
      </c>
      <c r="AT289" s="259">
        <v>-294.2</v>
      </c>
      <c r="AU289" s="180">
        <f t="shared" si="1720"/>
        <v>-294.2</v>
      </c>
      <c r="AV289" s="162">
        <f t="shared" si="1762"/>
        <v>0</v>
      </c>
      <c r="AW289" s="259">
        <v>-1439</v>
      </c>
      <c r="AX289" s="176">
        <f t="shared" si="1721"/>
        <v>0</v>
      </c>
      <c r="AY289" s="161">
        <f t="shared" si="1763"/>
        <v>0</v>
      </c>
      <c r="AZ289" s="247">
        <v>-1131.75</v>
      </c>
      <c r="BA289" s="181">
        <f t="shared" si="1722"/>
        <v>0</v>
      </c>
      <c r="BB289" s="162">
        <f t="shared" si="1764"/>
        <v>0</v>
      </c>
      <c r="BC289" s="247">
        <v>-120.98</v>
      </c>
      <c r="BD289" s="182">
        <f t="shared" si="1723"/>
        <v>0</v>
      </c>
      <c r="BE289" s="161">
        <f t="shared" si="1765"/>
        <v>0</v>
      </c>
      <c r="BF289" s="247">
        <v>-2126.75</v>
      </c>
      <c r="BG289" s="182">
        <f t="shared" si="1724"/>
        <v>0</v>
      </c>
      <c r="BH289" s="161">
        <f t="shared" si="1766"/>
        <v>0</v>
      </c>
      <c r="BI289" s="247">
        <v>-1102.3800000000001</v>
      </c>
      <c r="BJ289" s="180">
        <f t="shared" si="1725"/>
        <v>0</v>
      </c>
      <c r="BK289" s="161">
        <f t="shared" si="1767"/>
        <v>1</v>
      </c>
      <c r="BL289" s="247">
        <v>-282.88</v>
      </c>
      <c r="BM289" s="180">
        <f t="shared" si="1726"/>
        <v>-282.88</v>
      </c>
      <c r="BN289" s="161">
        <f t="shared" si="1768"/>
        <v>0</v>
      </c>
      <c r="BO289" s="259">
        <v>-3251.5</v>
      </c>
      <c r="BP289" s="176">
        <f t="shared" si="1727"/>
        <v>0</v>
      </c>
      <c r="BQ289" s="161">
        <f t="shared" si="1769"/>
        <v>0</v>
      </c>
      <c r="BR289" s="259">
        <v>-788.99</v>
      </c>
      <c r="BS289" s="182">
        <f t="shared" si="1728"/>
        <v>0</v>
      </c>
      <c r="BT289" s="161">
        <f t="shared" si="1770"/>
        <v>1</v>
      </c>
      <c r="BU289" s="259">
        <v>-413.99</v>
      </c>
      <c r="BV289" s="180">
        <f t="shared" si="1729"/>
        <v>-413.99</v>
      </c>
      <c r="BW289" s="162">
        <f t="shared" si="1771"/>
        <v>1</v>
      </c>
      <c r="BX289" s="259">
        <v>-114</v>
      </c>
      <c r="BY289" s="176">
        <f t="shared" si="1730"/>
        <v>-114</v>
      </c>
      <c r="BZ289" s="161">
        <f t="shared" si="1772"/>
        <v>0</v>
      </c>
      <c r="CA289" s="259">
        <v>-1328.01</v>
      </c>
      <c r="CB289" s="180">
        <f t="shared" si="1731"/>
        <v>0</v>
      </c>
      <c r="CC289" s="162">
        <f t="shared" si="1773"/>
        <v>0</v>
      </c>
      <c r="CD289" s="260">
        <v>392.75</v>
      </c>
      <c r="CE289" s="182">
        <f t="shared" si="1732"/>
        <v>0</v>
      </c>
      <c r="CF289" s="410">
        <f t="shared" si="1774"/>
        <v>0</v>
      </c>
      <c r="CG289" s="259">
        <v>-1349</v>
      </c>
      <c r="CH289" s="182">
        <f t="shared" si="1733"/>
        <v>0</v>
      </c>
      <c r="CI289" s="416">
        <f t="shared" si="1775"/>
        <v>0</v>
      </c>
      <c r="CJ289" s="259">
        <v>-694</v>
      </c>
      <c r="CK289" s="444">
        <f t="shared" si="1734"/>
        <v>0</v>
      </c>
      <c r="CL289" s="162">
        <f t="shared" si="1776"/>
        <v>0</v>
      </c>
      <c r="CM289" s="259">
        <v>-170</v>
      </c>
      <c r="CN289" s="608">
        <f t="shared" si="1735"/>
        <v>0</v>
      </c>
      <c r="CO289" s="158">
        <f t="shared" si="1736"/>
        <v>-1105.07</v>
      </c>
      <c r="CP289" s="182"/>
      <c r="CQ289" s="731">
        <f t="shared" si="1737"/>
        <v>-1105.07</v>
      </c>
      <c r="CR289" s="599"/>
      <c r="CS289" s="359">
        <f t="shared" si="1777"/>
        <v>42278</v>
      </c>
      <c r="CT289" s="613"/>
      <c r="CU289" s="182"/>
      <c r="CV289" s="608"/>
      <c r="CW289" s="642"/>
      <c r="CX289" s="182"/>
      <c r="CY289" s="608"/>
      <c r="CZ289" s="613"/>
      <c r="DA289" s="182"/>
      <c r="DB289" s="608"/>
      <c r="DC289" s="613"/>
      <c r="DD289" s="182"/>
      <c r="DE289" s="608"/>
      <c r="DF289" s="613"/>
      <c r="DG289" s="182"/>
      <c r="DH289" s="608"/>
      <c r="DI289" s="613"/>
      <c r="DJ289" s="182"/>
      <c r="DK289" s="608"/>
      <c r="DL289" s="613"/>
      <c r="DM289" s="182"/>
      <c r="DN289" s="608"/>
      <c r="DO289" s="613"/>
      <c r="DP289" s="182"/>
      <c r="DQ289" s="608"/>
      <c r="DR289" s="613"/>
      <c r="DS289" s="182"/>
      <c r="DT289" s="608"/>
      <c r="DU289" s="613"/>
      <c r="DV289" s="182"/>
      <c r="DW289" s="608"/>
      <c r="DX289" s="613"/>
      <c r="DY289" s="182"/>
      <c r="DZ289" s="608"/>
      <c r="EA289" s="613"/>
      <c r="EB289" s="182"/>
      <c r="EC289" s="608"/>
      <c r="ED289" s="613"/>
      <c r="EE289" s="182"/>
      <c r="EF289" s="608"/>
      <c r="EG289" s="613"/>
      <c r="EH289" s="182"/>
      <c r="EI289" s="608"/>
      <c r="EJ289" s="613"/>
      <c r="EK289" s="182"/>
      <c r="EL289" s="608"/>
      <c r="EM289" s="613"/>
      <c r="EN289" s="182"/>
      <c r="EO289" s="608"/>
      <c r="EP289" s="613"/>
      <c r="EQ289" s="182"/>
      <c r="ER289" s="608"/>
      <c r="ES289" s="613"/>
      <c r="ET289" s="182"/>
      <c r="EU289" s="608"/>
      <c r="EV289" s="613"/>
      <c r="EW289" s="182"/>
      <c r="EX289" s="608"/>
      <c r="EY289" s="613"/>
      <c r="EZ289" s="182"/>
      <c r="FA289" s="608"/>
      <c r="FB289" s="182"/>
      <c r="FC289" s="182"/>
      <c r="FD289" s="182"/>
      <c r="FE289" s="588"/>
      <c r="FF289" s="182"/>
      <c r="FG289" s="181"/>
      <c r="FH289" s="860"/>
      <c r="FI289" s="662">
        <f t="shared" si="1400"/>
        <v>43647</v>
      </c>
      <c r="FJ289" s="688">
        <f t="shared" si="1830"/>
        <v>0</v>
      </c>
      <c r="FK289" s="688">
        <f t="shared" si="1779"/>
        <v>0</v>
      </c>
      <c r="FL289" s="240">
        <f t="shared" si="1780"/>
        <v>0</v>
      </c>
      <c r="FM289" s="240">
        <f t="shared" si="1781"/>
        <v>0</v>
      </c>
      <c r="FN289" s="240">
        <f t="shared" si="1782"/>
        <v>0</v>
      </c>
      <c r="FO289" s="240">
        <f t="shared" si="1783"/>
        <v>0</v>
      </c>
      <c r="FP289" s="240">
        <f t="shared" si="1784"/>
        <v>0</v>
      </c>
      <c r="FQ289" s="240">
        <f t="shared" si="1785"/>
        <v>0</v>
      </c>
      <c r="FR289" s="240">
        <f t="shared" si="1786"/>
        <v>0</v>
      </c>
      <c r="FS289" s="240">
        <f t="shared" si="1787"/>
        <v>0</v>
      </c>
      <c r="FT289" s="240">
        <f t="shared" si="1788"/>
        <v>17331.010000000002</v>
      </c>
      <c r="FU289" s="240">
        <f t="shared" si="1789"/>
        <v>0</v>
      </c>
      <c r="FV289" s="240">
        <f t="shared" si="1790"/>
        <v>61119.98</v>
      </c>
      <c r="FW289" s="240">
        <f t="shared" si="1791"/>
        <v>0</v>
      </c>
      <c r="FX289" s="240">
        <f t="shared" si="1792"/>
        <v>0</v>
      </c>
      <c r="FY289" s="240">
        <f t="shared" si="1793"/>
        <v>0</v>
      </c>
      <c r="FZ289" s="240">
        <f t="shared" si="1794"/>
        <v>0</v>
      </c>
      <c r="GA289" s="240">
        <f t="shared" si="1795"/>
        <v>0</v>
      </c>
      <c r="GB289" s="240">
        <f t="shared" si="1796"/>
        <v>104424.87000000002</v>
      </c>
      <c r="GC289" s="681">
        <f t="shared" si="1797"/>
        <v>52212.439999999995</v>
      </c>
      <c r="GD289" s="681">
        <f t="shared" si="1798"/>
        <v>0</v>
      </c>
      <c r="GE289" s="681">
        <f t="shared" si="1799"/>
        <v>0</v>
      </c>
      <c r="GF289" s="681">
        <f t="shared" si="1704"/>
        <v>235088.30000000005</v>
      </c>
      <c r="GG289" s="169">
        <f t="shared" si="1705"/>
        <v>43647</v>
      </c>
      <c r="GH289" s="686">
        <f t="shared" si="1800"/>
        <v>0</v>
      </c>
      <c r="GI289" s="171">
        <f t="shared" si="1801"/>
        <v>0</v>
      </c>
      <c r="GJ289" s="171">
        <f t="shared" si="1802"/>
        <v>0</v>
      </c>
      <c r="GK289" s="171">
        <f t="shared" si="1803"/>
        <v>0</v>
      </c>
      <c r="GL289" s="171">
        <f t="shared" si="1804"/>
        <v>0</v>
      </c>
      <c r="GM289" s="171">
        <f t="shared" si="1805"/>
        <v>0</v>
      </c>
      <c r="GN289" s="171">
        <f t="shared" si="1806"/>
        <v>0</v>
      </c>
      <c r="GO289" s="171">
        <f t="shared" si="1807"/>
        <v>0</v>
      </c>
      <c r="GP289" s="171">
        <f t="shared" si="1808"/>
        <v>0</v>
      </c>
      <c r="GQ289" s="171">
        <f t="shared" si="1809"/>
        <v>0</v>
      </c>
      <c r="GR289" s="171">
        <f t="shared" si="1810"/>
        <v>0</v>
      </c>
      <c r="GS289" s="171">
        <f t="shared" si="1811"/>
        <v>10390.000000000004</v>
      </c>
      <c r="GT289" s="171">
        <f t="shared" si="1812"/>
        <v>0</v>
      </c>
      <c r="GU289" s="171">
        <f t="shared" si="1813"/>
        <v>0</v>
      </c>
      <c r="GV289" s="171">
        <f t="shared" si="1814"/>
        <v>0</v>
      </c>
      <c r="GW289" s="171">
        <f t="shared" si="1815"/>
        <v>0</v>
      </c>
      <c r="GX289" s="171">
        <f t="shared" si="1816"/>
        <v>0</v>
      </c>
      <c r="GY289" s="171">
        <f t="shared" si="1817"/>
        <v>20111.009999999998</v>
      </c>
      <c r="GZ289" s="171">
        <f t="shared" si="1818"/>
        <v>0</v>
      </c>
      <c r="HA289" s="171">
        <f t="shared" si="1819"/>
        <v>0</v>
      </c>
      <c r="HB289" s="171">
        <f t="shared" si="1820"/>
        <v>124612.08000000003</v>
      </c>
      <c r="HC289" s="171">
        <f t="shared" si="1821"/>
        <v>19552.239999999998</v>
      </c>
      <c r="HD289" s="171">
        <f t="shared" si="1822"/>
        <v>0</v>
      </c>
      <c r="HE289" s="171">
        <f t="shared" si="1823"/>
        <v>0</v>
      </c>
      <c r="HF289" s="171">
        <f t="shared" si="1824"/>
        <v>0</v>
      </c>
      <c r="HG289" s="171">
        <f t="shared" si="1825"/>
        <v>0</v>
      </c>
      <c r="HH289" s="171">
        <f t="shared" si="1826"/>
        <v>0</v>
      </c>
      <c r="HI289" s="778"/>
      <c r="HJ289" s="171">
        <f t="shared" si="1827"/>
        <v>-700.72</v>
      </c>
      <c r="HK289" s="171">
        <f t="shared" si="1828"/>
        <v>6883.24</v>
      </c>
      <c r="HL289" s="172">
        <f t="shared" si="1829"/>
        <v>43647</v>
      </c>
      <c r="HM289" s="171">
        <f t="shared" si="1706"/>
        <v>409753.63000000024</v>
      </c>
      <c r="HN289" s="700">
        <f t="shared" si="1738"/>
        <v>42278</v>
      </c>
      <c r="HO289" s="160">
        <f t="shared" si="1739"/>
        <v>0</v>
      </c>
      <c r="HP289" s="160">
        <f t="shared" si="1740"/>
        <v>-1105.07</v>
      </c>
      <c r="HQ289" s="171">
        <f t="shared" si="1741"/>
        <v>-1105.07</v>
      </c>
      <c r="HR289" s="168">
        <f t="shared" si="1742"/>
        <v>0</v>
      </c>
      <c r="HS289" s="168">
        <f t="shared" si="1743"/>
        <v>1</v>
      </c>
      <c r="HT289" s="160">
        <f t="shared" si="1778"/>
        <v>153604.68000000002</v>
      </c>
      <c r="HU289" s="158">
        <f>MAX(HT55:HT289)</f>
        <v>154709.75000000003</v>
      </c>
      <c r="HV289" s="158">
        <f t="shared" si="1744"/>
        <v>-1105.070000000007</v>
      </c>
      <c r="HW289" s="170"/>
      <c r="HX289" s="468"/>
      <c r="HY289" s="156"/>
      <c r="HZ289" s="156"/>
      <c r="IA289" s="156"/>
      <c r="IB289" s="156"/>
      <c r="IC289" s="156"/>
      <c r="ID289" s="156"/>
      <c r="IE289" s="156"/>
      <c r="IF289" s="156"/>
      <c r="IG289" s="156"/>
      <c r="IH289" s="156"/>
      <c r="II289" s="156"/>
      <c r="IJ289" s="156"/>
      <c r="IK289" s="156"/>
      <c r="IL289" s="156"/>
      <c r="IM289" s="156"/>
      <c r="IN289" s="156"/>
      <c r="IO289" s="156"/>
      <c r="IP289" s="156"/>
      <c r="IQ289" s="156"/>
      <c r="IR289" s="156"/>
      <c r="IS289" s="156"/>
      <c r="IT289" s="156"/>
      <c r="IU289" s="156"/>
      <c r="IV289" s="156"/>
      <c r="IW289" s="156"/>
      <c r="IX289" s="156"/>
      <c r="IY289" s="156"/>
      <c r="IZ289" s="156"/>
      <c r="JA289" s="156"/>
      <c r="JB289" s="156"/>
      <c r="JC289" s="156"/>
      <c r="JD289" s="156"/>
      <c r="JE289" s="156"/>
      <c r="JF289" s="156"/>
      <c r="JG289" s="156"/>
      <c r="JH289" s="156"/>
      <c r="JI289" s="156"/>
      <c r="JJ289" s="156"/>
      <c r="JK289" s="156"/>
      <c r="JL289" s="156"/>
      <c r="JM289" s="156"/>
      <c r="JN289" s="156"/>
      <c r="JO289" s="156"/>
      <c r="JP289" s="156"/>
      <c r="JQ289" s="156"/>
      <c r="JR289" s="156"/>
      <c r="JS289" s="156"/>
      <c r="JT289" s="156"/>
      <c r="JU289" s="156"/>
    </row>
    <row r="290" spans="1:281" s="174" customFormat="1" ht="19.5" customHeight="1" x14ac:dyDescent="0.35">
      <c r="A290" s="156"/>
      <c r="B290" s="813">
        <f t="shared" si="1745"/>
        <v>42309</v>
      </c>
      <c r="C290" s="814">
        <f t="shared" si="1746"/>
        <v>27031.48</v>
      </c>
      <c r="D290" s="816">
        <v>0</v>
      </c>
      <c r="E290" s="816">
        <v>0</v>
      </c>
      <c r="F290" s="814">
        <f t="shared" si="1707"/>
        <v>1639</v>
      </c>
      <c r="G290" s="817">
        <f t="shared" si="1747"/>
        <v>28670.48</v>
      </c>
      <c r="H290" s="818">
        <f t="shared" si="1748"/>
        <v>6.0633010105255056E-2</v>
      </c>
      <c r="I290" s="765">
        <f t="shared" si="1749"/>
        <v>155243.68000000002</v>
      </c>
      <c r="J290" s="159">
        <f t="shared" si="1708"/>
        <v>0</v>
      </c>
      <c r="K290" s="267">
        <v>42309</v>
      </c>
      <c r="L290" s="162">
        <f t="shared" si="1750"/>
        <v>0</v>
      </c>
      <c r="M290" s="260">
        <v>52.5</v>
      </c>
      <c r="N290" s="175">
        <f t="shared" si="1709"/>
        <v>0</v>
      </c>
      <c r="O290" s="162">
        <f t="shared" si="1751"/>
        <v>0</v>
      </c>
      <c r="P290" s="260">
        <v>5.25</v>
      </c>
      <c r="Q290" s="176">
        <f t="shared" si="1710"/>
        <v>0</v>
      </c>
      <c r="R290" s="161">
        <f t="shared" si="1752"/>
        <v>0</v>
      </c>
      <c r="S290" s="260">
        <v>313.60000000000002</v>
      </c>
      <c r="T290" s="177">
        <f t="shared" si="1711"/>
        <v>0</v>
      </c>
      <c r="U290" s="164">
        <f t="shared" si="1753"/>
        <v>0</v>
      </c>
      <c r="V290" s="260">
        <v>31.36</v>
      </c>
      <c r="W290" s="177">
        <f t="shared" si="1712"/>
        <v>0</v>
      </c>
      <c r="X290" s="164">
        <f t="shared" si="1754"/>
        <v>0</v>
      </c>
      <c r="Y290" s="248">
        <v>7756</v>
      </c>
      <c r="Z290" s="178">
        <f t="shared" si="1713"/>
        <v>0</v>
      </c>
      <c r="AA290" s="165">
        <f t="shared" si="1755"/>
        <v>0</v>
      </c>
      <c r="AB290" s="248">
        <v>3878</v>
      </c>
      <c r="AC290" s="179">
        <f t="shared" si="1714"/>
        <v>0</v>
      </c>
      <c r="AD290" s="164">
        <f t="shared" si="1756"/>
        <v>0</v>
      </c>
      <c r="AE290" s="248">
        <v>775.6</v>
      </c>
      <c r="AF290" s="179">
        <f t="shared" si="1715"/>
        <v>0</v>
      </c>
      <c r="AG290" s="164">
        <f t="shared" si="1757"/>
        <v>0</v>
      </c>
      <c r="AH290" s="439">
        <v>5906</v>
      </c>
      <c r="AI290" s="178">
        <f t="shared" si="1716"/>
        <v>0</v>
      </c>
      <c r="AJ290" s="165">
        <f t="shared" si="1758"/>
        <v>0</v>
      </c>
      <c r="AK290" s="439">
        <v>2933.5</v>
      </c>
      <c r="AL290" s="179">
        <f t="shared" si="1717"/>
        <v>0</v>
      </c>
      <c r="AM290" s="164">
        <f t="shared" si="1759"/>
        <v>0</v>
      </c>
      <c r="AN290" s="439">
        <v>1150</v>
      </c>
      <c r="AO290" s="178">
        <f t="shared" si="1718"/>
        <v>0</v>
      </c>
      <c r="AP290" s="165">
        <f t="shared" si="1760"/>
        <v>0</v>
      </c>
      <c r="AQ290" s="259">
        <v>-1119</v>
      </c>
      <c r="AR290" s="179">
        <f t="shared" si="1719"/>
        <v>0</v>
      </c>
      <c r="AS290" s="164">
        <f t="shared" si="1761"/>
        <v>1</v>
      </c>
      <c r="AT290" s="259">
        <v>-147</v>
      </c>
      <c r="AU290" s="180">
        <f t="shared" si="1720"/>
        <v>-147</v>
      </c>
      <c r="AV290" s="162">
        <f t="shared" si="1762"/>
        <v>0</v>
      </c>
      <c r="AW290" s="260">
        <v>1661</v>
      </c>
      <c r="AX290" s="176">
        <f t="shared" si="1721"/>
        <v>0</v>
      </c>
      <c r="AY290" s="161">
        <f t="shared" si="1763"/>
        <v>0</v>
      </c>
      <c r="AZ290" s="248">
        <v>4957.49</v>
      </c>
      <c r="BA290" s="181">
        <f t="shared" si="1722"/>
        <v>0</v>
      </c>
      <c r="BB290" s="162">
        <f t="shared" si="1764"/>
        <v>0</v>
      </c>
      <c r="BC290" s="248">
        <v>495.75</v>
      </c>
      <c r="BD290" s="182">
        <f t="shared" si="1723"/>
        <v>0</v>
      </c>
      <c r="BE290" s="161">
        <f t="shared" si="1765"/>
        <v>0</v>
      </c>
      <c r="BF290" s="248">
        <v>5485</v>
      </c>
      <c r="BG290" s="182">
        <f t="shared" si="1724"/>
        <v>0</v>
      </c>
      <c r="BH290" s="161">
        <f t="shared" si="1766"/>
        <v>0</v>
      </c>
      <c r="BI290" s="248">
        <v>2742.5</v>
      </c>
      <c r="BJ290" s="180">
        <f t="shared" si="1725"/>
        <v>0</v>
      </c>
      <c r="BK290" s="161">
        <f t="shared" si="1767"/>
        <v>1</v>
      </c>
      <c r="BL290" s="248">
        <v>548.5</v>
      </c>
      <c r="BM290" s="180">
        <f t="shared" si="1726"/>
        <v>548.5</v>
      </c>
      <c r="BN290" s="161">
        <f t="shared" si="1768"/>
        <v>0</v>
      </c>
      <c r="BO290" s="259">
        <v>-2023.25</v>
      </c>
      <c r="BP290" s="176">
        <f t="shared" si="1727"/>
        <v>0</v>
      </c>
      <c r="BQ290" s="161">
        <f t="shared" si="1769"/>
        <v>0</v>
      </c>
      <c r="BR290" s="260">
        <v>2062.5</v>
      </c>
      <c r="BS290" s="182">
        <f t="shared" si="1728"/>
        <v>0</v>
      </c>
      <c r="BT290" s="161">
        <f t="shared" si="1770"/>
        <v>1</v>
      </c>
      <c r="BU290" s="260">
        <v>1031.25</v>
      </c>
      <c r="BV290" s="180">
        <f t="shared" si="1729"/>
        <v>1031.25</v>
      </c>
      <c r="BW290" s="162">
        <f t="shared" si="1771"/>
        <v>1</v>
      </c>
      <c r="BX290" s="260">
        <v>206.25</v>
      </c>
      <c r="BY290" s="176">
        <f t="shared" si="1730"/>
        <v>206.25</v>
      </c>
      <c r="BZ290" s="161">
        <f t="shared" si="1772"/>
        <v>0</v>
      </c>
      <c r="CA290" s="260">
        <v>3223.99</v>
      </c>
      <c r="CB290" s="180">
        <f t="shared" si="1731"/>
        <v>0</v>
      </c>
      <c r="CC290" s="162">
        <f t="shared" si="1773"/>
        <v>0</v>
      </c>
      <c r="CD290" s="260">
        <v>259.2</v>
      </c>
      <c r="CE290" s="182">
        <f t="shared" si="1732"/>
        <v>0</v>
      </c>
      <c r="CF290" s="410">
        <f t="shared" si="1774"/>
        <v>0</v>
      </c>
      <c r="CG290" s="260">
        <v>3162</v>
      </c>
      <c r="CH290" s="182">
        <f t="shared" si="1733"/>
        <v>0</v>
      </c>
      <c r="CI290" s="416">
        <f t="shared" si="1775"/>
        <v>0</v>
      </c>
      <c r="CJ290" s="260">
        <v>1542</v>
      </c>
      <c r="CK290" s="444">
        <f t="shared" si="1734"/>
        <v>0</v>
      </c>
      <c r="CL290" s="162">
        <f t="shared" si="1776"/>
        <v>0</v>
      </c>
      <c r="CM290" s="260">
        <v>246</v>
      </c>
      <c r="CN290" s="608">
        <f t="shared" si="1735"/>
        <v>0</v>
      </c>
      <c r="CO290" s="158">
        <f t="shared" si="1736"/>
        <v>1639</v>
      </c>
      <c r="CP290" s="182"/>
      <c r="CQ290" s="731">
        <f t="shared" si="1737"/>
        <v>1639</v>
      </c>
      <c r="CR290" s="599"/>
      <c r="CS290" s="359">
        <f t="shared" si="1777"/>
        <v>42309</v>
      </c>
      <c r="CT290" s="613"/>
      <c r="CU290" s="182"/>
      <c r="CV290" s="608"/>
      <c r="CW290" s="642"/>
      <c r="CX290" s="182"/>
      <c r="CY290" s="608"/>
      <c r="CZ290" s="613"/>
      <c r="DA290" s="182"/>
      <c r="DB290" s="608"/>
      <c r="DC290" s="613"/>
      <c r="DD290" s="182"/>
      <c r="DE290" s="608"/>
      <c r="DF290" s="613"/>
      <c r="DG290" s="182"/>
      <c r="DH290" s="608"/>
      <c r="DI290" s="613"/>
      <c r="DJ290" s="182"/>
      <c r="DK290" s="608"/>
      <c r="DL290" s="613"/>
      <c r="DM290" s="182"/>
      <c r="DN290" s="608"/>
      <c r="DO290" s="613"/>
      <c r="DP290" s="182"/>
      <c r="DQ290" s="608"/>
      <c r="DR290" s="613"/>
      <c r="DS290" s="182"/>
      <c r="DT290" s="608"/>
      <c r="DU290" s="613"/>
      <c r="DV290" s="182"/>
      <c r="DW290" s="608"/>
      <c r="DX290" s="613"/>
      <c r="DY290" s="182"/>
      <c r="DZ290" s="608"/>
      <c r="EA290" s="613"/>
      <c r="EB290" s="182"/>
      <c r="EC290" s="608"/>
      <c r="ED290" s="613"/>
      <c r="EE290" s="182"/>
      <c r="EF290" s="608"/>
      <c r="EG290" s="613"/>
      <c r="EH290" s="182"/>
      <c r="EI290" s="608"/>
      <c r="EJ290" s="613"/>
      <c r="EK290" s="182"/>
      <c r="EL290" s="608"/>
      <c r="EM290" s="613"/>
      <c r="EN290" s="182"/>
      <c r="EO290" s="608"/>
      <c r="EP290" s="613"/>
      <c r="EQ290" s="182"/>
      <c r="ER290" s="608"/>
      <c r="ES290" s="613"/>
      <c r="ET290" s="182"/>
      <c r="EU290" s="608"/>
      <c r="EV290" s="613"/>
      <c r="EW290" s="182"/>
      <c r="EX290" s="608"/>
      <c r="EY290" s="613"/>
      <c r="EZ290" s="182"/>
      <c r="FA290" s="608"/>
      <c r="FB290" s="182"/>
      <c r="FC290" s="182"/>
      <c r="FD290" s="182"/>
      <c r="FE290" s="588"/>
      <c r="FF290" s="182"/>
      <c r="FG290" s="181"/>
      <c r="FH290" s="860"/>
      <c r="FI290" s="662">
        <f t="shared" si="1400"/>
        <v>43678</v>
      </c>
      <c r="FJ290" s="688">
        <f t="shared" si="1830"/>
        <v>0</v>
      </c>
      <c r="FK290" s="688">
        <f t="shared" si="1779"/>
        <v>0</v>
      </c>
      <c r="FL290" s="240">
        <f t="shared" si="1780"/>
        <v>0</v>
      </c>
      <c r="FM290" s="240">
        <f t="shared" si="1781"/>
        <v>0</v>
      </c>
      <c r="FN290" s="240">
        <f t="shared" si="1782"/>
        <v>0</v>
      </c>
      <c r="FO290" s="240">
        <f t="shared" si="1783"/>
        <v>0</v>
      </c>
      <c r="FP290" s="240">
        <f t="shared" si="1784"/>
        <v>0</v>
      </c>
      <c r="FQ290" s="240">
        <f t="shared" si="1785"/>
        <v>0</v>
      </c>
      <c r="FR290" s="240">
        <f t="shared" si="1786"/>
        <v>0</v>
      </c>
      <c r="FS290" s="240">
        <f t="shared" si="1787"/>
        <v>0</v>
      </c>
      <c r="FT290" s="240">
        <f t="shared" si="1788"/>
        <v>16791.010000000002</v>
      </c>
      <c r="FU290" s="240">
        <f t="shared" si="1789"/>
        <v>0</v>
      </c>
      <c r="FV290" s="240">
        <f t="shared" si="1790"/>
        <v>59445.98</v>
      </c>
      <c r="FW290" s="240">
        <f t="shared" si="1791"/>
        <v>0</v>
      </c>
      <c r="FX290" s="240">
        <f t="shared" si="1792"/>
        <v>0</v>
      </c>
      <c r="FY290" s="240">
        <f t="shared" si="1793"/>
        <v>0</v>
      </c>
      <c r="FZ290" s="240">
        <f t="shared" si="1794"/>
        <v>0</v>
      </c>
      <c r="GA290" s="240">
        <f t="shared" si="1795"/>
        <v>0</v>
      </c>
      <c r="GB290" s="240">
        <f t="shared" si="1796"/>
        <v>108699.87000000002</v>
      </c>
      <c r="GC290" s="681">
        <f t="shared" si="1797"/>
        <v>54349.929999999993</v>
      </c>
      <c r="GD290" s="681">
        <f t="shared" si="1798"/>
        <v>0</v>
      </c>
      <c r="GE290" s="681">
        <f t="shared" si="1799"/>
        <v>0</v>
      </c>
      <c r="GF290" s="681">
        <f t="shared" si="1704"/>
        <v>239286.79000000004</v>
      </c>
      <c r="GG290" s="169">
        <f t="shared" si="1705"/>
        <v>43678</v>
      </c>
      <c r="GH290" s="686">
        <f t="shared" si="1800"/>
        <v>0</v>
      </c>
      <c r="GI290" s="171">
        <f t="shared" si="1801"/>
        <v>0</v>
      </c>
      <c r="GJ290" s="171">
        <f t="shared" si="1802"/>
        <v>0</v>
      </c>
      <c r="GK290" s="171">
        <f t="shared" si="1803"/>
        <v>0</v>
      </c>
      <c r="GL290" s="171">
        <f t="shared" si="1804"/>
        <v>0</v>
      </c>
      <c r="GM290" s="171">
        <f t="shared" si="1805"/>
        <v>0</v>
      </c>
      <c r="GN290" s="171">
        <f t="shared" si="1806"/>
        <v>0</v>
      </c>
      <c r="GO290" s="171">
        <f t="shared" si="1807"/>
        <v>0</v>
      </c>
      <c r="GP290" s="171">
        <f t="shared" si="1808"/>
        <v>0</v>
      </c>
      <c r="GQ290" s="171">
        <f t="shared" si="1809"/>
        <v>0</v>
      </c>
      <c r="GR290" s="171">
        <f t="shared" si="1810"/>
        <v>0</v>
      </c>
      <c r="GS290" s="171">
        <f t="shared" si="1811"/>
        <v>10501.700000000004</v>
      </c>
      <c r="GT290" s="171">
        <f t="shared" si="1812"/>
        <v>0</v>
      </c>
      <c r="GU290" s="171">
        <f t="shared" si="1813"/>
        <v>0</v>
      </c>
      <c r="GV290" s="171">
        <f t="shared" si="1814"/>
        <v>0</v>
      </c>
      <c r="GW290" s="171">
        <f t="shared" si="1815"/>
        <v>0</v>
      </c>
      <c r="GX290" s="171">
        <f t="shared" si="1816"/>
        <v>0</v>
      </c>
      <c r="GY290" s="171">
        <f t="shared" si="1817"/>
        <v>20219.64</v>
      </c>
      <c r="GZ290" s="171">
        <f t="shared" si="1818"/>
        <v>0</v>
      </c>
      <c r="HA290" s="171">
        <f t="shared" si="1819"/>
        <v>0</v>
      </c>
      <c r="HB290" s="171">
        <f t="shared" si="1820"/>
        <v>124454.32000000004</v>
      </c>
      <c r="HC290" s="171">
        <f t="shared" si="1821"/>
        <v>19489.489999999998</v>
      </c>
      <c r="HD290" s="171">
        <f t="shared" si="1822"/>
        <v>0</v>
      </c>
      <c r="HE290" s="171">
        <f t="shared" si="1823"/>
        <v>0</v>
      </c>
      <c r="HF290" s="171">
        <f t="shared" si="1824"/>
        <v>0</v>
      </c>
      <c r="HG290" s="171">
        <f t="shared" si="1825"/>
        <v>0</v>
      </c>
      <c r="HH290" s="171">
        <f t="shared" si="1826"/>
        <v>0</v>
      </c>
      <c r="HI290" s="778"/>
      <c r="HJ290" s="171">
        <f t="shared" si="1827"/>
        <v>-0.18000000000000682</v>
      </c>
      <c r="HK290" s="171">
        <f t="shared" si="1828"/>
        <v>4198.49</v>
      </c>
      <c r="HL290" s="172">
        <f t="shared" si="1829"/>
        <v>43678</v>
      </c>
      <c r="HM290" s="171">
        <f t="shared" si="1706"/>
        <v>413951.94000000024</v>
      </c>
      <c r="HN290" s="700">
        <f t="shared" si="1738"/>
        <v>42309</v>
      </c>
      <c r="HO290" s="160">
        <f t="shared" si="1739"/>
        <v>1639</v>
      </c>
      <c r="HP290" s="160">
        <f t="shared" si="1740"/>
        <v>0</v>
      </c>
      <c r="HQ290" s="171">
        <f t="shared" si="1741"/>
        <v>1639</v>
      </c>
      <c r="HR290" s="168">
        <f t="shared" si="1742"/>
        <v>1</v>
      </c>
      <c r="HS290" s="168">
        <f t="shared" si="1743"/>
        <v>0</v>
      </c>
      <c r="HT290" s="160">
        <f t="shared" si="1778"/>
        <v>155243.68000000002</v>
      </c>
      <c r="HU290" s="158">
        <f>MAX(HT55:HT290)</f>
        <v>155243.68000000002</v>
      </c>
      <c r="HV290" s="158">
        <f t="shared" si="1744"/>
        <v>0</v>
      </c>
      <c r="HW290" s="170"/>
      <c r="HX290" s="468"/>
      <c r="HY290" s="156"/>
      <c r="HZ290" s="156"/>
      <c r="IA290" s="156"/>
      <c r="IB290" s="156"/>
      <c r="IC290" s="156"/>
      <c r="ID290" s="156"/>
      <c r="IE290" s="156"/>
      <c r="IF290" s="156"/>
      <c r="IG290" s="156"/>
      <c r="IH290" s="156"/>
      <c r="II290" s="156"/>
      <c r="IJ290" s="156"/>
      <c r="IK290" s="156"/>
      <c r="IL290" s="156"/>
      <c r="IM290" s="156"/>
      <c r="IN290" s="156"/>
      <c r="IO290" s="156"/>
      <c r="IP290" s="156"/>
      <c r="IQ290" s="156"/>
      <c r="IR290" s="156"/>
      <c r="IS290" s="156"/>
      <c r="IT290" s="156"/>
      <c r="IU290" s="156"/>
      <c r="IV290" s="156"/>
      <c r="IW290" s="156"/>
      <c r="IX290" s="156"/>
      <c r="IY290" s="156"/>
      <c r="IZ290" s="156"/>
      <c r="JA290" s="156"/>
      <c r="JB290" s="156"/>
      <c r="JC290" s="156"/>
      <c r="JD290" s="156"/>
      <c r="JE290" s="156"/>
      <c r="JF290" s="156"/>
      <c r="JG290" s="156"/>
      <c r="JH290" s="156"/>
      <c r="JI290" s="156"/>
      <c r="JJ290" s="156"/>
      <c r="JK290" s="156"/>
      <c r="JL290" s="156"/>
      <c r="JM290" s="156"/>
      <c r="JN290" s="156"/>
      <c r="JO290" s="156"/>
      <c r="JP290" s="156"/>
      <c r="JQ290" s="156"/>
      <c r="JR290" s="156"/>
      <c r="JS290" s="156"/>
      <c r="JT290" s="156"/>
      <c r="JU290" s="156"/>
    </row>
    <row r="291" spans="1:281" s="174" customFormat="1" ht="19.5" customHeight="1" x14ac:dyDescent="0.35">
      <c r="A291" s="156"/>
      <c r="B291" s="813">
        <f t="shared" si="1745"/>
        <v>42339</v>
      </c>
      <c r="C291" s="814">
        <f t="shared" si="1746"/>
        <v>28670.48</v>
      </c>
      <c r="D291" s="816">
        <v>0</v>
      </c>
      <c r="E291" s="816">
        <v>0</v>
      </c>
      <c r="F291" s="814">
        <f t="shared" si="1707"/>
        <v>-957.51</v>
      </c>
      <c r="G291" s="817">
        <f t="shared" si="1747"/>
        <v>27712.97</v>
      </c>
      <c r="H291" s="818">
        <f t="shared" si="1748"/>
        <v>-3.3397069041048492E-2</v>
      </c>
      <c r="I291" s="765">
        <f t="shared" si="1749"/>
        <v>154286.17000000001</v>
      </c>
      <c r="J291" s="159">
        <f t="shared" si="1708"/>
        <v>-957.51000000000931</v>
      </c>
      <c r="K291" s="267">
        <v>42339</v>
      </c>
      <c r="L291" s="162">
        <f t="shared" si="1750"/>
        <v>0</v>
      </c>
      <c r="M291" s="260">
        <v>102.5</v>
      </c>
      <c r="N291" s="175">
        <f t="shared" si="1709"/>
        <v>0</v>
      </c>
      <c r="O291" s="162">
        <f t="shared" si="1751"/>
        <v>0</v>
      </c>
      <c r="P291" s="259">
        <v>-24.85</v>
      </c>
      <c r="Q291" s="176">
        <f t="shared" si="1710"/>
        <v>0</v>
      </c>
      <c r="R291" s="161">
        <f t="shared" si="1752"/>
        <v>0</v>
      </c>
      <c r="S291" s="259">
        <v>-1424.8</v>
      </c>
      <c r="T291" s="177">
        <f t="shared" si="1711"/>
        <v>0</v>
      </c>
      <c r="U291" s="164">
        <f t="shared" si="1753"/>
        <v>0</v>
      </c>
      <c r="V291" s="259">
        <v>-142.47999999999999</v>
      </c>
      <c r="W291" s="177">
        <f t="shared" si="1712"/>
        <v>0</v>
      </c>
      <c r="X291" s="164">
        <f t="shared" si="1754"/>
        <v>0</v>
      </c>
      <c r="Y291" s="248">
        <v>307</v>
      </c>
      <c r="Z291" s="178">
        <f t="shared" si="1713"/>
        <v>0</v>
      </c>
      <c r="AA291" s="165">
        <f t="shared" si="1755"/>
        <v>0</v>
      </c>
      <c r="AB291" s="248">
        <v>153.5</v>
      </c>
      <c r="AC291" s="179">
        <f t="shared" si="1714"/>
        <v>0</v>
      </c>
      <c r="AD291" s="164">
        <f t="shared" si="1756"/>
        <v>0</v>
      </c>
      <c r="AE291" s="248">
        <v>30.7</v>
      </c>
      <c r="AF291" s="179">
        <f t="shared" si="1715"/>
        <v>0</v>
      </c>
      <c r="AG291" s="164">
        <f t="shared" si="1757"/>
        <v>0</v>
      </c>
      <c r="AH291" s="439">
        <v>1165</v>
      </c>
      <c r="AI291" s="178">
        <f t="shared" si="1716"/>
        <v>0</v>
      </c>
      <c r="AJ291" s="165">
        <f t="shared" si="1758"/>
        <v>0</v>
      </c>
      <c r="AK291" s="439">
        <v>582.5</v>
      </c>
      <c r="AL291" s="179">
        <f t="shared" si="1717"/>
        <v>0</v>
      </c>
      <c r="AM291" s="164">
        <f t="shared" si="1759"/>
        <v>0</v>
      </c>
      <c r="AN291" s="439">
        <v>233</v>
      </c>
      <c r="AO291" s="178">
        <f t="shared" si="1718"/>
        <v>0</v>
      </c>
      <c r="AP291" s="165">
        <f t="shared" si="1760"/>
        <v>0</v>
      </c>
      <c r="AQ291" s="259">
        <v>-2123</v>
      </c>
      <c r="AR291" s="179">
        <f t="shared" si="1719"/>
        <v>0</v>
      </c>
      <c r="AS291" s="164">
        <f t="shared" si="1761"/>
        <v>1</v>
      </c>
      <c r="AT291" s="259">
        <v>-282.5</v>
      </c>
      <c r="AU291" s="180">
        <f t="shared" si="1720"/>
        <v>-282.5</v>
      </c>
      <c r="AV291" s="162">
        <f t="shared" si="1762"/>
        <v>0</v>
      </c>
      <c r="AW291" s="260">
        <v>2571</v>
      </c>
      <c r="AX291" s="176">
        <f t="shared" si="1721"/>
        <v>0</v>
      </c>
      <c r="AY291" s="161">
        <f t="shared" si="1763"/>
        <v>0</v>
      </c>
      <c r="AZ291" s="247">
        <v>-2952.74</v>
      </c>
      <c r="BA291" s="181">
        <f t="shared" si="1722"/>
        <v>0</v>
      </c>
      <c r="BB291" s="162">
        <f t="shared" si="1764"/>
        <v>0</v>
      </c>
      <c r="BC291" s="247">
        <v>-299.17</v>
      </c>
      <c r="BD291" s="182">
        <f t="shared" si="1723"/>
        <v>0</v>
      </c>
      <c r="BE291" s="161">
        <f t="shared" si="1765"/>
        <v>0</v>
      </c>
      <c r="BF291" s="247">
        <v>-3219</v>
      </c>
      <c r="BG291" s="182">
        <f t="shared" si="1724"/>
        <v>0</v>
      </c>
      <c r="BH291" s="161">
        <f t="shared" si="1766"/>
        <v>0</v>
      </c>
      <c r="BI291" s="247">
        <v>-1629</v>
      </c>
      <c r="BJ291" s="180">
        <f t="shared" si="1725"/>
        <v>0</v>
      </c>
      <c r="BK291" s="161">
        <f t="shared" si="1767"/>
        <v>1</v>
      </c>
      <c r="BL291" s="247">
        <v>-357</v>
      </c>
      <c r="BM291" s="180">
        <f t="shared" si="1726"/>
        <v>-357</v>
      </c>
      <c r="BN291" s="161">
        <f t="shared" si="1768"/>
        <v>0</v>
      </c>
      <c r="BO291" s="260">
        <v>1962.5</v>
      </c>
      <c r="BP291" s="176">
        <f t="shared" si="1727"/>
        <v>0</v>
      </c>
      <c r="BQ291" s="161">
        <f t="shared" si="1769"/>
        <v>0</v>
      </c>
      <c r="BR291" s="259">
        <v>-439.03</v>
      </c>
      <c r="BS291" s="182">
        <f t="shared" si="1728"/>
        <v>0</v>
      </c>
      <c r="BT291" s="161">
        <f t="shared" si="1770"/>
        <v>1</v>
      </c>
      <c r="BU291" s="259">
        <v>-239.01</v>
      </c>
      <c r="BV291" s="180">
        <f t="shared" si="1729"/>
        <v>-239.01</v>
      </c>
      <c r="BW291" s="162">
        <f t="shared" si="1771"/>
        <v>1</v>
      </c>
      <c r="BX291" s="259">
        <v>-79</v>
      </c>
      <c r="BY291" s="176">
        <f t="shared" si="1730"/>
        <v>-79</v>
      </c>
      <c r="BZ291" s="161">
        <f t="shared" si="1772"/>
        <v>0</v>
      </c>
      <c r="CA291" s="259">
        <v>-1530</v>
      </c>
      <c r="CB291" s="180">
        <f t="shared" si="1731"/>
        <v>0</v>
      </c>
      <c r="CC291" s="162">
        <f t="shared" si="1773"/>
        <v>0</v>
      </c>
      <c r="CD291" s="260">
        <v>248.2</v>
      </c>
      <c r="CE291" s="182">
        <f t="shared" si="1732"/>
        <v>0</v>
      </c>
      <c r="CF291" s="410">
        <f t="shared" si="1774"/>
        <v>0</v>
      </c>
      <c r="CG291" s="260">
        <v>4510</v>
      </c>
      <c r="CH291" s="182">
        <f t="shared" si="1733"/>
        <v>0</v>
      </c>
      <c r="CI291" s="416">
        <f t="shared" si="1775"/>
        <v>0</v>
      </c>
      <c r="CJ291" s="260">
        <v>2255</v>
      </c>
      <c r="CK291" s="444">
        <f t="shared" si="1734"/>
        <v>0</v>
      </c>
      <c r="CL291" s="162">
        <f t="shared" si="1776"/>
        <v>0</v>
      </c>
      <c r="CM291" s="260">
        <v>451</v>
      </c>
      <c r="CN291" s="608">
        <f t="shared" si="1735"/>
        <v>0</v>
      </c>
      <c r="CO291" s="158">
        <f t="shared" si="1736"/>
        <v>-957.51</v>
      </c>
      <c r="CP291" s="182"/>
      <c r="CQ291" s="731">
        <f t="shared" si="1737"/>
        <v>-957.51</v>
      </c>
      <c r="CR291" s="599"/>
      <c r="CS291" s="359">
        <f t="shared" si="1777"/>
        <v>42339</v>
      </c>
      <c r="CT291" s="613"/>
      <c r="CU291" s="182"/>
      <c r="CV291" s="608"/>
      <c r="CW291" s="642"/>
      <c r="CX291" s="182"/>
      <c r="CY291" s="608"/>
      <c r="CZ291" s="613"/>
      <c r="DA291" s="182"/>
      <c r="DB291" s="608"/>
      <c r="DC291" s="613"/>
      <c r="DD291" s="182"/>
      <c r="DE291" s="608"/>
      <c r="DF291" s="613"/>
      <c r="DG291" s="182"/>
      <c r="DH291" s="608"/>
      <c r="DI291" s="613"/>
      <c r="DJ291" s="182"/>
      <c r="DK291" s="608"/>
      <c r="DL291" s="613"/>
      <c r="DM291" s="182"/>
      <c r="DN291" s="608"/>
      <c r="DO291" s="613"/>
      <c r="DP291" s="182"/>
      <c r="DQ291" s="608"/>
      <c r="DR291" s="613"/>
      <c r="DS291" s="182"/>
      <c r="DT291" s="608"/>
      <c r="DU291" s="613"/>
      <c r="DV291" s="182"/>
      <c r="DW291" s="608"/>
      <c r="DX291" s="613"/>
      <c r="DY291" s="182"/>
      <c r="DZ291" s="608"/>
      <c r="EA291" s="613"/>
      <c r="EB291" s="182"/>
      <c r="EC291" s="608"/>
      <c r="ED291" s="613"/>
      <c r="EE291" s="182"/>
      <c r="EF291" s="608"/>
      <c r="EG291" s="613"/>
      <c r="EH291" s="182"/>
      <c r="EI291" s="608"/>
      <c r="EJ291" s="613"/>
      <c r="EK291" s="182"/>
      <c r="EL291" s="608"/>
      <c r="EM291" s="613"/>
      <c r="EN291" s="182"/>
      <c r="EO291" s="608"/>
      <c r="EP291" s="613"/>
      <c r="EQ291" s="182"/>
      <c r="ER291" s="608"/>
      <c r="ES291" s="613"/>
      <c r="ET291" s="182"/>
      <c r="EU291" s="608"/>
      <c r="EV291" s="613"/>
      <c r="EW291" s="182"/>
      <c r="EX291" s="608"/>
      <c r="EY291" s="613"/>
      <c r="EZ291" s="182"/>
      <c r="FA291" s="608"/>
      <c r="FB291" s="182"/>
      <c r="FC291" s="182"/>
      <c r="FD291" s="182"/>
      <c r="FE291" s="588"/>
      <c r="FF291" s="182"/>
      <c r="FG291" s="181"/>
      <c r="FH291" s="860"/>
      <c r="FI291" s="662">
        <f t="shared" si="1400"/>
        <v>43709</v>
      </c>
      <c r="FJ291" s="688">
        <f t="shared" si="1830"/>
        <v>0</v>
      </c>
      <c r="FK291" s="688">
        <f t="shared" si="1779"/>
        <v>0</v>
      </c>
      <c r="FL291" s="240">
        <f t="shared" si="1780"/>
        <v>0</v>
      </c>
      <c r="FM291" s="240">
        <f t="shared" si="1781"/>
        <v>0</v>
      </c>
      <c r="FN291" s="240">
        <f t="shared" si="1782"/>
        <v>0</v>
      </c>
      <c r="FO291" s="240">
        <f t="shared" si="1783"/>
        <v>0</v>
      </c>
      <c r="FP291" s="240">
        <f t="shared" si="1784"/>
        <v>0</v>
      </c>
      <c r="FQ291" s="240">
        <f t="shared" si="1785"/>
        <v>0</v>
      </c>
      <c r="FR291" s="240">
        <f t="shared" si="1786"/>
        <v>0</v>
      </c>
      <c r="FS291" s="240">
        <f t="shared" si="1787"/>
        <v>0</v>
      </c>
      <c r="FT291" s="240">
        <f t="shared" si="1788"/>
        <v>18002.010000000002</v>
      </c>
      <c r="FU291" s="240">
        <f t="shared" si="1789"/>
        <v>0</v>
      </c>
      <c r="FV291" s="240">
        <f t="shared" si="1790"/>
        <v>58415.960000000006</v>
      </c>
      <c r="FW291" s="240">
        <f t="shared" si="1791"/>
        <v>0</v>
      </c>
      <c r="FX291" s="240">
        <f t="shared" si="1792"/>
        <v>0</v>
      </c>
      <c r="FY291" s="240">
        <f t="shared" si="1793"/>
        <v>0</v>
      </c>
      <c r="FZ291" s="240">
        <f t="shared" si="1794"/>
        <v>0</v>
      </c>
      <c r="GA291" s="240">
        <f t="shared" si="1795"/>
        <v>0</v>
      </c>
      <c r="GB291" s="240">
        <f t="shared" si="1796"/>
        <v>109162.40000000002</v>
      </c>
      <c r="GC291" s="681">
        <f t="shared" si="1797"/>
        <v>54581.19999999999</v>
      </c>
      <c r="GD291" s="681">
        <f t="shared" si="1798"/>
        <v>0</v>
      </c>
      <c r="GE291" s="681">
        <f t="shared" si="1799"/>
        <v>0</v>
      </c>
      <c r="GF291" s="681">
        <f t="shared" si="1704"/>
        <v>240161.57</v>
      </c>
      <c r="GG291" s="169">
        <f t="shared" si="1705"/>
        <v>43709</v>
      </c>
      <c r="GH291" s="686">
        <f t="shared" si="1800"/>
        <v>0</v>
      </c>
      <c r="GI291" s="171">
        <f t="shared" si="1801"/>
        <v>0</v>
      </c>
      <c r="GJ291" s="171">
        <f t="shared" si="1802"/>
        <v>0</v>
      </c>
      <c r="GK291" s="171">
        <f t="shared" si="1803"/>
        <v>0</v>
      </c>
      <c r="GL291" s="171">
        <f t="shared" si="1804"/>
        <v>0</v>
      </c>
      <c r="GM291" s="171">
        <f t="shared" si="1805"/>
        <v>0</v>
      </c>
      <c r="GN291" s="171">
        <f t="shared" si="1806"/>
        <v>0</v>
      </c>
      <c r="GO291" s="171">
        <f t="shared" si="1807"/>
        <v>0</v>
      </c>
      <c r="GP291" s="171">
        <f t="shared" si="1808"/>
        <v>0</v>
      </c>
      <c r="GQ291" s="171">
        <f t="shared" si="1809"/>
        <v>0</v>
      </c>
      <c r="GR291" s="171">
        <f t="shared" si="1810"/>
        <v>0</v>
      </c>
      <c r="GS291" s="171">
        <f t="shared" si="1811"/>
        <v>10322.900000000005</v>
      </c>
      <c r="GT291" s="171">
        <f t="shared" si="1812"/>
        <v>0</v>
      </c>
      <c r="GU291" s="171">
        <f t="shared" si="1813"/>
        <v>0</v>
      </c>
      <c r="GV291" s="171">
        <f t="shared" si="1814"/>
        <v>0</v>
      </c>
      <c r="GW291" s="171">
        <f t="shared" si="1815"/>
        <v>0</v>
      </c>
      <c r="GX291" s="171">
        <f t="shared" si="1816"/>
        <v>0</v>
      </c>
      <c r="GY291" s="171">
        <f t="shared" si="1817"/>
        <v>20334.02</v>
      </c>
      <c r="GZ291" s="171">
        <f t="shared" si="1818"/>
        <v>0</v>
      </c>
      <c r="HA291" s="171">
        <f t="shared" si="1819"/>
        <v>0</v>
      </c>
      <c r="HB291" s="171">
        <f t="shared" si="1820"/>
        <v>124627.82000000004</v>
      </c>
      <c r="HC291" s="171">
        <f t="shared" si="1821"/>
        <v>19492.989999999998</v>
      </c>
      <c r="HD291" s="171">
        <f t="shared" si="1822"/>
        <v>0</v>
      </c>
      <c r="HE291" s="171">
        <f t="shared" si="1823"/>
        <v>0</v>
      </c>
      <c r="HF291" s="171">
        <f t="shared" si="1824"/>
        <v>0</v>
      </c>
      <c r="HG291" s="171">
        <f t="shared" si="1825"/>
        <v>0</v>
      </c>
      <c r="HH291" s="171">
        <f t="shared" si="1826"/>
        <v>0</v>
      </c>
      <c r="HI291" s="778"/>
      <c r="HJ291" s="171">
        <f t="shared" si="1827"/>
        <v>112.57999999999998</v>
      </c>
      <c r="HK291" s="171">
        <f t="shared" si="1828"/>
        <v>874.78</v>
      </c>
      <c r="HL291" s="172">
        <f t="shared" si="1829"/>
        <v>43709</v>
      </c>
      <c r="HM291" s="171">
        <f t="shared" si="1706"/>
        <v>414939.30000000028</v>
      </c>
      <c r="HN291" s="700">
        <f t="shared" si="1738"/>
        <v>42339</v>
      </c>
      <c r="HO291" s="160">
        <f t="shared" si="1739"/>
        <v>0</v>
      </c>
      <c r="HP291" s="160">
        <f t="shared" si="1740"/>
        <v>-957.51</v>
      </c>
      <c r="HQ291" s="171">
        <f t="shared" si="1741"/>
        <v>-957.51</v>
      </c>
      <c r="HR291" s="168">
        <f t="shared" si="1742"/>
        <v>0</v>
      </c>
      <c r="HS291" s="168">
        <f t="shared" si="1743"/>
        <v>1</v>
      </c>
      <c r="HT291" s="160">
        <f t="shared" si="1778"/>
        <v>154286.17000000001</v>
      </c>
      <c r="HU291" s="158">
        <f>MAX(HT55:HT291)</f>
        <v>155243.68000000002</v>
      </c>
      <c r="HV291" s="158">
        <f t="shared" si="1744"/>
        <v>-957.51000000000931</v>
      </c>
      <c r="HW291" s="170"/>
      <c r="HX291" s="468"/>
      <c r="HY291" s="156"/>
      <c r="HZ291" s="156"/>
      <c r="IA291" s="156"/>
      <c r="IB291" s="156"/>
      <c r="IC291" s="156"/>
      <c r="ID291" s="156"/>
      <c r="IE291" s="156"/>
      <c r="IF291" s="156"/>
      <c r="IG291" s="156"/>
      <c r="IH291" s="156"/>
      <c r="II291" s="156"/>
      <c r="IJ291" s="156"/>
      <c r="IK291" s="156"/>
      <c r="IL291" s="156"/>
      <c r="IM291" s="156"/>
      <c r="IN291" s="156"/>
      <c r="IO291" s="156"/>
      <c r="IP291" s="156"/>
      <c r="IQ291" s="156"/>
      <c r="IR291" s="156"/>
      <c r="IS291" s="156"/>
      <c r="IT291" s="156"/>
      <c r="IU291" s="156"/>
      <c r="IV291" s="156"/>
      <c r="IW291" s="156"/>
      <c r="IX291" s="156"/>
      <c r="IY291" s="156"/>
      <c r="IZ291" s="156"/>
      <c r="JA291" s="156"/>
      <c r="JB291" s="156"/>
      <c r="JC291" s="156"/>
      <c r="JD291" s="156"/>
      <c r="JE291" s="156"/>
      <c r="JF291" s="156"/>
      <c r="JG291" s="156"/>
      <c r="JH291" s="156"/>
      <c r="JI291" s="156"/>
      <c r="JJ291" s="156"/>
      <c r="JK291" s="156"/>
      <c r="JL291" s="156"/>
      <c r="JM291" s="156"/>
      <c r="JN291" s="156"/>
      <c r="JO291" s="156"/>
      <c r="JP291" s="156"/>
      <c r="JQ291" s="156"/>
      <c r="JR291" s="156"/>
      <c r="JS291" s="156"/>
      <c r="JT291" s="156"/>
      <c r="JU291" s="156"/>
    </row>
    <row r="292" spans="1:281" s="174" customFormat="1" ht="19.5" customHeight="1" thickBot="1" x14ac:dyDescent="0.4">
      <c r="A292" s="156"/>
      <c r="B292" s="813"/>
      <c r="C292" s="814"/>
      <c r="D292" s="816"/>
      <c r="E292" s="816"/>
      <c r="F292" s="820" t="s">
        <v>45</v>
      </c>
      <c r="G292" s="817"/>
      <c r="H292" s="821" t="s">
        <v>25</v>
      </c>
      <c r="I292" s="765"/>
      <c r="J292" s="159"/>
      <c r="K292" s="268"/>
      <c r="L292" s="162"/>
      <c r="M292"/>
      <c r="N292" s="175"/>
      <c r="O292" s="162"/>
      <c r="P292"/>
      <c r="Q292" s="176"/>
      <c r="R292" s="161"/>
      <c r="S292" s="244" t="s">
        <v>117</v>
      </c>
      <c r="T292" s="177"/>
      <c r="U292" s="164"/>
      <c r="V292" s="244" t="s">
        <v>117</v>
      </c>
      <c r="W292" s="177"/>
      <c r="X292" s="164"/>
      <c r="Y292" s="249" t="s">
        <v>45</v>
      </c>
      <c r="Z292" s="178"/>
      <c r="AA292" s="165"/>
      <c r="AB292" s="249" t="s">
        <v>45</v>
      </c>
      <c r="AC292" s="179"/>
      <c r="AD292" s="164"/>
      <c r="AE292" s="249" t="s">
        <v>45</v>
      </c>
      <c r="AF292" s="179"/>
      <c r="AG292" s="164"/>
      <c r="AH292" s="333" t="s">
        <v>45</v>
      </c>
      <c r="AI292" s="178"/>
      <c r="AJ292" s="165"/>
      <c r="AK292" s="333" t="s">
        <v>45</v>
      </c>
      <c r="AL292" s="179"/>
      <c r="AM292" s="164"/>
      <c r="AN292" s="333" t="s">
        <v>45</v>
      </c>
      <c r="AO292" s="178"/>
      <c r="AP292" s="165"/>
      <c r="AQ292" s="244" t="s">
        <v>2</v>
      </c>
      <c r="AR292" s="179"/>
      <c r="AS292" s="164"/>
      <c r="AT292" s="244" t="s">
        <v>2</v>
      </c>
      <c r="AU292" s="180"/>
      <c r="AV292" s="162"/>
      <c r="AW292" s="244" t="s">
        <v>2</v>
      </c>
      <c r="AX292" s="176"/>
      <c r="AY292" s="161"/>
      <c r="AZ292" s="249" t="s">
        <v>2</v>
      </c>
      <c r="BA292" s="181"/>
      <c r="BB292" s="162"/>
      <c r="BC292" s="249" t="s">
        <v>2</v>
      </c>
      <c r="BD292" s="182"/>
      <c r="BE292" s="161"/>
      <c r="BF292" s="485" t="s">
        <v>61</v>
      </c>
      <c r="BG292" s="182"/>
      <c r="BH292" s="161"/>
      <c r="BI292" s="485" t="s">
        <v>61</v>
      </c>
      <c r="BJ292" s="180"/>
      <c r="BK292" s="161"/>
      <c r="BL292" s="485" t="s">
        <v>61</v>
      </c>
      <c r="BM292" s="180"/>
      <c r="BN292" s="161"/>
      <c r="BO292" s="244" t="s">
        <v>2</v>
      </c>
      <c r="BP292" s="176"/>
      <c r="BQ292" s="161"/>
      <c r="BR292" s="244" t="s">
        <v>2</v>
      </c>
      <c r="BS292" s="182"/>
      <c r="BT292" s="161"/>
      <c r="BU292" s="244" t="s">
        <v>2</v>
      </c>
      <c r="BV292" s="180"/>
      <c r="BW292" s="162"/>
      <c r="BX292" s="244" t="s">
        <v>2</v>
      </c>
      <c r="BY292" s="176"/>
      <c r="BZ292" s="161"/>
      <c r="CA292" s="244" t="s">
        <v>2</v>
      </c>
      <c r="CB292" s="180"/>
      <c r="CC292" s="162"/>
      <c r="CD292" s="244" t="s">
        <v>45</v>
      </c>
      <c r="CE292" s="182"/>
      <c r="CF292" s="410"/>
      <c r="CG292" s="244" t="s">
        <v>2</v>
      </c>
      <c r="CH292" s="182"/>
      <c r="CI292" s="416"/>
      <c r="CJ292" s="244" t="s">
        <v>2</v>
      </c>
      <c r="CK292" s="444"/>
      <c r="CL292" s="162"/>
      <c r="CM292" s="244" t="s">
        <v>2</v>
      </c>
      <c r="CN292" s="608"/>
      <c r="CO292" s="702" t="s">
        <v>111</v>
      </c>
      <c r="CP292" s="740" t="s">
        <v>147</v>
      </c>
      <c r="CQ292" s="732" t="s">
        <v>119</v>
      </c>
      <c r="CR292" s="599"/>
      <c r="CS292" s="631"/>
      <c r="CT292" s="588"/>
      <c r="CU292" s="182"/>
      <c r="CV292" s="608"/>
      <c r="CW292" s="642"/>
      <c r="CX292" s="182"/>
      <c r="CY292" s="608"/>
      <c r="CZ292" s="613"/>
      <c r="DA292" s="182"/>
      <c r="DB292" s="608"/>
      <c r="DC292" s="613"/>
      <c r="DD292" s="182"/>
      <c r="DE292" s="608"/>
      <c r="DF292" s="613"/>
      <c r="DG292" s="182"/>
      <c r="DH292" s="608"/>
      <c r="DI292" s="613"/>
      <c r="DJ292" s="182"/>
      <c r="DK292" s="608"/>
      <c r="DL292" s="613"/>
      <c r="DM292" s="182"/>
      <c r="DN292" s="608"/>
      <c r="DO292" s="613"/>
      <c r="DP292" s="182"/>
      <c r="DQ292" s="608"/>
      <c r="DR292" s="613"/>
      <c r="DS292" s="182"/>
      <c r="DT292" s="608"/>
      <c r="DU292" s="613"/>
      <c r="DV292" s="182"/>
      <c r="DW292" s="608"/>
      <c r="DX292" s="613"/>
      <c r="DY292" s="182"/>
      <c r="DZ292" s="608"/>
      <c r="EA292" s="613"/>
      <c r="EB292" s="182"/>
      <c r="EC292" s="608"/>
      <c r="ED292" s="613"/>
      <c r="EE292" s="182"/>
      <c r="EF292" s="608"/>
      <c r="EG292" s="613"/>
      <c r="EH292" s="182"/>
      <c r="EI292" s="608"/>
      <c r="EJ292" s="613"/>
      <c r="EK292" s="182"/>
      <c r="EL292" s="608"/>
      <c r="EM292" s="613"/>
      <c r="EN292" s="182"/>
      <c r="EO292" s="608"/>
      <c r="EP292" s="613"/>
      <c r="EQ292" s="182"/>
      <c r="ER292" s="608"/>
      <c r="ES292" s="613"/>
      <c r="ET292" s="182"/>
      <c r="EU292" s="608"/>
      <c r="EV292" s="613"/>
      <c r="EW292" s="182"/>
      <c r="EX292" s="608"/>
      <c r="EY292" s="613"/>
      <c r="EZ292" s="182"/>
      <c r="FA292" s="608"/>
      <c r="FB292" s="182"/>
      <c r="FC292" s="182"/>
      <c r="FD292" s="182"/>
      <c r="FE292" s="588"/>
      <c r="FF292" s="182"/>
      <c r="FG292" s="181"/>
      <c r="FH292" s="860"/>
      <c r="FI292" s="662">
        <f t="shared" si="1400"/>
        <v>43739</v>
      </c>
      <c r="FJ292" s="688">
        <f t="shared" si="1830"/>
        <v>0</v>
      </c>
      <c r="FK292" s="688">
        <f t="shared" si="1779"/>
        <v>0</v>
      </c>
      <c r="FL292" s="240">
        <f t="shared" si="1780"/>
        <v>0</v>
      </c>
      <c r="FM292" s="240">
        <f t="shared" si="1781"/>
        <v>0</v>
      </c>
      <c r="FN292" s="240">
        <f t="shared" si="1782"/>
        <v>0</v>
      </c>
      <c r="FO292" s="240">
        <f t="shared" si="1783"/>
        <v>0</v>
      </c>
      <c r="FP292" s="240">
        <f t="shared" si="1784"/>
        <v>0</v>
      </c>
      <c r="FQ292" s="240">
        <f t="shared" si="1785"/>
        <v>0</v>
      </c>
      <c r="FR292" s="240">
        <f t="shared" si="1786"/>
        <v>0</v>
      </c>
      <c r="FS292" s="240">
        <f t="shared" si="1787"/>
        <v>0</v>
      </c>
      <c r="FT292" s="240">
        <f t="shared" si="1788"/>
        <v>18051.010000000002</v>
      </c>
      <c r="FU292" s="240">
        <f t="shared" si="1789"/>
        <v>0</v>
      </c>
      <c r="FV292" s="240">
        <f t="shared" si="1790"/>
        <v>57753.98</v>
      </c>
      <c r="FW292" s="240">
        <f t="shared" si="1791"/>
        <v>0</v>
      </c>
      <c r="FX292" s="240">
        <f t="shared" si="1792"/>
        <v>0</v>
      </c>
      <c r="FY292" s="240">
        <f t="shared" si="1793"/>
        <v>0</v>
      </c>
      <c r="FZ292" s="240">
        <f t="shared" si="1794"/>
        <v>0</v>
      </c>
      <c r="GA292" s="240">
        <f t="shared" si="1795"/>
        <v>0</v>
      </c>
      <c r="GB292" s="240">
        <f t="shared" si="1796"/>
        <v>109562.41000000002</v>
      </c>
      <c r="GC292" s="681">
        <f t="shared" si="1797"/>
        <v>54781.19999999999</v>
      </c>
      <c r="GD292" s="681">
        <f t="shared" si="1798"/>
        <v>0</v>
      </c>
      <c r="GE292" s="681">
        <f t="shared" si="1799"/>
        <v>0</v>
      </c>
      <c r="GF292" s="681">
        <f t="shared" si="1704"/>
        <v>240148.6</v>
      </c>
      <c r="GG292" s="169">
        <f t="shared" si="1705"/>
        <v>43739</v>
      </c>
      <c r="GH292" s="686">
        <f t="shared" si="1800"/>
        <v>0</v>
      </c>
      <c r="GI292" s="171">
        <f t="shared" si="1801"/>
        <v>0</v>
      </c>
      <c r="GJ292" s="171">
        <f t="shared" si="1802"/>
        <v>0</v>
      </c>
      <c r="GK292" s="171">
        <f t="shared" si="1803"/>
        <v>0</v>
      </c>
      <c r="GL292" s="171">
        <f t="shared" si="1804"/>
        <v>0</v>
      </c>
      <c r="GM292" s="171">
        <f t="shared" si="1805"/>
        <v>0</v>
      </c>
      <c r="GN292" s="171">
        <f t="shared" si="1806"/>
        <v>0</v>
      </c>
      <c r="GO292" s="171">
        <f t="shared" si="1807"/>
        <v>0</v>
      </c>
      <c r="GP292" s="171">
        <f t="shared" si="1808"/>
        <v>0</v>
      </c>
      <c r="GQ292" s="171">
        <f t="shared" si="1809"/>
        <v>0</v>
      </c>
      <c r="GR292" s="171">
        <f t="shared" si="1810"/>
        <v>0</v>
      </c>
      <c r="GS292" s="171">
        <f t="shared" si="1811"/>
        <v>10217.000000000005</v>
      </c>
      <c r="GT292" s="171">
        <f t="shared" si="1812"/>
        <v>0</v>
      </c>
      <c r="GU292" s="171">
        <f t="shared" si="1813"/>
        <v>0</v>
      </c>
      <c r="GV292" s="171">
        <f t="shared" si="1814"/>
        <v>0</v>
      </c>
      <c r="GW292" s="171">
        <f t="shared" si="1815"/>
        <v>0</v>
      </c>
      <c r="GX292" s="171">
        <f t="shared" si="1816"/>
        <v>0</v>
      </c>
      <c r="GY292" s="171">
        <f t="shared" si="1817"/>
        <v>20291.89</v>
      </c>
      <c r="GZ292" s="171">
        <f t="shared" si="1818"/>
        <v>0</v>
      </c>
      <c r="HA292" s="171">
        <f t="shared" si="1819"/>
        <v>0</v>
      </c>
      <c r="HB292" s="171">
        <f t="shared" si="1820"/>
        <v>124162.32000000004</v>
      </c>
      <c r="HC292" s="171">
        <f t="shared" si="1821"/>
        <v>19337.489999999998</v>
      </c>
      <c r="HD292" s="171">
        <f t="shared" si="1822"/>
        <v>0</v>
      </c>
      <c r="HE292" s="171">
        <f t="shared" si="1823"/>
        <v>0</v>
      </c>
      <c r="HF292" s="171">
        <f t="shared" si="1824"/>
        <v>0</v>
      </c>
      <c r="HG292" s="171">
        <f t="shared" si="1825"/>
        <v>0</v>
      </c>
      <c r="HH292" s="171">
        <f t="shared" si="1826"/>
        <v>0</v>
      </c>
      <c r="HI292" s="778"/>
      <c r="HJ292" s="171">
        <f t="shared" si="1827"/>
        <v>-769.03</v>
      </c>
      <c r="HK292" s="171">
        <f t="shared" si="1828"/>
        <v>-12.970000000000027</v>
      </c>
      <c r="HL292" s="172">
        <f t="shared" si="1829"/>
        <v>43739</v>
      </c>
      <c r="HM292" s="171">
        <f t="shared" si="1706"/>
        <v>414157.30000000028</v>
      </c>
      <c r="HN292" s="686"/>
      <c r="HO292" s="160"/>
      <c r="HP292" s="160"/>
      <c r="HQ292" s="171"/>
      <c r="HR292" s="168"/>
      <c r="HS292" s="168"/>
      <c r="HT292" s="160"/>
      <c r="HU292" s="158"/>
      <c r="HV292" s="158"/>
      <c r="HW292" s="185"/>
      <c r="HX292" s="468"/>
      <c r="HY292" s="156"/>
      <c r="HZ292" s="156"/>
      <c r="IA292" s="156"/>
      <c r="IB292" s="156"/>
      <c r="IC292" s="156"/>
      <c r="ID292" s="156"/>
      <c r="IE292" s="156"/>
      <c r="IF292" s="156"/>
      <c r="IG292" s="156"/>
      <c r="IH292" s="156"/>
      <c r="II292" s="156"/>
      <c r="IJ292" s="156"/>
      <c r="IK292" s="156"/>
      <c r="IL292" s="156"/>
      <c r="IM292" s="156"/>
      <c r="IN292" s="156"/>
      <c r="IO292" s="156"/>
      <c r="IP292" s="156"/>
      <c r="IQ292" s="156"/>
      <c r="IR292" s="156"/>
      <c r="IS292" s="156"/>
      <c r="IT292" s="156"/>
      <c r="IU292" s="156"/>
      <c r="IV292" s="156"/>
      <c r="IW292" s="156"/>
      <c r="IX292" s="156"/>
      <c r="IY292" s="156"/>
      <c r="IZ292" s="156"/>
      <c r="JA292" s="156"/>
      <c r="JB292" s="156"/>
      <c r="JC292" s="156"/>
      <c r="JD292" s="156"/>
      <c r="JE292" s="156"/>
      <c r="JF292" s="156"/>
      <c r="JG292" s="156"/>
      <c r="JH292" s="156"/>
      <c r="JI292" s="156"/>
      <c r="JJ292" s="156"/>
      <c r="JK292" s="156"/>
      <c r="JL292" s="156"/>
      <c r="JM292" s="156"/>
      <c r="JN292" s="156"/>
      <c r="JO292" s="156"/>
      <c r="JP292" s="156"/>
      <c r="JQ292" s="156"/>
      <c r="JR292" s="156"/>
      <c r="JS292" s="156"/>
      <c r="JT292" s="156"/>
      <c r="JU292" s="156"/>
    </row>
    <row r="293" spans="1:281" s="174" customFormat="1" ht="19.5" customHeight="1" thickBot="1" x14ac:dyDescent="0.4">
      <c r="A293" s="156"/>
      <c r="B293" s="813"/>
      <c r="C293" s="814"/>
      <c r="D293" s="816"/>
      <c r="E293" s="816"/>
      <c r="F293" s="822">
        <f>CQ293</f>
        <v>2712.96</v>
      </c>
      <c r="G293" s="823"/>
      <c r="H293" s="824">
        <f>F293/D55</f>
        <v>0.1085184</v>
      </c>
      <c r="I293" s="766"/>
      <c r="J293" s="187"/>
      <c r="K293" s="268"/>
      <c r="L293" s="162">
        <f>L290</f>
        <v>0</v>
      </c>
      <c r="M293" s="261">
        <v>-564</v>
      </c>
      <c r="N293" s="175">
        <f>M293*L293</f>
        <v>0</v>
      </c>
      <c r="O293" s="162">
        <f>O290</f>
        <v>0</v>
      </c>
      <c r="P293" s="261">
        <v>-723.3</v>
      </c>
      <c r="Q293" s="176">
        <f>P293*O293</f>
        <v>0</v>
      </c>
      <c r="R293" s="161">
        <f>R290</f>
        <v>0</v>
      </c>
      <c r="S293" s="261">
        <v>-6346.6</v>
      </c>
      <c r="T293" s="177">
        <f>S293*R293</f>
        <v>0</v>
      </c>
      <c r="U293" s="164">
        <f>U290</f>
        <v>0</v>
      </c>
      <c r="V293" s="261">
        <v>-1196.26</v>
      </c>
      <c r="W293" s="177">
        <f>V293*U293</f>
        <v>0</v>
      </c>
      <c r="X293" s="164">
        <f>X290</f>
        <v>0</v>
      </c>
      <c r="Y293" s="250">
        <v>7710</v>
      </c>
      <c r="Z293" s="178">
        <f>Y293*X293</f>
        <v>0</v>
      </c>
      <c r="AA293" s="165">
        <f>AA290</f>
        <v>0</v>
      </c>
      <c r="AB293" s="250">
        <v>3582</v>
      </c>
      <c r="AC293" s="179">
        <f>AB293*AA293</f>
        <v>0</v>
      </c>
      <c r="AD293" s="164">
        <f>AD290</f>
        <v>0</v>
      </c>
      <c r="AE293" s="250">
        <v>279.60000000000002</v>
      </c>
      <c r="AF293" s="179">
        <f>AE293*AD293</f>
        <v>0</v>
      </c>
      <c r="AG293" s="164">
        <f>AG290</f>
        <v>0</v>
      </c>
      <c r="AH293" s="245">
        <v>3890</v>
      </c>
      <c r="AI293" s="178">
        <f>AH293*AG293</f>
        <v>0</v>
      </c>
      <c r="AJ293" s="165">
        <f>AJ290</f>
        <v>0</v>
      </c>
      <c r="AK293" s="245">
        <v>1750</v>
      </c>
      <c r="AL293" s="179">
        <f>AK293*AJ293</f>
        <v>0</v>
      </c>
      <c r="AM293" s="164">
        <f>AM290</f>
        <v>0</v>
      </c>
      <c r="AN293" s="245">
        <v>466</v>
      </c>
      <c r="AO293" s="178">
        <f>AN293*AM293</f>
        <v>0</v>
      </c>
      <c r="AP293" s="165">
        <f>AP290</f>
        <v>0</v>
      </c>
      <c r="AQ293" s="261">
        <v>-4487</v>
      </c>
      <c r="AR293" s="179">
        <f>AQ293*AP293</f>
        <v>0</v>
      </c>
      <c r="AS293" s="164">
        <f>AS290</f>
        <v>1</v>
      </c>
      <c r="AT293" s="261">
        <v>-834.8</v>
      </c>
      <c r="AU293" s="180">
        <f>AT293*AS293</f>
        <v>-834.8</v>
      </c>
      <c r="AV293" s="162">
        <f>AV290</f>
        <v>0</v>
      </c>
      <c r="AW293" s="254">
        <v>14894</v>
      </c>
      <c r="AX293" s="176">
        <f>AW293*AV293</f>
        <v>0</v>
      </c>
      <c r="AY293" s="161">
        <f>AY290</f>
        <v>0</v>
      </c>
      <c r="AZ293" s="250">
        <v>16098</v>
      </c>
      <c r="BA293" s="181">
        <f>AZ293*AY293</f>
        <v>0</v>
      </c>
      <c r="BB293" s="162">
        <f>BB290</f>
        <v>0</v>
      </c>
      <c r="BC293" s="250">
        <v>1559.1</v>
      </c>
      <c r="BD293" s="182">
        <f>BC293*BB293</f>
        <v>0</v>
      </c>
      <c r="BE293" s="161">
        <f>BE290</f>
        <v>0</v>
      </c>
      <c r="BF293" s="250">
        <v>16241.5</v>
      </c>
      <c r="BG293" s="182">
        <f>BF293*BE293</f>
        <v>0</v>
      </c>
      <c r="BH293" s="161">
        <f>BH290</f>
        <v>0</v>
      </c>
      <c r="BI293" s="250">
        <v>7945.25</v>
      </c>
      <c r="BJ293" s="180">
        <f>BI293*BH293</f>
        <v>0</v>
      </c>
      <c r="BK293" s="161">
        <f>BK290</f>
        <v>1</v>
      </c>
      <c r="BL293" s="250">
        <v>1308.25</v>
      </c>
      <c r="BM293" s="180">
        <f>BL293*BK293</f>
        <v>1308.25</v>
      </c>
      <c r="BN293" s="161">
        <f>BN290</f>
        <v>0</v>
      </c>
      <c r="BO293" s="261">
        <v>-3930.25</v>
      </c>
      <c r="BP293" s="176">
        <f>BO293*BN293</f>
        <v>0</v>
      </c>
      <c r="BQ293" s="161">
        <f>BQ290</f>
        <v>0</v>
      </c>
      <c r="BR293" s="254">
        <v>4733.53</v>
      </c>
      <c r="BS293" s="182">
        <f>BR293*BQ293</f>
        <v>0</v>
      </c>
      <c r="BT293" s="161">
        <f>BT290</f>
        <v>1</v>
      </c>
      <c r="BU293" s="254">
        <v>2152.2600000000002</v>
      </c>
      <c r="BV293" s="180">
        <f>BU293*BT293</f>
        <v>2152.2600000000002</v>
      </c>
      <c r="BW293" s="162">
        <f>BW290</f>
        <v>1</v>
      </c>
      <c r="BX293" s="254">
        <v>87.25</v>
      </c>
      <c r="BY293" s="176">
        <f>BX293*BW293</f>
        <v>87.25</v>
      </c>
      <c r="BZ293" s="161">
        <f>BZ290</f>
        <v>0</v>
      </c>
      <c r="CA293" s="254">
        <v>9401</v>
      </c>
      <c r="CB293" s="180">
        <f>CA293*BZ293</f>
        <v>0</v>
      </c>
      <c r="CC293" s="162">
        <f>CC290</f>
        <v>0</v>
      </c>
      <c r="CD293" s="254">
        <v>1450.1</v>
      </c>
      <c r="CE293" s="182">
        <f>CD293*CC293</f>
        <v>0</v>
      </c>
      <c r="CF293" s="410">
        <f>CF291</f>
        <v>0</v>
      </c>
      <c r="CG293" s="254">
        <v>29388</v>
      </c>
      <c r="CH293" s="182">
        <f>CG293*CF293</f>
        <v>0</v>
      </c>
      <c r="CI293" s="416">
        <f>CI290</f>
        <v>0</v>
      </c>
      <c r="CJ293" s="254">
        <v>14538</v>
      </c>
      <c r="CK293" s="444">
        <f>CJ293*CI293</f>
        <v>0</v>
      </c>
      <c r="CL293" s="162">
        <f>CL290</f>
        <v>0</v>
      </c>
      <c r="CM293" s="254">
        <v>2658</v>
      </c>
      <c r="CN293" s="608">
        <f>CM293*CL293</f>
        <v>0</v>
      </c>
      <c r="CO293" s="606">
        <f>N293+Q293+T293+W293+Z293+AC293+AF293+AI293+AL293+AO293+AR293+AU293+AX293+BA293+BD293+BG293+BJ293+BM293+BP293+BS293+BV293+BY293+CB293+CE293+CH293+CK293+CN293</f>
        <v>2712.96</v>
      </c>
      <c r="CP293" s="723"/>
      <c r="CQ293" s="733">
        <f>CO293+CP293</f>
        <v>2712.96</v>
      </c>
      <c r="CR293" s="599"/>
      <c r="CS293" s="632"/>
      <c r="CT293" s="634" t="s">
        <v>133</v>
      </c>
      <c r="CU293" s="620" t="s">
        <v>93</v>
      </c>
      <c r="CV293" s="621">
        <f>28</f>
        <v>28</v>
      </c>
      <c r="CW293" s="640" t="s">
        <v>135</v>
      </c>
      <c r="CX293" s="620" t="s">
        <v>93</v>
      </c>
      <c r="CY293" s="621">
        <f>CV293+1</f>
        <v>29</v>
      </c>
      <c r="CZ293" s="622" t="s">
        <v>136</v>
      </c>
      <c r="DA293" s="620" t="s">
        <v>93</v>
      </c>
      <c r="DB293" s="621">
        <f>CY293+1</f>
        <v>30</v>
      </c>
      <c r="DC293" s="622" t="s">
        <v>121</v>
      </c>
      <c r="DD293" s="620" t="s">
        <v>93</v>
      </c>
      <c r="DE293" s="621">
        <f>DB293+1</f>
        <v>31</v>
      </c>
      <c r="DF293" s="622" t="s">
        <v>137</v>
      </c>
      <c r="DG293" s="620" t="s">
        <v>93</v>
      </c>
      <c r="DH293" s="621">
        <f>DE293+1</f>
        <v>32</v>
      </c>
      <c r="DI293" s="622" t="s">
        <v>138</v>
      </c>
      <c r="DJ293" s="620" t="s">
        <v>93</v>
      </c>
      <c r="DK293" s="621">
        <f>DH293+1</f>
        <v>33</v>
      </c>
      <c r="DL293" s="622" t="s">
        <v>139</v>
      </c>
      <c r="DM293" s="620" t="s">
        <v>93</v>
      </c>
      <c r="DN293" s="621">
        <f>DK293+1</f>
        <v>34</v>
      </c>
      <c r="DO293" s="622" t="s">
        <v>140</v>
      </c>
      <c r="DP293" s="620" t="s">
        <v>93</v>
      </c>
      <c r="DQ293" s="621">
        <f>DN293+1</f>
        <v>35</v>
      </c>
      <c r="DR293" s="622" t="s">
        <v>141</v>
      </c>
      <c r="DS293" s="620" t="s">
        <v>93</v>
      </c>
      <c r="DT293" s="621">
        <f>DQ293+1</f>
        <v>36</v>
      </c>
      <c r="DU293" s="622" t="s">
        <v>142</v>
      </c>
      <c r="DV293" s="620" t="s">
        <v>93</v>
      </c>
      <c r="DW293" s="621">
        <f>DT293+1</f>
        <v>37</v>
      </c>
      <c r="DX293" s="622" t="s">
        <v>120</v>
      </c>
      <c r="DY293" s="620" t="s">
        <v>93</v>
      </c>
      <c r="DZ293" s="621">
        <f>DW293+1</f>
        <v>38</v>
      </c>
      <c r="EA293" s="622" t="s">
        <v>118</v>
      </c>
      <c r="EB293" s="620" t="s">
        <v>93</v>
      </c>
      <c r="EC293" s="621">
        <f>DZ293+1</f>
        <v>39</v>
      </c>
      <c r="ED293" s="622" t="s">
        <v>122</v>
      </c>
      <c r="EE293" s="620" t="s">
        <v>93</v>
      </c>
      <c r="EF293" s="621">
        <f>EC293+1</f>
        <v>40</v>
      </c>
      <c r="EG293" s="622" t="s">
        <v>123</v>
      </c>
      <c r="EH293" s="620" t="s">
        <v>93</v>
      </c>
      <c r="EI293" s="621">
        <f>EF293+1</f>
        <v>41</v>
      </c>
      <c r="EJ293" s="622" t="s">
        <v>124</v>
      </c>
      <c r="EK293" s="622" t="s">
        <v>93</v>
      </c>
      <c r="EL293" s="621">
        <f>EI293+1</f>
        <v>42</v>
      </c>
      <c r="EM293" s="622" t="s">
        <v>125</v>
      </c>
      <c r="EN293" s="622" t="s">
        <v>93</v>
      </c>
      <c r="EO293" s="621">
        <f>EL293+1</f>
        <v>43</v>
      </c>
      <c r="EP293" s="622" t="s">
        <v>126</v>
      </c>
      <c r="EQ293" s="622" t="s">
        <v>93</v>
      </c>
      <c r="ER293" s="621">
        <f>EO293+1</f>
        <v>44</v>
      </c>
      <c r="ES293" s="622" t="s">
        <v>127</v>
      </c>
      <c r="ET293" s="620" t="s">
        <v>93</v>
      </c>
      <c r="EU293" s="621">
        <f>ER293+1</f>
        <v>45</v>
      </c>
      <c r="EV293" s="622" t="s">
        <v>143</v>
      </c>
      <c r="EW293" s="620" t="s">
        <v>93</v>
      </c>
      <c r="EX293" s="621">
        <f>EU293+1</f>
        <v>46</v>
      </c>
      <c r="EY293" s="619" t="s">
        <v>144</v>
      </c>
      <c r="EZ293" s="620" t="s">
        <v>93</v>
      </c>
      <c r="FA293" s="621">
        <f>EX293+1</f>
        <v>47</v>
      </c>
      <c r="FB293" s="620" t="s">
        <v>145</v>
      </c>
      <c r="FC293" s="620" t="s">
        <v>93</v>
      </c>
      <c r="FD293" s="621">
        <f>FA293+1</f>
        <v>48</v>
      </c>
      <c r="FE293" s="848" t="s">
        <v>128</v>
      </c>
      <c r="FF293" s="849" t="s">
        <v>93</v>
      </c>
      <c r="FG293" s="850">
        <f>FD293+1</f>
        <v>49</v>
      </c>
      <c r="FH293" s="860"/>
      <c r="FI293" s="662">
        <f t="shared" si="1400"/>
        <v>43770</v>
      </c>
      <c r="FJ293" s="688">
        <f t="shared" si="1830"/>
        <v>0</v>
      </c>
      <c r="FK293" s="688">
        <f t="shared" si="1779"/>
        <v>0</v>
      </c>
      <c r="FL293" s="240">
        <f t="shared" si="1780"/>
        <v>0</v>
      </c>
      <c r="FM293" s="240">
        <f t="shared" si="1781"/>
        <v>0</v>
      </c>
      <c r="FN293" s="240">
        <f t="shared" si="1782"/>
        <v>0</v>
      </c>
      <c r="FO293" s="240">
        <f t="shared" si="1783"/>
        <v>0</v>
      </c>
      <c r="FP293" s="240">
        <f t="shared" si="1784"/>
        <v>0</v>
      </c>
      <c r="FQ293" s="240">
        <f t="shared" si="1785"/>
        <v>0</v>
      </c>
      <c r="FR293" s="240">
        <f t="shared" si="1786"/>
        <v>0</v>
      </c>
      <c r="FS293" s="240">
        <f t="shared" si="1787"/>
        <v>0</v>
      </c>
      <c r="FT293" s="240">
        <f t="shared" si="1788"/>
        <v>18011.010000000002</v>
      </c>
      <c r="FU293" s="240">
        <f t="shared" si="1789"/>
        <v>0</v>
      </c>
      <c r="FV293" s="240">
        <f t="shared" si="1790"/>
        <v>57033.960000000006</v>
      </c>
      <c r="FW293" s="240">
        <f t="shared" si="1791"/>
        <v>0</v>
      </c>
      <c r="FX293" s="240">
        <f t="shared" si="1792"/>
        <v>0</v>
      </c>
      <c r="FY293" s="240">
        <f t="shared" si="1793"/>
        <v>0</v>
      </c>
      <c r="FZ293" s="240">
        <f t="shared" si="1794"/>
        <v>0</v>
      </c>
      <c r="GA293" s="240">
        <f t="shared" si="1795"/>
        <v>0</v>
      </c>
      <c r="GB293" s="240">
        <f t="shared" si="1796"/>
        <v>111062.40000000002</v>
      </c>
      <c r="GC293" s="681">
        <f t="shared" si="1797"/>
        <v>55531.19999999999</v>
      </c>
      <c r="GD293" s="681">
        <f t="shared" si="1798"/>
        <v>0</v>
      </c>
      <c r="GE293" s="681">
        <f t="shared" si="1799"/>
        <v>0</v>
      </c>
      <c r="GF293" s="681">
        <f t="shared" si="1704"/>
        <v>241638.57</v>
      </c>
      <c r="GG293" s="169">
        <f t="shared" si="1705"/>
        <v>43770</v>
      </c>
      <c r="GH293" s="686">
        <f t="shared" si="1800"/>
        <v>0</v>
      </c>
      <c r="GI293" s="171">
        <f t="shared" si="1801"/>
        <v>0</v>
      </c>
      <c r="GJ293" s="171">
        <f t="shared" si="1802"/>
        <v>0</v>
      </c>
      <c r="GK293" s="171">
        <f t="shared" si="1803"/>
        <v>0</v>
      </c>
      <c r="GL293" s="171">
        <f t="shared" si="1804"/>
        <v>0</v>
      </c>
      <c r="GM293" s="171">
        <f t="shared" si="1805"/>
        <v>0</v>
      </c>
      <c r="GN293" s="171">
        <f t="shared" si="1806"/>
        <v>0</v>
      </c>
      <c r="GO293" s="171">
        <f t="shared" si="1807"/>
        <v>0</v>
      </c>
      <c r="GP293" s="171">
        <f t="shared" si="1808"/>
        <v>0</v>
      </c>
      <c r="GQ293" s="171">
        <f t="shared" si="1809"/>
        <v>0</v>
      </c>
      <c r="GR293" s="171">
        <f t="shared" si="1810"/>
        <v>0</v>
      </c>
      <c r="GS293" s="171">
        <f t="shared" si="1811"/>
        <v>10096.500000000005</v>
      </c>
      <c r="GT293" s="171">
        <f t="shared" si="1812"/>
        <v>0</v>
      </c>
      <c r="GU293" s="171">
        <f t="shared" si="1813"/>
        <v>0</v>
      </c>
      <c r="GV293" s="171">
        <f t="shared" si="1814"/>
        <v>0</v>
      </c>
      <c r="GW293" s="171">
        <f t="shared" si="1815"/>
        <v>0</v>
      </c>
      <c r="GX293" s="171">
        <f t="shared" si="1816"/>
        <v>0</v>
      </c>
      <c r="GY293" s="171">
        <f t="shared" si="1817"/>
        <v>20168.39</v>
      </c>
      <c r="GZ293" s="171">
        <f t="shared" si="1818"/>
        <v>0</v>
      </c>
      <c r="HA293" s="171">
        <f t="shared" si="1819"/>
        <v>0</v>
      </c>
      <c r="HB293" s="171">
        <f t="shared" si="1820"/>
        <v>124931.06000000004</v>
      </c>
      <c r="HC293" s="171">
        <f t="shared" si="1821"/>
        <v>19491.239999999998</v>
      </c>
      <c r="HD293" s="171">
        <f t="shared" si="1822"/>
        <v>0</v>
      </c>
      <c r="HE293" s="171">
        <f t="shared" si="1823"/>
        <v>0</v>
      </c>
      <c r="HF293" s="171">
        <f t="shared" si="1824"/>
        <v>0</v>
      </c>
      <c r="HG293" s="171">
        <f t="shared" si="1825"/>
        <v>0</v>
      </c>
      <c r="HH293" s="171">
        <f t="shared" si="1826"/>
        <v>0</v>
      </c>
      <c r="HI293" s="778"/>
      <c r="HJ293" s="171">
        <f t="shared" si="1827"/>
        <v>678.49</v>
      </c>
      <c r="HK293" s="171">
        <f t="shared" si="1828"/>
        <v>1489.9699999999998</v>
      </c>
      <c r="HL293" s="172">
        <f t="shared" si="1829"/>
        <v>43770</v>
      </c>
      <c r="HM293" s="171">
        <f t="shared" si="1706"/>
        <v>416325.76000000024</v>
      </c>
      <c r="HN293" s="686"/>
      <c r="HO293" s="160"/>
      <c r="HP293" s="160"/>
      <c r="HQ293" s="171"/>
      <c r="HR293" s="168"/>
      <c r="HS293" s="168"/>
      <c r="HT293" s="160"/>
      <c r="HU293" s="158"/>
      <c r="HV293" s="158"/>
      <c r="HW293" s="185"/>
      <c r="HX293" s="468"/>
      <c r="HY293" s="156"/>
      <c r="HZ293" s="156"/>
      <c r="IA293" s="156"/>
      <c r="IB293" s="156"/>
      <c r="IC293" s="156"/>
      <c r="ID293" s="156"/>
      <c r="IE293" s="156"/>
      <c r="IF293" s="156"/>
      <c r="IG293" s="156"/>
      <c r="IH293" s="156"/>
      <c r="II293" s="156"/>
      <c r="IJ293" s="156"/>
      <c r="IK293" s="156"/>
      <c r="IL293" s="156"/>
      <c r="IM293" s="156"/>
      <c r="IN293" s="156"/>
      <c r="IO293" s="156"/>
      <c r="IP293" s="156"/>
      <c r="IQ293" s="156"/>
      <c r="IR293" s="156"/>
      <c r="IS293" s="156"/>
      <c r="IT293" s="156"/>
      <c r="IU293" s="156"/>
      <c r="IV293" s="156"/>
      <c r="IW293" s="156"/>
      <c r="IX293" s="156"/>
      <c r="IY293" s="156"/>
      <c r="IZ293" s="156"/>
      <c r="JA293" s="156"/>
      <c r="JB293" s="156"/>
      <c r="JC293" s="156"/>
      <c r="JD293" s="156"/>
      <c r="JE293" s="156"/>
      <c r="JF293" s="156"/>
      <c r="JG293" s="156"/>
      <c r="JH293" s="156"/>
      <c r="JI293" s="156"/>
      <c r="JJ293" s="156"/>
      <c r="JK293" s="156"/>
      <c r="JL293" s="156"/>
      <c r="JM293" s="156"/>
      <c r="JN293" s="156"/>
      <c r="JO293" s="156"/>
      <c r="JP293" s="156"/>
      <c r="JQ293" s="156"/>
      <c r="JR293" s="156"/>
      <c r="JS293" s="156"/>
      <c r="JT293" s="156"/>
      <c r="JU293" s="156"/>
    </row>
    <row r="294" spans="1:281" s="174" customFormat="1" ht="19.5" customHeight="1" x14ac:dyDescent="0.35">
      <c r="A294" s="156"/>
      <c r="B294" s="813"/>
      <c r="C294" s="814"/>
      <c r="D294" s="816"/>
      <c r="E294" s="816"/>
      <c r="F294" s="814"/>
      <c r="G294" s="817"/>
      <c r="H294" s="818"/>
      <c r="I294" s="765"/>
      <c r="J294" s="159"/>
      <c r="K294" s="268"/>
      <c r="L294" s="162"/>
      <c r="M294"/>
      <c r="N294" s="188"/>
      <c r="O294" s="162"/>
      <c r="P294"/>
      <c r="Q294" s="189"/>
      <c r="R294" s="161"/>
      <c r="S294"/>
      <c r="T294" s="190"/>
      <c r="U294" s="164"/>
      <c r="V294"/>
      <c r="W294" s="191"/>
      <c r="X294" s="164"/>
      <c r="Y294"/>
      <c r="Z294" s="192"/>
      <c r="AA294" s="165"/>
      <c r="AB294"/>
      <c r="AC294" s="191"/>
      <c r="AD294" s="164"/>
      <c r="AE294"/>
      <c r="AF294" s="191"/>
      <c r="AG294" s="164"/>
      <c r="AH294" s="438"/>
      <c r="AI294" s="192"/>
      <c r="AJ294" s="165"/>
      <c r="AK294" s="438"/>
      <c r="AL294" s="191"/>
      <c r="AM294" s="164"/>
      <c r="AN294" s="438"/>
      <c r="AO294" s="192"/>
      <c r="AP294" s="165"/>
      <c r="AQ294"/>
      <c r="AR294" s="191"/>
      <c r="AS294" s="164"/>
      <c r="AT294"/>
      <c r="AU294" s="193"/>
      <c r="AV294" s="162"/>
      <c r="AW294"/>
      <c r="AX294" s="189"/>
      <c r="AY294" s="161"/>
      <c r="AZ294"/>
      <c r="BA294" s="193"/>
      <c r="BB294" s="162"/>
      <c r="BC294"/>
      <c r="BD294" s="189"/>
      <c r="BE294" s="161"/>
      <c r="BF294" s="24"/>
      <c r="BG294" s="189"/>
      <c r="BH294" s="161"/>
      <c r="BI294" s="24"/>
      <c r="BJ294" s="193"/>
      <c r="BK294" s="161"/>
      <c r="BL294" s="24"/>
      <c r="BM294" s="193"/>
      <c r="BN294" s="161"/>
      <c r="BO294"/>
      <c r="BP294" s="189"/>
      <c r="BQ294" s="161"/>
      <c r="BR294"/>
      <c r="BS294" s="189"/>
      <c r="BT294" s="161"/>
      <c r="BU294"/>
      <c r="BV294" s="193"/>
      <c r="BW294" s="162"/>
      <c r="BX294"/>
      <c r="BY294" s="189"/>
      <c r="BZ294" s="161"/>
      <c r="CA294"/>
      <c r="CB294" s="193"/>
      <c r="CC294" s="162"/>
      <c r="CD294"/>
      <c r="CE294" s="194"/>
      <c r="CF294" s="411"/>
      <c r="CG294"/>
      <c r="CH294" s="189"/>
      <c r="CI294" s="416"/>
      <c r="CJ294"/>
      <c r="CK294" s="445"/>
      <c r="CL294" s="162"/>
      <c r="CM294"/>
      <c r="CN294" s="609"/>
      <c r="CO294" s="158"/>
      <c r="CP294" s="189"/>
      <c r="CQ294" s="734"/>
      <c r="CR294" s="600"/>
      <c r="CS294" s="633"/>
      <c r="CT294" s="585"/>
      <c r="CU294" s="189"/>
      <c r="CV294" s="609"/>
      <c r="CW294" s="643"/>
      <c r="CX294" s="189"/>
      <c r="CY294" s="609"/>
      <c r="CZ294" s="614"/>
      <c r="DA294" s="189"/>
      <c r="DB294" s="609"/>
      <c r="DC294" s="614"/>
      <c r="DD294" s="189"/>
      <c r="DE294" s="609"/>
      <c r="DF294" s="614"/>
      <c r="DG294" s="189"/>
      <c r="DH294" s="609"/>
      <c r="DI294" s="614"/>
      <c r="DJ294" s="189"/>
      <c r="DK294" s="609"/>
      <c r="DL294" s="614"/>
      <c r="DM294" s="189"/>
      <c r="DN294" s="609"/>
      <c r="DO294" s="614"/>
      <c r="DP294" s="189"/>
      <c r="DQ294" s="609"/>
      <c r="DR294" s="614"/>
      <c r="DS294" s="189"/>
      <c r="DT294" s="609"/>
      <c r="DU294" s="614"/>
      <c r="DV294" s="189"/>
      <c r="DW294" s="609"/>
      <c r="DX294" s="614"/>
      <c r="DY294" s="189"/>
      <c r="DZ294" s="609"/>
      <c r="EA294" s="614"/>
      <c r="EB294" s="189"/>
      <c r="EC294" s="609"/>
      <c r="ED294" s="614"/>
      <c r="EE294" s="189"/>
      <c r="EF294" s="189"/>
      <c r="EG294" s="651"/>
      <c r="EH294" s="189"/>
      <c r="EI294" s="609"/>
      <c r="EJ294" s="614"/>
      <c r="EK294" s="189"/>
      <c r="EL294" s="609"/>
      <c r="EM294" s="614"/>
      <c r="EN294" s="189"/>
      <c r="EO294" s="609"/>
      <c r="EP294" s="614"/>
      <c r="EQ294" s="189"/>
      <c r="ER294" s="609"/>
      <c r="ES294" s="614"/>
      <c r="ET294" s="189"/>
      <c r="EU294" s="609"/>
      <c r="EV294" s="614"/>
      <c r="EW294" s="189"/>
      <c r="EX294" s="609"/>
      <c r="EY294" s="614"/>
      <c r="EZ294" s="189"/>
      <c r="FA294" s="609"/>
      <c r="FB294" s="189"/>
      <c r="FC294" s="189"/>
      <c r="FD294" s="189"/>
      <c r="FE294" s="652"/>
      <c r="FF294" s="189"/>
      <c r="FG294" s="189"/>
      <c r="FH294" s="861"/>
      <c r="FI294" s="662">
        <f t="shared" si="1400"/>
        <v>43800</v>
      </c>
      <c r="FJ294" s="688">
        <f t="shared" si="1830"/>
        <v>0</v>
      </c>
      <c r="FK294" s="688">
        <f t="shared" si="1779"/>
        <v>0</v>
      </c>
      <c r="FL294" s="240">
        <f t="shared" si="1780"/>
        <v>0</v>
      </c>
      <c r="FM294" s="240">
        <f t="shared" si="1781"/>
        <v>0</v>
      </c>
      <c r="FN294" s="240">
        <f t="shared" si="1782"/>
        <v>0</v>
      </c>
      <c r="FO294" s="240">
        <f t="shared" si="1783"/>
        <v>0</v>
      </c>
      <c r="FP294" s="240">
        <f t="shared" si="1784"/>
        <v>0</v>
      </c>
      <c r="FQ294" s="240">
        <f t="shared" si="1785"/>
        <v>0</v>
      </c>
      <c r="FR294" s="240">
        <f t="shared" si="1786"/>
        <v>0</v>
      </c>
      <c r="FS294" s="240">
        <f t="shared" si="1787"/>
        <v>0</v>
      </c>
      <c r="FT294" s="240">
        <f t="shared" si="1788"/>
        <v>20552.010000000002</v>
      </c>
      <c r="FU294" s="240">
        <f t="shared" si="1789"/>
        <v>0</v>
      </c>
      <c r="FV294" s="240">
        <f t="shared" si="1790"/>
        <v>60445.960000000006</v>
      </c>
      <c r="FW294" s="240">
        <f t="shared" si="1791"/>
        <v>0</v>
      </c>
      <c r="FX294" s="240">
        <f t="shared" si="1792"/>
        <v>0</v>
      </c>
      <c r="FY294" s="240">
        <f t="shared" si="1793"/>
        <v>0</v>
      </c>
      <c r="FZ294" s="240">
        <f t="shared" si="1794"/>
        <v>0</v>
      </c>
      <c r="GA294" s="240">
        <f t="shared" si="1795"/>
        <v>0</v>
      </c>
      <c r="GB294" s="240">
        <f t="shared" si="1796"/>
        <v>113037.42000000003</v>
      </c>
      <c r="GC294" s="681">
        <f t="shared" si="1797"/>
        <v>56518.709999999992</v>
      </c>
      <c r="GD294" s="681">
        <f t="shared" si="1798"/>
        <v>0</v>
      </c>
      <c r="GE294" s="681">
        <f t="shared" si="1799"/>
        <v>0</v>
      </c>
      <c r="GF294" s="681">
        <f t="shared" si="1704"/>
        <v>250554.1</v>
      </c>
      <c r="GG294" s="169">
        <f t="shared" si="1705"/>
        <v>43800</v>
      </c>
      <c r="GH294" s="686">
        <f t="shared" si="1800"/>
        <v>0</v>
      </c>
      <c r="GI294" s="171">
        <f t="shared" si="1801"/>
        <v>0</v>
      </c>
      <c r="GJ294" s="171">
        <f t="shared" si="1802"/>
        <v>0</v>
      </c>
      <c r="GK294" s="171">
        <f t="shared" si="1803"/>
        <v>0</v>
      </c>
      <c r="GL294" s="171">
        <f t="shared" si="1804"/>
        <v>0</v>
      </c>
      <c r="GM294" s="171">
        <f t="shared" si="1805"/>
        <v>0</v>
      </c>
      <c r="GN294" s="171">
        <f t="shared" si="1806"/>
        <v>0</v>
      </c>
      <c r="GO294" s="171">
        <f t="shared" si="1807"/>
        <v>0</v>
      </c>
      <c r="GP294" s="171">
        <f t="shared" si="1808"/>
        <v>0</v>
      </c>
      <c r="GQ294" s="171">
        <f t="shared" si="1809"/>
        <v>0</v>
      </c>
      <c r="GR294" s="171">
        <f t="shared" si="1810"/>
        <v>0</v>
      </c>
      <c r="GS294" s="171">
        <f t="shared" si="1811"/>
        <v>10135.300000000005</v>
      </c>
      <c r="GT294" s="171">
        <f t="shared" si="1812"/>
        <v>0</v>
      </c>
      <c r="GU294" s="171">
        <f t="shared" si="1813"/>
        <v>0</v>
      </c>
      <c r="GV294" s="171">
        <f t="shared" si="1814"/>
        <v>0</v>
      </c>
      <c r="GW294" s="171">
        <f t="shared" si="1815"/>
        <v>0</v>
      </c>
      <c r="GX294" s="171">
        <f t="shared" si="1816"/>
        <v>0</v>
      </c>
      <c r="GY294" s="171">
        <f t="shared" si="1817"/>
        <v>20219.39</v>
      </c>
      <c r="GZ294" s="171">
        <f t="shared" si="1818"/>
        <v>0</v>
      </c>
      <c r="HA294" s="171">
        <f t="shared" si="1819"/>
        <v>0</v>
      </c>
      <c r="HB294" s="171">
        <f t="shared" si="1820"/>
        <v>124026.55000000005</v>
      </c>
      <c r="HC294" s="171">
        <f t="shared" si="1821"/>
        <v>19216.739999999998</v>
      </c>
      <c r="HD294" s="171">
        <f t="shared" si="1822"/>
        <v>0</v>
      </c>
      <c r="HE294" s="171">
        <f t="shared" si="1823"/>
        <v>0</v>
      </c>
      <c r="HF294" s="171">
        <f t="shared" si="1824"/>
        <v>0</v>
      </c>
      <c r="HG294" s="171">
        <f t="shared" si="1825"/>
        <v>0</v>
      </c>
      <c r="HH294" s="171">
        <f t="shared" si="1826"/>
        <v>0</v>
      </c>
      <c r="HI294" s="778"/>
      <c r="HJ294" s="171">
        <f t="shared" si="1827"/>
        <v>-1089.21</v>
      </c>
      <c r="HK294" s="171">
        <f t="shared" si="1828"/>
        <v>8915.5299999999988</v>
      </c>
      <c r="HL294" s="172">
        <f t="shared" si="1829"/>
        <v>43800</v>
      </c>
      <c r="HM294" s="171">
        <f t="shared" si="1706"/>
        <v>424152.08000000019</v>
      </c>
      <c r="HN294" s="686"/>
      <c r="HO294" s="160"/>
      <c r="HP294" s="160"/>
      <c r="HQ294" s="171"/>
      <c r="HR294" s="168"/>
      <c r="HS294" s="168"/>
      <c r="HT294" s="160"/>
      <c r="HU294" s="158"/>
      <c r="HV294" s="158"/>
      <c r="HW294" s="185"/>
      <c r="HX294" s="468"/>
      <c r="HY294" s="156"/>
      <c r="HZ294" s="156"/>
      <c r="IA294" s="156"/>
      <c r="IB294" s="156"/>
      <c r="IC294" s="156"/>
      <c r="ID294" s="156"/>
      <c r="IE294" s="156"/>
      <c r="IF294" s="156"/>
      <c r="IG294" s="156"/>
      <c r="IH294" s="156"/>
      <c r="II294" s="156"/>
      <c r="IJ294" s="156"/>
      <c r="IK294" s="156"/>
      <c r="IL294" s="156"/>
      <c r="IM294" s="156"/>
      <c r="IN294" s="156"/>
      <c r="IO294" s="156"/>
      <c r="IP294" s="156"/>
      <c r="IQ294" s="156"/>
      <c r="IR294" s="156"/>
      <c r="IS294" s="156"/>
      <c r="IT294" s="156"/>
      <c r="IU294" s="156"/>
      <c r="IV294" s="156"/>
      <c r="IW294" s="156"/>
      <c r="IX294" s="156"/>
      <c r="IY294" s="156"/>
      <c r="IZ294" s="156"/>
      <c r="JA294" s="156"/>
      <c r="JB294" s="156"/>
      <c r="JC294" s="156"/>
      <c r="JD294" s="156"/>
      <c r="JE294" s="156"/>
      <c r="JF294" s="156"/>
      <c r="JG294" s="156"/>
      <c r="JH294" s="156"/>
      <c r="JI294" s="156"/>
      <c r="JJ294" s="156"/>
      <c r="JK294" s="156"/>
      <c r="JL294" s="156"/>
      <c r="JM294" s="156"/>
      <c r="JN294" s="156"/>
      <c r="JO294" s="156"/>
      <c r="JP294" s="156"/>
      <c r="JQ294" s="156"/>
      <c r="JR294" s="156"/>
      <c r="JS294" s="156"/>
      <c r="JT294" s="156"/>
      <c r="JU294" s="156"/>
    </row>
    <row r="295" spans="1:281" s="174" customFormat="1" ht="19.5" customHeight="1" x14ac:dyDescent="0.35">
      <c r="A295" s="156"/>
      <c r="B295" s="813">
        <f>EDATE(B291,1)</f>
        <v>42370</v>
      </c>
      <c r="C295" s="814">
        <f>C280</f>
        <v>25000</v>
      </c>
      <c r="D295" s="816">
        <f>(F293&lt;0)*-F293</f>
        <v>0</v>
      </c>
      <c r="E295" s="816">
        <f>(F293&gt;0)*-F293</f>
        <v>-2712.96</v>
      </c>
      <c r="F295" s="814">
        <f t="shared" ref="F295:F306" si="1831">CQ295</f>
        <v>-4535.63</v>
      </c>
      <c r="G295" s="817">
        <f>F295+D55</f>
        <v>20464.37</v>
      </c>
      <c r="H295" s="818">
        <f>F295/D55</f>
        <v>-0.18142520000000001</v>
      </c>
      <c r="I295" s="765">
        <f>F295+I291</f>
        <v>149750.54</v>
      </c>
      <c r="J295" s="159">
        <f t="shared" ref="J295:J306" si="1832">HV295</f>
        <v>-5493.140000000014</v>
      </c>
      <c r="K295" s="267">
        <v>42370</v>
      </c>
      <c r="L295" s="162">
        <f>L291</f>
        <v>0</v>
      </c>
      <c r="M295" s="260">
        <v>5185</v>
      </c>
      <c r="N295" s="175">
        <f t="shared" ref="N295:N306" si="1833">M295*L295</f>
        <v>0</v>
      </c>
      <c r="O295" s="162">
        <f>O291</f>
        <v>0</v>
      </c>
      <c r="P295" s="260">
        <v>518.5</v>
      </c>
      <c r="Q295" s="176">
        <f t="shared" ref="Q295:Q306" si="1834">P295*O295</f>
        <v>0</v>
      </c>
      <c r="R295" s="161">
        <f>R291</f>
        <v>0</v>
      </c>
      <c r="S295" s="260">
        <v>6243</v>
      </c>
      <c r="T295" s="177">
        <f t="shared" ref="T295:T306" si="1835">S295*R295</f>
        <v>0</v>
      </c>
      <c r="U295" s="164">
        <f>U291</f>
        <v>0</v>
      </c>
      <c r="V295" s="260">
        <v>589.20000000000005</v>
      </c>
      <c r="W295" s="177">
        <f t="shared" ref="W295:W306" si="1836">V295*U295</f>
        <v>0</v>
      </c>
      <c r="X295" s="164">
        <f>X291</f>
        <v>0</v>
      </c>
      <c r="Y295" s="248">
        <v>2464</v>
      </c>
      <c r="Z295" s="178">
        <f t="shared" ref="Z295:Z306" si="1837">Y295*X295</f>
        <v>0</v>
      </c>
      <c r="AA295" s="165">
        <f>AA291</f>
        <v>0</v>
      </c>
      <c r="AB295" s="248">
        <v>1212.5</v>
      </c>
      <c r="AC295" s="179">
        <f t="shared" ref="AC295:AC306" si="1838">AB295*AA295</f>
        <v>0</v>
      </c>
      <c r="AD295" s="164">
        <f>AD291</f>
        <v>0</v>
      </c>
      <c r="AE295" s="248">
        <v>211.3</v>
      </c>
      <c r="AF295" s="179">
        <f t="shared" ref="AF295:AF306" si="1839">AE295*AD295</f>
        <v>0</v>
      </c>
      <c r="AG295" s="164">
        <f>AG291</f>
        <v>0</v>
      </c>
      <c r="AH295" s="439">
        <v>301</v>
      </c>
      <c r="AI295" s="178">
        <f t="shared" ref="AI295:AI306" si="1840">AH295*AG295</f>
        <v>0</v>
      </c>
      <c r="AJ295" s="165">
        <f>AJ291</f>
        <v>0</v>
      </c>
      <c r="AK295" s="439">
        <v>131</v>
      </c>
      <c r="AL295" s="179">
        <f t="shared" ref="AL295:AL306" si="1841">AK295*AJ295</f>
        <v>0</v>
      </c>
      <c r="AM295" s="164">
        <f>AM291</f>
        <v>0</v>
      </c>
      <c r="AN295" s="439">
        <v>29</v>
      </c>
      <c r="AO295" s="178">
        <f t="shared" ref="AO295:AO306" si="1842">AN295*AM295</f>
        <v>0</v>
      </c>
      <c r="AP295" s="165">
        <f>AP291</f>
        <v>0</v>
      </c>
      <c r="AQ295" s="259">
        <v>-501</v>
      </c>
      <c r="AR295" s="179">
        <f t="shared" ref="AR295:AR306" si="1843">AQ295*AP295</f>
        <v>0</v>
      </c>
      <c r="AS295" s="164">
        <f>AS291</f>
        <v>1</v>
      </c>
      <c r="AT295" s="259">
        <v>-85.2</v>
      </c>
      <c r="AU295" s="180">
        <f t="shared" ref="AU295:AU306" si="1844">AT295*AS295</f>
        <v>-85.2</v>
      </c>
      <c r="AV295" s="162">
        <f>AV291</f>
        <v>0</v>
      </c>
      <c r="AW295" s="260">
        <v>699</v>
      </c>
      <c r="AX295" s="176">
        <f t="shared" ref="AX295:AX306" si="1845">AW295*AV295</f>
        <v>0</v>
      </c>
      <c r="AY295" s="161">
        <f>AY291</f>
        <v>0</v>
      </c>
      <c r="AZ295" s="247">
        <v>-296.5</v>
      </c>
      <c r="BA295" s="181">
        <f t="shared" ref="BA295:BA306" si="1846">AZ295*AY295</f>
        <v>0</v>
      </c>
      <c r="BB295" s="162">
        <f>BB291</f>
        <v>0</v>
      </c>
      <c r="BC295" s="247">
        <v>-33.549999999999997</v>
      </c>
      <c r="BD295" s="182">
        <f t="shared" ref="BD295:BD306" si="1847">BC295*BB295</f>
        <v>0</v>
      </c>
      <c r="BE295" s="161">
        <f>BE291</f>
        <v>0</v>
      </c>
      <c r="BF295" s="247">
        <v>-1974.25</v>
      </c>
      <c r="BG295" s="182">
        <f t="shared" ref="BG295:BG306" si="1848">BF295*BE295</f>
        <v>0</v>
      </c>
      <c r="BH295" s="161">
        <f>BH291</f>
        <v>0</v>
      </c>
      <c r="BI295" s="247">
        <v>-1026.1300000000001</v>
      </c>
      <c r="BJ295" s="180">
        <f t="shared" ref="BJ295:BJ306" si="1849">BI295*BH295</f>
        <v>0</v>
      </c>
      <c r="BK295" s="161">
        <f>BK291</f>
        <v>1</v>
      </c>
      <c r="BL295" s="247">
        <v>-267.63</v>
      </c>
      <c r="BM295" s="180">
        <f t="shared" ref="BM295:BM306" si="1850">BL295*BK295</f>
        <v>-267.63</v>
      </c>
      <c r="BN295" s="161">
        <f>BN291</f>
        <v>0</v>
      </c>
      <c r="BO295" s="260">
        <v>3631.25</v>
      </c>
      <c r="BP295" s="176">
        <f t="shared" ref="BP295:BP306" si="1851">BO295*BN295</f>
        <v>0</v>
      </c>
      <c r="BQ295" s="161">
        <f>BQ291</f>
        <v>0</v>
      </c>
      <c r="BR295" s="260">
        <v>3185.99</v>
      </c>
      <c r="BS295" s="182">
        <f t="shared" ref="BS295:BS306" si="1852">BR295*BQ295</f>
        <v>0</v>
      </c>
      <c r="BT295" s="161">
        <f>BT291</f>
        <v>1</v>
      </c>
      <c r="BU295" s="260">
        <v>1573.49</v>
      </c>
      <c r="BV295" s="180">
        <f t="shared" ref="BV295:BV306" si="1853">BU295*BT295</f>
        <v>1573.49</v>
      </c>
      <c r="BW295" s="162">
        <f>BW291</f>
        <v>1</v>
      </c>
      <c r="BX295" s="260">
        <v>283.5</v>
      </c>
      <c r="BY295" s="176">
        <f t="shared" ref="BY295:BY306" si="1854">BX295*BW295</f>
        <v>283.5</v>
      </c>
      <c r="BZ295" s="161">
        <f>BZ291</f>
        <v>0</v>
      </c>
      <c r="CA295" s="260">
        <v>936</v>
      </c>
      <c r="CB295" s="180">
        <f t="shared" ref="CB295:CB306" si="1855">CA295*BZ295</f>
        <v>0</v>
      </c>
      <c r="CC295" s="162">
        <f>CC291</f>
        <v>0</v>
      </c>
      <c r="CD295" s="263">
        <v>-30</v>
      </c>
      <c r="CE295" s="182">
        <f t="shared" ref="CE295:CE306" si="1856">CD295*CC295</f>
        <v>0</v>
      </c>
      <c r="CF295" s="410">
        <f>CF293</f>
        <v>0</v>
      </c>
      <c r="CG295" s="260">
        <v>3460</v>
      </c>
      <c r="CH295" s="182">
        <f t="shared" ref="CH295:CH306" si="1857">CG295*CF295</f>
        <v>0</v>
      </c>
      <c r="CI295" s="416">
        <f>CI291</f>
        <v>0</v>
      </c>
      <c r="CJ295" s="260">
        <v>1730</v>
      </c>
      <c r="CK295" s="444">
        <f t="shared" ref="CK295:CK306" si="1858">CJ295*CI295</f>
        <v>0</v>
      </c>
      <c r="CL295" s="162">
        <f>CL291</f>
        <v>0</v>
      </c>
      <c r="CM295" s="260">
        <v>346</v>
      </c>
      <c r="CN295" s="608">
        <f t="shared" ref="CN295:CN306" si="1859">CM295*CL295</f>
        <v>0</v>
      </c>
      <c r="CO295" s="158">
        <f t="shared" ref="CO295:CO306" si="1860">N295+Q295+T295+W295+Z295+AC295+AF295+AI295+AL295+AO295+AR295+AU295+AX295+BA295+BD295+BG295+BJ295+BM295+BP295+BS295+BV295+BY295+CB295+CE295+CH295+CK295+CN295</f>
        <v>1504.16</v>
      </c>
      <c r="CP295" s="176">
        <f t="shared" ref="CP295:CP306" si="1861">FG295+FD295+FA295+EX295+EU295++ER295+EO295+EL295+EI295+EF295+EC295+DZ295+DW295+DT295+DQ295+DN295+DK295+DH295+DE295+DB295+CY295+CV295</f>
        <v>-6039.79</v>
      </c>
      <c r="CQ295" s="731">
        <f t="shared" ref="CQ295:CQ306" si="1862">CO295+CP295</f>
        <v>-4535.63</v>
      </c>
      <c r="CR295" s="599"/>
      <c r="CS295" s="607">
        <f>EDATE(CS291,1)</f>
        <v>42370</v>
      </c>
      <c r="CT295" s="161">
        <f>J21</f>
        <v>0</v>
      </c>
      <c r="CU295" s="624">
        <v>9345.5</v>
      </c>
      <c r="CV295" s="175">
        <f t="shared" ref="CV295:CV306" si="1863">CU295*CT295</f>
        <v>0</v>
      </c>
      <c r="CW295" s="645">
        <f>J22</f>
        <v>0</v>
      </c>
      <c r="CX295" s="624">
        <v>934.55</v>
      </c>
      <c r="CY295" s="625">
        <f t="shared" ref="CY295:CY306" si="1864">CX295*CW295</f>
        <v>0</v>
      </c>
      <c r="CZ295" s="161">
        <f>J23</f>
        <v>0</v>
      </c>
      <c r="DA295" s="624">
        <v>-3632.6</v>
      </c>
      <c r="DB295" s="626">
        <f t="shared" ref="DB295:DB306" si="1865">DA295*CZ295</f>
        <v>0</v>
      </c>
      <c r="DC295" s="161">
        <f>J24</f>
        <v>0</v>
      </c>
      <c r="DD295" s="624">
        <v>-363.26</v>
      </c>
      <c r="DE295" s="626">
        <f t="shared" ref="DE295:DE306" si="1866">DD295*DC295</f>
        <v>0</v>
      </c>
      <c r="DF295" s="161">
        <f>J25</f>
        <v>0</v>
      </c>
      <c r="DG295" s="624">
        <v>4853</v>
      </c>
      <c r="DH295" s="180">
        <f t="shared" ref="DH295:DH306" si="1867">DG295*DF295</f>
        <v>0</v>
      </c>
      <c r="DI295" s="623">
        <f>J26</f>
        <v>0</v>
      </c>
      <c r="DJ295" s="624">
        <v>2426.5</v>
      </c>
      <c r="DK295" s="625">
        <f t="shared" ref="DK295:DK306" si="1868">DJ295*DI295</f>
        <v>0</v>
      </c>
      <c r="DL295" s="161">
        <f>J27</f>
        <v>0</v>
      </c>
      <c r="DM295" s="624">
        <v>485.3</v>
      </c>
      <c r="DN295" s="625">
        <f t="shared" ref="DN295:DN306" si="1869">DM295*DL295</f>
        <v>0</v>
      </c>
      <c r="DO295" s="161">
        <f>J28</f>
        <v>0</v>
      </c>
      <c r="DP295" s="624">
        <v>-6070.01</v>
      </c>
      <c r="DQ295" s="180">
        <f t="shared" ref="DQ295:DQ306" si="1870">DP295*DO295</f>
        <v>0</v>
      </c>
      <c r="DR295" s="623">
        <f>J29</f>
        <v>0</v>
      </c>
      <c r="DS295" s="624">
        <v>-3035</v>
      </c>
      <c r="DT295" s="625">
        <f t="shared" ref="DT295:DT306" si="1871">DS295*DR295</f>
        <v>0</v>
      </c>
      <c r="DU295" s="161">
        <f>J30</f>
        <v>0</v>
      </c>
      <c r="DV295" s="624">
        <v>-1214</v>
      </c>
      <c r="DW295" s="180">
        <f t="shared" ref="DW295:DW306" si="1872">DV295*DU295</f>
        <v>0</v>
      </c>
      <c r="DX295" s="623">
        <f>J31</f>
        <v>1</v>
      </c>
      <c r="DY295" s="624">
        <v>-3441</v>
      </c>
      <c r="DZ295" s="625">
        <f t="shared" ref="DZ295:DZ306" si="1873">DY295*DX295</f>
        <v>-3441</v>
      </c>
      <c r="EA295" s="161">
        <f>J32</f>
        <v>0</v>
      </c>
      <c r="EB295" s="624">
        <v>-344.1</v>
      </c>
      <c r="EC295" s="180">
        <f t="shared" ref="EC295:EC306" si="1874">EB295*EA295</f>
        <v>0</v>
      </c>
      <c r="ED295" s="623">
        <f>J33</f>
        <v>2</v>
      </c>
      <c r="EE295" s="624">
        <v>-990</v>
      </c>
      <c r="EF295" s="625">
        <f t="shared" ref="EF295:EF306" si="1875">EE295*ED295</f>
        <v>-1980</v>
      </c>
      <c r="EG295" s="416">
        <f>J34</f>
        <v>0</v>
      </c>
      <c r="EH295" s="624">
        <v>-2031.26</v>
      </c>
      <c r="EI295" s="626">
        <f t="shared" ref="EI295:EI306" si="1876">EH295*EG295</f>
        <v>0</v>
      </c>
      <c r="EJ295" s="161">
        <f>J35</f>
        <v>0</v>
      </c>
      <c r="EK295" s="624">
        <v>-203.13</v>
      </c>
      <c r="EL295" s="626">
        <f t="shared" ref="EL295:EL306" si="1877">EK295*EJ295</f>
        <v>0</v>
      </c>
      <c r="EM295" s="161">
        <f>J36</f>
        <v>0</v>
      </c>
      <c r="EN295" s="624">
        <v>-1536.25</v>
      </c>
      <c r="EO295" s="180">
        <f t="shared" ref="EO295:EO306" si="1878">EN295*EM295</f>
        <v>0</v>
      </c>
      <c r="EP295" s="161">
        <f>J37</f>
        <v>0</v>
      </c>
      <c r="EQ295" s="624">
        <v>-768.13</v>
      </c>
      <c r="ER295" s="180">
        <f t="shared" ref="ER295:ER306" si="1879">EQ295*EP295</f>
        <v>0</v>
      </c>
      <c r="ES295" s="161">
        <f>J38</f>
        <v>0</v>
      </c>
      <c r="ET295" s="624">
        <v>-153.63</v>
      </c>
      <c r="EU295" s="625">
        <f t="shared" ref="EU295:EU306" si="1880">ET295*ES295</f>
        <v>0</v>
      </c>
      <c r="EV295" s="161">
        <f>J40</f>
        <v>1</v>
      </c>
      <c r="EW295" s="624">
        <v>-412.53</v>
      </c>
      <c r="EX295" s="626">
        <f t="shared" ref="EX295:EX306" si="1881">EW295*EV295</f>
        <v>-412.53</v>
      </c>
      <c r="EY295" s="161">
        <f>J41</f>
        <v>1</v>
      </c>
      <c r="EZ295" s="624">
        <v>-206.26</v>
      </c>
      <c r="FA295" s="180">
        <f t="shared" ref="FA295:FA306" si="1882">EZ295*EY295</f>
        <v>-206.26</v>
      </c>
      <c r="FB295" s="623">
        <f>J42</f>
        <v>0</v>
      </c>
      <c r="FC295" s="624">
        <v>-41.25</v>
      </c>
      <c r="FD295" s="625">
        <f t="shared" ref="FD295:FD306" si="1883">FC295*FB295</f>
        <v>0</v>
      </c>
      <c r="FE295" s="161">
        <f>J43</f>
        <v>0</v>
      </c>
      <c r="FF295" s="624">
        <v>886</v>
      </c>
      <c r="FG295" s="180">
        <f t="shared" ref="FG295:FG306" si="1884">FF295*FE295</f>
        <v>0</v>
      </c>
      <c r="FH295" s="860"/>
      <c r="FI295" s="662">
        <f t="shared" si="1400"/>
        <v>43831</v>
      </c>
      <c r="FJ295" s="688">
        <f>CV355+FJ294</f>
        <v>0</v>
      </c>
      <c r="FK295" s="688">
        <f t="shared" ref="FK295:FK306" si="1885">CY355+FK294</f>
        <v>0</v>
      </c>
      <c r="FL295" s="240">
        <f t="shared" ref="FL295:FL306" si="1886">DB355+FL294</f>
        <v>0</v>
      </c>
      <c r="FM295" s="240">
        <f t="shared" ref="FM295:FM306" si="1887">DE355+FM294</f>
        <v>0</v>
      </c>
      <c r="FN295" s="240">
        <f t="shared" ref="FN295:FN306" si="1888">DH355+FN294</f>
        <v>0</v>
      </c>
      <c r="FO295" s="240">
        <f t="shared" ref="FO295:FO306" si="1889">DK355+FO294</f>
        <v>0</v>
      </c>
      <c r="FP295" s="240">
        <f t="shared" ref="FP295:FP306" si="1890">DN355+FP294</f>
        <v>0</v>
      </c>
      <c r="FQ295" s="240">
        <f t="shared" ref="FQ295:FQ306" si="1891">DQ355+FQ294</f>
        <v>0</v>
      </c>
      <c r="FR295" s="240">
        <f t="shared" ref="FR295:FR306" si="1892">DT355+FR294</f>
        <v>0</v>
      </c>
      <c r="FS295" s="240">
        <f t="shared" ref="FS295:FS306" si="1893">DW355+FS294</f>
        <v>0</v>
      </c>
      <c r="FT295" s="240">
        <f t="shared" ref="FT295:FT306" si="1894">DZ355+FT294</f>
        <v>22121.010000000002</v>
      </c>
      <c r="FU295" s="240">
        <f t="shared" ref="FU295:FU306" si="1895">EC355+FU294</f>
        <v>0</v>
      </c>
      <c r="FV295" s="240">
        <f t="shared" ref="FV295:FV306" si="1896">EF355+FV294</f>
        <v>60131.960000000006</v>
      </c>
      <c r="FW295" s="240">
        <f t="shared" ref="FW295:FW306" si="1897">EI355+FW294</f>
        <v>0</v>
      </c>
      <c r="FX295" s="240">
        <f t="shared" ref="FX295:FX306" si="1898">EL355+FX294</f>
        <v>0</v>
      </c>
      <c r="FY295" s="240">
        <f t="shared" ref="FY295:FY306" si="1899">EO355+FY294</f>
        <v>0</v>
      </c>
      <c r="FZ295" s="240">
        <f t="shared" ref="FZ295:FZ306" si="1900">ER355+FZ294</f>
        <v>0</v>
      </c>
      <c r="GA295" s="240">
        <f t="shared" ref="GA295:GA306" si="1901">EU355+GA294</f>
        <v>0</v>
      </c>
      <c r="GB295" s="240">
        <f t="shared" ref="GB295:GB306" si="1902">EX355+GB294</f>
        <v>113312.41000000003</v>
      </c>
      <c r="GC295" s="681">
        <f t="shared" ref="GC295:GC306" si="1903">FA355+GC294</f>
        <v>56656.19999999999</v>
      </c>
      <c r="GD295" s="681">
        <f t="shared" ref="GD295:GD306" si="1904">FD355+GD294</f>
        <v>0</v>
      </c>
      <c r="GE295" s="681">
        <f t="shared" ref="GE295:GE306" si="1905">FG355+GE294</f>
        <v>0</v>
      </c>
      <c r="GF295" s="681">
        <f t="shared" si="1704"/>
        <v>252221.58000000002</v>
      </c>
      <c r="GG295" s="169">
        <f t="shared" si="1705"/>
        <v>43831</v>
      </c>
      <c r="GH295" s="686">
        <f t="shared" ref="GH295:GH306" si="1906">N355+GH294</f>
        <v>0</v>
      </c>
      <c r="GI295" s="171">
        <f t="shared" ref="GI295:GI306" si="1907">Q355+GI294</f>
        <v>0</v>
      </c>
      <c r="GJ295" s="171">
        <f t="shared" ref="GJ295:GJ306" si="1908">T355+GJ294</f>
        <v>0</v>
      </c>
      <c r="GK295" s="171">
        <f t="shared" ref="GK295:GK306" si="1909">W355+GK294</f>
        <v>0</v>
      </c>
      <c r="GL295" s="171">
        <f t="shared" ref="GL295:GL306" si="1910">Z355+GL294</f>
        <v>0</v>
      </c>
      <c r="GM295" s="171">
        <f t="shared" ref="GM295:GM306" si="1911">AC355+GM294</f>
        <v>0</v>
      </c>
      <c r="GN295" s="171">
        <f t="shared" ref="GN295:GN306" si="1912">AF355+GN294</f>
        <v>0</v>
      </c>
      <c r="GO295" s="171">
        <f t="shared" ref="GO295:GO306" si="1913">AI355+GO294</f>
        <v>0</v>
      </c>
      <c r="GP295" s="171">
        <f t="shared" ref="GP295:GP306" si="1914">AL355+GP294</f>
        <v>0</v>
      </c>
      <c r="GQ295" s="171">
        <f t="shared" ref="GQ295:GQ306" si="1915">AO355+GQ294</f>
        <v>0</v>
      </c>
      <c r="GR295" s="171">
        <f t="shared" ref="GR295:GR306" si="1916">AR355+GR294</f>
        <v>0</v>
      </c>
      <c r="GS295" s="171">
        <f t="shared" ref="GS295:GS306" si="1917">AU355+GS294</f>
        <v>10193.600000000004</v>
      </c>
      <c r="GT295" s="171">
        <f t="shared" ref="GT295:GT306" si="1918">AX355+GT294</f>
        <v>0</v>
      </c>
      <c r="GU295" s="171">
        <f t="shared" ref="GU295:GU306" si="1919">BA355+GU294</f>
        <v>0</v>
      </c>
      <c r="GV295" s="171">
        <f t="shared" ref="GV295:GV306" si="1920">BD355+GV294</f>
        <v>0</v>
      </c>
      <c r="GW295" s="171">
        <f t="shared" ref="GW295:GW306" si="1921">BG355+GW294</f>
        <v>0</v>
      </c>
      <c r="GX295" s="171">
        <f t="shared" ref="GX295:GX306" si="1922">BJ355+GX294</f>
        <v>0</v>
      </c>
      <c r="GY295" s="171">
        <f t="shared" ref="GY295:GY306" si="1923">BM355+GY294</f>
        <v>20025.759999999998</v>
      </c>
      <c r="GZ295" s="171">
        <f t="shared" ref="GZ295:GZ306" si="1924">BP355+GZ294</f>
        <v>0</v>
      </c>
      <c r="HA295" s="171">
        <f t="shared" ref="HA295:HA306" si="1925">BS355+HA294</f>
        <v>0</v>
      </c>
      <c r="HB295" s="171">
        <f t="shared" ref="HB295:HB306" si="1926">BV355+HB294</f>
        <v>123436.05000000005</v>
      </c>
      <c r="HC295" s="171">
        <f t="shared" ref="HC295:HC306" si="1927">BY355+HC294</f>
        <v>19036.239999999998</v>
      </c>
      <c r="HD295" s="171">
        <f t="shared" ref="HD295:HD306" si="1928">CB355+HD294</f>
        <v>0</v>
      </c>
      <c r="HE295" s="171">
        <f t="shared" ref="HE295:HE306" si="1929">CE355+HE294</f>
        <v>0</v>
      </c>
      <c r="HF295" s="171">
        <f t="shared" ref="HF295:HF306" si="1930">CH355+HF294</f>
        <v>0</v>
      </c>
      <c r="HG295" s="171">
        <f t="shared" ref="HG295:HG306" si="1931">CK355+HG294</f>
        <v>0</v>
      </c>
      <c r="HH295" s="171">
        <f t="shared" ref="HH295:HH306" si="1932">CN355+HH294</f>
        <v>0</v>
      </c>
      <c r="HI295" s="778"/>
      <c r="HJ295" s="171">
        <f t="shared" ref="HJ295:HJ306" si="1933">CO355</f>
        <v>-906.32999999999993</v>
      </c>
      <c r="HK295" s="171">
        <f t="shared" ref="HK295:HK306" si="1934">CP355</f>
        <v>1667.48</v>
      </c>
      <c r="HL295" s="172">
        <f t="shared" ref="HL295:HL306" si="1935">B355</f>
        <v>43831</v>
      </c>
      <c r="HM295" s="171">
        <f t="shared" si="1706"/>
        <v>424913.23000000016</v>
      </c>
      <c r="HN295" s="700">
        <f t="shared" ref="HN295:HN306" si="1936">B295</f>
        <v>42370</v>
      </c>
      <c r="HO295" s="160">
        <f t="shared" ref="HO295:HO306" si="1937">HQ295*HR295</f>
        <v>0</v>
      </c>
      <c r="HP295" s="160">
        <f t="shared" ref="HP295:HP306" si="1938">HQ295*HS295</f>
        <v>-4535.63</v>
      </c>
      <c r="HQ295" s="171">
        <f t="shared" ref="HQ295:HQ306" si="1939">CQ295</f>
        <v>-4535.63</v>
      </c>
      <c r="HR295" s="168">
        <f t="shared" ref="HR295:HR306" si="1940">(HQ295&gt;0)*1</f>
        <v>0</v>
      </c>
      <c r="HS295" s="168">
        <f t="shared" ref="HS295:HS306" si="1941">(HQ295&lt;0)*1</f>
        <v>1</v>
      </c>
      <c r="HT295" s="160">
        <f>HQ295+HT291</f>
        <v>149750.54</v>
      </c>
      <c r="HU295" s="158">
        <f>MAX(HT55:HT295)</f>
        <v>155243.68000000002</v>
      </c>
      <c r="HV295" s="158">
        <f t="shared" ref="HV295:HV306" si="1942">HT295-HU295</f>
        <v>-5493.140000000014</v>
      </c>
      <c r="HW295" s="170"/>
      <c r="HX295" s="468"/>
      <c r="HY295" s="156"/>
      <c r="HZ295" s="156"/>
      <c r="IA295" s="156"/>
      <c r="IB295" s="156"/>
      <c r="IC295" s="156"/>
      <c r="ID295" s="156"/>
      <c r="IE295" s="156"/>
      <c r="IF295" s="156"/>
      <c r="IG295" s="156"/>
      <c r="IH295" s="156"/>
      <c r="II295" s="156"/>
      <c r="IJ295" s="156"/>
      <c r="IK295" s="156"/>
      <c r="IL295" s="156"/>
      <c r="IM295" s="156"/>
      <c r="IN295" s="156"/>
      <c r="IO295" s="156"/>
      <c r="IP295" s="156"/>
      <c r="IQ295" s="156"/>
      <c r="IR295" s="156"/>
      <c r="IS295" s="156"/>
      <c r="IT295" s="156"/>
      <c r="IU295" s="156"/>
      <c r="IV295" s="156"/>
      <c r="IW295" s="156"/>
      <c r="IX295" s="156"/>
      <c r="IY295" s="156"/>
      <c r="IZ295" s="156"/>
      <c r="JA295" s="156"/>
      <c r="JB295" s="156"/>
      <c r="JC295" s="156"/>
      <c r="JD295" s="156"/>
      <c r="JE295" s="156"/>
      <c r="JF295" s="156"/>
      <c r="JG295" s="156"/>
      <c r="JH295" s="156"/>
      <c r="JI295" s="156"/>
      <c r="JJ295" s="156"/>
      <c r="JK295" s="156"/>
      <c r="JL295" s="156"/>
      <c r="JM295" s="156"/>
      <c r="JN295" s="156"/>
      <c r="JO295" s="156"/>
      <c r="JP295" s="156"/>
      <c r="JQ295" s="156"/>
      <c r="JR295" s="156"/>
      <c r="JS295" s="156"/>
      <c r="JT295" s="156"/>
      <c r="JU295" s="156"/>
    </row>
    <row r="296" spans="1:281" s="174" customFormat="1" ht="19.5" customHeight="1" x14ac:dyDescent="0.35">
      <c r="A296" s="156"/>
      <c r="B296" s="813">
        <f t="shared" ref="B296:B306" si="1943">EDATE(B295,1)</f>
        <v>42401</v>
      </c>
      <c r="C296" s="814">
        <f t="shared" ref="C296:C306" si="1944">G295</f>
        <v>20464.37</v>
      </c>
      <c r="D296" s="816">
        <v>0</v>
      </c>
      <c r="E296" s="816">
        <v>0</v>
      </c>
      <c r="F296" s="814">
        <f t="shared" si="1831"/>
        <v>19949.27</v>
      </c>
      <c r="G296" s="817">
        <f t="shared" ref="G296:G306" si="1945">F296+G295</f>
        <v>40413.64</v>
      </c>
      <c r="H296" s="818">
        <f t="shared" ref="H296:H306" si="1946">F296/G295</f>
        <v>0.97482942304111986</v>
      </c>
      <c r="I296" s="765">
        <f t="shared" ref="I296:I306" si="1947">F296+I295</f>
        <v>169699.81</v>
      </c>
      <c r="J296" s="159">
        <f t="shared" si="1832"/>
        <v>0</v>
      </c>
      <c r="K296" s="267">
        <v>42401</v>
      </c>
      <c r="L296" s="162">
        <f t="shared" ref="L296:L306" si="1948">L295</f>
        <v>0</v>
      </c>
      <c r="M296" s="259">
        <v>-965.5</v>
      </c>
      <c r="N296" s="175">
        <f t="shared" si="1833"/>
        <v>0</v>
      </c>
      <c r="O296" s="162">
        <f t="shared" ref="O296:O306" si="1949">O295</f>
        <v>0</v>
      </c>
      <c r="P296" s="259">
        <v>-131.65</v>
      </c>
      <c r="Q296" s="176">
        <f t="shared" si="1834"/>
        <v>0</v>
      </c>
      <c r="R296" s="161">
        <f t="shared" ref="R296:R306" si="1950">R295</f>
        <v>0</v>
      </c>
      <c r="S296" s="260">
        <v>1540.4</v>
      </c>
      <c r="T296" s="177">
        <f t="shared" si="1835"/>
        <v>0</v>
      </c>
      <c r="U296" s="164">
        <f t="shared" ref="U296:U306" si="1951">U295</f>
        <v>0</v>
      </c>
      <c r="V296" s="260">
        <v>118.94</v>
      </c>
      <c r="W296" s="177">
        <f t="shared" si="1836"/>
        <v>0</v>
      </c>
      <c r="X296" s="164">
        <f t="shared" ref="X296:X306" si="1952">X295</f>
        <v>0</v>
      </c>
      <c r="Y296" s="248">
        <v>12030</v>
      </c>
      <c r="Z296" s="178">
        <f t="shared" si="1837"/>
        <v>0</v>
      </c>
      <c r="AA296" s="165">
        <f t="shared" ref="AA296:AA306" si="1953">AA295</f>
        <v>0</v>
      </c>
      <c r="AB296" s="248">
        <v>6015</v>
      </c>
      <c r="AC296" s="179">
        <f t="shared" si="1838"/>
        <v>0</v>
      </c>
      <c r="AD296" s="164">
        <f t="shared" ref="AD296:AD306" si="1954">AD295</f>
        <v>0</v>
      </c>
      <c r="AE296" s="248">
        <v>1203</v>
      </c>
      <c r="AF296" s="179">
        <f t="shared" si="1839"/>
        <v>0</v>
      </c>
      <c r="AG296" s="164">
        <f t="shared" ref="AG296:AG306" si="1955">AG295</f>
        <v>0</v>
      </c>
      <c r="AH296" s="439">
        <v>3245</v>
      </c>
      <c r="AI296" s="178">
        <f t="shared" si="1840"/>
        <v>0</v>
      </c>
      <c r="AJ296" s="165">
        <f t="shared" ref="AJ296:AJ306" si="1956">AJ295</f>
        <v>0</v>
      </c>
      <c r="AK296" s="439">
        <v>1622.5</v>
      </c>
      <c r="AL296" s="179">
        <f t="shared" si="1841"/>
        <v>0</v>
      </c>
      <c r="AM296" s="164">
        <f t="shared" ref="AM296:AM306" si="1957">AM295</f>
        <v>0</v>
      </c>
      <c r="AN296" s="439">
        <v>649</v>
      </c>
      <c r="AO296" s="178">
        <f t="shared" si="1842"/>
        <v>0</v>
      </c>
      <c r="AP296" s="165">
        <f t="shared" ref="AP296:AP306" si="1958">AP295</f>
        <v>0</v>
      </c>
      <c r="AQ296" s="259">
        <v>-1148</v>
      </c>
      <c r="AR296" s="179">
        <f t="shared" si="1843"/>
        <v>0</v>
      </c>
      <c r="AS296" s="164">
        <f t="shared" ref="AS296:AS306" si="1959">AS295</f>
        <v>1</v>
      </c>
      <c r="AT296" s="259">
        <v>-149.9</v>
      </c>
      <c r="AU296" s="180">
        <f t="shared" si="1844"/>
        <v>-149.9</v>
      </c>
      <c r="AV296" s="162">
        <f t="shared" ref="AV296:AV306" si="1960">AV295</f>
        <v>0</v>
      </c>
      <c r="AW296" s="260">
        <v>2229</v>
      </c>
      <c r="AX296" s="176">
        <f t="shared" si="1845"/>
        <v>0</v>
      </c>
      <c r="AY296" s="161">
        <f t="shared" ref="AY296:AY306" si="1961">AY295</f>
        <v>0</v>
      </c>
      <c r="AZ296" s="247">
        <v>-3106.5</v>
      </c>
      <c r="BA296" s="181">
        <f t="shared" si="1846"/>
        <v>0</v>
      </c>
      <c r="BB296" s="162">
        <f t="shared" ref="BB296:BB306" si="1962">BB295</f>
        <v>0</v>
      </c>
      <c r="BC296" s="247">
        <v>-314.55</v>
      </c>
      <c r="BD296" s="182">
        <f t="shared" si="1847"/>
        <v>0</v>
      </c>
      <c r="BE296" s="161">
        <f t="shared" ref="BE296:BE306" si="1963">BE295</f>
        <v>0</v>
      </c>
      <c r="BF296" s="248">
        <v>4122.25</v>
      </c>
      <c r="BG296" s="182">
        <f t="shared" si="1848"/>
        <v>0</v>
      </c>
      <c r="BH296" s="161">
        <f t="shared" ref="BH296:BH306" si="1964">BH295</f>
        <v>0</v>
      </c>
      <c r="BI296" s="248">
        <v>2041.63</v>
      </c>
      <c r="BJ296" s="180">
        <f t="shared" si="1849"/>
        <v>0</v>
      </c>
      <c r="BK296" s="161">
        <f t="shared" ref="BK296:BK306" si="1965">BK295</f>
        <v>1</v>
      </c>
      <c r="BL296" s="248">
        <v>377.13</v>
      </c>
      <c r="BM296" s="180">
        <f t="shared" si="1850"/>
        <v>377.13</v>
      </c>
      <c r="BN296" s="161">
        <f t="shared" ref="BN296:BN306" si="1966">BN295</f>
        <v>0</v>
      </c>
      <c r="BO296" s="260">
        <v>1865.75</v>
      </c>
      <c r="BP296" s="176">
        <f t="shared" si="1851"/>
        <v>0</v>
      </c>
      <c r="BQ296" s="161">
        <f t="shared" ref="BQ296:BQ306" si="1967">BQ295</f>
        <v>0</v>
      </c>
      <c r="BR296" s="260">
        <v>23.5</v>
      </c>
      <c r="BS296" s="182">
        <f t="shared" si="1852"/>
        <v>0</v>
      </c>
      <c r="BT296" s="161">
        <f t="shared" ref="BT296:BT306" si="1968">BT295</f>
        <v>1</v>
      </c>
      <c r="BU296" s="259">
        <v>-7.75</v>
      </c>
      <c r="BV296" s="180">
        <f t="shared" si="1853"/>
        <v>-7.75</v>
      </c>
      <c r="BW296" s="162">
        <f t="shared" ref="BW296:BW306" si="1969">BW295</f>
        <v>1</v>
      </c>
      <c r="BX296" s="259">
        <v>-32.75</v>
      </c>
      <c r="BY296" s="176">
        <f t="shared" si="1854"/>
        <v>-32.75</v>
      </c>
      <c r="BZ296" s="161">
        <f t="shared" ref="BZ296:BZ306" si="1970">BZ295</f>
        <v>0</v>
      </c>
      <c r="CA296" s="260">
        <v>1697</v>
      </c>
      <c r="CB296" s="180">
        <f t="shared" si="1855"/>
        <v>0</v>
      </c>
      <c r="CC296" s="162">
        <f t="shared" ref="CC296:CC306" si="1971">CC295</f>
        <v>0</v>
      </c>
      <c r="CD296" s="263">
        <v>-10</v>
      </c>
      <c r="CE296" s="182">
        <f t="shared" si="1856"/>
        <v>0</v>
      </c>
      <c r="CF296" s="410">
        <f t="shared" ref="CF296:CF306" si="1972">CF295</f>
        <v>0</v>
      </c>
      <c r="CG296" s="260">
        <v>3851</v>
      </c>
      <c r="CH296" s="182">
        <f t="shared" si="1857"/>
        <v>0</v>
      </c>
      <c r="CI296" s="416">
        <f t="shared" ref="CI296:CI306" si="1973">CI295</f>
        <v>0</v>
      </c>
      <c r="CJ296" s="260">
        <v>1906</v>
      </c>
      <c r="CK296" s="444">
        <f t="shared" si="1858"/>
        <v>0</v>
      </c>
      <c r="CL296" s="162">
        <f t="shared" ref="CL296:CL306" si="1974">CL295</f>
        <v>0</v>
      </c>
      <c r="CM296" s="260">
        <v>350</v>
      </c>
      <c r="CN296" s="608">
        <f t="shared" si="1859"/>
        <v>0</v>
      </c>
      <c r="CO296" s="158">
        <f t="shared" si="1860"/>
        <v>186.73</v>
      </c>
      <c r="CP296" s="176">
        <f t="shared" si="1861"/>
        <v>19762.54</v>
      </c>
      <c r="CQ296" s="731">
        <f t="shared" si="1862"/>
        <v>19949.27</v>
      </c>
      <c r="CR296" s="599"/>
      <c r="CS296" s="359">
        <f t="shared" ref="CS296:CS306" si="1975">EDATE(CS295,1)</f>
        <v>42401</v>
      </c>
      <c r="CT296" s="161">
        <f t="shared" ref="CT296:CT306" si="1976">CT295</f>
        <v>0</v>
      </c>
      <c r="CU296" s="624">
        <v>9020.5</v>
      </c>
      <c r="CV296" s="175">
        <f t="shared" si="1863"/>
        <v>0</v>
      </c>
      <c r="CW296" s="161">
        <f t="shared" ref="CW296:CW306" si="1977">CW295</f>
        <v>0</v>
      </c>
      <c r="CX296" s="624">
        <v>902.05</v>
      </c>
      <c r="CY296" s="625">
        <f t="shared" si="1864"/>
        <v>0</v>
      </c>
      <c r="CZ296" s="161">
        <f t="shared" ref="CZ296:CZ306" si="1978">CZ295</f>
        <v>0</v>
      </c>
      <c r="DA296" s="624">
        <v>7104.2</v>
      </c>
      <c r="DB296" s="626">
        <f t="shared" si="1865"/>
        <v>0</v>
      </c>
      <c r="DC296" s="161">
        <f t="shared" ref="DC296:DC306" si="1979">DC295</f>
        <v>0</v>
      </c>
      <c r="DD296" s="624">
        <v>710.42</v>
      </c>
      <c r="DE296" s="626">
        <f t="shared" si="1866"/>
        <v>0</v>
      </c>
      <c r="DF296" s="161">
        <f t="shared" ref="DF296:DF306" si="1980">DF295</f>
        <v>0</v>
      </c>
      <c r="DG296" s="624">
        <v>13048.01</v>
      </c>
      <c r="DH296" s="180">
        <f t="shared" si="1867"/>
        <v>0</v>
      </c>
      <c r="DI296" s="161">
        <f t="shared" ref="DI296:DI306" si="1981">DI295</f>
        <v>0</v>
      </c>
      <c r="DJ296" s="624">
        <v>6524</v>
      </c>
      <c r="DK296" s="625">
        <f t="shared" si="1868"/>
        <v>0</v>
      </c>
      <c r="DL296" s="161">
        <f t="shared" ref="DL296:DL306" si="1982">DL295</f>
        <v>0</v>
      </c>
      <c r="DM296" s="624">
        <v>1304.8</v>
      </c>
      <c r="DN296" s="625">
        <f t="shared" si="1869"/>
        <v>0</v>
      </c>
      <c r="DO296" s="161">
        <f t="shared" ref="DO296:DO306" si="1983">DO295</f>
        <v>0</v>
      </c>
      <c r="DP296" s="624">
        <v>5485</v>
      </c>
      <c r="DQ296" s="180">
        <f t="shared" si="1870"/>
        <v>0</v>
      </c>
      <c r="DR296" s="161">
        <f t="shared" ref="DR296:DR306" si="1984">DR295</f>
        <v>0</v>
      </c>
      <c r="DS296" s="624">
        <v>2742.5</v>
      </c>
      <c r="DT296" s="625">
        <f t="shared" si="1871"/>
        <v>0</v>
      </c>
      <c r="DU296" s="161">
        <f t="shared" ref="DU296:DU306" si="1985">DU295</f>
        <v>0</v>
      </c>
      <c r="DV296" s="624">
        <v>1097</v>
      </c>
      <c r="DW296" s="180">
        <f t="shared" si="1872"/>
        <v>0</v>
      </c>
      <c r="DX296" s="161">
        <f t="shared" ref="DX296:DX306" si="1986">DX295</f>
        <v>1</v>
      </c>
      <c r="DY296" s="624">
        <v>-215</v>
      </c>
      <c r="DZ296" s="625">
        <f t="shared" si="1873"/>
        <v>-215</v>
      </c>
      <c r="EA296" s="161">
        <f t="shared" ref="EA296:EA306" si="1987">EA295</f>
        <v>0</v>
      </c>
      <c r="EB296" s="624">
        <v>-21.5</v>
      </c>
      <c r="EC296" s="180">
        <f t="shared" si="1874"/>
        <v>0</v>
      </c>
      <c r="ED296" s="161">
        <f t="shared" ref="ED296:ED306" si="1988">ED295</f>
        <v>2</v>
      </c>
      <c r="EE296" s="624">
        <v>3295</v>
      </c>
      <c r="EF296" s="625">
        <f t="shared" si="1875"/>
        <v>6590</v>
      </c>
      <c r="EG296" s="161">
        <f t="shared" ref="EG296:EG306" si="1989">EG295</f>
        <v>0</v>
      </c>
      <c r="EH296" s="624">
        <v>-3818.74</v>
      </c>
      <c r="EI296" s="626">
        <f t="shared" si="1876"/>
        <v>0</v>
      </c>
      <c r="EJ296" s="161">
        <f t="shared" ref="EJ296:EJ306" si="1990">EJ295</f>
        <v>0</v>
      </c>
      <c r="EK296" s="624">
        <v>-381.87</v>
      </c>
      <c r="EL296" s="626">
        <f t="shared" si="1877"/>
        <v>0</v>
      </c>
      <c r="EM296" s="161">
        <f t="shared" ref="EM296:EM306" si="1991">EM295</f>
        <v>0</v>
      </c>
      <c r="EN296" s="624">
        <v>-601.25</v>
      </c>
      <c r="EO296" s="180">
        <f t="shared" si="1878"/>
        <v>0</v>
      </c>
      <c r="EP296" s="161">
        <f t="shared" ref="EP296:EP306" si="1992">EP295</f>
        <v>0</v>
      </c>
      <c r="EQ296" s="624">
        <v>-300.62</v>
      </c>
      <c r="ER296" s="180">
        <f t="shared" si="1879"/>
        <v>0</v>
      </c>
      <c r="ES296" s="161">
        <f t="shared" ref="ES296:ES306" si="1993">ES295</f>
        <v>0</v>
      </c>
      <c r="ET296" s="624">
        <v>-60.12</v>
      </c>
      <c r="EU296" s="625">
        <f t="shared" si="1880"/>
        <v>0</v>
      </c>
      <c r="EV296" s="161">
        <f t="shared" ref="EV296:EV306" si="1994">EV295</f>
        <v>1</v>
      </c>
      <c r="EW296" s="624">
        <v>8925.0300000000007</v>
      </c>
      <c r="EX296" s="626">
        <f t="shared" si="1881"/>
        <v>8925.0300000000007</v>
      </c>
      <c r="EY296" s="161">
        <f t="shared" ref="EY296:EY306" si="1995">EY295</f>
        <v>1</v>
      </c>
      <c r="EZ296" s="624">
        <v>4462.51</v>
      </c>
      <c r="FA296" s="180">
        <f t="shared" si="1882"/>
        <v>4462.51</v>
      </c>
      <c r="FB296" s="161">
        <f t="shared" ref="FB296:FB306" si="1996">FB295</f>
        <v>0</v>
      </c>
      <c r="FC296" s="624">
        <v>892.5</v>
      </c>
      <c r="FD296" s="625">
        <f t="shared" si="1883"/>
        <v>0</v>
      </c>
      <c r="FE296" s="161">
        <f t="shared" ref="FE296:FE306" si="1997">FE295</f>
        <v>0</v>
      </c>
      <c r="FF296" s="624">
        <v>948</v>
      </c>
      <c r="FG296" s="180">
        <f t="shared" si="1884"/>
        <v>0</v>
      </c>
      <c r="FH296" s="860"/>
      <c r="FI296" s="662">
        <f t="shared" si="1400"/>
        <v>43862</v>
      </c>
      <c r="FJ296" s="688">
        <f t="shared" ref="FJ296:FJ306" si="1998">FJ295+CV356</f>
        <v>0</v>
      </c>
      <c r="FK296" s="688">
        <f t="shared" si="1885"/>
        <v>0</v>
      </c>
      <c r="FL296" s="240">
        <f t="shared" si="1886"/>
        <v>0</v>
      </c>
      <c r="FM296" s="240">
        <f t="shared" si="1887"/>
        <v>0</v>
      </c>
      <c r="FN296" s="240">
        <f t="shared" si="1888"/>
        <v>0</v>
      </c>
      <c r="FO296" s="240">
        <f t="shared" si="1889"/>
        <v>0</v>
      </c>
      <c r="FP296" s="240">
        <f t="shared" si="1890"/>
        <v>0</v>
      </c>
      <c r="FQ296" s="240">
        <f t="shared" si="1891"/>
        <v>0</v>
      </c>
      <c r="FR296" s="240">
        <f t="shared" si="1892"/>
        <v>0</v>
      </c>
      <c r="FS296" s="240">
        <f t="shared" si="1893"/>
        <v>0</v>
      </c>
      <c r="FT296" s="240">
        <f t="shared" si="1894"/>
        <v>21601.010000000002</v>
      </c>
      <c r="FU296" s="240">
        <f t="shared" si="1895"/>
        <v>0</v>
      </c>
      <c r="FV296" s="240">
        <f t="shared" si="1896"/>
        <v>61275.98</v>
      </c>
      <c r="FW296" s="240">
        <f t="shared" si="1897"/>
        <v>0</v>
      </c>
      <c r="FX296" s="240">
        <f t="shared" si="1898"/>
        <v>0</v>
      </c>
      <c r="FY296" s="240">
        <f t="shared" si="1899"/>
        <v>0</v>
      </c>
      <c r="FZ296" s="240">
        <f t="shared" si="1900"/>
        <v>0</v>
      </c>
      <c r="GA296" s="240">
        <f t="shared" si="1901"/>
        <v>0</v>
      </c>
      <c r="GB296" s="240">
        <f t="shared" si="1902"/>
        <v>116237.41000000003</v>
      </c>
      <c r="GC296" s="681">
        <f t="shared" si="1903"/>
        <v>58118.69999999999</v>
      </c>
      <c r="GD296" s="681">
        <f t="shared" si="1904"/>
        <v>0</v>
      </c>
      <c r="GE296" s="681">
        <f t="shared" si="1905"/>
        <v>0</v>
      </c>
      <c r="GF296" s="681">
        <f t="shared" si="1704"/>
        <v>257233.1</v>
      </c>
      <c r="GG296" s="169">
        <f t="shared" si="1705"/>
        <v>43862</v>
      </c>
      <c r="GH296" s="686">
        <f t="shared" si="1906"/>
        <v>0</v>
      </c>
      <c r="GI296" s="171">
        <f t="shared" si="1907"/>
        <v>0</v>
      </c>
      <c r="GJ296" s="171">
        <f t="shared" si="1908"/>
        <v>0</v>
      </c>
      <c r="GK296" s="171">
        <f t="shared" si="1909"/>
        <v>0</v>
      </c>
      <c r="GL296" s="171">
        <f t="shared" si="1910"/>
        <v>0</v>
      </c>
      <c r="GM296" s="171">
        <f t="shared" si="1911"/>
        <v>0</v>
      </c>
      <c r="GN296" s="171">
        <f t="shared" si="1912"/>
        <v>0</v>
      </c>
      <c r="GO296" s="171">
        <f t="shared" si="1913"/>
        <v>0</v>
      </c>
      <c r="GP296" s="171">
        <f t="shared" si="1914"/>
        <v>0</v>
      </c>
      <c r="GQ296" s="171">
        <f t="shared" si="1915"/>
        <v>0</v>
      </c>
      <c r="GR296" s="171">
        <f t="shared" si="1916"/>
        <v>0</v>
      </c>
      <c r="GS296" s="171">
        <f t="shared" si="1917"/>
        <v>10377.700000000004</v>
      </c>
      <c r="GT296" s="171">
        <f t="shared" si="1918"/>
        <v>0</v>
      </c>
      <c r="GU296" s="171">
        <f t="shared" si="1919"/>
        <v>0</v>
      </c>
      <c r="GV296" s="171">
        <f t="shared" si="1920"/>
        <v>0</v>
      </c>
      <c r="GW296" s="171">
        <f t="shared" si="1921"/>
        <v>0</v>
      </c>
      <c r="GX296" s="171">
        <f t="shared" si="1922"/>
        <v>0</v>
      </c>
      <c r="GY296" s="171">
        <f t="shared" si="1923"/>
        <v>20137.509999999998</v>
      </c>
      <c r="GZ296" s="171">
        <f t="shared" si="1924"/>
        <v>0</v>
      </c>
      <c r="HA296" s="171">
        <f t="shared" si="1925"/>
        <v>0</v>
      </c>
      <c r="HB296" s="171">
        <f t="shared" si="1926"/>
        <v>123239.30000000005</v>
      </c>
      <c r="HC296" s="171">
        <f t="shared" si="1927"/>
        <v>18934.489999999998</v>
      </c>
      <c r="HD296" s="171">
        <f t="shared" si="1928"/>
        <v>0</v>
      </c>
      <c r="HE296" s="171">
        <f t="shared" si="1929"/>
        <v>0</v>
      </c>
      <c r="HF296" s="171">
        <f t="shared" si="1930"/>
        <v>0</v>
      </c>
      <c r="HG296" s="171">
        <f t="shared" si="1931"/>
        <v>0</v>
      </c>
      <c r="HH296" s="171">
        <f t="shared" si="1932"/>
        <v>0</v>
      </c>
      <c r="HI296" s="778"/>
      <c r="HJ296" s="171">
        <f t="shared" si="1933"/>
        <v>-2.6499999999999773</v>
      </c>
      <c r="HK296" s="171">
        <f t="shared" si="1934"/>
        <v>5011.5200000000004</v>
      </c>
      <c r="HL296" s="172">
        <f t="shared" si="1935"/>
        <v>43862</v>
      </c>
      <c r="HM296" s="171">
        <f t="shared" si="1706"/>
        <v>429922.10000000015</v>
      </c>
      <c r="HN296" s="700">
        <f t="shared" si="1936"/>
        <v>42401</v>
      </c>
      <c r="HO296" s="160">
        <f t="shared" si="1937"/>
        <v>19949.27</v>
      </c>
      <c r="HP296" s="160">
        <f t="shared" si="1938"/>
        <v>0</v>
      </c>
      <c r="HQ296" s="171">
        <f t="shared" si="1939"/>
        <v>19949.27</v>
      </c>
      <c r="HR296" s="168">
        <f t="shared" si="1940"/>
        <v>1</v>
      </c>
      <c r="HS296" s="168">
        <f t="shared" si="1941"/>
        <v>0</v>
      </c>
      <c r="HT296" s="160">
        <f t="shared" ref="HT296:HT306" si="1999">HQ296+HT295</f>
        <v>169699.81</v>
      </c>
      <c r="HU296" s="158">
        <f>MAX(HT55:HT296)</f>
        <v>169699.81</v>
      </c>
      <c r="HV296" s="158">
        <f t="shared" si="1942"/>
        <v>0</v>
      </c>
      <c r="HW296" s="170"/>
      <c r="HX296" s="468"/>
      <c r="HY296" s="156"/>
      <c r="HZ296" s="156"/>
      <c r="IA296" s="156"/>
      <c r="IB296" s="156"/>
      <c r="IC296" s="156"/>
      <c r="ID296" s="156"/>
      <c r="IE296" s="156"/>
      <c r="IF296" s="156"/>
      <c r="IG296" s="156"/>
      <c r="IH296" s="156"/>
      <c r="II296" s="156"/>
      <c r="IJ296" s="156"/>
      <c r="IK296" s="156"/>
      <c r="IL296" s="156"/>
      <c r="IM296" s="156"/>
      <c r="IN296" s="156"/>
      <c r="IO296" s="156"/>
      <c r="IP296" s="156"/>
      <c r="IQ296" s="156"/>
      <c r="IR296" s="156"/>
      <c r="IS296" s="156"/>
      <c r="IT296" s="156"/>
      <c r="IU296" s="156"/>
      <c r="IV296" s="156"/>
      <c r="IW296" s="156"/>
      <c r="IX296" s="156"/>
      <c r="IY296" s="156"/>
      <c r="IZ296" s="156"/>
      <c r="JA296" s="156"/>
      <c r="JB296" s="156"/>
      <c r="JC296" s="156"/>
      <c r="JD296" s="156"/>
      <c r="JE296" s="156"/>
      <c r="JF296" s="156"/>
      <c r="JG296" s="156"/>
      <c r="JH296" s="156"/>
      <c r="JI296" s="156"/>
      <c r="JJ296" s="156"/>
      <c r="JK296" s="156"/>
      <c r="JL296" s="156"/>
      <c r="JM296" s="156"/>
      <c r="JN296" s="156"/>
      <c r="JO296" s="156"/>
      <c r="JP296" s="156"/>
      <c r="JQ296" s="156"/>
      <c r="JR296" s="156"/>
      <c r="JS296" s="156"/>
      <c r="JT296" s="156"/>
      <c r="JU296" s="156"/>
    </row>
    <row r="297" spans="1:281" s="174" customFormat="1" ht="19.5" customHeight="1" x14ac:dyDescent="0.35">
      <c r="A297" s="156"/>
      <c r="B297" s="813">
        <f t="shared" si="1943"/>
        <v>42430</v>
      </c>
      <c r="C297" s="814">
        <f t="shared" si="1944"/>
        <v>40413.64</v>
      </c>
      <c r="D297" s="816">
        <v>0</v>
      </c>
      <c r="E297" s="816">
        <v>0</v>
      </c>
      <c r="F297" s="814">
        <f t="shared" si="1831"/>
        <v>5640.08</v>
      </c>
      <c r="G297" s="817">
        <f t="shared" si="1945"/>
        <v>46053.72</v>
      </c>
      <c r="H297" s="818">
        <f t="shared" si="1946"/>
        <v>0.13955882221942889</v>
      </c>
      <c r="I297" s="765">
        <f t="shared" si="1947"/>
        <v>175339.88999999998</v>
      </c>
      <c r="J297" s="159">
        <f t="shared" si="1832"/>
        <v>0</v>
      </c>
      <c r="K297" s="267">
        <v>42430</v>
      </c>
      <c r="L297" s="162">
        <f t="shared" si="1948"/>
        <v>0</v>
      </c>
      <c r="M297" s="260">
        <v>6375.5</v>
      </c>
      <c r="N297" s="175">
        <f t="shared" si="1833"/>
        <v>0</v>
      </c>
      <c r="O297" s="162">
        <f t="shared" si="1949"/>
        <v>0</v>
      </c>
      <c r="P297" s="260">
        <v>637.54999999999995</v>
      </c>
      <c r="Q297" s="176">
        <f t="shared" si="1834"/>
        <v>0</v>
      </c>
      <c r="R297" s="161">
        <f t="shared" si="1950"/>
        <v>0</v>
      </c>
      <c r="S297" s="260">
        <v>5650.8</v>
      </c>
      <c r="T297" s="177">
        <f t="shared" si="1835"/>
        <v>0</v>
      </c>
      <c r="U297" s="164">
        <f t="shared" si="1951"/>
        <v>0</v>
      </c>
      <c r="V297" s="260">
        <v>565.08000000000004</v>
      </c>
      <c r="W297" s="177">
        <f t="shared" si="1836"/>
        <v>0</v>
      </c>
      <c r="X297" s="164">
        <f t="shared" si="1952"/>
        <v>0</v>
      </c>
      <c r="Y297" s="247">
        <v>-3783</v>
      </c>
      <c r="Z297" s="178">
        <f t="shared" si="1837"/>
        <v>0</v>
      </c>
      <c r="AA297" s="165">
        <f t="shared" si="1953"/>
        <v>0</v>
      </c>
      <c r="AB297" s="247">
        <v>-1911</v>
      </c>
      <c r="AC297" s="179">
        <f t="shared" si="1838"/>
        <v>0</v>
      </c>
      <c r="AD297" s="164">
        <f t="shared" si="1954"/>
        <v>0</v>
      </c>
      <c r="AE297" s="247">
        <v>-413.4</v>
      </c>
      <c r="AF297" s="179">
        <f t="shared" si="1839"/>
        <v>0</v>
      </c>
      <c r="AG297" s="164">
        <f t="shared" si="1955"/>
        <v>0</v>
      </c>
      <c r="AH297" s="439">
        <v>2640</v>
      </c>
      <c r="AI297" s="178">
        <f t="shared" si="1840"/>
        <v>0</v>
      </c>
      <c r="AJ297" s="165">
        <f t="shared" si="1956"/>
        <v>0</v>
      </c>
      <c r="AK297" s="439">
        <v>1320</v>
      </c>
      <c r="AL297" s="179">
        <f t="shared" si="1841"/>
        <v>0</v>
      </c>
      <c r="AM297" s="164">
        <f t="shared" si="1957"/>
        <v>0</v>
      </c>
      <c r="AN297" s="439">
        <v>528</v>
      </c>
      <c r="AO297" s="178">
        <f t="shared" si="1842"/>
        <v>0</v>
      </c>
      <c r="AP297" s="165">
        <f t="shared" si="1958"/>
        <v>0</v>
      </c>
      <c r="AQ297" s="260">
        <v>5170</v>
      </c>
      <c r="AR297" s="179">
        <f t="shared" si="1843"/>
        <v>0</v>
      </c>
      <c r="AS297" s="164">
        <f t="shared" si="1959"/>
        <v>1</v>
      </c>
      <c r="AT297" s="260">
        <v>517</v>
      </c>
      <c r="AU297" s="180">
        <f t="shared" si="1844"/>
        <v>517</v>
      </c>
      <c r="AV297" s="162">
        <f t="shared" si="1960"/>
        <v>0</v>
      </c>
      <c r="AW297" s="260">
        <v>3062</v>
      </c>
      <c r="AX297" s="176">
        <f t="shared" si="1845"/>
        <v>0</v>
      </c>
      <c r="AY297" s="161">
        <f t="shared" si="1961"/>
        <v>0</v>
      </c>
      <c r="AZ297" s="248">
        <v>4217.5</v>
      </c>
      <c r="BA297" s="181">
        <f t="shared" si="1846"/>
        <v>0</v>
      </c>
      <c r="BB297" s="162">
        <f t="shared" si="1962"/>
        <v>0</v>
      </c>
      <c r="BC297" s="248">
        <v>421.75</v>
      </c>
      <c r="BD297" s="182">
        <f t="shared" si="1847"/>
        <v>0</v>
      </c>
      <c r="BE297" s="161">
        <f t="shared" si="1963"/>
        <v>0</v>
      </c>
      <c r="BF297" s="247">
        <v>-1352.75</v>
      </c>
      <c r="BG297" s="182">
        <f t="shared" si="1848"/>
        <v>0</v>
      </c>
      <c r="BH297" s="161">
        <f t="shared" si="1964"/>
        <v>0</v>
      </c>
      <c r="BI297" s="247">
        <v>-695.88</v>
      </c>
      <c r="BJ297" s="180">
        <f t="shared" si="1849"/>
        <v>0</v>
      </c>
      <c r="BK297" s="161">
        <f t="shared" si="1965"/>
        <v>1</v>
      </c>
      <c r="BL297" s="247">
        <v>-170.38</v>
      </c>
      <c r="BM297" s="180">
        <f t="shared" si="1850"/>
        <v>-170.38</v>
      </c>
      <c r="BN297" s="161">
        <f t="shared" si="1966"/>
        <v>0</v>
      </c>
      <c r="BO297" s="259">
        <v>-4278</v>
      </c>
      <c r="BP297" s="176">
        <f t="shared" si="1851"/>
        <v>0</v>
      </c>
      <c r="BQ297" s="161">
        <f t="shared" si="1967"/>
        <v>0</v>
      </c>
      <c r="BR297" s="260">
        <v>137.49</v>
      </c>
      <c r="BS297" s="182">
        <f t="shared" si="1852"/>
        <v>0</v>
      </c>
      <c r="BT297" s="161">
        <f t="shared" si="1968"/>
        <v>1</v>
      </c>
      <c r="BU297" s="260">
        <v>68.739999999999995</v>
      </c>
      <c r="BV297" s="180">
        <f t="shared" si="1853"/>
        <v>68.739999999999995</v>
      </c>
      <c r="BW297" s="162">
        <f t="shared" si="1969"/>
        <v>1</v>
      </c>
      <c r="BX297" s="260">
        <v>13.75</v>
      </c>
      <c r="BY297" s="176">
        <f t="shared" si="1854"/>
        <v>13.75</v>
      </c>
      <c r="BZ297" s="161">
        <f t="shared" si="1970"/>
        <v>0</v>
      </c>
      <c r="CA297" s="260">
        <v>1582.02</v>
      </c>
      <c r="CB297" s="180">
        <f t="shared" si="1855"/>
        <v>0</v>
      </c>
      <c r="CC297" s="162">
        <f t="shared" si="1971"/>
        <v>0</v>
      </c>
      <c r="CD297" s="263">
        <v>-101</v>
      </c>
      <c r="CE297" s="182">
        <f t="shared" si="1856"/>
        <v>0</v>
      </c>
      <c r="CF297" s="410">
        <f t="shared" si="1972"/>
        <v>0</v>
      </c>
      <c r="CG297" s="260">
        <v>4470</v>
      </c>
      <c r="CH297" s="182">
        <f t="shared" si="1857"/>
        <v>0</v>
      </c>
      <c r="CI297" s="416">
        <f t="shared" si="1973"/>
        <v>0</v>
      </c>
      <c r="CJ297" s="260">
        <v>2235</v>
      </c>
      <c r="CK297" s="444">
        <f t="shared" si="1858"/>
        <v>0</v>
      </c>
      <c r="CL297" s="162">
        <f t="shared" si="1974"/>
        <v>0</v>
      </c>
      <c r="CM297" s="260">
        <v>447</v>
      </c>
      <c r="CN297" s="608">
        <f t="shared" si="1859"/>
        <v>0</v>
      </c>
      <c r="CO297" s="158">
        <f t="shared" si="1860"/>
        <v>429.11</v>
      </c>
      <c r="CP297" s="176">
        <f t="shared" si="1861"/>
        <v>5210.97</v>
      </c>
      <c r="CQ297" s="731">
        <f t="shared" si="1862"/>
        <v>5640.08</v>
      </c>
      <c r="CR297" s="599"/>
      <c r="CS297" s="359">
        <f t="shared" si="1975"/>
        <v>42430</v>
      </c>
      <c r="CT297" s="161">
        <f t="shared" si="1976"/>
        <v>0</v>
      </c>
      <c r="CU297" s="624">
        <v>2197.5100000000002</v>
      </c>
      <c r="CV297" s="175">
        <f t="shared" si="1863"/>
        <v>0</v>
      </c>
      <c r="CW297" s="161">
        <f t="shared" si="1977"/>
        <v>0</v>
      </c>
      <c r="CX297" s="624">
        <v>219.75</v>
      </c>
      <c r="CY297" s="625">
        <f t="shared" si="1864"/>
        <v>0</v>
      </c>
      <c r="CZ297" s="161">
        <f t="shared" si="1978"/>
        <v>0</v>
      </c>
      <c r="DA297" s="624">
        <v>1266.4100000000001</v>
      </c>
      <c r="DB297" s="626">
        <f t="shared" si="1865"/>
        <v>0</v>
      </c>
      <c r="DC297" s="161">
        <f t="shared" si="1979"/>
        <v>0</v>
      </c>
      <c r="DD297" s="624">
        <v>126.64</v>
      </c>
      <c r="DE297" s="626">
        <f t="shared" si="1866"/>
        <v>0</v>
      </c>
      <c r="DF297" s="161">
        <f t="shared" si="1980"/>
        <v>0</v>
      </c>
      <c r="DG297" s="624">
        <v>-1296.01</v>
      </c>
      <c r="DH297" s="180">
        <f t="shared" si="1867"/>
        <v>0</v>
      </c>
      <c r="DI297" s="161">
        <f t="shared" si="1981"/>
        <v>0</v>
      </c>
      <c r="DJ297" s="624">
        <v>-648</v>
      </c>
      <c r="DK297" s="625">
        <f t="shared" si="1868"/>
        <v>0</v>
      </c>
      <c r="DL297" s="161">
        <f t="shared" si="1982"/>
        <v>0</v>
      </c>
      <c r="DM297" s="624">
        <v>-129.6</v>
      </c>
      <c r="DN297" s="625">
        <f t="shared" si="1869"/>
        <v>0</v>
      </c>
      <c r="DO297" s="161">
        <f t="shared" si="1983"/>
        <v>0</v>
      </c>
      <c r="DP297" s="624">
        <v>1605</v>
      </c>
      <c r="DQ297" s="180">
        <f t="shared" si="1870"/>
        <v>0</v>
      </c>
      <c r="DR297" s="161">
        <f t="shared" si="1984"/>
        <v>0</v>
      </c>
      <c r="DS297" s="624">
        <v>802.49</v>
      </c>
      <c r="DT297" s="625">
        <f t="shared" si="1871"/>
        <v>0</v>
      </c>
      <c r="DU297" s="161">
        <f t="shared" si="1985"/>
        <v>0</v>
      </c>
      <c r="DV297" s="624">
        <v>321</v>
      </c>
      <c r="DW297" s="180">
        <f t="shared" si="1872"/>
        <v>0</v>
      </c>
      <c r="DX297" s="161">
        <f t="shared" si="1986"/>
        <v>1</v>
      </c>
      <c r="DY297" s="624">
        <v>120</v>
      </c>
      <c r="DZ297" s="625">
        <f t="shared" si="1873"/>
        <v>120</v>
      </c>
      <c r="EA297" s="161">
        <f t="shared" si="1987"/>
        <v>0</v>
      </c>
      <c r="EB297" s="624">
        <v>12</v>
      </c>
      <c r="EC297" s="180">
        <f t="shared" si="1874"/>
        <v>0</v>
      </c>
      <c r="ED297" s="161">
        <f t="shared" si="1988"/>
        <v>2</v>
      </c>
      <c r="EE297" s="624">
        <v>3108</v>
      </c>
      <c r="EF297" s="625">
        <f t="shared" si="1875"/>
        <v>6216</v>
      </c>
      <c r="EG297" s="161">
        <f t="shared" si="1989"/>
        <v>0</v>
      </c>
      <c r="EH297" s="624">
        <v>76.260000000000005</v>
      </c>
      <c r="EI297" s="626">
        <f t="shared" si="1876"/>
        <v>0</v>
      </c>
      <c r="EJ297" s="161">
        <f t="shared" si="1990"/>
        <v>0</v>
      </c>
      <c r="EK297" s="624">
        <v>7.63</v>
      </c>
      <c r="EL297" s="626">
        <f t="shared" si="1877"/>
        <v>0</v>
      </c>
      <c r="EM297" s="161">
        <f t="shared" si="1991"/>
        <v>0</v>
      </c>
      <c r="EN297" s="624">
        <v>3551.25</v>
      </c>
      <c r="EO297" s="180">
        <f t="shared" si="1878"/>
        <v>0</v>
      </c>
      <c r="EP297" s="161">
        <f t="shared" si="1992"/>
        <v>0</v>
      </c>
      <c r="EQ297" s="624">
        <v>1775.62</v>
      </c>
      <c r="ER297" s="180">
        <f t="shared" si="1879"/>
        <v>0</v>
      </c>
      <c r="ES297" s="161">
        <f t="shared" si="1993"/>
        <v>0</v>
      </c>
      <c r="ET297" s="624">
        <v>355.12</v>
      </c>
      <c r="EU297" s="625">
        <f t="shared" si="1880"/>
        <v>0</v>
      </c>
      <c r="EV297" s="161">
        <f t="shared" si="1994"/>
        <v>1</v>
      </c>
      <c r="EW297" s="624">
        <v>-750.02</v>
      </c>
      <c r="EX297" s="626">
        <f t="shared" si="1881"/>
        <v>-750.02</v>
      </c>
      <c r="EY297" s="161">
        <f t="shared" si="1995"/>
        <v>1</v>
      </c>
      <c r="EZ297" s="624">
        <v>-375.01</v>
      </c>
      <c r="FA297" s="180">
        <f t="shared" si="1882"/>
        <v>-375.01</v>
      </c>
      <c r="FB297" s="161">
        <f t="shared" si="1996"/>
        <v>0</v>
      </c>
      <c r="FC297" s="624">
        <v>-75</v>
      </c>
      <c r="FD297" s="625">
        <f t="shared" si="1883"/>
        <v>0</v>
      </c>
      <c r="FE297" s="161">
        <f t="shared" si="1997"/>
        <v>0</v>
      </c>
      <c r="FF297" s="624">
        <v>-237</v>
      </c>
      <c r="FG297" s="180">
        <f t="shared" si="1884"/>
        <v>0</v>
      </c>
      <c r="FH297" s="860"/>
      <c r="FI297" s="662">
        <f t="shared" si="1400"/>
        <v>43891</v>
      </c>
      <c r="FJ297" s="688">
        <f t="shared" si="1998"/>
        <v>0</v>
      </c>
      <c r="FK297" s="688">
        <f t="shared" si="1885"/>
        <v>0</v>
      </c>
      <c r="FL297" s="240">
        <f t="shared" si="1886"/>
        <v>0</v>
      </c>
      <c r="FM297" s="240">
        <f t="shared" si="1887"/>
        <v>0</v>
      </c>
      <c r="FN297" s="240">
        <f t="shared" si="1888"/>
        <v>0</v>
      </c>
      <c r="FO297" s="240">
        <f t="shared" si="1889"/>
        <v>0</v>
      </c>
      <c r="FP297" s="240">
        <f t="shared" si="1890"/>
        <v>0</v>
      </c>
      <c r="FQ297" s="240">
        <f t="shared" si="1891"/>
        <v>0</v>
      </c>
      <c r="FR297" s="240">
        <f t="shared" si="1892"/>
        <v>0</v>
      </c>
      <c r="FS297" s="240">
        <f t="shared" si="1893"/>
        <v>0</v>
      </c>
      <c r="FT297" s="240">
        <f t="shared" si="1894"/>
        <v>19344.010000000002</v>
      </c>
      <c r="FU297" s="240">
        <f t="shared" si="1895"/>
        <v>0</v>
      </c>
      <c r="FV297" s="240">
        <f t="shared" si="1896"/>
        <v>67585.960000000006</v>
      </c>
      <c r="FW297" s="240">
        <f t="shared" si="1897"/>
        <v>0</v>
      </c>
      <c r="FX297" s="240">
        <f t="shared" si="1898"/>
        <v>0</v>
      </c>
      <c r="FY297" s="240">
        <f t="shared" si="1899"/>
        <v>0</v>
      </c>
      <c r="FZ297" s="240">
        <f t="shared" si="1900"/>
        <v>0</v>
      </c>
      <c r="GA297" s="240">
        <f t="shared" si="1901"/>
        <v>0</v>
      </c>
      <c r="GB297" s="240">
        <f t="shared" si="1902"/>
        <v>119824.89000000003</v>
      </c>
      <c r="GC297" s="681">
        <f t="shared" si="1903"/>
        <v>59912.439999999988</v>
      </c>
      <c r="GD297" s="681">
        <f t="shared" si="1904"/>
        <v>0</v>
      </c>
      <c r="GE297" s="681">
        <f t="shared" si="1905"/>
        <v>0</v>
      </c>
      <c r="GF297" s="681">
        <f t="shared" si="1704"/>
        <v>266667.30000000005</v>
      </c>
      <c r="GG297" s="169">
        <f t="shared" si="1705"/>
        <v>43891</v>
      </c>
      <c r="GH297" s="686">
        <f t="shared" si="1906"/>
        <v>0</v>
      </c>
      <c r="GI297" s="171">
        <f t="shared" si="1907"/>
        <v>0</v>
      </c>
      <c r="GJ297" s="171">
        <f t="shared" si="1908"/>
        <v>0</v>
      </c>
      <c r="GK297" s="171">
        <f t="shared" si="1909"/>
        <v>0</v>
      </c>
      <c r="GL297" s="171">
        <f t="shared" si="1910"/>
        <v>0</v>
      </c>
      <c r="GM297" s="171">
        <f t="shared" si="1911"/>
        <v>0</v>
      </c>
      <c r="GN297" s="171">
        <f t="shared" si="1912"/>
        <v>0</v>
      </c>
      <c r="GO297" s="171">
        <f t="shared" si="1913"/>
        <v>0</v>
      </c>
      <c r="GP297" s="171">
        <f t="shared" si="1914"/>
        <v>0</v>
      </c>
      <c r="GQ297" s="171">
        <f t="shared" si="1915"/>
        <v>0</v>
      </c>
      <c r="GR297" s="171">
        <f t="shared" si="1916"/>
        <v>0</v>
      </c>
      <c r="GS297" s="171">
        <f t="shared" si="1917"/>
        <v>10742.300000000005</v>
      </c>
      <c r="GT297" s="171">
        <f t="shared" si="1918"/>
        <v>0</v>
      </c>
      <c r="GU297" s="171">
        <f t="shared" si="1919"/>
        <v>0</v>
      </c>
      <c r="GV297" s="171">
        <f t="shared" si="1920"/>
        <v>0</v>
      </c>
      <c r="GW297" s="171">
        <f t="shared" si="1921"/>
        <v>0</v>
      </c>
      <c r="GX297" s="171">
        <f t="shared" si="1922"/>
        <v>0</v>
      </c>
      <c r="GY297" s="171">
        <f t="shared" si="1923"/>
        <v>19809.879999999997</v>
      </c>
      <c r="GZ297" s="171">
        <f t="shared" si="1924"/>
        <v>0</v>
      </c>
      <c r="HA297" s="171">
        <f t="shared" si="1925"/>
        <v>0</v>
      </c>
      <c r="HB297" s="171">
        <f t="shared" si="1926"/>
        <v>122944.04000000005</v>
      </c>
      <c r="HC297" s="171">
        <f t="shared" si="1927"/>
        <v>18844.239999999998</v>
      </c>
      <c r="HD297" s="171">
        <f t="shared" si="1928"/>
        <v>0</v>
      </c>
      <c r="HE297" s="171">
        <f t="shared" si="1929"/>
        <v>0</v>
      </c>
      <c r="HF297" s="171">
        <f t="shared" si="1930"/>
        <v>0</v>
      </c>
      <c r="HG297" s="171">
        <f t="shared" si="1931"/>
        <v>0</v>
      </c>
      <c r="HH297" s="171">
        <f t="shared" si="1932"/>
        <v>0</v>
      </c>
      <c r="HI297" s="778"/>
      <c r="HJ297" s="171">
        <f t="shared" si="1933"/>
        <v>-348.53999999999996</v>
      </c>
      <c r="HK297" s="171">
        <f t="shared" si="1934"/>
        <v>9434.2000000000007</v>
      </c>
      <c r="HL297" s="172">
        <f t="shared" si="1935"/>
        <v>43891</v>
      </c>
      <c r="HM297" s="171">
        <f t="shared" si="1706"/>
        <v>439007.76000000018</v>
      </c>
      <c r="HN297" s="700">
        <f t="shared" si="1936"/>
        <v>42430</v>
      </c>
      <c r="HO297" s="160">
        <f t="shared" si="1937"/>
        <v>5640.08</v>
      </c>
      <c r="HP297" s="160">
        <f t="shared" si="1938"/>
        <v>0</v>
      </c>
      <c r="HQ297" s="171">
        <f t="shared" si="1939"/>
        <v>5640.08</v>
      </c>
      <c r="HR297" s="168">
        <f t="shared" si="1940"/>
        <v>1</v>
      </c>
      <c r="HS297" s="168">
        <f t="shared" si="1941"/>
        <v>0</v>
      </c>
      <c r="HT297" s="160">
        <f t="shared" si="1999"/>
        <v>175339.88999999998</v>
      </c>
      <c r="HU297" s="158">
        <f>MAX(HT55:HT297)</f>
        <v>175339.88999999998</v>
      </c>
      <c r="HV297" s="158">
        <f t="shared" si="1942"/>
        <v>0</v>
      </c>
      <c r="HW297" s="170"/>
      <c r="HX297" s="468"/>
      <c r="HY297" s="156"/>
      <c r="HZ297" s="156"/>
      <c r="IA297" s="156"/>
      <c r="IB297" s="156"/>
      <c r="IC297" s="156"/>
      <c r="ID297" s="156"/>
      <c r="IE297" s="156"/>
      <c r="IF297" s="156"/>
      <c r="IG297" s="156"/>
      <c r="IH297" s="156"/>
      <c r="II297" s="156"/>
      <c r="IJ297" s="156"/>
      <c r="IK297" s="156"/>
      <c r="IL297" s="156"/>
      <c r="IM297" s="156"/>
      <c r="IN297" s="156"/>
      <c r="IO297" s="156"/>
      <c r="IP297" s="156"/>
      <c r="IQ297" s="156"/>
      <c r="IR297" s="156"/>
      <c r="IS297" s="156"/>
      <c r="IT297" s="156"/>
      <c r="IU297" s="156"/>
      <c r="IV297" s="156"/>
      <c r="IW297" s="156"/>
      <c r="IX297" s="156"/>
      <c r="IY297" s="156"/>
      <c r="IZ297" s="156"/>
      <c r="JA297" s="156"/>
      <c r="JB297" s="156"/>
      <c r="JC297" s="156"/>
      <c r="JD297" s="156"/>
      <c r="JE297" s="156"/>
      <c r="JF297" s="156"/>
      <c r="JG297" s="156"/>
      <c r="JH297" s="156"/>
      <c r="JI297" s="156"/>
      <c r="JJ297" s="156"/>
      <c r="JK297" s="156"/>
      <c r="JL297" s="156"/>
      <c r="JM297" s="156"/>
      <c r="JN297" s="156"/>
      <c r="JO297" s="156"/>
      <c r="JP297" s="156"/>
      <c r="JQ297" s="156"/>
      <c r="JR297" s="156"/>
      <c r="JS297" s="156"/>
      <c r="JT297" s="156"/>
      <c r="JU297" s="156"/>
    </row>
    <row r="298" spans="1:281" s="174" customFormat="1" ht="19.5" customHeight="1" x14ac:dyDescent="0.35">
      <c r="A298" s="156"/>
      <c r="B298" s="813">
        <f t="shared" si="1943"/>
        <v>42461</v>
      </c>
      <c r="C298" s="814">
        <f t="shared" si="1944"/>
        <v>46053.72</v>
      </c>
      <c r="D298" s="816">
        <v>0</v>
      </c>
      <c r="E298" s="816">
        <v>0</v>
      </c>
      <c r="F298" s="814">
        <f t="shared" si="1831"/>
        <v>13568.519999999999</v>
      </c>
      <c r="G298" s="817">
        <f t="shared" si="1945"/>
        <v>59622.239999999998</v>
      </c>
      <c r="H298" s="818">
        <f t="shared" si="1946"/>
        <v>0.29462375677795405</v>
      </c>
      <c r="I298" s="765">
        <f t="shared" si="1947"/>
        <v>188908.40999999997</v>
      </c>
      <c r="J298" s="159">
        <f t="shared" si="1832"/>
        <v>0</v>
      </c>
      <c r="K298" s="267">
        <v>42461</v>
      </c>
      <c r="L298" s="162">
        <f t="shared" si="1948"/>
        <v>0</v>
      </c>
      <c r="M298" s="260">
        <v>278</v>
      </c>
      <c r="N298" s="175">
        <f t="shared" si="1833"/>
        <v>0</v>
      </c>
      <c r="O298" s="162">
        <f t="shared" si="1949"/>
        <v>0</v>
      </c>
      <c r="P298" s="260">
        <v>27.8</v>
      </c>
      <c r="Q298" s="176">
        <f t="shared" si="1834"/>
        <v>0</v>
      </c>
      <c r="R298" s="161">
        <f t="shared" si="1950"/>
        <v>0</v>
      </c>
      <c r="S298" s="260">
        <v>1580.6</v>
      </c>
      <c r="T298" s="177">
        <f t="shared" si="1835"/>
        <v>0</v>
      </c>
      <c r="U298" s="164">
        <f t="shared" si="1951"/>
        <v>0</v>
      </c>
      <c r="V298" s="260">
        <v>122.96</v>
      </c>
      <c r="W298" s="177">
        <f t="shared" si="1836"/>
        <v>0</v>
      </c>
      <c r="X298" s="164">
        <f t="shared" si="1952"/>
        <v>0</v>
      </c>
      <c r="Y298" s="248">
        <v>4645</v>
      </c>
      <c r="Z298" s="178">
        <f t="shared" si="1837"/>
        <v>0</v>
      </c>
      <c r="AA298" s="165">
        <f t="shared" si="1953"/>
        <v>0</v>
      </c>
      <c r="AB298" s="248">
        <v>2303</v>
      </c>
      <c r="AC298" s="179">
        <f t="shared" si="1838"/>
        <v>0</v>
      </c>
      <c r="AD298" s="164">
        <f t="shared" si="1954"/>
        <v>0</v>
      </c>
      <c r="AE298" s="248">
        <v>429.4</v>
      </c>
      <c r="AF298" s="179">
        <f t="shared" si="1839"/>
        <v>0</v>
      </c>
      <c r="AG298" s="164">
        <f t="shared" si="1955"/>
        <v>0</v>
      </c>
      <c r="AH298" s="439">
        <v>8952</v>
      </c>
      <c r="AI298" s="178">
        <f t="shared" si="1840"/>
        <v>0</v>
      </c>
      <c r="AJ298" s="165">
        <f t="shared" si="1956"/>
        <v>0</v>
      </c>
      <c r="AK298" s="439">
        <v>4437</v>
      </c>
      <c r="AL298" s="179">
        <f t="shared" si="1841"/>
        <v>0</v>
      </c>
      <c r="AM298" s="164">
        <f t="shared" si="1957"/>
        <v>0</v>
      </c>
      <c r="AN298" s="439">
        <v>1728</v>
      </c>
      <c r="AO298" s="178">
        <f t="shared" si="1842"/>
        <v>0</v>
      </c>
      <c r="AP298" s="165">
        <f t="shared" si="1958"/>
        <v>0</v>
      </c>
      <c r="AQ298" s="259">
        <v>-583</v>
      </c>
      <c r="AR298" s="179">
        <f t="shared" si="1843"/>
        <v>0</v>
      </c>
      <c r="AS298" s="164">
        <f t="shared" si="1959"/>
        <v>1</v>
      </c>
      <c r="AT298" s="259">
        <v>-58.3</v>
      </c>
      <c r="AU298" s="180">
        <f t="shared" si="1844"/>
        <v>-58.3</v>
      </c>
      <c r="AV298" s="162">
        <f t="shared" si="1960"/>
        <v>0</v>
      </c>
      <c r="AW298" s="260">
        <v>2767</v>
      </c>
      <c r="AX298" s="176">
        <f t="shared" si="1845"/>
        <v>0</v>
      </c>
      <c r="AY298" s="161">
        <f t="shared" si="1961"/>
        <v>0</v>
      </c>
      <c r="AZ298" s="247">
        <v>-1724</v>
      </c>
      <c r="BA298" s="181">
        <f t="shared" si="1846"/>
        <v>0</v>
      </c>
      <c r="BB298" s="162">
        <f t="shared" si="1962"/>
        <v>0</v>
      </c>
      <c r="BC298" s="247">
        <v>-176.3</v>
      </c>
      <c r="BD298" s="182">
        <f t="shared" si="1847"/>
        <v>0</v>
      </c>
      <c r="BE298" s="161">
        <f t="shared" si="1963"/>
        <v>0</v>
      </c>
      <c r="BF298" s="247">
        <v>-1811.75</v>
      </c>
      <c r="BG298" s="182">
        <f t="shared" si="1848"/>
        <v>0</v>
      </c>
      <c r="BH298" s="161">
        <f t="shared" si="1964"/>
        <v>0</v>
      </c>
      <c r="BI298" s="247">
        <v>-944.88</v>
      </c>
      <c r="BJ298" s="180">
        <f t="shared" si="1849"/>
        <v>0</v>
      </c>
      <c r="BK298" s="161">
        <f t="shared" si="1965"/>
        <v>1</v>
      </c>
      <c r="BL298" s="247">
        <v>-251.38</v>
      </c>
      <c r="BM298" s="180">
        <f t="shared" si="1850"/>
        <v>-251.38</v>
      </c>
      <c r="BN298" s="161">
        <f t="shared" si="1966"/>
        <v>0</v>
      </c>
      <c r="BO298" s="259">
        <v>-548.25</v>
      </c>
      <c r="BP298" s="176">
        <f t="shared" si="1851"/>
        <v>0</v>
      </c>
      <c r="BQ298" s="161">
        <f t="shared" si="1967"/>
        <v>0</v>
      </c>
      <c r="BR298" s="259">
        <v>-3.02</v>
      </c>
      <c r="BS298" s="182">
        <f t="shared" si="1852"/>
        <v>0</v>
      </c>
      <c r="BT298" s="161">
        <f t="shared" si="1968"/>
        <v>1</v>
      </c>
      <c r="BU298" s="259">
        <v>-40.51</v>
      </c>
      <c r="BV298" s="180">
        <f t="shared" si="1853"/>
        <v>-40.51</v>
      </c>
      <c r="BW298" s="162">
        <f t="shared" si="1969"/>
        <v>1</v>
      </c>
      <c r="BX298" s="259">
        <v>-70.5</v>
      </c>
      <c r="BY298" s="176">
        <f t="shared" si="1854"/>
        <v>-70.5</v>
      </c>
      <c r="BZ298" s="161">
        <f t="shared" si="1970"/>
        <v>0</v>
      </c>
      <c r="CA298" s="260">
        <v>1504</v>
      </c>
      <c r="CB298" s="180">
        <f t="shared" si="1855"/>
        <v>0</v>
      </c>
      <c r="CC298" s="162">
        <f t="shared" si="1971"/>
        <v>0</v>
      </c>
      <c r="CD298" s="262">
        <v>173</v>
      </c>
      <c r="CE298" s="182">
        <f t="shared" si="1856"/>
        <v>0</v>
      </c>
      <c r="CF298" s="410">
        <f t="shared" si="1972"/>
        <v>0</v>
      </c>
      <c r="CG298" s="260">
        <v>7670</v>
      </c>
      <c r="CH298" s="182">
        <f t="shared" si="1857"/>
        <v>0</v>
      </c>
      <c r="CI298" s="416">
        <f t="shared" si="1973"/>
        <v>0</v>
      </c>
      <c r="CJ298" s="260">
        <v>3835</v>
      </c>
      <c r="CK298" s="444">
        <f t="shared" si="1858"/>
        <v>0</v>
      </c>
      <c r="CL298" s="162">
        <f t="shared" si="1974"/>
        <v>0</v>
      </c>
      <c r="CM298" s="260">
        <v>767</v>
      </c>
      <c r="CN298" s="608">
        <f t="shared" si="1859"/>
        <v>0</v>
      </c>
      <c r="CO298" s="158">
        <f t="shared" si="1860"/>
        <v>-420.69</v>
      </c>
      <c r="CP298" s="176">
        <f t="shared" si="1861"/>
        <v>13989.21</v>
      </c>
      <c r="CQ298" s="731">
        <f t="shared" si="1862"/>
        <v>13568.519999999999</v>
      </c>
      <c r="CR298" s="599"/>
      <c r="CS298" s="359">
        <f t="shared" si="1975"/>
        <v>42461</v>
      </c>
      <c r="CT298" s="161">
        <f t="shared" si="1976"/>
        <v>0</v>
      </c>
      <c r="CU298" s="624">
        <v>768.48</v>
      </c>
      <c r="CV298" s="175">
        <f t="shared" si="1863"/>
        <v>0</v>
      </c>
      <c r="CW298" s="161">
        <f t="shared" si="1977"/>
        <v>0</v>
      </c>
      <c r="CX298" s="624">
        <v>76.849999999999994</v>
      </c>
      <c r="CY298" s="625">
        <f t="shared" si="1864"/>
        <v>0</v>
      </c>
      <c r="CZ298" s="161">
        <f t="shared" si="1978"/>
        <v>0</v>
      </c>
      <c r="DA298" s="624">
        <v>-1075.02</v>
      </c>
      <c r="DB298" s="626">
        <f t="shared" si="1865"/>
        <v>0</v>
      </c>
      <c r="DC298" s="161">
        <f t="shared" si="1979"/>
        <v>0</v>
      </c>
      <c r="DD298" s="624">
        <v>-107.5</v>
      </c>
      <c r="DE298" s="626">
        <f t="shared" si="1866"/>
        <v>0</v>
      </c>
      <c r="DF298" s="161">
        <f t="shared" si="1980"/>
        <v>0</v>
      </c>
      <c r="DG298" s="624">
        <v>855</v>
      </c>
      <c r="DH298" s="180">
        <f t="shared" si="1867"/>
        <v>0</v>
      </c>
      <c r="DI298" s="161">
        <f t="shared" si="1981"/>
        <v>0</v>
      </c>
      <c r="DJ298" s="624">
        <v>427.5</v>
      </c>
      <c r="DK298" s="625">
        <f t="shared" si="1868"/>
        <v>0</v>
      </c>
      <c r="DL298" s="161">
        <f t="shared" si="1982"/>
        <v>0</v>
      </c>
      <c r="DM298" s="624">
        <v>85.5</v>
      </c>
      <c r="DN298" s="625">
        <f t="shared" si="1869"/>
        <v>0</v>
      </c>
      <c r="DO298" s="161">
        <f t="shared" si="1983"/>
        <v>0</v>
      </c>
      <c r="DP298" s="624">
        <v>4610.01</v>
      </c>
      <c r="DQ298" s="180">
        <f t="shared" si="1870"/>
        <v>0</v>
      </c>
      <c r="DR298" s="161">
        <f t="shared" si="1984"/>
        <v>0</v>
      </c>
      <c r="DS298" s="624">
        <v>2305.0100000000002</v>
      </c>
      <c r="DT298" s="625">
        <f t="shared" si="1871"/>
        <v>0</v>
      </c>
      <c r="DU298" s="161">
        <f t="shared" si="1985"/>
        <v>0</v>
      </c>
      <c r="DV298" s="624">
        <v>922</v>
      </c>
      <c r="DW298" s="180">
        <f t="shared" si="1872"/>
        <v>0</v>
      </c>
      <c r="DX298" s="161">
        <f t="shared" si="1986"/>
        <v>1</v>
      </c>
      <c r="DY298" s="624">
        <v>-547</v>
      </c>
      <c r="DZ298" s="625">
        <f t="shared" si="1873"/>
        <v>-547</v>
      </c>
      <c r="EA298" s="161">
        <f t="shared" si="1987"/>
        <v>0</v>
      </c>
      <c r="EB298" s="624">
        <v>-54.7</v>
      </c>
      <c r="EC298" s="180">
        <f t="shared" si="1874"/>
        <v>0</v>
      </c>
      <c r="ED298" s="161">
        <f t="shared" si="1988"/>
        <v>2</v>
      </c>
      <c r="EE298" s="624">
        <v>1090</v>
      </c>
      <c r="EF298" s="625">
        <f t="shared" si="1875"/>
        <v>2180</v>
      </c>
      <c r="EG298" s="161">
        <f t="shared" si="1989"/>
        <v>0</v>
      </c>
      <c r="EH298" s="624">
        <v>-840</v>
      </c>
      <c r="EI298" s="626">
        <f t="shared" si="1876"/>
        <v>0</v>
      </c>
      <c r="EJ298" s="161">
        <f t="shared" si="1990"/>
        <v>0</v>
      </c>
      <c r="EK298" s="624">
        <v>-84</v>
      </c>
      <c r="EL298" s="626">
        <f t="shared" si="1877"/>
        <v>0</v>
      </c>
      <c r="EM298" s="161">
        <f t="shared" si="1991"/>
        <v>0</v>
      </c>
      <c r="EN298" s="624">
        <v>-103.75</v>
      </c>
      <c r="EO298" s="180">
        <f t="shared" si="1878"/>
        <v>0</v>
      </c>
      <c r="EP298" s="161">
        <f t="shared" si="1992"/>
        <v>0</v>
      </c>
      <c r="EQ298" s="624">
        <v>-51.87</v>
      </c>
      <c r="ER298" s="180">
        <f t="shared" si="1879"/>
        <v>0</v>
      </c>
      <c r="ES298" s="161">
        <f t="shared" si="1993"/>
        <v>0</v>
      </c>
      <c r="ET298" s="624">
        <v>-10.37</v>
      </c>
      <c r="EU298" s="625">
        <f t="shared" si="1880"/>
        <v>0</v>
      </c>
      <c r="EV298" s="161">
        <f t="shared" si="1994"/>
        <v>1</v>
      </c>
      <c r="EW298" s="624">
        <v>8237.4699999999993</v>
      </c>
      <c r="EX298" s="626">
        <f t="shared" si="1881"/>
        <v>8237.4699999999993</v>
      </c>
      <c r="EY298" s="161">
        <f t="shared" si="1995"/>
        <v>1</v>
      </c>
      <c r="EZ298" s="624">
        <v>4118.74</v>
      </c>
      <c r="FA298" s="180">
        <f t="shared" si="1882"/>
        <v>4118.74</v>
      </c>
      <c r="FB298" s="161">
        <f t="shared" si="1996"/>
        <v>0</v>
      </c>
      <c r="FC298" s="624">
        <v>823.75</v>
      </c>
      <c r="FD298" s="625">
        <f t="shared" si="1883"/>
        <v>0</v>
      </c>
      <c r="FE298" s="161">
        <f t="shared" si="1997"/>
        <v>0</v>
      </c>
      <c r="FF298" s="624">
        <v>684</v>
      </c>
      <c r="FG298" s="180">
        <f t="shared" si="1884"/>
        <v>0</v>
      </c>
      <c r="FH298" s="860"/>
      <c r="FI298" s="662">
        <f t="shared" si="1400"/>
        <v>43922</v>
      </c>
      <c r="FJ298" s="688">
        <f t="shared" si="1998"/>
        <v>0</v>
      </c>
      <c r="FK298" s="688">
        <f t="shared" si="1885"/>
        <v>0</v>
      </c>
      <c r="FL298" s="240">
        <f t="shared" si="1886"/>
        <v>0</v>
      </c>
      <c r="FM298" s="240">
        <f t="shared" si="1887"/>
        <v>0</v>
      </c>
      <c r="FN298" s="240">
        <f t="shared" si="1888"/>
        <v>0</v>
      </c>
      <c r="FO298" s="240">
        <f t="shared" si="1889"/>
        <v>0</v>
      </c>
      <c r="FP298" s="240">
        <f t="shared" si="1890"/>
        <v>0</v>
      </c>
      <c r="FQ298" s="240">
        <f t="shared" si="1891"/>
        <v>0</v>
      </c>
      <c r="FR298" s="240">
        <f t="shared" si="1892"/>
        <v>0</v>
      </c>
      <c r="FS298" s="240">
        <f t="shared" si="1893"/>
        <v>0</v>
      </c>
      <c r="FT298" s="240">
        <f t="shared" si="1894"/>
        <v>24351.010000000002</v>
      </c>
      <c r="FU298" s="240">
        <f t="shared" si="1895"/>
        <v>0</v>
      </c>
      <c r="FV298" s="240">
        <f t="shared" si="1896"/>
        <v>67657.960000000006</v>
      </c>
      <c r="FW298" s="240">
        <f t="shared" si="1897"/>
        <v>0</v>
      </c>
      <c r="FX298" s="240">
        <f t="shared" si="1898"/>
        <v>0</v>
      </c>
      <c r="FY298" s="240">
        <f t="shared" si="1899"/>
        <v>0</v>
      </c>
      <c r="FZ298" s="240">
        <f t="shared" si="1900"/>
        <v>0</v>
      </c>
      <c r="GA298" s="240">
        <f t="shared" si="1901"/>
        <v>0</v>
      </c>
      <c r="GB298" s="240">
        <f t="shared" si="1902"/>
        <v>120999.89000000003</v>
      </c>
      <c r="GC298" s="681">
        <f t="shared" si="1903"/>
        <v>60499.939999999988</v>
      </c>
      <c r="GD298" s="681">
        <f t="shared" si="1904"/>
        <v>0</v>
      </c>
      <c r="GE298" s="681">
        <f t="shared" si="1905"/>
        <v>0</v>
      </c>
      <c r="GF298" s="681">
        <f t="shared" si="1704"/>
        <v>273508.80000000005</v>
      </c>
      <c r="GG298" s="169">
        <f t="shared" si="1705"/>
        <v>43922</v>
      </c>
      <c r="GH298" s="686">
        <f t="shared" si="1906"/>
        <v>0</v>
      </c>
      <c r="GI298" s="171">
        <f t="shared" si="1907"/>
        <v>0</v>
      </c>
      <c r="GJ298" s="171">
        <f t="shared" si="1908"/>
        <v>0</v>
      </c>
      <c r="GK298" s="171">
        <f t="shared" si="1909"/>
        <v>0</v>
      </c>
      <c r="GL298" s="171">
        <f t="shared" si="1910"/>
        <v>0</v>
      </c>
      <c r="GM298" s="171">
        <f t="shared" si="1911"/>
        <v>0</v>
      </c>
      <c r="GN298" s="171">
        <f t="shared" si="1912"/>
        <v>0</v>
      </c>
      <c r="GO298" s="171">
        <f t="shared" si="1913"/>
        <v>0</v>
      </c>
      <c r="GP298" s="171">
        <f t="shared" si="1914"/>
        <v>0</v>
      </c>
      <c r="GQ298" s="171">
        <f t="shared" si="1915"/>
        <v>0</v>
      </c>
      <c r="GR298" s="171">
        <f t="shared" si="1916"/>
        <v>0</v>
      </c>
      <c r="GS298" s="171">
        <f t="shared" si="1917"/>
        <v>10669.700000000004</v>
      </c>
      <c r="GT298" s="171">
        <f t="shared" si="1918"/>
        <v>0</v>
      </c>
      <c r="GU298" s="171">
        <f t="shared" si="1919"/>
        <v>0</v>
      </c>
      <c r="GV298" s="171">
        <f t="shared" si="1920"/>
        <v>0</v>
      </c>
      <c r="GW298" s="171">
        <f t="shared" si="1921"/>
        <v>0</v>
      </c>
      <c r="GX298" s="171">
        <f t="shared" si="1922"/>
        <v>0</v>
      </c>
      <c r="GY298" s="171">
        <f t="shared" si="1923"/>
        <v>19910.509999999998</v>
      </c>
      <c r="GZ298" s="171">
        <f t="shared" si="1924"/>
        <v>0</v>
      </c>
      <c r="HA298" s="171">
        <f t="shared" si="1925"/>
        <v>0</v>
      </c>
      <c r="HB298" s="171">
        <f t="shared" si="1926"/>
        <v>123027.04000000005</v>
      </c>
      <c r="HC298" s="171">
        <f t="shared" si="1927"/>
        <v>18767.239999999998</v>
      </c>
      <c r="HD298" s="171">
        <f t="shared" si="1928"/>
        <v>0</v>
      </c>
      <c r="HE298" s="171">
        <f t="shared" si="1929"/>
        <v>0</v>
      </c>
      <c r="HF298" s="171">
        <f t="shared" si="1930"/>
        <v>0</v>
      </c>
      <c r="HG298" s="171">
        <f t="shared" si="1931"/>
        <v>0</v>
      </c>
      <c r="HH298" s="171">
        <f t="shared" si="1932"/>
        <v>0</v>
      </c>
      <c r="HI298" s="778"/>
      <c r="HJ298" s="171">
        <f t="shared" si="1933"/>
        <v>34.03</v>
      </c>
      <c r="HK298" s="171">
        <f t="shared" si="1934"/>
        <v>6841.5</v>
      </c>
      <c r="HL298" s="172">
        <f t="shared" si="1935"/>
        <v>43922</v>
      </c>
      <c r="HM298" s="171">
        <f t="shared" si="1706"/>
        <v>445883.29000000021</v>
      </c>
      <c r="HN298" s="700">
        <f t="shared" si="1936"/>
        <v>42461</v>
      </c>
      <c r="HO298" s="160">
        <f t="shared" si="1937"/>
        <v>13568.519999999999</v>
      </c>
      <c r="HP298" s="160">
        <f t="shared" si="1938"/>
        <v>0</v>
      </c>
      <c r="HQ298" s="171">
        <f t="shared" si="1939"/>
        <v>13568.519999999999</v>
      </c>
      <c r="HR298" s="168">
        <f t="shared" si="1940"/>
        <v>1</v>
      </c>
      <c r="HS298" s="168">
        <f t="shared" si="1941"/>
        <v>0</v>
      </c>
      <c r="HT298" s="160">
        <f t="shared" si="1999"/>
        <v>188908.40999999997</v>
      </c>
      <c r="HU298" s="158">
        <f>MAX(HT55:HT298)</f>
        <v>188908.40999999997</v>
      </c>
      <c r="HV298" s="158">
        <f t="shared" si="1942"/>
        <v>0</v>
      </c>
      <c r="HW298" s="170"/>
      <c r="HX298" s="468"/>
      <c r="HY298" s="156"/>
      <c r="HZ298" s="156"/>
      <c r="IA298" s="156"/>
      <c r="IB298" s="156"/>
      <c r="IC298" s="156"/>
      <c r="ID298" s="156"/>
      <c r="IE298" s="156"/>
      <c r="IF298" s="156"/>
      <c r="IG298" s="156"/>
      <c r="IH298" s="156"/>
      <c r="II298" s="156"/>
      <c r="IJ298" s="156"/>
      <c r="IK298" s="156"/>
      <c r="IL298" s="156"/>
      <c r="IM298" s="156"/>
      <c r="IN298" s="156"/>
      <c r="IO298" s="156"/>
      <c r="IP298" s="156"/>
      <c r="IQ298" s="156"/>
      <c r="IR298" s="156"/>
      <c r="IS298" s="156"/>
      <c r="IT298" s="156"/>
      <c r="IU298" s="156"/>
      <c r="IV298" s="156"/>
      <c r="IW298" s="156"/>
      <c r="IX298" s="156"/>
      <c r="IY298" s="156"/>
      <c r="IZ298" s="156"/>
      <c r="JA298" s="156"/>
      <c r="JB298" s="156"/>
      <c r="JC298" s="156"/>
      <c r="JD298" s="156"/>
      <c r="JE298" s="156"/>
      <c r="JF298" s="156"/>
      <c r="JG298" s="156"/>
      <c r="JH298" s="156"/>
      <c r="JI298" s="156"/>
      <c r="JJ298" s="156"/>
      <c r="JK298" s="156"/>
      <c r="JL298" s="156"/>
      <c r="JM298" s="156"/>
      <c r="JN298" s="156"/>
      <c r="JO298" s="156"/>
      <c r="JP298" s="156"/>
      <c r="JQ298" s="156"/>
      <c r="JR298" s="156"/>
      <c r="JS298" s="156"/>
      <c r="JT298" s="156"/>
      <c r="JU298" s="156"/>
    </row>
    <row r="299" spans="1:281" s="174" customFormat="1" ht="19.5" customHeight="1" x14ac:dyDescent="0.35">
      <c r="A299" s="156"/>
      <c r="B299" s="813">
        <f t="shared" si="1943"/>
        <v>42491</v>
      </c>
      <c r="C299" s="814">
        <f t="shared" si="1944"/>
        <v>59622.239999999998</v>
      </c>
      <c r="D299" s="816">
        <v>0</v>
      </c>
      <c r="E299" s="816">
        <v>0</v>
      </c>
      <c r="F299" s="814">
        <f t="shared" si="1831"/>
        <v>9915.14</v>
      </c>
      <c r="G299" s="817">
        <f t="shared" si="1945"/>
        <v>69537.38</v>
      </c>
      <c r="H299" s="818">
        <f t="shared" si="1946"/>
        <v>0.16629935406653623</v>
      </c>
      <c r="I299" s="765">
        <f t="shared" si="1947"/>
        <v>198823.55</v>
      </c>
      <c r="J299" s="159">
        <f t="shared" si="1832"/>
        <v>0</v>
      </c>
      <c r="K299" s="267">
        <v>42491</v>
      </c>
      <c r="L299" s="162">
        <f t="shared" si="1948"/>
        <v>0</v>
      </c>
      <c r="M299" s="259">
        <v>-989</v>
      </c>
      <c r="N299" s="175">
        <f t="shared" si="1833"/>
        <v>0</v>
      </c>
      <c r="O299" s="162">
        <f t="shared" si="1949"/>
        <v>0</v>
      </c>
      <c r="P299" s="259">
        <v>-169.1</v>
      </c>
      <c r="Q299" s="176">
        <f t="shared" si="1834"/>
        <v>0</v>
      </c>
      <c r="R299" s="161">
        <f t="shared" si="1950"/>
        <v>0</v>
      </c>
      <c r="S299" s="259">
        <v>-507.2</v>
      </c>
      <c r="T299" s="177">
        <f t="shared" si="1835"/>
        <v>0</v>
      </c>
      <c r="U299" s="164">
        <f t="shared" si="1951"/>
        <v>0</v>
      </c>
      <c r="V299" s="259">
        <v>-85.82</v>
      </c>
      <c r="W299" s="177">
        <f t="shared" si="1836"/>
        <v>0</v>
      </c>
      <c r="X299" s="164">
        <f t="shared" si="1952"/>
        <v>0</v>
      </c>
      <c r="Y299" s="248">
        <v>71</v>
      </c>
      <c r="Z299" s="178">
        <f t="shared" si="1837"/>
        <v>0</v>
      </c>
      <c r="AA299" s="165">
        <f t="shared" si="1953"/>
        <v>0</v>
      </c>
      <c r="AB299" s="248">
        <v>16</v>
      </c>
      <c r="AC299" s="179">
        <f t="shared" si="1838"/>
        <v>0</v>
      </c>
      <c r="AD299" s="164">
        <f t="shared" si="1954"/>
        <v>0</v>
      </c>
      <c r="AE299" s="247">
        <v>-28</v>
      </c>
      <c r="AF299" s="179">
        <f t="shared" si="1839"/>
        <v>0</v>
      </c>
      <c r="AG299" s="164">
        <f t="shared" si="1955"/>
        <v>0</v>
      </c>
      <c r="AH299" s="243">
        <v>-4424</v>
      </c>
      <c r="AI299" s="178">
        <f t="shared" si="1840"/>
        <v>0</v>
      </c>
      <c r="AJ299" s="165">
        <f t="shared" si="1956"/>
        <v>0</v>
      </c>
      <c r="AK299" s="243">
        <v>-2231.5</v>
      </c>
      <c r="AL299" s="179">
        <f t="shared" si="1841"/>
        <v>0</v>
      </c>
      <c r="AM299" s="164">
        <f t="shared" si="1957"/>
        <v>0</v>
      </c>
      <c r="AN299" s="243">
        <v>-916</v>
      </c>
      <c r="AO299" s="178">
        <f t="shared" si="1842"/>
        <v>0</v>
      </c>
      <c r="AP299" s="165">
        <f t="shared" si="1958"/>
        <v>0</v>
      </c>
      <c r="AQ299" s="260">
        <v>1321</v>
      </c>
      <c r="AR299" s="179">
        <f t="shared" si="1843"/>
        <v>0</v>
      </c>
      <c r="AS299" s="164">
        <f t="shared" si="1959"/>
        <v>1</v>
      </c>
      <c r="AT299" s="260">
        <v>97</v>
      </c>
      <c r="AU299" s="180">
        <f t="shared" si="1844"/>
        <v>97</v>
      </c>
      <c r="AV299" s="162">
        <f t="shared" si="1960"/>
        <v>0</v>
      </c>
      <c r="AW299" s="259">
        <v>-1779</v>
      </c>
      <c r="AX299" s="176">
        <f t="shared" si="1845"/>
        <v>0</v>
      </c>
      <c r="AY299" s="161">
        <f t="shared" si="1961"/>
        <v>0</v>
      </c>
      <c r="AZ299" s="248">
        <v>99.5</v>
      </c>
      <c r="BA299" s="181">
        <f t="shared" si="1846"/>
        <v>0</v>
      </c>
      <c r="BB299" s="162">
        <f t="shared" si="1962"/>
        <v>0</v>
      </c>
      <c r="BC299" s="248">
        <v>2.15</v>
      </c>
      <c r="BD299" s="182">
        <f t="shared" si="1847"/>
        <v>0</v>
      </c>
      <c r="BE299" s="161">
        <f t="shared" si="1963"/>
        <v>0</v>
      </c>
      <c r="BF299" s="248">
        <v>744.75</v>
      </c>
      <c r="BG299" s="182">
        <f t="shared" si="1848"/>
        <v>0</v>
      </c>
      <c r="BH299" s="161">
        <f t="shared" si="1964"/>
        <v>0</v>
      </c>
      <c r="BI299" s="248">
        <v>352.88</v>
      </c>
      <c r="BJ299" s="180">
        <f t="shared" si="1849"/>
        <v>0</v>
      </c>
      <c r="BK299" s="161">
        <f t="shared" si="1965"/>
        <v>1</v>
      </c>
      <c r="BL299" s="248">
        <v>39.380000000000003</v>
      </c>
      <c r="BM299" s="180">
        <f t="shared" si="1850"/>
        <v>39.380000000000003</v>
      </c>
      <c r="BN299" s="161">
        <f t="shared" si="1966"/>
        <v>0</v>
      </c>
      <c r="BO299" s="260">
        <v>462.5</v>
      </c>
      <c r="BP299" s="176">
        <f t="shared" si="1851"/>
        <v>0</v>
      </c>
      <c r="BQ299" s="161">
        <f t="shared" si="1967"/>
        <v>0</v>
      </c>
      <c r="BR299" s="259">
        <v>-1363.98</v>
      </c>
      <c r="BS299" s="182">
        <f t="shared" si="1852"/>
        <v>0</v>
      </c>
      <c r="BT299" s="161">
        <f t="shared" si="1968"/>
        <v>1</v>
      </c>
      <c r="BU299" s="259">
        <v>-701.49</v>
      </c>
      <c r="BV299" s="180">
        <f t="shared" si="1853"/>
        <v>-701.49</v>
      </c>
      <c r="BW299" s="162">
        <f t="shared" si="1969"/>
        <v>1</v>
      </c>
      <c r="BX299" s="259">
        <v>-171.5</v>
      </c>
      <c r="BY299" s="176">
        <f t="shared" si="1854"/>
        <v>-171.5</v>
      </c>
      <c r="BZ299" s="161">
        <f t="shared" si="1970"/>
        <v>0</v>
      </c>
      <c r="CA299" s="259">
        <v>-282</v>
      </c>
      <c r="CB299" s="180">
        <f t="shared" si="1855"/>
        <v>0</v>
      </c>
      <c r="CC299" s="162">
        <f t="shared" si="1971"/>
        <v>0</v>
      </c>
      <c r="CD299" s="262">
        <v>422</v>
      </c>
      <c r="CE299" s="182">
        <f t="shared" si="1856"/>
        <v>0</v>
      </c>
      <c r="CF299" s="410">
        <f t="shared" si="1972"/>
        <v>0</v>
      </c>
      <c r="CG299" s="260">
        <v>3140</v>
      </c>
      <c r="CH299" s="182">
        <f t="shared" si="1857"/>
        <v>0</v>
      </c>
      <c r="CI299" s="416">
        <f t="shared" si="1973"/>
        <v>0</v>
      </c>
      <c r="CJ299" s="260">
        <v>1570</v>
      </c>
      <c r="CK299" s="444">
        <f t="shared" si="1858"/>
        <v>0</v>
      </c>
      <c r="CL299" s="162">
        <f t="shared" si="1974"/>
        <v>0</v>
      </c>
      <c r="CM299" s="260">
        <v>314</v>
      </c>
      <c r="CN299" s="608">
        <f t="shared" si="1859"/>
        <v>0</v>
      </c>
      <c r="CO299" s="158">
        <f t="shared" si="1860"/>
        <v>-736.61</v>
      </c>
      <c r="CP299" s="176">
        <f t="shared" si="1861"/>
        <v>10651.75</v>
      </c>
      <c r="CQ299" s="731">
        <f t="shared" si="1862"/>
        <v>9915.14</v>
      </c>
      <c r="CR299" s="599"/>
      <c r="CS299" s="359">
        <f t="shared" si="1975"/>
        <v>42491</v>
      </c>
      <c r="CT299" s="161">
        <f t="shared" si="1976"/>
        <v>0</v>
      </c>
      <c r="CU299" s="624">
        <v>2902.51</v>
      </c>
      <c r="CV299" s="175">
        <f t="shared" si="1863"/>
        <v>0</v>
      </c>
      <c r="CW299" s="161">
        <f t="shared" si="1977"/>
        <v>0</v>
      </c>
      <c r="CX299" s="624">
        <v>290.25</v>
      </c>
      <c r="CY299" s="625">
        <f t="shared" si="1864"/>
        <v>0</v>
      </c>
      <c r="CZ299" s="161">
        <f t="shared" si="1978"/>
        <v>0</v>
      </c>
      <c r="DA299" s="624">
        <v>3034.59</v>
      </c>
      <c r="DB299" s="626">
        <f t="shared" si="1865"/>
        <v>0</v>
      </c>
      <c r="DC299" s="161">
        <f t="shared" si="1979"/>
        <v>0</v>
      </c>
      <c r="DD299" s="624">
        <v>303.45999999999998</v>
      </c>
      <c r="DE299" s="626">
        <f t="shared" si="1866"/>
        <v>0</v>
      </c>
      <c r="DF299" s="161">
        <f t="shared" si="1980"/>
        <v>0</v>
      </c>
      <c r="DG299" s="624">
        <v>2901.01</v>
      </c>
      <c r="DH299" s="180">
        <f t="shared" si="1867"/>
        <v>0</v>
      </c>
      <c r="DI299" s="161">
        <f t="shared" si="1981"/>
        <v>0</v>
      </c>
      <c r="DJ299" s="624">
        <v>1450.5</v>
      </c>
      <c r="DK299" s="625">
        <f t="shared" si="1868"/>
        <v>0</v>
      </c>
      <c r="DL299" s="161">
        <f t="shared" si="1982"/>
        <v>0</v>
      </c>
      <c r="DM299" s="624">
        <v>290.10000000000002</v>
      </c>
      <c r="DN299" s="625">
        <f t="shared" si="1869"/>
        <v>0</v>
      </c>
      <c r="DO299" s="161">
        <f t="shared" si="1983"/>
        <v>0</v>
      </c>
      <c r="DP299" s="624">
        <v>3535.01</v>
      </c>
      <c r="DQ299" s="180">
        <f t="shared" si="1870"/>
        <v>0</v>
      </c>
      <c r="DR299" s="161">
        <f t="shared" si="1984"/>
        <v>0</v>
      </c>
      <c r="DS299" s="624">
        <v>1767.51</v>
      </c>
      <c r="DT299" s="625">
        <f t="shared" si="1871"/>
        <v>0</v>
      </c>
      <c r="DU299" s="161">
        <f t="shared" si="1985"/>
        <v>0</v>
      </c>
      <c r="DV299" s="624">
        <v>707</v>
      </c>
      <c r="DW299" s="180">
        <f t="shared" si="1872"/>
        <v>0</v>
      </c>
      <c r="DX299" s="161">
        <f t="shared" si="1986"/>
        <v>1</v>
      </c>
      <c r="DY299" s="624">
        <v>4746</v>
      </c>
      <c r="DZ299" s="625">
        <f t="shared" si="1873"/>
        <v>4746</v>
      </c>
      <c r="EA299" s="161">
        <f t="shared" si="1987"/>
        <v>0</v>
      </c>
      <c r="EB299" s="624">
        <v>474.6</v>
      </c>
      <c r="EC299" s="180">
        <f t="shared" si="1874"/>
        <v>0</v>
      </c>
      <c r="ED299" s="161">
        <f t="shared" si="1988"/>
        <v>2</v>
      </c>
      <c r="EE299" s="624">
        <v>1106</v>
      </c>
      <c r="EF299" s="625">
        <f t="shared" si="1875"/>
        <v>2212</v>
      </c>
      <c r="EG299" s="161">
        <f t="shared" si="1989"/>
        <v>0</v>
      </c>
      <c r="EH299" s="624">
        <v>3638.74</v>
      </c>
      <c r="EI299" s="626">
        <f t="shared" si="1876"/>
        <v>0</v>
      </c>
      <c r="EJ299" s="161">
        <f t="shared" si="1990"/>
        <v>0</v>
      </c>
      <c r="EK299" s="624">
        <v>363.87</v>
      </c>
      <c r="EL299" s="626">
        <f t="shared" si="1877"/>
        <v>0</v>
      </c>
      <c r="EM299" s="161">
        <f t="shared" si="1991"/>
        <v>0</v>
      </c>
      <c r="EN299" s="624">
        <v>1416.25</v>
      </c>
      <c r="EO299" s="180">
        <f t="shared" si="1878"/>
        <v>0</v>
      </c>
      <c r="EP299" s="161">
        <f t="shared" si="1992"/>
        <v>0</v>
      </c>
      <c r="EQ299" s="624">
        <v>708.12</v>
      </c>
      <c r="ER299" s="180">
        <f t="shared" si="1879"/>
        <v>0</v>
      </c>
      <c r="ES299" s="161">
        <f t="shared" si="1993"/>
        <v>0</v>
      </c>
      <c r="ET299" s="624">
        <v>141.62</v>
      </c>
      <c r="EU299" s="625">
        <f t="shared" si="1880"/>
        <v>0</v>
      </c>
      <c r="EV299" s="161">
        <f t="shared" si="1994"/>
        <v>1</v>
      </c>
      <c r="EW299" s="624">
        <v>2462.5</v>
      </c>
      <c r="EX299" s="626">
        <f t="shared" si="1881"/>
        <v>2462.5</v>
      </c>
      <c r="EY299" s="161">
        <f t="shared" si="1995"/>
        <v>1</v>
      </c>
      <c r="EZ299" s="624">
        <v>1231.25</v>
      </c>
      <c r="FA299" s="180">
        <f t="shared" si="1882"/>
        <v>1231.25</v>
      </c>
      <c r="FB299" s="161">
        <f t="shared" si="1996"/>
        <v>0</v>
      </c>
      <c r="FC299" s="624">
        <v>246.25</v>
      </c>
      <c r="FD299" s="625">
        <f t="shared" si="1883"/>
        <v>0</v>
      </c>
      <c r="FE299" s="161">
        <f t="shared" si="1997"/>
        <v>0</v>
      </c>
      <c r="FF299" s="624">
        <v>609.01</v>
      </c>
      <c r="FG299" s="180">
        <f t="shared" si="1884"/>
        <v>0</v>
      </c>
      <c r="FH299" s="860"/>
      <c r="FI299" s="662">
        <f t="shared" si="1400"/>
        <v>43952</v>
      </c>
      <c r="FJ299" s="688">
        <f t="shared" si="1998"/>
        <v>0</v>
      </c>
      <c r="FK299" s="688">
        <f t="shared" si="1885"/>
        <v>0</v>
      </c>
      <c r="FL299" s="240">
        <f t="shared" si="1886"/>
        <v>0</v>
      </c>
      <c r="FM299" s="240">
        <f t="shared" si="1887"/>
        <v>0</v>
      </c>
      <c r="FN299" s="240">
        <f t="shared" si="1888"/>
        <v>0</v>
      </c>
      <c r="FO299" s="240">
        <f t="shared" si="1889"/>
        <v>0</v>
      </c>
      <c r="FP299" s="240">
        <f t="shared" si="1890"/>
        <v>0</v>
      </c>
      <c r="FQ299" s="240">
        <f t="shared" si="1891"/>
        <v>0</v>
      </c>
      <c r="FR299" s="240">
        <f t="shared" si="1892"/>
        <v>0</v>
      </c>
      <c r="FS299" s="240">
        <f t="shared" si="1893"/>
        <v>0</v>
      </c>
      <c r="FT299" s="240">
        <f t="shared" si="1894"/>
        <v>27406.010000000002</v>
      </c>
      <c r="FU299" s="240">
        <f t="shared" si="1895"/>
        <v>0</v>
      </c>
      <c r="FV299" s="240">
        <f t="shared" si="1896"/>
        <v>71269.960000000006</v>
      </c>
      <c r="FW299" s="240">
        <f t="shared" si="1897"/>
        <v>0</v>
      </c>
      <c r="FX299" s="240">
        <f t="shared" si="1898"/>
        <v>0</v>
      </c>
      <c r="FY299" s="240">
        <f t="shared" si="1899"/>
        <v>0</v>
      </c>
      <c r="FZ299" s="240">
        <f t="shared" si="1900"/>
        <v>0</v>
      </c>
      <c r="GA299" s="240">
        <f t="shared" si="1901"/>
        <v>0</v>
      </c>
      <c r="GB299" s="240">
        <f t="shared" si="1902"/>
        <v>120724.90000000002</v>
      </c>
      <c r="GC299" s="681">
        <f t="shared" si="1903"/>
        <v>60362.44999999999</v>
      </c>
      <c r="GD299" s="681">
        <f t="shared" si="1904"/>
        <v>0</v>
      </c>
      <c r="GE299" s="681">
        <f t="shared" si="1905"/>
        <v>0</v>
      </c>
      <c r="GF299" s="681">
        <f t="shared" si="1704"/>
        <v>279763.32</v>
      </c>
      <c r="GG299" s="169">
        <f t="shared" si="1705"/>
        <v>43952</v>
      </c>
      <c r="GH299" s="686">
        <f t="shared" si="1906"/>
        <v>0</v>
      </c>
      <c r="GI299" s="171">
        <f t="shared" si="1907"/>
        <v>0</v>
      </c>
      <c r="GJ299" s="171">
        <f t="shared" si="1908"/>
        <v>0</v>
      </c>
      <c r="GK299" s="171">
        <f t="shared" si="1909"/>
        <v>0</v>
      </c>
      <c r="GL299" s="171">
        <f t="shared" si="1910"/>
        <v>0</v>
      </c>
      <c r="GM299" s="171">
        <f t="shared" si="1911"/>
        <v>0</v>
      </c>
      <c r="GN299" s="171">
        <f t="shared" si="1912"/>
        <v>0</v>
      </c>
      <c r="GO299" s="171">
        <f t="shared" si="1913"/>
        <v>0</v>
      </c>
      <c r="GP299" s="171">
        <f t="shared" si="1914"/>
        <v>0</v>
      </c>
      <c r="GQ299" s="171">
        <f t="shared" si="1915"/>
        <v>0</v>
      </c>
      <c r="GR299" s="171">
        <f t="shared" si="1916"/>
        <v>0</v>
      </c>
      <c r="GS299" s="171">
        <f t="shared" si="1917"/>
        <v>10824.400000000005</v>
      </c>
      <c r="GT299" s="171">
        <f t="shared" si="1918"/>
        <v>0</v>
      </c>
      <c r="GU299" s="171">
        <f t="shared" si="1919"/>
        <v>0</v>
      </c>
      <c r="GV299" s="171">
        <f t="shared" si="1920"/>
        <v>0</v>
      </c>
      <c r="GW299" s="171">
        <f t="shared" si="1921"/>
        <v>0</v>
      </c>
      <c r="GX299" s="171">
        <f t="shared" si="1922"/>
        <v>0</v>
      </c>
      <c r="GY299" s="171">
        <f t="shared" si="1923"/>
        <v>20135.759999999998</v>
      </c>
      <c r="GZ299" s="171">
        <f t="shared" si="1924"/>
        <v>0</v>
      </c>
      <c r="HA299" s="171">
        <f t="shared" si="1925"/>
        <v>0</v>
      </c>
      <c r="HB299" s="171">
        <f t="shared" si="1926"/>
        <v>123175.53000000006</v>
      </c>
      <c r="HC299" s="171">
        <f t="shared" si="1927"/>
        <v>18765.739999999998</v>
      </c>
      <c r="HD299" s="171">
        <f t="shared" si="1928"/>
        <v>0</v>
      </c>
      <c r="HE299" s="171">
        <f t="shared" si="1929"/>
        <v>0</v>
      </c>
      <c r="HF299" s="171">
        <f t="shared" si="1930"/>
        <v>0</v>
      </c>
      <c r="HG299" s="171">
        <f t="shared" si="1931"/>
        <v>0</v>
      </c>
      <c r="HH299" s="171">
        <f t="shared" si="1932"/>
        <v>0</v>
      </c>
      <c r="HI299" s="778"/>
      <c r="HJ299" s="171">
        <f t="shared" si="1933"/>
        <v>526.94000000000005</v>
      </c>
      <c r="HK299" s="171">
        <f t="shared" si="1934"/>
        <v>6254.52</v>
      </c>
      <c r="HL299" s="172">
        <f t="shared" si="1935"/>
        <v>43952</v>
      </c>
      <c r="HM299" s="171">
        <f t="shared" si="1706"/>
        <v>452664.75000000023</v>
      </c>
      <c r="HN299" s="700">
        <f t="shared" si="1936"/>
        <v>42491</v>
      </c>
      <c r="HO299" s="160">
        <f t="shared" si="1937"/>
        <v>9915.14</v>
      </c>
      <c r="HP299" s="160">
        <f t="shared" si="1938"/>
        <v>0</v>
      </c>
      <c r="HQ299" s="171">
        <f t="shared" si="1939"/>
        <v>9915.14</v>
      </c>
      <c r="HR299" s="168">
        <f t="shared" si="1940"/>
        <v>1</v>
      </c>
      <c r="HS299" s="168">
        <f t="shared" si="1941"/>
        <v>0</v>
      </c>
      <c r="HT299" s="160">
        <f t="shared" si="1999"/>
        <v>198823.55</v>
      </c>
      <c r="HU299" s="158">
        <f>MAX(HT55:HT299)</f>
        <v>198823.55</v>
      </c>
      <c r="HV299" s="158">
        <f t="shared" si="1942"/>
        <v>0</v>
      </c>
      <c r="HW299" s="170"/>
      <c r="HX299" s="468"/>
      <c r="HY299" s="156"/>
      <c r="HZ299" s="156"/>
      <c r="IA299" s="156"/>
      <c r="IB299" s="156"/>
      <c r="IC299" s="156"/>
      <c r="ID299" s="156"/>
      <c r="IE299" s="156"/>
      <c r="IF299" s="156"/>
      <c r="IG299" s="156"/>
      <c r="IH299" s="156"/>
      <c r="II299" s="156"/>
      <c r="IJ299" s="156"/>
      <c r="IK299" s="156"/>
      <c r="IL299" s="156"/>
      <c r="IM299" s="156"/>
      <c r="IN299" s="156"/>
      <c r="IO299" s="156"/>
      <c r="IP299" s="156"/>
      <c r="IQ299" s="156"/>
      <c r="IR299" s="156"/>
      <c r="IS299" s="156"/>
      <c r="IT299" s="156"/>
      <c r="IU299" s="156"/>
      <c r="IV299" s="156"/>
      <c r="IW299" s="156"/>
      <c r="IX299" s="156"/>
      <c r="IY299" s="156"/>
      <c r="IZ299" s="156"/>
      <c r="JA299" s="156"/>
      <c r="JB299" s="156"/>
      <c r="JC299" s="156"/>
      <c r="JD299" s="156"/>
      <c r="JE299" s="156"/>
      <c r="JF299" s="156"/>
      <c r="JG299" s="156"/>
      <c r="JH299" s="156"/>
      <c r="JI299" s="156"/>
      <c r="JJ299" s="156"/>
      <c r="JK299" s="156"/>
      <c r="JL299" s="156"/>
      <c r="JM299" s="156"/>
      <c r="JN299" s="156"/>
      <c r="JO299" s="156"/>
      <c r="JP299" s="156"/>
      <c r="JQ299" s="156"/>
      <c r="JR299" s="156"/>
      <c r="JS299" s="156"/>
      <c r="JT299" s="156"/>
      <c r="JU299" s="156"/>
    </row>
    <row r="300" spans="1:281" s="174" customFormat="1" ht="19.5" customHeight="1" x14ac:dyDescent="0.35">
      <c r="A300" s="156"/>
      <c r="B300" s="813">
        <f t="shared" si="1943"/>
        <v>42522</v>
      </c>
      <c r="C300" s="814">
        <f t="shared" si="1944"/>
        <v>69537.38</v>
      </c>
      <c r="D300" s="816">
        <v>0</v>
      </c>
      <c r="E300" s="816">
        <v>0</v>
      </c>
      <c r="F300" s="814">
        <f t="shared" si="1831"/>
        <v>26901.9</v>
      </c>
      <c r="G300" s="817">
        <f t="shared" si="1945"/>
        <v>96439.28</v>
      </c>
      <c r="H300" s="818">
        <f t="shared" si="1946"/>
        <v>0.38686962321560003</v>
      </c>
      <c r="I300" s="765">
        <f t="shared" si="1947"/>
        <v>225725.44999999998</v>
      </c>
      <c r="J300" s="159">
        <f t="shared" si="1832"/>
        <v>0</v>
      </c>
      <c r="K300" s="267">
        <v>42522</v>
      </c>
      <c r="L300" s="162">
        <f t="shared" si="1948"/>
        <v>0</v>
      </c>
      <c r="M300" s="259">
        <v>-6089</v>
      </c>
      <c r="N300" s="175">
        <f t="shared" si="1833"/>
        <v>0</v>
      </c>
      <c r="O300" s="162">
        <f t="shared" si="1949"/>
        <v>0</v>
      </c>
      <c r="P300" s="259">
        <v>-644</v>
      </c>
      <c r="Q300" s="176">
        <f t="shared" si="1834"/>
        <v>0</v>
      </c>
      <c r="R300" s="161">
        <f t="shared" si="1950"/>
        <v>0</v>
      </c>
      <c r="S300" s="259">
        <v>-2490.4</v>
      </c>
      <c r="T300" s="177">
        <f t="shared" si="1835"/>
        <v>0</v>
      </c>
      <c r="U300" s="164">
        <f t="shared" si="1951"/>
        <v>0</v>
      </c>
      <c r="V300" s="259">
        <v>-284.14</v>
      </c>
      <c r="W300" s="177">
        <f t="shared" si="1836"/>
        <v>0</v>
      </c>
      <c r="X300" s="164">
        <f t="shared" si="1952"/>
        <v>0</v>
      </c>
      <c r="Y300" s="248">
        <v>1151</v>
      </c>
      <c r="Z300" s="178">
        <f t="shared" si="1837"/>
        <v>0</v>
      </c>
      <c r="AA300" s="165">
        <f t="shared" si="1953"/>
        <v>0</v>
      </c>
      <c r="AB300" s="248">
        <v>556</v>
      </c>
      <c r="AC300" s="179">
        <f t="shared" si="1838"/>
        <v>0</v>
      </c>
      <c r="AD300" s="164">
        <f t="shared" si="1954"/>
        <v>0</v>
      </c>
      <c r="AE300" s="248">
        <v>80</v>
      </c>
      <c r="AF300" s="179">
        <f t="shared" si="1839"/>
        <v>0</v>
      </c>
      <c r="AG300" s="164">
        <f t="shared" si="1955"/>
        <v>0</v>
      </c>
      <c r="AH300" s="439">
        <v>881</v>
      </c>
      <c r="AI300" s="178">
        <f t="shared" si="1840"/>
        <v>0</v>
      </c>
      <c r="AJ300" s="165">
        <f t="shared" si="1956"/>
        <v>0</v>
      </c>
      <c r="AK300" s="439">
        <v>421</v>
      </c>
      <c r="AL300" s="179">
        <f t="shared" si="1841"/>
        <v>0</v>
      </c>
      <c r="AM300" s="164">
        <f t="shared" si="1957"/>
        <v>0</v>
      </c>
      <c r="AN300" s="439">
        <v>145</v>
      </c>
      <c r="AO300" s="178">
        <f t="shared" si="1842"/>
        <v>0</v>
      </c>
      <c r="AP300" s="165">
        <f t="shared" si="1958"/>
        <v>0</v>
      </c>
      <c r="AQ300" s="259">
        <v>-2346</v>
      </c>
      <c r="AR300" s="179">
        <f t="shared" si="1843"/>
        <v>0</v>
      </c>
      <c r="AS300" s="164">
        <f t="shared" si="1959"/>
        <v>1</v>
      </c>
      <c r="AT300" s="259">
        <v>-269.7</v>
      </c>
      <c r="AU300" s="180">
        <f t="shared" si="1844"/>
        <v>-269.7</v>
      </c>
      <c r="AV300" s="162">
        <f t="shared" si="1960"/>
        <v>0</v>
      </c>
      <c r="AW300" s="259">
        <v>-3402</v>
      </c>
      <c r="AX300" s="176">
        <f t="shared" si="1845"/>
        <v>0</v>
      </c>
      <c r="AY300" s="161">
        <f t="shared" si="1961"/>
        <v>0</v>
      </c>
      <c r="AZ300" s="247">
        <v>-3826.75</v>
      </c>
      <c r="BA300" s="181">
        <f t="shared" si="1846"/>
        <v>0</v>
      </c>
      <c r="BB300" s="162">
        <f t="shared" si="1962"/>
        <v>0</v>
      </c>
      <c r="BC300" s="247">
        <v>-390.48</v>
      </c>
      <c r="BD300" s="182">
        <f t="shared" si="1847"/>
        <v>0</v>
      </c>
      <c r="BE300" s="161">
        <f t="shared" si="1963"/>
        <v>0</v>
      </c>
      <c r="BF300" s="247">
        <v>-6094.25</v>
      </c>
      <c r="BG300" s="182">
        <f t="shared" si="1848"/>
        <v>0</v>
      </c>
      <c r="BH300" s="161">
        <f t="shared" si="1964"/>
        <v>0</v>
      </c>
      <c r="BI300" s="247">
        <v>-3086.13</v>
      </c>
      <c r="BJ300" s="180">
        <f t="shared" si="1849"/>
        <v>0</v>
      </c>
      <c r="BK300" s="161">
        <f t="shared" si="1965"/>
        <v>1</v>
      </c>
      <c r="BL300" s="247">
        <v>-679.63</v>
      </c>
      <c r="BM300" s="180">
        <f t="shared" si="1850"/>
        <v>-679.63</v>
      </c>
      <c r="BN300" s="161">
        <f t="shared" si="1966"/>
        <v>0</v>
      </c>
      <c r="BO300" s="259">
        <v>-6867</v>
      </c>
      <c r="BP300" s="176">
        <f t="shared" si="1851"/>
        <v>0</v>
      </c>
      <c r="BQ300" s="161">
        <f t="shared" si="1967"/>
        <v>0</v>
      </c>
      <c r="BR300" s="260">
        <v>4323.51</v>
      </c>
      <c r="BS300" s="182">
        <f t="shared" si="1852"/>
        <v>0</v>
      </c>
      <c r="BT300" s="161">
        <f t="shared" si="1968"/>
        <v>1</v>
      </c>
      <c r="BU300" s="260">
        <v>2142.2600000000002</v>
      </c>
      <c r="BV300" s="180">
        <f t="shared" si="1853"/>
        <v>2142.2600000000002</v>
      </c>
      <c r="BW300" s="162">
        <f t="shared" si="1969"/>
        <v>1</v>
      </c>
      <c r="BX300" s="260">
        <v>397.25</v>
      </c>
      <c r="BY300" s="176">
        <f t="shared" si="1854"/>
        <v>397.25</v>
      </c>
      <c r="BZ300" s="161">
        <f t="shared" si="1970"/>
        <v>0</v>
      </c>
      <c r="CA300" s="259">
        <v>-2664</v>
      </c>
      <c r="CB300" s="180">
        <f t="shared" si="1855"/>
        <v>0</v>
      </c>
      <c r="CC300" s="162">
        <f t="shared" si="1971"/>
        <v>0</v>
      </c>
      <c r="CD300" s="262">
        <v>619</v>
      </c>
      <c r="CE300" s="182">
        <f t="shared" si="1856"/>
        <v>0</v>
      </c>
      <c r="CF300" s="410">
        <f t="shared" si="1972"/>
        <v>0</v>
      </c>
      <c r="CG300" s="259">
        <v>-2199</v>
      </c>
      <c r="CH300" s="182">
        <f t="shared" si="1857"/>
        <v>0</v>
      </c>
      <c r="CI300" s="416">
        <f t="shared" si="1973"/>
        <v>0</v>
      </c>
      <c r="CJ300" s="259">
        <v>-1119</v>
      </c>
      <c r="CK300" s="444">
        <f t="shared" si="1858"/>
        <v>0</v>
      </c>
      <c r="CL300" s="162">
        <f t="shared" si="1974"/>
        <v>0</v>
      </c>
      <c r="CM300" s="259">
        <v>-255</v>
      </c>
      <c r="CN300" s="608">
        <f t="shared" si="1859"/>
        <v>0</v>
      </c>
      <c r="CO300" s="158">
        <f t="shared" si="1860"/>
        <v>1590.1800000000003</v>
      </c>
      <c r="CP300" s="176">
        <f t="shared" si="1861"/>
        <v>25311.72</v>
      </c>
      <c r="CQ300" s="731">
        <f t="shared" si="1862"/>
        <v>26901.9</v>
      </c>
      <c r="CR300" s="599"/>
      <c r="CS300" s="359">
        <f t="shared" si="1975"/>
        <v>42522</v>
      </c>
      <c r="CT300" s="161">
        <f t="shared" si="1976"/>
        <v>0</v>
      </c>
      <c r="CU300" s="624">
        <v>4315.99</v>
      </c>
      <c r="CV300" s="175">
        <f t="shared" si="1863"/>
        <v>0</v>
      </c>
      <c r="CW300" s="161">
        <f t="shared" si="1977"/>
        <v>0</v>
      </c>
      <c r="CX300" s="624">
        <v>431.6</v>
      </c>
      <c r="CY300" s="625">
        <f t="shared" si="1864"/>
        <v>0</v>
      </c>
      <c r="CZ300" s="161">
        <f t="shared" si="1978"/>
        <v>0</v>
      </c>
      <c r="DA300" s="624">
        <v>-4035</v>
      </c>
      <c r="DB300" s="626">
        <f t="shared" si="1865"/>
        <v>0</v>
      </c>
      <c r="DC300" s="161">
        <f t="shared" si="1979"/>
        <v>0</v>
      </c>
      <c r="DD300" s="624">
        <v>-403.5</v>
      </c>
      <c r="DE300" s="626">
        <f t="shared" si="1866"/>
        <v>0</v>
      </c>
      <c r="DF300" s="161">
        <f t="shared" si="1980"/>
        <v>0</v>
      </c>
      <c r="DG300" s="624">
        <v>3848</v>
      </c>
      <c r="DH300" s="180">
        <f t="shared" si="1867"/>
        <v>0</v>
      </c>
      <c r="DI300" s="161">
        <f t="shared" si="1981"/>
        <v>0</v>
      </c>
      <c r="DJ300" s="624">
        <v>1924</v>
      </c>
      <c r="DK300" s="625">
        <f t="shared" si="1868"/>
        <v>0</v>
      </c>
      <c r="DL300" s="161">
        <f t="shared" si="1982"/>
        <v>0</v>
      </c>
      <c r="DM300" s="624">
        <v>384.8</v>
      </c>
      <c r="DN300" s="625">
        <f t="shared" si="1869"/>
        <v>0</v>
      </c>
      <c r="DO300" s="161">
        <f t="shared" si="1983"/>
        <v>0</v>
      </c>
      <c r="DP300" s="624">
        <v>6030</v>
      </c>
      <c r="DQ300" s="180">
        <f t="shared" si="1870"/>
        <v>0</v>
      </c>
      <c r="DR300" s="161">
        <f t="shared" si="1984"/>
        <v>0</v>
      </c>
      <c r="DS300" s="624">
        <v>3014.99</v>
      </c>
      <c r="DT300" s="625">
        <f t="shared" si="1871"/>
        <v>0</v>
      </c>
      <c r="DU300" s="161">
        <f t="shared" si="1985"/>
        <v>0</v>
      </c>
      <c r="DV300" s="624">
        <v>1206</v>
      </c>
      <c r="DW300" s="180">
        <f t="shared" si="1872"/>
        <v>0</v>
      </c>
      <c r="DX300" s="161">
        <f t="shared" si="1986"/>
        <v>1</v>
      </c>
      <c r="DY300" s="624">
        <v>5569</v>
      </c>
      <c r="DZ300" s="625">
        <f t="shared" si="1873"/>
        <v>5569</v>
      </c>
      <c r="EA300" s="161">
        <f t="shared" si="1987"/>
        <v>0</v>
      </c>
      <c r="EB300" s="624">
        <v>556.9</v>
      </c>
      <c r="EC300" s="180">
        <f t="shared" si="1874"/>
        <v>0</v>
      </c>
      <c r="ED300" s="161">
        <f t="shared" si="1988"/>
        <v>2</v>
      </c>
      <c r="EE300" s="624">
        <v>2512</v>
      </c>
      <c r="EF300" s="625">
        <f t="shared" si="1875"/>
        <v>5024</v>
      </c>
      <c r="EG300" s="161">
        <f t="shared" si="1989"/>
        <v>0</v>
      </c>
      <c r="EH300" s="624">
        <v>-650</v>
      </c>
      <c r="EI300" s="626">
        <f t="shared" si="1876"/>
        <v>0</v>
      </c>
      <c r="EJ300" s="161">
        <f t="shared" si="1990"/>
        <v>0</v>
      </c>
      <c r="EK300" s="624">
        <v>-65</v>
      </c>
      <c r="EL300" s="626">
        <f t="shared" si="1877"/>
        <v>0</v>
      </c>
      <c r="EM300" s="161">
        <f t="shared" si="1991"/>
        <v>0</v>
      </c>
      <c r="EN300" s="624">
        <v>4791.24</v>
      </c>
      <c r="EO300" s="180">
        <f t="shared" si="1878"/>
        <v>0</v>
      </c>
      <c r="EP300" s="161">
        <f t="shared" si="1992"/>
        <v>0</v>
      </c>
      <c r="EQ300" s="624">
        <v>2395.63</v>
      </c>
      <c r="ER300" s="180">
        <f t="shared" si="1879"/>
        <v>0</v>
      </c>
      <c r="ES300" s="161">
        <f t="shared" si="1993"/>
        <v>0</v>
      </c>
      <c r="ET300" s="624">
        <v>479.13</v>
      </c>
      <c r="EU300" s="625">
        <f t="shared" si="1880"/>
        <v>0</v>
      </c>
      <c r="EV300" s="161">
        <f t="shared" si="1994"/>
        <v>1</v>
      </c>
      <c r="EW300" s="624">
        <v>9812.48</v>
      </c>
      <c r="EX300" s="626">
        <f t="shared" si="1881"/>
        <v>9812.48</v>
      </c>
      <c r="EY300" s="161">
        <f t="shared" si="1995"/>
        <v>1</v>
      </c>
      <c r="EZ300" s="624">
        <v>4906.24</v>
      </c>
      <c r="FA300" s="180">
        <f t="shared" si="1882"/>
        <v>4906.24</v>
      </c>
      <c r="FB300" s="161">
        <f t="shared" si="1996"/>
        <v>0</v>
      </c>
      <c r="FC300" s="624">
        <v>981.24</v>
      </c>
      <c r="FD300" s="625">
        <f t="shared" si="1883"/>
        <v>0</v>
      </c>
      <c r="FE300" s="161">
        <f t="shared" si="1997"/>
        <v>0</v>
      </c>
      <c r="FF300" s="624">
        <v>5052</v>
      </c>
      <c r="FG300" s="180">
        <f t="shared" si="1884"/>
        <v>0</v>
      </c>
      <c r="FH300" s="860"/>
      <c r="FI300" s="662">
        <f t="shared" si="1400"/>
        <v>43983</v>
      </c>
      <c r="FJ300" s="688">
        <f t="shared" si="1998"/>
        <v>0</v>
      </c>
      <c r="FK300" s="688">
        <f t="shared" si="1885"/>
        <v>0</v>
      </c>
      <c r="FL300" s="240">
        <f t="shared" si="1886"/>
        <v>0</v>
      </c>
      <c r="FM300" s="240">
        <f t="shared" si="1887"/>
        <v>0</v>
      </c>
      <c r="FN300" s="240">
        <f t="shared" si="1888"/>
        <v>0</v>
      </c>
      <c r="FO300" s="240">
        <f t="shared" si="1889"/>
        <v>0</v>
      </c>
      <c r="FP300" s="240">
        <f t="shared" si="1890"/>
        <v>0</v>
      </c>
      <c r="FQ300" s="240">
        <f t="shared" si="1891"/>
        <v>0</v>
      </c>
      <c r="FR300" s="240">
        <f t="shared" si="1892"/>
        <v>0</v>
      </c>
      <c r="FS300" s="240">
        <f t="shared" si="1893"/>
        <v>0</v>
      </c>
      <c r="FT300" s="240">
        <f t="shared" si="1894"/>
        <v>28710.010000000002</v>
      </c>
      <c r="FU300" s="240">
        <f t="shared" si="1895"/>
        <v>0</v>
      </c>
      <c r="FV300" s="240">
        <f t="shared" si="1896"/>
        <v>70085.960000000006</v>
      </c>
      <c r="FW300" s="240">
        <f t="shared" si="1897"/>
        <v>0</v>
      </c>
      <c r="FX300" s="240">
        <f t="shared" si="1898"/>
        <v>0</v>
      </c>
      <c r="FY300" s="240">
        <f t="shared" si="1899"/>
        <v>0</v>
      </c>
      <c r="FZ300" s="240">
        <f t="shared" si="1900"/>
        <v>0</v>
      </c>
      <c r="GA300" s="240">
        <f t="shared" si="1901"/>
        <v>0</v>
      </c>
      <c r="GB300" s="240">
        <f t="shared" si="1902"/>
        <v>123924.88000000002</v>
      </c>
      <c r="GC300" s="681">
        <f t="shared" si="1903"/>
        <v>61962.439999999988</v>
      </c>
      <c r="GD300" s="681">
        <f t="shared" si="1904"/>
        <v>0</v>
      </c>
      <c r="GE300" s="681">
        <f t="shared" si="1905"/>
        <v>0</v>
      </c>
      <c r="GF300" s="681">
        <f t="shared" si="1704"/>
        <v>284683.29000000004</v>
      </c>
      <c r="GG300" s="169">
        <f t="shared" si="1705"/>
        <v>43983</v>
      </c>
      <c r="GH300" s="686">
        <f t="shared" si="1906"/>
        <v>0</v>
      </c>
      <c r="GI300" s="171">
        <f t="shared" si="1907"/>
        <v>0</v>
      </c>
      <c r="GJ300" s="171">
        <f t="shared" si="1908"/>
        <v>0</v>
      </c>
      <c r="GK300" s="171">
        <f t="shared" si="1909"/>
        <v>0</v>
      </c>
      <c r="GL300" s="171">
        <f t="shared" si="1910"/>
        <v>0</v>
      </c>
      <c r="GM300" s="171">
        <f t="shared" si="1911"/>
        <v>0</v>
      </c>
      <c r="GN300" s="171">
        <f t="shared" si="1912"/>
        <v>0</v>
      </c>
      <c r="GO300" s="171">
        <f t="shared" si="1913"/>
        <v>0</v>
      </c>
      <c r="GP300" s="171">
        <f t="shared" si="1914"/>
        <v>0</v>
      </c>
      <c r="GQ300" s="171">
        <f t="shared" si="1915"/>
        <v>0</v>
      </c>
      <c r="GR300" s="171">
        <f t="shared" si="1916"/>
        <v>0</v>
      </c>
      <c r="GS300" s="171">
        <f t="shared" si="1917"/>
        <v>11061.400000000005</v>
      </c>
      <c r="GT300" s="171">
        <f t="shared" si="1918"/>
        <v>0</v>
      </c>
      <c r="GU300" s="171">
        <f t="shared" si="1919"/>
        <v>0</v>
      </c>
      <c r="GV300" s="171">
        <f t="shared" si="1920"/>
        <v>0</v>
      </c>
      <c r="GW300" s="171">
        <f t="shared" si="1921"/>
        <v>0</v>
      </c>
      <c r="GX300" s="171">
        <f t="shared" si="1922"/>
        <v>0</v>
      </c>
      <c r="GY300" s="171">
        <f t="shared" si="1923"/>
        <v>20296.39</v>
      </c>
      <c r="GZ300" s="171">
        <f t="shared" si="1924"/>
        <v>0</v>
      </c>
      <c r="HA300" s="171">
        <f t="shared" si="1925"/>
        <v>0</v>
      </c>
      <c r="HB300" s="171">
        <f t="shared" si="1926"/>
        <v>122342.77000000006</v>
      </c>
      <c r="HC300" s="171">
        <f t="shared" si="1927"/>
        <v>18567.989999999998</v>
      </c>
      <c r="HD300" s="171">
        <f t="shared" si="1928"/>
        <v>0</v>
      </c>
      <c r="HE300" s="171">
        <f t="shared" si="1929"/>
        <v>0</v>
      </c>
      <c r="HF300" s="171">
        <f t="shared" si="1930"/>
        <v>0</v>
      </c>
      <c r="HG300" s="171">
        <f t="shared" si="1931"/>
        <v>0</v>
      </c>
      <c r="HH300" s="171">
        <f t="shared" si="1932"/>
        <v>0</v>
      </c>
      <c r="HI300" s="778"/>
      <c r="HJ300" s="171">
        <f t="shared" si="1933"/>
        <v>-632.88</v>
      </c>
      <c r="HK300" s="171">
        <f t="shared" si="1934"/>
        <v>4919.97</v>
      </c>
      <c r="HL300" s="172">
        <f t="shared" si="1935"/>
        <v>43983</v>
      </c>
      <c r="HM300" s="171">
        <f t="shared" si="1706"/>
        <v>456951.8400000002</v>
      </c>
      <c r="HN300" s="700">
        <f t="shared" si="1936"/>
        <v>42522</v>
      </c>
      <c r="HO300" s="160">
        <f t="shared" si="1937"/>
        <v>26901.9</v>
      </c>
      <c r="HP300" s="160">
        <f t="shared" si="1938"/>
        <v>0</v>
      </c>
      <c r="HQ300" s="171">
        <f t="shared" si="1939"/>
        <v>26901.9</v>
      </c>
      <c r="HR300" s="168">
        <f t="shared" si="1940"/>
        <v>1</v>
      </c>
      <c r="HS300" s="168">
        <f t="shared" si="1941"/>
        <v>0</v>
      </c>
      <c r="HT300" s="160">
        <f t="shared" si="1999"/>
        <v>225725.44999999998</v>
      </c>
      <c r="HU300" s="158">
        <f>MAX(HT55:HT300)</f>
        <v>225725.44999999998</v>
      </c>
      <c r="HV300" s="158">
        <f t="shared" si="1942"/>
        <v>0</v>
      </c>
      <c r="HW300" s="170"/>
      <c r="HX300" s="468"/>
      <c r="HY300" s="156"/>
      <c r="HZ300" s="156"/>
      <c r="IA300" s="156"/>
      <c r="IB300" s="156"/>
      <c r="IC300" s="156"/>
      <c r="ID300" s="156"/>
      <c r="IE300" s="156"/>
      <c r="IF300" s="156"/>
      <c r="IG300" s="156"/>
      <c r="IH300" s="156"/>
      <c r="II300" s="156"/>
      <c r="IJ300" s="156"/>
      <c r="IK300" s="156"/>
      <c r="IL300" s="156"/>
      <c r="IM300" s="156"/>
      <c r="IN300" s="156"/>
      <c r="IO300" s="156"/>
      <c r="IP300" s="156"/>
      <c r="IQ300" s="156"/>
      <c r="IR300" s="156"/>
      <c r="IS300" s="156"/>
      <c r="IT300" s="156"/>
      <c r="IU300" s="156"/>
      <c r="IV300" s="156"/>
      <c r="IW300" s="156"/>
      <c r="IX300" s="156"/>
      <c r="IY300" s="156"/>
      <c r="IZ300" s="156"/>
      <c r="JA300" s="156"/>
      <c r="JB300" s="156"/>
      <c r="JC300" s="156"/>
      <c r="JD300" s="156"/>
      <c r="JE300" s="156"/>
      <c r="JF300" s="156"/>
      <c r="JG300" s="156"/>
      <c r="JH300" s="156"/>
      <c r="JI300" s="156"/>
      <c r="JJ300" s="156"/>
      <c r="JK300" s="156"/>
      <c r="JL300" s="156"/>
      <c r="JM300" s="156"/>
      <c r="JN300" s="156"/>
      <c r="JO300" s="156"/>
      <c r="JP300" s="156"/>
      <c r="JQ300" s="156"/>
      <c r="JR300" s="156"/>
      <c r="JS300" s="156"/>
      <c r="JT300" s="156"/>
      <c r="JU300" s="156"/>
    </row>
    <row r="301" spans="1:281" s="174" customFormat="1" ht="19.5" customHeight="1" x14ac:dyDescent="0.35">
      <c r="A301" s="156"/>
      <c r="B301" s="813">
        <f t="shared" si="1943"/>
        <v>42552</v>
      </c>
      <c r="C301" s="814">
        <f t="shared" si="1944"/>
        <v>96439.28</v>
      </c>
      <c r="D301" s="816">
        <v>0</v>
      </c>
      <c r="E301" s="816">
        <v>0</v>
      </c>
      <c r="F301" s="814">
        <f t="shared" si="1831"/>
        <v>-4.8999999999991815</v>
      </c>
      <c r="G301" s="817">
        <f t="shared" si="1945"/>
        <v>96434.38</v>
      </c>
      <c r="H301" s="818">
        <f t="shared" si="1946"/>
        <v>-5.0809172362124452E-5</v>
      </c>
      <c r="I301" s="765">
        <f t="shared" si="1947"/>
        <v>225720.55</v>
      </c>
      <c r="J301" s="159">
        <f t="shared" si="1832"/>
        <v>-4.8999999999941792</v>
      </c>
      <c r="K301" s="267">
        <v>42552</v>
      </c>
      <c r="L301" s="162">
        <f t="shared" si="1948"/>
        <v>0</v>
      </c>
      <c r="M301" s="260">
        <v>3289</v>
      </c>
      <c r="N301" s="175">
        <f t="shared" si="1833"/>
        <v>0</v>
      </c>
      <c r="O301" s="162">
        <f t="shared" si="1949"/>
        <v>0</v>
      </c>
      <c r="P301" s="260">
        <v>293.8</v>
      </c>
      <c r="Q301" s="176">
        <f t="shared" si="1834"/>
        <v>0</v>
      </c>
      <c r="R301" s="161">
        <f t="shared" si="1950"/>
        <v>0</v>
      </c>
      <c r="S301" s="260">
        <v>5131.6000000000004</v>
      </c>
      <c r="T301" s="177">
        <f t="shared" si="1835"/>
        <v>0</v>
      </c>
      <c r="U301" s="164">
        <f t="shared" si="1951"/>
        <v>0</v>
      </c>
      <c r="V301" s="260">
        <v>478.06</v>
      </c>
      <c r="W301" s="177">
        <f t="shared" si="1836"/>
        <v>0</v>
      </c>
      <c r="X301" s="164">
        <f t="shared" si="1952"/>
        <v>0</v>
      </c>
      <c r="Y301" s="248">
        <v>2925</v>
      </c>
      <c r="Z301" s="178">
        <f t="shared" si="1837"/>
        <v>0</v>
      </c>
      <c r="AA301" s="165">
        <f t="shared" si="1953"/>
        <v>0</v>
      </c>
      <c r="AB301" s="248">
        <v>1462.5</v>
      </c>
      <c r="AC301" s="179">
        <f t="shared" si="1838"/>
        <v>0</v>
      </c>
      <c r="AD301" s="164">
        <f t="shared" si="1954"/>
        <v>0</v>
      </c>
      <c r="AE301" s="248">
        <v>292.5</v>
      </c>
      <c r="AF301" s="179">
        <f t="shared" si="1839"/>
        <v>0</v>
      </c>
      <c r="AG301" s="164">
        <f t="shared" si="1955"/>
        <v>0</v>
      </c>
      <c r="AH301" s="439">
        <v>8135</v>
      </c>
      <c r="AI301" s="178">
        <f t="shared" si="1840"/>
        <v>0</v>
      </c>
      <c r="AJ301" s="165">
        <f t="shared" si="1956"/>
        <v>0</v>
      </c>
      <c r="AK301" s="439">
        <v>4067.5</v>
      </c>
      <c r="AL301" s="179">
        <f t="shared" si="1841"/>
        <v>0</v>
      </c>
      <c r="AM301" s="164">
        <f t="shared" si="1957"/>
        <v>0</v>
      </c>
      <c r="AN301" s="439">
        <v>1627</v>
      </c>
      <c r="AO301" s="178">
        <f t="shared" si="1842"/>
        <v>0</v>
      </c>
      <c r="AP301" s="165">
        <f t="shared" si="1958"/>
        <v>0</v>
      </c>
      <c r="AQ301" s="260">
        <v>1407</v>
      </c>
      <c r="AR301" s="179">
        <f t="shared" si="1843"/>
        <v>0</v>
      </c>
      <c r="AS301" s="164">
        <f t="shared" si="1959"/>
        <v>1</v>
      </c>
      <c r="AT301" s="260">
        <v>140.69999999999999</v>
      </c>
      <c r="AU301" s="180">
        <f t="shared" si="1844"/>
        <v>140.69999999999999</v>
      </c>
      <c r="AV301" s="162">
        <f t="shared" si="1960"/>
        <v>0</v>
      </c>
      <c r="AW301" s="260">
        <v>767</v>
      </c>
      <c r="AX301" s="176">
        <f t="shared" si="1845"/>
        <v>0</v>
      </c>
      <c r="AY301" s="161">
        <f t="shared" si="1961"/>
        <v>0</v>
      </c>
      <c r="AZ301" s="248">
        <v>145</v>
      </c>
      <c r="BA301" s="181">
        <f t="shared" si="1846"/>
        <v>0</v>
      </c>
      <c r="BB301" s="162">
        <f t="shared" si="1962"/>
        <v>0</v>
      </c>
      <c r="BC301" s="248">
        <v>14.5</v>
      </c>
      <c r="BD301" s="182">
        <f t="shared" si="1847"/>
        <v>0</v>
      </c>
      <c r="BE301" s="161">
        <f t="shared" si="1963"/>
        <v>0</v>
      </c>
      <c r="BF301" s="247">
        <v>-841.25</v>
      </c>
      <c r="BG301" s="182">
        <f t="shared" si="1848"/>
        <v>0</v>
      </c>
      <c r="BH301" s="161">
        <f t="shared" si="1964"/>
        <v>0</v>
      </c>
      <c r="BI301" s="247">
        <v>-420.63</v>
      </c>
      <c r="BJ301" s="180">
        <f t="shared" si="1849"/>
        <v>0</v>
      </c>
      <c r="BK301" s="161">
        <f t="shared" si="1965"/>
        <v>1</v>
      </c>
      <c r="BL301" s="247">
        <v>-84.13</v>
      </c>
      <c r="BM301" s="180">
        <f t="shared" si="1850"/>
        <v>-84.13</v>
      </c>
      <c r="BN301" s="161">
        <f t="shared" si="1966"/>
        <v>0</v>
      </c>
      <c r="BO301" s="260">
        <v>750</v>
      </c>
      <c r="BP301" s="176">
        <f t="shared" si="1851"/>
        <v>0</v>
      </c>
      <c r="BQ301" s="161">
        <f t="shared" si="1967"/>
        <v>0</v>
      </c>
      <c r="BR301" s="259">
        <v>-6326.49</v>
      </c>
      <c r="BS301" s="182">
        <f t="shared" si="1852"/>
        <v>0</v>
      </c>
      <c r="BT301" s="161">
        <f t="shared" si="1968"/>
        <v>1</v>
      </c>
      <c r="BU301" s="259">
        <v>-3182.74</v>
      </c>
      <c r="BV301" s="180">
        <f t="shared" si="1853"/>
        <v>-3182.74</v>
      </c>
      <c r="BW301" s="162">
        <f t="shared" si="1969"/>
        <v>1</v>
      </c>
      <c r="BX301" s="259">
        <v>-667.75</v>
      </c>
      <c r="BY301" s="176">
        <f t="shared" si="1854"/>
        <v>-667.75</v>
      </c>
      <c r="BZ301" s="161">
        <f t="shared" si="1970"/>
        <v>0</v>
      </c>
      <c r="CA301" s="259">
        <v>-613</v>
      </c>
      <c r="CB301" s="180">
        <f t="shared" si="1855"/>
        <v>0</v>
      </c>
      <c r="CC301" s="162">
        <f t="shared" si="1971"/>
        <v>0</v>
      </c>
      <c r="CD301" s="263">
        <v>-23</v>
      </c>
      <c r="CE301" s="182">
        <f t="shared" si="1856"/>
        <v>0</v>
      </c>
      <c r="CF301" s="410">
        <f t="shared" si="1972"/>
        <v>0</v>
      </c>
      <c r="CG301" s="260">
        <v>6700</v>
      </c>
      <c r="CH301" s="182">
        <f t="shared" si="1857"/>
        <v>0</v>
      </c>
      <c r="CI301" s="416">
        <f t="shared" si="1973"/>
        <v>0</v>
      </c>
      <c r="CJ301" s="260">
        <v>3350</v>
      </c>
      <c r="CK301" s="444">
        <f t="shared" si="1858"/>
        <v>0</v>
      </c>
      <c r="CL301" s="162">
        <f t="shared" si="1974"/>
        <v>0</v>
      </c>
      <c r="CM301" s="260">
        <v>670</v>
      </c>
      <c r="CN301" s="608">
        <f t="shared" si="1859"/>
        <v>0</v>
      </c>
      <c r="CO301" s="158">
        <f t="shared" si="1860"/>
        <v>-3793.9199999999996</v>
      </c>
      <c r="CP301" s="176">
        <f t="shared" si="1861"/>
        <v>3789.0200000000004</v>
      </c>
      <c r="CQ301" s="731">
        <f t="shared" si="1862"/>
        <v>-4.8999999999991815</v>
      </c>
      <c r="CR301" s="599"/>
      <c r="CS301" s="359">
        <f t="shared" si="1975"/>
        <v>42552</v>
      </c>
      <c r="CT301" s="161">
        <f t="shared" si="1976"/>
        <v>0</v>
      </c>
      <c r="CU301" s="624">
        <v>2248</v>
      </c>
      <c r="CV301" s="175">
        <f t="shared" si="1863"/>
        <v>0</v>
      </c>
      <c r="CW301" s="161">
        <f t="shared" si="1977"/>
        <v>0</v>
      </c>
      <c r="CX301" s="624">
        <v>224.8</v>
      </c>
      <c r="CY301" s="625">
        <f t="shared" si="1864"/>
        <v>0</v>
      </c>
      <c r="CZ301" s="161">
        <f t="shared" si="1978"/>
        <v>0</v>
      </c>
      <c r="DA301" s="624">
        <v>2865.6</v>
      </c>
      <c r="DB301" s="626">
        <f t="shared" si="1865"/>
        <v>0</v>
      </c>
      <c r="DC301" s="161">
        <f t="shared" si="1979"/>
        <v>0</v>
      </c>
      <c r="DD301" s="624">
        <v>286.56</v>
      </c>
      <c r="DE301" s="626">
        <f t="shared" si="1866"/>
        <v>0</v>
      </c>
      <c r="DF301" s="161">
        <f t="shared" si="1980"/>
        <v>0</v>
      </c>
      <c r="DG301" s="624">
        <v>-2920.01</v>
      </c>
      <c r="DH301" s="180">
        <f t="shared" si="1867"/>
        <v>0</v>
      </c>
      <c r="DI301" s="161">
        <f t="shared" si="1981"/>
        <v>0</v>
      </c>
      <c r="DJ301" s="624">
        <v>-1460</v>
      </c>
      <c r="DK301" s="625">
        <f t="shared" si="1868"/>
        <v>0</v>
      </c>
      <c r="DL301" s="161">
        <f t="shared" si="1982"/>
        <v>0</v>
      </c>
      <c r="DM301" s="624">
        <v>-292</v>
      </c>
      <c r="DN301" s="625">
        <f t="shared" si="1869"/>
        <v>0</v>
      </c>
      <c r="DO301" s="161">
        <f t="shared" si="1983"/>
        <v>0</v>
      </c>
      <c r="DP301" s="624">
        <v>2769.97</v>
      </c>
      <c r="DQ301" s="180">
        <f t="shared" si="1870"/>
        <v>0</v>
      </c>
      <c r="DR301" s="161">
        <f t="shared" si="1984"/>
        <v>0</v>
      </c>
      <c r="DS301" s="624">
        <v>1384.99</v>
      </c>
      <c r="DT301" s="625">
        <f t="shared" si="1871"/>
        <v>0</v>
      </c>
      <c r="DU301" s="161">
        <f t="shared" si="1985"/>
        <v>0</v>
      </c>
      <c r="DV301" s="624">
        <v>554</v>
      </c>
      <c r="DW301" s="180">
        <f t="shared" si="1872"/>
        <v>0</v>
      </c>
      <c r="DX301" s="161">
        <f t="shared" si="1986"/>
        <v>1</v>
      </c>
      <c r="DY301" s="624">
        <v>-206.99</v>
      </c>
      <c r="DZ301" s="625">
        <f t="shared" si="1873"/>
        <v>-206.99</v>
      </c>
      <c r="EA301" s="161">
        <f t="shared" si="1987"/>
        <v>0</v>
      </c>
      <c r="EB301" s="624">
        <v>-20.7</v>
      </c>
      <c r="EC301" s="180">
        <f t="shared" si="1874"/>
        <v>0</v>
      </c>
      <c r="ED301" s="161">
        <f t="shared" si="1988"/>
        <v>2</v>
      </c>
      <c r="EE301" s="624">
        <v>-402</v>
      </c>
      <c r="EF301" s="625">
        <f t="shared" si="1875"/>
        <v>-804</v>
      </c>
      <c r="EG301" s="161">
        <f t="shared" si="1989"/>
        <v>0</v>
      </c>
      <c r="EH301" s="624">
        <v>455</v>
      </c>
      <c r="EI301" s="626">
        <f t="shared" si="1876"/>
        <v>0</v>
      </c>
      <c r="EJ301" s="161">
        <f t="shared" si="1990"/>
        <v>0</v>
      </c>
      <c r="EK301" s="624">
        <v>45.5</v>
      </c>
      <c r="EL301" s="626">
        <f t="shared" si="1877"/>
        <v>0</v>
      </c>
      <c r="EM301" s="161">
        <f t="shared" si="1991"/>
        <v>0</v>
      </c>
      <c r="EN301" s="624">
        <v>-1318.74</v>
      </c>
      <c r="EO301" s="180">
        <f t="shared" si="1878"/>
        <v>0</v>
      </c>
      <c r="EP301" s="161">
        <f t="shared" si="1992"/>
        <v>0</v>
      </c>
      <c r="EQ301" s="624">
        <v>-659.37</v>
      </c>
      <c r="ER301" s="180">
        <f t="shared" si="1879"/>
        <v>0</v>
      </c>
      <c r="ES301" s="161">
        <f t="shared" si="1993"/>
        <v>0</v>
      </c>
      <c r="ET301" s="624">
        <v>-131.87</v>
      </c>
      <c r="EU301" s="625">
        <f t="shared" si="1880"/>
        <v>0</v>
      </c>
      <c r="EV301" s="161">
        <f t="shared" si="1994"/>
        <v>1</v>
      </c>
      <c r="EW301" s="624">
        <v>3200.01</v>
      </c>
      <c r="EX301" s="626">
        <f t="shared" si="1881"/>
        <v>3200.01</v>
      </c>
      <c r="EY301" s="161">
        <f t="shared" si="1995"/>
        <v>1</v>
      </c>
      <c r="EZ301" s="624">
        <v>1600</v>
      </c>
      <c r="FA301" s="180">
        <f t="shared" si="1882"/>
        <v>1600</v>
      </c>
      <c r="FB301" s="161">
        <f t="shared" si="1996"/>
        <v>0</v>
      </c>
      <c r="FC301" s="624">
        <v>320</v>
      </c>
      <c r="FD301" s="625">
        <f t="shared" si="1883"/>
        <v>0</v>
      </c>
      <c r="FE301" s="161">
        <f t="shared" si="1997"/>
        <v>0</v>
      </c>
      <c r="FF301" s="624">
        <v>-473</v>
      </c>
      <c r="FG301" s="180">
        <f t="shared" si="1884"/>
        <v>0</v>
      </c>
      <c r="FH301" s="860"/>
      <c r="FI301" s="662">
        <f t="shared" si="1400"/>
        <v>44013</v>
      </c>
      <c r="FJ301" s="688">
        <f t="shared" si="1998"/>
        <v>0</v>
      </c>
      <c r="FK301" s="688">
        <f t="shared" si="1885"/>
        <v>0</v>
      </c>
      <c r="FL301" s="240">
        <f t="shared" si="1886"/>
        <v>0</v>
      </c>
      <c r="FM301" s="240">
        <f t="shared" si="1887"/>
        <v>0</v>
      </c>
      <c r="FN301" s="240">
        <f t="shared" si="1888"/>
        <v>0</v>
      </c>
      <c r="FO301" s="240">
        <f t="shared" si="1889"/>
        <v>0</v>
      </c>
      <c r="FP301" s="240">
        <f t="shared" si="1890"/>
        <v>0</v>
      </c>
      <c r="FQ301" s="240">
        <f t="shared" si="1891"/>
        <v>0</v>
      </c>
      <c r="FR301" s="240">
        <f t="shared" si="1892"/>
        <v>0</v>
      </c>
      <c r="FS301" s="240">
        <f t="shared" si="1893"/>
        <v>0</v>
      </c>
      <c r="FT301" s="240">
        <f t="shared" si="1894"/>
        <v>27920.010000000002</v>
      </c>
      <c r="FU301" s="240">
        <f t="shared" si="1895"/>
        <v>0</v>
      </c>
      <c r="FV301" s="240">
        <f t="shared" si="1896"/>
        <v>74281.98000000001</v>
      </c>
      <c r="FW301" s="240">
        <f t="shared" si="1897"/>
        <v>0</v>
      </c>
      <c r="FX301" s="240">
        <f t="shared" si="1898"/>
        <v>0</v>
      </c>
      <c r="FY301" s="240">
        <f t="shared" si="1899"/>
        <v>0</v>
      </c>
      <c r="FZ301" s="240">
        <f t="shared" si="1900"/>
        <v>0</v>
      </c>
      <c r="GA301" s="240">
        <f t="shared" si="1901"/>
        <v>0</v>
      </c>
      <c r="GB301" s="240">
        <f t="shared" si="1902"/>
        <v>125937.40000000002</v>
      </c>
      <c r="GC301" s="681">
        <f t="shared" si="1903"/>
        <v>62968.69999999999</v>
      </c>
      <c r="GD301" s="681">
        <f t="shared" si="1904"/>
        <v>0</v>
      </c>
      <c r="GE301" s="681">
        <f t="shared" si="1905"/>
        <v>0</v>
      </c>
      <c r="GF301" s="681">
        <f t="shared" si="1704"/>
        <v>291108.09000000003</v>
      </c>
      <c r="GG301" s="169">
        <f t="shared" si="1705"/>
        <v>44013</v>
      </c>
      <c r="GH301" s="686">
        <f t="shared" si="1906"/>
        <v>0</v>
      </c>
      <c r="GI301" s="171">
        <f t="shared" si="1907"/>
        <v>0</v>
      </c>
      <c r="GJ301" s="171">
        <f t="shared" si="1908"/>
        <v>0</v>
      </c>
      <c r="GK301" s="171">
        <f t="shared" si="1909"/>
        <v>0</v>
      </c>
      <c r="GL301" s="171">
        <f t="shared" si="1910"/>
        <v>0</v>
      </c>
      <c r="GM301" s="171">
        <f t="shared" si="1911"/>
        <v>0</v>
      </c>
      <c r="GN301" s="171">
        <f t="shared" si="1912"/>
        <v>0</v>
      </c>
      <c r="GO301" s="171">
        <f t="shared" si="1913"/>
        <v>0</v>
      </c>
      <c r="GP301" s="171">
        <f t="shared" si="1914"/>
        <v>0</v>
      </c>
      <c r="GQ301" s="171">
        <f t="shared" si="1915"/>
        <v>0</v>
      </c>
      <c r="GR301" s="171">
        <f t="shared" si="1916"/>
        <v>0</v>
      </c>
      <c r="GS301" s="171">
        <f t="shared" si="1917"/>
        <v>11301.100000000006</v>
      </c>
      <c r="GT301" s="171">
        <f t="shared" si="1918"/>
        <v>0</v>
      </c>
      <c r="GU301" s="171">
        <f t="shared" si="1919"/>
        <v>0</v>
      </c>
      <c r="GV301" s="171">
        <f t="shared" si="1920"/>
        <v>0</v>
      </c>
      <c r="GW301" s="171">
        <f t="shared" si="1921"/>
        <v>0</v>
      </c>
      <c r="GX301" s="171">
        <f t="shared" si="1922"/>
        <v>0</v>
      </c>
      <c r="GY301" s="171">
        <f t="shared" si="1923"/>
        <v>20973.77</v>
      </c>
      <c r="GZ301" s="171">
        <f t="shared" si="1924"/>
        <v>0</v>
      </c>
      <c r="HA301" s="171">
        <f t="shared" si="1925"/>
        <v>0</v>
      </c>
      <c r="HB301" s="171">
        <f t="shared" si="1926"/>
        <v>123449.01000000007</v>
      </c>
      <c r="HC301" s="171">
        <f t="shared" si="1927"/>
        <v>18789.239999999998</v>
      </c>
      <c r="HD301" s="171">
        <f t="shared" si="1928"/>
        <v>0</v>
      </c>
      <c r="HE301" s="171">
        <f t="shared" si="1929"/>
        <v>0</v>
      </c>
      <c r="HF301" s="171">
        <f t="shared" si="1930"/>
        <v>0</v>
      </c>
      <c r="HG301" s="171">
        <f t="shared" si="1931"/>
        <v>0</v>
      </c>
      <c r="HH301" s="171">
        <f t="shared" si="1932"/>
        <v>0</v>
      </c>
      <c r="HI301" s="778"/>
      <c r="HJ301" s="171">
        <f t="shared" si="1933"/>
        <v>2244.5699999999997</v>
      </c>
      <c r="HK301" s="171">
        <f t="shared" si="1934"/>
        <v>6424.8</v>
      </c>
      <c r="HL301" s="172">
        <f t="shared" si="1935"/>
        <v>44013</v>
      </c>
      <c r="HM301" s="171">
        <f t="shared" si="1706"/>
        <v>465621.2100000002</v>
      </c>
      <c r="HN301" s="700">
        <f t="shared" si="1936"/>
        <v>42552</v>
      </c>
      <c r="HO301" s="160">
        <f t="shared" si="1937"/>
        <v>0</v>
      </c>
      <c r="HP301" s="160">
        <f t="shared" si="1938"/>
        <v>-4.8999999999991815</v>
      </c>
      <c r="HQ301" s="171">
        <f t="shared" si="1939"/>
        <v>-4.8999999999991815</v>
      </c>
      <c r="HR301" s="168">
        <f t="shared" si="1940"/>
        <v>0</v>
      </c>
      <c r="HS301" s="168">
        <f t="shared" si="1941"/>
        <v>1</v>
      </c>
      <c r="HT301" s="160">
        <f t="shared" si="1999"/>
        <v>225720.55</v>
      </c>
      <c r="HU301" s="158">
        <f>MAX(HT55:HT301)</f>
        <v>225725.44999999998</v>
      </c>
      <c r="HV301" s="158">
        <f t="shared" si="1942"/>
        <v>-4.8999999999941792</v>
      </c>
      <c r="HW301" s="170"/>
      <c r="HX301" s="468"/>
      <c r="HY301" s="156"/>
      <c r="HZ301" s="156"/>
      <c r="IA301" s="156"/>
      <c r="IB301" s="156"/>
      <c r="IC301" s="156"/>
      <c r="ID301" s="156"/>
      <c r="IE301" s="156"/>
      <c r="IF301" s="156"/>
      <c r="IG301" s="156"/>
      <c r="IH301" s="156"/>
      <c r="II301" s="156"/>
      <c r="IJ301" s="156"/>
      <c r="IK301" s="156"/>
      <c r="IL301" s="156"/>
      <c r="IM301" s="156"/>
      <c r="IN301" s="156"/>
      <c r="IO301" s="156"/>
      <c r="IP301" s="156"/>
      <c r="IQ301" s="156"/>
      <c r="IR301" s="156"/>
      <c r="IS301" s="156"/>
      <c r="IT301" s="156"/>
      <c r="IU301" s="156"/>
      <c r="IV301" s="156"/>
      <c r="IW301" s="156"/>
      <c r="IX301" s="156"/>
      <c r="IY301" s="156"/>
      <c r="IZ301" s="156"/>
      <c r="JA301" s="156"/>
      <c r="JB301" s="156"/>
      <c r="JC301" s="156"/>
      <c r="JD301" s="156"/>
      <c r="JE301" s="156"/>
      <c r="JF301" s="156"/>
      <c r="JG301" s="156"/>
      <c r="JH301" s="156"/>
      <c r="JI301" s="156"/>
      <c r="JJ301" s="156"/>
      <c r="JK301" s="156"/>
      <c r="JL301" s="156"/>
      <c r="JM301" s="156"/>
      <c r="JN301" s="156"/>
      <c r="JO301" s="156"/>
      <c r="JP301" s="156"/>
      <c r="JQ301" s="156"/>
      <c r="JR301" s="156"/>
      <c r="JS301" s="156"/>
      <c r="JT301" s="156"/>
      <c r="JU301" s="156"/>
    </row>
    <row r="302" spans="1:281" s="174" customFormat="1" ht="19.5" customHeight="1" x14ac:dyDescent="0.35">
      <c r="A302" s="156"/>
      <c r="B302" s="813">
        <f t="shared" si="1943"/>
        <v>42583</v>
      </c>
      <c r="C302" s="814">
        <f t="shared" si="1944"/>
        <v>96434.38</v>
      </c>
      <c r="D302" s="816">
        <v>0</v>
      </c>
      <c r="E302" s="816">
        <v>0</v>
      </c>
      <c r="F302" s="814">
        <f t="shared" si="1831"/>
        <v>13919.73</v>
      </c>
      <c r="G302" s="817">
        <f t="shared" si="1945"/>
        <v>110354.11</v>
      </c>
      <c r="H302" s="818">
        <f t="shared" si="1946"/>
        <v>0.14434406069702527</v>
      </c>
      <c r="I302" s="765">
        <f t="shared" si="1947"/>
        <v>239640.28</v>
      </c>
      <c r="J302" s="159">
        <f t="shared" si="1832"/>
        <v>0</v>
      </c>
      <c r="K302" s="267">
        <v>42583</v>
      </c>
      <c r="L302" s="162">
        <f t="shared" si="1948"/>
        <v>0</v>
      </c>
      <c r="M302" s="259">
        <v>-132.5</v>
      </c>
      <c r="N302" s="175">
        <f t="shared" si="1833"/>
        <v>0</v>
      </c>
      <c r="O302" s="162">
        <f t="shared" si="1949"/>
        <v>0</v>
      </c>
      <c r="P302" s="259">
        <v>-13.25</v>
      </c>
      <c r="Q302" s="176">
        <f t="shared" si="1834"/>
        <v>0</v>
      </c>
      <c r="R302" s="161">
        <f t="shared" si="1950"/>
        <v>0</v>
      </c>
      <c r="S302" s="260">
        <v>816.4</v>
      </c>
      <c r="T302" s="177">
        <f t="shared" si="1835"/>
        <v>0</v>
      </c>
      <c r="U302" s="164">
        <f t="shared" si="1951"/>
        <v>0</v>
      </c>
      <c r="V302" s="260">
        <v>81.64</v>
      </c>
      <c r="W302" s="177">
        <f t="shared" si="1836"/>
        <v>0</v>
      </c>
      <c r="X302" s="164">
        <f t="shared" si="1952"/>
        <v>0</v>
      </c>
      <c r="Y302" s="248">
        <v>1593</v>
      </c>
      <c r="Z302" s="178">
        <f t="shared" si="1837"/>
        <v>0</v>
      </c>
      <c r="AA302" s="165">
        <f t="shared" si="1953"/>
        <v>0</v>
      </c>
      <c r="AB302" s="248">
        <v>777</v>
      </c>
      <c r="AC302" s="179">
        <f t="shared" si="1838"/>
        <v>0</v>
      </c>
      <c r="AD302" s="164">
        <f t="shared" si="1954"/>
        <v>0</v>
      </c>
      <c r="AE302" s="248">
        <v>124.2</v>
      </c>
      <c r="AF302" s="179">
        <f t="shared" si="1839"/>
        <v>0</v>
      </c>
      <c r="AG302" s="164">
        <f t="shared" si="1955"/>
        <v>0</v>
      </c>
      <c r="AH302" s="439">
        <v>2591</v>
      </c>
      <c r="AI302" s="178">
        <f t="shared" si="1840"/>
        <v>0</v>
      </c>
      <c r="AJ302" s="165">
        <f t="shared" si="1956"/>
        <v>0</v>
      </c>
      <c r="AK302" s="439">
        <v>1276</v>
      </c>
      <c r="AL302" s="179">
        <f t="shared" si="1841"/>
        <v>0</v>
      </c>
      <c r="AM302" s="164">
        <f t="shared" si="1957"/>
        <v>0</v>
      </c>
      <c r="AN302" s="439">
        <v>487</v>
      </c>
      <c r="AO302" s="178">
        <f t="shared" si="1842"/>
        <v>0</v>
      </c>
      <c r="AP302" s="165">
        <f t="shared" si="1958"/>
        <v>0</v>
      </c>
      <c r="AQ302" s="260">
        <v>72</v>
      </c>
      <c r="AR302" s="179">
        <f t="shared" si="1843"/>
        <v>0</v>
      </c>
      <c r="AS302" s="164">
        <f t="shared" si="1959"/>
        <v>1</v>
      </c>
      <c r="AT302" s="259">
        <v>-27.9</v>
      </c>
      <c r="AU302" s="180">
        <f t="shared" si="1844"/>
        <v>-27.9</v>
      </c>
      <c r="AV302" s="162">
        <f t="shared" si="1960"/>
        <v>0</v>
      </c>
      <c r="AW302" s="259">
        <v>-1023</v>
      </c>
      <c r="AX302" s="176">
        <f t="shared" si="1845"/>
        <v>0</v>
      </c>
      <c r="AY302" s="161">
        <f t="shared" si="1961"/>
        <v>0</v>
      </c>
      <c r="AZ302" s="247">
        <v>-1964.25</v>
      </c>
      <c r="BA302" s="181">
        <f t="shared" si="1846"/>
        <v>0</v>
      </c>
      <c r="BB302" s="162">
        <f t="shared" si="1962"/>
        <v>0</v>
      </c>
      <c r="BC302" s="247">
        <v>-204.23</v>
      </c>
      <c r="BD302" s="182">
        <f t="shared" si="1847"/>
        <v>0</v>
      </c>
      <c r="BE302" s="161">
        <f t="shared" si="1963"/>
        <v>0</v>
      </c>
      <c r="BF302" s="248">
        <v>77.25</v>
      </c>
      <c r="BG302" s="182">
        <f t="shared" si="1848"/>
        <v>0</v>
      </c>
      <c r="BH302" s="161">
        <f t="shared" si="1964"/>
        <v>0</v>
      </c>
      <c r="BI302" s="248">
        <v>19.13</v>
      </c>
      <c r="BJ302" s="180">
        <f t="shared" si="1849"/>
        <v>0</v>
      </c>
      <c r="BK302" s="161">
        <f t="shared" si="1965"/>
        <v>1</v>
      </c>
      <c r="BL302" s="247">
        <v>-27.38</v>
      </c>
      <c r="BM302" s="180">
        <f t="shared" si="1850"/>
        <v>-27.38</v>
      </c>
      <c r="BN302" s="161">
        <f t="shared" si="1966"/>
        <v>0</v>
      </c>
      <c r="BO302" s="259">
        <v>-895.25</v>
      </c>
      <c r="BP302" s="176">
        <f t="shared" si="1851"/>
        <v>0</v>
      </c>
      <c r="BQ302" s="161">
        <f t="shared" si="1967"/>
        <v>0</v>
      </c>
      <c r="BR302" s="260">
        <v>2009.53</v>
      </c>
      <c r="BS302" s="182">
        <f t="shared" si="1852"/>
        <v>0</v>
      </c>
      <c r="BT302" s="161">
        <f t="shared" si="1968"/>
        <v>1</v>
      </c>
      <c r="BU302" s="260">
        <v>965.76</v>
      </c>
      <c r="BV302" s="180">
        <f t="shared" si="1853"/>
        <v>965.76</v>
      </c>
      <c r="BW302" s="162">
        <f t="shared" si="1969"/>
        <v>1</v>
      </c>
      <c r="BX302" s="260">
        <v>130.75</v>
      </c>
      <c r="BY302" s="176">
        <f t="shared" si="1854"/>
        <v>130.75</v>
      </c>
      <c r="BZ302" s="161">
        <f t="shared" si="1970"/>
        <v>0</v>
      </c>
      <c r="CA302" s="259">
        <v>-634</v>
      </c>
      <c r="CB302" s="180">
        <f t="shared" si="1855"/>
        <v>0</v>
      </c>
      <c r="CC302" s="162">
        <f t="shared" si="1971"/>
        <v>0</v>
      </c>
      <c r="CD302" s="262">
        <v>367</v>
      </c>
      <c r="CE302" s="182">
        <f t="shared" si="1856"/>
        <v>0</v>
      </c>
      <c r="CF302" s="410">
        <f t="shared" si="1972"/>
        <v>0</v>
      </c>
      <c r="CG302" s="259">
        <v>-5229</v>
      </c>
      <c r="CH302" s="182">
        <f t="shared" si="1857"/>
        <v>0</v>
      </c>
      <c r="CI302" s="416">
        <f t="shared" si="1973"/>
        <v>0</v>
      </c>
      <c r="CJ302" s="259">
        <v>-2634</v>
      </c>
      <c r="CK302" s="444">
        <f t="shared" si="1858"/>
        <v>0</v>
      </c>
      <c r="CL302" s="162">
        <f t="shared" si="1974"/>
        <v>0</v>
      </c>
      <c r="CM302" s="259">
        <v>-558</v>
      </c>
      <c r="CN302" s="608">
        <f t="shared" si="1859"/>
        <v>0</v>
      </c>
      <c r="CO302" s="158">
        <f t="shared" si="1860"/>
        <v>1041.23</v>
      </c>
      <c r="CP302" s="176">
        <f t="shared" si="1861"/>
        <v>12878.5</v>
      </c>
      <c r="CQ302" s="731">
        <f t="shared" si="1862"/>
        <v>13919.73</v>
      </c>
      <c r="CR302" s="599"/>
      <c r="CS302" s="359">
        <f t="shared" si="1975"/>
        <v>42583</v>
      </c>
      <c r="CT302" s="161">
        <f t="shared" si="1976"/>
        <v>0</v>
      </c>
      <c r="CU302" s="624">
        <v>1739.49</v>
      </c>
      <c r="CV302" s="175">
        <f t="shared" si="1863"/>
        <v>0</v>
      </c>
      <c r="CW302" s="161">
        <f t="shared" si="1977"/>
        <v>0</v>
      </c>
      <c r="CX302" s="624">
        <v>173.95</v>
      </c>
      <c r="CY302" s="625">
        <f t="shared" si="1864"/>
        <v>0</v>
      </c>
      <c r="CZ302" s="161">
        <f t="shared" si="1978"/>
        <v>0</v>
      </c>
      <c r="DA302" s="624">
        <v>-745.57</v>
      </c>
      <c r="DB302" s="626">
        <f t="shared" si="1865"/>
        <v>0</v>
      </c>
      <c r="DC302" s="161">
        <f t="shared" si="1979"/>
        <v>0</v>
      </c>
      <c r="DD302" s="624">
        <v>-74.56</v>
      </c>
      <c r="DE302" s="626">
        <f t="shared" si="1866"/>
        <v>0</v>
      </c>
      <c r="DF302" s="161">
        <f t="shared" si="1980"/>
        <v>0</v>
      </c>
      <c r="DG302" s="624">
        <v>-528.99</v>
      </c>
      <c r="DH302" s="180">
        <f t="shared" si="1867"/>
        <v>0</v>
      </c>
      <c r="DI302" s="161">
        <f t="shared" si="1981"/>
        <v>0</v>
      </c>
      <c r="DJ302" s="624">
        <v>-264.5</v>
      </c>
      <c r="DK302" s="625">
        <f t="shared" si="1868"/>
        <v>0</v>
      </c>
      <c r="DL302" s="161">
        <f t="shared" si="1982"/>
        <v>0</v>
      </c>
      <c r="DM302" s="624">
        <v>-52.9</v>
      </c>
      <c r="DN302" s="625">
        <f t="shared" si="1869"/>
        <v>0</v>
      </c>
      <c r="DO302" s="161">
        <f t="shared" si="1983"/>
        <v>0</v>
      </c>
      <c r="DP302" s="624">
        <v>-1980.01</v>
      </c>
      <c r="DQ302" s="180">
        <f t="shared" si="1870"/>
        <v>0</v>
      </c>
      <c r="DR302" s="161">
        <f t="shared" si="1984"/>
        <v>0</v>
      </c>
      <c r="DS302" s="624">
        <v>-990</v>
      </c>
      <c r="DT302" s="625">
        <f t="shared" si="1871"/>
        <v>0</v>
      </c>
      <c r="DU302" s="161">
        <f t="shared" si="1985"/>
        <v>0</v>
      </c>
      <c r="DV302" s="624">
        <v>-396.01</v>
      </c>
      <c r="DW302" s="180">
        <f t="shared" si="1872"/>
        <v>0</v>
      </c>
      <c r="DX302" s="161">
        <f t="shared" si="1986"/>
        <v>1</v>
      </c>
      <c r="DY302" s="624">
        <v>1299</v>
      </c>
      <c r="DZ302" s="625">
        <f t="shared" si="1873"/>
        <v>1299</v>
      </c>
      <c r="EA302" s="161">
        <f t="shared" si="1987"/>
        <v>0</v>
      </c>
      <c r="EB302" s="624">
        <v>129.9</v>
      </c>
      <c r="EC302" s="180">
        <f t="shared" si="1874"/>
        <v>0</v>
      </c>
      <c r="ED302" s="161">
        <f t="shared" si="1988"/>
        <v>2</v>
      </c>
      <c r="EE302" s="624">
        <v>1946</v>
      </c>
      <c r="EF302" s="625">
        <f t="shared" si="1875"/>
        <v>3892</v>
      </c>
      <c r="EG302" s="161">
        <f t="shared" si="1989"/>
        <v>0</v>
      </c>
      <c r="EH302" s="624">
        <v>2607.5</v>
      </c>
      <c r="EI302" s="626">
        <f t="shared" si="1876"/>
        <v>0</v>
      </c>
      <c r="EJ302" s="161">
        <f t="shared" si="1990"/>
        <v>0</v>
      </c>
      <c r="EK302" s="624">
        <v>260.75</v>
      </c>
      <c r="EL302" s="626">
        <f t="shared" si="1877"/>
        <v>0</v>
      </c>
      <c r="EM302" s="161">
        <f t="shared" si="1991"/>
        <v>0</v>
      </c>
      <c r="EN302" s="624">
        <v>1211.25</v>
      </c>
      <c r="EO302" s="180">
        <f t="shared" si="1878"/>
        <v>0</v>
      </c>
      <c r="EP302" s="161">
        <f t="shared" si="1992"/>
        <v>0</v>
      </c>
      <c r="EQ302" s="624">
        <v>605.62</v>
      </c>
      <c r="ER302" s="180">
        <f t="shared" si="1879"/>
        <v>0</v>
      </c>
      <c r="ES302" s="161">
        <f t="shared" si="1993"/>
        <v>0</v>
      </c>
      <c r="ET302" s="624">
        <v>121.12</v>
      </c>
      <c r="EU302" s="625">
        <f t="shared" si="1880"/>
        <v>0</v>
      </c>
      <c r="EV302" s="161">
        <f t="shared" si="1994"/>
        <v>1</v>
      </c>
      <c r="EW302" s="624">
        <v>5125</v>
      </c>
      <c r="EX302" s="626">
        <f t="shared" si="1881"/>
        <v>5125</v>
      </c>
      <c r="EY302" s="161">
        <f t="shared" si="1995"/>
        <v>1</v>
      </c>
      <c r="EZ302" s="624">
        <v>2562.5</v>
      </c>
      <c r="FA302" s="180">
        <f t="shared" si="1882"/>
        <v>2562.5</v>
      </c>
      <c r="FB302" s="161">
        <f t="shared" si="1996"/>
        <v>0</v>
      </c>
      <c r="FC302" s="624">
        <v>512.5</v>
      </c>
      <c r="FD302" s="625">
        <f t="shared" si="1883"/>
        <v>0</v>
      </c>
      <c r="FE302" s="161">
        <f t="shared" si="1997"/>
        <v>0</v>
      </c>
      <c r="FF302" s="624">
        <v>1812</v>
      </c>
      <c r="FG302" s="180">
        <f t="shared" si="1884"/>
        <v>0</v>
      </c>
      <c r="FH302" s="860"/>
      <c r="FI302" s="662">
        <f t="shared" si="1400"/>
        <v>44044</v>
      </c>
      <c r="FJ302" s="688">
        <f t="shared" si="1998"/>
        <v>0</v>
      </c>
      <c r="FK302" s="688">
        <f t="shared" si="1885"/>
        <v>0</v>
      </c>
      <c r="FL302" s="240">
        <f t="shared" si="1886"/>
        <v>0</v>
      </c>
      <c r="FM302" s="240">
        <f t="shared" si="1887"/>
        <v>0</v>
      </c>
      <c r="FN302" s="240">
        <f t="shared" si="1888"/>
        <v>0</v>
      </c>
      <c r="FO302" s="240">
        <f t="shared" si="1889"/>
        <v>0</v>
      </c>
      <c r="FP302" s="240">
        <f t="shared" si="1890"/>
        <v>0</v>
      </c>
      <c r="FQ302" s="240">
        <f t="shared" si="1891"/>
        <v>0</v>
      </c>
      <c r="FR302" s="240">
        <f t="shared" si="1892"/>
        <v>0</v>
      </c>
      <c r="FS302" s="240">
        <f t="shared" si="1893"/>
        <v>0</v>
      </c>
      <c r="FT302" s="240">
        <f t="shared" si="1894"/>
        <v>30113.010000000002</v>
      </c>
      <c r="FU302" s="240">
        <f t="shared" si="1895"/>
        <v>0</v>
      </c>
      <c r="FV302" s="240">
        <f t="shared" si="1896"/>
        <v>74133.98000000001</v>
      </c>
      <c r="FW302" s="240">
        <f t="shared" si="1897"/>
        <v>0</v>
      </c>
      <c r="FX302" s="240">
        <f t="shared" si="1898"/>
        <v>0</v>
      </c>
      <c r="FY302" s="240">
        <f t="shared" si="1899"/>
        <v>0</v>
      </c>
      <c r="FZ302" s="240">
        <f t="shared" si="1900"/>
        <v>0</v>
      </c>
      <c r="GA302" s="240">
        <f t="shared" si="1901"/>
        <v>0</v>
      </c>
      <c r="GB302" s="240">
        <f t="shared" si="1902"/>
        <v>127274.90000000002</v>
      </c>
      <c r="GC302" s="681">
        <f t="shared" si="1903"/>
        <v>63637.44999999999</v>
      </c>
      <c r="GD302" s="681">
        <f t="shared" si="1904"/>
        <v>0</v>
      </c>
      <c r="GE302" s="681">
        <f t="shared" si="1905"/>
        <v>0</v>
      </c>
      <c r="GF302" s="681">
        <f t="shared" si="1704"/>
        <v>295159.34000000003</v>
      </c>
      <c r="GG302" s="169">
        <f t="shared" si="1705"/>
        <v>44044</v>
      </c>
      <c r="GH302" s="686">
        <f t="shared" si="1906"/>
        <v>0</v>
      </c>
      <c r="GI302" s="171">
        <f t="shared" si="1907"/>
        <v>0</v>
      </c>
      <c r="GJ302" s="171">
        <f t="shared" si="1908"/>
        <v>0</v>
      </c>
      <c r="GK302" s="171">
        <f t="shared" si="1909"/>
        <v>0</v>
      </c>
      <c r="GL302" s="171">
        <f t="shared" si="1910"/>
        <v>0</v>
      </c>
      <c r="GM302" s="171">
        <f t="shared" si="1911"/>
        <v>0</v>
      </c>
      <c r="GN302" s="171">
        <f t="shared" si="1912"/>
        <v>0</v>
      </c>
      <c r="GO302" s="171">
        <f t="shared" si="1913"/>
        <v>0</v>
      </c>
      <c r="GP302" s="171">
        <f t="shared" si="1914"/>
        <v>0</v>
      </c>
      <c r="GQ302" s="171">
        <f t="shared" si="1915"/>
        <v>0</v>
      </c>
      <c r="GR302" s="171">
        <f t="shared" si="1916"/>
        <v>0</v>
      </c>
      <c r="GS302" s="171">
        <f t="shared" si="1917"/>
        <v>11534.100000000006</v>
      </c>
      <c r="GT302" s="171">
        <f t="shared" si="1918"/>
        <v>0</v>
      </c>
      <c r="GU302" s="171">
        <f t="shared" si="1919"/>
        <v>0</v>
      </c>
      <c r="GV302" s="171">
        <f t="shared" si="1920"/>
        <v>0</v>
      </c>
      <c r="GW302" s="171">
        <f t="shared" si="1921"/>
        <v>0</v>
      </c>
      <c r="GX302" s="171">
        <f t="shared" si="1922"/>
        <v>0</v>
      </c>
      <c r="GY302" s="171">
        <f t="shared" si="1923"/>
        <v>21174.02</v>
      </c>
      <c r="GZ302" s="171">
        <f t="shared" si="1924"/>
        <v>0</v>
      </c>
      <c r="HA302" s="171">
        <f t="shared" si="1925"/>
        <v>0</v>
      </c>
      <c r="HB302" s="171">
        <f t="shared" si="1926"/>
        <v>121305.48000000007</v>
      </c>
      <c r="HC302" s="171">
        <f t="shared" si="1927"/>
        <v>16645.71</v>
      </c>
      <c r="HD302" s="171">
        <f t="shared" si="1928"/>
        <v>0</v>
      </c>
      <c r="HE302" s="171">
        <f t="shared" si="1929"/>
        <v>0</v>
      </c>
      <c r="HF302" s="171">
        <f t="shared" si="1930"/>
        <v>0</v>
      </c>
      <c r="HG302" s="171">
        <f t="shared" si="1931"/>
        <v>0</v>
      </c>
      <c r="HH302" s="171">
        <f t="shared" si="1932"/>
        <v>0</v>
      </c>
      <c r="HI302" s="778"/>
      <c r="HJ302" s="171">
        <f t="shared" si="1933"/>
        <v>-3853.8100000000004</v>
      </c>
      <c r="HK302" s="171">
        <f t="shared" si="1934"/>
        <v>4051.25</v>
      </c>
      <c r="HL302" s="172">
        <f t="shared" si="1935"/>
        <v>44044</v>
      </c>
      <c r="HM302" s="171">
        <f t="shared" si="1706"/>
        <v>465818.6500000002</v>
      </c>
      <c r="HN302" s="700">
        <f t="shared" si="1936"/>
        <v>42583</v>
      </c>
      <c r="HO302" s="160">
        <f t="shared" si="1937"/>
        <v>13919.73</v>
      </c>
      <c r="HP302" s="160">
        <f t="shared" si="1938"/>
        <v>0</v>
      </c>
      <c r="HQ302" s="171">
        <f t="shared" si="1939"/>
        <v>13919.73</v>
      </c>
      <c r="HR302" s="168">
        <f t="shared" si="1940"/>
        <v>1</v>
      </c>
      <c r="HS302" s="168">
        <f t="shared" si="1941"/>
        <v>0</v>
      </c>
      <c r="HT302" s="160">
        <f t="shared" si="1999"/>
        <v>239640.28</v>
      </c>
      <c r="HU302" s="158">
        <f>MAX(HT55:HT302)</f>
        <v>239640.28</v>
      </c>
      <c r="HV302" s="158">
        <f t="shared" si="1942"/>
        <v>0</v>
      </c>
      <c r="HW302" s="170"/>
      <c r="HX302" s="468"/>
      <c r="HY302" s="156"/>
      <c r="HZ302" s="156"/>
      <c r="IA302" s="156"/>
      <c r="IB302" s="156"/>
      <c r="IC302" s="156"/>
      <c r="ID302" s="156"/>
      <c r="IE302" s="156"/>
      <c r="IF302" s="156"/>
      <c r="IG302" s="156"/>
      <c r="IH302" s="156"/>
      <c r="II302" s="156"/>
      <c r="IJ302" s="156"/>
      <c r="IK302" s="156"/>
      <c r="IL302" s="156"/>
      <c r="IM302" s="156"/>
      <c r="IN302" s="156"/>
      <c r="IO302" s="156"/>
      <c r="IP302" s="156"/>
      <c r="IQ302" s="156"/>
      <c r="IR302" s="156"/>
      <c r="IS302" s="156"/>
      <c r="IT302" s="156"/>
      <c r="IU302" s="156"/>
      <c r="IV302" s="156"/>
      <c r="IW302" s="156"/>
      <c r="IX302" s="156"/>
      <c r="IY302" s="156"/>
      <c r="IZ302" s="156"/>
      <c r="JA302" s="156"/>
      <c r="JB302" s="156"/>
      <c r="JC302" s="156"/>
      <c r="JD302" s="156"/>
      <c r="JE302" s="156"/>
      <c r="JF302" s="156"/>
      <c r="JG302" s="156"/>
      <c r="JH302" s="156"/>
      <c r="JI302" s="156"/>
      <c r="JJ302" s="156"/>
      <c r="JK302" s="156"/>
      <c r="JL302" s="156"/>
      <c r="JM302" s="156"/>
      <c r="JN302" s="156"/>
      <c r="JO302" s="156"/>
      <c r="JP302" s="156"/>
      <c r="JQ302" s="156"/>
      <c r="JR302" s="156"/>
      <c r="JS302" s="156"/>
      <c r="JT302" s="156"/>
      <c r="JU302" s="156"/>
    </row>
    <row r="303" spans="1:281" s="174" customFormat="1" ht="19.5" customHeight="1" x14ac:dyDescent="0.35">
      <c r="A303" s="156"/>
      <c r="B303" s="813">
        <f t="shared" si="1943"/>
        <v>42614</v>
      </c>
      <c r="C303" s="814">
        <f t="shared" si="1944"/>
        <v>110354.11</v>
      </c>
      <c r="D303" s="816">
        <v>0</v>
      </c>
      <c r="E303" s="816">
        <v>0</v>
      </c>
      <c r="F303" s="814">
        <f t="shared" si="1831"/>
        <v>-216.54999999999995</v>
      </c>
      <c r="G303" s="817">
        <f t="shared" si="1945"/>
        <v>110137.56</v>
      </c>
      <c r="H303" s="818">
        <f t="shared" si="1946"/>
        <v>-1.9623193010210489E-3</v>
      </c>
      <c r="I303" s="765">
        <f t="shared" si="1947"/>
        <v>239423.73</v>
      </c>
      <c r="J303" s="159">
        <f t="shared" si="1832"/>
        <v>-216.54999999998836</v>
      </c>
      <c r="K303" s="267">
        <v>42614</v>
      </c>
      <c r="L303" s="162">
        <f t="shared" si="1948"/>
        <v>0</v>
      </c>
      <c r="M303" s="260">
        <v>1130</v>
      </c>
      <c r="N303" s="175">
        <f t="shared" si="1833"/>
        <v>0</v>
      </c>
      <c r="O303" s="162">
        <f t="shared" si="1949"/>
        <v>0</v>
      </c>
      <c r="P303" s="260">
        <v>77.900000000000006</v>
      </c>
      <c r="Q303" s="176">
        <f t="shared" si="1834"/>
        <v>0</v>
      </c>
      <c r="R303" s="161">
        <f t="shared" si="1950"/>
        <v>0</v>
      </c>
      <c r="S303" s="260">
        <v>1379</v>
      </c>
      <c r="T303" s="177">
        <f t="shared" si="1835"/>
        <v>0</v>
      </c>
      <c r="U303" s="164">
        <f t="shared" si="1951"/>
        <v>0</v>
      </c>
      <c r="V303" s="260">
        <v>67.7</v>
      </c>
      <c r="W303" s="177">
        <f t="shared" si="1836"/>
        <v>0</v>
      </c>
      <c r="X303" s="164">
        <f t="shared" si="1952"/>
        <v>0</v>
      </c>
      <c r="Y303" s="247">
        <v>-4052</v>
      </c>
      <c r="Z303" s="178">
        <f t="shared" si="1837"/>
        <v>0</v>
      </c>
      <c r="AA303" s="165">
        <f t="shared" si="1953"/>
        <v>0</v>
      </c>
      <c r="AB303" s="247">
        <v>-2065</v>
      </c>
      <c r="AC303" s="179">
        <f t="shared" si="1838"/>
        <v>0</v>
      </c>
      <c r="AD303" s="164">
        <f t="shared" si="1954"/>
        <v>0</v>
      </c>
      <c r="AE303" s="247">
        <v>-475.4</v>
      </c>
      <c r="AF303" s="179">
        <f t="shared" si="1839"/>
        <v>0</v>
      </c>
      <c r="AG303" s="164">
        <f t="shared" si="1955"/>
        <v>0</v>
      </c>
      <c r="AH303" s="243">
        <v>-15862</v>
      </c>
      <c r="AI303" s="178">
        <f t="shared" si="1840"/>
        <v>0</v>
      </c>
      <c r="AJ303" s="165">
        <f t="shared" si="1956"/>
        <v>0</v>
      </c>
      <c r="AK303" s="243">
        <v>-7989.5</v>
      </c>
      <c r="AL303" s="179">
        <f t="shared" si="1841"/>
        <v>0</v>
      </c>
      <c r="AM303" s="164">
        <f t="shared" si="1957"/>
        <v>0</v>
      </c>
      <c r="AN303" s="243">
        <v>-3266</v>
      </c>
      <c r="AO303" s="178">
        <f t="shared" si="1842"/>
        <v>0</v>
      </c>
      <c r="AP303" s="165">
        <f t="shared" si="1958"/>
        <v>0</v>
      </c>
      <c r="AQ303" s="259">
        <v>-3930</v>
      </c>
      <c r="AR303" s="179">
        <f t="shared" si="1843"/>
        <v>0</v>
      </c>
      <c r="AS303" s="164">
        <f t="shared" si="1959"/>
        <v>1</v>
      </c>
      <c r="AT303" s="259">
        <v>-498.3</v>
      </c>
      <c r="AU303" s="180">
        <f t="shared" si="1844"/>
        <v>-498.3</v>
      </c>
      <c r="AV303" s="162">
        <f t="shared" si="1960"/>
        <v>0</v>
      </c>
      <c r="AW303" s="259">
        <v>-691</v>
      </c>
      <c r="AX303" s="176">
        <f t="shared" si="1845"/>
        <v>0</v>
      </c>
      <c r="AY303" s="161">
        <f t="shared" si="1961"/>
        <v>0</v>
      </c>
      <c r="AZ303" s="247">
        <v>-1614</v>
      </c>
      <c r="BA303" s="181">
        <f t="shared" si="1846"/>
        <v>0</v>
      </c>
      <c r="BB303" s="162">
        <f t="shared" si="1962"/>
        <v>0</v>
      </c>
      <c r="BC303" s="247">
        <v>-165.3</v>
      </c>
      <c r="BD303" s="182">
        <f t="shared" si="1847"/>
        <v>0</v>
      </c>
      <c r="BE303" s="161">
        <f t="shared" si="1963"/>
        <v>0</v>
      </c>
      <c r="BF303" s="247">
        <v>-875.5</v>
      </c>
      <c r="BG303" s="182">
        <f t="shared" si="1848"/>
        <v>0</v>
      </c>
      <c r="BH303" s="161">
        <f t="shared" si="1964"/>
        <v>0</v>
      </c>
      <c r="BI303" s="247">
        <v>-476.75</v>
      </c>
      <c r="BJ303" s="180">
        <f t="shared" si="1849"/>
        <v>0</v>
      </c>
      <c r="BK303" s="161">
        <f t="shared" si="1965"/>
        <v>1</v>
      </c>
      <c r="BL303" s="247">
        <v>-157.75</v>
      </c>
      <c r="BM303" s="180">
        <f t="shared" si="1850"/>
        <v>-157.75</v>
      </c>
      <c r="BN303" s="161">
        <f t="shared" si="1966"/>
        <v>0</v>
      </c>
      <c r="BO303" s="259">
        <v>-814</v>
      </c>
      <c r="BP303" s="176">
        <f t="shared" si="1851"/>
        <v>0</v>
      </c>
      <c r="BQ303" s="161">
        <f t="shared" si="1967"/>
        <v>0</v>
      </c>
      <c r="BR303" s="259">
        <v>-1226.53</v>
      </c>
      <c r="BS303" s="182">
        <f t="shared" si="1852"/>
        <v>0</v>
      </c>
      <c r="BT303" s="161">
        <f t="shared" si="1968"/>
        <v>1</v>
      </c>
      <c r="BU303" s="259">
        <v>-632.76</v>
      </c>
      <c r="BV303" s="180">
        <f t="shared" si="1853"/>
        <v>-632.76</v>
      </c>
      <c r="BW303" s="162">
        <f t="shared" si="1969"/>
        <v>1</v>
      </c>
      <c r="BX303" s="259">
        <v>-157.75</v>
      </c>
      <c r="BY303" s="176">
        <f t="shared" si="1854"/>
        <v>-157.75</v>
      </c>
      <c r="BZ303" s="161">
        <f t="shared" si="1970"/>
        <v>0</v>
      </c>
      <c r="CA303" s="259">
        <v>-1566.99</v>
      </c>
      <c r="CB303" s="180">
        <f t="shared" si="1855"/>
        <v>0</v>
      </c>
      <c r="CC303" s="162">
        <f t="shared" si="1971"/>
        <v>0</v>
      </c>
      <c r="CD303" s="263">
        <v>-223</v>
      </c>
      <c r="CE303" s="182">
        <f t="shared" si="1856"/>
        <v>0</v>
      </c>
      <c r="CF303" s="410">
        <f t="shared" si="1972"/>
        <v>0</v>
      </c>
      <c r="CG303" s="259">
        <v>-3236</v>
      </c>
      <c r="CH303" s="182">
        <f t="shared" si="1857"/>
        <v>0</v>
      </c>
      <c r="CI303" s="416">
        <f t="shared" si="1973"/>
        <v>0</v>
      </c>
      <c r="CJ303" s="259">
        <v>-1696</v>
      </c>
      <c r="CK303" s="444">
        <f t="shared" si="1858"/>
        <v>0</v>
      </c>
      <c r="CL303" s="162">
        <f t="shared" si="1974"/>
        <v>0</v>
      </c>
      <c r="CM303" s="259">
        <v>-464</v>
      </c>
      <c r="CN303" s="608">
        <f t="shared" si="1859"/>
        <v>0</v>
      </c>
      <c r="CO303" s="158">
        <f t="shared" si="1860"/>
        <v>-1446.56</v>
      </c>
      <c r="CP303" s="176">
        <f t="shared" si="1861"/>
        <v>1230.01</v>
      </c>
      <c r="CQ303" s="731">
        <f t="shared" si="1862"/>
        <v>-216.54999999999995</v>
      </c>
      <c r="CR303" s="599"/>
      <c r="CS303" s="359">
        <f t="shared" si="1975"/>
        <v>42614</v>
      </c>
      <c r="CT303" s="161">
        <f t="shared" si="1976"/>
        <v>0</v>
      </c>
      <c r="CU303" s="624">
        <v>5068.5</v>
      </c>
      <c r="CV303" s="175">
        <f t="shared" si="1863"/>
        <v>0</v>
      </c>
      <c r="CW303" s="161">
        <f t="shared" si="1977"/>
        <v>0</v>
      </c>
      <c r="CX303" s="624">
        <v>506.85</v>
      </c>
      <c r="CY303" s="625">
        <f t="shared" si="1864"/>
        <v>0</v>
      </c>
      <c r="CZ303" s="161">
        <f t="shared" si="1978"/>
        <v>0</v>
      </c>
      <c r="DA303" s="624">
        <v>4673.8</v>
      </c>
      <c r="DB303" s="626">
        <f t="shared" si="1865"/>
        <v>0</v>
      </c>
      <c r="DC303" s="161">
        <f t="shared" si="1979"/>
        <v>0</v>
      </c>
      <c r="DD303" s="624">
        <v>467.38</v>
      </c>
      <c r="DE303" s="626">
        <f t="shared" si="1866"/>
        <v>0</v>
      </c>
      <c r="DF303" s="161">
        <f t="shared" si="1980"/>
        <v>0</v>
      </c>
      <c r="DG303" s="624">
        <v>-787.01</v>
      </c>
      <c r="DH303" s="180">
        <f t="shared" si="1867"/>
        <v>0</v>
      </c>
      <c r="DI303" s="161">
        <f t="shared" si="1981"/>
        <v>0</v>
      </c>
      <c r="DJ303" s="624">
        <v>-393.5</v>
      </c>
      <c r="DK303" s="625">
        <f t="shared" si="1868"/>
        <v>0</v>
      </c>
      <c r="DL303" s="161">
        <f t="shared" si="1982"/>
        <v>0</v>
      </c>
      <c r="DM303" s="624">
        <v>-78.7</v>
      </c>
      <c r="DN303" s="625">
        <f t="shared" si="1869"/>
        <v>0</v>
      </c>
      <c r="DO303" s="161">
        <f t="shared" si="1983"/>
        <v>0</v>
      </c>
      <c r="DP303" s="624">
        <v>10020</v>
      </c>
      <c r="DQ303" s="180">
        <f t="shared" si="1870"/>
        <v>0</v>
      </c>
      <c r="DR303" s="161">
        <f t="shared" si="1984"/>
        <v>0</v>
      </c>
      <c r="DS303" s="624">
        <v>5010</v>
      </c>
      <c r="DT303" s="625">
        <f t="shared" si="1871"/>
        <v>0</v>
      </c>
      <c r="DU303" s="161">
        <f t="shared" si="1985"/>
        <v>0</v>
      </c>
      <c r="DV303" s="624">
        <v>2004</v>
      </c>
      <c r="DW303" s="180">
        <f t="shared" si="1872"/>
        <v>0</v>
      </c>
      <c r="DX303" s="161">
        <f t="shared" si="1986"/>
        <v>1</v>
      </c>
      <c r="DY303" s="624">
        <v>597</v>
      </c>
      <c r="DZ303" s="625">
        <f t="shared" si="1873"/>
        <v>597</v>
      </c>
      <c r="EA303" s="161">
        <f t="shared" si="1987"/>
        <v>0</v>
      </c>
      <c r="EB303" s="624">
        <v>59.7</v>
      </c>
      <c r="EC303" s="180">
        <f t="shared" si="1874"/>
        <v>0</v>
      </c>
      <c r="ED303" s="161">
        <f t="shared" si="1988"/>
        <v>2</v>
      </c>
      <c r="EE303" s="624">
        <v>-696</v>
      </c>
      <c r="EF303" s="625">
        <f t="shared" si="1875"/>
        <v>-1392</v>
      </c>
      <c r="EG303" s="161">
        <f t="shared" si="1989"/>
        <v>0</v>
      </c>
      <c r="EH303" s="624">
        <v>701.26</v>
      </c>
      <c r="EI303" s="626">
        <f t="shared" si="1876"/>
        <v>0</v>
      </c>
      <c r="EJ303" s="161">
        <f t="shared" si="1990"/>
        <v>0</v>
      </c>
      <c r="EK303" s="624">
        <v>70.13</v>
      </c>
      <c r="EL303" s="626">
        <f t="shared" si="1877"/>
        <v>0</v>
      </c>
      <c r="EM303" s="161">
        <f t="shared" si="1991"/>
        <v>0</v>
      </c>
      <c r="EN303" s="624">
        <v>-1452.5</v>
      </c>
      <c r="EO303" s="180">
        <f t="shared" si="1878"/>
        <v>0</v>
      </c>
      <c r="EP303" s="161">
        <f t="shared" si="1992"/>
        <v>0</v>
      </c>
      <c r="EQ303" s="624">
        <v>-726.25</v>
      </c>
      <c r="ER303" s="180">
        <f t="shared" si="1879"/>
        <v>0</v>
      </c>
      <c r="ES303" s="161">
        <f t="shared" si="1993"/>
        <v>0</v>
      </c>
      <c r="ET303" s="624">
        <v>-145.25</v>
      </c>
      <c r="EU303" s="625">
        <f t="shared" si="1880"/>
        <v>0</v>
      </c>
      <c r="EV303" s="161">
        <f t="shared" si="1994"/>
        <v>1</v>
      </c>
      <c r="EW303" s="624">
        <v>1350.01</v>
      </c>
      <c r="EX303" s="626">
        <f t="shared" si="1881"/>
        <v>1350.01</v>
      </c>
      <c r="EY303" s="161">
        <f t="shared" si="1995"/>
        <v>1</v>
      </c>
      <c r="EZ303" s="624">
        <v>675</v>
      </c>
      <c r="FA303" s="180">
        <f t="shared" si="1882"/>
        <v>675</v>
      </c>
      <c r="FB303" s="161">
        <f t="shared" si="1996"/>
        <v>0</v>
      </c>
      <c r="FC303" s="624">
        <v>135</v>
      </c>
      <c r="FD303" s="625">
        <f t="shared" si="1883"/>
        <v>0</v>
      </c>
      <c r="FE303" s="161">
        <f t="shared" si="1997"/>
        <v>0</v>
      </c>
      <c r="FF303" s="624">
        <v>-735</v>
      </c>
      <c r="FG303" s="180">
        <f t="shared" si="1884"/>
        <v>0</v>
      </c>
      <c r="FH303" s="860"/>
      <c r="FI303" s="662">
        <f t="shared" si="1400"/>
        <v>44075</v>
      </c>
      <c r="FJ303" s="688">
        <f t="shared" si="1998"/>
        <v>0</v>
      </c>
      <c r="FK303" s="688">
        <f t="shared" si="1885"/>
        <v>0</v>
      </c>
      <c r="FL303" s="240">
        <f t="shared" si="1886"/>
        <v>0</v>
      </c>
      <c r="FM303" s="240">
        <f t="shared" si="1887"/>
        <v>0</v>
      </c>
      <c r="FN303" s="240">
        <f t="shared" si="1888"/>
        <v>0</v>
      </c>
      <c r="FO303" s="240">
        <f t="shared" si="1889"/>
        <v>0</v>
      </c>
      <c r="FP303" s="240">
        <f t="shared" si="1890"/>
        <v>0</v>
      </c>
      <c r="FQ303" s="240">
        <f t="shared" si="1891"/>
        <v>0</v>
      </c>
      <c r="FR303" s="240">
        <f t="shared" si="1892"/>
        <v>0</v>
      </c>
      <c r="FS303" s="240">
        <f t="shared" si="1893"/>
        <v>0</v>
      </c>
      <c r="FT303" s="240">
        <f t="shared" si="1894"/>
        <v>29660.010000000002</v>
      </c>
      <c r="FU303" s="240">
        <f t="shared" si="1895"/>
        <v>0</v>
      </c>
      <c r="FV303" s="240">
        <f t="shared" si="1896"/>
        <v>73013.960000000006</v>
      </c>
      <c r="FW303" s="240">
        <f t="shared" si="1897"/>
        <v>0</v>
      </c>
      <c r="FX303" s="240">
        <f t="shared" si="1898"/>
        <v>0</v>
      </c>
      <c r="FY303" s="240">
        <f t="shared" si="1899"/>
        <v>0</v>
      </c>
      <c r="FZ303" s="240">
        <f t="shared" si="1900"/>
        <v>0</v>
      </c>
      <c r="GA303" s="240">
        <f t="shared" si="1901"/>
        <v>0</v>
      </c>
      <c r="GB303" s="240">
        <f t="shared" si="1902"/>
        <v>125512.40000000002</v>
      </c>
      <c r="GC303" s="681">
        <f t="shared" si="1903"/>
        <v>62756.19999999999</v>
      </c>
      <c r="GD303" s="681">
        <f t="shared" si="1904"/>
        <v>0</v>
      </c>
      <c r="GE303" s="681">
        <f t="shared" si="1905"/>
        <v>0</v>
      </c>
      <c r="GF303" s="681">
        <f t="shared" si="1704"/>
        <v>290942.57</v>
      </c>
      <c r="GG303" s="169">
        <f t="shared" si="1705"/>
        <v>44075</v>
      </c>
      <c r="GH303" s="686">
        <f t="shared" si="1906"/>
        <v>0</v>
      </c>
      <c r="GI303" s="171">
        <f t="shared" si="1907"/>
        <v>0</v>
      </c>
      <c r="GJ303" s="171">
        <f t="shared" si="1908"/>
        <v>0</v>
      </c>
      <c r="GK303" s="171">
        <f t="shared" si="1909"/>
        <v>0</v>
      </c>
      <c r="GL303" s="171">
        <f t="shared" si="1910"/>
        <v>0</v>
      </c>
      <c r="GM303" s="171">
        <f t="shared" si="1911"/>
        <v>0</v>
      </c>
      <c r="GN303" s="171">
        <f t="shared" si="1912"/>
        <v>0</v>
      </c>
      <c r="GO303" s="171">
        <f t="shared" si="1913"/>
        <v>0</v>
      </c>
      <c r="GP303" s="171">
        <f t="shared" si="1914"/>
        <v>0</v>
      </c>
      <c r="GQ303" s="171">
        <f t="shared" si="1915"/>
        <v>0</v>
      </c>
      <c r="GR303" s="171">
        <f t="shared" si="1916"/>
        <v>0</v>
      </c>
      <c r="GS303" s="171">
        <f t="shared" si="1917"/>
        <v>11295.500000000005</v>
      </c>
      <c r="GT303" s="171">
        <f t="shared" si="1918"/>
        <v>0</v>
      </c>
      <c r="GU303" s="171">
        <f t="shared" si="1919"/>
        <v>0</v>
      </c>
      <c r="GV303" s="171">
        <f t="shared" si="1920"/>
        <v>0</v>
      </c>
      <c r="GW303" s="171">
        <f t="shared" si="1921"/>
        <v>0</v>
      </c>
      <c r="GX303" s="171">
        <f t="shared" si="1922"/>
        <v>0</v>
      </c>
      <c r="GY303" s="171">
        <f t="shared" si="1923"/>
        <v>20992.02</v>
      </c>
      <c r="GZ303" s="171">
        <f t="shared" si="1924"/>
        <v>0</v>
      </c>
      <c r="HA303" s="171">
        <f t="shared" si="1925"/>
        <v>0</v>
      </c>
      <c r="HB303" s="171">
        <f t="shared" si="1926"/>
        <v>120971.23000000007</v>
      </c>
      <c r="HC303" s="171">
        <f t="shared" si="1927"/>
        <v>16516.46</v>
      </c>
      <c r="HD303" s="171">
        <f t="shared" si="1928"/>
        <v>0</v>
      </c>
      <c r="HE303" s="171">
        <f t="shared" si="1929"/>
        <v>0</v>
      </c>
      <c r="HF303" s="171">
        <f t="shared" si="1930"/>
        <v>0</v>
      </c>
      <c r="HG303" s="171">
        <f t="shared" si="1931"/>
        <v>0</v>
      </c>
      <c r="HH303" s="171">
        <f t="shared" si="1932"/>
        <v>0</v>
      </c>
      <c r="HI303" s="778"/>
      <c r="HJ303" s="171">
        <f t="shared" si="1933"/>
        <v>-884.1</v>
      </c>
      <c r="HK303" s="171">
        <f t="shared" si="1934"/>
        <v>-4216.7700000000004</v>
      </c>
      <c r="HL303" s="172">
        <f t="shared" si="1935"/>
        <v>44075</v>
      </c>
      <c r="HM303" s="171">
        <f t="shared" si="1706"/>
        <v>460717.7800000002</v>
      </c>
      <c r="HN303" s="700">
        <f t="shared" si="1936"/>
        <v>42614</v>
      </c>
      <c r="HO303" s="160">
        <f t="shared" si="1937"/>
        <v>0</v>
      </c>
      <c r="HP303" s="160">
        <f t="shared" si="1938"/>
        <v>-216.54999999999995</v>
      </c>
      <c r="HQ303" s="171">
        <f t="shared" si="1939"/>
        <v>-216.54999999999995</v>
      </c>
      <c r="HR303" s="168">
        <f t="shared" si="1940"/>
        <v>0</v>
      </c>
      <c r="HS303" s="168">
        <f t="shared" si="1941"/>
        <v>1</v>
      </c>
      <c r="HT303" s="160">
        <f t="shared" si="1999"/>
        <v>239423.73</v>
      </c>
      <c r="HU303" s="158">
        <f>MAX(HT55:HT303)</f>
        <v>239640.28</v>
      </c>
      <c r="HV303" s="158">
        <f t="shared" si="1942"/>
        <v>-216.54999999998836</v>
      </c>
      <c r="HW303" s="170"/>
      <c r="HX303" s="468"/>
      <c r="HY303" s="156"/>
      <c r="HZ303" s="156"/>
      <c r="IA303" s="156"/>
      <c r="IB303" s="156"/>
      <c r="IC303" s="156"/>
      <c r="ID303" s="156"/>
      <c r="IE303" s="156"/>
      <c r="IF303" s="156"/>
      <c r="IG303" s="156"/>
      <c r="IH303" s="156"/>
      <c r="II303" s="156"/>
      <c r="IJ303" s="156"/>
      <c r="IK303" s="156"/>
      <c r="IL303" s="156"/>
      <c r="IM303" s="156"/>
      <c r="IN303" s="156"/>
      <c r="IO303" s="156"/>
      <c r="IP303" s="156"/>
      <c r="IQ303" s="156"/>
      <c r="IR303" s="156"/>
      <c r="IS303" s="156"/>
      <c r="IT303" s="156"/>
      <c r="IU303" s="156"/>
      <c r="IV303" s="156"/>
      <c r="IW303" s="156"/>
      <c r="IX303" s="156"/>
      <c r="IY303" s="156"/>
      <c r="IZ303" s="156"/>
      <c r="JA303" s="156"/>
      <c r="JB303" s="156"/>
      <c r="JC303" s="156"/>
      <c r="JD303" s="156"/>
      <c r="JE303" s="156"/>
      <c r="JF303" s="156"/>
      <c r="JG303" s="156"/>
      <c r="JH303" s="156"/>
      <c r="JI303" s="156"/>
      <c r="JJ303" s="156"/>
      <c r="JK303" s="156"/>
      <c r="JL303" s="156"/>
      <c r="JM303" s="156"/>
      <c r="JN303" s="156"/>
      <c r="JO303" s="156"/>
      <c r="JP303" s="156"/>
      <c r="JQ303" s="156"/>
      <c r="JR303" s="156"/>
      <c r="JS303" s="156"/>
      <c r="JT303" s="156"/>
      <c r="JU303" s="156"/>
    </row>
    <row r="304" spans="1:281" s="174" customFormat="1" ht="19.5" customHeight="1" x14ac:dyDescent="0.35">
      <c r="A304" s="156"/>
      <c r="B304" s="813">
        <f t="shared" si="1943"/>
        <v>42644</v>
      </c>
      <c r="C304" s="814">
        <f t="shared" si="1944"/>
        <v>110137.56</v>
      </c>
      <c r="D304" s="816">
        <v>0</v>
      </c>
      <c r="E304" s="816">
        <v>0</v>
      </c>
      <c r="F304" s="814">
        <f t="shared" si="1831"/>
        <v>9959.52</v>
      </c>
      <c r="G304" s="817">
        <f t="shared" si="1945"/>
        <v>120097.08</v>
      </c>
      <c r="H304" s="818">
        <f t="shared" si="1946"/>
        <v>9.0428006576503059E-2</v>
      </c>
      <c r="I304" s="765">
        <f t="shared" si="1947"/>
        <v>249383.25</v>
      </c>
      <c r="J304" s="159">
        <f t="shared" si="1832"/>
        <v>0</v>
      </c>
      <c r="K304" s="267">
        <v>42644</v>
      </c>
      <c r="L304" s="162">
        <f t="shared" si="1948"/>
        <v>0</v>
      </c>
      <c r="M304" s="260">
        <v>2106</v>
      </c>
      <c r="N304" s="175">
        <f t="shared" si="1833"/>
        <v>0</v>
      </c>
      <c r="O304" s="162">
        <f t="shared" si="1949"/>
        <v>0</v>
      </c>
      <c r="P304" s="260">
        <v>210.6</v>
      </c>
      <c r="Q304" s="176">
        <f t="shared" si="1834"/>
        <v>0</v>
      </c>
      <c r="R304" s="161">
        <f t="shared" si="1950"/>
        <v>0</v>
      </c>
      <c r="S304" s="259">
        <v>-3383.2</v>
      </c>
      <c r="T304" s="177">
        <f t="shared" si="1835"/>
        <v>0</v>
      </c>
      <c r="U304" s="164">
        <f t="shared" si="1951"/>
        <v>0</v>
      </c>
      <c r="V304" s="259">
        <v>-443.62</v>
      </c>
      <c r="W304" s="177">
        <f t="shared" si="1836"/>
        <v>0</v>
      </c>
      <c r="X304" s="164">
        <f t="shared" si="1952"/>
        <v>0</v>
      </c>
      <c r="Y304" s="248">
        <v>3970</v>
      </c>
      <c r="Z304" s="178">
        <f t="shared" si="1837"/>
        <v>0</v>
      </c>
      <c r="AA304" s="165">
        <f t="shared" si="1953"/>
        <v>0</v>
      </c>
      <c r="AB304" s="248">
        <v>1985</v>
      </c>
      <c r="AC304" s="179">
        <f t="shared" si="1838"/>
        <v>0</v>
      </c>
      <c r="AD304" s="164">
        <f t="shared" si="1954"/>
        <v>0</v>
      </c>
      <c r="AE304" s="248">
        <v>397</v>
      </c>
      <c r="AF304" s="179">
        <f t="shared" si="1839"/>
        <v>0</v>
      </c>
      <c r="AG304" s="164">
        <f t="shared" si="1955"/>
        <v>0</v>
      </c>
      <c r="AH304" s="439">
        <v>6391</v>
      </c>
      <c r="AI304" s="178">
        <f t="shared" si="1840"/>
        <v>0</v>
      </c>
      <c r="AJ304" s="165">
        <f t="shared" si="1956"/>
        <v>0</v>
      </c>
      <c r="AK304" s="439">
        <v>3176</v>
      </c>
      <c r="AL304" s="179">
        <f t="shared" si="1841"/>
        <v>0</v>
      </c>
      <c r="AM304" s="164">
        <f t="shared" si="1957"/>
        <v>0</v>
      </c>
      <c r="AN304" s="439">
        <v>1247</v>
      </c>
      <c r="AO304" s="178">
        <f t="shared" si="1842"/>
        <v>0</v>
      </c>
      <c r="AP304" s="165">
        <f t="shared" si="1958"/>
        <v>0</v>
      </c>
      <c r="AQ304" s="259">
        <v>-3134</v>
      </c>
      <c r="AR304" s="179">
        <f t="shared" si="1843"/>
        <v>0</v>
      </c>
      <c r="AS304" s="164">
        <f t="shared" si="1959"/>
        <v>1</v>
      </c>
      <c r="AT304" s="259">
        <v>-383.6</v>
      </c>
      <c r="AU304" s="180">
        <f t="shared" si="1844"/>
        <v>-383.6</v>
      </c>
      <c r="AV304" s="162">
        <f t="shared" si="1960"/>
        <v>0</v>
      </c>
      <c r="AW304" s="260">
        <v>1625</v>
      </c>
      <c r="AX304" s="176">
        <f t="shared" si="1845"/>
        <v>0</v>
      </c>
      <c r="AY304" s="161">
        <f t="shared" si="1961"/>
        <v>0</v>
      </c>
      <c r="AZ304" s="248">
        <v>598.5</v>
      </c>
      <c r="BA304" s="181">
        <f t="shared" si="1846"/>
        <v>0</v>
      </c>
      <c r="BB304" s="162">
        <f t="shared" si="1962"/>
        <v>0</v>
      </c>
      <c r="BC304" s="248">
        <v>55.95</v>
      </c>
      <c r="BD304" s="182">
        <f t="shared" si="1847"/>
        <v>0</v>
      </c>
      <c r="BE304" s="161">
        <f t="shared" si="1963"/>
        <v>0</v>
      </c>
      <c r="BF304" s="248">
        <v>2392.25</v>
      </c>
      <c r="BG304" s="182">
        <f t="shared" si="1848"/>
        <v>0</v>
      </c>
      <c r="BH304" s="161">
        <f t="shared" si="1964"/>
        <v>0</v>
      </c>
      <c r="BI304" s="248">
        <v>1176.6300000000001</v>
      </c>
      <c r="BJ304" s="180">
        <f t="shared" si="1849"/>
        <v>0</v>
      </c>
      <c r="BK304" s="161">
        <f t="shared" si="1965"/>
        <v>1</v>
      </c>
      <c r="BL304" s="248">
        <v>204.13</v>
      </c>
      <c r="BM304" s="180">
        <f t="shared" si="1850"/>
        <v>204.13</v>
      </c>
      <c r="BN304" s="161">
        <f t="shared" si="1966"/>
        <v>0</v>
      </c>
      <c r="BO304" s="260">
        <v>5331.25</v>
      </c>
      <c r="BP304" s="176">
        <f t="shared" si="1851"/>
        <v>0</v>
      </c>
      <c r="BQ304" s="161">
        <f t="shared" si="1967"/>
        <v>0</v>
      </c>
      <c r="BR304" s="260">
        <v>3410.99</v>
      </c>
      <c r="BS304" s="182">
        <f t="shared" si="1852"/>
        <v>0</v>
      </c>
      <c r="BT304" s="161">
        <f t="shared" si="1968"/>
        <v>1</v>
      </c>
      <c r="BU304" s="260">
        <v>1685.99</v>
      </c>
      <c r="BV304" s="180">
        <f t="shared" si="1853"/>
        <v>1685.99</v>
      </c>
      <c r="BW304" s="162">
        <f t="shared" si="1969"/>
        <v>1</v>
      </c>
      <c r="BX304" s="260">
        <v>306</v>
      </c>
      <c r="BY304" s="176">
        <f t="shared" si="1854"/>
        <v>306</v>
      </c>
      <c r="BZ304" s="161">
        <f t="shared" si="1970"/>
        <v>0</v>
      </c>
      <c r="CA304" s="260">
        <v>2981.99</v>
      </c>
      <c r="CB304" s="180">
        <f t="shared" si="1855"/>
        <v>0</v>
      </c>
      <c r="CC304" s="162">
        <f t="shared" si="1971"/>
        <v>0</v>
      </c>
      <c r="CD304" s="262">
        <v>479</v>
      </c>
      <c r="CE304" s="182">
        <f t="shared" si="1856"/>
        <v>0</v>
      </c>
      <c r="CF304" s="410">
        <f t="shared" si="1972"/>
        <v>0</v>
      </c>
      <c r="CG304" s="260">
        <v>2451</v>
      </c>
      <c r="CH304" s="182">
        <f t="shared" si="1857"/>
        <v>0</v>
      </c>
      <c r="CI304" s="416">
        <f t="shared" si="1973"/>
        <v>0</v>
      </c>
      <c r="CJ304" s="260">
        <v>1206</v>
      </c>
      <c r="CK304" s="444">
        <f t="shared" si="1858"/>
        <v>0</v>
      </c>
      <c r="CL304" s="162">
        <f t="shared" si="1974"/>
        <v>0</v>
      </c>
      <c r="CM304" s="260">
        <v>210</v>
      </c>
      <c r="CN304" s="608">
        <f t="shared" si="1859"/>
        <v>0</v>
      </c>
      <c r="CO304" s="158">
        <f t="shared" si="1860"/>
        <v>1812.52</v>
      </c>
      <c r="CP304" s="176">
        <f t="shared" si="1861"/>
        <v>8147</v>
      </c>
      <c r="CQ304" s="731">
        <f t="shared" si="1862"/>
        <v>9959.52</v>
      </c>
      <c r="CR304" s="599"/>
      <c r="CS304" s="359">
        <f t="shared" si="1975"/>
        <v>42644</v>
      </c>
      <c r="CT304" s="161">
        <f t="shared" si="1976"/>
        <v>0</v>
      </c>
      <c r="CU304" s="624">
        <v>-3560</v>
      </c>
      <c r="CV304" s="175">
        <f t="shared" si="1863"/>
        <v>0</v>
      </c>
      <c r="CW304" s="161">
        <f t="shared" si="1977"/>
        <v>0</v>
      </c>
      <c r="CX304" s="624">
        <v>-356</v>
      </c>
      <c r="CY304" s="625">
        <f t="shared" si="1864"/>
        <v>0</v>
      </c>
      <c r="CZ304" s="161">
        <f t="shared" si="1978"/>
        <v>0</v>
      </c>
      <c r="DA304" s="624">
        <v>-3895.6</v>
      </c>
      <c r="DB304" s="626">
        <f t="shared" si="1865"/>
        <v>0</v>
      </c>
      <c r="DC304" s="161">
        <f t="shared" si="1979"/>
        <v>0</v>
      </c>
      <c r="DD304" s="624">
        <v>-389.56</v>
      </c>
      <c r="DE304" s="626">
        <f t="shared" si="1866"/>
        <v>0</v>
      </c>
      <c r="DF304" s="161">
        <f t="shared" si="1980"/>
        <v>0</v>
      </c>
      <c r="DG304" s="624">
        <v>394.01</v>
      </c>
      <c r="DH304" s="180">
        <f t="shared" si="1867"/>
        <v>0</v>
      </c>
      <c r="DI304" s="161">
        <f t="shared" si="1981"/>
        <v>0</v>
      </c>
      <c r="DJ304" s="624">
        <v>197.01</v>
      </c>
      <c r="DK304" s="625">
        <f t="shared" si="1868"/>
        <v>0</v>
      </c>
      <c r="DL304" s="161">
        <f t="shared" si="1982"/>
        <v>0</v>
      </c>
      <c r="DM304" s="624">
        <v>39.4</v>
      </c>
      <c r="DN304" s="625">
        <f t="shared" si="1869"/>
        <v>0</v>
      </c>
      <c r="DO304" s="161">
        <f t="shared" si="1983"/>
        <v>0</v>
      </c>
      <c r="DP304" s="624">
        <v>840</v>
      </c>
      <c r="DQ304" s="180">
        <f t="shared" si="1870"/>
        <v>0</v>
      </c>
      <c r="DR304" s="161">
        <f t="shared" si="1984"/>
        <v>0</v>
      </c>
      <c r="DS304" s="624">
        <v>419.99</v>
      </c>
      <c r="DT304" s="625">
        <f t="shared" si="1871"/>
        <v>0</v>
      </c>
      <c r="DU304" s="161">
        <f t="shared" si="1985"/>
        <v>0</v>
      </c>
      <c r="DV304" s="624">
        <v>168</v>
      </c>
      <c r="DW304" s="180">
        <f t="shared" si="1872"/>
        <v>0</v>
      </c>
      <c r="DX304" s="161">
        <f t="shared" si="1986"/>
        <v>1</v>
      </c>
      <c r="DY304" s="624">
        <v>-2</v>
      </c>
      <c r="DZ304" s="625">
        <f t="shared" si="1873"/>
        <v>-2</v>
      </c>
      <c r="EA304" s="161">
        <f t="shared" si="1987"/>
        <v>0</v>
      </c>
      <c r="EB304" s="624">
        <v>-0.2</v>
      </c>
      <c r="EC304" s="180">
        <f t="shared" si="1874"/>
        <v>0</v>
      </c>
      <c r="ED304" s="161">
        <f t="shared" si="1988"/>
        <v>2</v>
      </c>
      <c r="EE304" s="624">
        <v>212</v>
      </c>
      <c r="EF304" s="625">
        <f t="shared" si="1875"/>
        <v>424</v>
      </c>
      <c r="EG304" s="161">
        <f t="shared" si="1989"/>
        <v>0</v>
      </c>
      <c r="EH304" s="624">
        <v>2141.25</v>
      </c>
      <c r="EI304" s="626">
        <f t="shared" si="1876"/>
        <v>0</v>
      </c>
      <c r="EJ304" s="161">
        <f t="shared" si="1990"/>
        <v>0</v>
      </c>
      <c r="EK304" s="624">
        <v>214.12</v>
      </c>
      <c r="EL304" s="626">
        <f t="shared" si="1877"/>
        <v>0</v>
      </c>
      <c r="EM304" s="161">
        <f t="shared" si="1991"/>
        <v>0</v>
      </c>
      <c r="EN304" s="624">
        <v>968.75</v>
      </c>
      <c r="EO304" s="180">
        <f t="shared" si="1878"/>
        <v>0</v>
      </c>
      <c r="EP304" s="161">
        <f t="shared" si="1992"/>
        <v>0</v>
      </c>
      <c r="EQ304" s="624">
        <v>484.37</v>
      </c>
      <c r="ER304" s="180">
        <f t="shared" si="1879"/>
        <v>0</v>
      </c>
      <c r="ES304" s="161">
        <f t="shared" si="1993"/>
        <v>0</v>
      </c>
      <c r="ET304" s="624">
        <v>96.87</v>
      </c>
      <c r="EU304" s="625">
        <f t="shared" si="1880"/>
        <v>0</v>
      </c>
      <c r="EV304" s="161">
        <f t="shared" si="1994"/>
        <v>1</v>
      </c>
      <c r="EW304" s="624">
        <v>5150</v>
      </c>
      <c r="EX304" s="626">
        <f t="shared" si="1881"/>
        <v>5150</v>
      </c>
      <c r="EY304" s="161">
        <f t="shared" si="1995"/>
        <v>1</v>
      </c>
      <c r="EZ304" s="624">
        <v>2575</v>
      </c>
      <c r="FA304" s="180">
        <f t="shared" si="1882"/>
        <v>2575</v>
      </c>
      <c r="FB304" s="161">
        <f t="shared" si="1996"/>
        <v>0</v>
      </c>
      <c r="FC304" s="624">
        <v>515</v>
      </c>
      <c r="FD304" s="625">
        <f t="shared" si="1883"/>
        <v>0</v>
      </c>
      <c r="FE304" s="161">
        <f t="shared" si="1997"/>
        <v>0</v>
      </c>
      <c r="FF304" s="624">
        <v>1568</v>
      </c>
      <c r="FG304" s="180">
        <f t="shared" si="1884"/>
        <v>0</v>
      </c>
      <c r="FH304" s="860"/>
      <c r="FI304" s="662">
        <f t="shared" si="1400"/>
        <v>44105</v>
      </c>
      <c r="FJ304" s="688">
        <f t="shared" si="1998"/>
        <v>0</v>
      </c>
      <c r="FK304" s="688">
        <f t="shared" si="1885"/>
        <v>0</v>
      </c>
      <c r="FL304" s="240">
        <f t="shared" si="1886"/>
        <v>0</v>
      </c>
      <c r="FM304" s="240">
        <f t="shared" si="1887"/>
        <v>0</v>
      </c>
      <c r="FN304" s="240">
        <f t="shared" si="1888"/>
        <v>0</v>
      </c>
      <c r="FO304" s="240">
        <f t="shared" si="1889"/>
        <v>0</v>
      </c>
      <c r="FP304" s="240">
        <f t="shared" si="1890"/>
        <v>0</v>
      </c>
      <c r="FQ304" s="240">
        <f t="shared" si="1891"/>
        <v>0</v>
      </c>
      <c r="FR304" s="240">
        <f t="shared" si="1892"/>
        <v>0</v>
      </c>
      <c r="FS304" s="240">
        <f t="shared" si="1893"/>
        <v>0</v>
      </c>
      <c r="FT304" s="240">
        <f t="shared" si="1894"/>
        <v>29508.010000000002</v>
      </c>
      <c r="FU304" s="240">
        <f t="shared" si="1895"/>
        <v>0</v>
      </c>
      <c r="FV304" s="240">
        <f t="shared" si="1896"/>
        <v>76803.960000000006</v>
      </c>
      <c r="FW304" s="240">
        <f t="shared" si="1897"/>
        <v>0</v>
      </c>
      <c r="FX304" s="240">
        <f t="shared" si="1898"/>
        <v>0</v>
      </c>
      <c r="FY304" s="240">
        <f t="shared" si="1899"/>
        <v>0</v>
      </c>
      <c r="FZ304" s="240">
        <f t="shared" si="1900"/>
        <v>0</v>
      </c>
      <c r="GA304" s="240">
        <f t="shared" si="1901"/>
        <v>0</v>
      </c>
      <c r="GB304" s="240">
        <f t="shared" si="1902"/>
        <v>126487.42000000003</v>
      </c>
      <c r="GC304" s="681">
        <f t="shared" si="1903"/>
        <v>63243.709999999992</v>
      </c>
      <c r="GD304" s="681">
        <f t="shared" si="1904"/>
        <v>0</v>
      </c>
      <c r="GE304" s="681">
        <f t="shared" si="1905"/>
        <v>0</v>
      </c>
      <c r="GF304" s="681">
        <f t="shared" si="1704"/>
        <v>296043.09999999998</v>
      </c>
      <c r="GG304" s="169">
        <f t="shared" si="1705"/>
        <v>44105</v>
      </c>
      <c r="GH304" s="686">
        <f t="shared" si="1906"/>
        <v>0</v>
      </c>
      <c r="GI304" s="171">
        <f t="shared" si="1907"/>
        <v>0</v>
      </c>
      <c r="GJ304" s="171">
        <f t="shared" si="1908"/>
        <v>0</v>
      </c>
      <c r="GK304" s="171">
        <f t="shared" si="1909"/>
        <v>0</v>
      </c>
      <c r="GL304" s="171">
        <f t="shared" si="1910"/>
        <v>0</v>
      </c>
      <c r="GM304" s="171">
        <f t="shared" si="1911"/>
        <v>0</v>
      </c>
      <c r="GN304" s="171">
        <f t="shared" si="1912"/>
        <v>0</v>
      </c>
      <c r="GO304" s="171">
        <f t="shared" si="1913"/>
        <v>0</v>
      </c>
      <c r="GP304" s="171">
        <f t="shared" si="1914"/>
        <v>0</v>
      </c>
      <c r="GQ304" s="171">
        <f t="shared" si="1915"/>
        <v>0</v>
      </c>
      <c r="GR304" s="171">
        <f t="shared" si="1916"/>
        <v>0</v>
      </c>
      <c r="GS304" s="171">
        <f t="shared" si="1917"/>
        <v>11430.800000000005</v>
      </c>
      <c r="GT304" s="171">
        <f t="shared" si="1918"/>
        <v>0</v>
      </c>
      <c r="GU304" s="171">
        <f t="shared" si="1919"/>
        <v>0</v>
      </c>
      <c r="GV304" s="171">
        <f t="shared" si="1920"/>
        <v>0</v>
      </c>
      <c r="GW304" s="171">
        <f t="shared" si="1921"/>
        <v>0</v>
      </c>
      <c r="GX304" s="171">
        <f t="shared" si="1922"/>
        <v>0</v>
      </c>
      <c r="GY304" s="171">
        <f t="shared" si="1923"/>
        <v>20818.39</v>
      </c>
      <c r="GZ304" s="171">
        <f t="shared" si="1924"/>
        <v>0</v>
      </c>
      <c r="HA304" s="171">
        <f t="shared" si="1925"/>
        <v>0</v>
      </c>
      <c r="HB304" s="171">
        <f t="shared" si="1926"/>
        <v>121030.73000000007</v>
      </c>
      <c r="HC304" s="171">
        <f t="shared" si="1927"/>
        <v>16465.96</v>
      </c>
      <c r="HD304" s="171">
        <f t="shared" si="1928"/>
        <v>0</v>
      </c>
      <c r="HE304" s="171">
        <f t="shared" si="1929"/>
        <v>0</v>
      </c>
      <c r="HF304" s="171">
        <f t="shared" si="1930"/>
        <v>0</v>
      </c>
      <c r="HG304" s="171">
        <f t="shared" si="1931"/>
        <v>0</v>
      </c>
      <c r="HH304" s="171">
        <f t="shared" si="1932"/>
        <v>0</v>
      </c>
      <c r="HI304" s="778"/>
      <c r="HJ304" s="171">
        <f t="shared" si="1933"/>
        <v>-29.329999999999984</v>
      </c>
      <c r="HK304" s="171">
        <f t="shared" si="1934"/>
        <v>5100.53</v>
      </c>
      <c r="HL304" s="172">
        <f t="shared" si="1935"/>
        <v>44105</v>
      </c>
      <c r="HM304" s="171">
        <f t="shared" si="1706"/>
        <v>465788.98000000021</v>
      </c>
      <c r="HN304" s="700">
        <f t="shared" si="1936"/>
        <v>42644</v>
      </c>
      <c r="HO304" s="160">
        <f t="shared" si="1937"/>
        <v>9959.52</v>
      </c>
      <c r="HP304" s="160">
        <f t="shared" si="1938"/>
        <v>0</v>
      </c>
      <c r="HQ304" s="171">
        <f t="shared" si="1939"/>
        <v>9959.52</v>
      </c>
      <c r="HR304" s="168">
        <f t="shared" si="1940"/>
        <v>1</v>
      </c>
      <c r="HS304" s="168">
        <f t="shared" si="1941"/>
        <v>0</v>
      </c>
      <c r="HT304" s="160">
        <f t="shared" si="1999"/>
        <v>249383.25</v>
      </c>
      <c r="HU304" s="158">
        <f>MAX(HT55:HT304)</f>
        <v>249383.25</v>
      </c>
      <c r="HV304" s="158">
        <f t="shared" si="1942"/>
        <v>0</v>
      </c>
      <c r="HW304" s="170"/>
      <c r="HX304" s="468"/>
      <c r="HY304" s="156"/>
      <c r="HZ304" s="156"/>
      <c r="IA304" s="156"/>
      <c r="IB304" s="156"/>
      <c r="IC304" s="156"/>
      <c r="ID304" s="156"/>
      <c r="IE304" s="156"/>
      <c r="IF304" s="156"/>
      <c r="IG304" s="156"/>
      <c r="IH304" s="156"/>
      <c r="II304" s="156"/>
      <c r="IJ304" s="156"/>
      <c r="IK304" s="156"/>
      <c r="IL304" s="156"/>
      <c r="IM304" s="156"/>
      <c r="IN304" s="156"/>
      <c r="IO304" s="156"/>
      <c r="IP304" s="156"/>
      <c r="IQ304" s="156"/>
      <c r="IR304" s="156"/>
      <c r="IS304" s="156"/>
      <c r="IT304" s="156"/>
      <c r="IU304" s="156"/>
      <c r="IV304" s="156"/>
      <c r="IW304" s="156"/>
      <c r="IX304" s="156"/>
      <c r="IY304" s="156"/>
      <c r="IZ304" s="156"/>
      <c r="JA304" s="156"/>
      <c r="JB304" s="156"/>
      <c r="JC304" s="156"/>
      <c r="JD304" s="156"/>
      <c r="JE304" s="156"/>
      <c r="JF304" s="156"/>
      <c r="JG304" s="156"/>
      <c r="JH304" s="156"/>
      <c r="JI304" s="156"/>
      <c r="JJ304" s="156"/>
      <c r="JK304" s="156"/>
      <c r="JL304" s="156"/>
      <c r="JM304" s="156"/>
      <c r="JN304" s="156"/>
      <c r="JO304" s="156"/>
      <c r="JP304" s="156"/>
      <c r="JQ304" s="156"/>
      <c r="JR304" s="156"/>
      <c r="JS304" s="156"/>
      <c r="JT304" s="156"/>
      <c r="JU304" s="156"/>
    </row>
    <row r="305" spans="1:281" s="174" customFormat="1" ht="19.5" customHeight="1" x14ac:dyDescent="0.35">
      <c r="A305" s="156"/>
      <c r="B305" s="813">
        <f t="shared" si="1943"/>
        <v>42675</v>
      </c>
      <c r="C305" s="814">
        <f t="shared" si="1944"/>
        <v>120097.08</v>
      </c>
      <c r="D305" s="816">
        <v>0</v>
      </c>
      <c r="E305" s="816">
        <v>0</v>
      </c>
      <c r="F305" s="814">
        <f t="shared" si="1831"/>
        <v>15862.86</v>
      </c>
      <c r="G305" s="817">
        <f t="shared" si="1945"/>
        <v>135959.94</v>
      </c>
      <c r="H305" s="818">
        <f t="shared" si="1946"/>
        <v>0.13208364433173564</v>
      </c>
      <c r="I305" s="765">
        <f t="shared" si="1947"/>
        <v>265246.11</v>
      </c>
      <c r="J305" s="159">
        <f t="shared" si="1832"/>
        <v>0</v>
      </c>
      <c r="K305" s="267">
        <v>42675</v>
      </c>
      <c r="L305" s="162">
        <f t="shared" si="1948"/>
        <v>0</v>
      </c>
      <c r="M305" s="259">
        <v>-117</v>
      </c>
      <c r="N305" s="175">
        <f t="shared" si="1833"/>
        <v>0</v>
      </c>
      <c r="O305" s="162">
        <f t="shared" si="1949"/>
        <v>0</v>
      </c>
      <c r="P305" s="259">
        <v>-46.8</v>
      </c>
      <c r="Q305" s="176">
        <f t="shared" si="1834"/>
        <v>0</v>
      </c>
      <c r="R305" s="161">
        <f t="shared" si="1950"/>
        <v>0</v>
      </c>
      <c r="S305" s="259">
        <v>-119</v>
      </c>
      <c r="T305" s="177">
        <f t="shared" si="1835"/>
        <v>0</v>
      </c>
      <c r="U305" s="164">
        <f t="shared" si="1951"/>
        <v>0</v>
      </c>
      <c r="V305" s="259">
        <v>-47</v>
      </c>
      <c r="W305" s="177">
        <f t="shared" si="1836"/>
        <v>0</v>
      </c>
      <c r="X305" s="164">
        <f t="shared" si="1952"/>
        <v>0</v>
      </c>
      <c r="Y305" s="248">
        <v>4201</v>
      </c>
      <c r="Z305" s="178">
        <f t="shared" si="1837"/>
        <v>0</v>
      </c>
      <c r="AA305" s="165">
        <f t="shared" si="1953"/>
        <v>0</v>
      </c>
      <c r="AB305" s="248">
        <v>2061.5</v>
      </c>
      <c r="AC305" s="179">
        <f t="shared" si="1838"/>
        <v>0</v>
      </c>
      <c r="AD305" s="164">
        <f t="shared" si="1954"/>
        <v>0</v>
      </c>
      <c r="AE305" s="248">
        <v>349.9</v>
      </c>
      <c r="AF305" s="179">
        <f t="shared" si="1839"/>
        <v>0</v>
      </c>
      <c r="AG305" s="164">
        <f t="shared" si="1955"/>
        <v>0</v>
      </c>
      <c r="AH305" s="243">
        <v>-4343</v>
      </c>
      <c r="AI305" s="178">
        <f t="shared" si="1840"/>
        <v>0</v>
      </c>
      <c r="AJ305" s="165">
        <f t="shared" si="1956"/>
        <v>0</v>
      </c>
      <c r="AK305" s="243">
        <v>-2210.5</v>
      </c>
      <c r="AL305" s="179">
        <f t="shared" si="1841"/>
        <v>0</v>
      </c>
      <c r="AM305" s="164">
        <f t="shared" si="1957"/>
        <v>0</v>
      </c>
      <c r="AN305" s="243">
        <v>-931</v>
      </c>
      <c r="AO305" s="178">
        <f t="shared" si="1842"/>
        <v>0</v>
      </c>
      <c r="AP305" s="165">
        <f t="shared" si="1958"/>
        <v>0</v>
      </c>
      <c r="AQ305" s="260">
        <v>2285</v>
      </c>
      <c r="AR305" s="179">
        <f t="shared" si="1843"/>
        <v>0</v>
      </c>
      <c r="AS305" s="164">
        <f t="shared" si="1959"/>
        <v>1</v>
      </c>
      <c r="AT305" s="260">
        <v>193.4</v>
      </c>
      <c r="AU305" s="180">
        <f t="shared" si="1844"/>
        <v>193.4</v>
      </c>
      <c r="AV305" s="162">
        <f t="shared" si="1960"/>
        <v>0</v>
      </c>
      <c r="AW305" s="260">
        <v>158</v>
      </c>
      <c r="AX305" s="176">
        <f t="shared" si="1845"/>
        <v>0</v>
      </c>
      <c r="AY305" s="161">
        <f t="shared" si="1961"/>
        <v>0</v>
      </c>
      <c r="AZ305" s="247">
        <v>-405.5</v>
      </c>
      <c r="BA305" s="181">
        <f t="shared" si="1846"/>
        <v>0</v>
      </c>
      <c r="BB305" s="162">
        <f t="shared" si="1962"/>
        <v>0</v>
      </c>
      <c r="BC305" s="247">
        <v>-48.35</v>
      </c>
      <c r="BD305" s="182">
        <f t="shared" si="1847"/>
        <v>0</v>
      </c>
      <c r="BE305" s="161">
        <f t="shared" si="1963"/>
        <v>0</v>
      </c>
      <c r="BF305" s="247">
        <v>-66.75</v>
      </c>
      <c r="BG305" s="182">
        <f t="shared" si="1848"/>
        <v>0</v>
      </c>
      <c r="BH305" s="161">
        <f t="shared" si="1964"/>
        <v>0</v>
      </c>
      <c r="BI305" s="247">
        <v>-72.38</v>
      </c>
      <c r="BJ305" s="180">
        <f t="shared" si="1849"/>
        <v>0</v>
      </c>
      <c r="BK305" s="161">
        <f t="shared" si="1965"/>
        <v>1</v>
      </c>
      <c r="BL305" s="247">
        <v>-76.88</v>
      </c>
      <c r="BM305" s="180">
        <f t="shared" si="1850"/>
        <v>-76.88</v>
      </c>
      <c r="BN305" s="161">
        <f t="shared" si="1966"/>
        <v>0</v>
      </c>
      <c r="BO305" s="259">
        <v>-1489</v>
      </c>
      <c r="BP305" s="176">
        <f t="shared" si="1851"/>
        <v>0</v>
      </c>
      <c r="BQ305" s="161">
        <f t="shared" si="1967"/>
        <v>0</v>
      </c>
      <c r="BR305" s="260">
        <v>10037.51</v>
      </c>
      <c r="BS305" s="182">
        <f t="shared" si="1852"/>
        <v>0</v>
      </c>
      <c r="BT305" s="161">
        <f t="shared" si="1968"/>
        <v>1</v>
      </c>
      <c r="BU305" s="260">
        <v>5018.76</v>
      </c>
      <c r="BV305" s="180">
        <f t="shared" si="1853"/>
        <v>5018.76</v>
      </c>
      <c r="BW305" s="162">
        <f t="shared" si="1969"/>
        <v>1</v>
      </c>
      <c r="BX305" s="260">
        <v>1003.75</v>
      </c>
      <c r="BY305" s="176">
        <f t="shared" si="1854"/>
        <v>1003.75</v>
      </c>
      <c r="BZ305" s="161">
        <f t="shared" si="1970"/>
        <v>0</v>
      </c>
      <c r="CA305" s="260">
        <v>3055</v>
      </c>
      <c r="CB305" s="180">
        <f t="shared" si="1855"/>
        <v>0</v>
      </c>
      <c r="CC305" s="162">
        <f t="shared" si="1971"/>
        <v>0</v>
      </c>
      <c r="CD305" s="262">
        <v>185</v>
      </c>
      <c r="CE305" s="182">
        <f t="shared" si="1856"/>
        <v>0</v>
      </c>
      <c r="CF305" s="410">
        <f t="shared" si="1972"/>
        <v>0</v>
      </c>
      <c r="CG305" s="260">
        <v>5661</v>
      </c>
      <c r="CH305" s="182">
        <f t="shared" si="1857"/>
        <v>0</v>
      </c>
      <c r="CI305" s="416">
        <f t="shared" si="1973"/>
        <v>0</v>
      </c>
      <c r="CJ305" s="260">
        <v>2811</v>
      </c>
      <c r="CK305" s="444">
        <f t="shared" si="1858"/>
        <v>0</v>
      </c>
      <c r="CL305" s="162">
        <f t="shared" si="1974"/>
        <v>0</v>
      </c>
      <c r="CM305" s="260">
        <v>531</v>
      </c>
      <c r="CN305" s="608">
        <f t="shared" si="1859"/>
        <v>0</v>
      </c>
      <c r="CO305" s="158">
        <f t="shared" si="1860"/>
        <v>6139.0300000000007</v>
      </c>
      <c r="CP305" s="176">
        <f t="shared" si="1861"/>
        <v>9723.83</v>
      </c>
      <c r="CQ305" s="731">
        <f t="shared" si="1862"/>
        <v>15862.86</v>
      </c>
      <c r="CR305" s="599"/>
      <c r="CS305" s="359">
        <f t="shared" si="1975"/>
        <v>42675</v>
      </c>
      <c r="CT305" s="161">
        <f t="shared" si="1976"/>
        <v>0</v>
      </c>
      <c r="CU305" s="624">
        <v>1285.47</v>
      </c>
      <c r="CV305" s="175">
        <f t="shared" si="1863"/>
        <v>0</v>
      </c>
      <c r="CW305" s="161">
        <f t="shared" si="1977"/>
        <v>0</v>
      </c>
      <c r="CX305" s="624">
        <v>128.55000000000001</v>
      </c>
      <c r="CY305" s="625">
        <f t="shared" si="1864"/>
        <v>0</v>
      </c>
      <c r="CZ305" s="161">
        <f t="shared" si="1978"/>
        <v>0</v>
      </c>
      <c r="DA305" s="624">
        <v>1004.78</v>
      </c>
      <c r="DB305" s="626">
        <f t="shared" si="1865"/>
        <v>0</v>
      </c>
      <c r="DC305" s="161">
        <f t="shared" si="1979"/>
        <v>0</v>
      </c>
      <c r="DD305" s="624">
        <v>100.48</v>
      </c>
      <c r="DE305" s="626">
        <f t="shared" si="1866"/>
        <v>0</v>
      </c>
      <c r="DF305" s="161">
        <f t="shared" si="1980"/>
        <v>0</v>
      </c>
      <c r="DG305" s="624">
        <v>-2258.9899999999998</v>
      </c>
      <c r="DH305" s="180">
        <f t="shared" si="1867"/>
        <v>0</v>
      </c>
      <c r="DI305" s="161">
        <f t="shared" si="1981"/>
        <v>0</v>
      </c>
      <c r="DJ305" s="624">
        <v>-1129.5</v>
      </c>
      <c r="DK305" s="625">
        <f t="shared" si="1868"/>
        <v>0</v>
      </c>
      <c r="DL305" s="161">
        <f t="shared" si="1982"/>
        <v>0</v>
      </c>
      <c r="DM305" s="624">
        <v>-225.9</v>
      </c>
      <c r="DN305" s="625">
        <f t="shared" si="1869"/>
        <v>0</v>
      </c>
      <c r="DO305" s="161">
        <f t="shared" si="1983"/>
        <v>0</v>
      </c>
      <c r="DP305" s="624">
        <v>5289.99</v>
      </c>
      <c r="DQ305" s="180">
        <f t="shared" si="1870"/>
        <v>0</v>
      </c>
      <c r="DR305" s="161">
        <f t="shared" si="1984"/>
        <v>0</v>
      </c>
      <c r="DS305" s="624">
        <v>2645</v>
      </c>
      <c r="DT305" s="625">
        <f t="shared" si="1871"/>
        <v>0</v>
      </c>
      <c r="DU305" s="161">
        <f t="shared" si="1985"/>
        <v>0</v>
      </c>
      <c r="DV305" s="624">
        <v>1058</v>
      </c>
      <c r="DW305" s="180">
        <f t="shared" si="1872"/>
        <v>0</v>
      </c>
      <c r="DX305" s="161">
        <f t="shared" si="1986"/>
        <v>1</v>
      </c>
      <c r="DY305" s="624">
        <v>-300</v>
      </c>
      <c r="DZ305" s="625">
        <f t="shared" si="1873"/>
        <v>-300</v>
      </c>
      <c r="EA305" s="161">
        <f t="shared" si="1987"/>
        <v>0</v>
      </c>
      <c r="EB305" s="624">
        <v>-30</v>
      </c>
      <c r="EC305" s="180">
        <f t="shared" si="1874"/>
        <v>0</v>
      </c>
      <c r="ED305" s="161">
        <f t="shared" si="1988"/>
        <v>2</v>
      </c>
      <c r="EE305" s="624">
        <v>-960</v>
      </c>
      <c r="EF305" s="625">
        <f t="shared" si="1875"/>
        <v>-1920</v>
      </c>
      <c r="EG305" s="161">
        <f t="shared" si="1989"/>
        <v>0</v>
      </c>
      <c r="EH305" s="624">
        <v>-1341.26</v>
      </c>
      <c r="EI305" s="626">
        <f t="shared" si="1876"/>
        <v>0</v>
      </c>
      <c r="EJ305" s="161">
        <f t="shared" si="1990"/>
        <v>0</v>
      </c>
      <c r="EK305" s="624">
        <v>-134.13</v>
      </c>
      <c r="EL305" s="626">
        <f t="shared" si="1877"/>
        <v>0</v>
      </c>
      <c r="EM305" s="161">
        <f t="shared" si="1991"/>
        <v>0</v>
      </c>
      <c r="EN305" s="624">
        <v>-2253.77</v>
      </c>
      <c r="EO305" s="180">
        <f t="shared" si="1878"/>
        <v>0</v>
      </c>
      <c r="EP305" s="161">
        <f t="shared" si="1992"/>
        <v>0</v>
      </c>
      <c r="EQ305" s="624">
        <v>-1126.8800000000001</v>
      </c>
      <c r="ER305" s="180">
        <f t="shared" si="1879"/>
        <v>0</v>
      </c>
      <c r="ES305" s="161">
        <f t="shared" si="1993"/>
        <v>0</v>
      </c>
      <c r="ET305" s="624">
        <v>-225.37</v>
      </c>
      <c r="EU305" s="625">
        <f t="shared" si="1880"/>
        <v>0</v>
      </c>
      <c r="EV305" s="161">
        <f t="shared" si="1994"/>
        <v>1</v>
      </c>
      <c r="EW305" s="624">
        <v>7962.55</v>
      </c>
      <c r="EX305" s="626">
        <f t="shared" si="1881"/>
        <v>7962.55</v>
      </c>
      <c r="EY305" s="161">
        <f t="shared" si="1995"/>
        <v>1</v>
      </c>
      <c r="EZ305" s="624">
        <v>3981.28</v>
      </c>
      <c r="FA305" s="180">
        <f t="shared" si="1882"/>
        <v>3981.28</v>
      </c>
      <c r="FB305" s="161">
        <f t="shared" si="1996"/>
        <v>0</v>
      </c>
      <c r="FC305" s="624">
        <v>796.26</v>
      </c>
      <c r="FD305" s="625">
        <f t="shared" si="1883"/>
        <v>0</v>
      </c>
      <c r="FE305" s="161">
        <f t="shared" si="1997"/>
        <v>0</v>
      </c>
      <c r="FF305" s="624">
        <v>1327.01</v>
      </c>
      <c r="FG305" s="180">
        <f t="shared" si="1884"/>
        <v>0</v>
      </c>
      <c r="FH305" s="860"/>
      <c r="FI305" s="662">
        <f t="shared" si="1400"/>
        <v>44136</v>
      </c>
      <c r="FJ305" s="688">
        <f t="shared" si="1998"/>
        <v>0</v>
      </c>
      <c r="FK305" s="688">
        <f t="shared" si="1885"/>
        <v>0</v>
      </c>
      <c r="FL305" s="240">
        <f t="shared" si="1886"/>
        <v>0</v>
      </c>
      <c r="FM305" s="240">
        <f t="shared" si="1887"/>
        <v>0</v>
      </c>
      <c r="FN305" s="240">
        <f t="shared" si="1888"/>
        <v>0</v>
      </c>
      <c r="FO305" s="240">
        <f t="shared" si="1889"/>
        <v>0</v>
      </c>
      <c r="FP305" s="240">
        <f t="shared" si="1890"/>
        <v>0</v>
      </c>
      <c r="FQ305" s="240">
        <f t="shared" si="1891"/>
        <v>0</v>
      </c>
      <c r="FR305" s="240">
        <f t="shared" si="1892"/>
        <v>0</v>
      </c>
      <c r="FS305" s="240">
        <f t="shared" si="1893"/>
        <v>0</v>
      </c>
      <c r="FT305" s="240">
        <f t="shared" si="1894"/>
        <v>27814.02</v>
      </c>
      <c r="FU305" s="240">
        <f t="shared" si="1895"/>
        <v>0</v>
      </c>
      <c r="FV305" s="240">
        <f t="shared" si="1896"/>
        <v>74717.960000000006</v>
      </c>
      <c r="FW305" s="240">
        <f t="shared" si="1897"/>
        <v>0</v>
      </c>
      <c r="FX305" s="240">
        <f t="shared" si="1898"/>
        <v>0</v>
      </c>
      <c r="FY305" s="240">
        <f t="shared" si="1899"/>
        <v>0</v>
      </c>
      <c r="FZ305" s="240">
        <f t="shared" si="1900"/>
        <v>0</v>
      </c>
      <c r="GA305" s="240">
        <f t="shared" si="1901"/>
        <v>0</v>
      </c>
      <c r="GB305" s="240">
        <f t="shared" si="1902"/>
        <v>128949.92000000003</v>
      </c>
      <c r="GC305" s="681">
        <f t="shared" si="1903"/>
        <v>64474.959999999992</v>
      </c>
      <c r="GD305" s="681">
        <f t="shared" si="1904"/>
        <v>0</v>
      </c>
      <c r="GE305" s="681">
        <f t="shared" si="1905"/>
        <v>0</v>
      </c>
      <c r="GF305" s="681">
        <f t="shared" si="1704"/>
        <v>295956.86</v>
      </c>
      <c r="GG305" s="169">
        <f t="shared" si="1705"/>
        <v>44136</v>
      </c>
      <c r="GH305" s="686">
        <f t="shared" si="1906"/>
        <v>0</v>
      </c>
      <c r="GI305" s="171">
        <f t="shared" si="1907"/>
        <v>0</v>
      </c>
      <c r="GJ305" s="171">
        <f t="shared" si="1908"/>
        <v>0</v>
      </c>
      <c r="GK305" s="171">
        <f t="shared" si="1909"/>
        <v>0</v>
      </c>
      <c r="GL305" s="171">
        <f t="shared" si="1910"/>
        <v>0</v>
      </c>
      <c r="GM305" s="171">
        <f t="shared" si="1911"/>
        <v>0</v>
      </c>
      <c r="GN305" s="171">
        <f t="shared" si="1912"/>
        <v>0</v>
      </c>
      <c r="GO305" s="171">
        <f t="shared" si="1913"/>
        <v>0</v>
      </c>
      <c r="GP305" s="171">
        <f t="shared" si="1914"/>
        <v>0</v>
      </c>
      <c r="GQ305" s="171">
        <f t="shared" si="1915"/>
        <v>0</v>
      </c>
      <c r="GR305" s="171">
        <f t="shared" si="1916"/>
        <v>0</v>
      </c>
      <c r="GS305" s="171">
        <f t="shared" si="1917"/>
        <v>11407.600000000004</v>
      </c>
      <c r="GT305" s="171">
        <f t="shared" si="1918"/>
        <v>0</v>
      </c>
      <c r="GU305" s="171">
        <f t="shared" si="1919"/>
        <v>0</v>
      </c>
      <c r="GV305" s="171">
        <f t="shared" si="1920"/>
        <v>0</v>
      </c>
      <c r="GW305" s="171">
        <f t="shared" si="1921"/>
        <v>0</v>
      </c>
      <c r="GX305" s="171">
        <f t="shared" si="1922"/>
        <v>0</v>
      </c>
      <c r="GY305" s="171">
        <f t="shared" si="1923"/>
        <v>20664.89</v>
      </c>
      <c r="GZ305" s="171">
        <f t="shared" si="1924"/>
        <v>0</v>
      </c>
      <c r="HA305" s="171">
        <f t="shared" si="1925"/>
        <v>0</v>
      </c>
      <c r="HB305" s="171">
        <f t="shared" si="1926"/>
        <v>121230.73000000007</v>
      </c>
      <c r="HC305" s="171">
        <f t="shared" si="1927"/>
        <v>16505.96</v>
      </c>
      <c r="HD305" s="171">
        <f t="shared" si="1928"/>
        <v>0</v>
      </c>
      <c r="HE305" s="171">
        <f t="shared" si="1929"/>
        <v>0</v>
      </c>
      <c r="HF305" s="171">
        <f t="shared" si="1930"/>
        <v>0</v>
      </c>
      <c r="HG305" s="171">
        <f t="shared" si="1931"/>
        <v>0</v>
      </c>
      <c r="HH305" s="171">
        <f t="shared" si="1932"/>
        <v>0</v>
      </c>
      <c r="HI305" s="778"/>
      <c r="HJ305" s="171">
        <f t="shared" si="1933"/>
        <v>63.300000000000011</v>
      </c>
      <c r="HK305" s="171">
        <f t="shared" si="1934"/>
        <v>-86.240000000000009</v>
      </c>
      <c r="HL305" s="172">
        <f t="shared" si="1935"/>
        <v>44136</v>
      </c>
      <c r="HM305" s="171">
        <f t="shared" si="1706"/>
        <v>465766.04000000021</v>
      </c>
      <c r="HN305" s="700">
        <f t="shared" si="1936"/>
        <v>42675</v>
      </c>
      <c r="HO305" s="160">
        <f t="shared" si="1937"/>
        <v>15862.86</v>
      </c>
      <c r="HP305" s="160">
        <f t="shared" si="1938"/>
        <v>0</v>
      </c>
      <c r="HQ305" s="171">
        <f t="shared" si="1939"/>
        <v>15862.86</v>
      </c>
      <c r="HR305" s="168">
        <f t="shared" si="1940"/>
        <v>1</v>
      </c>
      <c r="HS305" s="168">
        <f t="shared" si="1941"/>
        <v>0</v>
      </c>
      <c r="HT305" s="160">
        <f t="shared" si="1999"/>
        <v>265246.11</v>
      </c>
      <c r="HU305" s="158">
        <f>MAX(HT55:HT305)</f>
        <v>265246.11</v>
      </c>
      <c r="HV305" s="158">
        <f t="shared" si="1942"/>
        <v>0</v>
      </c>
      <c r="HW305" s="170"/>
      <c r="HX305" s="468"/>
      <c r="HY305" s="156"/>
      <c r="HZ305" s="156"/>
      <c r="IA305" s="156"/>
      <c r="IB305" s="156"/>
      <c r="IC305" s="156"/>
      <c r="ID305" s="156"/>
      <c r="IE305" s="156"/>
      <c r="IF305" s="156"/>
      <c r="IG305" s="156"/>
      <c r="IH305" s="156"/>
      <c r="II305" s="156"/>
      <c r="IJ305" s="156"/>
      <c r="IK305" s="156"/>
      <c r="IL305" s="156"/>
      <c r="IM305" s="156"/>
      <c r="IN305" s="156"/>
      <c r="IO305" s="156"/>
      <c r="IP305" s="156"/>
      <c r="IQ305" s="156"/>
      <c r="IR305" s="156"/>
      <c r="IS305" s="156"/>
      <c r="IT305" s="156"/>
      <c r="IU305" s="156"/>
      <c r="IV305" s="156"/>
      <c r="IW305" s="156"/>
      <c r="IX305" s="156"/>
      <c r="IY305" s="156"/>
      <c r="IZ305" s="156"/>
      <c r="JA305" s="156"/>
      <c r="JB305" s="156"/>
      <c r="JC305" s="156"/>
      <c r="JD305" s="156"/>
      <c r="JE305" s="156"/>
      <c r="JF305" s="156"/>
      <c r="JG305" s="156"/>
      <c r="JH305" s="156"/>
      <c r="JI305" s="156"/>
      <c r="JJ305" s="156"/>
      <c r="JK305" s="156"/>
      <c r="JL305" s="156"/>
      <c r="JM305" s="156"/>
      <c r="JN305" s="156"/>
      <c r="JO305" s="156"/>
      <c r="JP305" s="156"/>
      <c r="JQ305" s="156"/>
      <c r="JR305" s="156"/>
      <c r="JS305" s="156"/>
      <c r="JT305" s="156"/>
      <c r="JU305" s="156"/>
    </row>
    <row r="306" spans="1:281" s="174" customFormat="1" ht="19.5" customHeight="1" x14ac:dyDescent="0.35">
      <c r="A306" s="156"/>
      <c r="B306" s="813">
        <f t="shared" si="1943"/>
        <v>42705</v>
      </c>
      <c r="C306" s="814">
        <f t="shared" si="1944"/>
        <v>135959.94</v>
      </c>
      <c r="D306" s="816">
        <v>0</v>
      </c>
      <c r="E306" s="816">
        <v>0</v>
      </c>
      <c r="F306" s="814">
        <f t="shared" si="1831"/>
        <v>7011.95</v>
      </c>
      <c r="G306" s="817">
        <f t="shared" si="1945"/>
        <v>142971.89000000001</v>
      </c>
      <c r="H306" s="818">
        <f t="shared" si="1946"/>
        <v>5.1573647355243023E-2</v>
      </c>
      <c r="I306" s="765">
        <f t="shared" si="1947"/>
        <v>272258.06</v>
      </c>
      <c r="J306" s="159">
        <f t="shared" si="1832"/>
        <v>0</v>
      </c>
      <c r="K306" s="267">
        <v>42705</v>
      </c>
      <c r="L306" s="162">
        <f t="shared" si="1948"/>
        <v>0</v>
      </c>
      <c r="M306" s="260">
        <v>2001</v>
      </c>
      <c r="N306" s="175">
        <f t="shared" si="1833"/>
        <v>0</v>
      </c>
      <c r="O306" s="162">
        <f t="shared" si="1949"/>
        <v>0</v>
      </c>
      <c r="P306" s="260">
        <v>200.1</v>
      </c>
      <c r="Q306" s="176">
        <f t="shared" si="1834"/>
        <v>0</v>
      </c>
      <c r="R306" s="161">
        <f t="shared" si="1950"/>
        <v>0</v>
      </c>
      <c r="S306" s="259">
        <v>-3735.4</v>
      </c>
      <c r="T306" s="177">
        <f t="shared" si="1835"/>
        <v>0</v>
      </c>
      <c r="U306" s="164">
        <f t="shared" si="1951"/>
        <v>0</v>
      </c>
      <c r="V306" s="259">
        <v>-443.74</v>
      </c>
      <c r="W306" s="177">
        <f t="shared" si="1836"/>
        <v>0</v>
      </c>
      <c r="X306" s="164">
        <f t="shared" si="1952"/>
        <v>0</v>
      </c>
      <c r="Y306" s="248">
        <v>2112</v>
      </c>
      <c r="Z306" s="178">
        <f t="shared" si="1837"/>
        <v>0</v>
      </c>
      <c r="AA306" s="165">
        <f t="shared" si="1953"/>
        <v>0</v>
      </c>
      <c r="AB306" s="248">
        <v>1056</v>
      </c>
      <c r="AC306" s="179">
        <f t="shared" si="1838"/>
        <v>0</v>
      </c>
      <c r="AD306" s="164">
        <f t="shared" si="1954"/>
        <v>0</v>
      </c>
      <c r="AE306" s="248">
        <v>211.2</v>
      </c>
      <c r="AF306" s="179">
        <f t="shared" si="1839"/>
        <v>0</v>
      </c>
      <c r="AG306" s="164">
        <f t="shared" si="1955"/>
        <v>0</v>
      </c>
      <c r="AH306" s="439">
        <v>2830</v>
      </c>
      <c r="AI306" s="178">
        <f t="shared" si="1840"/>
        <v>0</v>
      </c>
      <c r="AJ306" s="165">
        <f t="shared" si="1956"/>
        <v>0</v>
      </c>
      <c r="AK306" s="439">
        <v>1415</v>
      </c>
      <c r="AL306" s="179">
        <f t="shared" si="1841"/>
        <v>0</v>
      </c>
      <c r="AM306" s="164">
        <f t="shared" si="1957"/>
        <v>0</v>
      </c>
      <c r="AN306" s="439">
        <v>566</v>
      </c>
      <c r="AO306" s="178">
        <f t="shared" si="1842"/>
        <v>0</v>
      </c>
      <c r="AP306" s="165">
        <f t="shared" si="1958"/>
        <v>0</v>
      </c>
      <c r="AQ306" s="260">
        <v>1887</v>
      </c>
      <c r="AR306" s="179">
        <f t="shared" si="1843"/>
        <v>0</v>
      </c>
      <c r="AS306" s="164">
        <f t="shared" si="1959"/>
        <v>1</v>
      </c>
      <c r="AT306" s="260">
        <v>188.7</v>
      </c>
      <c r="AU306" s="180">
        <f t="shared" si="1844"/>
        <v>188.7</v>
      </c>
      <c r="AV306" s="162">
        <f t="shared" si="1960"/>
        <v>0</v>
      </c>
      <c r="AW306" s="259">
        <v>-624</v>
      </c>
      <c r="AX306" s="176">
        <f t="shared" si="1845"/>
        <v>0</v>
      </c>
      <c r="AY306" s="161">
        <f t="shared" si="1961"/>
        <v>0</v>
      </c>
      <c r="AZ306" s="248">
        <v>1442.49</v>
      </c>
      <c r="BA306" s="181">
        <f t="shared" si="1846"/>
        <v>0</v>
      </c>
      <c r="BB306" s="162">
        <f t="shared" si="1962"/>
        <v>0</v>
      </c>
      <c r="BC306" s="248">
        <v>144.25</v>
      </c>
      <c r="BD306" s="182">
        <f t="shared" si="1847"/>
        <v>0</v>
      </c>
      <c r="BE306" s="161">
        <f t="shared" si="1963"/>
        <v>0</v>
      </c>
      <c r="BF306" s="248">
        <v>905</v>
      </c>
      <c r="BG306" s="182">
        <f t="shared" si="1848"/>
        <v>0</v>
      </c>
      <c r="BH306" s="161">
        <f t="shared" si="1964"/>
        <v>0</v>
      </c>
      <c r="BI306" s="248">
        <v>452.5</v>
      </c>
      <c r="BJ306" s="180">
        <f t="shared" si="1849"/>
        <v>0</v>
      </c>
      <c r="BK306" s="161">
        <f t="shared" si="1965"/>
        <v>1</v>
      </c>
      <c r="BL306" s="248">
        <v>90.5</v>
      </c>
      <c r="BM306" s="180">
        <f t="shared" si="1850"/>
        <v>90.5</v>
      </c>
      <c r="BN306" s="161">
        <f t="shared" si="1966"/>
        <v>0</v>
      </c>
      <c r="BO306" s="260">
        <v>2011</v>
      </c>
      <c r="BP306" s="176">
        <f t="shared" si="1851"/>
        <v>0</v>
      </c>
      <c r="BQ306" s="161">
        <f t="shared" si="1967"/>
        <v>0</v>
      </c>
      <c r="BR306" s="260">
        <v>2400</v>
      </c>
      <c r="BS306" s="182">
        <f t="shared" si="1852"/>
        <v>0</v>
      </c>
      <c r="BT306" s="161">
        <f t="shared" si="1968"/>
        <v>1</v>
      </c>
      <c r="BU306" s="260">
        <v>1200</v>
      </c>
      <c r="BV306" s="180">
        <f t="shared" si="1853"/>
        <v>1200</v>
      </c>
      <c r="BW306" s="162">
        <f t="shared" si="1969"/>
        <v>1</v>
      </c>
      <c r="BX306" s="260">
        <v>240</v>
      </c>
      <c r="BY306" s="176">
        <f t="shared" si="1854"/>
        <v>240</v>
      </c>
      <c r="BZ306" s="161">
        <f t="shared" si="1970"/>
        <v>0</v>
      </c>
      <c r="CA306" s="260">
        <v>710</v>
      </c>
      <c r="CB306" s="180">
        <f t="shared" si="1855"/>
        <v>0</v>
      </c>
      <c r="CC306" s="162">
        <f t="shared" si="1971"/>
        <v>0</v>
      </c>
      <c r="CD306" s="263">
        <v>-746</v>
      </c>
      <c r="CE306" s="182">
        <f t="shared" si="1856"/>
        <v>0</v>
      </c>
      <c r="CF306" s="410">
        <f t="shared" si="1972"/>
        <v>0</v>
      </c>
      <c r="CG306" s="260">
        <v>4350</v>
      </c>
      <c r="CH306" s="182">
        <f t="shared" si="1857"/>
        <v>0</v>
      </c>
      <c r="CI306" s="416">
        <f t="shared" si="1973"/>
        <v>0</v>
      </c>
      <c r="CJ306" s="260">
        <v>2175</v>
      </c>
      <c r="CK306" s="444">
        <f t="shared" si="1858"/>
        <v>0</v>
      </c>
      <c r="CL306" s="162">
        <f t="shared" si="1974"/>
        <v>0</v>
      </c>
      <c r="CM306" s="260">
        <v>435</v>
      </c>
      <c r="CN306" s="608">
        <f t="shared" si="1859"/>
        <v>0</v>
      </c>
      <c r="CO306" s="158">
        <f t="shared" si="1860"/>
        <v>1719.2</v>
      </c>
      <c r="CP306" s="176">
        <f t="shared" si="1861"/>
        <v>5292.75</v>
      </c>
      <c r="CQ306" s="731">
        <f t="shared" si="1862"/>
        <v>7011.95</v>
      </c>
      <c r="CR306" s="599"/>
      <c r="CS306" s="359">
        <f t="shared" si="1975"/>
        <v>42705</v>
      </c>
      <c r="CT306" s="161">
        <f t="shared" si="1976"/>
        <v>0</v>
      </c>
      <c r="CU306" s="624">
        <v>4488.5</v>
      </c>
      <c r="CV306" s="175">
        <f t="shared" si="1863"/>
        <v>0</v>
      </c>
      <c r="CW306" s="161">
        <f t="shared" si="1977"/>
        <v>0</v>
      </c>
      <c r="CX306" s="624">
        <v>448.85</v>
      </c>
      <c r="CY306" s="625">
        <f t="shared" si="1864"/>
        <v>0</v>
      </c>
      <c r="CZ306" s="161">
        <f t="shared" si="1978"/>
        <v>0</v>
      </c>
      <c r="DA306" s="624">
        <v>3871.39</v>
      </c>
      <c r="DB306" s="626">
        <f t="shared" si="1865"/>
        <v>0</v>
      </c>
      <c r="DC306" s="161">
        <f t="shared" si="1979"/>
        <v>0</v>
      </c>
      <c r="DD306" s="624">
        <v>387.14</v>
      </c>
      <c r="DE306" s="626">
        <f t="shared" si="1866"/>
        <v>0</v>
      </c>
      <c r="DF306" s="161">
        <f t="shared" si="1980"/>
        <v>0</v>
      </c>
      <c r="DG306" s="624">
        <v>-990</v>
      </c>
      <c r="DH306" s="180">
        <f t="shared" si="1867"/>
        <v>0</v>
      </c>
      <c r="DI306" s="161">
        <f t="shared" si="1981"/>
        <v>0</v>
      </c>
      <c r="DJ306" s="624">
        <v>-495</v>
      </c>
      <c r="DK306" s="625">
        <f t="shared" si="1868"/>
        <v>0</v>
      </c>
      <c r="DL306" s="161">
        <f t="shared" si="1982"/>
        <v>0</v>
      </c>
      <c r="DM306" s="624">
        <v>-99</v>
      </c>
      <c r="DN306" s="625">
        <f t="shared" si="1869"/>
        <v>0</v>
      </c>
      <c r="DO306" s="161">
        <f t="shared" si="1983"/>
        <v>0</v>
      </c>
      <c r="DP306" s="624">
        <v>-6740</v>
      </c>
      <c r="DQ306" s="180">
        <f t="shared" si="1870"/>
        <v>0</v>
      </c>
      <c r="DR306" s="161">
        <f t="shared" si="1984"/>
        <v>0</v>
      </c>
      <c r="DS306" s="624">
        <v>-3370</v>
      </c>
      <c r="DT306" s="625">
        <f t="shared" si="1871"/>
        <v>0</v>
      </c>
      <c r="DU306" s="161">
        <f t="shared" si="1985"/>
        <v>0</v>
      </c>
      <c r="DV306" s="624">
        <v>-1348</v>
      </c>
      <c r="DW306" s="180">
        <f t="shared" si="1872"/>
        <v>0</v>
      </c>
      <c r="DX306" s="161">
        <f t="shared" si="1986"/>
        <v>1</v>
      </c>
      <c r="DY306" s="624">
        <v>-1038</v>
      </c>
      <c r="DZ306" s="625">
        <f t="shared" si="1873"/>
        <v>-1038</v>
      </c>
      <c r="EA306" s="161">
        <f t="shared" si="1987"/>
        <v>0</v>
      </c>
      <c r="EB306" s="624">
        <v>-103.8</v>
      </c>
      <c r="EC306" s="180">
        <f t="shared" si="1874"/>
        <v>0</v>
      </c>
      <c r="ED306" s="161">
        <f t="shared" si="1988"/>
        <v>2</v>
      </c>
      <c r="EE306" s="624">
        <v>1206</v>
      </c>
      <c r="EF306" s="625">
        <f t="shared" si="1875"/>
        <v>2412</v>
      </c>
      <c r="EG306" s="161">
        <f t="shared" si="1989"/>
        <v>0</v>
      </c>
      <c r="EH306" s="624">
        <v>2620.02</v>
      </c>
      <c r="EI306" s="626">
        <f t="shared" si="1876"/>
        <v>0</v>
      </c>
      <c r="EJ306" s="161">
        <f t="shared" si="1990"/>
        <v>0</v>
      </c>
      <c r="EK306" s="624">
        <v>262.01</v>
      </c>
      <c r="EL306" s="626">
        <f t="shared" si="1877"/>
        <v>0</v>
      </c>
      <c r="EM306" s="161">
        <f t="shared" si="1991"/>
        <v>0</v>
      </c>
      <c r="EN306" s="624">
        <v>2625</v>
      </c>
      <c r="EO306" s="180">
        <f t="shared" si="1878"/>
        <v>0</v>
      </c>
      <c r="EP306" s="161">
        <f t="shared" si="1992"/>
        <v>0</v>
      </c>
      <c r="EQ306" s="624">
        <v>1312.5</v>
      </c>
      <c r="ER306" s="180">
        <f t="shared" si="1879"/>
        <v>0</v>
      </c>
      <c r="ES306" s="161">
        <f t="shared" si="1993"/>
        <v>0</v>
      </c>
      <c r="ET306" s="624">
        <v>262.5</v>
      </c>
      <c r="EU306" s="625">
        <f t="shared" si="1880"/>
        <v>0</v>
      </c>
      <c r="EV306" s="161">
        <f t="shared" si="1994"/>
        <v>1</v>
      </c>
      <c r="EW306" s="624">
        <v>2612.5</v>
      </c>
      <c r="EX306" s="626">
        <f t="shared" si="1881"/>
        <v>2612.5</v>
      </c>
      <c r="EY306" s="161">
        <f t="shared" si="1995"/>
        <v>1</v>
      </c>
      <c r="EZ306" s="624">
        <v>1306.25</v>
      </c>
      <c r="FA306" s="180">
        <f t="shared" si="1882"/>
        <v>1306.25</v>
      </c>
      <c r="FB306" s="161">
        <f t="shared" si="1996"/>
        <v>0</v>
      </c>
      <c r="FC306" s="624">
        <v>261.25</v>
      </c>
      <c r="FD306" s="625">
        <f t="shared" si="1883"/>
        <v>0</v>
      </c>
      <c r="FE306" s="161">
        <f t="shared" si="1997"/>
        <v>0</v>
      </c>
      <c r="FF306" s="624">
        <v>669.99</v>
      </c>
      <c r="FG306" s="180">
        <f t="shared" si="1884"/>
        <v>0</v>
      </c>
      <c r="FH306" s="860"/>
      <c r="FI306" s="662">
        <f t="shared" si="1400"/>
        <v>44166</v>
      </c>
      <c r="FJ306" s="688">
        <f t="shared" si="1998"/>
        <v>0</v>
      </c>
      <c r="FK306" s="688">
        <f t="shared" si="1885"/>
        <v>0</v>
      </c>
      <c r="FL306" s="240">
        <f t="shared" si="1886"/>
        <v>0</v>
      </c>
      <c r="FM306" s="240">
        <f t="shared" si="1887"/>
        <v>0</v>
      </c>
      <c r="FN306" s="240">
        <f t="shared" si="1888"/>
        <v>0</v>
      </c>
      <c r="FO306" s="240">
        <f t="shared" si="1889"/>
        <v>0</v>
      </c>
      <c r="FP306" s="240">
        <f t="shared" si="1890"/>
        <v>0</v>
      </c>
      <c r="FQ306" s="240">
        <f t="shared" si="1891"/>
        <v>0</v>
      </c>
      <c r="FR306" s="240">
        <f t="shared" si="1892"/>
        <v>0</v>
      </c>
      <c r="FS306" s="240">
        <f t="shared" si="1893"/>
        <v>0</v>
      </c>
      <c r="FT306" s="240">
        <f t="shared" si="1894"/>
        <v>30236.02</v>
      </c>
      <c r="FU306" s="240">
        <f t="shared" si="1895"/>
        <v>0</v>
      </c>
      <c r="FV306" s="240">
        <f t="shared" si="1896"/>
        <v>76805.94</v>
      </c>
      <c r="FW306" s="240">
        <f t="shared" si="1897"/>
        <v>0</v>
      </c>
      <c r="FX306" s="240">
        <f t="shared" si="1898"/>
        <v>0</v>
      </c>
      <c r="FY306" s="240">
        <f t="shared" si="1899"/>
        <v>0</v>
      </c>
      <c r="FZ306" s="240">
        <f t="shared" si="1900"/>
        <v>0</v>
      </c>
      <c r="GA306" s="240">
        <f t="shared" si="1901"/>
        <v>0</v>
      </c>
      <c r="GB306" s="240">
        <f t="shared" si="1902"/>
        <v>128124.93000000002</v>
      </c>
      <c r="GC306" s="681">
        <f t="shared" si="1903"/>
        <v>64062.459999999992</v>
      </c>
      <c r="GD306" s="681">
        <f t="shared" si="1904"/>
        <v>0</v>
      </c>
      <c r="GE306" s="681">
        <f t="shared" si="1905"/>
        <v>0</v>
      </c>
      <c r="GF306" s="681">
        <f t="shared" si="1704"/>
        <v>299229.34999999998</v>
      </c>
      <c r="GG306" s="169">
        <f t="shared" si="1705"/>
        <v>44166</v>
      </c>
      <c r="GH306" s="686">
        <f t="shared" si="1906"/>
        <v>0</v>
      </c>
      <c r="GI306" s="171">
        <f t="shared" si="1907"/>
        <v>0</v>
      </c>
      <c r="GJ306" s="171">
        <f t="shared" si="1908"/>
        <v>0</v>
      </c>
      <c r="GK306" s="171">
        <f t="shared" si="1909"/>
        <v>0</v>
      </c>
      <c r="GL306" s="171">
        <f t="shared" si="1910"/>
        <v>0</v>
      </c>
      <c r="GM306" s="171">
        <f t="shared" si="1911"/>
        <v>0</v>
      </c>
      <c r="GN306" s="171">
        <f t="shared" si="1912"/>
        <v>0</v>
      </c>
      <c r="GO306" s="171">
        <f t="shared" si="1913"/>
        <v>0</v>
      </c>
      <c r="GP306" s="171">
        <f t="shared" si="1914"/>
        <v>0</v>
      </c>
      <c r="GQ306" s="171">
        <f t="shared" si="1915"/>
        <v>0</v>
      </c>
      <c r="GR306" s="171">
        <f t="shared" si="1916"/>
        <v>0</v>
      </c>
      <c r="GS306" s="171">
        <f t="shared" si="1917"/>
        <v>11757.100000000004</v>
      </c>
      <c r="GT306" s="171">
        <f t="shared" si="1918"/>
        <v>0</v>
      </c>
      <c r="GU306" s="171">
        <f t="shared" si="1919"/>
        <v>0</v>
      </c>
      <c r="GV306" s="171">
        <f t="shared" si="1920"/>
        <v>0</v>
      </c>
      <c r="GW306" s="171">
        <f t="shared" si="1921"/>
        <v>0</v>
      </c>
      <c r="GX306" s="171">
        <f t="shared" si="1922"/>
        <v>0</v>
      </c>
      <c r="GY306" s="171">
        <f t="shared" si="1923"/>
        <v>21028.02</v>
      </c>
      <c r="GZ306" s="171">
        <f t="shared" si="1924"/>
        <v>0</v>
      </c>
      <c r="HA306" s="171">
        <f t="shared" si="1925"/>
        <v>0</v>
      </c>
      <c r="HB306" s="171">
        <f t="shared" si="1926"/>
        <v>121824.49000000006</v>
      </c>
      <c r="HC306" s="171">
        <f t="shared" si="1927"/>
        <v>16624.71</v>
      </c>
      <c r="HD306" s="171">
        <f t="shared" si="1928"/>
        <v>0</v>
      </c>
      <c r="HE306" s="171">
        <f t="shared" si="1929"/>
        <v>0</v>
      </c>
      <c r="HF306" s="171">
        <f t="shared" si="1930"/>
        <v>0</v>
      </c>
      <c r="HG306" s="171">
        <f t="shared" si="1931"/>
        <v>0</v>
      </c>
      <c r="HH306" s="171">
        <f t="shared" si="1932"/>
        <v>0</v>
      </c>
      <c r="HI306" s="778"/>
      <c r="HJ306" s="171">
        <f t="shared" si="1933"/>
        <v>1425.1399999999999</v>
      </c>
      <c r="HK306" s="171">
        <f t="shared" si="1934"/>
        <v>3272.49</v>
      </c>
      <c r="HL306" s="172">
        <f t="shared" si="1935"/>
        <v>44166</v>
      </c>
      <c r="HM306" s="171">
        <f t="shared" si="1706"/>
        <v>470463.67000000022</v>
      </c>
      <c r="HN306" s="700">
        <f t="shared" si="1936"/>
        <v>42705</v>
      </c>
      <c r="HO306" s="160">
        <f t="shared" si="1937"/>
        <v>7011.95</v>
      </c>
      <c r="HP306" s="160">
        <f t="shared" si="1938"/>
        <v>0</v>
      </c>
      <c r="HQ306" s="171">
        <f t="shared" si="1939"/>
        <v>7011.95</v>
      </c>
      <c r="HR306" s="168">
        <f t="shared" si="1940"/>
        <v>1</v>
      </c>
      <c r="HS306" s="168">
        <f t="shared" si="1941"/>
        <v>0</v>
      </c>
      <c r="HT306" s="160">
        <f t="shared" si="1999"/>
        <v>272258.06</v>
      </c>
      <c r="HU306" s="158">
        <f>MAX(HT55:HT306)</f>
        <v>272258.06</v>
      </c>
      <c r="HV306" s="158">
        <f t="shared" si="1942"/>
        <v>0</v>
      </c>
      <c r="HW306" s="170"/>
      <c r="HX306" s="468"/>
      <c r="HY306" s="156"/>
      <c r="HZ306" s="156"/>
      <c r="IA306" s="156"/>
      <c r="IB306" s="156"/>
      <c r="IC306" s="156"/>
      <c r="ID306" s="156"/>
      <c r="IE306" s="156"/>
      <c r="IF306" s="156"/>
      <c r="IG306" s="156"/>
      <c r="IH306" s="156"/>
      <c r="II306" s="156"/>
      <c r="IJ306" s="156"/>
      <c r="IK306" s="156"/>
      <c r="IL306" s="156"/>
      <c r="IM306" s="156"/>
      <c r="IN306" s="156"/>
      <c r="IO306" s="156"/>
      <c r="IP306" s="156"/>
      <c r="IQ306" s="156"/>
      <c r="IR306" s="156"/>
      <c r="IS306" s="156"/>
      <c r="IT306" s="156"/>
      <c r="IU306" s="156"/>
      <c r="IV306" s="156"/>
      <c r="IW306" s="156"/>
      <c r="IX306" s="156"/>
      <c r="IY306" s="156"/>
      <c r="IZ306" s="156"/>
      <c r="JA306" s="156"/>
      <c r="JB306" s="156"/>
      <c r="JC306" s="156"/>
      <c r="JD306" s="156"/>
      <c r="JE306" s="156"/>
      <c r="JF306" s="156"/>
      <c r="JG306" s="156"/>
      <c r="JH306" s="156"/>
      <c r="JI306" s="156"/>
      <c r="JJ306" s="156"/>
      <c r="JK306" s="156"/>
      <c r="JL306" s="156"/>
      <c r="JM306" s="156"/>
      <c r="JN306" s="156"/>
      <c r="JO306" s="156"/>
      <c r="JP306" s="156"/>
      <c r="JQ306" s="156"/>
      <c r="JR306" s="156"/>
      <c r="JS306" s="156"/>
      <c r="JT306" s="156"/>
      <c r="JU306" s="156"/>
    </row>
    <row r="307" spans="1:281" s="174" customFormat="1" ht="19.5" customHeight="1" x14ac:dyDescent="0.35">
      <c r="A307" s="156"/>
      <c r="B307" s="813"/>
      <c r="C307" s="814"/>
      <c r="D307" s="816"/>
      <c r="E307" s="816"/>
      <c r="F307" s="820" t="s">
        <v>45</v>
      </c>
      <c r="G307" s="817"/>
      <c r="H307" s="821" t="s">
        <v>25</v>
      </c>
      <c r="I307" s="765"/>
      <c r="J307" s="159"/>
      <c r="K307" s="268"/>
      <c r="L307" s="162"/>
      <c r="M307"/>
      <c r="N307" s="175"/>
      <c r="O307" s="162"/>
      <c r="P307"/>
      <c r="Q307" s="176"/>
      <c r="R307" s="161"/>
      <c r="S307" s="244" t="s">
        <v>117</v>
      </c>
      <c r="T307" s="177"/>
      <c r="U307" s="164"/>
      <c r="V307" s="244" t="s">
        <v>117</v>
      </c>
      <c r="W307" s="177"/>
      <c r="X307" s="164"/>
      <c r="Y307" s="249" t="s">
        <v>45</v>
      </c>
      <c r="Z307" s="178"/>
      <c r="AA307" s="165"/>
      <c r="AB307" s="249" t="s">
        <v>45</v>
      </c>
      <c r="AC307" s="179"/>
      <c r="AD307" s="164"/>
      <c r="AE307" s="249" t="s">
        <v>45</v>
      </c>
      <c r="AF307" s="179"/>
      <c r="AG307" s="164"/>
      <c r="AH307" s="333" t="s">
        <v>45</v>
      </c>
      <c r="AI307" s="178"/>
      <c r="AJ307" s="165"/>
      <c r="AK307" s="333" t="s">
        <v>45</v>
      </c>
      <c r="AL307" s="179"/>
      <c r="AM307" s="164"/>
      <c r="AN307" s="333" t="s">
        <v>45</v>
      </c>
      <c r="AO307" s="178"/>
      <c r="AP307" s="165"/>
      <c r="AQ307" s="244" t="s">
        <v>2</v>
      </c>
      <c r="AR307" s="179"/>
      <c r="AS307" s="164"/>
      <c r="AT307" s="244" t="s">
        <v>2</v>
      </c>
      <c r="AU307" s="180"/>
      <c r="AV307" s="162"/>
      <c r="AW307" s="244" t="s">
        <v>2</v>
      </c>
      <c r="AX307" s="176"/>
      <c r="AY307" s="161"/>
      <c r="AZ307" s="249" t="s">
        <v>2</v>
      </c>
      <c r="BA307" s="181"/>
      <c r="BB307" s="162"/>
      <c r="BC307" s="249" t="s">
        <v>2</v>
      </c>
      <c r="BD307" s="182"/>
      <c r="BE307" s="161"/>
      <c r="BF307" s="485" t="s">
        <v>61</v>
      </c>
      <c r="BG307" s="182"/>
      <c r="BH307" s="161"/>
      <c r="BI307" s="485" t="s">
        <v>61</v>
      </c>
      <c r="BJ307" s="180"/>
      <c r="BK307" s="161"/>
      <c r="BL307" s="485" t="s">
        <v>61</v>
      </c>
      <c r="BM307" s="180"/>
      <c r="BN307" s="161"/>
      <c r="BO307" s="244" t="s">
        <v>2</v>
      </c>
      <c r="BP307" s="176"/>
      <c r="BQ307" s="161"/>
      <c r="BR307" s="244" t="s">
        <v>2</v>
      </c>
      <c r="BS307" s="182"/>
      <c r="BT307" s="161"/>
      <c r="BU307" s="244" t="s">
        <v>2</v>
      </c>
      <c r="BV307" s="180"/>
      <c r="BW307" s="162"/>
      <c r="BX307" s="244" t="s">
        <v>2</v>
      </c>
      <c r="BY307" s="176"/>
      <c r="BZ307" s="161"/>
      <c r="CA307" s="244" t="s">
        <v>2</v>
      </c>
      <c r="CB307" s="180"/>
      <c r="CC307" s="162"/>
      <c r="CD307" s="244" t="s">
        <v>45</v>
      </c>
      <c r="CE307" s="182"/>
      <c r="CF307" s="410"/>
      <c r="CG307" s="244" t="s">
        <v>2</v>
      </c>
      <c r="CH307" s="182"/>
      <c r="CI307" s="416"/>
      <c r="CJ307" s="244" t="s">
        <v>2</v>
      </c>
      <c r="CK307" s="444"/>
      <c r="CL307" s="162"/>
      <c r="CM307" s="244" t="s">
        <v>2</v>
      </c>
      <c r="CN307" s="608"/>
      <c r="CO307" s="702" t="s">
        <v>111</v>
      </c>
      <c r="CP307" s="176"/>
      <c r="CQ307" s="732" t="s">
        <v>119</v>
      </c>
      <c r="CR307" s="599"/>
      <c r="CS307" s="359"/>
      <c r="CT307" s="161"/>
      <c r="CU307" s="24" t="s">
        <v>25</v>
      </c>
      <c r="CV307" s="175"/>
      <c r="CW307" s="161"/>
      <c r="CX307" s="24" t="s">
        <v>25</v>
      </c>
      <c r="CY307" s="625"/>
      <c r="CZ307" s="161"/>
      <c r="DA307" s="24" t="s">
        <v>25</v>
      </c>
      <c r="DB307" s="626"/>
      <c r="DC307" s="161"/>
      <c r="DD307" s="24" t="s">
        <v>25</v>
      </c>
      <c r="DE307" s="626"/>
      <c r="DF307" s="161"/>
      <c r="DG307" s="24" t="s">
        <v>25</v>
      </c>
      <c r="DH307" s="180"/>
      <c r="DI307" s="161"/>
      <c r="DJ307" s="24" t="s">
        <v>25</v>
      </c>
      <c r="DK307" s="625"/>
      <c r="DL307" s="161"/>
      <c r="DM307" s="24" t="s">
        <v>25</v>
      </c>
      <c r="DN307" s="625"/>
      <c r="DO307" s="161"/>
      <c r="DP307" s="24" t="s">
        <v>25</v>
      </c>
      <c r="DQ307" s="180"/>
      <c r="DR307" s="161"/>
      <c r="DS307" s="24" t="s">
        <v>25</v>
      </c>
      <c r="DT307" s="625"/>
      <c r="DU307" s="161"/>
      <c r="DV307" s="24" t="s">
        <v>25</v>
      </c>
      <c r="DW307" s="180"/>
      <c r="DX307" s="161"/>
      <c r="DY307" s="24" t="s">
        <v>25</v>
      </c>
      <c r="DZ307" s="625"/>
      <c r="EA307" s="161"/>
      <c r="EB307" s="24" t="s">
        <v>25</v>
      </c>
      <c r="EC307" s="180"/>
      <c r="ED307" s="161"/>
      <c r="EE307" s="24" t="s">
        <v>25</v>
      </c>
      <c r="EF307" s="625"/>
      <c r="EG307" s="161"/>
      <c r="EH307" s="24" t="s">
        <v>25</v>
      </c>
      <c r="EI307" s="626"/>
      <c r="EJ307" s="161"/>
      <c r="EK307" s="24" t="s">
        <v>25</v>
      </c>
      <c r="EL307" s="626"/>
      <c r="EM307" s="161"/>
      <c r="EN307" s="24" t="s">
        <v>25</v>
      </c>
      <c r="EO307" s="180"/>
      <c r="EP307" s="161"/>
      <c r="EQ307" s="24" t="s">
        <v>25</v>
      </c>
      <c r="ER307" s="180"/>
      <c r="ES307" s="161"/>
      <c r="ET307" s="24" t="s">
        <v>25</v>
      </c>
      <c r="EU307" s="625"/>
      <c r="EV307" s="161"/>
      <c r="EW307" s="24" t="s">
        <v>25</v>
      </c>
      <c r="EX307" s="626"/>
      <c r="EY307" s="161"/>
      <c r="EZ307" s="24" t="s">
        <v>25</v>
      </c>
      <c r="FA307" s="180"/>
      <c r="FB307" s="161"/>
      <c r="FC307" s="24" t="s">
        <v>25</v>
      </c>
      <c r="FD307" s="625"/>
      <c r="FE307" s="161"/>
      <c r="FF307" s="24" t="s">
        <v>25</v>
      </c>
      <c r="FG307" s="180"/>
      <c r="FH307" s="860"/>
      <c r="FI307" s="662">
        <f t="shared" si="1400"/>
        <v>44197</v>
      </c>
      <c r="FJ307" s="688">
        <f>CV370+FJ306</f>
        <v>0</v>
      </c>
      <c r="FK307" s="688">
        <f t="shared" ref="FK307:FK318" si="2000">CY370+FK306</f>
        <v>0</v>
      </c>
      <c r="FL307" s="240">
        <f t="shared" ref="FL307:FL318" si="2001">DB370+FL306</f>
        <v>0</v>
      </c>
      <c r="FM307" s="240">
        <f t="shared" ref="FM307:FM318" si="2002">DE370+FM306</f>
        <v>0</v>
      </c>
      <c r="FN307" s="240">
        <f t="shared" ref="FN307:FN318" si="2003">DH370+FN306</f>
        <v>0</v>
      </c>
      <c r="FO307" s="240">
        <f t="shared" ref="FO307:FO318" si="2004">DK370+FO306</f>
        <v>0</v>
      </c>
      <c r="FP307" s="240">
        <f t="shared" ref="FP307:FP318" si="2005">DN370+FP306</f>
        <v>0</v>
      </c>
      <c r="FQ307" s="240">
        <f t="shared" ref="FQ307:FQ318" si="2006">DQ370+FQ306</f>
        <v>0</v>
      </c>
      <c r="FR307" s="240">
        <f t="shared" ref="FR307:FR318" si="2007">DT370+FR306</f>
        <v>0</v>
      </c>
      <c r="FS307" s="240">
        <f t="shared" ref="FS307:FS318" si="2008">DW370+FS306</f>
        <v>0</v>
      </c>
      <c r="FT307" s="240">
        <f t="shared" ref="FT307:FT318" si="2009">DZ370+FT306</f>
        <v>31371.02</v>
      </c>
      <c r="FU307" s="240">
        <f t="shared" ref="FU307:FU318" si="2010">EC370+FU306</f>
        <v>0</v>
      </c>
      <c r="FV307" s="240">
        <f t="shared" ref="FV307:FV318" si="2011">EF370+FV306</f>
        <v>77375.94</v>
      </c>
      <c r="FW307" s="240">
        <f t="shared" ref="FW307:FW318" si="2012">EI370+FW306</f>
        <v>0</v>
      </c>
      <c r="FX307" s="240">
        <f t="shared" ref="FX307:FX318" si="2013">EL370+FX306</f>
        <v>0</v>
      </c>
      <c r="FY307" s="240">
        <f t="shared" ref="FY307:FY318" si="2014">EO370+FY306</f>
        <v>0</v>
      </c>
      <c r="FZ307" s="240">
        <f t="shared" ref="FZ307:FZ318" si="2015">ER370+FZ306</f>
        <v>0</v>
      </c>
      <c r="GA307" s="240">
        <f t="shared" ref="GA307:GA318" si="2016">EU370+GA306</f>
        <v>0</v>
      </c>
      <c r="GB307" s="240">
        <f t="shared" ref="GB307:GB318" si="2017">EX370+GB306</f>
        <v>128962.43000000002</v>
      </c>
      <c r="GC307" s="681">
        <f t="shared" ref="GC307:GC318" si="2018">FA370+GC306</f>
        <v>64481.209999999992</v>
      </c>
      <c r="GD307" s="681">
        <f t="shared" ref="GD307:GD318" si="2019">FD370+GD306</f>
        <v>0</v>
      </c>
      <c r="GE307" s="681">
        <f t="shared" ref="GE307:GE318" si="2020">FG370+GE306</f>
        <v>0</v>
      </c>
      <c r="GF307" s="681">
        <f t="shared" si="1704"/>
        <v>302190.59999999998</v>
      </c>
      <c r="GG307" s="169">
        <f t="shared" si="1705"/>
        <v>44197</v>
      </c>
      <c r="GH307" s="686">
        <f t="shared" ref="GH307:GH318" si="2021">N370+GH306</f>
        <v>0</v>
      </c>
      <c r="GI307" s="171">
        <f t="shared" ref="GI307:GI318" si="2022">Q370+GI306</f>
        <v>0</v>
      </c>
      <c r="GJ307" s="171">
        <f t="shared" ref="GJ307:GJ318" si="2023">T370+GJ306</f>
        <v>0</v>
      </c>
      <c r="GK307" s="171">
        <f t="shared" ref="GK307:GK318" si="2024">W370+GK306</f>
        <v>0</v>
      </c>
      <c r="GL307" s="171">
        <f t="shared" ref="GL307:GL318" si="2025">Z370+GL306</f>
        <v>0</v>
      </c>
      <c r="GM307" s="171">
        <f t="shared" ref="GM307:GM318" si="2026">AC370+GM306</f>
        <v>0</v>
      </c>
      <c r="GN307" s="171">
        <f t="shared" ref="GN307:GN318" si="2027">AF370+GN306</f>
        <v>0</v>
      </c>
      <c r="GO307" s="171">
        <f t="shared" ref="GO307:GO318" si="2028">AI370+GO306</f>
        <v>0</v>
      </c>
      <c r="GP307" s="171">
        <f t="shared" ref="GP307:GP318" si="2029">AL370+GP306</f>
        <v>0</v>
      </c>
      <c r="GQ307" s="171">
        <f t="shared" ref="GQ307:GQ318" si="2030">AO370+GQ306</f>
        <v>0</v>
      </c>
      <c r="GR307" s="171">
        <f t="shared" ref="GR307:GR318" si="2031">AR370+GR306</f>
        <v>0</v>
      </c>
      <c r="GS307" s="171">
        <f t="shared" ref="GS307:GS318" si="2032">AU370+GS306</f>
        <v>11709.700000000004</v>
      </c>
      <c r="GT307" s="171">
        <f t="shared" ref="GT307:GT318" si="2033">AX370+GT306</f>
        <v>0</v>
      </c>
      <c r="GU307" s="171">
        <f t="shared" ref="GU307:GU318" si="2034">BA370+GU306</f>
        <v>0</v>
      </c>
      <c r="GV307" s="171">
        <f t="shared" ref="GV307:GV318" si="2035">BD370+GV306</f>
        <v>0</v>
      </c>
      <c r="GW307" s="171">
        <f t="shared" ref="GW307:GW318" si="2036">BG370+GW306</f>
        <v>0</v>
      </c>
      <c r="GX307" s="171">
        <f t="shared" ref="GX307:GX318" si="2037">BJ370+GX306</f>
        <v>0</v>
      </c>
      <c r="GY307" s="171">
        <f t="shared" ref="GY307:GY318" si="2038">BM370+GY306</f>
        <v>20920.27</v>
      </c>
      <c r="GZ307" s="171">
        <f t="shared" ref="GZ307:GZ318" si="2039">BP370+GZ306</f>
        <v>0</v>
      </c>
      <c r="HA307" s="171">
        <f t="shared" ref="HA307:HA318" si="2040">BS370+HA306</f>
        <v>0</v>
      </c>
      <c r="HB307" s="171">
        <f t="shared" ref="HB307:HB318" si="2041">BV370+HB306</f>
        <v>121135.49000000006</v>
      </c>
      <c r="HC307" s="171">
        <f t="shared" ref="HC307:HC318" si="2042">BY370+HC306</f>
        <v>15935.71</v>
      </c>
      <c r="HD307" s="171">
        <f t="shared" ref="HD307:HD318" si="2043">CB370+HD306</f>
        <v>0</v>
      </c>
      <c r="HE307" s="171">
        <f t="shared" ref="HE307:HE318" si="2044">CE370+HE306</f>
        <v>0</v>
      </c>
      <c r="HF307" s="171">
        <f t="shared" ref="HF307:HF318" si="2045">CH370+HF306</f>
        <v>0</v>
      </c>
      <c r="HG307" s="171">
        <f t="shared" ref="HG307:HG318" si="2046">CK370+HG306</f>
        <v>0</v>
      </c>
      <c r="HH307" s="171">
        <f t="shared" ref="HH307:HH318" si="2047">CN370+HH306</f>
        <v>0</v>
      </c>
      <c r="HI307" s="778"/>
      <c r="HJ307" s="171">
        <f t="shared" ref="HJ307:HJ318" si="2048">CO370</f>
        <v>-1533.15</v>
      </c>
      <c r="HK307" s="171">
        <f t="shared" ref="HK307:HK318" si="2049">CP370</f>
        <v>2961.25</v>
      </c>
      <c r="HL307" s="172">
        <f t="shared" ref="HL307:HL318" si="2050">B370</f>
        <v>44197</v>
      </c>
      <c r="HM307" s="171">
        <f t="shared" si="1706"/>
        <v>471891.77000000019</v>
      </c>
      <c r="HN307" s="686"/>
      <c r="HO307" s="160"/>
      <c r="HP307" s="160"/>
      <c r="HQ307" s="171"/>
      <c r="HR307" s="168"/>
      <c r="HS307" s="168"/>
      <c r="HT307" s="160"/>
      <c r="HU307" s="158"/>
      <c r="HV307" s="158"/>
      <c r="HW307" s="185"/>
      <c r="HX307" s="468"/>
      <c r="HY307" s="156"/>
      <c r="HZ307" s="156"/>
      <c r="IA307" s="156"/>
      <c r="IB307" s="156"/>
      <c r="IC307" s="156"/>
      <c r="ID307" s="156"/>
      <c r="IE307" s="156"/>
      <c r="IF307" s="156"/>
      <c r="IG307" s="156"/>
      <c r="IH307" s="156"/>
      <c r="II307" s="156"/>
      <c r="IJ307" s="156"/>
      <c r="IK307" s="156"/>
      <c r="IL307" s="156"/>
      <c r="IM307" s="156"/>
      <c r="IN307" s="156"/>
      <c r="IO307" s="156"/>
      <c r="IP307" s="156"/>
      <c r="IQ307" s="156"/>
      <c r="IR307" s="156"/>
      <c r="IS307" s="156"/>
      <c r="IT307" s="156"/>
      <c r="IU307" s="156"/>
      <c r="IV307" s="156"/>
      <c r="IW307" s="156"/>
      <c r="IX307" s="156"/>
      <c r="IY307" s="156"/>
      <c r="IZ307" s="156"/>
      <c r="JA307" s="156"/>
      <c r="JB307" s="156"/>
      <c r="JC307" s="156"/>
      <c r="JD307" s="156"/>
      <c r="JE307" s="156"/>
      <c r="JF307" s="156"/>
      <c r="JG307" s="156"/>
      <c r="JH307" s="156"/>
      <c r="JI307" s="156"/>
      <c r="JJ307" s="156"/>
      <c r="JK307" s="156"/>
      <c r="JL307" s="156"/>
      <c r="JM307" s="156"/>
      <c r="JN307" s="156"/>
      <c r="JO307" s="156"/>
      <c r="JP307" s="156"/>
      <c r="JQ307" s="156"/>
      <c r="JR307" s="156"/>
      <c r="JS307" s="156"/>
      <c r="JT307" s="156"/>
      <c r="JU307" s="156"/>
    </row>
    <row r="308" spans="1:281" s="174" customFormat="1" ht="19.5" customHeight="1" x14ac:dyDescent="0.35">
      <c r="A308" s="156"/>
      <c r="B308" s="813"/>
      <c r="C308" s="814"/>
      <c r="D308" s="816"/>
      <c r="E308" s="816"/>
      <c r="F308" s="822">
        <f>CQ308</f>
        <v>117971.90999999999</v>
      </c>
      <c r="G308" s="823"/>
      <c r="H308" s="824">
        <f>F308/D55</f>
        <v>4.7188763999999992</v>
      </c>
      <c r="I308" s="766"/>
      <c r="J308" s="187"/>
      <c r="K308" s="268"/>
      <c r="L308" s="162">
        <f>L305</f>
        <v>0</v>
      </c>
      <c r="M308" s="254">
        <v>12071.5</v>
      </c>
      <c r="N308" s="175">
        <f>M308*L308</f>
        <v>0</v>
      </c>
      <c r="O308" s="162">
        <f>O305</f>
        <v>0</v>
      </c>
      <c r="P308" s="254">
        <v>961.45</v>
      </c>
      <c r="Q308" s="176">
        <f>P308*O308</f>
        <v>0</v>
      </c>
      <c r="R308" s="161">
        <f>R305</f>
        <v>0</v>
      </c>
      <c r="S308" s="254">
        <v>12106.6</v>
      </c>
      <c r="T308" s="177">
        <f>S308*R308</f>
        <v>0</v>
      </c>
      <c r="U308" s="164">
        <f>U305</f>
        <v>0</v>
      </c>
      <c r="V308" s="254">
        <v>719.26</v>
      </c>
      <c r="W308" s="177">
        <f>V308*U308</f>
        <v>0</v>
      </c>
      <c r="X308" s="164">
        <f>X305</f>
        <v>0</v>
      </c>
      <c r="Y308" s="250">
        <v>27327</v>
      </c>
      <c r="Z308" s="178">
        <f>Y308*X308</f>
        <v>0</v>
      </c>
      <c r="AA308" s="165">
        <f>AA305</f>
        <v>0</v>
      </c>
      <c r="AB308" s="250">
        <v>13468.5</v>
      </c>
      <c r="AC308" s="179">
        <f>AB308*AA308</f>
        <v>0</v>
      </c>
      <c r="AD308" s="164">
        <f>AD305</f>
        <v>0</v>
      </c>
      <c r="AE308" s="250">
        <v>2381.6999999999998</v>
      </c>
      <c r="AF308" s="179">
        <f>AE308*AD308</f>
        <v>0</v>
      </c>
      <c r="AG308" s="164">
        <f>AG305</f>
        <v>0</v>
      </c>
      <c r="AH308" s="245">
        <v>11337</v>
      </c>
      <c r="AI308" s="178">
        <f>AH308*AG308</f>
        <v>0</v>
      </c>
      <c r="AJ308" s="165">
        <f>AJ305</f>
        <v>0</v>
      </c>
      <c r="AK308" s="245">
        <v>5434.5</v>
      </c>
      <c r="AL308" s="179">
        <f>AK308*AJ308</f>
        <v>0</v>
      </c>
      <c r="AM308" s="164">
        <f>AM305</f>
        <v>0</v>
      </c>
      <c r="AN308" s="245">
        <v>1893</v>
      </c>
      <c r="AO308" s="178">
        <f>AN308*AM308</f>
        <v>0</v>
      </c>
      <c r="AP308" s="165">
        <f>AP305</f>
        <v>0</v>
      </c>
      <c r="AQ308" s="254">
        <v>500</v>
      </c>
      <c r="AR308" s="179">
        <f>AQ308*AP308</f>
        <v>0</v>
      </c>
      <c r="AS308" s="164">
        <f>AS305</f>
        <v>1</v>
      </c>
      <c r="AT308" s="261">
        <v>-336.1</v>
      </c>
      <c r="AU308" s="180">
        <f>AT308*AS308</f>
        <v>-336.1</v>
      </c>
      <c r="AV308" s="162">
        <f>AV305</f>
        <v>0</v>
      </c>
      <c r="AW308" s="254">
        <v>3788</v>
      </c>
      <c r="AX308" s="176">
        <f>AW308*AV308</f>
        <v>0</v>
      </c>
      <c r="AY308" s="161">
        <f>AY305</f>
        <v>0</v>
      </c>
      <c r="AZ308" s="251">
        <v>-6434.51</v>
      </c>
      <c r="BA308" s="181">
        <f>AZ308*AY308</f>
        <v>0</v>
      </c>
      <c r="BB308" s="162">
        <f>BB305</f>
        <v>0</v>
      </c>
      <c r="BC308" s="251">
        <v>-694.15</v>
      </c>
      <c r="BD308" s="182">
        <f>BC308*BB308</f>
        <v>0</v>
      </c>
      <c r="BE308" s="161">
        <f>BE305</f>
        <v>0</v>
      </c>
      <c r="BF308" s="251">
        <v>-4775</v>
      </c>
      <c r="BG308" s="182">
        <f>BF308*BE308</f>
        <v>0</v>
      </c>
      <c r="BH308" s="161">
        <f>BH305</f>
        <v>0</v>
      </c>
      <c r="BI308" s="251">
        <v>-2680</v>
      </c>
      <c r="BJ308" s="180">
        <f>BI308*BH308</f>
        <v>0</v>
      </c>
      <c r="BK308" s="161">
        <f>BK305</f>
        <v>1</v>
      </c>
      <c r="BL308" s="251">
        <v>-1004</v>
      </c>
      <c r="BM308" s="180">
        <f>BL308*BK308</f>
        <v>-1004</v>
      </c>
      <c r="BN308" s="161">
        <f>BN305</f>
        <v>0</v>
      </c>
      <c r="BO308" s="261">
        <v>-839.75</v>
      </c>
      <c r="BP308" s="176">
        <f>BO308*BN308</f>
        <v>0</v>
      </c>
      <c r="BQ308" s="161">
        <f>BQ305</f>
        <v>0</v>
      </c>
      <c r="BR308" s="254">
        <v>16608.5</v>
      </c>
      <c r="BS308" s="182">
        <f>BR308*BQ308</f>
        <v>0</v>
      </c>
      <c r="BT308" s="161">
        <f>BT305</f>
        <v>1</v>
      </c>
      <c r="BU308" s="254">
        <v>8089.75</v>
      </c>
      <c r="BV308" s="180">
        <f>BU308*BT308</f>
        <v>8089.75</v>
      </c>
      <c r="BW308" s="162">
        <f>BW305</f>
        <v>1</v>
      </c>
      <c r="BX308" s="254">
        <v>1274.75</v>
      </c>
      <c r="BY308" s="176">
        <f>BX308*BW308</f>
        <v>1274.75</v>
      </c>
      <c r="BZ308" s="161">
        <f>BZ305</f>
        <v>0</v>
      </c>
      <c r="CA308" s="254">
        <v>6706.02</v>
      </c>
      <c r="CB308" s="180">
        <f>CA308*BZ308</f>
        <v>0</v>
      </c>
      <c r="CC308" s="162">
        <f>CC305</f>
        <v>0</v>
      </c>
      <c r="CD308" s="254">
        <v>1111.95</v>
      </c>
      <c r="CE308" s="182">
        <f>CD308*CC308</f>
        <v>0</v>
      </c>
      <c r="CF308" s="410">
        <f>CF306</f>
        <v>0</v>
      </c>
      <c r="CG308" s="254">
        <v>31089</v>
      </c>
      <c r="CH308" s="182">
        <f>CG308*CF308</f>
        <v>0</v>
      </c>
      <c r="CI308" s="416">
        <f>CI305</f>
        <v>0</v>
      </c>
      <c r="CJ308" s="254">
        <v>15369</v>
      </c>
      <c r="CK308" s="444">
        <f>CJ308*CI308</f>
        <v>0</v>
      </c>
      <c r="CL308" s="162">
        <f>CL305</f>
        <v>0</v>
      </c>
      <c r="CM308" s="254">
        <v>2793</v>
      </c>
      <c r="CN308" s="608">
        <f>CM308*CL308</f>
        <v>0</v>
      </c>
      <c r="CO308" s="606">
        <f>N308+Q308+T308+W308+Z308+AC308+AF308+AI308+AL308+AO308+AR308+AU308+AX308+BA308+BD308+BG308+BJ308+BM308+BP308+BS308+BV308+BY308+CB308+CE308+CH308+CK308+CN308</f>
        <v>8024.4</v>
      </c>
      <c r="CP308" s="291">
        <f>FG308+FD308+FA308+EX308+EU308++ER308+EO308+EL308+EI308+EF308+EC308+DZ308+DW308+DT308+DQ308+DN308+DK308+DH308+DE308+DB308+CY308+CV308</f>
        <v>109947.51</v>
      </c>
      <c r="CQ308" s="733">
        <f>CO308+CP308</f>
        <v>117971.90999999999</v>
      </c>
      <c r="CR308" s="599"/>
      <c r="CS308" s="359"/>
      <c r="CT308" s="161">
        <f>CT306</f>
        <v>0</v>
      </c>
      <c r="CU308" s="624">
        <v>39820.449999999997</v>
      </c>
      <c r="CV308" s="175">
        <f>CU308*CT308</f>
        <v>0</v>
      </c>
      <c r="CW308" s="161">
        <f>CW306</f>
        <v>0</v>
      </c>
      <c r="CX308" s="624">
        <v>3982.05</v>
      </c>
      <c r="CY308" s="625">
        <f>CX308*CW308</f>
        <v>0</v>
      </c>
      <c r="CZ308" s="161">
        <f>CZ306</f>
        <v>0</v>
      </c>
      <c r="DA308" s="624">
        <v>10436.98</v>
      </c>
      <c r="DB308" s="626">
        <f>DA308*CZ308</f>
        <v>0</v>
      </c>
      <c r="DC308" s="161">
        <f>DC306</f>
        <v>0</v>
      </c>
      <c r="DD308" s="624">
        <v>1043.7</v>
      </c>
      <c r="DE308" s="626">
        <f>DD308*DC308</f>
        <v>0</v>
      </c>
      <c r="DF308" s="161">
        <f>DF306</f>
        <v>0</v>
      </c>
      <c r="DG308" s="624">
        <v>17118.02</v>
      </c>
      <c r="DH308" s="180">
        <f>DG308*DF308</f>
        <v>0</v>
      </c>
      <c r="DI308" s="161">
        <f>DI306</f>
        <v>0</v>
      </c>
      <c r="DJ308" s="624">
        <v>8559.01</v>
      </c>
      <c r="DK308" s="625">
        <f>DJ308*DI308</f>
        <v>0</v>
      </c>
      <c r="DL308" s="161">
        <f>DL306</f>
        <v>0</v>
      </c>
      <c r="DM308" s="624">
        <v>1711.8</v>
      </c>
      <c r="DN308" s="625">
        <f>DM308*DL308</f>
        <v>0</v>
      </c>
      <c r="DO308" s="161">
        <f>DO306</f>
        <v>0</v>
      </c>
      <c r="DP308" s="624">
        <v>25394.959999999999</v>
      </c>
      <c r="DQ308" s="180">
        <f>DP308*DO308</f>
        <v>0</v>
      </c>
      <c r="DR308" s="161">
        <f>DR306</f>
        <v>0</v>
      </c>
      <c r="DS308" s="624">
        <v>12697.48</v>
      </c>
      <c r="DT308" s="625">
        <f>DS308*DR308</f>
        <v>0</v>
      </c>
      <c r="DU308" s="161">
        <f>DU306</f>
        <v>0</v>
      </c>
      <c r="DV308" s="624">
        <v>5078.99</v>
      </c>
      <c r="DW308" s="180">
        <f>DV308*DU308</f>
        <v>0</v>
      </c>
      <c r="DX308" s="161">
        <f>DX306</f>
        <v>1</v>
      </c>
      <c r="DY308" s="624">
        <v>6581.01</v>
      </c>
      <c r="DZ308" s="625">
        <f>DY308*DX308</f>
        <v>6581.01</v>
      </c>
      <c r="EA308" s="161">
        <f>EA306</f>
        <v>0</v>
      </c>
      <c r="EB308" s="624">
        <v>658.1</v>
      </c>
      <c r="EC308" s="180">
        <f>EB308*EA308</f>
        <v>0</v>
      </c>
      <c r="ED308" s="161">
        <f>ED306</f>
        <v>2</v>
      </c>
      <c r="EE308" s="624">
        <v>11427</v>
      </c>
      <c r="EF308" s="625">
        <f>EE308*ED308</f>
        <v>22854</v>
      </c>
      <c r="EG308" s="161">
        <f>EG306</f>
        <v>0</v>
      </c>
      <c r="EH308" s="624">
        <v>3558.77</v>
      </c>
      <c r="EI308" s="626">
        <f>EH308*EG308</f>
        <v>0</v>
      </c>
      <c r="EJ308" s="161">
        <f>EJ306</f>
        <v>0</v>
      </c>
      <c r="EK308" s="624">
        <v>355.88</v>
      </c>
      <c r="EL308" s="626">
        <f>EK308*EJ308</f>
        <v>0</v>
      </c>
      <c r="EM308" s="161">
        <f>EM306</f>
        <v>0</v>
      </c>
      <c r="EN308" s="624">
        <v>7297.48</v>
      </c>
      <c r="EO308" s="180">
        <f>EN308*EM308</f>
        <v>0</v>
      </c>
      <c r="EP308" s="161">
        <f>EP306</f>
        <v>0</v>
      </c>
      <c r="EQ308" s="624">
        <v>3648.74</v>
      </c>
      <c r="ER308" s="180">
        <f>EQ308*EP308</f>
        <v>0</v>
      </c>
      <c r="ES308" s="161">
        <f>ES306</f>
        <v>0</v>
      </c>
      <c r="ET308" s="624">
        <v>729.75</v>
      </c>
      <c r="EU308" s="625">
        <f>ET308*ES308</f>
        <v>0</v>
      </c>
      <c r="EV308" s="161">
        <f>EV306</f>
        <v>1</v>
      </c>
      <c r="EW308" s="624">
        <v>53675</v>
      </c>
      <c r="EX308" s="626">
        <f>EW308*EV308</f>
        <v>53675</v>
      </c>
      <c r="EY308" s="161">
        <f>EY306</f>
        <v>1</v>
      </c>
      <c r="EZ308" s="624">
        <v>26837.5</v>
      </c>
      <c r="FA308" s="180">
        <f>EZ308*EY308</f>
        <v>26837.5</v>
      </c>
      <c r="FB308" s="161">
        <f>FB306</f>
        <v>0</v>
      </c>
      <c r="FC308" s="624">
        <v>5367.5</v>
      </c>
      <c r="FD308" s="625">
        <f>FC308*FB308</f>
        <v>0</v>
      </c>
      <c r="FE308" s="161">
        <f>FE306</f>
        <v>0</v>
      </c>
      <c r="FF308" s="624">
        <v>12111.01</v>
      </c>
      <c r="FG308" s="180">
        <f>FF308*FE308</f>
        <v>0</v>
      </c>
      <c r="FH308" s="860"/>
      <c r="FI308" s="662">
        <f t="shared" si="1400"/>
        <v>44228</v>
      </c>
      <c r="FJ308" s="688">
        <f t="shared" ref="FJ308:FJ318" si="2051">FJ307+CV371</f>
        <v>0</v>
      </c>
      <c r="FK308" s="688">
        <f t="shared" si="2000"/>
        <v>0</v>
      </c>
      <c r="FL308" s="240">
        <f t="shared" si="2001"/>
        <v>0</v>
      </c>
      <c r="FM308" s="240">
        <f t="shared" si="2002"/>
        <v>0</v>
      </c>
      <c r="FN308" s="240">
        <f t="shared" si="2003"/>
        <v>0</v>
      </c>
      <c r="FO308" s="240">
        <f t="shared" si="2004"/>
        <v>0</v>
      </c>
      <c r="FP308" s="240">
        <f t="shared" si="2005"/>
        <v>0</v>
      </c>
      <c r="FQ308" s="240">
        <f t="shared" si="2006"/>
        <v>0</v>
      </c>
      <c r="FR308" s="240">
        <f t="shared" si="2007"/>
        <v>0</v>
      </c>
      <c r="FS308" s="240">
        <f t="shared" si="2008"/>
        <v>0</v>
      </c>
      <c r="FT308" s="240">
        <f t="shared" si="2009"/>
        <v>30516.02</v>
      </c>
      <c r="FU308" s="240">
        <f t="shared" si="2010"/>
        <v>0</v>
      </c>
      <c r="FV308" s="240">
        <f t="shared" si="2011"/>
        <v>76175.94</v>
      </c>
      <c r="FW308" s="240">
        <f t="shared" si="2012"/>
        <v>0</v>
      </c>
      <c r="FX308" s="240">
        <f t="shared" si="2013"/>
        <v>0</v>
      </c>
      <c r="FY308" s="240">
        <f t="shared" si="2014"/>
        <v>0</v>
      </c>
      <c r="FZ308" s="240">
        <f t="shared" si="2015"/>
        <v>0</v>
      </c>
      <c r="GA308" s="240">
        <f t="shared" si="2016"/>
        <v>0</v>
      </c>
      <c r="GB308" s="240">
        <f t="shared" si="2017"/>
        <v>130562.43000000002</v>
      </c>
      <c r="GC308" s="681">
        <f t="shared" si="2018"/>
        <v>65281.209999999992</v>
      </c>
      <c r="GD308" s="681">
        <f t="shared" si="2019"/>
        <v>0</v>
      </c>
      <c r="GE308" s="681">
        <f t="shared" si="2020"/>
        <v>0</v>
      </c>
      <c r="GF308" s="681">
        <f t="shared" si="1704"/>
        <v>302535.59999999998</v>
      </c>
      <c r="GG308" s="169">
        <f t="shared" si="1705"/>
        <v>44228</v>
      </c>
      <c r="GH308" s="686">
        <f t="shared" si="2021"/>
        <v>0</v>
      </c>
      <c r="GI308" s="171">
        <f t="shared" si="2022"/>
        <v>0</v>
      </c>
      <c r="GJ308" s="171">
        <f t="shared" si="2023"/>
        <v>0</v>
      </c>
      <c r="GK308" s="171">
        <f t="shared" si="2024"/>
        <v>0</v>
      </c>
      <c r="GL308" s="171">
        <f t="shared" si="2025"/>
        <v>0</v>
      </c>
      <c r="GM308" s="171">
        <f t="shared" si="2026"/>
        <v>0</v>
      </c>
      <c r="GN308" s="171">
        <f t="shared" si="2027"/>
        <v>0</v>
      </c>
      <c r="GO308" s="171">
        <f t="shared" si="2028"/>
        <v>0</v>
      </c>
      <c r="GP308" s="171">
        <f t="shared" si="2029"/>
        <v>0</v>
      </c>
      <c r="GQ308" s="171">
        <f t="shared" si="2030"/>
        <v>0</v>
      </c>
      <c r="GR308" s="171">
        <f t="shared" si="2031"/>
        <v>0</v>
      </c>
      <c r="GS308" s="171">
        <f t="shared" si="2032"/>
        <v>11528.900000000005</v>
      </c>
      <c r="GT308" s="171">
        <f t="shared" si="2033"/>
        <v>0</v>
      </c>
      <c r="GU308" s="171">
        <f t="shared" si="2034"/>
        <v>0</v>
      </c>
      <c r="GV308" s="171">
        <f t="shared" si="2035"/>
        <v>0</v>
      </c>
      <c r="GW308" s="171">
        <f t="shared" si="2036"/>
        <v>0</v>
      </c>
      <c r="GX308" s="171">
        <f t="shared" si="2037"/>
        <v>0</v>
      </c>
      <c r="GY308" s="171">
        <f t="shared" si="2038"/>
        <v>20747.77</v>
      </c>
      <c r="GZ308" s="171">
        <f t="shared" si="2039"/>
        <v>0</v>
      </c>
      <c r="HA308" s="171">
        <f t="shared" si="2040"/>
        <v>0</v>
      </c>
      <c r="HB308" s="171">
        <f t="shared" si="2041"/>
        <v>122166.74000000006</v>
      </c>
      <c r="HC308" s="171">
        <f t="shared" si="2042"/>
        <v>16141.96</v>
      </c>
      <c r="HD308" s="171">
        <f t="shared" si="2043"/>
        <v>0</v>
      </c>
      <c r="HE308" s="171">
        <f t="shared" si="2044"/>
        <v>0</v>
      </c>
      <c r="HF308" s="171">
        <f t="shared" si="2045"/>
        <v>0</v>
      </c>
      <c r="HG308" s="171">
        <f t="shared" si="2046"/>
        <v>0</v>
      </c>
      <c r="HH308" s="171">
        <f t="shared" si="2047"/>
        <v>0</v>
      </c>
      <c r="HI308" s="778"/>
      <c r="HJ308" s="171">
        <f t="shared" si="2048"/>
        <v>884.2</v>
      </c>
      <c r="HK308" s="171">
        <f t="shared" si="2049"/>
        <v>345</v>
      </c>
      <c r="HL308" s="172">
        <f t="shared" si="2050"/>
        <v>44228</v>
      </c>
      <c r="HM308" s="171">
        <f t="shared" si="1706"/>
        <v>473120.9700000002</v>
      </c>
      <c r="HN308" s="686"/>
      <c r="HO308" s="160"/>
      <c r="HP308" s="160"/>
      <c r="HQ308" s="171"/>
      <c r="HR308" s="168"/>
      <c r="HS308" s="168"/>
      <c r="HT308" s="160"/>
      <c r="HU308" s="158"/>
      <c r="HV308" s="158"/>
      <c r="HW308" s="185"/>
      <c r="HX308" s="468"/>
      <c r="HY308" s="156"/>
      <c r="HZ308" s="156"/>
      <c r="IA308" s="156"/>
      <c r="IB308" s="156"/>
      <c r="IC308" s="156"/>
      <c r="ID308" s="156"/>
      <c r="IE308" s="156"/>
      <c r="IF308" s="156"/>
      <c r="IG308" s="156"/>
      <c r="IH308" s="156"/>
      <c r="II308" s="156"/>
      <c r="IJ308" s="156"/>
      <c r="IK308" s="156"/>
      <c r="IL308" s="156"/>
      <c r="IM308" s="156"/>
      <c r="IN308" s="156"/>
      <c r="IO308" s="156"/>
      <c r="IP308" s="156"/>
      <c r="IQ308" s="156"/>
      <c r="IR308" s="156"/>
      <c r="IS308" s="156"/>
      <c r="IT308" s="156"/>
      <c r="IU308" s="156"/>
      <c r="IV308" s="156"/>
      <c r="IW308" s="156"/>
      <c r="IX308" s="156"/>
      <c r="IY308" s="156"/>
      <c r="IZ308" s="156"/>
      <c r="JA308" s="156"/>
      <c r="JB308" s="156"/>
      <c r="JC308" s="156"/>
      <c r="JD308" s="156"/>
      <c r="JE308" s="156"/>
      <c r="JF308" s="156"/>
      <c r="JG308" s="156"/>
      <c r="JH308" s="156"/>
      <c r="JI308" s="156"/>
      <c r="JJ308" s="156"/>
      <c r="JK308" s="156"/>
      <c r="JL308" s="156"/>
      <c r="JM308" s="156"/>
      <c r="JN308" s="156"/>
      <c r="JO308" s="156"/>
      <c r="JP308" s="156"/>
      <c r="JQ308" s="156"/>
      <c r="JR308" s="156"/>
      <c r="JS308" s="156"/>
      <c r="JT308" s="156"/>
      <c r="JU308" s="156"/>
    </row>
    <row r="309" spans="1:281" s="174" customFormat="1" ht="19.5" customHeight="1" x14ac:dyDescent="0.35">
      <c r="A309" s="156"/>
      <c r="B309" s="813"/>
      <c r="C309" s="814"/>
      <c r="D309" s="816"/>
      <c r="E309" s="816"/>
      <c r="F309" s="814"/>
      <c r="G309" s="817"/>
      <c r="H309" s="818"/>
      <c r="I309" s="765"/>
      <c r="J309" s="159"/>
      <c r="K309" s="268"/>
      <c r="L309" s="162"/>
      <c r="M309"/>
      <c r="N309" s="188"/>
      <c r="O309" s="162"/>
      <c r="P309"/>
      <c r="Q309" s="189"/>
      <c r="R309" s="161"/>
      <c r="S309"/>
      <c r="T309" s="190"/>
      <c r="U309" s="164"/>
      <c r="V309"/>
      <c r="W309" s="191"/>
      <c r="X309" s="164"/>
      <c r="Y309"/>
      <c r="Z309" s="192"/>
      <c r="AA309" s="165"/>
      <c r="AB309"/>
      <c r="AC309" s="191"/>
      <c r="AD309" s="164"/>
      <c r="AE309"/>
      <c r="AF309" s="191"/>
      <c r="AG309" s="164"/>
      <c r="AH309" s="438"/>
      <c r="AI309" s="192"/>
      <c r="AJ309" s="165"/>
      <c r="AK309" s="438"/>
      <c r="AL309" s="191"/>
      <c r="AM309" s="164"/>
      <c r="AN309" s="438"/>
      <c r="AO309" s="192"/>
      <c r="AP309" s="165"/>
      <c r="AQ309"/>
      <c r="AR309" s="191"/>
      <c r="AS309" s="164"/>
      <c r="AT309"/>
      <c r="AU309" s="193"/>
      <c r="AV309" s="162"/>
      <c r="AW309"/>
      <c r="AX309" s="189"/>
      <c r="AY309" s="161"/>
      <c r="AZ309"/>
      <c r="BA309" s="193"/>
      <c r="BB309" s="162"/>
      <c r="BC309"/>
      <c r="BD309" s="189"/>
      <c r="BE309" s="161"/>
      <c r="BF309" s="24"/>
      <c r="BG309" s="189"/>
      <c r="BH309" s="161"/>
      <c r="BI309" s="24"/>
      <c r="BJ309" s="193"/>
      <c r="BK309" s="161"/>
      <c r="BL309" s="24"/>
      <c r="BM309" s="193"/>
      <c r="BN309" s="161"/>
      <c r="BO309"/>
      <c r="BP309" s="189"/>
      <c r="BQ309" s="161"/>
      <c r="BR309"/>
      <c r="BS309" s="189"/>
      <c r="BT309" s="161"/>
      <c r="BU309"/>
      <c r="BV309" s="193"/>
      <c r="BW309" s="162"/>
      <c r="BX309"/>
      <c r="BY309" s="189"/>
      <c r="BZ309" s="161"/>
      <c r="CA309"/>
      <c r="CB309" s="193"/>
      <c r="CC309" s="162"/>
      <c r="CD309"/>
      <c r="CE309" s="194"/>
      <c r="CF309" s="411"/>
      <c r="CG309"/>
      <c r="CH309" s="189"/>
      <c r="CI309" s="416"/>
      <c r="CJ309"/>
      <c r="CK309" s="445"/>
      <c r="CL309" s="162"/>
      <c r="CM309"/>
      <c r="CN309" s="609"/>
      <c r="CO309" s="158"/>
      <c r="CP309" s="189"/>
      <c r="CQ309" s="734"/>
      <c r="CR309" s="600"/>
      <c r="CS309" s="359"/>
      <c r="CT309" s="161"/>
      <c r="CU309" s="24"/>
      <c r="CV309" s="188"/>
      <c r="CW309" s="161"/>
      <c r="CX309" s="24"/>
      <c r="CY309" s="627"/>
      <c r="CZ309" s="161"/>
      <c r="DA309" s="24"/>
      <c r="DB309" s="628"/>
      <c r="DC309" s="161"/>
      <c r="DD309" s="24"/>
      <c r="DE309" s="627"/>
      <c r="DF309" s="161"/>
      <c r="DG309" s="24"/>
      <c r="DH309" s="193"/>
      <c r="DI309" s="161"/>
      <c r="DJ309" s="24"/>
      <c r="DK309" s="627"/>
      <c r="DL309" s="161"/>
      <c r="DM309" s="24"/>
      <c r="DN309" s="627"/>
      <c r="DO309" s="161"/>
      <c r="DP309" s="24"/>
      <c r="DQ309" s="193"/>
      <c r="DR309" s="161"/>
      <c r="DS309" s="24"/>
      <c r="DT309" s="627"/>
      <c r="DU309" s="161"/>
      <c r="DV309" s="24"/>
      <c r="DW309" s="193"/>
      <c r="DX309" s="161"/>
      <c r="DY309" s="24"/>
      <c r="DZ309" s="627"/>
      <c r="EA309" s="161"/>
      <c r="EB309" s="24"/>
      <c r="EC309" s="193"/>
      <c r="ED309" s="161"/>
      <c r="EE309" s="24"/>
      <c r="EF309" s="627"/>
      <c r="EG309" s="161"/>
      <c r="EH309" s="24"/>
      <c r="EI309" s="627"/>
      <c r="EJ309" s="161"/>
      <c r="EK309" s="24"/>
      <c r="EL309" s="627"/>
      <c r="EM309" s="161"/>
      <c r="EN309" s="24"/>
      <c r="EO309" s="193"/>
      <c r="EP309" s="161"/>
      <c r="EQ309" s="24"/>
      <c r="ER309" s="193"/>
      <c r="ES309" s="161"/>
      <c r="ET309" s="24"/>
      <c r="EU309" s="627"/>
      <c r="EV309" s="161"/>
      <c r="EW309" s="24"/>
      <c r="EX309" s="627"/>
      <c r="EY309" s="161"/>
      <c r="EZ309" s="24"/>
      <c r="FA309" s="193"/>
      <c r="FB309" s="161"/>
      <c r="FC309" s="24"/>
      <c r="FD309" s="627"/>
      <c r="FE309" s="161"/>
      <c r="FF309" s="24"/>
      <c r="FG309" s="193"/>
      <c r="FH309" s="861"/>
      <c r="FI309" s="662">
        <f t="shared" si="1400"/>
        <v>44256</v>
      </c>
      <c r="FJ309" s="688">
        <f t="shared" si="2051"/>
        <v>0</v>
      </c>
      <c r="FK309" s="688">
        <f t="shared" si="2000"/>
        <v>0</v>
      </c>
      <c r="FL309" s="240">
        <f t="shared" si="2001"/>
        <v>0</v>
      </c>
      <c r="FM309" s="240">
        <f t="shared" si="2002"/>
        <v>0</v>
      </c>
      <c r="FN309" s="240">
        <f t="shared" si="2003"/>
        <v>0</v>
      </c>
      <c r="FO309" s="240">
        <f t="shared" si="2004"/>
        <v>0</v>
      </c>
      <c r="FP309" s="240">
        <f t="shared" si="2005"/>
        <v>0</v>
      </c>
      <c r="FQ309" s="240">
        <f t="shared" si="2006"/>
        <v>0</v>
      </c>
      <c r="FR309" s="240">
        <f t="shared" si="2007"/>
        <v>0</v>
      </c>
      <c r="FS309" s="240">
        <f t="shared" si="2008"/>
        <v>0</v>
      </c>
      <c r="FT309" s="240">
        <f t="shared" si="2009"/>
        <v>29426.02</v>
      </c>
      <c r="FU309" s="240">
        <f t="shared" si="2010"/>
        <v>0</v>
      </c>
      <c r="FV309" s="240">
        <f t="shared" si="2011"/>
        <v>72629.960000000006</v>
      </c>
      <c r="FW309" s="240">
        <f t="shared" si="2012"/>
        <v>0</v>
      </c>
      <c r="FX309" s="240">
        <f t="shared" si="2013"/>
        <v>0</v>
      </c>
      <c r="FY309" s="240">
        <f t="shared" si="2014"/>
        <v>0</v>
      </c>
      <c r="FZ309" s="240">
        <f t="shared" si="2015"/>
        <v>0</v>
      </c>
      <c r="GA309" s="240">
        <f t="shared" si="2016"/>
        <v>0</v>
      </c>
      <c r="GB309" s="240">
        <f t="shared" si="2017"/>
        <v>133962.43000000002</v>
      </c>
      <c r="GC309" s="681">
        <f t="shared" si="2018"/>
        <v>66981.209999999992</v>
      </c>
      <c r="GD309" s="681">
        <f t="shared" si="2019"/>
        <v>0</v>
      </c>
      <c r="GE309" s="681">
        <f t="shared" si="2020"/>
        <v>0</v>
      </c>
      <c r="GF309" s="681">
        <f t="shared" si="1704"/>
        <v>302999.62</v>
      </c>
      <c r="GG309" s="169">
        <f t="shared" si="1705"/>
        <v>44256</v>
      </c>
      <c r="GH309" s="686">
        <f t="shared" si="2021"/>
        <v>0</v>
      </c>
      <c r="GI309" s="171">
        <f t="shared" si="2022"/>
        <v>0</v>
      </c>
      <c r="GJ309" s="171">
        <f t="shared" si="2023"/>
        <v>0</v>
      </c>
      <c r="GK309" s="171">
        <f t="shared" si="2024"/>
        <v>0</v>
      </c>
      <c r="GL309" s="171">
        <f t="shared" si="2025"/>
        <v>0</v>
      </c>
      <c r="GM309" s="171">
        <f t="shared" si="2026"/>
        <v>0</v>
      </c>
      <c r="GN309" s="171">
        <f t="shared" si="2027"/>
        <v>0</v>
      </c>
      <c r="GO309" s="171">
        <f t="shared" si="2028"/>
        <v>0</v>
      </c>
      <c r="GP309" s="171">
        <f t="shared" si="2029"/>
        <v>0</v>
      </c>
      <c r="GQ309" s="171">
        <f t="shared" si="2030"/>
        <v>0</v>
      </c>
      <c r="GR309" s="171">
        <f t="shared" si="2031"/>
        <v>0</v>
      </c>
      <c r="GS309" s="171">
        <f t="shared" si="2032"/>
        <v>11638.600000000006</v>
      </c>
      <c r="GT309" s="171">
        <f t="shared" si="2033"/>
        <v>0</v>
      </c>
      <c r="GU309" s="171">
        <f t="shared" si="2034"/>
        <v>0</v>
      </c>
      <c r="GV309" s="171">
        <f t="shared" si="2035"/>
        <v>0</v>
      </c>
      <c r="GW309" s="171">
        <f t="shared" si="2036"/>
        <v>0</v>
      </c>
      <c r="GX309" s="171">
        <f t="shared" si="2037"/>
        <v>0</v>
      </c>
      <c r="GY309" s="171">
        <f t="shared" si="2038"/>
        <v>21078.02</v>
      </c>
      <c r="GZ309" s="171">
        <f t="shared" si="2039"/>
        <v>0</v>
      </c>
      <c r="HA309" s="171">
        <f t="shared" si="2040"/>
        <v>0</v>
      </c>
      <c r="HB309" s="171">
        <f t="shared" si="2041"/>
        <v>124419.87000000007</v>
      </c>
      <c r="HC309" s="171">
        <f t="shared" si="2042"/>
        <v>16592.59</v>
      </c>
      <c r="HD309" s="171">
        <f t="shared" si="2043"/>
        <v>0</v>
      </c>
      <c r="HE309" s="171">
        <f t="shared" si="2044"/>
        <v>0</v>
      </c>
      <c r="HF309" s="171">
        <f t="shared" si="2045"/>
        <v>0</v>
      </c>
      <c r="HG309" s="171">
        <f t="shared" si="2046"/>
        <v>0</v>
      </c>
      <c r="HH309" s="171">
        <f t="shared" si="2047"/>
        <v>0</v>
      </c>
      <c r="HI309" s="778"/>
      <c r="HJ309" s="171">
        <f t="shared" si="2048"/>
        <v>3143.71</v>
      </c>
      <c r="HK309" s="171">
        <f t="shared" si="2049"/>
        <v>464.02</v>
      </c>
      <c r="HL309" s="172">
        <f t="shared" si="2050"/>
        <v>44256</v>
      </c>
      <c r="HM309" s="171">
        <f t="shared" si="1706"/>
        <v>476728.70000000024</v>
      </c>
      <c r="HN309" s="686"/>
      <c r="HO309" s="160"/>
      <c r="HP309" s="160"/>
      <c r="HQ309" s="171"/>
      <c r="HR309" s="168"/>
      <c r="HS309" s="168"/>
      <c r="HT309" s="160"/>
      <c r="HU309" s="158"/>
      <c r="HV309" s="158"/>
      <c r="HW309" s="170"/>
      <c r="HX309" s="468"/>
      <c r="HY309" s="156"/>
      <c r="HZ309" s="156"/>
      <c r="IA309" s="156"/>
      <c r="IB309" s="156"/>
      <c r="IC309" s="156"/>
      <c r="ID309" s="156"/>
      <c r="IE309" s="156"/>
      <c r="IF309" s="156"/>
      <c r="IG309" s="156"/>
      <c r="IH309" s="156"/>
      <c r="II309" s="156"/>
      <c r="IJ309" s="156"/>
      <c r="IK309" s="156"/>
      <c r="IL309" s="156"/>
      <c r="IM309" s="156"/>
      <c r="IN309" s="156"/>
      <c r="IO309" s="156"/>
      <c r="IP309" s="156"/>
      <c r="IQ309" s="156"/>
      <c r="IR309" s="156"/>
      <c r="IS309" s="156"/>
      <c r="IT309" s="156"/>
      <c r="IU309" s="156"/>
      <c r="IV309" s="156"/>
      <c r="IW309" s="156"/>
      <c r="IX309" s="156"/>
      <c r="IY309" s="156"/>
      <c r="IZ309" s="156"/>
      <c r="JA309" s="156"/>
      <c r="JB309" s="156"/>
      <c r="JC309" s="156"/>
      <c r="JD309" s="156"/>
      <c r="JE309" s="156"/>
      <c r="JF309" s="156"/>
      <c r="JG309" s="156"/>
      <c r="JH309" s="156"/>
      <c r="JI309" s="156"/>
      <c r="JJ309" s="156"/>
      <c r="JK309" s="156"/>
      <c r="JL309" s="156"/>
      <c r="JM309" s="156"/>
      <c r="JN309" s="156"/>
      <c r="JO309" s="156"/>
      <c r="JP309" s="156"/>
      <c r="JQ309" s="156"/>
      <c r="JR309" s="156"/>
      <c r="JS309" s="156"/>
      <c r="JT309" s="156"/>
      <c r="JU309" s="156"/>
    </row>
    <row r="310" spans="1:281" s="174" customFormat="1" ht="19.5" customHeight="1" x14ac:dyDescent="0.35">
      <c r="A310" s="156"/>
      <c r="B310" s="813">
        <f>EDATE(B306,1)</f>
        <v>42736</v>
      </c>
      <c r="C310" s="814">
        <f>C295</f>
        <v>25000</v>
      </c>
      <c r="D310" s="816">
        <f>(F308&lt;0)*-F308</f>
        <v>0</v>
      </c>
      <c r="E310" s="816">
        <f>(F308&gt;0)*-F308</f>
        <v>-117971.90999999999</v>
      </c>
      <c r="F310" s="814">
        <f t="shared" ref="F310:F321" si="2052">CQ310</f>
        <v>13494.33</v>
      </c>
      <c r="G310" s="817">
        <f>F310+D55</f>
        <v>38494.33</v>
      </c>
      <c r="H310" s="818">
        <f>F310/D55</f>
        <v>0.53977319999999995</v>
      </c>
      <c r="I310" s="765">
        <f>F310+I306</f>
        <v>285752.39</v>
      </c>
      <c r="J310" s="159">
        <f t="shared" ref="J310:J321" si="2053">HV310</f>
        <v>0</v>
      </c>
      <c r="K310" s="267">
        <v>42736</v>
      </c>
      <c r="L310" s="162">
        <f>L306</f>
        <v>0</v>
      </c>
      <c r="M310" s="260">
        <v>2002</v>
      </c>
      <c r="N310" s="175">
        <f t="shared" ref="N310:N321" si="2054">M310*L310</f>
        <v>0</v>
      </c>
      <c r="O310" s="162">
        <f>O306</f>
        <v>0</v>
      </c>
      <c r="P310" s="260">
        <v>200.2</v>
      </c>
      <c r="Q310" s="176">
        <f t="shared" ref="Q310:Q321" si="2055">P310*O310</f>
        <v>0</v>
      </c>
      <c r="R310" s="161">
        <f>R306</f>
        <v>0</v>
      </c>
      <c r="S310" s="260">
        <v>5063</v>
      </c>
      <c r="T310" s="177">
        <f t="shared" ref="T310:T321" si="2056">S310*R310</f>
        <v>0</v>
      </c>
      <c r="U310" s="164">
        <f>U306</f>
        <v>0</v>
      </c>
      <c r="V310" s="260">
        <v>506.3</v>
      </c>
      <c r="W310" s="177">
        <f t="shared" ref="W310:W321" si="2057">V310*U310</f>
        <v>0</v>
      </c>
      <c r="X310" s="164">
        <f>X306</f>
        <v>0</v>
      </c>
      <c r="Y310" s="248">
        <v>233</v>
      </c>
      <c r="Z310" s="178">
        <f t="shared" ref="Z310:Z321" si="2058">Y310*X310</f>
        <v>0</v>
      </c>
      <c r="AA310" s="165">
        <f>AA306</f>
        <v>0</v>
      </c>
      <c r="AB310" s="248">
        <v>97</v>
      </c>
      <c r="AC310" s="179">
        <f t="shared" ref="AC310:AC321" si="2059">AB310*AA310</f>
        <v>0</v>
      </c>
      <c r="AD310" s="164">
        <f>AD306</f>
        <v>0</v>
      </c>
      <c r="AE310" s="247">
        <v>-11.8</v>
      </c>
      <c r="AF310" s="179">
        <f t="shared" ref="AF310:AF321" si="2060">AE310*AD310</f>
        <v>0</v>
      </c>
      <c r="AG310" s="164">
        <f>AG306</f>
        <v>0</v>
      </c>
      <c r="AH310" s="439">
        <v>1891</v>
      </c>
      <c r="AI310" s="178">
        <f t="shared" ref="AI310:AI321" si="2061">AH310*AG310</f>
        <v>0</v>
      </c>
      <c r="AJ310" s="165">
        <f>AJ306</f>
        <v>0</v>
      </c>
      <c r="AK310" s="439">
        <v>926</v>
      </c>
      <c r="AL310" s="179">
        <f t="shared" ref="AL310:AL321" si="2062">AK310*AJ310</f>
        <v>0</v>
      </c>
      <c r="AM310" s="164">
        <f>AM306</f>
        <v>0</v>
      </c>
      <c r="AN310" s="439">
        <v>347</v>
      </c>
      <c r="AO310" s="178">
        <f t="shared" ref="AO310:AO321" si="2063">AN310*AM310</f>
        <v>0</v>
      </c>
      <c r="AP310" s="165">
        <f>AP306</f>
        <v>0</v>
      </c>
      <c r="AQ310" s="260">
        <v>428</v>
      </c>
      <c r="AR310" s="179">
        <f t="shared" ref="AR310:AR321" si="2064">AQ310*AP310</f>
        <v>0</v>
      </c>
      <c r="AS310" s="164">
        <f>AS306</f>
        <v>1</v>
      </c>
      <c r="AT310" s="260">
        <v>7.7</v>
      </c>
      <c r="AU310" s="180">
        <f t="shared" ref="AU310:AU321" si="2065">AT310*AS310</f>
        <v>7.7</v>
      </c>
      <c r="AV310" s="162">
        <f>AV306</f>
        <v>0</v>
      </c>
      <c r="AW310" s="260">
        <v>740</v>
      </c>
      <c r="AX310" s="176">
        <f t="shared" ref="AX310:AX321" si="2066">AW310*AV310</f>
        <v>0</v>
      </c>
      <c r="AY310" s="161">
        <f>AY306</f>
        <v>0</v>
      </c>
      <c r="AZ310" s="248">
        <v>2053.4899999999998</v>
      </c>
      <c r="BA310" s="181">
        <f t="shared" ref="BA310:BA321" si="2067">AZ310*AY310</f>
        <v>0</v>
      </c>
      <c r="BB310" s="162">
        <f>BB306</f>
        <v>0</v>
      </c>
      <c r="BC310" s="248">
        <v>201.45</v>
      </c>
      <c r="BD310" s="182">
        <f t="shared" ref="BD310:BD321" si="2068">BC310*BB310</f>
        <v>0</v>
      </c>
      <c r="BE310" s="161">
        <f>BE306</f>
        <v>0</v>
      </c>
      <c r="BF310" s="248">
        <v>2552.25</v>
      </c>
      <c r="BG310" s="182">
        <f t="shared" ref="BG310:BG321" si="2069">BF310*BE310</f>
        <v>0</v>
      </c>
      <c r="BH310" s="161">
        <f>BH306</f>
        <v>0</v>
      </c>
      <c r="BI310" s="248">
        <v>1256.6300000000001</v>
      </c>
      <c r="BJ310" s="180">
        <f t="shared" ref="BJ310:BJ321" si="2070">BI310*BH310</f>
        <v>0</v>
      </c>
      <c r="BK310" s="161">
        <f>BK306</f>
        <v>1</v>
      </c>
      <c r="BL310" s="248">
        <v>220.13</v>
      </c>
      <c r="BM310" s="180">
        <f t="shared" ref="BM310:BM321" si="2071">BL310*BK310</f>
        <v>220.13</v>
      </c>
      <c r="BN310" s="161">
        <f>BN306</f>
        <v>0</v>
      </c>
      <c r="BO310" s="260">
        <v>117.25</v>
      </c>
      <c r="BP310" s="176">
        <f t="shared" ref="BP310:BP321" si="2072">BO310*BN310</f>
        <v>0</v>
      </c>
      <c r="BQ310" s="161">
        <f>BQ306</f>
        <v>0</v>
      </c>
      <c r="BR310" s="260">
        <v>935.99</v>
      </c>
      <c r="BS310" s="182">
        <f t="shared" ref="BS310:BS321" si="2073">BR310*BQ310</f>
        <v>0</v>
      </c>
      <c r="BT310" s="161">
        <f>BT306</f>
        <v>1</v>
      </c>
      <c r="BU310" s="260">
        <v>448.49</v>
      </c>
      <c r="BV310" s="180">
        <f t="shared" ref="BV310:BV321" si="2074">BU310*BT310</f>
        <v>448.49</v>
      </c>
      <c r="BW310" s="162">
        <f>BW306</f>
        <v>1</v>
      </c>
      <c r="BX310" s="260">
        <v>58.5</v>
      </c>
      <c r="BY310" s="176">
        <f t="shared" ref="BY310:BY321" si="2075">BX310*BW310</f>
        <v>58.5</v>
      </c>
      <c r="BZ310" s="161">
        <f>BZ306</f>
        <v>0</v>
      </c>
      <c r="CA310" s="260">
        <v>2259</v>
      </c>
      <c r="CB310" s="180">
        <f t="shared" ref="CB310:CB321" si="2076">CA310*BZ310</f>
        <v>0</v>
      </c>
      <c r="CC310" s="162">
        <f>CC306</f>
        <v>0</v>
      </c>
      <c r="CD310" s="260">
        <v>231.9</v>
      </c>
      <c r="CE310" s="182">
        <f t="shared" ref="CE310:CE321" si="2077">CD310*CC310</f>
        <v>0</v>
      </c>
      <c r="CF310" s="410">
        <f>CF308</f>
        <v>0</v>
      </c>
      <c r="CG310" s="259">
        <v>-4348</v>
      </c>
      <c r="CH310" s="182">
        <f t="shared" ref="CH310:CH321" si="2078">CG310*CF310</f>
        <v>0</v>
      </c>
      <c r="CI310" s="416">
        <f>CI306</f>
        <v>0</v>
      </c>
      <c r="CJ310" s="259">
        <v>-2213</v>
      </c>
      <c r="CK310" s="444">
        <f t="shared" ref="CK310:CK321" si="2079">CJ310*CI310</f>
        <v>0</v>
      </c>
      <c r="CL310" s="162">
        <f>CL306</f>
        <v>0</v>
      </c>
      <c r="CM310" s="259">
        <v>-505</v>
      </c>
      <c r="CN310" s="608">
        <f t="shared" ref="CN310:CN321" si="2080">CM310*CL310</f>
        <v>0</v>
      </c>
      <c r="CO310" s="158">
        <f t="shared" ref="CO310:CO321" si="2081">N310+Q310+T310+W310+Z310+AC310+AF310+AI310+AL310+AO310+AR310+AU310+AX310+BA310+BD310+BG310+BJ310+BM310+BP310+BS310+BV310+BY310+CB310+CE310+CH310+CK310+CN310</f>
        <v>734.81999999999994</v>
      </c>
      <c r="CP310" s="176">
        <f t="shared" ref="CP310:CP321" si="2082">FG310+FD310+FA310+EX310+EU310++ER310+EO310+EL310+EI310+EF310+EC310+DZ310+DW310+DT310+DQ310+DN310+DK310+DH310+DE310+DB310+CY310+CV310</f>
        <v>12759.51</v>
      </c>
      <c r="CQ310" s="731">
        <f t="shared" ref="CQ310:CQ321" si="2083">CO310+CP310</f>
        <v>13494.33</v>
      </c>
      <c r="CR310" s="599"/>
      <c r="CS310" s="359">
        <f>EDATE(CS306,1)</f>
        <v>42736</v>
      </c>
      <c r="CT310" s="161">
        <f>CT306</f>
        <v>0</v>
      </c>
      <c r="CU310" s="624">
        <v>-116.5</v>
      </c>
      <c r="CV310" s="175">
        <f t="shared" ref="CV310:CV321" si="2084">CU310*CT310</f>
        <v>0</v>
      </c>
      <c r="CW310" s="161">
        <f>CW306</f>
        <v>0</v>
      </c>
      <c r="CX310" s="624">
        <v>-11.66</v>
      </c>
      <c r="CY310" s="625">
        <f t="shared" ref="CY310:CY321" si="2085">CX310*CW310</f>
        <v>0</v>
      </c>
      <c r="CZ310" s="161">
        <f>CZ306</f>
        <v>0</v>
      </c>
      <c r="DA310" s="624">
        <v>-941.59</v>
      </c>
      <c r="DB310" s="626">
        <f t="shared" ref="DB310:DB321" si="2086">DA310*CZ310</f>
        <v>0</v>
      </c>
      <c r="DC310" s="161">
        <f>DC306</f>
        <v>0</v>
      </c>
      <c r="DD310" s="624">
        <v>-94.16</v>
      </c>
      <c r="DE310" s="626">
        <f t="shared" ref="DE310:DE321" si="2087">DD310*DC310</f>
        <v>0</v>
      </c>
      <c r="DF310" s="161">
        <f>DF306</f>
        <v>0</v>
      </c>
      <c r="DG310" s="624">
        <v>2937.99</v>
      </c>
      <c r="DH310" s="180">
        <f t="shared" ref="DH310:DH321" si="2088">DG310*DF310</f>
        <v>0</v>
      </c>
      <c r="DI310" s="161">
        <f>DI306</f>
        <v>0</v>
      </c>
      <c r="DJ310" s="624">
        <v>1468.99</v>
      </c>
      <c r="DK310" s="625">
        <f t="shared" ref="DK310:DK321" si="2089">DJ310*DI310</f>
        <v>0</v>
      </c>
      <c r="DL310" s="161">
        <f>DL306</f>
        <v>0</v>
      </c>
      <c r="DM310" s="624">
        <v>293.8</v>
      </c>
      <c r="DN310" s="625">
        <f t="shared" ref="DN310:DN321" si="2090">DM310*DL310</f>
        <v>0</v>
      </c>
      <c r="DO310" s="161">
        <f>DO306</f>
        <v>0</v>
      </c>
      <c r="DP310" s="624">
        <v>1215</v>
      </c>
      <c r="DQ310" s="180">
        <f t="shared" ref="DQ310:DQ321" si="2091">DP310*DO310</f>
        <v>0</v>
      </c>
      <c r="DR310" s="161">
        <f>DR306</f>
        <v>0</v>
      </c>
      <c r="DS310" s="624">
        <v>607.5</v>
      </c>
      <c r="DT310" s="625">
        <f t="shared" ref="DT310:DT321" si="2092">DS310*DR310</f>
        <v>0</v>
      </c>
      <c r="DU310" s="161">
        <f>DU306</f>
        <v>0</v>
      </c>
      <c r="DV310" s="624">
        <v>243</v>
      </c>
      <c r="DW310" s="180">
        <f t="shared" ref="DW310:DW321" si="2093">DV310*DU310</f>
        <v>0</v>
      </c>
      <c r="DX310" s="161">
        <f>DX306</f>
        <v>1</v>
      </c>
      <c r="DY310" s="624">
        <v>1835</v>
      </c>
      <c r="DZ310" s="625">
        <f t="shared" ref="DZ310:DZ321" si="2094">DY310*DX310</f>
        <v>1835</v>
      </c>
      <c r="EA310" s="161">
        <f>EA306</f>
        <v>0</v>
      </c>
      <c r="EB310" s="624">
        <v>183.5</v>
      </c>
      <c r="EC310" s="180">
        <f t="shared" ref="EC310:EC321" si="2095">EB310*EA310</f>
        <v>0</v>
      </c>
      <c r="ED310" s="161">
        <f>ED306</f>
        <v>2</v>
      </c>
      <c r="EE310" s="624">
        <v>2481.0100000000002</v>
      </c>
      <c r="EF310" s="625">
        <f t="shared" ref="EF310:EF321" si="2096">EE310*ED310</f>
        <v>4962.0200000000004</v>
      </c>
      <c r="EG310" s="161">
        <f>EG306</f>
        <v>0</v>
      </c>
      <c r="EH310" s="624">
        <v>2483.75</v>
      </c>
      <c r="EI310" s="626">
        <f t="shared" ref="EI310:EI321" si="2097">EH310*EG310</f>
        <v>0</v>
      </c>
      <c r="EJ310" s="161">
        <f>EJ306</f>
        <v>0</v>
      </c>
      <c r="EK310" s="624">
        <v>248.37</v>
      </c>
      <c r="EL310" s="626">
        <f t="shared" ref="EL310:EL321" si="2098">EK310*EJ310</f>
        <v>0</v>
      </c>
      <c r="EM310" s="161">
        <f>EM306</f>
        <v>0</v>
      </c>
      <c r="EN310" s="624">
        <v>3728.76</v>
      </c>
      <c r="EO310" s="180">
        <f t="shared" ref="EO310:EO321" si="2099">EN310*EM310</f>
        <v>0</v>
      </c>
      <c r="EP310" s="161">
        <f>EP306</f>
        <v>0</v>
      </c>
      <c r="EQ310" s="624">
        <v>1864.38</v>
      </c>
      <c r="ER310" s="180">
        <f t="shared" ref="ER310:ER321" si="2100">EQ310*EP310</f>
        <v>0</v>
      </c>
      <c r="ES310" s="161">
        <f>ES306</f>
        <v>0</v>
      </c>
      <c r="ET310" s="624">
        <v>372.87</v>
      </c>
      <c r="EU310" s="625">
        <f t="shared" ref="EU310:EU321" si="2101">ET310*ES310</f>
        <v>0</v>
      </c>
      <c r="EV310" s="161">
        <f>EV306</f>
        <v>1</v>
      </c>
      <c r="EW310" s="624">
        <v>3974.99</v>
      </c>
      <c r="EX310" s="626">
        <f t="shared" ref="EX310:EX321" si="2102">EW310*EV310</f>
        <v>3974.99</v>
      </c>
      <c r="EY310" s="161">
        <f>EY306</f>
        <v>1</v>
      </c>
      <c r="EZ310" s="624">
        <v>1987.5</v>
      </c>
      <c r="FA310" s="180">
        <f t="shared" ref="FA310:FA321" si="2103">EZ310*EY310</f>
        <v>1987.5</v>
      </c>
      <c r="FB310" s="161">
        <f>FB306</f>
        <v>0</v>
      </c>
      <c r="FC310" s="624">
        <v>397.5</v>
      </c>
      <c r="FD310" s="625">
        <f t="shared" ref="FD310:FD321" si="2104">FC310*FB310</f>
        <v>0</v>
      </c>
      <c r="FE310" s="161">
        <f>FE306</f>
        <v>0</v>
      </c>
      <c r="FF310" s="624">
        <v>1658</v>
      </c>
      <c r="FG310" s="180">
        <f t="shared" ref="FG310:FG321" si="2105">FF310*FE310</f>
        <v>0</v>
      </c>
      <c r="FH310" s="860"/>
      <c r="FI310" s="662">
        <f t="shared" si="1400"/>
        <v>44287</v>
      </c>
      <c r="FJ310" s="688">
        <f t="shared" si="2051"/>
        <v>0</v>
      </c>
      <c r="FK310" s="688">
        <f t="shared" si="2000"/>
        <v>0</v>
      </c>
      <c r="FL310" s="240">
        <f t="shared" si="2001"/>
        <v>0</v>
      </c>
      <c r="FM310" s="240">
        <f t="shared" si="2002"/>
        <v>0</v>
      </c>
      <c r="FN310" s="240">
        <f t="shared" si="2003"/>
        <v>0</v>
      </c>
      <c r="FO310" s="240">
        <f t="shared" si="2004"/>
        <v>0</v>
      </c>
      <c r="FP310" s="240">
        <f t="shared" si="2005"/>
        <v>0</v>
      </c>
      <c r="FQ310" s="240">
        <f t="shared" si="2006"/>
        <v>0</v>
      </c>
      <c r="FR310" s="240">
        <f t="shared" si="2007"/>
        <v>0</v>
      </c>
      <c r="FS310" s="240">
        <f t="shared" si="2008"/>
        <v>0</v>
      </c>
      <c r="FT310" s="240">
        <f t="shared" si="2009"/>
        <v>30416.02</v>
      </c>
      <c r="FU310" s="240">
        <f t="shared" si="2010"/>
        <v>0</v>
      </c>
      <c r="FV310" s="240">
        <f t="shared" si="2011"/>
        <v>72063.94</v>
      </c>
      <c r="FW310" s="240">
        <f t="shared" si="2012"/>
        <v>0</v>
      </c>
      <c r="FX310" s="240">
        <f t="shared" si="2013"/>
        <v>0</v>
      </c>
      <c r="FY310" s="240">
        <f t="shared" si="2014"/>
        <v>0</v>
      </c>
      <c r="FZ310" s="240">
        <f t="shared" si="2015"/>
        <v>0</v>
      </c>
      <c r="GA310" s="240">
        <f t="shared" si="2016"/>
        <v>0</v>
      </c>
      <c r="GB310" s="240">
        <f t="shared" si="2017"/>
        <v>132187.43000000002</v>
      </c>
      <c r="GC310" s="681">
        <f t="shared" si="2018"/>
        <v>66093.709999999992</v>
      </c>
      <c r="GD310" s="681">
        <f t="shared" si="2019"/>
        <v>0</v>
      </c>
      <c r="GE310" s="681">
        <f t="shared" si="2020"/>
        <v>0</v>
      </c>
      <c r="GF310" s="681">
        <f t="shared" si="1704"/>
        <v>300761.09999999998</v>
      </c>
      <c r="GG310" s="169">
        <f t="shared" si="1705"/>
        <v>44287</v>
      </c>
      <c r="GH310" s="686">
        <f t="shared" si="2021"/>
        <v>0</v>
      </c>
      <c r="GI310" s="171">
        <f t="shared" si="2022"/>
        <v>0</v>
      </c>
      <c r="GJ310" s="171">
        <f t="shared" si="2023"/>
        <v>0</v>
      </c>
      <c r="GK310" s="171">
        <f t="shared" si="2024"/>
        <v>0</v>
      </c>
      <c r="GL310" s="171">
        <f t="shared" si="2025"/>
        <v>0</v>
      </c>
      <c r="GM310" s="171">
        <f t="shared" si="2026"/>
        <v>0</v>
      </c>
      <c r="GN310" s="171">
        <f t="shared" si="2027"/>
        <v>0</v>
      </c>
      <c r="GO310" s="171">
        <f t="shared" si="2028"/>
        <v>0</v>
      </c>
      <c r="GP310" s="171">
        <f t="shared" si="2029"/>
        <v>0</v>
      </c>
      <c r="GQ310" s="171">
        <f t="shared" si="2030"/>
        <v>0</v>
      </c>
      <c r="GR310" s="171">
        <f t="shared" si="2031"/>
        <v>0</v>
      </c>
      <c r="GS310" s="171">
        <f t="shared" si="2032"/>
        <v>11453.100000000006</v>
      </c>
      <c r="GT310" s="171">
        <f t="shared" si="2033"/>
        <v>0</v>
      </c>
      <c r="GU310" s="171">
        <f t="shared" si="2034"/>
        <v>0</v>
      </c>
      <c r="GV310" s="171">
        <f t="shared" si="2035"/>
        <v>0</v>
      </c>
      <c r="GW310" s="171">
        <f t="shared" si="2036"/>
        <v>0</v>
      </c>
      <c r="GX310" s="171">
        <f t="shared" si="2037"/>
        <v>0</v>
      </c>
      <c r="GY310" s="171">
        <f t="shared" si="2038"/>
        <v>20949.52</v>
      </c>
      <c r="GZ310" s="171">
        <f t="shared" si="2039"/>
        <v>0</v>
      </c>
      <c r="HA310" s="171">
        <f t="shared" si="2040"/>
        <v>0</v>
      </c>
      <c r="HB310" s="171">
        <f t="shared" si="2041"/>
        <v>122949.62000000007</v>
      </c>
      <c r="HC310" s="171">
        <f t="shared" si="2042"/>
        <v>16267.34</v>
      </c>
      <c r="HD310" s="171">
        <f t="shared" si="2043"/>
        <v>0</v>
      </c>
      <c r="HE310" s="171">
        <f t="shared" si="2044"/>
        <v>0</v>
      </c>
      <c r="HF310" s="171">
        <f t="shared" si="2045"/>
        <v>0</v>
      </c>
      <c r="HG310" s="171">
        <f t="shared" si="2046"/>
        <v>0</v>
      </c>
      <c r="HH310" s="171">
        <f t="shared" si="2047"/>
        <v>0</v>
      </c>
      <c r="HI310" s="778"/>
      <c r="HJ310" s="171">
        <f t="shared" si="2048"/>
        <v>-2109.5</v>
      </c>
      <c r="HK310" s="171">
        <f t="shared" si="2049"/>
        <v>-2238.52</v>
      </c>
      <c r="HL310" s="172">
        <f t="shared" si="2050"/>
        <v>44287</v>
      </c>
      <c r="HM310" s="171">
        <f t="shared" si="1706"/>
        <v>472380.68000000023</v>
      </c>
      <c r="HN310" s="700">
        <f t="shared" ref="HN310:HN321" si="2106">B310</f>
        <v>42736</v>
      </c>
      <c r="HO310" s="160">
        <f t="shared" ref="HO310:HO321" si="2107">HQ310*HR310</f>
        <v>13494.33</v>
      </c>
      <c r="HP310" s="160">
        <f t="shared" ref="HP310:HP321" si="2108">HQ310*HS310</f>
        <v>0</v>
      </c>
      <c r="HQ310" s="171">
        <f t="shared" ref="HQ310:HQ321" si="2109">CQ310</f>
        <v>13494.33</v>
      </c>
      <c r="HR310" s="168">
        <f t="shared" ref="HR310:HR321" si="2110">(HQ310&gt;0)*1</f>
        <v>1</v>
      </c>
      <c r="HS310" s="168">
        <f t="shared" ref="HS310:HS321" si="2111">(HQ310&lt;0)*1</f>
        <v>0</v>
      </c>
      <c r="HT310" s="160">
        <f>HQ310+HT306</f>
        <v>285752.39</v>
      </c>
      <c r="HU310" s="158">
        <f>MAX(HT55:HT310)</f>
        <v>285752.39</v>
      </c>
      <c r="HV310" s="158">
        <f t="shared" ref="HV310:HV321" si="2112">HT310-HU310</f>
        <v>0</v>
      </c>
      <c r="HW310" s="170"/>
      <c r="HX310" s="468"/>
      <c r="HY310" s="156"/>
      <c r="HZ310" s="156"/>
      <c r="IA310" s="156"/>
      <c r="IB310" s="156"/>
      <c r="IC310" s="156"/>
      <c r="ID310" s="156"/>
      <c r="IE310" s="156"/>
      <c r="IF310" s="156"/>
      <c r="IG310" s="156"/>
      <c r="IH310" s="156"/>
      <c r="II310" s="156"/>
      <c r="IJ310" s="156"/>
      <c r="IK310" s="156"/>
      <c r="IL310" s="156"/>
      <c r="IM310" s="156"/>
      <c r="IN310" s="156"/>
      <c r="IO310" s="156"/>
      <c r="IP310" s="156"/>
      <c r="IQ310" s="156"/>
      <c r="IR310" s="156"/>
      <c r="IS310" s="156"/>
      <c r="IT310" s="156"/>
      <c r="IU310" s="156"/>
      <c r="IV310" s="156"/>
      <c r="IW310" s="156"/>
      <c r="IX310" s="156"/>
      <c r="IY310" s="156"/>
      <c r="IZ310" s="156"/>
      <c r="JA310" s="156"/>
      <c r="JB310" s="156"/>
      <c r="JC310" s="156"/>
      <c r="JD310" s="156"/>
      <c r="JE310" s="156"/>
      <c r="JF310" s="156"/>
      <c r="JG310" s="156"/>
      <c r="JH310" s="156"/>
      <c r="JI310" s="156"/>
      <c r="JJ310" s="156"/>
      <c r="JK310" s="156"/>
      <c r="JL310" s="156"/>
      <c r="JM310" s="156"/>
      <c r="JN310" s="156"/>
      <c r="JO310" s="156"/>
      <c r="JP310" s="156"/>
      <c r="JQ310" s="156"/>
      <c r="JR310" s="156"/>
      <c r="JS310" s="156"/>
      <c r="JT310" s="156"/>
      <c r="JU310" s="156"/>
    </row>
    <row r="311" spans="1:281" s="174" customFormat="1" ht="19.5" customHeight="1" x14ac:dyDescent="0.35">
      <c r="A311" s="156"/>
      <c r="B311" s="813">
        <f t="shared" ref="B311:B321" si="2113">EDATE(B310,1)</f>
        <v>42767</v>
      </c>
      <c r="C311" s="814">
        <f t="shared" ref="C311:C321" si="2114">G310</f>
        <v>38494.33</v>
      </c>
      <c r="D311" s="816">
        <v>0</v>
      </c>
      <c r="E311" s="816">
        <v>0</v>
      </c>
      <c r="F311" s="814">
        <f t="shared" si="2052"/>
        <v>1339.8100000000002</v>
      </c>
      <c r="G311" s="817">
        <f t="shared" ref="G311:G321" si="2115">F311+G310</f>
        <v>39834.14</v>
      </c>
      <c r="H311" s="818">
        <f t="shared" ref="H311:H321" si="2116">F311/G310</f>
        <v>3.480538562432442E-2</v>
      </c>
      <c r="I311" s="765">
        <f t="shared" ref="I311:I321" si="2117">F311+I310</f>
        <v>287092.2</v>
      </c>
      <c r="J311" s="159">
        <f t="shared" si="2053"/>
        <v>0</v>
      </c>
      <c r="K311" s="267">
        <v>42767</v>
      </c>
      <c r="L311" s="162">
        <f t="shared" ref="L311:L321" si="2118">L310</f>
        <v>0</v>
      </c>
      <c r="M311" s="260">
        <v>4238.5</v>
      </c>
      <c r="N311" s="175">
        <f t="shared" si="2054"/>
        <v>0</v>
      </c>
      <c r="O311" s="162">
        <f t="shared" ref="O311:O321" si="2119">O310</f>
        <v>0</v>
      </c>
      <c r="P311" s="260">
        <v>423.85</v>
      </c>
      <c r="Q311" s="176">
        <f t="shared" si="2055"/>
        <v>0</v>
      </c>
      <c r="R311" s="161">
        <f t="shared" ref="R311:R321" si="2120">R310</f>
        <v>0</v>
      </c>
      <c r="S311" s="260">
        <v>4270.8</v>
      </c>
      <c r="T311" s="177">
        <f t="shared" si="2056"/>
        <v>0</v>
      </c>
      <c r="U311" s="164">
        <f t="shared" ref="U311:U321" si="2121">U310</f>
        <v>0</v>
      </c>
      <c r="V311" s="260">
        <v>427.08</v>
      </c>
      <c r="W311" s="177">
        <f t="shared" si="2057"/>
        <v>0</v>
      </c>
      <c r="X311" s="164">
        <f t="shared" ref="X311:X321" si="2122">X310</f>
        <v>0</v>
      </c>
      <c r="Y311" s="248">
        <v>3772</v>
      </c>
      <c r="Z311" s="178">
        <f t="shared" si="2058"/>
        <v>0</v>
      </c>
      <c r="AA311" s="165">
        <f t="shared" ref="AA311:AA321" si="2123">AA310</f>
        <v>0</v>
      </c>
      <c r="AB311" s="248">
        <v>1886</v>
      </c>
      <c r="AC311" s="179">
        <f t="shared" si="2059"/>
        <v>0</v>
      </c>
      <c r="AD311" s="164">
        <f t="shared" ref="AD311:AD321" si="2124">AD310</f>
        <v>0</v>
      </c>
      <c r="AE311" s="248">
        <v>377.2</v>
      </c>
      <c r="AF311" s="179">
        <f t="shared" si="2060"/>
        <v>0</v>
      </c>
      <c r="AG311" s="164">
        <f t="shared" ref="AG311:AG321" si="2125">AG310</f>
        <v>0</v>
      </c>
      <c r="AH311" s="439">
        <v>3780</v>
      </c>
      <c r="AI311" s="178">
        <f t="shared" si="2061"/>
        <v>0</v>
      </c>
      <c r="AJ311" s="165">
        <f t="shared" ref="AJ311:AJ321" si="2126">AJ310</f>
        <v>0</v>
      </c>
      <c r="AK311" s="439">
        <v>1890</v>
      </c>
      <c r="AL311" s="179">
        <f t="shared" si="2062"/>
        <v>0</v>
      </c>
      <c r="AM311" s="164">
        <f t="shared" ref="AM311:AM321" si="2127">AM310</f>
        <v>0</v>
      </c>
      <c r="AN311" s="439">
        <v>756</v>
      </c>
      <c r="AO311" s="178">
        <f t="shared" si="2063"/>
        <v>0</v>
      </c>
      <c r="AP311" s="165">
        <f t="shared" ref="AP311:AP321" si="2128">AP310</f>
        <v>0</v>
      </c>
      <c r="AQ311" s="260">
        <v>722</v>
      </c>
      <c r="AR311" s="179">
        <f t="shared" si="2064"/>
        <v>0</v>
      </c>
      <c r="AS311" s="164">
        <f t="shared" ref="AS311:AS321" si="2129">AS310</f>
        <v>1</v>
      </c>
      <c r="AT311" s="260">
        <v>72.2</v>
      </c>
      <c r="AU311" s="180">
        <f t="shared" si="2065"/>
        <v>72.2</v>
      </c>
      <c r="AV311" s="162">
        <f t="shared" ref="AV311:AV321" si="2130">AV310</f>
        <v>0</v>
      </c>
      <c r="AW311" s="259">
        <v>-218</v>
      </c>
      <c r="AX311" s="176">
        <f t="shared" si="2066"/>
        <v>0</v>
      </c>
      <c r="AY311" s="161">
        <f t="shared" ref="AY311:AY321" si="2131">AY310</f>
        <v>0</v>
      </c>
      <c r="AZ311" s="247">
        <v>-185.25</v>
      </c>
      <c r="BA311" s="181">
        <f t="shared" si="2067"/>
        <v>0</v>
      </c>
      <c r="BB311" s="162">
        <f t="shared" ref="BB311:BB321" si="2132">BB310</f>
        <v>0</v>
      </c>
      <c r="BC311" s="247">
        <v>-22.43</v>
      </c>
      <c r="BD311" s="182">
        <f t="shared" si="2068"/>
        <v>0</v>
      </c>
      <c r="BE311" s="161">
        <f t="shared" ref="BE311:BE321" si="2133">BE310</f>
        <v>0</v>
      </c>
      <c r="BF311" s="247">
        <v>-1210.25</v>
      </c>
      <c r="BG311" s="182">
        <f t="shared" si="2069"/>
        <v>0</v>
      </c>
      <c r="BH311" s="161">
        <f t="shared" ref="BH311:BH321" si="2134">BH310</f>
        <v>0</v>
      </c>
      <c r="BI311" s="247">
        <v>-624.63</v>
      </c>
      <c r="BJ311" s="180">
        <f t="shared" si="2070"/>
        <v>0</v>
      </c>
      <c r="BK311" s="161">
        <f t="shared" ref="BK311:BK321" si="2135">BK310</f>
        <v>1</v>
      </c>
      <c r="BL311" s="247">
        <v>-156.13</v>
      </c>
      <c r="BM311" s="180">
        <f t="shared" si="2071"/>
        <v>-156.13</v>
      </c>
      <c r="BN311" s="161">
        <f t="shared" ref="BN311:BN321" si="2136">BN310</f>
        <v>0</v>
      </c>
      <c r="BO311" s="259">
        <v>-550</v>
      </c>
      <c r="BP311" s="176">
        <f t="shared" si="2072"/>
        <v>0</v>
      </c>
      <c r="BQ311" s="161">
        <f t="shared" ref="BQ311:BQ321" si="2137">BQ310</f>
        <v>0</v>
      </c>
      <c r="BR311" s="260">
        <v>87.5</v>
      </c>
      <c r="BS311" s="182">
        <f t="shared" si="2073"/>
        <v>0</v>
      </c>
      <c r="BT311" s="161">
        <f t="shared" ref="BT311:BT321" si="2138">BT310</f>
        <v>1</v>
      </c>
      <c r="BU311" s="260">
        <v>43.75</v>
      </c>
      <c r="BV311" s="180">
        <f t="shared" si="2074"/>
        <v>43.75</v>
      </c>
      <c r="BW311" s="162">
        <f t="shared" ref="BW311:BW321" si="2139">BW310</f>
        <v>1</v>
      </c>
      <c r="BX311" s="260">
        <v>8.75</v>
      </c>
      <c r="BY311" s="176">
        <f t="shared" si="2075"/>
        <v>8.75</v>
      </c>
      <c r="BZ311" s="161">
        <f t="shared" ref="BZ311:BZ321" si="2140">BZ310</f>
        <v>0</v>
      </c>
      <c r="CA311" s="259">
        <v>-1327</v>
      </c>
      <c r="CB311" s="180">
        <f t="shared" si="2076"/>
        <v>0</v>
      </c>
      <c r="CC311" s="162">
        <f t="shared" ref="CC311:CC321" si="2141">CC310</f>
        <v>0</v>
      </c>
      <c r="CD311" s="260">
        <v>1258.4000000000001</v>
      </c>
      <c r="CE311" s="182">
        <f t="shared" si="2077"/>
        <v>0</v>
      </c>
      <c r="CF311" s="410">
        <f t="shared" ref="CF311:CF321" si="2142">CF310</f>
        <v>0</v>
      </c>
      <c r="CG311" s="260">
        <v>1250</v>
      </c>
      <c r="CH311" s="182">
        <f t="shared" si="2078"/>
        <v>0</v>
      </c>
      <c r="CI311" s="416">
        <f t="shared" ref="CI311:CI321" si="2143">CI310</f>
        <v>0</v>
      </c>
      <c r="CJ311" s="260">
        <v>625</v>
      </c>
      <c r="CK311" s="444">
        <f t="shared" si="2079"/>
        <v>0</v>
      </c>
      <c r="CL311" s="162">
        <f t="shared" ref="CL311:CL321" si="2144">CL310</f>
        <v>0</v>
      </c>
      <c r="CM311" s="260">
        <v>125</v>
      </c>
      <c r="CN311" s="608">
        <f t="shared" si="2080"/>
        <v>0</v>
      </c>
      <c r="CO311" s="158">
        <f t="shared" si="2081"/>
        <v>-31.429999999999993</v>
      </c>
      <c r="CP311" s="176">
        <f t="shared" si="2082"/>
        <v>1371.2400000000002</v>
      </c>
      <c r="CQ311" s="731">
        <f t="shared" si="2083"/>
        <v>1339.8100000000002</v>
      </c>
      <c r="CR311" s="599"/>
      <c r="CS311" s="359">
        <f t="shared" ref="CS311:CS321" si="2145">EDATE(CS310,1)</f>
        <v>42767</v>
      </c>
      <c r="CT311" s="161">
        <f t="shared" ref="CT311:CT321" si="2146">CT310</f>
        <v>0</v>
      </c>
      <c r="CU311" s="624">
        <v>1589.99</v>
      </c>
      <c r="CV311" s="175">
        <f t="shared" si="2084"/>
        <v>0</v>
      </c>
      <c r="CW311" s="161">
        <f t="shared" ref="CW311:CW321" si="2147">CW310</f>
        <v>0</v>
      </c>
      <c r="CX311" s="624">
        <v>159</v>
      </c>
      <c r="CY311" s="625">
        <f t="shared" si="2085"/>
        <v>0</v>
      </c>
      <c r="CZ311" s="161">
        <f t="shared" ref="CZ311:CZ321" si="2148">CZ310</f>
        <v>0</v>
      </c>
      <c r="DA311" s="624">
        <v>-679.39</v>
      </c>
      <c r="DB311" s="626">
        <f t="shared" si="2086"/>
        <v>0</v>
      </c>
      <c r="DC311" s="161">
        <f t="shared" ref="DC311:DC321" si="2149">DC310</f>
        <v>0</v>
      </c>
      <c r="DD311" s="624">
        <v>-67.94</v>
      </c>
      <c r="DE311" s="626">
        <f t="shared" si="2087"/>
        <v>0</v>
      </c>
      <c r="DF311" s="161">
        <f t="shared" ref="DF311:DF321" si="2150">DF310</f>
        <v>0</v>
      </c>
      <c r="DG311" s="624">
        <v>-472.99</v>
      </c>
      <c r="DH311" s="180">
        <f t="shared" si="2088"/>
        <v>0</v>
      </c>
      <c r="DI311" s="161">
        <f t="shared" ref="DI311:DI321" si="2151">DI310</f>
        <v>0</v>
      </c>
      <c r="DJ311" s="624">
        <v>-236.49</v>
      </c>
      <c r="DK311" s="625">
        <f t="shared" si="2089"/>
        <v>0</v>
      </c>
      <c r="DL311" s="161">
        <f t="shared" ref="DL311:DL321" si="2152">DL310</f>
        <v>0</v>
      </c>
      <c r="DM311" s="624">
        <v>-47.3</v>
      </c>
      <c r="DN311" s="625">
        <f t="shared" si="2090"/>
        <v>0</v>
      </c>
      <c r="DO311" s="161">
        <f t="shared" ref="DO311:DO321" si="2153">DO310</f>
        <v>0</v>
      </c>
      <c r="DP311" s="624">
        <v>-3254.98</v>
      </c>
      <c r="DQ311" s="180">
        <f t="shared" si="2091"/>
        <v>0</v>
      </c>
      <c r="DR311" s="161">
        <f t="shared" ref="DR311:DR321" si="2154">DR310</f>
        <v>0</v>
      </c>
      <c r="DS311" s="624">
        <v>-1627.49</v>
      </c>
      <c r="DT311" s="625">
        <f t="shared" si="2092"/>
        <v>0</v>
      </c>
      <c r="DU311" s="161">
        <f t="shared" ref="DU311:DU321" si="2155">DU310</f>
        <v>0</v>
      </c>
      <c r="DV311" s="624">
        <v>-650.99</v>
      </c>
      <c r="DW311" s="180">
        <f t="shared" si="2093"/>
        <v>0</v>
      </c>
      <c r="DX311" s="161">
        <f t="shared" ref="DX311:DX321" si="2156">DX310</f>
        <v>1</v>
      </c>
      <c r="DY311" s="624">
        <v>-58</v>
      </c>
      <c r="DZ311" s="625">
        <f t="shared" si="2094"/>
        <v>-58</v>
      </c>
      <c r="EA311" s="161">
        <f t="shared" ref="EA311:EA321" si="2157">EA310</f>
        <v>0</v>
      </c>
      <c r="EB311" s="624">
        <v>-5.8</v>
      </c>
      <c r="EC311" s="180">
        <f t="shared" si="2095"/>
        <v>0</v>
      </c>
      <c r="ED311" s="161">
        <f t="shared" ref="ED311:ED321" si="2158">ED310</f>
        <v>2</v>
      </c>
      <c r="EE311" s="624">
        <v>-1151.01</v>
      </c>
      <c r="EF311" s="625">
        <f t="shared" si="2096"/>
        <v>-2302.02</v>
      </c>
      <c r="EG311" s="161">
        <f t="shared" ref="EG311:EG321" si="2159">EG310</f>
        <v>0</v>
      </c>
      <c r="EH311" s="624">
        <v>-1288.76</v>
      </c>
      <c r="EI311" s="626">
        <f t="shared" si="2097"/>
        <v>0</v>
      </c>
      <c r="EJ311" s="161">
        <f t="shared" ref="EJ311:EJ321" si="2160">EJ310</f>
        <v>0</v>
      </c>
      <c r="EK311" s="624">
        <v>-128.87</v>
      </c>
      <c r="EL311" s="626">
        <f t="shared" si="2098"/>
        <v>0</v>
      </c>
      <c r="EM311" s="161">
        <f t="shared" ref="EM311:EM321" si="2161">EM310</f>
        <v>0</v>
      </c>
      <c r="EN311" s="624">
        <v>-2588.75</v>
      </c>
      <c r="EO311" s="180">
        <f t="shared" si="2099"/>
        <v>0</v>
      </c>
      <c r="EP311" s="161">
        <f t="shared" ref="EP311:EP321" si="2162">EP310</f>
        <v>0</v>
      </c>
      <c r="EQ311" s="624">
        <v>-1294.3800000000001</v>
      </c>
      <c r="ER311" s="180">
        <f t="shared" si="2100"/>
        <v>0</v>
      </c>
      <c r="ES311" s="161">
        <f t="shared" ref="ES311:ES321" si="2163">ES310</f>
        <v>0</v>
      </c>
      <c r="ET311" s="624">
        <v>-258.87</v>
      </c>
      <c r="EU311" s="625">
        <f t="shared" si="2101"/>
        <v>0</v>
      </c>
      <c r="EV311" s="161">
        <f t="shared" ref="EV311:EV321" si="2164">EV310</f>
        <v>1</v>
      </c>
      <c r="EW311" s="624">
        <v>2487.5100000000002</v>
      </c>
      <c r="EX311" s="626">
        <f t="shared" si="2102"/>
        <v>2487.5100000000002</v>
      </c>
      <c r="EY311" s="161">
        <f t="shared" ref="EY311:EY321" si="2165">EY310</f>
        <v>1</v>
      </c>
      <c r="EZ311" s="624">
        <v>1243.75</v>
      </c>
      <c r="FA311" s="180">
        <f t="shared" si="2103"/>
        <v>1243.75</v>
      </c>
      <c r="FB311" s="161">
        <f t="shared" ref="FB311:FB321" si="2166">FB310</f>
        <v>0</v>
      </c>
      <c r="FC311" s="624">
        <v>248.75</v>
      </c>
      <c r="FD311" s="625">
        <f t="shared" si="2104"/>
        <v>0</v>
      </c>
      <c r="FE311" s="161">
        <f t="shared" ref="FE311:FE321" si="2167">FE310</f>
        <v>0</v>
      </c>
      <c r="FF311" s="624">
        <v>-3051.99</v>
      </c>
      <c r="FG311" s="180">
        <f t="shared" si="2105"/>
        <v>0</v>
      </c>
      <c r="FH311" s="860"/>
      <c r="FI311" s="662">
        <f t="shared" si="1400"/>
        <v>44317</v>
      </c>
      <c r="FJ311" s="688">
        <f t="shared" si="2051"/>
        <v>0</v>
      </c>
      <c r="FK311" s="688">
        <f t="shared" si="2000"/>
        <v>0</v>
      </c>
      <c r="FL311" s="240">
        <f t="shared" si="2001"/>
        <v>0</v>
      </c>
      <c r="FM311" s="240">
        <f t="shared" si="2002"/>
        <v>0</v>
      </c>
      <c r="FN311" s="240">
        <f t="shared" si="2003"/>
        <v>0</v>
      </c>
      <c r="FO311" s="240">
        <f t="shared" si="2004"/>
        <v>0</v>
      </c>
      <c r="FP311" s="240">
        <f t="shared" si="2005"/>
        <v>0</v>
      </c>
      <c r="FQ311" s="240">
        <f t="shared" si="2006"/>
        <v>0</v>
      </c>
      <c r="FR311" s="240">
        <f t="shared" si="2007"/>
        <v>0</v>
      </c>
      <c r="FS311" s="240">
        <f t="shared" si="2008"/>
        <v>0</v>
      </c>
      <c r="FT311" s="240">
        <f t="shared" si="2009"/>
        <v>32386.02</v>
      </c>
      <c r="FU311" s="240">
        <f t="shared" si="2010"/>
        <v>0</v>
      </c>
      <c r="FV311" s="240">
        <f t="shared" si="2011"/>
        <v>74195.94</v>
      </c>
      <c r="FW311" s="240">
        <f t="shared" si="2012"/>
        <v>0</v>
      </c>
      <c r="FX311" s="240">
        <f t="shared" si="2013"/>
        <v>0</v>
      </c>
      <c r="FY311" s="240">
        <f t="shared" si="2014"/>
        <v>0</v>
      </c>
      <c r="FZ311" s="240">
        <f t="shared" si="2015"/>
        <v>0</v>
      </c>
      <c r="GA311" s="240">
        <f t="shared" si="2016"/>
        <v>0</v>
      </c>
      <c r="GB311" s="240">
        <f t="shared" si="2017"/>
        <v>131199.93000000002</v>
      </c>
      <c r="GC311" s="681">
        <f t="shared" si="2018"/>
        <v>65599.969999999987</v>
      </c>
      <c r="GD311" s="681">
        <f t="shared" si="2019"/>
        <v>0</v>
      </c>
      <c r="GE311" s="681">
        <f t="shared" si="2020"/>
        <v>0</v>
      </c>
      <c r="GF311" s="681">
        <f t="shared" ref="GF311:GF321" si="2168">SUM(FJ311:GE311)</f>
        <v>303381.86</v>
      </c>
      <c r="GG311" s="169">
        <f t="shared" ref="GG311:GG321" si="2169">HL311</f>
        <v>44317</v>
      </c>
      <c r="GH311" s="686">
        <f t="shared" si="2021"/>
        <v>0</v>
      </c>
      <c r="GI311" s="171">
        <f t="shared" si="2022"/>
        <v>0</v>
      </c>
      <c r="GJ311" s="171">
        <f t="shared" si="2023"/>
        <v>0</v>
      </c>
      <c r="GK311" s="171">
        <f t="shared" si="2024"/>
        <v>0</v>
      </c>
      <c r="GL311" s="171">
        <f t="shared" si="2025"/>
        <v>0</v>
      </c>
      <c r="GM311" s="171">
        <f t="shared" si="2026"/>
        <v>0</v>
      </c>
      <c r="GN311" s="171">
        <f t="shared" si="2027"/>
        <v>0</v>
      </c>
      <c r="GO311" s="171">
        <f t="shared" si="2028"/>
        <v>0</v>
      </c>
      <c r="GP311" s="171">
        <f t="shared" si="2029"/>
        <v>0</v>
      </c>
      <c r="GQ311" s="171">
        <f t="shared" si="2030"/>
        <v>0</v>
      </c>
      <c r="GR311" s="171">
        <f t="shared" si="2031"/>
        <v>0</v>
      </c>
      <c r="GS311" s="171">
        <f t="shared" si="2032"/>
        <v>11487.100000000006</v>
      </c>
      <c r="GT311" s="171">
        <f t="shared" si="2033"/>
        <v>0</v>
      </c>
      <c r="GU311" s="171">
        <f t="shared" si="2034"/>
        <v>0</v>
      </c>
      <c r="GV311" s="171">
        <f t="shared" si="2035"/>
        <v>0</v>
      </c>
      <c r="GW311" s="171">
        <f t="shared" si="2036"/>
        <v>0</v>
      </c>
      <c r="GX311" s="171">
        <f t="shared" si="2037"/>
        <v>0</v>
      </c>
      <c r="GY311" s="171">
        <f t="shared" si="2038"/>
        <v>21162.65</v>
      </c>
      <c r="GZ311" s="171">
        <f t="shared" si="2039"/>
        <v>0</v>
      </c>
      <c r="HA311" s="171">
        <f t="shared" si="2040"/>
        <v>0</v>
      </c>
      <c r="HB311" s="171">
        <f t="shared" si="2041"/>
        <v>122942.00000000007</v>
      </c>
      <c r="HC311" s="171">
        <f t="shared" si="2042"/>
        <v>16172.210000000001</v>
      </c>
      <c r="HD311" s="171">
        <f t="shared" si="2043"/>
        <v>0</v>
      </c>
      <c r="HE311" s="171">
        <f t="shared" si="2044"/>
        <v>0</v>
      </c>
      <c r="HF311" s="171">
        <f t="shared" si="2045"/>
        <v>0</v>
      </c>
      <c r="HG311" s="171">
        <f t="shared" si="2046"/>
        <v>0</v>
      </c>
      <c r="HH311" s="171">
        <f t="shared" si="2047"/>
        <v>0</v>
      </c>
      <c r="HI311" s="778"/>
      <c r="HJ311" s="171">
        <f t="shared" si="2048"/>
        <v>144.38</v>
      </c>
      <c r="HK311" s="171">
        <f t="shared" si="2049"/>
        <v>2620.7600000000002</v>
      </c>
      <c r="HL311" s="172">
        <f t="shared" si="2050"/>
        <v>44317</v>
      </c>
      <c r="HM311" s="171">
        <f t="shared" ref="HM311:HM321" si="2170">HM310+HJ311+HK311</f>
        <v>475145.82000000024</v>
      </c>
      <c r="HN311" s="700">
        <f t="shared" si="2106"/>
        <v>42767</v>
      </c>
      <c r="HO311" s="160">
        <f t="shared" si="2107"/>
        <v>1339.8100000000002</v>
      </c>
      <c r="HP311" s="160">
        <f t="shared" si="2108"/>
        <v>0</v>
      </c>
      <c r="HQ311" s="171">
        <f t="shared" si="2109"/>
        <v>1339.8100000000002</v>
      </c>
      <c r="HR311" s="168">
        <f t="shared" si="2110"/>
        <v>1</v>
      </c>
      <c r="HS311" s="168">
        <f t="shared" si="2111"/>
        <v>0</v>
      </c>
      <c r="HT311" s="160">
        <f t="shared" ref="HT311:HT321" si="2171">HQ311+HT310</f>
        <v>287092.2</v>
      </c>
      <c r="HU311" s="158">
        <f>MAX(HT55:HT311)</f>
        <v>287092.2</v>
      </c>
      <c r="HV311" s="158">
        <f t="shared" si="2112"/>
        <v>0</v>
      </c>
      <c r="HW311" s="170"/>
      <c r="HX311" s="468"/>
      <c r="HY311" s="156"/>
      <c r="HZ311" s="156"/>
      <c r="IA311" s="156"/>
      <c r="IB311" s="156"/>
      <c r="IC311" s="156"/>
      <c r="ID311" s="156"/>
      <c r="IE311" s="156"/>
      <c r="IF311" s="156"/>
      <c r="IG311" s="156"/>
      <c r="IH311" s="156"/>
      <c r="II311" s="156"/>
      <c r="IJ311" s="156"/>
      <c r="IK311" s="156"/>
      <c r="IL311" s="156"/>
      <c r="IM311" s="156"/>
      <c r="IN311" s="156"/>
      <c r="IO311" s="156"/>
      <c r="IP311" s="156"/>
      <c r="IQ311" s="156"/>
      <c r="IR311" s="156"/>
      <c r="IS311" s="156"/>
      <c r="IT311" s="156"/>
      <c r="IU311" s="156"/>
      <c r="IV311" s="156"/>
      <c r="IW311" s="156"/>
      <c r="IX311" s="156"/>
      <c r="IY311" s="156"/>
      <c r="IZ311" s="156"/>
      <c r="JA311" s="156"/>
      <c r="JB311" s="156"/>
      <c r="JC311" s="156"/>
      <c r="JD311" s="156"/>
      <c r="JE311" s="156"/>
      <c r="JF311" s="156"/>
      <c r="JG311" s="156"/>
      <c r="JH311" s="156"/>
      <c r="JI311" s="156"/>
      <c r="JJ311" s="156"/>
      <c r="JK311" s="156"/>
      <c r="JL311" s="156"/>
      <c r="JM311" s="156"/>
      <c r="JN311" s="156"/>
      <c r="JO311" s="156"/>
      <c r="JP311" s="156"/>
      <c r="JQ311" s="156"/>
      <c r="JR311" s="156"/>
      <c r="JS311" s="156"/>
      <c r="JT311" s="156"/>
      <c r="JU311" s="156"/>
    </row>
    <row r="312" spans="1:281" s="174" customFormat="1" ht="19.5" customHeight="1" x14ac:dyDescent="0.35">
      <c r="A312" s="156"/>
      <c r="B312" s="813">
        <f t="shared" si="2113"/>
        <v>42795</v>
      </c>
      <c r="C312" s="814">
        <f t="shared" si="2114"/>
        <v>39834.14</v>
      </c>
      <c r="D312" s="816">
        <v>0</v>
      </c>
      <c r="E312" s="816">
        <v>0</v>
      </c>
      <c r="F312" s="814">
        <f t="shared" si="2052"/>
        <v>5795.16</v>
      </c>
      <c r="G312" s="817">
        <f t="shared" si="2115"/>
        <v>45629.3</v>
      </c>
      <c r="H312" s="818">
        <f t="shared" si="2116"/>
        <v>0.14548224211693789</v>
      </c>
      <c r="I312" s="765">
        <f t="shared" si="2117"/>
        <v>292887.36</v>
      </c>
      <c r="J312" s="159">
        <f t="shared" si="2053"/>
        <v>0</v>
      </c>
      <c r="K312" s="267">
        <v>42795</v>
      </c>
      <c r="L312" s="162">
        <f t="shared" si="2118"/>
        <v>0</v>
      </c>
      <c r="M312" s="259">
        <v>-1761</v>
      </c>
      <c r="N312" s="175">
        <f t="shared" si="2054"/>
        <v>0</v>
      </c>
      <c r="O312" s="162">
        <f t="shared" si="2119"/>
        <v>0</v>
      </c>
      <c r="P312" s="259">
        <v>-211.2</v>
      </c>
      <c r="Q312" s="176">
        <f t="shared" si="2055"/>
        <v>0</v>
      </c>
      <c r="R312" s="161">
        <f t="shared" si="2120"/>
        <v>0</v>
      </c>
      <c r="S312" s="260">
        <v>2118.4</v>
      </c>
      <c r="T312" s="177">
        <f t="shared" si="2056"/>
        <v>0</v>
      </c>
      <c r="U312" s="164">
        <f t="shared" si="2121"/>
        <v>0</v>
      </c>
      <c r="V312" s="260">
        <v>211.84</v>
      </c>
      <c r="W312" s="177">
        <f t="shared" si="2057"/>
        <v>0</v>
      </c>
      <c r="X312" s="164">
        <f t="shared" si="2122"/>
        <v>0</v>
      </c>
      <c r="Y312" s="247">
        <v>-1653</v>
      </c>
      <c r="Z312" s="178">
        <f t="shared" si="2058"/>
        <v>0</v>
      </c>
      <c r="AA312" s="165">
        <f t="shared" si="2123"/>
        <v>0</v>
      </c>
      <c r="AB312" s="247">
        <v>-865.5</v>
      </c>
      <c r="AC312" s="179">
        <f t="shared" si="2059"/>
        <v>0</v>
      </c>
      <c r="AD312" s="164">
        <f t="shared" si="2124"/>
        <v>0</v>
      </c>
      <c r="AE312" s="247">
        <v>-235.5</v>
      </c>
      <c r="AF312" s="179">
        <f t="shared" si="2060"/>
        <v>0</v>
      </c>
      <c r="AG312" s="164">
        <f t="shared" si="2125"/>
        <v>0</v>
      </c>
      <c r="AH312" s="243">
        <v>-3113</v>
      </c>
      <c r="AI312" s="178">
        <f t="shared" si="2061"/>
        <v>0</v>
      </c>
      <c r="AJ312" s="165">
        <f t="shared" si="2126"/>
        <v>0</v>
      </c>
      <c r="AK312" s="243">
        <v>-1595.5</v>
      </c>
      <c r="AL312" s="179">
        <f t="shared" si="2062"/>
        <v>0</v>
      </c>
      <c r="AM312" s="164">
        <f t="shared" si="2127"/>
        <v>0</v>
      </c>
      <c r="AN312" s="243">
        <v>-685</v>
      </c>
      <c r="AO312" s="178">
        <f t="shared" si="2063"/>
        <v>0</v>
      </c>
      <c r="AP312" s="165">
        <f t="shared" si="2128"/>
        <v>0</v>
      </c>
      <c r="AQ312" s="259">
        <v>-2637</v>
      </c>
      <c r="AR312" s="179">
        <f t="shared" si="2064"/>
        <v>0</v>
      </c>
      <c r="AS312" s="164">
        <f t="shared" si="2129"/>
        <v>1</v>
      </c>
      <c r="AT312" s="259">
        <v>-333.9</v>
      </c>
      <c r="AU312" s="180">
        <f t="shared" si="2065"/>
        <v>-333.9</v>
      </c>
      <c r="AV312" s="162">
        <f t="shared" si="2130"/>
        <v>0</v>
      </c>
      <c r="AW312" s="260">
        <v>110</v>
      </c>
      <c r="AX312" s="176">
        <f t="shared" si="2066"/>
        <v>0</v>
      </c>
      <c r="AY312" s="161">
        <f t="shared" si="2131"/>
        <v>0</v>
      </c>
      <c r="AZ312" s="247">
        <v>-1342.75</v>
      </c>
      <c r="BA312" s="181">
        <f t="shared" si="2067"/>
        <v>0</v>
      </c>
      <c r="BB312" s="162">
        <f t="shared" si="2132"/>
        <v>0</v>
      </c>
      <c r="BC312" s="247">
        <v>-138.18</v>
      </c>
      <c r="BD312" s="182">
        <f t="shared" si="2068"/>
        <v>0</v>
      </c>
      <c r="BE312" s="161">
        <f t="shared" si="2133"/>
        <v>0</v>
      </c>
      <c r="BF312" s="247">
        <v>-3022.75</v>
      </c>
      <c r="BG312" s="182">
        <f t="shared" si="2069"/>
        <v>0</v>
      </c>
      <c r="BH312" s="161">
        <f t="shared" si="2134"/>
        <v>0</v>
      </c>
      <c r="BI312" s="247">
        <v>-1530.88</v>
      </c>
      <c r="BJ312" s="180">
        <f t="shared" si="2070"/>
        <v>0</v>
      </c>
      <c r="BK312" s="161">
        <f t="shared" si="2135"/>
        <v>1</v>
      </c>
      <c r="BL312" s="247">
        <v>-337.38</v>
      </c>
      <c r="BM312" s="180">
        <f t="shared" si="2071"/>
        <v>-337.38</v>
      </c>
      <c r="BN312" s="161">
        <f t="shared" si="2136"/>
        <v>0</v>
      </c>
      <c r="BO312" s="260">
        <v>790.75</v>
      </c>
      <c r="BP312" s="176">
        <f t="shared" si="2072"/>
        <v>0</v>
      </c>
      <c r="BQ312" s="161">
        <f t="shared" si="2137"/>
        <v>0</v>
      </c>
      <c r="BR312" s="260">
        <v>484.49</v>
      </c>
      <c r="BS312" s="182">
        <f t="shared" si="2073"/>
        <v>0</v>
      </c>
      <c r="BT312" s="161">
        <f t="shared" si="2138"/>
        <v>1</v>
      </c>
      <c r="BU312" s="260">
        <v>203.24</v>
      </c>
      <c r="BV312" s="180">
        <f t="shared" si="2074"/>
        <v>203.24</v>
      </c>
      <c r="BW312" s="162">
        <f t="shared" si="2139"/>
        <v>1</v>
      </c>
      <c r="BX312" s="259">
        <v>-21.75</v>
      </c>
      <c r="BY312" s="176">
        <f t="shared" si="2075"/>
        <v>-21.75</v>
      </c>
      <c r="BZ312" s="161">
        <f t="shared" si="2140"/>
        <v>0</v>
      </c>
      <c r="CA312" s="260">
        <v>1891</v>
      </c>
      <c r="CB312" s="180">
        <f t="shared" si="2076"/>
        <v>0</v>
      </c>
      <c r="CC312" s="162">
        <f t="shared" si="2141"/>
        <v>0</v>
      </c>
      <c r="CD312" s="259">
        <v>-907.9</v>
      </c>
      <c r="CE312" s="182">
        <f t="shared" si="2077"/>
        <v>0</v>
      </c>
      <c r="CF312" s="410">
        <f t="shared" si="2142"/>
        <v>0</v>
      </c>
      <c r="CG312" s="260">
        <v>1651</v>
      </c>
      <c r="CH312" s="182">
        <f t="shared" si="2078"/>
        <v>0</v>
      </c>
      <c r="CI312" s="416">
        <f t="shared" si="2143"/>
        <v>0</v>
      </c>
      <c r="CJ312" s="260">
        <v>806</v>
      </c>
      <c r="CK312" s="444">
        <f t="shared" si="2079"/>
        <v>0</v>
      </c>
      <c r="CL312" s="162">
        <f t="shared" si="2144"/>
        <v>0</v>
      </c>
      <c r="CM312" s="260">
        <v>130</v>
      </c>
      <c r="CN312" s="608">
        <f t="shared" si="2080"/>
        <v>0</v>
      </c>
      <c r="CO312" s="158">
        <f t="shared" si="2081"/>
        <v>-489.78999999999996</v>
      </c>
      <c r="CP312" s="176">
        <f t="shared" si="2082"/>
        <v>6284.95</v>
      </c>
      <c r="CQ312" s="731">
        <f t="shared" si="2083"/>
        <v>5795.16</v>
      </c>
      <c r="CR312" s="599"/>
      <c r="CS312" s="359">
        <f t="shared" si="2145"/>
        <v>42795</v>
      </c>
      <c r="CT312" s="161">
        <f t="shared" si="2146"/>
        <v>0</v>
      </c>
      <c r="CU312" s="624">
        <v>-3926.99</v>
      </c>
      <c r="CV312" s="175">
        <f t="shared" si="2084"/>
        <v>0</v>
      </c>
      <c r="CW312" s="161">
        <f t="shared" si="2147"/>
        <v>0</v>
      </c>
      <c r="CX312" s="624">
        <v>-392.7</v>
      </c>
      <c r="CY312" s="625">
        <f t="shared" si="2085"/>
        <v>0</v>
      </c>
      <c r="CZ312" s="161">
        <f t="shared" si="2148"/>
        <v>0</v>
      </c>
      <c r="DA312" s="624">
        <v>1557.2</v>
      </c>
      <c r="DB312" s="626">
        <f t="shared" si="2086"/>
        <v>0</v>
      </c>
      <c r="DC312" s="161">
        <f t="shared" si="2149"/>
        <v>0</v>
      </c>
      <c r="DD312" s="624">
        <v>155.72</v>
      </c>
      <c r="DE312" s="626">
        <f t="shared" si="2087"/>
        <v>0</v>
      </c>
      <c r="DF312" s="161">
        <f t="shared" si="2150"/>
        <v>0</v>
      </c>
      <c r="DG312" s="624">
        <v>-3690.01</v>
      </c>
      <c r="DH312" s="180">
        <f t="shared" si="2088"/>
        <v>0</v>
      </c>
      <c r="DI312" s="161">
        <f t="shared" si="2151"/>
        <v>0</v>
      </c>
      <c r="DJ312" s="624">
        <v>-1845.01</v>
      </c>
      <c r="DK312" s="625">
        <f t="shared" si="2089"/>
        <v>0</v>
      </c>
      <c r="DL312" s="161">
        <f t="shared" si="2152"/>
        <v>0</v>
      </c>
      <c r="DM312" s="624">
        <v>-369</v>
      </c>
      <c r="DN312" s="625">
        <f t="shared" si="2090"/>
        <v>0</v>
      </c>
      <c r="DO312" s="161">
        <f t="shared" si="2153"/>
        <v>0</v>
      </c>
      <c r="DP312" s="624">
        <v>1235.01</v>
      </c>
      <c r="DQ312" s="180">
        <f t="shared" si="2091"/>
        <v>0</v>
      </c>
      <c r="DR312" s="161">
        <f t="shared" si="2154"/>
        <v>0</v>
      </c>
      <c r="DS312" s="624">
        <v>617.5</v>
      </c>
      <c r="DT312" s="625">
        <f t="shared" si="2092"/>
        <v>0</v>
      </c>
      <c r="DU312" s="161">
        <f t="shared" si="2155"/>
        <v>0</v>
      </c>
      <c r="DV312" s="624">
        <v>247</v>
      </c>
      <c r="DW312" s="180">
        <f t="shared" si="2093"/>
        <v>0</v>
      </c>
      <c r="DX312" s="161">
        <f t="shared" si="2156"/>
        <v>1</v>
      </c>
      <c r="DY312" s="624">
        <v>2275</v>
      </c>
      <c r="DZ312" s="625">
        <f t="shared" si="2094"/>
        <v>2275</v>
      </c>
      <c r="EA312" s="161">
        <f t="shared" si="2157"/>
        <v>0</v>
      </c>
      <c r="EB312" s="624">
        <v>227.5</v>
      </c>
      <c r="EC312" s="180">
        <f t="shared" si="2095"/>
        <v>0</v>
      </c>
      <c r="ED312" s="161">
        <f t="shared" si="2158"/>
        <v>2</v>
      </c>
      <c r="EE312" s="624">
        <v>280</v>
      </c>
      <c r="EF312" s="625">
        <f t="shared" si="2096"/>
        <v>560</v>
      </c>
      <c r="EG312" s="161">
        <f t="shared" si="2159"/>
        <v>0</v>
      </c>
      <c r="EH312" s="624">
        <v>855.02</v>
      </c>
      <c r="EI312" s="626">
        <f t="shared" si="2097"/>
        <v>0</v>
      </c>
      <c r="EJ312" s="161">
        <f t="shared" si="2160"/>
        <v>0</v>
      </c>
      <c r="EK312" s="624">
        <v>85.5</v>
      </c>
      <c r="EL312" s="626">
        <f t="shared" si="2098"/>
        <v>0</v>
      </c>
      <c r="EM312" s="161">
        <f t="shared" si="2161"/>
        <v>0</v>
      </c>
      <c r="EN312" s="624">
        <v>3963.75</v>
      </c>
      <c r="EO312" s="180">
        <f t="shared" si="2099"/>
        <v>0</v>
      </c>
      <c r="EP312" s="161">
        <f t="shared" si="2162"/>
        <v>0</v>
      </c>
      <c r="EQ312" s="624">
        <v>1981.88</v>
      </c>
      <c r="ER312" s="180">
        <f t="shared" si="2100"/>
        <v>0</v>
      </c>
      <c r="ES312" s="161">
        <f t="shared" si="2163"/>
        <v>0</v>
      </c>
      <c r="ET312" s="624">
        <v>396.37</v>
      </c>
      <c r="EU312" s="625">
        <f t="shared" si="2101"/>
        <v>0</v>
      </c>
      <c r="EV312" s="161">
        <f t="shared" si="2164"/>
        <v>1</v>
      </c>
      <c r="EW312" s="624">
        <v>2299.9699999999998</v>
      </c>
      <c r="EX312" s="626">
        <f t="shared" si="2102"/>
        <v>2299.9699999999998</v>
      </c>
      <c r="EY312" s="161">
        <f t="shared" si="2165"/>
        <v>1</v>
      </c>
      <c r="EZ312" s="624">
        <v>1149.98</v>
      </c>
      <c r="FA312" s="180">
        <f t="shared" si="2103"/>
        <v>1149.98</v>
      </c>
      <c r="FB312" s="161">
        <f t="shared" si="2166"/>
        <v>0</v>
      </c>
      <c r="FC312" s="624">
        <v>230</v>
      </c>
      <c r="FD312" s="625">
        <f t="shared" si="2104"/>
        <v>0</v>
      </c>
      <c r="FE312" s="161">
        <f t="shared" si="2167"/>
        <v>0</v>
      </c>
      <c r="FF312" s="624">
        <v>2540</v>
      </c>
      <c r="FG312" s="180">
        <f t="shared" si="2105"/>
        <v>0</v>
      </c>
      <c r="FH312" s="860"/>
      <c r="FI312" s="662">
        <f t="shared" si="1400"/>
        <v>44348</v>
      </c>
      <c r="FJ312" s="688">
        <f t="shared" si="2051"/>
        <v>0</v>
      </c>
      <c r="FK312" s="688">
        <f t="shared" si="2000"/>
        <v>0</v>
      </c>
      <c r="FL312" s="240">
        <f t="shared" si="2001"/>
        <v>0</v>
      </c>
      <c r="FM312" s="240">
        <f t="shared" si="2002"/>
        <v>0</v>
      </c>
      <c r="FN312" s="240">
        <f t="shared" si="2003"/>
        <v>0</v>
      </c>
      <c r="FO312" s="240">
        <f t="shared" si="2004"/>
        <v>0</v>
      </c>
      <c r="FP312" s="240">
        <f t="shared" si="2005"/>
        <v>0</v>
      </c>
      <c r="FQ312" s="240">
        <f t="shared" si="2006"/>
        <v>0</v>
      </c>
      <c r="FR312" s="240">
        <f t="shared" si="2007"/>
        <v>0</v>
      </c>
      <c r="FS312" s="240">
        <f t="shared" si="2008"/>
        <v>0</v>
      </c>
      <c r="FT312" s="240">
        <f t="shared" si="2009"/>
        <v>32726.02</v>
      </c>
      <c r="FU312" s="240">
        <f t="shared" si="2010"/>
        <v>0</v>
      </c>
      <c r="FV312" s="240">
        <f t="shared" si="2011"/>
        <v>74085.960000000006</v>
      </c>
      <c r="FW312" s="240">
        <f t="shared" si="2012"/>
        <v>0</v>
      </c>
      <c r="FX312" s="240">
        <f t="shared" si="2013"/>
        <v>0</v>
      </c>
      <c r="FY312" s="240">
        <f t="shared" si="2014"/>
        <v>0</v>
      </c>
      <c r="FZ312" s="240">
        <f t="shared" si="2015"/>
        <v>0</v>
      </c>
      <c r="GA312" s="240">
        <f t="shared" si="2016"/>
        <v>0</v>
      </c>
      <c r="GB312" s="240">
        <f t="shared" si="2017"/>
        <v>131418.68000000002</v>
      </c>
      <c r="GC312" s="681">
        <f t="shared" si="2018"/>
        <v>65709.339999999982</v>
      </c>
      <c r="GD312" s="681">
        <f t="shared" si="2019"/>
        <v>0</v>
      </c>
      <c r="GE312" s="681">
        <f t="shared" si="2020"/>
        <v>0</v>
      </c>
      <c r="GF312" s="681">
        <f t="shared" si="2168"/>
        <v>303940</v>
      </c>
      <c r="GG312" s="169">
        <f t="shared" si="2169"/>
        <v>44348</v>
      </c>
      <c r="GH312" s="686">
        <f t="shared" si="2021"/>
        <v>0</v>
      </c>
      <c r="GI312" s="171">
        <f t="shared" si="2022"/>
        <v>0</v>
      </c>
      <c r="GJ312" s="171">
        <f t="shared" si="2023"/>
        <v>0</v>
      </c>
      <c r="GK312" s="171">
        <f t="shared" si="2024"/>
        <v>0</v>
      </c>
      <c r="GL312" s="171">
        <f t="shared" si="2025"/>
        <v>0</v>
      </c>
      <c r="GM312" s="171">
        <f t="shared" si="2026"/>
        <v>0</v>
      </c>
      <c r="GN312" s="171">
        <f t="shared" si="2027"/>
        <v>0</v>
      </c>
      <c r="GO312" s="171">
        <f t="shared" si="2028"/>
        <v>0</v>
      </c>
      <c r="GP312" s="171">
        <f t="shared" si="2029"/>
        <v>0</v>
      </c>
      <c r="GQ312" s="171">
        <f t="shared" si="2030"/>
        <v>0</v>
      </c>
      <c r="GR312" s="171">
        <f t="shared" si="2031"/>
        <v>0</v>
      </c>
      <c r="GS312" s="171">
        <f t="shared" si="2032"/>
        <v>11720.300000000007</v>
      </c>
      <c r="GT312" s="171">
        <f t="shared" si="2033"/>
        <v>0</v>
      </c>
      <c r="GU312" s="171">
        <f t="shared" si="2034"/>
        <v>0</v>
      </c>
      <c r="GV312" s="171">
        <f t="shared" si="2035"/>
        <v>0</v>
      </c>
      <c r="GW312" s="171">
        <f t="shared" si="2036"/>
        <v>0</v>
      </c>
      <c r="GX312" s="171">
        <f t="shared" si="2037"/>
        <v>0</v>
      </c>
      <c r="GY312" s="171">
        <f t="shared" si="2038"/>
        <v>21293.280000000002</v>
      </c>
      <c r="GZ312" s="171">
        <f t="shared" si="2039"/>
        <v>0</v>
      </c>
      <c r="HA312" s="171">
        <f t="shared" si="2040"/>
        <v>0</v>
      </c>
      <c r="HB312" s="171">
        <f t="shared" si="2041"/>
        <v>123620.13000000008</v>
      </c>
      <c r="HC312" s="171">
        <f t="shared" si="2042"/>
        <v>16307.84</v>
      </c>
      <c r="HD312" s="171">
        <f t="shared" si="2043"/>
        <v>0</v>
      </c>
      <c r="HE312" s="171">
        <f t="shared" si="2044"/>
        <v>0</v>
      </c>
      <c r="HF312" s="171">
        <f t="shared" si="2045"/>
        <v>0</v>
      </c>
      <c r="HG312" s="171">
        <f t="shared" si="2046"/>
        <v>0</v>
      </c>
      <c r="HH312" s="171">
        <f t="shared" si="2047"/>
        <v>0</v>
      </c>
      <c r="HI312" s="778"/>
      <c r="HJ312" s="171">
        <f t="shared" si="2048"/>
        <v>1177.5900000000001</v>
      </c>
      <c r="HK312" s="171">
        <f t="shared" si="2049"/>
        <v>558.14</v>
      </c>
      <c r="HL312" s="172">
        <f t="shared" si="2050"/>
        <v>44348</v>
      </c>
      <c r="HM312" s="171">
        <f t="shared" si="2170"/>
        <v>476881.55000000028</v>
      </c>
      <c r="HN312" s="700">
        <f t="shared" si="2106"/>
        <v>42795</v>
      </c>
      <c r="HO312" s="160">
        <f t="shared" si="2107"/>
        <v>5795.16</v>
      </c>
      <c r="HP312" s="160">
        <f t="shared" si="2108"/>
        <v>0</v>
      </c>
      <c r="HQ312" s="171">
        <f t="shared" si="2109"/>
        <v>5795.16</v>
      </c>
      <c r="HR312" s="168">
        <f t="shared" si="2110"/>
        <v>1</v>
      </c>
      <c r="HS312" s="168">
        <f t="shared" si="2111"/>
        <v>0</v>
      </c>
      <c r="HT312" s="160">
        <f t="shared" si="2171"/>
        <v>292887.36</v>
      </c>
      <c r="HU312" s="158">
        <f>MAX(HT55:HT312)</f>
        <v>292887.36</v>
      </c>
      <c r="HV312" s="158">
        <f t="shared" si="2112"/>
        <v>0</v>
      </c>
      <c r="HW312" s="170"/>
      <c r="HX312" s="468"/>
      <c r="HY312" s="156"/>
      <c r="HZ312" s="156"/>
      <c r="IA312" s="156"/>
      <c r="IB312" s="156"/>
      <c r="IC312" s="156"/>
      <c r="ID312" s="156"/>
      <c r="IE312" s="156"/>
      <c r="IF312" s="156"/>
      <c r="IG312" s="156"/>
      <c r="IH312" s="156"/>
      <c r="II312" s="156"/>
      <c r="IJ312" s="156"/>
      <c r="IK312" s="156"/>
      <c r="IL312" s="156"/>
      <c r="IM312" s="156"/>
      <c r="IN312" s="156"/>
      <c r="IO312" s="156"/>
      <c r="IP312" s="156"/>
      <c r="IQ312" s="156"/>
      <c r="IR312" s="156"/>
      <c r="IS312" s="156"/>
      <c r="IT312" s="156"/>
      <c r="IU312" s="156"/>
      <c r="IV312" s="156"/>
      <c r="IW312" s="156"/>
      <c r="IX312" s="156"/>
      <c r="IY312" s="156"/>
      <c r="IZ312" s="156"/>
      <c r="JA312" s="156"/>
      <c r="JB312" s="156"/>
      <c r="JC312" s="156"/>
      <c r="JD312" s="156"/>
      <c r="JE312" s="156"/>
      <c r="JF312" s="156"/>
      <c r="JG312" s="156"/>
      <c r="JH312" s="156"/>
      <c r="JI312" s="156"/>
      <c r="JJ312" s="156"/>
      <c r="JK312" s="156"/>
      <c r="JL312" s="156"/>
      <c r="JM312" s="156"/>
      <c r="JN312" s="156"/>
      <c r="JO312" s="156"/>
      <c r="JP312" s="156"/>
      <c r="JQ312" s="156"/>
      <c r="JR312" s="156"/>
      <c r="JS312" s="156"/>
      <c r="JT312" s="156"/>
      <c r="JU312" s="156"/>
    </row>
    <row r="313" spans="1:281" s="174" customFormat="1" ht="19.5" customHeight="1" x14ac:dyDescent="0.35">
      <c r="A313" s="156"/>
      <c r="B313" s="813">
        <f t="shared" si="2113"/>
        <v>42826</v>
      </c>
      <c r="C313" s="814">
        <f t="shared" si="2114"/>
        <v>45629.3</v>
      </c>
      <c r="D313" s="816">
        <v>0</v>
      </c>
      <c r="E313" s="816">
        <v>0</v>
      </c>
      <c r="F313" s="814">
        <f t="shared" si="2052"/>
        <v>-3087.38</v>
      </c>
      <c r="G313" s="817">
        <f t="shared" si="2115"/>
        <v>42541.920000000006</v>
      </c>
      <c r="H313" s="818">
        <f t="shared" si="2116"/>
        <v>-6.7662225806663701E-2</v>
      </c>
      <c r="I313" s="765">
        <f t="shared" si="2117"/>
        <v>289799.98</v>
      </c>
      <c r="J313" s="159">
        <f t="shared" si="2053"/>
        <v>-3087.3800000000047</v>
      </c>
      <c r="K313" s="267">
        <v>42826</v>
      </c>
      <c r="L313" s="162">
        <f t="shared" si="2118"/>
        <v>0</v>
      </c>
      <c r="M313" s="260">
        <v>2438</v>
      </c>
      <c r="N313" s="175">
        <f t="shared" si="2054"/>
        <v>0</v>
      </c>
      <c r="O313" s="162">
        <f t="shared" si="2119"/>
        <v>0</v>
      </c>
      <c r="P313" s="260">
        <v>208.7</v>
      </c>
      <c r="Q313" s="176">
        <f t="shared" si="2055"/>
        <v>0</v>
      </c>
      <c r="R313" s="161">
        <f t="shared" si="2120"/>
        <v>0</v>
      </c>
      <c r="S313" s="260">
        <v>2946</v>
      </c>
      <c r="T313" s="177">
        <f t="shared" si="2056"/>
        <v>0</v>
      </c>
      <c r="U313" s="164">
        <f t="shared" si="2121"/>
        <v>0</v>
      </c>
      <c r="V313" s="260">
        <v>294.60000000000002</v>
      </c>
      <c r="W313" s="177">
        <f t="shared" si="2057"/>
        <v>0</v>
      </c>
      <c r="X313" s="164">
        <f t="shared" si="2122"/>
        <v>0</v>
      </c>
      <c r="Y313" s="248">
        <v>1896</v>
      </c>
      <c r="Z313" s="178">
        <f t="shared" si="2058"/>
        <v>0</v>
      </c>
      <c r="AA313" s="165">
        <f t="shared" si="2123"/>
        <v>0</v>
      </c>
      <c r="AB313" s="248">
        <v>948</v>
      </c>
      <c r="AC313" s="179">
        <f t="shared" si="2059"/>
        <v>0</v>
      </c>
      <c r="AD313" s="164">
        <f t="shared" si="2124"/>
        <v>0</v>
      </c>
      <c r="AE313" s="248">
        <v>189.6</v>
      </c>
      <c r="AF313" s="179">
        <f t="shared" si="2060"/>
        <v>0</v>
      </c>
      <c r="AG313" s="164">
        <f t="shared" si="2125"/>
        <v>0</v>
      </c>
      <c r="AH313" s="439">
        <v>1861</v>
      </c>
      <c r="AI313" s="178">
        <f t="shared" si="2061"/>
        <v>0</v>
      </c>
      <c r="AJ313" s="165">
        <f t="shared" si="2126"/>
        <v>0</v>
      </c>
      <c r="AK313" s="439">
        <v>911</v>
      </c>
      <c r="AL313" s="179">
        <f t="shared" si="2062"/>
        <v>0</v>
      </c>
      <c r="AM313" s="164">
        <f t="shared" si="2127"/>
        <v>0</v>
      </c>
      <c r="AN313" s="439">
        <v>341</v>
      </c>
      <c r="AO313" s="178">
        <f t="shared" si="2063"/>
        <v>0</v>
      </c>
      <c r="AP313" s="165">
        <f t="shared" si="2128"/>
        <v>0</v>
      </c>
      <c r="AQ313" s="260">
        <v>1377</v>
      </c>
      <c r="AR313" s="179">
        <f t="shared" si="2064"/>
        <v>0</v>
      </c>
      <c r="AS313" s="164">
        <f t="shared" si="2129"/>
        <v>1</v>
      </c>
      <c r="AT313" s="260">
        <v>102.6</v>
      </c>
      <c r="AU313" s="180">
        <f t="shared" si="2065"/>
        <v>102.6</v>
      </c>
      <c r="AV313" s="162">
        <f t="shared" si="2130"/>
        <v>0</v>
      </c>
      <c r="AW313" s="260">
        <v>338</v>
      </c>
      <c r="AX313" s="176">
        <f t="shared" si="2066"/>
        <v>0</v>
      </c>
      <c r="AY313" s="161">
        <f t="shared" si="2131"/>
        <v>0</v>
      </c>
      <c r="AZ313" s="247">
        <v>-864.23</v>
      </c>
      <c r="BA313" s="181">
        <f t="shared" si="2067"/>
        <v>0</v>
      </c>
      <c r="BB313" s="162">
        <f t="shared" si="2132"/>
        <v>0</v>
      </c>
      <c r="BC313" s="247">
        <v>-94.22</v>
      </c>
      <c r="BD313" s="182">
        <f t="shared" si="2068"/>
        <v>0</v>
      </c>
      <c r="BE313" s="161">
        <f t="shared" si="2133"/>
        <v>0</v>
      </c>
      <c r="BF313" s="248">
        <v>1582</v>
      </c>
      <c r="BG313" s="182">
        <f t="shared" si="2069"/>
        <v>0</v>
      </c>
      <c r="BH313" s="161">
        <f t="shared" si="2134"/>
        <v>0</v>
      </c>
      <c r="BI313" s="248">
        <v>752</v>
      </c>
      <c r="BJ313" s="180">
        <f t="shared" si="2070"/>
        <v>0</v>
      </c>
      <c r="BK313" s="161">
        <f t="shared" si="2135"/>
        <v>1</v>
      </c>
      <c r="BL313" s="248">
        <v>88</v>
      </c>
      <c r="BM313" s="180">
        <f t="shared" si="2071"/>
        <v>88</v>
      </c>
      <c r="BN313" s="161">
        <f t="shared" si="2136"/>
        <v>0</v>
      </c>
      <c r="BO313" s="260">
        <v>2593.75</v>
      </c>
      <c r="BP313" s="176">
        <f t="shared" si="2072"/>
        <v>0</v>
      </c>
      <c r="BQ313" s="161">
        <f t="shared" si="2137"/>
        <v>0</v>
      </c>
      <c r="BR313" s="260">
        <v>786.03</v>
      </c>
      <c r="BS313" s="182">
        <f t="shared" si="2073"/>
        <v>0</v>
      </c>
      <c r="BT313" s="161">
        <f t="shared" si="2138"/>
        <v>1</v>
      </c>
      <c r="BU313" s="260">
        <v>373.51</v>
      </c>
      <c r="BV313" s="180">
        <f t="shared" si="2074"/>
        <v>373.51</v>
      </c>
      <c r="BW313" s="162">
        <f t="shared" si="2139"/>
        <v>1</v>
      </c>
      <c r="BX313" s="260">
        <v>43.5</v>
      </c>
      <c r="BY313" s="176">
        <f t="shared" si="2075"/>
        <v>43.5</v>
      </c>
      <c r="BZ313" s="161">
        <f t="shared" si="2140"/>
        <v>0</v>
      </c>
      <c r="CA313" s="260">
        <v>462</v>
      </c>
      <c r="CB313" s="180">
        <f t="shared" si="2076"/>
        <v>0</v>
      </c>
      <c r="CC313" s="162">
        <f t="shared" si="2141"/>
        <v>0</v>
      </c>
      <c r="CD313" s="260">
        <v>216.7</v>
      </c>
      <c r="CE313" s="182">
        <f t="shared" si="2077"/>
        <v>0</v>
      </c>
      <c r="CF313" s="410">
        <f t="shared" si="2142"/>
        <v>0</v>
      </c>
      <c r="CG313" s="259">
        <v>-1548</v>
      </c>
      <c r="CH313" s="182">
        <f t="shared" si="2078"/>
        <v>0</v>
      </c>
      <c r="CI313" s="416">
        <f t="shared" si="2143"/>
        <v>0</v>
      </c>
      <c r="CJ313" s="259">
        <v>-813</v>
      </c>
      <c r="CK313" s="444">
        <f t="shared" si="2079"/>
        <v>0</v>
      </c>
      <c r="CL313" s="162">
        <f t="shared" si="2144"/>
        <v>0</v>
      </c>
      <c r="CM313" s="259">
        <v>-225</v>
      </c>
      <c r="CN313" s="608">
        <f t="shared" si="2080"/>
        <v>0</v>
      </c>
      <c r="CO313" s="158">
        <f t="shared" si="2081"/>
        <v>607.61</v>
      </c>
      <c r="CP313" s="176">
        <f t="shared" si="2082"/>
        <v>-3694.9900000000002</v>
      </c>
      <c r="CQ313" s="731">
        <f t="shared" si="2083"/>
        <v>-3087.38</v>
      </c>
      <c r="CR313" s="599"/>
      <c r="CS313" s="359">
        <f t="shared" si="2145"/>
        <v>42826</v>
      </c>
      <c r="CT313" s="161">
        <f t="shared" si="2146"/>
        <v>0</v>
      </c>
      <c r="CU313" s="624">
        <v>-5237</v>
      </c>
      <c r="CV313" s="175">
        <f t="shared" si="2084"/>
        <v>0</v>
      </c>
      <c r="CW313" s="161">
        <f t="shared" si="2147"/>
        <v>0</v>
      </c>
      <c r="CX313" s="624">
        <f>CU313/10</f>
        <v>-523.70000000000005</v>
      </c>
      <c r="CY313" s="625">
        <f t="shared" si="2085"/>
        <v>0</v>
      </c>
      <c r="CZ313" s="161">
        <f t="shared" si="2148"/>
        <v>0</v>
      </c>
      <c r="DA313" s="624">
        <v>-2315.7800000000002</v>
      </c>
      <c r="DB313" s="626">
        <f t="shared" si="2086"/>
        <v>0</v>
      </c>
      <c r="DC313" s="161">
        <f t="shared" si="2149"/>
        <v>0</v>
      </c>
      <c r="DD313" s="624">
        <v>-231.58</v>
      </c>
      <c r="DE313" s="626">
        <f t="shared" si="2087"/>
        <v>0</v>
      </c>
      <c r="DF313" s="161">
        <f t="shared" si="2150"/>
        <v>0</v>
      </c>
      <c r="DG313" s="624">
        <v>792.01</v>
      </c>
      <c r="DH313" s="180">
        <f t="shared" si="2088"/>
        <v>0</v>
      </c>
      <c r="DI313" s="161">
        <f t="shared" si="2151"/>
        <v>0</v>
      </c>
      <c r="DJ313" s="624">
        <v>396.01</v>
      </c>
      <c r="DK313" s="625">
        <f t="shared" si="2089"/>
        <v>0</v>
      </c>
      <c r="DL313" s="161">
        <f t="shared" si="2152"/>
        <v>0</v>
      </c>
      <c r="DM313" s="624">
        <v>79.2</v>
      </c>
      <c r="DN313" s="625">
        <f t="shared" si="2090"/>
        <v>0</v>
      </c>
      <c r="DO313" s="161">
        <f t="shared" si="2153"/>
        <v>0</v>
      </c>
      <c r="DP313" s="624">
        <v>-4820.0200000000004</v>
      </c>
      <c r="DQ313" s="180">
        <f t="shared" si="2091"/>
        <v>0</v>
      </c>
      <c r="DR313" s="161">
        <f t="shared" si="2154"/>
        <v>0</v>
      </c>
      <c r="DS313" s="624">
        <v>-2410</v>
      </c>
      <c r="DT313" s="625">
        <f t="shared" si="2092"/>
        <v>0</v>
      </c>
      <c r="DU313" s="161">
        <f t="shared" si="2155"/>
        <v>0</v>
      </c>
      <c r="DV313" s="624">
        <v>-964.01</v>
      </c>
      <c r="DW313" s="180">
        <f t="shared" si="2093"/>
        <v>0</v>
      </c>
      <c r="DX313" s="161">
        <f t="shared" si="2156"/>
        <v>1</v>
      </c>
      <c r="DY313" s="624">
        <v>-126</v>
      </c>
      <c r="DZ313" s="625">
        <f t="shared" si="2094"/>
        <v>-126</v>
      </c>
      <c r="EA313" s="161">
        <f t="shared" si="2157"/>
        <v>0</v>
      </c>
      <c r="EB313" s="624">
        <v>-12.6</v>
      </c>
      <c r="EC313" s="180">
        <f t="shared" si="2095"/>
        <v>0</v>
      </c>
      <c r="ED313" s="161">
        <f t="shared" si="2158"/>
        <v>2</v>
      </c>
      <c r="EE313" s="624">
        <v>578.01</v>
      </c>
      <c r="EF313" s="625">
        <f t="shared" si="2096"/>
        <v>1156.02</v>
      </c>
      <c r="EG313" s="161">
        <f t="shared" si="2159"/>
        <v>0</v>
      </c>
      <c r="EH313" s="624">
        <v>-2318.7600000000002</v>
      </c>
      <c r="EI313" s="626">
        <f t="shared" si="2097"/>
        <v>0</v>
      </c>
      <c r="EJ313" s="161">
        <f t="shared" si="2160"/>
        <v>0</v>
      </c>
      <c r="EK313" s="624">
        <v>-231.88</v>
      </c>
      <c r="EL313" s="626">
        <f t="shared" si="2098"/>
        <v>0</v>
      </c>
      <c r="EM313" s="161">
        <f t="shared" si="2161"/>
        <v>0</v>
      </c>
      <c r="EN313" s="624">
        <v>-4542.51</v>
      </c>
      <c r="EO313" s="180">
        <f t="shared" si="2099"/>
        <v>0</v>
      </c>
      <c r="EP313" s="161">
        <f t="shared" si="2162"/>
        <v>0</v>
      </c>
      <c r="EQ313" s="624">
        <v>-2271.2600000000002</v>
      </c>
      <c r="ER313" s="180">
        <f t="shared" si="2100"/>
        <v>0</v>
      </c>
      <c r="ES313" s="161">
        <f t="shared" si="2163"/>
        <v>0</v>
      </c>
      <c r="ET313" s="624">
        <v>-454.25</v>
      </c>
      <c r="EU313" s="625">
        <f t="shared" si="2101"/>
        <v>0</v>
      </c>
      <c r="EV313" s="161">
        <f t="shared" si="2164"/>
        <v>1</v>
      </c>
      <c r="EW313" s="624">
        <v>-3150.01</v>
      </c>
      <c r="EX313" s="626">
        <f t="shared" si="2102"/>
        <v>-3150.01</v>
      </c>
      <c r="EY313" s="161">
        <f t="shared" si="2165"/>
        <v>1</v>
      </c>
      <c r="EZ313" s="624">
        <v>-1575</v>
      </c>
      <c r="FA313" s="180">
        <f t="shared" si="2103"/>
        <v>-1575</v>
      </c>
      <c r="FB313" s="161">
        <f t="shared" si="2166"/>
        <v>0</v>
      </c>
      <c r="FC313" s="624">
        <v>-315</v>
      </c>
      <c r="FD313" s="625">
        <f t="shared" si="2104"/>
        <v>0</v>
      </c>
      <c r="FE313" s="161">
        <f t="shared" si="2167"/>
        <v>0</v>
      </c>
      <c r="FF313" s="624">
        <v>-990.01</v>
      </c>
      <c r="FG313" s="180">
        <f t="shared" si="2105"/>
        <v>0</v>
      </c>
      <c r="FH313" s="860"/>
      <c r="FI313" s="662">
        <f t="shared" si="1400"/>
        <v>44378</v>
      </c>
      <c r="FJ313" s="688">
        <f t="shared" si="2051"/>
        <v>0</v>
      </c>
      <c r="FK313" s="688">
        <f t="shared" si="2000"/>
        <v>0</v>
      </c>
      <c r="FL313" s="240">
        <f t="shared" si="2001"/>
        <v>0</v>
      </c>
      <c r="FM313" s="240">
        <f t="shared" si="2002"/>
        <v>0</v>
      </c>
      <c r="FN313" s="240">
        <f t="shared" si="2003"/>
        <v>0</v>
      </c>
      <c r="FO313" s="240">
        <f t="shared" si="2004"/>
        <v>0</v>
      </c>
      <c r="FP313" s="240">
        <f t="shared" si="2005"/>
        <v>0</v>
      </c>
      <c r="FQ313" s="240">
        <f t="shared" si="2006"/>
        <v>0</v>
      </c>
      <c r="FR313" s="240">
        <f t="shared" si="2007"/>
        <v>0</v>
      </c>
      <c r="FS313" s="240">
        <f t="shared" si="2008"/>
        <v>0</v>
      </c>
      <c r="FT313" s="240">
        <f t="shared" si="2009"/>
        <v>34186.020000000004</v>
      </c>
      <c r="FU313" s="240">
        <f t="shared" si="2010"/>
        <v>0</v>
      </c>
      <c r="FV313" s="240">
        <f t="shared" si="2011"/>
        <v>79785.94</v>
      </c>
      <c r="FW313" s="240">
        <f t="shared" si="2012"/>
        <v>0</v>
      </c>
      <c r="FX313" s="240">
        <f t="shared" si="2013"/>
        <v>0</v>
      </c>
      <c r="FY313" s="240">
        <f t="shared" si="2014"/>
        <v>0</v>
      </c>
      <c r="FZ313" s="240">
        <f t="shared" si="2015"/>
        <v>0</v>
      </c>
      <c r="GA313" s="240">
        <f t="shared" si="2016"/>
        <v>0</v>
      </c>
      <c r="GB313" s="240">
        <f t="shared" si="2017"/>
        <v>134374.93000000002</v>
      </c>
      <c r="GC313" s="681">
        <f t="shared" si="2018"/>
        <v>67187.459999999977</v>
      </c>
      <c r="GD313" s="681">
        <f t="shared" si="2019"/>
        <v>0</v>
      </c>
      <c r="GE313" s="681">
        <f t="shared" si="2020"/>
        <v>0</v>
      </c>
      <c r="GF313" s="681">
        <f t="shared" si="2168"/>
        <v>315534.34999999998</v>
      </c>
      <c r="GG313" s="169">
        <f t="shared" si="2169"/>
        <v>44378</v>
      </c>
      <c r="GH313" s="686">
        <f t="shared" si="2021"/>
        <v>0</v>
      </c>
      <c r="GI313" s="171">
        <f t="shared" si="2022"/>
        <v>0</v>
      </c>
      <c r="GJ313" s="171">
        <f t="shared" si="2023"/>
        <v>0</v>
      </c>
      <c r="GK313" s="171">
        <f t="shared" si="2024"/>
        <v>0</v>
      </c>
      <c r="GL313" s="171">
        <f t="shared" si="2025"/>
        <v>0</v>
      </c>
      <c r="GM313" s="171">
        <f t="shared" si="2026"/>
        <v>0</v>
      </c>
      <c r="GN313" s="171">
        <f t="shared" si="2027"/>
        <v>0</v>
      </c>
      <c r="GO313" s="171">
        <f t="shared" si="2028"/>
        <v>0</v>
      </c>
      <c r="GP313" s="171">
        <f t="shared" si="2029"/>
        <v>0</v>
      </c>
      <c r="GQ313" s="171">
        <f t="shared" si="2030"/>
        <v>0</v>
      </c>
      <c r="GR313" s="171">
        <f t="shared" si="2031"/>
        <v>0</v>
      </c>
      <c r="GS313" s="171">
        <f t="shared" si="2032"/>
        <v>11881.200000000006</v>
      </c>
      <c r="GT313" s="171">
        <f t="shared" si="2033"/>
        <v>0</v>
      </c>
      <c r="GU313" s="171">
        <f t="shared" si="2034"/>
        <v>0</v>
      </c>
      <c r="GV313" s="171">
        <f t="shared" si="2035"/>
        <v>0</v>
      </c>
      <c r="GW313" s="171">
        <f t="shared" si="2036"/>
        <v>0</v>
      </c>
      <c r="GX313" s="171">
        <f t="shared" si="2037"/>
        <v>0</v>
      </c>
      <c r="GY313" s="171">
        <f t="shared" si="2038"/>
        <v>21250.65</v>
      </c>
      <c r="GZ313" s="171">
        <f t="shared" si="2039"/>
        <v>0</v>
      </c>
      <c r="HA313" s="171">
        <f t="shared" si="2040"/>
        <v>0</v>
      </c>
      <c r="HB313" s="171">
        <f t="shared" si="2041"/>
        <v>122762.38000000008</v>
      </c>
      <c r="HC313" s="171">
        <f t="shared" si="2042"/>
        <v>15450.09</v>
      </c>
      <c r="HD313" s="171">
        <f t="shared" si="2043"/>
        <v>0</v>
      </c>
      <c r="HE313" s="171">
        <f t="shared" si="2044"/>
        <v>0</v>
      </c>
      <c r="HF313" s="171">
        <f t="shared" si="2045"/>
        <v>0</v>
      </c>
      <c r="HG313" s="171">
        <f t="shared" si="2046"/>
        <v>0</v>
      </c>
      <c r="HH313" s="171">
        <f t="shared" si="2047"/>
        <v>0</v>
      </c>
      <c r="HI313" s="778"/>
      <c r="HJ313" s="171">
        <f t="shared" si="2048"/>
        <v>-1597.23</v>
      </c>
      <c r="HK313" s="171">
        <f t="shared" si="2049"/>
        <v>11594.349999999999</v>
      </c>
      <c r="HL313" s="172">
        <f t="shared" si="2050"/>
        <v>44378</v>
      </c>
      <c r="HM313" s="171">
        <f t="shared" si="2170"/>
        <v>486878.67000000027</v>
      </c>
      <c r="HN313" s="700">
        <f t="shared" si="2106"/>
        <v>42826</v>
      </c>
      <c r="HO313" s="160">
        <f t="shared" si="2107"/>
        <v>0</v>
      </c>
      <c r="HP313" s="160">
        <f t="shared" si="2108"/>
        <v>-3087.38</v>
      </c>
      <c r="HQ313" s="171">
        <f t="shared" si="2109"/>
        <v>-3087.38</v>
      </c>
      <c r="HR313" s="168">
        <f t="shared" si="2110"/>
        <v>0</v>
      </c>
      <c r="HS313" s="168">
        <f t="shared" si="2111"/>
        <v>1</v>
      </c>
      <c r="HT313" s="160">
        <f t="shared" si="2171"/>
        <v>289799.98</v>
      </c>
      <c r="HU313" s="158">
        <f>MAX(HT55:HT313)</f>
        <v>292887.36</v>
      </c>
      <c r="HV313" s="158">
        <f t="shared" si="2112"/>
        <v>-3087.3800000000047</v>
      </c>
      <c r="HW313" s="170"/>
      <c r="HX313" s="468"/>
      <c r="HY313" s="156"/>
      <c r="HZ313" s="156"/>
      <c r="IA313" s="156"/>
      <c r="IB313" s="156"/>
      <c r="IC313" s="156"/>
      <c r="ID313" s="156"/>
      <c r="IE313" s="156"/>
      <c r="IF313" s="156"/>
      <c r="IG313" s="156"/>
      <c r="IH313" s="156"/>
      <c r="II313" s="156"/>
      <c r="IJ313" s="156"/>
      <c r="IK313" s="156"/>
      <c r="IL313" s="156"/>
      <c r="IM313" s="156"/>
      <c r="IN313" s="156"/>
      <c r="IO313" s="156"/>
      <c r="IP313" s="156"/>
      <c r="IQ313" s="156"/>
      <c r="IR313" s="156"/>
      <c r="IS313" s="156"/>
      <c r="IT313" s="156"/>
      <c r="IU313" s="156"/>
      <c r="IV313" s="156"/>
      <c r="IW313" s="156"/>
      <c r="IX313" s="156"/>
      <c r="IY313" s="156"/>
      <c r="IZ313" s="156"/>
      <c r="JA313" s="156"/>
      <c r="JB313" s="156"/>
      <c r="JC313" s="156"/>
      <c r="JD313" s="156"/>
      <c r="JE313" s="156"/>
      <c r="JF313" s="156"/>
      <c r="JG313" s="156"/>
      <c r="JH313" s="156"/>
      <c r="JI313" s="156"/>
      <c r="JJ313" s="156"/>
      <c r="JK313" s="156"/>
      <c r="JL313" s="156"/>
      <c r="JM313" s="156"/>
      <c r="JN313" s="156"/>
      <c r="JO313" s="156"/>
      <c r="JP313" s="156"/>
      <c r="JQ313" s="156"/>
      <c r="JR313" s="156"/>
      <c r="JS313" s="156"/>
      <c r="JT313" s="156"/>
      <c r="JU313" s="156"/>
    </row>
    <row r="314" spans="1:281" s="174" customFormat="1" ht="18.75" customHeight="1" x14ac:dyDescent="0.35">
      <c r="A314" s="156"/>
      <c r="B314" s="813">
        <f t="shared" si="2113"/>
        <v>42856</v>
      </c>
      <c r="C314" s="814">
        <f t="shared" si="2114"/>
        <v>42541.920000000006</v>
      </c>
      <c r="D314" s="816">
        <v>0</v>
      </c>
      <c r="E314" s="816">
        <v>0</v>
      </c>
      <c r="F314" s="814">
        <f t="shared" si="2052"/>
        <v>-2488.21</v>
      </c>
      <c r="G314" s="817">
        <f t="shared" si="2115"/>
        <v>40053.710000000006</v>
      </c>
      <c r="H314" s="818">
        <f t="shared" si="2116"/>
        <v>-5.8488427414653585E-2</v>
      </c>
      <c r="I314" s="765">
        <f t="shared" si="2117"/>
        <v>287311.76999999996</v>
      </c>
      <c r="J314" s="269">
        <f t="shared" si="2053"/>
        <v>-5575.5900000000256</v>
      </c>
      <c r="K314" s="267">
        <v>42856</v>
      </c>
      <c r="L314" s="162">
        <f t="shared" si="2118"/>
        <v>0</v>
      </c>
      <c r="M314" s="260">
        <v>1380</v>
      </c>
      <c r="N314" s="175">
        <f t="shared" si="2054"/>
        <v>0</v>
      </c>
      <c r="O314" s="162">
        <f t="shared" si="2119"/>
        <v>0</v>
      </c>
      <c r="P314" s="260">
        <v>138</v>
      </c>
      <c r="Q314" s="176">
        <f t="shared" si="2055"/>
        <v>0</v>
      </c>
      <c r="R314" s="161">
        <f t="shared" si="2120"/>
        <v>0</v>
      </c>
      <c r="S314" s="260">
        <v>4105.3999999999996</v>
      </c>
      <c r="T314" s="177">
        <f t="shared" si="2056"/>
        <v>0</v>
      </c>
      <c r="U314" s="164">
        <f t="shared" si="2121"/>
        <v>0</v>
      </c>
      <c r="V314" s="260">
        <v>410.54</v>
      </c>
      <c r="W314" s="177">
        <f t="shared" si="2057"/>
        <v>0</v>
      </c>
      <c r="X314" s="164">
        <f t="shared" si="2122"/>
        <v>0</v>
      </c>
      <c r="Y314" s="247">
        <v>-1108</v>
      </c>
      <c r="Z314" s="178">
        <f t="shared" si="2058"/>
        <v>0</v>
      </c>
      <c r="AA314" s="165">
        <f t="shared" si="2123"/>
        <v>0</v>
      </c>
      <c r="AB314" s="247">
        <v>-593</v>
      </c>
      <c r="AC314" s="179">
        <f t="shared" si="2059"/>
        <v>0</v>
      </c>
      <c r="AD314" s="164">
        <f t="shared" si="2124"/>
        <v>0</v>
      </c>
      <c r="AE314" s="247">
        <v>-181</v>
      </c>
      <c r="AF314" s="179">
        <f t="shared" si="2060"/>
        <v>0</v>
      </c>
      <c r="AG314" s="164">
        <f t="shared" si="2125"/>
        <v>0</v>
      </c>
      <c r="AH314" s="439">
        <v>471</v>
      </c>
      <c r="AI314" s="178">
        <f t="shared" si="2061"/>
        <v>0</v>
      </c>
      <c r="AJ314" s="165">
        <f t="shared" si="2126"/>
        <v>0</v>
      </c>
      <c r="AK314" s="439">
        <v>216</v>
      </c>
      <c r="AL314" s="179">
        <f t="shared" si="2062"/>
        <v>0</v>
      </c>
      <c r="AM314" s="164">
        <f t="shared" si="2127"/>
        <v>0</v>
      </c>
      <c r="AN314" s="439">
        <v>63</v>
      </c>
      <c r="AO314" s="178">
        <f t="shared" si="2063"/>
        <v>0</v>
      </c>
      <c r="AP314" s="165">
        <f t="shared" si="2128"/>
        <v>0</v>
      </c>
      <c r="AQ314" s="259">
        <v>-936</v>
      </c>
      <c r="AR314" s="179">
        <f t="shared" si="2064"/>
        <v>0</v>
      </c>
      <c r="AS314" s="164">
        <f t="shared" si="2129"/>
        <v>1</v>
      </c>
      <c r="AT314" s="259">
        <v>-128.69999999999999</v>
      </c>
      <c r="AU314" s="180">
        <f t="shared" si="2065"/>
        <v>-128.69999999999999</v>
      </c>
      <c r="AV314" s="162">
        <f t="shared" si="2130"/>
        <v>0</v>
      </c>
      <c r="AW314" s="259">
        <v>-774</v>
      </c>
      <c r="AX314" s="176">
        <f t="shared" si="2066"/>
        <v>0</v>
      </c>
      <c r="AY314" s="161">
        <f t="shared" si="2131"/>
        <v>0</v>
      </c>
      <c r="AZ314" s="247">
        <v>-201.73</v>
      </c>
      <c r="BA314" s="181">
        <f t="shared" si="2067"/>
        <v>0</v>
      </c>
      <c r="BB314" s="162">
        <f t="shared" si="2132"/>
        <v>0</v>
      </c>
      <c r="BC314" s="247">
        <v>-27.97</v>
      </c>
      <c r="BD314" s="182">
        <f t="shared" si="2068"/>
        <v>0</v>
      </c>
      <c r="BE314" s="161">
        <f t="shared" si="2133"/>
        <v>0</v>
      </c>
      <c r="BF314" s="248">
        <v>4372.5</v>
      </c>
      <c r="BG314" s="182">
        <f t="shared" si="2069"/>
        <v>0</v>
      </c>
      <c r="BH314" s="161">
        <f t="shared" si="2134"/>
        <v>0</v>
      </c>
      <c r="BI314" s="248">
        <v>2186.25</v>
      </c>
      <c r="BJ314" s="180">
        <f t="shared" si="2070"/>
        <v>0</v>
      </c>
      <c r="BK314" s="161">
        <f t="shared" si="2135"/>
        <v>1</v>
      </c>
      <c r="BL314" s="248">
        <v>437.25</v>
      </c>
      <c r="BM314" s="180">
        <f t="shared" si="2071"/>
        <v>437.25</v>
      </c>
      <c r="BN314" s="161">
        <f t="shared" si="2136"/>
        <v>0</v>
      </c>
      <c r="BO314" s="259">
        <v>-56.25</v>
      </c>
      <c r="BP314" s="176">
        <f t="shared" si="2072"/>
        <v>0</v>
      </c>
      <c r="BQ314" s="161">
        <f t="shared" si="2137"/>
        <v>0</v>
      </c>
      <c r="BR314" s="260">
        <v>1310.98</v>
      </c>
      <c r="BS314" s="182">
        <f t="shared" si="2073"/>
        <v>0</v>
      </c>
      <c r="BT314" s="161">
        <f t="shared" si="2138"/>
        <v>1</v>
      </c>
      <c r="BU314" s="260">
        <v>635.99</v>
      </c>
      <c r="BV314" s="180">
        <f t="shared" si="2074"/>
        <v>635.99</v>
      </c>
      <c r="BW314" s="162">
        <f t="shared" si="2139"/>
        <v>1</v>
      </c>
      <c r="BX314" s="260">
        <v>96</v>
      </c>
      <c r="BY314" s="176">
        <f t="shared" si="2075"/>
        <v>96</v>
      </c>
      <c r="BZ314" s="161">
        <f t="shared" si="2140"/>
        <v>0</v>
      </c>
      <c r="CA314" s="260">
        <v>2128</v>
      </c>
      <c r="CB314" s="180">
        <f t="shared" si="2076"/>
        <v>0</v>
      </c>
      <c r="CC314" s="162">
        <f t="shared" si="2141"/>
        <v>0</v>
      </c>
      <c r="CD314" s="260">
        <v>4589.25</v>
      </c>
      <c r="CE314" s="182">
        <f t="shared" si="2077"/>
        <v>0</v>
      </c>
      <c r="CF314" s="410">
        <f t="shared" si="2142"/>
        <v>0</v>
      </c>
      <c r="CG314" s="259">
        <v>-1149</v>
      </c>
      <c r="CH314" s="182">
        <f t="shared" si="2078"/>
        <v>0</v>
      </c>
      <c r="CI314" s="416">
        <f t="shared" si="2143"/>
        <v>0</v>
      </c>
      <c r="CJ314" s="259">
        <v>-594</v>
      </c>
      <c r="CK314" s="444">
        <f t="shared" si="2079"/>
        <v>0</v>
      </c>
      <c r="CL314" s="162">
        <f t="shared" si="2144"/>
        <v>0</v>
      </c>
      <c r="CM314" s="259">
        <v>-150</v>
      </c>
      <c r="CN314" s="608">
        <f t="shared" si="2080"/>
        <v>0</v>
      </c>
      <c r="CO314" s="158">
        <f t="shared" si="2081"/>
        <v>1040.54</v>
      </c>
      <c r="CP314" s="176">
        <f t="shared" si="2082"/>
        <v>-3528.75</v>
      </c>
      <c r="CQ314" s="731">
        <f t="shared" si="2083"/>
        <v>-2488.21</v>
      </c>
      <c r="CR314" s="599"/>
      <c r="CS314" s="359">
        <f t="shared" si="2145"/>
        <v>42856</v>
      </c>
      <c r="CT314" s="161">
        <f t="shared" si="2146"/>
        <v>0</v>
      </c>
      <c r="CU314" s="624">
        <v>3047</v>
      </c>
      <c r="CV314" s="175">
        <f t="shared" si="2084"/>
        <v>0</v>
      </c>
      <c r="CW314" s="161">
        <f t="shared" si="2147"/>
        <v>0</v>
      </c>
      <c r="CX314" s="624">
        <v>304.7</v>
      </c>
      <c r="CY314" s="625">
        <f t="shared" si="2085"/>
        <v>0</v>
      </c>
      <c r="CZ314" s="161">
        <f t="shared" si="2148"/>
        <v>0</v>
      </c>
      <c r="DA314" s="624">
        <v>5117.6099999999997</v>
      </c>
      <c r="DB314" s="626">
        <f t="shared" si="2086"/>
        <v>0</v>
      </c>
      <c r="DC314" s="161">
        <f t="shared" si="2149"/>
        <v>0</v>
      </c>
      <c r="DD314" s="624">
        <v>511.76</v>
      </c>
      <c r="DE314" s="626">
        <f t="shared" si="2087"/>
        <v>0</v>
      </c>
      <c r="DF314" s="161">
        <f t="shared" si="2150"/>
        <v>0</v>
      </c>
      <c r="DG314" s="624">
        <v>1605.99</v>
      </c>
      <c r="DH314" s="180">
        <f t="shared" si="2088"/>
        <v>0</v>
      </c>
      <c r="DI314" s="161">
        <f t="shared" si="2151"/>
        <v>0</v>
      </c>
      <c r="DJ314" s="624">
        <v>802.99</v>
      </c>
      <c r="DK314" s="625">
        <f t="shared" si="2089"/>
        <v>0</v>
      </c>
      <c r="DL314" s="161">
        <f t="shared" si="2152"/>
        <v>0</v>
      </c>
      <c r="DM314" s="624">
        <v>160.6</v>
      </c>
      <c r="DN314" s="625">
        <f t="shared" si="2090"/>
        <v>0</v>
      </c>
      <c r="DO314" s="161">
        <f t="shared" si="2153"/>
        <v>0</v>
      </c>
      <c r="DP314" s="624">
        <v>2630.01</v>
      </c>
      <c r="DQ314" s="180">
        <f t="shared" si="2091"/>
        <v>0</v>
      </c>
      <c r="DR314" s="161">
        <f t="shared" si="2154"/>
        <v>0</v>
      </c>
      <c r="DS314" s="624">
        <v>1315</v>
      </c>
      <c r="DT314" s="625">
        <f t="shared" si="2092"/>
        <v>0</v>
      </c>
      <c r="DU314" s="161">
        <f t="shared" si="2155"/>
        <v>0</v>
      </c>
      <c r="DV314" s="624">
        <v>526.01</v>
      </c>
      <c r="DW314" s="180">
        <f t="shared" si="2093"/>
        <v>0</v>
      </c>
      <c r="DX314" s="161">
        <f t="shared" si="2156"/>
        <v>1</v>
      </c>
      <c r="DY314" s="624">
        <v>-2870</v>
      </c>
      <c r="DZ314" s="625">
        <f t="shared" si="2094"/>
        <v>-2870</v>
      </c>
      <c r="EA314" s="161">
        <f t="shared" si="2157"/>
        <v>0</v>
      </c>
      <c r="EB314" s="624">
        <v>-287</v>
      </c>
      <c r="EC314" s="180">
        <f t="shared" si="2095"/>
        <v>0</v>
      </c>
      <c r="ED314" s="161">
        <f t="shared" si="2158"/>
        <v>2</v>
      </c>
      <c r="EE314" s="624">
        <v>-1070</v>
      </c>
      <c r="EF314" s="625">
        <f t="shared" si="2096"/>
        <v>-2140</v>
      </c>
      <c r="EG314" s="161">
        <f t="shared" si="2159"/>
        <v>0</v>
      </c>
      <c r="EH314" s="624">
        <v>3033.74</v>
      </c>
      <c r="EI314" s="626">
        <f t="shared" si="2097"/>
        <v>0</v>
      </c>
      <c r="EJ314" s="161">
        <f t="shared" si="2160"/>
        <v>0</v>
      </c>
      <c r="EK314" s="624">
        <v>303.38</v>
      </c>
      <c r="EL314" s="626">
        <f t="shared" si="2098"/>
        <v>0</v>
      </c>
      <c r="EM314" s="161">
        <f t="shared" si="2161"/>
        <v>0</v>
      </c>
      <c r="EN314" s="624">
        <v>4122.5</v>
      </c>
      <c r="EO314" s="180">
        <f t="shared" si="2099"/>
        <v>0</v>
      </c>
      <c r="EP314" s="161">
        <f t="shared" si="2162"/>
        <v>0</v>
      </c>
      <c r="EQ314" s="624">
        <v>2061.2600000000002</v>
      </c>
      <c r="ER314" s="180">
        <f t="shared" si="2100"/>
        <v>0</v>
      </c>
      <c r="ES314" s="161">
        <f t="shared" si="2163"/>
        <v>0</v>
      </c>
      <c r="ET314" s="624">
        <v>412.25</v>
      </c>
      <c r="EU314" s="625">
        <f t="shared" si="2101"/>
        <v>0</v>
      </c>
      <c r="EV314" s="161">
        <f t="shared" si="2164"/>
        <v>1</v>
      </c>
      <c r="EW314" s="624">
        <v>987.5</v>
      </c>
      <c r="EX314" s="626">
        <f t="shared" si="2102"/>
        <v>987.5</v>
      </c>
      <c r="EY314" s="161">
        <f t="shared" si="2165"/>
        <v>1</v>
      </c>
      <c r="EZ314" s="624">
        <v>493.75</v>
      </c>
      <c r="FA314" s="180">
        <f t="shared" si="2103"/>
        <v>493.75</v>
      </c>
      <c r="FB314" s="161">
        <f t="shared" si="2166"/>
        <v>0</v>
      </c>
      <c r="FC314" s="624">
        <v>98.75</v>
      </c>
      <c r="FD314" s="625">
        <f t="shared" si="2104"/>
        <v>0</v>
      </c>
      <c r="FE314" s="161">
        <f t="shared" si="2167"/>
        <v>0</v>
      </c>
      <c r="FF314" s="624">
        <v>1730</v>
      </c>
      <c r="FG314" s="180">
        <f t="shared" si="2105"/>
        <v>0</v>
      </c>
      <c r="FH314" s="860"/>
      <c r="FI314" s="662">
        <f t="shared" si="1400"/>
        <v>44409</v>
      </c>
      <c r="FJ314" s="688">
        <f t="shared" si="2051"/>
        <v>0</v>
      </c>
      <c r="FK314" s="688">
        <f t="shared" si="2000"/>
        <v>0</v>
      </c>
      <c r="FL314" s="240">
        <f t="shared" si="2001"/>
        <v>0</v>
      </c>
      <c r="FM314" s="240">
        <f t="shared" si="2002"/>
        <v>0</v>
      </c>
      <c r="FN314" s="240">
        <f t="shared" si="2003"/>
        <v>0</v>
      </c>
      <c r="FO314" s="240">
        <f t="shared" si="2004"/>
        <v>0</v>
      </c>
      <c r="FP314" s="240">
        <f t="shared" si="2005"/>
        <v>0</v>
      </c>
      <c r="FQ314" s="240">
        <f t="shared" si="2006"/>
        <v>0</v>
      </c>
      <c r="FR314" s="240">
        <f t="shared" si="2007"/>
        <v>0</v>
      </c>
      <c r="FS314" s="240">
        <f t="shared" si="2008"/>
        <v>0</v>
      </c>
      <c r="FT314" s="240">
        <f t="shared" si="2009"/>
        <v>36076.020000000004</v>
      </c>
      <c r="FU314" s="240">
        <f t="shared" si="2010"/>
        <v>0</v>
      </c>
      <c r="FV314" s="240">
        <f t="shared" si="2011"/>
        <v>82185.94</v>
      </c>
      <c r="FW314" s="240">
        <f t="shared" si="2012"/>
        <v>0</v>
      </c>
      <c r="FX314" s="240">
        <f t="shared" si="2013"/>
        <v>0</v>
      </c>
      <c r="FY314" s="240">
        <f t="shared" si="2014"/>
        <v>0</v>
      </c>
      <c r="FZ314" s="240">
        <f t="shared" si="2015"/>
        <v>0</v>
      </c>
      <c r="GA314" s="240">
        <f t="shared" si="2016"/>
        <v>0</v>
      </c>
      <c r="GB314" s="240">
        <f t="shared" si="2017"/>
        <v>136506.18000000002</v>
      </c>
      <c r="GC314" s="681">
        <f t="shared" si="2018"/>
        <v>68253.089999999982</v>
      </c>
      <c r="GD314" s="681">
        <f t="shared" si="2019"/>
        <v>0</v>
      </c>
      <c r="GE314" s="681">
        <f t="shared" si="2020"/>
        <v>0</v>
      </c>
      <c r="GF314" s="681">
        <f t="shared" si="2168"/>
        <v>323021.23</v>
      </c>
      <c r="GG314" s="169">
        <f t="shared" si="2169"/>
        <v>44409</v>
      </c>
      <c r="GH314" s="686">
        <f t="shared" si="2021"/>
        <v>0</v>
      </c>
      <c r="GI314" s="171">
        <f t="shared" si="2022"/>
        <v>0</v>
      </c>
      <c r="GJ314" s="171">
        <f t="shared" si="2023"/>
        <v>0</v>
      </c>
      <c r="GK314" s="171">
        <f t="shared" si="2024"/>
        <v>0</v>
      </c>
      <c r="GL314" s="171">
        <f t="shared" si="2025"/>
        <v>0</v>
      </c>
      <c r="GM314" s="171">
        <f t="shared" si="2026"/>
        <v>0</v>
      </c>
      <c r="GN314" s="171">
        <f t="shared" si="2027"/>
        <v>0</v>
      </c>
      <c r="GO314" s="171">
        <f t="shared" si="2028"/>
        <v>0</v>
      </c>
      <c r="GP314" s="171">
        <f t="shared" si="2029"/>
        <v>0</v>
      </c>
      <c r="GQ314" s="171">
        <f t="shared" si="2030"/>
        <v>0</v>
      </c>
      <c r="GR314" s="171">
        <f t="shared" si="2031"/>
        <v>0</v>
      </c>
      <c r="GS314" s="171">
        <f t="shared" si="2032"/>
        <v>11903.600000000006</v>
      </c>
      <c r="GT314" s="171">
        <f t="shared" si="2033"/>
        <v>0</v>
      </c>
      <c r="GU314" s="171">
        <f t="shared" si="2034"/>
        <v>0</v>
      </c>
      <c r="GV314" s="171">
        <f t="shared" si="2035"/>
        <v>0</v>
      </c>
      <c r="GW314" s="171">
        <f t="shared" si="2036"/>
        <v>0</v>
      </c>
      <c r="GX314" s="171">
        <f t="shared" si="2037"/>
        <v>0</v>
      </c>
      <c r="GY314" s="171">
        <f t="shared" si="2038"/>
        <v>20822.150000000001</v>
      </c>
      <c r="GZ314" s="171">
        <f t="shared" si="2039"/>
        <v>0</v>
      </c>
      <c r="HA314" s="171">
        <f t="shared" si="2040"/>
        <v>0</v>
      </c>
      <c r="HB314" s="171">
        <f t="shared" si="2041"/>
        <v>121443.75000000007</v>
      </c>
      <c r="HC314" s="171">
        <f t="shared" si="2042"/>
        <v>15123.960000000001</v>
      </c>
      <c r="HD314" s="171">
        <f t="shared" si="2043"/>
        <v>0</v>
      </c>
      <c r="HE314" s="171">
        <f t="shared" si="2044"/>
        <v>0</v>
      </c>
      <c r="HF314" s="171">
        <f t="shared" si="2045"/>
        <v>0</v>
      </c>
      <c r="HG314" s="171">
        <f t="shared" si="2046"/>
        <v>0</v>
      </c>
      <c r="HH314" s="171">
        <f t="shared" si="2047"/>
        <v>0</v>
      </c>
      <c r="HI314" s="778"/>
      <c r="HJ314" s="171">
        <f t="shared" si="2048"/>
        <v>-2050.86</v>
      </c>
      <c r="HK314" s="171">
        <f t="shared" si="2049"/>
        <v>7486.88</v>
      </c>
      <c r="HL314" s="172">
        <f t="shared" si="2050"/>
        <v>44409</v>
      </c>
      <c r="HM314" s="171">
        <f t="shared" si="2170"/>
        <v>492314.69000000029</v>
      </c>
      <c r="HN314" s="700">
        <f t="shared" si="2106"/>
        <v>42856</v>
      </c>
      <c r="HO314" s="160">
        <f t="shared" si="2107"/>
        <v>0</v>
      </c>
      <c r="HP314" s="160">
        <f t="shared" si="2108"/>
        <v>-2488.21</v>
      </c>
      <c r="HQ314" s="171">
        <f t="shared" si="2109"/>
        <v>-2488.21</v>
      </c>
      <c r="HR314" s="168">
        <f t="shared" si="2110"/>
        <v>0</v>
      </c>
      <c r="HS314" s="168">
        <f t="shared" si="2111"/>
        <v>1</v>
      </c>
      <c r="HT314" s="160">
        <f t="shared" si="2171"/>
        <v>287311.76999999996</v>
      </c>
      <c r="HU314" s="297">
        <f>MAX(HT55:HT314)</f>
        <v>292887.36</v>
      </c>
      <c r="HV314" s="297">
        <f t="shared" si="2112"/>
        <v>-5575.5900000000256</v>
      </c>
      <c r="HW314" s="170"/>
      <c r="HX314" s="468"/>
      <c r="HY314" s="156"/>
      <c r="HZ314" s="156"/>
      <c r="IA314" s="156"/>
      <c r="IB314" s="156"/>
      <c r="IC314" s="156"/>
      <c r="ID314" s="156"/>
      <c r="IE314" s="156"/>
      <c r="IF314" s="156"/>
      <c r="IG314" s="156"/>
      <c r="IH314" s="156"/>
      <c r="II314" s="156"/>
      <c r="IJ314" s="156"/>
      <c r="IK314" s="156"/>
      <c r="IL314" s="156"/>
      <c r="IM314" s="156"/>
      <c r="IN314" s="156"/>
      <c r="IO314" s="156"/>
      <c r="IP314" s="156"/>
      <c r="IQ314" s="156"/>
      <c r="IR314" s="156"/>
      <c r="IS314" s="156"/>
      <c r="IT314" s="156"/>
      <c r="IU314" s="156"/>
      <c r="IV314" s="156"/>
      <c r="IW314" s="156"/>
      <c r="IX314" s="156"/>
      <c r="IY314" s="156"/>
      <c r="IZ314" s="156"/>
      <c r="JA314" s="156"/>
      <c r="JB314" s="156"/>
      <c r="JC314" s="156"/>
      <c r="JD314" s="156"/>
      <c r="JE314" s="156"/>
      <c r="JF314" s="156"/>
      <c r="JG314" s="156"/>
      <c r="JH314" s="156"/>
      <c r="JI314" s="156"/>
      <c r="JJ314" s="156"/>
      <c r="JK314" s="156"/>
      <c r="JL314" s="156"/>
      <c r="JM314" s="156"/>
      <c r="JN314" s="156"/>
      <c r="JO314" s="156"/>
      <c r="JP314" s="156"/>
      <c r="JQ314" s="156"/>
      <c r="JR314" s="156"/>
      <c r="JS314" s="156"/>
      <c r="JT314" s="156"/>
      <c r="JU314" s="156"/>
    </row>
    <row r="315" spans="1:281" s="174" customFormat="1" ht="18" customHeight="1" x14ac:dyDescent="0.35">
      <c r="A315" s="156"/>
      <c r="B315" s="813">
        <f t="shared" si="2113"/>
        <v>42887</v>
      </c>
      <c r="C315" s="814">
        <f t="shared" si="2114"/>
        <v>40053.710000000006</v>
      </c>
      <c r="D315" s="816">
        <v>0</v>
      </c>
      <c r="E315" s="816">
        <v>0</v>
      </c>
      <c r="F315" s="814">
        <f t="shared" si="2052"/>
        <v>4257.03</v>
      </c>
      <c r="G315" s="817">
        <f t="shared" si="2115"/>
        <v>44310.740000000005</v>
      </c>
      <c r="H315" s="818">
        <f t="shared" si="2116"/>
        <v>0.10628303845012108</v>
      </c>
      <c r="I315" s="765">
        <f t="shared" si="2117"/>
        <v>291568.8</v>
      </c>
      <c r="J315" s="159">
        <f t="shared" si="2053"/>
        <v>-1318.5599999999977</v>
      </c>
      <c r="K315" s="267">
        <v>42887</v>
      </c>
      <c r="L315" s="162">
        <f t="shared" si="2118"/>
        <v>0</v>
      </c>
      <c r="M315" s="260">
        <v>580.5</v>
      </c>
      <c r="N315" s="175">
        <f t="shared" si="2054"/>
        <v>0</v>
      </c>
      <c r="O315" s="162">
        <f t="shared" si="2119"/>
        <v>0</v>
      </c>
      <c r="P315" s="260">
        <v>58.05</v>
      </c>
      <c r="Q315" s="176">
        <f t="shared" si="2055"/>
        <v>0</v>
      </c>
      <c r="R315" s="161">
        <f t="shared" si="2120"/>
        <v>0</v>
      </c>
      <c r="S315" s="259">
        <v>-5227.3999999999996</v>
      </c>
      <c r="T315" s="177">
        <f t="shared" si="2056"/>
        <v>0</v>
      </c>
      <c r="U315" s="164">
        <f t="shared" si="2121"/>
        <v>0</v>
      </c>
      <c r="V315" s="259">
        <v>-628.04</v>
      </c>
      <c r="W315" s="177">
        <f t="shared" si="2057"/>
        <v>0</v>
      </c>
      <c r="X315" s="164">
        <f t="shared" si="2122"/>
        <v>0</v>
      </c>
      <c r="Y315" s="248">
        <v>4582</v>
      </c>
      <c r="Z315" s="178">
        <f t="shared" si="2058"/>
        <v>0</v>
      </c>
      <c r="AA315" s="165">
        <f t="shared" si="2123"/>
        <v>0</v>
      </c>
      <c r="AB315" s="248">
        <v>2271.5</v>
      </c>
      <c r="AC315" s="179">
        <f t="shared" si="2059"/>
        <v>0</v>
      </c>
      <c r="AD315" s="164">
        <f t="shared" si="2124"/>
        <v>0</v>
      </c>
      <c r="AE315" s="248">
        <v>423.1</v>
      </c>
      <c r="AF315" s="179">
        <f t="shared" si="2060"/>
        <v>0</v>
      </c>
      <c r="AG315" s="164">
        <f t="shared" si="2125"/>
        <v>0</v>
      </c>
      <c r="AH315" s="243">
        <v>-1454</v>
      </c>
      <c r="AI315" s="178">
        <f t="shared" si="2061"/>
        <v>0</v>
      </c>
      <c r="AJ315" s="165">
        <f t="shared" si="2126"/>
        <v>0</v>
      </c>
      <c r="AK315" s="243">
        <v>-746.5</v>
      </c>
      <c r="AL315" s="179">
        <f t="shared" si="2062"/>
        <v>0</v>
      </c>
      <c r="AM315" s="164">
        <f t="shared" si="2127"/>
        <v>0</v>
      </c>
      <c r="AN315" s="243">
        <v>-322</v>
      </c>
      <c r="AO315" s="178">
        <f t="shared" si="2063"/>
        <v>0</v>
      </c>
      <c r="AP315" s="165">
        <f t="shared" si="2128"/>
        <v>0</v>
      </c>
      <c r="AQ315" s="260">
        <v>266</v>
      </c>
      <c r="AR315" s="179">
        <f t="shared" si="2064"/>
        <v>0</v>
      </c>
      <c r="AS315" s="164">
        <f t="shared" si="2129"/>
        <v>1</v>
      </c>
      <c r="AT315" s="259">
        <v>-43.6</v>
      </c>
      <c r="AU315" s="180">
        <f t="shared" si="2065"/>
        <v>-43.6</v>
      </c>
      <c r="AV315" s="162">
        <f t="shared" si="2130"/>
        <v>0</v>
      </c>
      <c r="AW315" s="260">
        <v>3062</v>
      </c>
      <c r="AX315" s="176">
        <f t="shared" si="2066"/>
        <v>0</v>
      </c>
      <c r="AY315" s="161">
        <f t="shared" si="2131"/>
        <v>0</v>
      </c>
      <c r="AZ315" s="248">
        <v>2513.75</v>
      </c>
      <c r="BA315" s="181">
        <f t="shared" si="2067"/>
        <v>0</v>
      </c>
      <c r="BB315" s="162">
        <f t="shared" si="2132"/>
        <v>0</v>
      </c>
      <c r="BC315" s="248">
        <v>251.38</v>
      </c>
      <c r="BD315" s="182">
        <f t="shared" si="2068"/>
        <v>0</v>
      </c>
      <c r="BE315" s="161">
        <f t="shared" si="2133"/>
        <v>0</v>
      </c>
      <c r="BF315" s="248">
        <v>2281.25</v>
      </c>
      <c r="BG315" s="182">
        <f t="shared" si="2069"/>
        <v>0</v>
      </c>
      <c r="BH315" s="161">
        <f t="shared" si="2134"/>
        <v>0</v>
      </c>
      <c r="BI315" s="248">
        <v>1140.6300000000001</v>
      </c>
      <c r="BJ315" s="180">
        <f t="shared" si="2070"/>
        <v>0</v>
      </c>
      <c r="BK315" s="161">
        <f t="shared" si="2135"/>
        <v>1</v>
      </c>
      <c r="BL315" s="248">
        <v>228.13</v>
      </c>
      <c r="BM315" s="180">
        <f t="shared" si="2071"/>
        <v>228.13</v>
      </c>
      <c r="BN315" s="161">
        <f t="shared" si="2136"/>
        <v>0</v>
      </c>
      <c r="BO315" s="259">
        <v>-751.5</v>
      </c>
      <c r="BP315" s="176">
        <f t="shared" si="2072"/>
        <v>0</v>
      </c>
      <c r="BQ315" s="161">
        <f t="shared" si="2137"/>
        <v>0</v>
      </c>
      <c r="BR315" s="260">
        <v>198.5</v>
      </c>
      <c r="BS315" s="182">
        <f t="shared" si="2073"/>
        <v>0</v>
      </c>
      <c r="BT315" s="161">
        <f t="shared" si="2138"/>
        <v>1</v>
      </c>
      <c r="BU315" s="260">
        <v>79.75</v>
      </c>
      <c r="BV315" s="180">
        <f t="shared" si="2074"/>
        <v>79.75</v>
      </c>
      <c r="BW315" s="162">
        <f t="shared" si="2139"/>
        <v>1</v>
      </c>
      <c r="BX315" s="259">
        <v>-15.25</v>
      </c>
      <c r="BY315" s="176">
        <f t="shared" si="2075"/>
        <v>-15.25</v>
      </c>
      <c r="BZ315" s="161">
        <f t="shared" si="2140"/>
        <v>0</v>
      </c>
      <c r="CA315" s="260">
        <v>1293.99</v>
      </c>
      <c r="CB315" s="180">
        <f t="shared" si="2076"/>
        <v>0</v>
      </c>
      <c r="CC315" s="162">
        <f t="shared" si="2141"/>
        <v>0</v>
      </c>
      <c r="CD315" s="260">
        <v>1339.95</v>
      </c>
      <c r="CE315" s="182">
        <f t="shared" si="2077"/>
        <v>0</v>
      </c>
      <c r="CF315" s="410">
        <f t="shared" si="2142"/>
        <v>0</v>
      </c>
      <c r="CG315" s="260">
        <v>2281</v>
      </c>
      <c r="CH315" s="182">
        <f t="shared" si="2078"/>
        <v>0</v>
      </c>
      <c r="CI315" s="416">
        <f t="shared" si="2143"/>
        <v>0</v>
      </c>
      <c r="CJ315" s="260">
        <v>1121</v>
      </c>
      <c r="CK315" s="444">
        <f t="shared" si="2079"/>
        <v>0</v>
      </c>
      <c r="CL315" s="162">
        <f t="shared" si="2144"/>
        <v>0</v>
      </c>
      <c r="CM315" s="260">
        <v>193</v>
      </c>
      <c r="CN315" s="608">
        <f t="shared" si="2080"/>
        <v>0</v>
      </c>
      <c r="CO315" s="158">
        <f t="shared" si="2081"/>
        <v>249.02999999999997</v>
      </c>
      <c r="CP315" s="176">
        <f t="shared" si="2082"/>
        <v>4008</v>
      </c>
      <c r="CQ315" s="731">
        <f t="shared" si="2083"/>
        <v>4257.03</v>
      </c>
      <c r="CR315" s="599"/>
      <c r="CS315" s="359">
        <f t="shared" si="2145"/>
        <v>42887</v>
      </c>
      <c r="CT315" s="161">
        <f t="shared" si="2146"/>
        <v>0</v>
      </c>
      <c r="CU315" s="624">
        <v>1264.01</v>
      </c>
      <c r="CV315" s="175">
        <f t="shared" si="2084"/>
        <v>0</v>
      </c>
      <c r="CW315" s="161">
        <f t="shared" si="2147"/>
        <v>0</v>
      </c>
      <c r="CX315" s="624">
        <v>126.41</v>
      </c>
      <c r="CY315" s="625">
        <f t="shared" si="2085"/>
        <v>0</v>
      </c>
      <c r="CZ315" s="161">
        <f t="shared" si="2148"/>
        <v>0</v>
      </c>
      <c r="DA315" s="624">
        <v>5306.21</v>
      </c>
      <c r="DB315" s="626">
        <f t="shared" si="2086"/>
        <v>0</v>
      </c>
      <c r="DC315" s="161">
        <f t="shared" si="2149"/>
        <v>0</v>
      </c>
      <c r="DD315" s="624">
        <v>530.62</v>
      </c>
      <c r="DE315" s="626">
        <f t="shared" si="2087"/>
        <v>0</v>
      </c>
      <c r="DF315" s="161">
        <f t="shared" si="2150"/>
        <v>0</v>
      </c>
      <c r="DG315" s="624">
        <v>-363</v>
      </c>
      <c r="DH315" s="180">
        <f t="shared" si="2088"/>
        <v>0</v>
      </c>
      <c r="DI315" s="161">
        <f t="shared" si="2151"/>
        <v>0</v>
      </c>
      <c r="DJ315" s="624">
        <v>-181.5</v>
      </c>
      <c r="DK315" s="625">
        <f t="shared" si="2089"/>
        <v>0</v>
      </c>
      <c r="DL315" s="161">
        <f t="shared" si="2152"/>
        <v>0</v>
      </c>
      <c r="DM315" s="624">
        <v>-36.299999999999997</v>
      </c>
      <c r="DN315" s="625">
        <f t="shared" si="2090"/>
        <v>0</v>
      </c>
      <c r="DO315" s="161">
        <f t="shared" si="2153"/>
        <v>0</v>
      </c>
      <c r="DP315" s="624">
        <v>264.99</v>
      </c>
      <c r="DQ315" s="180">
        <f t="shared" si="2091"/>
        <v>0</v>
      </c>
      <c r="DR315" s="161">
        <f t="shared" si="2154"/>
        <v>0</v>
      </c>
      <c r="DS315" s="624">
        <v>132.49</v>
      </c>
      <c r="DT315" s="625">
        <f t="shared" si="2092"/>
        <v>0</v>
      </c>
      <c r="DU315" s="161">
        <f t="shared" si="2155"/>
        <v>0</v>
      </c>
      <c r="DV315" s="624">
        <v>52.99</v>
      </c>
      <c r="DW315" s="180">
        <f t="shared" si="2093"/>
        <v>0</v>
      </c>
      <c r="DX315" s="161">
        <f t="shared" si="2156"/>
        <v>1</v>
      </c>
      <c r="DY315" s="624">
        <v>1741</v>
      </c>
      <c r="DZ315" s="625">
        <f t="shared" si="2094"/>
        <v>1741</v>
      </c>
      <c r="EA315" s="161">
        <f t="shared" si="2157"/>
        <v>0</v>
      </c>
      <c r="EB315" s="624">
        <v>174.1</v>
      </c>
      <c r="EC315" s="180">
        <f t="shared" si="2095"/>
        <v>0</v>
      </c>
      <c r="ED315" s="161">
        <f t="shared" si="2158"/>
        <v>2</v>
      </c>
      <c r="EE315" s="624">
        <v>1021</v>
      </c>
      <c r="EF315" s="625">
        <f t="shared" si="2096"/>
        <v>2042</v>
      </c>
      <c r="EG315" s="161">
        <f t="shared" si="2159"/>
        <v>0</v>
      </c>
      <c r="EH315" s="624">
        <v>-1448.74</v>
      </c>
      <c r="EI315" s="626">
        <f t="shared" si="2097"/>
        <v>0</v>
      </c>
      <c r="EJ315" s="161">
        <f t="shared" si="2160"/>
        <v>0</v>
      </c>
      <c r="EK315" s="624">
        <v>-144.88</v>
      </c>
      <c r="EL315" s="626">
        <f t="shared" si="2098"/>
        <v>0</v>
      </c>
      <c r="EM315" s="161">
        <f t="shared" si="2161"/>
        <v>0</v>
      </c>
      <c r="EN315" s="624">
        <v>-1996.25</v>
      </c>
      <c r="EO315" s="180">
        <f t="shared" si="2099"/>
        <v>0</v>
      </c>
      <c r="EP315" s="161">
        <f t="shared" si="2162"/>
        <v>0</v>
      </c>
      <c r="EQ315" s="624">
        <v>-998.13</v>
      </c>
      <c r="ER315" s="180">
        <f t="shared" si="2100"/>
        <v>0</v>
      </c>
      <c r="ES315" s="161">
        <f t="shared" si="2163"/>
        <v>0</v>
      </c>
      <c r="ET315" s="624">
        <v>-199.62</v>
      </c>
      <c r="EU315" s="625">
        <f t="shared" si="2101"/>
        <v>0</v>
      </c>
      <c r="EV315" s="161">
        <f t="shared" si="2164"/>
        <v>1</v>
      </c>
      <c r="EW315" s="624">
        <v>150</v>
      </c>
      <c r="EX315" s="626">
        <f t="shared" si="2102"/>
        <v>150</v>
      </c>
      <c r="EY315" s="161">
        <f t="shared" si="2165"/>
        <v>1</v>
      </c>
      <c r="EZ315" s="624">
        <v>75</v>
      </c>
      <c r="FA315" s="180">
        <f t="shared" si="2103"/>
        <v>75</v>
      </c>
      <c r="FB315" s="161">
        <f t="shared" si="2166"/>
        <v>0</v>
      </c>
      <c r="FC315" s="624">
        <v>15</v>
      </c>
      <c r="FD315" s="625">
        <f t="shared" si="2104"/>
        <v>0</v>
      </c>
      <c r="FE315" s="161">
        <f t="shared" si="2167"/>
        <v>0</v>
      </c>
      <c r="FF315" s="624">
        <v>1516</v>
      </c>
      <c r="FG315" s="180">
        <f t="shared" si="2105"/>
        <v>0</v>
      </c>
      <c r="FH315" s="860"/>
      <c r="FI315" s="662">
        <f t="shared" si="1400"/>
        <v>44440</v>
      </c>
      <c r="FJ315" s="688">
        <f t="shared" si="2051"/>
        <v>0</v>
      </c>
      <c r="FK315" s="688">
        <f t="shared" si="2000"/>
        <v>0</v>
      </c>
      <c r="FL315" s="240">
        <f t="shared" si="2001"/>
        <v>0</v>
      </c>
      <c r="FM315" s="240">
        <f t="shared" si="2002"/>
        <v>0</v>
      </c>
      <c r="FN315" s="240">
        <f t="shared" si="2003"/>
        <v>0</v>
      </c>
      <c r="FO315" s="240">
        <f t="shared" si="2004"/>
        <v>0</v>
      </c>
      <c r="FP315" s="240">
        <f t="shared" si="2005"/>
        <v>0</v>
      </c>
      <c r="FQ315" s="240">
        <f t="shared" si="2006"/>
        <v>0</v>
      </c>
      <c r="FR315" s="240">
        <f t="shared" si="2007"/>
        <v>0</v>
      </c>
      <c r="FS315" s="240">
        <f t="shared" si="2008"/>
        <v>0</v>
      </c>
      <c r="FT315" s="240">
        <f t="shared" si="2009"/>
        <v>36406.020000000004</v>
      </c>
      <c r="FU315" s="240">
        <f t="shared" si="2010"/>
        <v>0</v>
      </c>
      <c r="FV315" s="240">
        <f t="shared" si="2011"/>
        <v>83745.94</v>
      </c>
      <c r="FW315" s="240">
        <f t="shared" si="2012"/>
        <v>0</v>
      </c>
      <c r="FX315" s="240">
        <f t="shared" si="2013"/>
        <v>0</v>
      </c>
      <c r="FY315" s="240">
        <f t="shared" si="2014"/>
        <v>0</v>
      </c>
      <c r="FZ315" s="240">
        <f t="shared" si="2015"/>
        <v>0</v>
      </c>
      <c r="GA315" s="240">
        <f t="shared" si="2016"/>
        <v>0</v>
      </c>
      <c r="GB315" s="240">
        <f t="shared" si="2017"/>
        <v>138231.18000000002</v>
      </c>
      <c r="GC315" s="681">
        <f t="shared" si="2018"/>
        <v>69115.589999999982</v>
      </c>
      <c r="GD315" s="681">
        <f t="shared" si="2019"/>
        <v>0</v>
      </c>
      <c r="GE315" s="681">
        <f t="shared" si="2020"/>
        <v>0</v>
      </c>
      <c r="GF315" s="681">
        <f t="shared" si="2168"/>
        <v>327498.73</v>
      </c>
      <c r="GG315" s="169">
        <f t="shared" si="2169"/>
        <v>44440</v>
      </c>
      <c r="GH315" s="686">
        <f t="shared" si="2021"/>
        <v>0</v>
      </c>
      <c r="GI315" s="171">
        <f t="shared" si="2022"/>
        <v>0</v>
      </c>
      <c r="GJ315" s="171">
        <f t="shared" si="2023"/>
        <v>0</v>
      </c>
      <c r="GK315" s="171">
        <f t="shared" si="2024"/>
        <v>0</v>
      </c>
      <c r="GL315" s="171">
        <f t="shared" si="2025"/>
        <v>0</v>
      </c>
      <c r="GM315" s="171">
        <f t="shared" si="2026"/>
        <v>0</v>
      </c>
      <c r="GN315" s="171">
        <f t="shared" si="2027"/>
        <v>0</v>
      </c>
      <c r="GO315" s="171">
        <f t="shared" si="2028"/>
        <v>0</v>
      </c>
      <c r="GP315" s="171">
        <f t="shared" si="2029"/>
        <v>0</v>
      </c>
      <c r="GQ315" s="171">
        <f t="shared" si="2030"/>
        <v>0</v>
      </c>
      <c r="GR315" s="171">
        <f t="shared" si="2031"/>
        <v>0</v>
      </c>
      <c r="GS315" s="171">
        <f t="shared" si="2032"/>
        <v>11665.400000000005</v>
      </c>
      <c r="GT315" s="171">
        <f t="shared" si="2033"/>
        <v>0</v>
      </c>
      <c r="GU315" s="171">
        <f t="shared" si="2034"/>
        <v>0</v>
      </c>
      <c r="GV315" s="171">
        <f t="shared" si="2035"/>
        <v>0</v>
      </c>
      <c r="GW315" s="171">
        <f t="shared" si="2036"/>
        <v>0</v>
      </c>
      <c r="GX315" s="171">
        <f t="shared" si="2037"/>
        <v>0</v>
      </c>
      <c r="GY315" s="171">
        <f t="shared" si="2038"/>
        <v>20922.77</v>
      </c>
      <c r="GZ315" s="171">
        <f t="shared" si="2039"/>
        <v>0</v>
      </c>
      <c r="HA315" s="171">
        <f t="shared" si="2040"/>
        <v>0</v>
      </c>
      <c r="HB315" s="171">
        <f t="shared" si="2041"/>
        <v>120714.25000000007</v>
      </c>
      <c r="HC315" s="171">
        <f t="shared" si="2042"/>
        <v>14884.460000000001</v>
      </c>
      <c r="HD315" s="171">
        <f t="shared" si="2043"/>
        <v>0</v>
      </c>
      <c r="HE315" s="171">
        <f t="shared" si="2044"/>
        <v>0</v>
      </c>
      <c r="HF315" s="171">
        <f t="shared" si="2045"/>
        <v>0</v>
      </c>
      <c r="HG315" s="171">
        <f t="shared" si="2046"/>
        <v>0</v>
      </c>
      <c r="HH315" s="171">
        <f t="shared" si="2047"/>
        <v>0</v>
      </c>
      <c r="HI315" s="778"/>
      <c r="HJ315" s="171">
        <f t="shared" si="2048"/>
        <v>-1106.58</v>
      </c>
      <c r="HK315" s="171">
        <f t="shared" si="2049"/>
        <v>4477.5</v>
      </c>
      <c r="HL315" s="172">
        <f t="shared" si="2050"/>
        <v>44440</v>
      </c>
      <c r="HM315" s="171">
        <f t="shared" si="2170"/>
        <v>495685.61000000028</v>
      </c>
      <c r="HN315" s="700">
        <f t="shared" si="2106"/>
        <v>42887</v>
      </c>
      <c r="HO315" s="160">
        <f t="shared" si="2107"/>
        <v>4257.03</v>
      </c>
      <c r="HP315" s="160">
        <f t="shared" si="2108"/>
        <v>0</v>
      </c>
      <c r="HQ315" s="171">
        <f t="shared" si="2109"/>
        <v>4257.03</v>
      </c>
      <c r="HR315" s="168">
        <f t="shared" si="2110"/>
        <v>1</v>
      </c>
      <c r="HS315" s="168">
        <f t="shared" si="2111"/>
        <v>0</v>
      </c>
      <c r="HT315" s="160">
        <f t="shared" si="2171"/>
        <v>291568.8</v>
      </c>
      <c r="HU315" s="158">
        <f>MAX(HT55:HT315)</f>
        <v>292887.36</v>
      </c>
      <c r="HV315" s="158">
        <f t="shared" si="2112"/>
        <v>-1318.5599999999977</v>
      </c>
      <c r="HW315" s="170"/>
      <c r="HX315" s="468"/>
      <c r="HY315" s="156"/>
      <c r="HZ315" s="156"/>
      <c r="IA315" s="156"/>
      <c r="IB315" s="156"/>
      <c r="IC315" s="156"/>
      <c r="ID315" s="156"/>
      <c r="IE315" s="156"/>
      <c r="IF315" s="156"/>
      <c r="IG315" s="156"/>
      <c r="IH315" s="156"/>
      <c r="II315" s="156"/>
      <c r="IJ315" s="156"/>
      <c r="IK315" s="156"/>
      <c r="IL315" s="156"/>
      <c r="IM315" s="156"/>
      <c r="IN315" s="156"/>
      <c r="IO315" s="156"/>
      <c r="IP315" s="156"/>
      <c r="IQ315" s="156"/>
      <c r="IR315" s="156"/>
      <c r="IS315" s="156"/>
      <c r="IT315" s="156"/>
      <c r="IU315" s="156"/>
      <c r="IV315" s="156"/>
      <c r="IW315" s="156"/>
      <c r="IX315" s="156"/>
      <c r="IY315" s="156"/>
      <c r="IZ315" s="156"/>
      <c r="JA315" s="156"/>
      <c r="JB315" s="156"/>
      <c r="JC315" s="156"/>
      <c r="JD315" s="156"/>
      <c r="JE315" s="156"/>
      <c r="JF315" s="156"/>
      <c r="JG315" s="156"/>
      <c r="JH315" s="156"/>
      <c r="JI315" s="156"/>
      <c r="JJ315" s="156"/>
      <c r="JK315" s="156"/>
      <c r="JL315" s="156"/>
      <c r="JM315" s="156"/>
      <c r="JN315" s="156"/>
      <c r="JO315" s="156"/>
      <c r="JP315" s="156"/>
      <c r="JQ315" s="156"/>
      <c r="JR315" s="156"/>
      <c r="JS315" s="156"/>
      <c r="JT315" s="156"/>
      <c r="JU315" s="156"/>
    </row>
    <row r="316" spans="1:281" s="174" customFormat="1" ht="19.5" customHeight="1" x14ac:dyDescent="0.35">
      <c r="A316" s="156"/>
      <c r="B316" s="813">
        <f t="shared" si="2113"/>
        <v>42917</v>
      </c>
      <c r="C316" s="814">
        <f t="shared" si="2114"/>
        <v>44310.740000000005</v>
      </c>
      <c r="D316" s="816">
        <v>0</v>
      </c>
      <c r="E316" s="816">
        <v>0</v>
      </c>
      <c r="F316" s="814">
        <f t="shared" si="2052"/>
        <v>10477.32</v>
      </c>
      <c r="G316" s="817">
        <f t="shared" si="2115"/>
        <v>54788.060000000005</v>
      </c>
      <c r="H316" s="818">
        <f t="shared" si="2116"/>
        <v>0.23645102744842444</v>
      </c>
      <c r="I316" s="765">
        <f t="shared" si="2117"/>
        <v>302046.12</v>
      </c>
      <c r="J316" s="159">
        <f t="shared" si="2053"/>
        <v>0</v>
      </c>
      <c r="K316" s="267">
        <v>42917</v>
      </c>
      <c r="L316" s="162">
        <f t="shared" si="2118"/>
        <v>0</v>
      </c>
      <c r="M316" s="260">
        <v>2967.5</v>
      </c>
      <c r="N316" s="175">
        <f t="shared" si="2054"/>
        <v>0</v>
      </c>
      <c r="O316" s="162">
        <f t="shared" si="2119"/>
        <v>0</v>
      </c>
      <c r="P316" s="260">
        <v>226.55</v>
      </c>
      <c r="Q316" s="176">
        <f t="shared" si="2055"/>
        <v>0</v>
      </c>
      <c r="R316" s="161">
        <f t="shared" si="2120"/>
        <v>0</v>
      </c>
      <c r="S316" s="259">
        <v>-652</v>
      </c>
      <c r="T316" s="177">
        <f t="shared" si="2056"/>
        <v>0</v>
      </c>
      <c r="U316" s="164">
        <f t="shared" si="2121"/>
        <v>0</v>
      </c>
      <c r="V316" s="259">
        <v>-100.3</v>
      </c>
      <c r="W316" s="177">
        <f t="shared" si="2057"/>
        <v>0</v>
      </c>
      <c r="X316" s="164">
        <f t="shared" si="2122"/>
        <v>0</v>
      </c>
      <c r="Y316" s="248">
        <v>2466</v>
      </c>
      <c r="Z316" s="178">
        <f t="shared" si="2058"/>
        <v>0</v>
      </c>
      <c r="AA316" s="165">
        <f t="shared" si="2123"/>
        <v>0</v>
      </c>
      <c r="AB316" s="248">
        <v>1213.5</v>
      </c>
      <c r="AC316" s="179">
        <f t="shared" si="2059"/>
        <v>0</v>
      </c>
      <c r="AD316" s="164">
        <f t="shared" si="2124"/>
        <v>0</v>
      </c>
      <c r="AE316" s="248">
        <v>211.5</v>
      </c>
      <c r="AF316" s="179">
        <f t="shared" si="2060"/>
        <v>0</v>
      </c>
      <c r="AG316" s="164">
        <f t="shared" si="2125"/>
        <v>0</v>
      </c>
      <c r="AH316" s="439">
        <v>2231</v>
      </c>
      <c r="AI316" s="178">
        <f t="shared" si="2061"/>
        <v>0</v>
      </c>
      <c r="AJ316" s="165">
        <f t="shared" si="2126"/>
        <v>0</v>
      </c>
      <c r="AK316" s="439">
        <v>1096</v>
      </c>
      <c r="AL316" s="179">
        <f t="shared" si="2062"/>
        <v>0</v>
      </c>
      <c r="AM316" s="164">
        <f t="shared" si="2127"/>
        <v>0</v>
      </c>
      <c r="AN316" s="439">
        <v>415</v>
      </c>
      <c r="AO316" s="178">
        <f t="shared" si="2063"/>
        <v>0</v>
      </c>
      <c r="AP316" s="165">
        <f t="shared" si="2128"/>
        <v>0</v>
      </c>
      <c r="AQ316" s="260">
        <v>3152</v>
      </c>
      <c r="AR316" s="179">
        <f t="shared" si="2064"/>
        <v>0</v>
      </c>
      <c r="AS316" s="164">
        <f t="shared" si="2129"/>
        <v>1</v>
      </c>
      <c r="AT316" s="260">
        <v>315.2</v>
      </c>
      <c r="AU316" s="180">
        <f t="shared" si="2065"/>
        <v>315.2</v>
      </c>
      <c r="AV316" s="162">
        <f t="shared" si="2130"/>
        <v>0</v>
      </c>
      <c r="AW316" s="260">
        <v>3001</v>
      </c>
      <c r="AX316" s="176">
        <f t="shared" si="2066"/>
        <v>0</v>
      </c>
      <c r="AY316" s="161">
        <f t="shared" si="2131"/>
        <v>0</v>
      </c>
      <c r="AZ316" s="247">
        <v>-1716.25</v>
      </c>
      <c r="BA316" s="181">
        <f t="shared" si="2067"/>
        <v>0</v>
      </c>
      <c r="BB316" s="162">
        <f t="shared" si="2132"/>
        <v>0</v>
      </c>
      <c r="BC316" s="247">
        <v>-171.63</v>
      </c>
      <c r="BD316" s="182">
        <f t="shared" si="2068"/>
        <v>0</v>
      </c>
      <c r="BE316" s="161">
        <f t="shared" si="2133"/>
        <v>0</v>
      </c>
      <c r="BF316" s="248">
        <v>5191.25</v>
      </c>
      <c r="BG316" s="182">
        <f t="shared" si="2069"/>
        <v>0</v>
      </c>
      <c r="BH316" s="161">
        <f t="shared" si="2134"/>
        <v>0</v>
      </c>
      <c r="BI316" s="248">
        <v>2595.63</v>
      </c>
      <c r="BJ316" s="180">
        <f t="shared" si="2070"/>
        <v>0</v>
      </c>
      <c r="BK316" s="161">
        <f t="shared" si="2135"/>
        <v>1</v>
      </c>
      <c r="BL316" s="248">
        <v>519.13</v>
      </c>
      <c r="BM316" s="180">
        <f t="shared" si="2071"/>
        <v>519.13</v>
      </c>
      <c r="BN316" s="161">
        <f t="shared" si="2136"/>
        <v>0</v>
      </c>
      <c r="BO316" s="260">
        <v>836</v>
      </c>
      <c r="BP316" s="176">
        <f t="shared" si="2072"/>
        <v>0</v>
      </c>
      <c r="BQ316" s="161">
        <f t="shared" si="2137"/>
        <v>0</v>
      </c>
      <c r="BR316" s="260">
        <v>1148.48</v>
      </c>
      <c r="BS316" s="182">
        <f t="shared" si="2073"/>
        <v>0</v>
      </c>
      <c r="BT316" s="161">
        <f t="shared" si="2138"/>
        <v>1</v>
      </c>
      <c r="BU316" s="260">
        <v>554.74</v>
      </c>
      <c r="BV316" s="180">
        <f t="shared" si="2074"/>
        <v>554.74</v>
      </c>
      <c r="BW316" s="162">
        <f t="shared" si="2139"/>
        <v>1</v>
      </c>
      <c r="BX316" s="260">
        <v>79.75</v>
      </c>
      <c r="BY316" s="176">
        <f t="shared" si="2075"/>
        <v>79.75</v>
      </c>
      <c r="BZ316" s="161">
        <f t="shared" si="2140"/>
        <v>0</v>
      </c>
      <c r="CA316" s="260">
        <v>2765.01</v>
      </c>
      <c r="CB316" s="180">
        <f t="shared" si="2076"/>
        <v>0</v>
      </c>
      <c r="CC316" s="162">
        <f t="shared" si="2141"/>
        <v>0</v>
      </c>
      <c r="CD316" s="259">
        <v>-1458.8</v>
      </c>
      <c r="CE316" s="182">
        <f t="shared" si="2077"/>
        <v>0</v>
      </c>
      <c r="CF316" s="410">
        <f t="shared" si="2142"/>
        <v>0</v>
      </c>
      <c r="CG316" s="260">
        <v>5241</v>
      </c>
      <c r="CH316" s="182">
        <f t="shared" si="2078"/>
        <v>0</v>
      </c>
      <c r="CI316" s="416">
        <f t="shared" si="2143"/>
        <v>0</v>
      </c>
      <c r="CJ316" s="260">
        <v>2601</v>
      </c>
      <c r="CK316" s="444">
        <f t="shared" si="2079"/>
        <v>0</v>
      </c>
      <c r="CL316" s="162">
        <f t="shared" si="2144"/>
        <v>0</v>
      </c>
      <c r="CM316" s="260">
        <v>489</v>
      </c>
      <c r="CN316" s="608">
        <f t="shared" si="2080"/>
        <v>0</v>
      </c>
      <c r="CO316" s="158">
        <f t="shared" si="2081"/>
        <v>1468.82</v>
      </c>
      <c r="CP316" s="176">
        <f t="shared" si="2082"/>
        <v>9008.5</v>
      </c>
      <c r="CQ316" s="731">
        <f t="shared" si="2083"/>
        <v>10477.32</v>
      </c>
      <c r="CR316" s="599"/>
      <c r="CS316" s="359">
        <f t="shared" si="2145"/>
        <v>42917</v>
      </c>
      <c r="CT316" s="161">
        <f t="shared" si="2146"/>
        <v>0</v>
      </c>
      <c r="CU316" s="624">
        <v>-2474</v>
      </c>
      <c r="CV316" s="175">
        <f t="shared" si="2084"/>
        <v>0</v>
      </c>
      <c r="CW316" s="161">
        <f t="shared" si="2147"/>
        <v>0</v>
      </c>
      <c r="CX316" s="624">
        <v>-247.4</v>
      </c>
      <c r="CY316" s="625">
        <f t="shared" si="2085"/>
        <v>0</v>
      </c>
      <c r="CZ316" s="161">
        <f t="shared" si="2148"/>
        <v>0</v>
      </c>
      <c r="DA316" s="624">
        <v>-2231.6</v>
      </c>
      <c r="DB316" s="626">
        <f t="shared" si="2086"/>
        <v>0</v>
      </c>
      <c r="DC316" s="161">
        <f t="shared" si="2149"/>
        <v>0</v>
      </c>
      <c r="DD316" s="624">
        <v>-223.16</v>
      </c>
      <c r="DE316" s="626">
        <f t="shared" si="2087"/>
        <v>0</v>
      </c>
      <c r="DF316" s="161">
        <f t="shared" si="2150"/>
        <v>0</v>
      </c>
      <c r="DG316" s="624">
        <v>1073</v>
      </c>
      <c r="DH316" s="180">
        <f t="shared" si="2088"/>
        <v>0</v>
      </c>
      <c r="DI316" s="161">
        <f t="shared" si="2151"/>
        <v>0</v>
      </c>
      <c r="DJ316" s="624">
        <v>536.51</v>
      </c>
      <c r="DK316" s="625">
        <f t="shared" si="2089"/>
        <v>0</v>
      </c>
      <c r="DL316" s="161">
        <f t="shared" si="2152"/>
        <v>0</v>
      </c>
      <c r="DM316" s="624">
        <v>107.3</v>
      </c>
      <c r="DN316" s="625">
        <f t="shared" si="2090"/>
        <v>0</v>
      </c>
      <c r="DO316" s="161">
        <f t="shared" si="2153"/>
        <v>0</v>
      </c>
      <c r="DP316" s="624">
        <v>4350.01</v>
      </c>
      <c r="DQ316" s="180">
        <f t="shared" si="2091"/>
        <v>0</v>
      </c>
      <c r="DR316" s="161">
        <f t="shared" si="2154"/>
        <v>0</v>
      </c>
      <c r="DS316" s="624">
        <v>2175.0100000000002</v>
      </c>
      <c r="DT316" s="625">
        <f t="shared" si="2092"/>
        <v>0</v>
      </c>
      <c r="DU316" s="161">
        <f t="shared" si="2155"/>
        <v>0</v>
      </c>
      <c r="DV316" s="624">
        <v>870.01</v>
      </c>
      <c r="DW316" s="180">
        <f t="shared" si="2093"/>
        <v>0</v>
      </c>
      <c r="DX316" s="161">
        <f t="shared" si="2156"/>
        <v>1</v>
      </c>
      <c r="DY316" s="624">
        <v>2372</v>
      </c>
      <c r="DZ316" s="625">
        <f t="shared" si="2094"/>
        <v>2372</v>
      </c>
      <c r="EA316" s="161">
        <f t="shared" si="2157"/>
        <v>0</v>
      </c>
      <c r="EB316" s="624">
        <v>237.2</v>
      </c>
      <c r="EC316" s="180">
        <f t="shared" si="2095"/>
        <v>0</v>
      </c>
      <c r="ED316" s="161">
        <f t="shared" si="2158"/>
        <v>2</v>
      </c>
      <c r="EE316" s="624">
        <v>1537</v>
      </c>
      <c r="EF316" s="625">
        <f t="shared" si="2096"/>
        <v>3074</v>
      </c>
      <c r="EG316" s="161">
        <f t="shared" si="2159"/>
        <v>0</v>
      </c>
      <c r="EH316" s="624">
        <v>1498.74</v>
      </c>
      <c r="EI316" s="626">
        <f t="shared" si="2097"/>
        <v>0</v>
      </c>
      <c r="EJ316" s="161">
        <f t="shared" si="2160"/>
        <v>0</v>
      </c>
      <c r="EK316" s="624">
        <v>149.88</v>
      </c>
      <c r="EL316" s="626">
        <f t="shared" si="2098"/>
        <v>0</v>
      </c>
      <c r="EM316" s="161">
        <f t="shared" si="2161"/>
        <v>0</v>
      </c>
      <c r="EN316" s="624">
        <v>5418.75</v>
      </c>
      <c r="EO316" s="180">
        <f t="shared" si="2099"/>
        <v>0</v>
      </c>
      <c r="EP316" s="161">
        <f t="shared" si="2162"/>
        <v>0</v>
      </c>
      <c r="EQ316" s="624">
        <v>2709.38</v>
      </c>
      <c r="ER316" s="180">
        <f t="shared" si="2100"/>
        <v>0</v>
      </c>
      <c r="ES316" s="161">
        <f t="shared" si="2163"/>
        <v>0</v>
      </c>
      <c r="ET316" s="624">
        <v>541.87</v>
      </c>
      <c r="EU316" s="625">
        <f t="shared" si="2101"/>
        <v>0</v>
      </c>
      <c r="EV316" s="161">
        <f t="shared" si="2164"/>
        <v>1</v>
      </c>
      <c r="EW316" s="624">
        <v>2375</v>
      </c>
      <c r="EX316" s="626">
        <f t="shared" si="2102"/>
        <v>2375</v>
      </c>
      <c r="EY316" s="161">
        <f t="shared" si="2165"/>
        <v>1</v>
      </c>
      <c r="EZ316" s="624">
        <v>1187.5</v>
      </c>
      <c r="FA316" s="180">
        <f t="shared" si="2103"/>
        <v>1187.5</v>
      </c>
      <c r="FB316" s="161">
        <f t="shared" si="2166"/>
        <v>0</v>
      </c>
      <c r="FC316" s="624">
        <v>237.5</v>
      </c>
      <c r="FD316" s="625">
        <f t="shared" si="2104"/>
        <v>0</v>
      </c>
      <c r="FE316" s="161">
        <f t="shared" si="2167"/>
        <v>0</v>
      </c>
      <c r="FF316" s="624">
        <v>815</v>
      </c>
      <c r="FG316" s="180">
        <f t="shared" si="2105"/>
        <v>0</v>
      </c>
      <c r="FH316" s="860"/>
      <c r="FI316" s="662">
        <f t="shared" si="1400"/>
        <v>44470</v>
      </c>
      <c r="FJ316" s="688">
        <f t="shared" si="2051"/>
        <v>0</v>
      </c>
      <c r="FK316" s="688">
        <f t="shared" si="2000"/>
        <v>0</v>
      </c>
      <c r="FL316" s="240">
        <f t="shared" si="2001"/>
        <v>0</v>
      </c>
      <c r="FM316" s="240">
        <f t="shared" si="2002"/>
        <v>0</v>
      </c>
      <c r="FN316" s="240">
        <f t="shared" si="2003"/>
        <v>0</v>
      </c>
      <c r="FO316" s="240">
        <f t="shared" si="2004"/>
        <v>0</v>
      </c>
      <c r="FP316" s="240">
        <f t="shared" si="2005"/>
        <v>0</v>
      </c>
      <c r="FQ316" s="240">
        <f t="shared" si="2006"/>
        <v>0</v>
      </c>
      <c r="FR316" s="240">
        <f t="shared" si="2007"/>
        <v>0</v>
      </c>
      <c r="FS316" s="240">
        <f t="shared" si="2008"/>
        <v>0</v>
      </c>
      <c r="FT316" s="240">
        <f t="shared" si="2009"/>
        <v>36096.020000000004</v>
      </c>
      <c r="FU316" s="240">
        <f t="shared" si="2010"/>
        <v>0</v>
      </c>
      <c r="FV316" s="240">
        <f t="shared" si="2011"/>
        <v>82225.94</v>
      </c>
      <c r="FW316" s="240">
        <f t="shared" si="2012"/>
        <v>0</v>
      </c>
      <c r="FX316" s="240">
        <f t="shared" si="2013"/>
        <v>0</v>
      </c>
      <c r="FY316" s="240">
        <f t="shared" si="2014"/>
        <v>0</v>
      </c>
      <c r="FZ316" s="240">
        <f t="shared" si="2015"/>
        <v>0</v>
      </c>
      <c r="GA316" s="240">
        <f t="shared" si="2016"/>
        <v>0</v>
      </c>
      <c r="GB316" s="240">
        <f t="shared" si="2017"/>
        <v>139562.44000000003</v>
      </c>
      <c r="GC316" s="681">
        <f t="shared" si="2018"/>
        <v>69781.219999999987</v>
      </c>
      <c r="GD316" s="681">
        <f t="shared" si="2019"/>
        <v>0</v>
      </c>
      <c r="GE316" s="681">
        <f t="shared" si="2020"/>
        <v>0</v>
      </c>
      <c r="GF316" s="681">
        <f t="shared" si="2168"/>
        <v>327665.62</v>
      </c>
      <c r="GG316" s="169">
        <f t="shared" si="2169"/>
        <v>44470</v>
      </c>
      <c r="GH316" s="686">
        <f t="shared" si="2021"/>
        <v>0</v>
      </c>
      <c r="GI316" s="171">
        <f t="shared" si="2022"/>
        <v>0</v>
      </c>
      <c r="GJ316" s="171">
        <f t="shared" si="2023"/>
        <v>0</v>
      </c>
      <c r="GK316" s="171">
        <f t="shared" si="2024"/>
        <v>0</v>
      </c>
      <c r="GL316" s="171">
        <f t="shared" si="2025"/>
        <v>0</v>
      </c>
      <c r="GM316" s="171">
        <f t="shared" si="2026"/>
        <v>0</v>
      </c>
      <c r="GN316" s="171">
        <f t="shared" si="2027"/>
        <v>0</v>
      </c>
      <c r="GO316" s="171">
        <f t="shared" si="2028"/>
        <v>0</v>
      </c>
      <c r="GP316" s="171">
        <f t="shared" si="2029"/>
        <v>0</v>
      </c>
      <c r="GQ316" s="171">
        <f t="shared" si="2030"/>
        <v>0</v>
      </c>
      <c r="GR316" s="171">
        <f t="shared" si="2031"/>
        <v>0</v>
      </c>
      <c r="GS316" s="171">
        <f t="shared" si="2032"/>
        <v>11764.900000000005</v>
      </c>
      <c r="GT316" s="171">
        <f t="shared" si="2033"/>
        <v>0</v>
      </c>
      <c r="GU316" s="171">
        <f t="shared" si="2034"/>
        <v>0</v>
      </c>
      <c r="GV316" s="171">
        <f t="shared" si="2035"/>
        <v>0</v>
      </c>
      <c r="GW316" s="171">
        <f t="shared" si="2036"/>
        <v>0</v>
      </c>
      <c r="GX316" s="171">
        <f t="shared" si="2037"/>
        <v>0</v>
      </c>
      <c r="GY316" s="171">
        <f t="shared" si="2038"/>
        <v>20608.14</v>
      </c>
      <c r="GZ316" s="171">
        <f t="shared" si="2039"/>
        <v>0</v>
      </c>
      <c r="HA316" s="171">
        <f t="shared" si="2040"/>
        <v>0</v>
      </c>
      <c r="HB316" s="171">
        <f t="shared" si="2041"/>
        <v>121970.50000000007</v>
      </c>
      <c r="HC316" s="171">
        <f t="shared" si="2042"/>
        <v>15135.710000000001</v>
      </c>
      <c r="HD316" s="171">
        <f t="shared" si="2043"/>
        <v>0</v>
      </c>
      <c r="HE316" s="171">
        <f t="shared" si="2044"/>
        <v>0</v>
      </c>
      <c r="HF316" s="171">
        <f t="shared" si="2045"/>
        <v>0</v>
      </c>
      <c r="HG316" s="171">
        <f t="shared" si="2046"/>
        <v>0</v>
      </c>
      <c r="HH316" s="171">
        <f t="shared" si="2047"/>
        <v>0</v>
      </c>
      <c r="HI316" s="778"/>
      <c r="HJ316" s="171">
        <f t="shared" si="2048"/>
        <v>1292.3699999999999</v>
      </c>
      <c r="HK316" s="171">
        <f t="shared" si="2049"/>
        <v>166.88999999999987</v>
      </c>
      <c r="HL316" s="172">
        <f t="shared" si="2050"/>
        <v>44470</v>
      </c>
      <c r="HM316" s="171">
        <f t="shared" si="2170"/>
        <v>497144.87000000029</v>
      </c>
      <c r="HN316" s="700">
        <f t="shared" si="2106"/>
        <v>42917</v>
      </c>
      <c r="HO316" s="160">
        <f t="shared" si="2107"/>
        <v>10477.32</v>
      </c>
      <c r="HP316" s="160">
        <f t="shared" si="2108"/>
        <v>0</v>
      </c>
      <c r="HQ316" s="171">
        <f t="shared" si="2109"/>
        <v>10477.32</v>
      </c>
      <c r="HR316" s="168">
        <f t="shared" si="2110"/>
        <v>1</v>
      </c>
      <c r="HS316" s="168">
        <f t="shared" si="2111"/>
        <v>0</v>
      </c>
      <c r="HT316" s="160">
        <f t="shared" si="2171"/>
        <v>302046.12</v>
      </c>
      <c r="HU316" s="158">
        <f>MAX(HT55:HT316)</f>
        <v>302046.12</v>
      </c>
      <c r="HV316" s="158">
        <f t="shared" si="2112"/>
        <v>0</v>
      </c>
      <c r="HW316" s="170"/>
      <c r="HX316" s="468"/>
      <c r="HY316" s="156"/>
      <c r="HZ316" s="156"/>
      <c r="IA316" s="156"/>
      <c r="IB316" s="156"/>
      <c r="IC316" s="156"/>
      <c r="ID316" s="156"/>
      <c r="IE316" s="156"/>
      <c r="IF316" s="156"/>
      <c r="IG316" s="156"/>
      <c r="IH316" s="156"/>
      <c r="II316" s="156"/>
      <c r="IJ316" s="156"/>
      <c r="IK316" s="156"/>
      <c r="IL316" s="156"/>
      <c r="IM316" s="156"/>
      <c r="IN316" s="156"/>
      <c r="IO316" s="156"/>
      <c r="IP316" s="156"/>
      <c r="IQ316" s="156"/>
      <c r="IR316" s="156"/>
      <c r="IS316" s="156"/>
      <c r="IT316" s="156"/>
      <c r="IU316" s="156"/>
      <c r="IV316" s="156"/>
      <c r="IW316" s="156"/>
      <c r="IX316" s="156"/>
      <c r="IY316" s="156"/>
      <c r="IZ316" s="156"/>
      <c r="JA316" s="156"/>
      <c r="JB316" s="156"/>
      <c r="JC316" s="156"/>
      <c r="JD316" s="156"/>
      <c r="JE316" s="156"/>
      <c r="JF316" s="156"/>
      <c r="JG316" s="156"/>
      <c r="JH316" s="156"/>
      <c r="JI316" s="156"/>
      <c r="JJ316" s="156"/>
      <c r="JK316" s="156"/>
      <c r="JL316" s="156"/>
      <c r="JM316" s="156"/>
      <c r="JN316" s="156"/>
      <c r="JO316" s="156"/>
      <c r="JP316" s="156"/>
      <c r="JQ316" s="156"/>
      <c r="JR316" s="156"/>
      <c r="JS316" s="156"/>
      <c r="JT316" s="156"/>
      <c r="JU316" s="156"/>
    </row>
    <row r="317" spans="1:281" s="174" customFormat="1" ht="20.25" customHeight="1" x14ac:dyDescent="0.35">
      <c r="A317" s="156"/>
      <c r="B317" s="813">
        <f t="shared" si="2113"/>
        <v>42948</v>
      </c>
      <c r="C317" s="814">
        <f t="shared" si="2114"/>
        <v>54788.060000000005</v>
      </c>
      <c r="D317" s="816">
        <v>0</v>
      </c>
      <c r="E317" s="816">
        <v>0</v>
      </c>
      <c r="F317" s="814">
        <f t="shared" si="2052"/>
        <v>9950.81</v>
      </c>
      <c r="G317" s="817">
        <f t="shared" si="2115"/>
        <v>64738.87</v>
      </c>
      <c r="H317" s="818">
        <f t="shared" si="2116"/>
        <v>0.18162369684197613</v>
      </c>
      <c r="I317" s="765">
        <f t="shared" si="2117"/>
        <v>311996.93</v>
      </c>
      <c r="J317" s="159">
        <f t="shared" si="2053"/>
        <v>0</v>
      </c>
      <c r="K317" s="267">
        <v>42948</v>
      </c>
      <c r="L317" s="162">
        <f t="shared" si="2118"/>
        <v>0</v>
      </c>
      <c r="M317" s="259">
        <v>-4135.5</v>
      </c>
      <c r="N317" s="175">
        <f t="shared" si="2054"/>
        <v>0</v>
      </c>
      <c r="O317" s="162">
        <f t="shared" si="2119"/>
        <v>0</v>
      </c>
      <c r="P317" s="259">
        <v>-448.65</v>
      </c>
      <c r="Q317" s="176">
        <f t="shared" si="2055"/>
        <v>0</v>
      </c>
      <c r="R317" s="161">
        <f t="shared" si="2120"/>
        <v>0</v>
      </c>
      <c r="S317" s="259">
        <v>-545.4</v>
      </c>
      <c r="T317" s="177">
        <f t="shared" si="2056"/>
        <v>0</v>
      </c>
      <c r="U317" s="164">
        <f t="shared" si="2121"/>
        <v>0</v>
      </c>
      <c r="V317" s="259">
        <v>-124.74</v>
      </c>
      <c r="W317" s="177">
        <f t="shared" si="2057"/>
        <v>0</v>
      </c>
      <c r="X317" s="164">
        <f t="shared" si="2122"/>
        <v>0</v>
      </c>
      <c r="Y317" s="248">
        <v>5183</v>
      </c>
      <c r="Z317" s="178">
        <f t="shared" si="2058"/>
        <v>0</v>
      </c>
      <c r="AA317" s="165">
        <f t="shared" si="2123"/>
        <v>0</v>
      </c>
      <c r="AB317" s="248">
        <v>2591.5</v>
      </c>
      <c r="AC317" s="179">
        <f t="shared" si="2059"/>
        <v>0</v>
      </c>
      <c r="AD317" s="164">
        <f t="shared" si="2124"/>
        <v>0</v>
      </c>
      <c r="AE317" s="248">
        <v>518.29999999999995</v>
      </c>
      <c r="AF317" s="179">
        <f t="shared" si="2060"/>
        <v>0</v>
      </c>
      <c r="AG317" s="164">
        <f t="shared" si="2125"/>
        <v>0</v>
      </c>
      <c r="AH317" s="439">
        <v>3750</v>
      </c>
      <c r="AI317" s="178">
        <f t="shared" si="2061"/>
        <v>0</v>
      </c>
      <c r="AJ317" s="165">
        <f t="shared" si="2126"/>
        <v>0</v>
      </c>
      <c r="AK317" s="439">
        <v>1875</v>
      </c>
      <c r="AL317" s="179">
        <f t="shared" si="2062"/>
        <v>0</v>
      </c>
      <c r="AM317" s="164">
        <f t="shared" si="2127"/>
        <v>0</v>
      </c>
      <c r="AN317" s="439">
        <v>750</v>
      </c>
      <c r="AO317" s="178">
        <f t="shared" si="2063"/>
        <v>0</v>
      </c>
      <c r="AP317" s="165">
        <f t="shared" si="2128"/>
        <v>0</v>
      </c>
      <c r="AQ317" s="259">
        <v>-567</v>
      </c>
      <c r="AR317" s="179">
        <f t="shared" si="2064"/>
        <v>0</v>
      </c>
      <c r="AS317" s="164">
        <f t="shared" si="2129"/>
        <v>1</v>
      </c>
      <c r="AT317" s="259">
        <v>-56.7</v>
      </c>
      <c r="AU317" s="180">
        <f t="shared" si="2065"/>
        <v>-56.7</v>
      </c>
      <c r="AV317" s="162">
        <f t="shared" si="2130"/>
        <v>0</v>
      </c>
      <c r="AW317" s="259">
        <v>-1816</v>
      </c>
      <c r="AX317" s="176">
        <f t="shared" si="2066"/>
        <v>0</v>
      </c>
      <c r="AY317" s="161">
        <f t="shared" si="2131"/>
        <v>0</v>
      </c>
      <c r="AZ317" s="247">
        <v>-281.75</v>
      </c>
      <c r="BA317" s="181">
        <f t="shared" si="2067"/>
        <v>0</v>
      </c>
      <c r="BB317" s="162">
        <f t="shared" si="2132"/>
        <v>0</v>
      </c>
      <c r="BC317" s="247">
        <v>-35.979999999999997</v>
      </c>
      <c r="BD317" s="182">
        <f t="shared" si="2068"/>
        <v>0</v>
      </c>
      <c r="BE317" s="161">
        <f t="shared" si="2133"/>
        <v>0</v>
      </c>
      <c r="BF317" s="248">
        <v>825</v>
      </c>
      <c r="BG317" s="182">
        <f t="shared" si="2069"/>
        <v>0</v>
      </c>
      <c r="BH317" s="161">
        <f t="shared" si="2134"/>
        <v>0</v>
      </c>
      <c r="BI317" s="248">
        <v>412.5</v>
      </c>
      <c r="BJ317" s="180">
        <f t="shared" si="2070"/>
        <v>0</v>
      </c>
      <c r="BK317" s="161">
        <f t="shared" si="2135"/>
        <v>1</v>
      </c>
      <c r="BL317" s="248">
        <v>82.5</v>
      </c>
      <c r="BM317" s="180">
        <f t="shared" si="2071"/>
        <v>82.5</v>
      </c>
      <c r="BN317" s="161">
        <f t="shared" si="2136"/>
        <v>0</v>
      </c>
      <c r="BO317" s="259">
        <v>-226.5</v>
      </c>
      <c r="BP317" s="176">
        <f t="shared" si="2072"/>
        <v>0</v>
      </c>
      <c r="BQ317" s="161">
        <f t="shared" si="2137"/>
        <v>0</v>
      </c>
      <c r="BR317" s="260">
        <v>300.01</v>
      </c>
      <c r="BS317" s="182">
        <f t="shared" si="2073"/>
        <v>0</v>
      </c>
      <c r="BT317" s="161">
        <f t="shared" si="2138"/>
        <v>1</v>
      </c>
      <c r="BU317" s="260">
        <v>150.01</v>
      </c>
      <c r="BV317" s="180">
        <f t="shared" si="2074"/>
        <v>150.01</v>
      </c>
      <c r="BW317" s="162">
        <f t="shared" si="2139"/>
        <v>1</v>
      </c>
      <c r="BX317" s="260">
        <v>30</v>
      </c>
      <c r="BY317" s="176">
        <f t="shared" si="2075"/>
        <v>30</v>
      </c>
      <c r="BZ317" s="161">
        <f t="shared" si="2140"/>
        <v>0</v>
      </c>
      <c r="CA317" s="260">
        <v>195</v>
      </c>
      <c r="CB317" s="180">
        <f t="shared" si="2076"/>
        <v>0</v>
      </c>
      <c r="CC317" s="162">
        <f t="shared" si="2141"/>
        <v>0</v>
      </c>
      <c r="CD317" s="260">
        <v>9491.85</v>
      </c>
      <c r="CE317" s="182">
        <f t="shared" si="2077"/>
        <v>0</v>
      </c>
      <c r="CF317" s="410">
        <f t="shared" si="2142"/>
        <v>0</v>
      </c>
      <c r="CG317" s="259">
        <v>-3789</v>
      </c>
      <c r="CH317" s="182">
        <f t="shared" si="2078"/>
        <v>0</v>
      </c>
      <c r="CI317" s="416">
        <f t="shared" si="2143"/>
        <v>0</v>
      </c>
      <c r="CJ317" s="259">
        <v>-1914</v>
      </c>
      <c r="CK317" s="444">
        <f t="shared" si="2079"/>
        <v>0</v>
      </c>
      <c r="CL317" s="162">
        <f t="shared" si="2144"/>
        <v>0</v>
      </c>
      <c r="CM317" s="259">
        <v>-414</v>
      </c>
      <c r="CN317" s="608">
        <f t="shared" si="2080"/>
        <v>0</v>
      </c>
      <c r="CO317" s="158">
        <f t="shared" si="2081"/>
        <v>205.81</v>
      </c>
      <c r="CP317" s="176">
        <f t="shared" si="2082"/>
        <v>9745</v>
      </c>
      <c r="CQ317" s="731">
        <f t="shared" si="2083"/>
        <v>9950.81</v>
      </c>
      <c r="CR317" s="599"/>
      <c r="CS317" s="359">
        <f t="shared" si="2145"/>
        <v>42948</v>
      </c>
      <c r="CT317" s="161">
        <f t="shared" si="2146"/>
        <v>0</v>
      </c>
      <c r="CU317" s="624">
        <v>1907.48</v>
      </c>
      <c r="CV317" s="175">
        <f t="shared" si="2084"/>
        <v>0</v>
      </c>
      <c r="CW317" s="161">
        <f t="shared" si="2147"/>
        <v>0</v>
      </c>
      <c r="CX317" s="624">
        <v>190.74</v>
      </c>
      <c r="CY317" s="625">
        <f t="shared" si="2085"/>
        <v>0</v>
      </c>
      <c r="CZ317" s="161">
        <f t="shared" si="2148"/>
        <v>0</v>
      </c>
      <c r="DA317" s="624">
        <v>5048.01</v>
      </c>
      <c r="DB317" s="626">
        <f t="shared" si="2086"/>
        <v>0</v>
      </c>
      <c r="DC317" s="161">
        <f t="shared" si="2149"/>
        <v>0</v>
      </c>
      <c r="DD317" s="624">
        <v>504.8</v>
      </c>
      <c r="DE317" s="626">
        <f t="shared" si="2087"/>
        <v>0</v>
      </c>
      <c r="DF317" s="161">
        <f t="shared" si="2150"/>
        <v>0</v>
      </c>
      <c r="DG317" s="624">
        <v>1754</v>
      </c>
      <c r="DH317" s="180">
        <f t="shared" si="2088"/>
        <v>0</v>
      </c>
      <c r="DI317" s="161">
        <f t="shared" si="2151"/>
        <v>0</v>
      </c>
      <c r="DJ317" s="624">
        <v>877</v>
      </c>
      <c r="DK317" s="625">
        <f t="shared" si="2089"/>
        <v>0</v>
      </c>
      <c r="DL317" s="161">
        <f t="shared" si="2152"/>
        <v>0</v>
      </c>
      <c r="DM317" s="624">
        <v>175.4</v>
      </c>
      <c r="DN317" s="625">
        <f t="shared" si="2090"/>
        <v>0</v>
      </c>
      <c r="DO317" s="161">
        <f t="shared" si="2153"/>
        <v>0</v>
      </c>
      <c r="DP317" s="624">
        <v>5715</v>
      </c>
      <c r="DQ317" s="180">
        <f t="shared" si="2091"/>
        <v>0</v>
      </c>
      <c r="DR317" s="161">
        <f t="shared" si="2154"/>
        <v>0</v>
      </c>
      <c r="DS317" s="624">
        <v>2857.5</v>
      </c>
      <c r="DT317" s="625">
        <f t="shared" si="2092"/>
        <v>0</v>
      </c>
      <c r="DU317" s="161">
        <f t="shared" si="2155"/>
        <v>0</v>
      </c>
      <c r="DV317" s="624">
        <v>1143</v>
      </c>
      <c r="DW317" s="180">
        <f t="shared" si="2093"/>
        <v>0</v>
      </c>
      <c r="DX317" s="161">
        <f t="shared" si="2156"/>
        <v>1</v>
      </c>
      <c r="DY317" s="624">
        <v>-2667</v>
      </c>
      <c r="DZ317" s="625">
        <f t="shared" si="2094"/>
        <v>-2667</v>
      </c>
      <c r="EA317" s="161">
        <f t="shared" si="2157"/>
        <v>0</v>
      </c>
      <c r="EB317" s="624">
        <v>-266.7</v>
      </c>
      <c r="EC317" s="180">
        <f t="shared" si="2095"/>
        <v>0</v>
      </c>
      <c r="ED317" s="161">
        <f t="shared" si="2158"/>
        <v>2</v>
      </c>
      <c r="EE317" s="624">
        <v>2005.99</v>
      </c>
      <c r="EF317" s="625">
        <f t="shared" si="2096"/>
        <v>4011.98</v>
      </c>
      <c r="EG317" s="161">
        <f t="shared" si="2159"/>
        <v>0</v>
      </c>
      <c r="EH317" s="624">
        <v>520.01</v>
      </c>
      <c r="EI317" s="626">
        <f t="shared" si="2097"/>
        <v>0</v>
      </c>
      <c r="EJ317" s="161">
        <f t="shared" si="2160"/>
        <v>0</v>
      </c>
      <c r="EK317" s="624">
        <v>52</v>
      </c>
      <c r="EL317" s="626">
        <f t="shared" si="2098"/>
        <v>0</v>
      </c>
      <c r="EM317" s="161">
        <f t="shared" si="2161"/>
        <v>0</v>
      </c>
      <c r="EN317" s="624">
        <v>-1837.49</v>
      </c>
      <c r="EO317" s="180">
        <f t="shared" si="2099"/>
        <v>0</v>
      </c>
      <c r="EP317" s="161">
        <f t="shared" si="2162"/>
        <v>0</v>
      </c>
      <c r="EQ317" s="624">
        <v>-918.75</v>
      </c>
      <c r="ER317" s="180">
        <f t="shared" si="2100"/>
        <v>0</v>
      </c>
      <c r="ES317" s="161">
        <f t="shared" si="2163"/>
        <v>0</v>
      </c>
      <c r="ET317" s="624">
        <v>-183.75</v>
      </c>
      <c r="EU317" s="625">
        <f t="shared" si="2101"/>
        <v>0</v>
      </c>
      <c r="EV317" s="161">
        <f t="shared" si="2164"/>
        <v>1</v>
      </c>
      <c r="EW317" s="624">
        <v>5600.01</v>
      </c>
      <c r="EX317" s="626">
        <f t="shared" si="2102"/>
        <v>5600.01</v>
      </c>
      <c r="EY317" s="161">
        <f t="shared" si="2165"/>
        <v>1</v>
      </c>
      <c r="EZ317" s="624">
        <v>2800.01</v>
      </c>
      <c r="FA317" s="180">
        <f t="shared" si="2103"/>
        <v>2800.01</v>
      </c>
      <c r="FB317" s="161">
        <f t="shared" si="2166"/>
        <v>0</v>
      </c>
      <c r="FC317" s="624">
        <v>560</v>
      </c>
      <c r="FD317" s="625">
        <f t="shared" si="2104"/>
        <v>0</v>
      </c>
      <c r="FE317" s="161">
        <f t="shared" si="2167"/>
        <v>0</v>
      </c>
      <c r="FF317" s="624">
        <v>715</v>
      </c>
      <c r="FG317" s="180">
        <f t="shared" si="2105"/>
        <v>0</v>
      </c>
      <c r="FH317" s="860"/>
      <c r="FI317" s="662">
        <f t="shared" si="1400"/>
        <v>44501</v>
      </c>
      <c r="FJ317" s="688">
        <f t="shared" si="2051"/>
        <v>0</v>
      </c>
      <c r="FK317" s="688">
        <f t="shared" si="2000"/>
        <v>0</v>
      </c>
      <c r="FL317" s="240">
        <f t="shared" si="2001"/>
        <v>0</v>
      </c>
      <c r="FM317" s="240">
        <f t="shared" si="2002"/>
        <v>0</v>
      </c>
      <c r="FN317" s="240">
        <f t="shared" si="2003"/>
        <v>0</v>
      </c>
      <c r="FO317" s="240">
        <f t="shared" si="2004"/>
        <v>0</v>
      </c>
      <c r="FP317" s="240">
        <f t="shared" si="2005"/>
        <v>0</v>
      </c>
      <c r="FQ317" s="240">
        <f t="shared" si="2006"/>
        <v>0</v>
      </c>
      <c r="FR317" s="240">
        <f t="shared" si="2007"/>
        <v>0</v>
      </c>
      <c r="FS317" s="240">
        <f t="shared" si="2008"/>
        <v>0</v>
      </c>
      <c r="FT317" s="240">
        <f t="shared" si="2009"/>
        <v>39841.020000000004</v>
      </c>
      <c r="FU317" s="240">
        <f t="shared" si="2010"/>
        <v>0</v>
      </c>
      <c r="FV317" s="240">
        <f t="shared" si="2011"/>
        <v>85227.92</v>
      </c>
      <c r="FW317" s="240">
        <f t="shared" si="2012"/>
        <v>0</v>
      </c>
      <c r="FX317" s="240">
        <f t="shared" si="2013"/>
        <v>0</v>
      </c>
      <c r="FY317" s="240">
        <f t="shared" si="2014"/>
        <v>0</v>
      </c>
      <c r="FZ317" s="240">
        <f t="shared" si="2015"/>
        <v>0</v>
      </c>
      <c r="GA317" s="240">
        <f t="shared" si="2016"/>
        <v>0</v>
      </c>
      <c r="GB317" s="240">
        <f t="shared" si="2017"/>
        <v>141199.94000000003</v>
      </c>
      <c r="GC317" s="681">
        <f t="shared" si="2018"/>
        <v>70599.969999999987</v>
      </c>
      <c r="GD317" s="681">
        <f t="shared" si="2019"/>
        <v>0</v>
      </c>
      <c r="GE317" s="681">
        <f t="shared" si="2020"/>
        <v>0</v>
      </c>
      <c r="GF317" s="681">
        <f t="shared" si="2168"/>
        <v>336868.85</v>
      </c>
      <c r="GG317" s="169">
        <f t="shared" si="2169"/>
        <v>44501</v>
      </c>
      <c r="GH317" s="686">
        <f t="shared" si="2021"/>
        <v>0</v>
      </c>
      <c r="GI317" s="171">
        <f t="shared" si="2022"/>
        <v>0</v>
      </c>
      <c r="GJ317" s="171">
        <f t="shared" si="2023"/>
        <v>0</v>
      </c>
      <c r="GK317" s="171">
        <f t="shared" si="2024"/>
        <v>0</v>
      </c>
      <c r="GL317" s="171">
        <f t="shared" si="2025"/>
        <v>0</v>
      </c>
      <c r="GM317" s="171">
        <f t="shared" si="2026"/>
        <v>0</v>
      </c>
      <c r="GN317" s="171">
        <f t="shared" si="2027"/>
        <v>0</v>
      </c>
      <c r="GO317" s="171">
        <f t="shared" si="2028"/>
        <v>0</v>
      </c>
      <c r="GP317" s="171">
        <f t="shared" si="2029"/>
        <v>0</v>
      </c>
      <c r="GQ317" s="171">
        <f t="shared" si="2030"/>
        <v>0</v>
      </c>
      <c r="GR317" s="171">
        <f t="shared" si="2031"/>
        <v>0</v>
      </c>
      <c r="GS317" s="171">
        <f t="shared" si="2032"/>
        <v>11937.200000000004</v>
      </c>
      <c r="GT317" s="171">
        <f t="shared" si="2033"/>
        <v>0</v>
      </c>
      <c r="GU317" s="171">
        <f t="shared" si="2034"/>
        <v>0</v>
      </c>
      <c r="GV317" s="171">
        <f t="shared" si="2035"/>
        <v>0</v>
      </c>
      <c r="GW317" s="171">
        <f t="shared" si="2036"/>
        <v>0</v>
      </c>
      <c r="GX317" s="171">
        <f t="shared" si="2037"/>
        <v>0</v>
      </c>
      <c r="GY317" s="171">
        <f t="shared" si="2038"/>
        <v>20940.39</v>
      </c>
      <c r="GZ317" s="171">
        <f t="shared" si="2039"/>
        <v>0</v>
      </c>
      <c r="HA317" s="171">
        <f t="shared" si="2040"/>
        <v>0</v>
      </c>
      <c r="HB317" s="171">
        <f t="shared" si="2041"/>
        <v>121545.50000000007</v>
      </c>
      <c r="HC317" s="171">
        <f t="shared" si="2042"/>
        <v>15050.710000000001</v>
      </c>
      <c r="HD317" s="171">
        <f t="shared" si="2043"/>
        <v>0</v>
      </c>
      <c r="HE317" s="171">
        <f t="shared" si="2044"/>
        <v>0</v>
      </c>
      <c r="HF317" s="171">
        <f t="shared" si="2045"/>
        <v>0</v>
      </c>
      <c r="HG317" s="171">
        <f t="shared" si="2046"/>
        <v>0</v>
      </c>
      <c r="HH317" s="171">
        <f t="shared" si="2047"/>
        <v>0</v>
      </c>
      <c r="HI317" s="778"/>
      <c r="HJ317" s="171">
        <f t="shared" si="2048"/>
        <v>-5.4499999999999886</v>
      </c>
      <c r="HK317" s="171">
        <f t="shared" si="2049"/>
        <v>9203.23</v>
      </c>
      <c r="HL317" s="172">
        <f t="shared" si="2050"/>
        <v>44501</v>
      </c>
      <c r="HM317" s="171">
        <f t="shared" si="2170"/>
        <v>506342.65000000026</v>
      </c>
      <c r="HN317" s="700">
        <f t="shared" si="2106"/>
        <v>42948</v>
      </c>
      <c r="HO317" s="160">
        <f t="shared" si="2107"/>
        <v>9950.81</v>
      </c>
      <c r="HP317" s="160">
        <f t="shared" si="2108"/>
        <v>0</v>
      </c>
      <c r="HQ317" s="171">
        <f t="shared" si="2109"/>
        <v>9950.81</v>
      </c>
      <c r="HR317" s="168">
        <f t="shared" si="2110"/>
        <v>1</v>
      </c>
      <c r="HS317" s="168">
        <f t="shared" si="2111"/>
        <v>0</v>
      </c>
      <c r="HT317" s="160">
        <f t="shared" si="2171"/>
        <v>311996.93</v>
      </c>
      <c r="HU317" s="158">
        <f>MAX(HT55:HT317)</f>
        <v>311996.93</v>
      </c>
      <c r="HV317" s="158">
        <f t="shared" si="2112"/>
        <v>0</v>
      </c>
      <c r="HW317" s="170"/>
      <c r="HX317" s="468"/>
      <c r="HY317" s="156"/>
      <c r="HZ317" s="156"/>
      <c r="IA317" s="156"/>
      <c r="IB317" s="156"/>
      <c r="IC317" s="156"/>
      <c r="ID317" s="156"/>
      <c r="IE317" s="156"/>
      <c r="IF317" s="156"/>
      <c r="IG317" s="156"/>
      <c r="IH317" s="156"/>
      <c r="II317" s="156"/>
      <c r="IJ317" s="156"/>
      <c r="IK317" s="156"/>
      <c r="IL317" s="156"/>
      <c r="IM317" s="156"/>
      <c r="IN317" s="156"/>
      <c r="IO317" s="156"/>
      <c r="IP317" s="156"/>
      <c r="IQ317" s="156"/>
      <c r="IR317" s="156"/>
      <c r="IS317" s="156"/>
      <c r="IT317" s="156"/>
      <c r="IU317" s="156"/>
      <c r="IV317" s="156"/>
      <c r="IW317" s="156"/>
      <c r="IX317" s="156"/>
      <c r="IY317" s="156"/>
      <c r="IZ317" s="156"/>
      <c r="JA317" s="156"/>
      <c r="JB317" s="156"/>
      <c r="JC317" s="156"/>
      <c r="JD317" s="156"/>
      <c r="JE317" s="156"/>
      <c r="JF317" s="156"/>
      <c r="JG317" s="156"/>
      <c r="JH317" s="156"/>
      <c r="JI317" s="156"/>
      <c r="JJ317" s="156"/>
      <c r="JK317" s="156"/>
      <c r="JL317" s="156"/>
      <c r="JM317" s="156"/>
      <c r="JN317" s="156"/>
      <c r="JO317" s="156"/>
      <c r="JP317" s="156"/>
      <c r="JQ317" s="156"/>
      <c r="JR317" s="156"/>
      <c r="JS317" s="156"/>
      <c r="JT317" s="156"/>
      <c r="JU317" s="156"/>
    </row>
    <row r="318" spans="1:281" s="174" customFormat="1" ht="19.5" customHeight="1" x14ac:dyDescent="0.35">
      <c r="A318" s="156"/>
      <c r="B318" s="813">
        <f t="shared" si="2113"/>
        <v>42979</v>
      </c>
      <c r="C318" s="814">
        <f t="shared" si="2114"/>
        <v>64738.87</v>
      </c>
      <c r="D318" s="816">
        <v>0</v>
      </c>
      <c r="E318" s="816">
        <v>0</v>
      </c>
      <c r="F318" s="814">
        <f t="shared" si="2052"/>
        <v>4860.5</v>
      </c>
      <c r="G318" s="817">
        <f t="shared" si="2115"/>
        <v>69599.37</v>
      </c>
      <c r="H318" s="818">
        <f t="shared" si="2116"/>
        <v>7.5078542458340711E-2</v>
      </c>
      <c r="I318" s="765">
        <f t="shared" si="2117"/>
        <v>316857.43</v>
      </c>
      <c r="J318" s="159">
        <f t="shared" si="2053"/>
        <v>0</v>
      </c>
      <c r="K318" s="267">
        <v>42979</v>
      </c>
      <c r="L318" s="162">
        <f t="shared" si="2118"/>
        <v>0</v>
      </c>
      <c r="M318" s="260">
        <v>2346.5</v>
      </c>
      <c r="N318" s="175">
        <f t="shared" si="2054"/>
        <v>0</v>
      </c>
      <c r="O318" s="162">
        <f t="shared" si="2119"/>
        <v>0</v>
      </c>
      <c r="P318" s="260">
        <v>199.55</v>
      </c>
      <c r="Q318" s="176">
        <f t="shared" si="2055"/>
        <v>0</v>
      </c>
      <c r="R318" s="161">
        <f t="shared" si="2120"/>
        <v>0</v>
      </c>
      <c r="S318" s="259">
        <v>-2892.8</v>
      </c>
      <c r="T318" s="177">
        <f t="shared" si="2056"/>
        <v>0</v>
      </c>
      <c r="U318" s="164">
        <f t="shared" si="2121"/>
        <v>0</v>
      </c>
      <c r="V318" s="259">
        <v>-359.48</v>
      </c>
      <c r="W318" s="177">
        <f t="shared" si="2057"/>
        <v>0</v>
      </c>
      <c r="X318" s="164">
        <f t="shared" si="2122"/>
        <v>0</v>
      </c>
      <c r="Y318" s="248">
        <v>40</v>
      </c>
      <c r="Z318" s="178">
        <f t="shared" si="2058"/>
        <v>0</v>
      </c>
      <c r="AA318" s="165">
        <f t="shared" si="2123"/>
        <v>0</v>
      </c>
      <c r="AB318" s="248">
        <v>0.5</v>
      </c>
      <c r="AC318" s="179">
        <f t="shared" si="2059"/>
        <v>0</v>
      </c>
      <c r="AD318" s="164">
        <f t="shared" si="2124"/>
        <v>0</v>
      </c>
      <c r="AE318" s="247">
        <v>-31.1</v>
      </c>
      <c r="AF318" s="179">
        <f t="shared" si="2060"/>
        <v>0</v>
      </c>
      <c r="AG318" s="164">
        <f t="shared" si="2125"/>
        <v>0</v>
      </c>
      <c r="AH318" s="439">
        <v>566</v>
      </c>
      <c r="AI318" s="178">
        <f t="shared" si="2061"/>
        <v>0</v>
      </c>
      <c r="AJ318" s="165">
        <f t="shared" si="2126"/>
        <v>0</v>
      </c>
      <c r="AK318" s="439">
        <v>263.5</v>
      </c>
      <c r="AL318" s="179">
        <f t="shared" si="2062"/>
        <v>0</v>
      </c>
      <c r="AM318" s="164">
        <f t="shared" si="2127"/>
        <v>0</v>
      </c>
      <c r="AN318" s="439">
        <v>82</v>
      </c>
      <c r="AO318" s="178">
        <f t="shared" si="2063"/>
        <v>0</v>
      </c>
      <c r="AP318" s="165">
        <f t="shared" si="2128"/>
        <v>0</v>
      </c>
      <c r="AQ318" s="260">
        <v>897</v>
      </c>
      <c r="AR318" s="179">
        <f t="shared" si="2064"/>
        <v>0</v>
      </c>
      <c r="AS318" s="164">
        <f t="shared" si="2129"/>
        <v>1</v>
      </c>
      <c r="AT318" s="260">
        <v>54.6</v>
      </c>
      <c r="AU318" s="180">
        <f t="shared" si="2065"/>
        <v>54.6</v>
      </c>
      <c r="AV318" s="162">
        <f t="shared" si="2130"/>
        <v>0</v>
      </c>
      <c r="AW318" s="259">
        <v>-29</v>
      </c>
      <c r="AX318" s="176">
        <f t="shared" si="2066"/>
        <v>0</v>
      </c>
      <c r="AY318" s="161">
        <f t="shared" si="2131"/>
        <v>0</v>
      </c>
      <c r="AZ318" s="248">
        <v>1324.75</v>
      </c>
      <c r="BA318" s="181">
        <f t="shared" si="2067"/>
        <v>0</v>
      </c>
      <c r="BB318" s="162">
        <f t="shared" si="2132"/>
        <v>0</v>
      </c>
      <c r="BC318" s="248">
        <v>128.58000000000001</v>
      </c>
      <c r="BD318" s="182">
        <f t="shared" si="2068"/>
        <v>0</v>
      </c>
      <c r="BE318" s="161">
        <f t="shared" si="2133"/>
        <v>0</v>
      </c>
      <c r="BF318" s="247">
        <v>-324</v>
      </c>
      <c r="BG318" s="182">
        <f t="shared" si="2069"/>
        <v>0</v>
      </c>
      <c r="BH318" s="161">
        <f t="shared" si="2134"/>
        <v>0</v>
      </c>
      <c r="BI318" s="247">
        <v>-181.5</v>
      </c>
      <c r="BJ318" s="180">
        <f t="shared" si="2070"/>
        <v>0</v>
      </c>
      <c r="BK318" s="161">
        <f t="shared" si="2135"/>
        <v>1</v>
      </c>
      <c r="BL318" s="247">
        <v>-67.5</v>
      </c>
      <c r="BM318" s="180">
        <f t="shared" si="2071"/>
        <v>-67.5</v>
      </c>
      <c r="BN318" s="161">
        <f t="shared" si="2136"/>
        <v>0</v>
      </c>
      <c r="BO318" s="260">
        <v>2873.5</v>
      </c>
      <c r="BP318" s="176">
        <f t="shared" si="2072"/>
        <v>0</v>
      </c>
      <c r="BQ318" s="161">
        <f t="shared" si="2137"/>
        <v>0</v>
      </c>
      <c r="BR318" s="260">
        <v>1948.48</v>
      </c>
      <c r="BS318" s="182">
        <f t="shared" si="2073"/>
        <v>0</v>
      </c>
      <c r="BT318" s="161">
        <f t="shared" si="2138"/>
        <v>1</v>
      </c>
      <c r="BU318" s="260">
        <v>954.74</v>
      </c>
      <c r="BV318" s="180">
        <f t="shared" si="2074"/>
        <v>954.74</v>
      </c>
      <c r="BW318" s="162">
        <f t="shared" si="2139"/>
        <v>1</v>
      </c>
      <c r="BX318" s="260">
        <v>159.75</v>
      </c>
      <c r="BY318" s="176">
        <f t="shared" si="2075"/>
        <v>159.75</v>
      </c>
      <c r="BZ318" s="161">
        <f t="shared" si="2140"/>
        <v>0</v>
      </c>
      <c r="CA318" s="260">
        <v>409</v>
      </c>
      <c r="CB318" s="180">
        <f t="shared" si="2076"/>
        <v>0</v>
      </c>
      <c r="CC318" s="162">
        <f t="shared" si="2141"/>
        <v>0</v>
      </c>
      <c r="CD318" s="259">
        <v>-8044.6</v>
      </c>
      <c r="CE318" s="182">
        <f t="shared" si="2077"/>
        <v>0</v>
      </c>
      <c r="CF318" s="410">
        <f t="shared" si="2142"/>
        <v>0</v>
      </c>
      <c r="CG318" s="260">
        <v>1511</v>
      </c>
      <c r="CH318" s="182">
        <f t="shared" si="2078"/>
        <v>0</v>
      </c>
      <c r="CI318" s="416">
        <f t="shared" si="2143"/>
        <v>0</v>
      </c>
      <c r="CJ318" s="260">
        <v>736</v>
      </c>
      <c r="CK318" s="444">
        <f t="shared" si="2079"/>
        <v>0</v>
      </c>
      <c r="CL318" s="162">
        <f t="shared" si="2144"/>
        <v>0</v>
      </c>
      <c r="CM318" s="260">
        <v>116</v>
      </c>
      <c r="CN318" s="608">
        <f t="shared" si="2080"/>
        <v>0</v>
      </c>
      <c r="CO318" s="158">
        <f t="shared" si="2081"/>
        <v>1101.5900000000001</v>
      </c>
      <c r="CP318" s="176">
        <f t="shared" si="2082"/>
        <v>3758.91</v>
      </c>
      <c r="CQ318" s="731">
        <f t="shared" si="2083"/>
        <v>4860.5</v>
      </c>
      <c r="CR318" s="599"/>
      <c r="CS318" s="359">
        <f t="shared" si="2145"/>
        <v>42979</v>
      </c>
      <c r="CT318" s="161">
        <f t="shared" si="2146"/>
        <v>0</v>
      </c>
      <c r="CU318" s="624">
        <v>1109.51</v>
      </c>
      <c r="CV318" s="175">
        <f t="shared" si="2084"/>
        <v>0</v>
      </c>
      <c r="CW318" s="161">
        <f t="shared" si="2147"/>
        <v>0</v>
      </c>
      <c r="CX318" s="624">
        <v>110.96</v>
      </c>
      <c r="CY318" s="625">
        <f t="shared" si="2085"/>
        <v>0</v>
      </c>
      <c r="CZ318" s="161">
        <f t="shared" si="2148"/>
        <v>0</v>
      </c>
      <c r="DA318" s="624">
        <v>-1839.43</v>
      </c>
      <c r="DB318" s="626">
        <f t="shared" si="2086"/>
        <v>0</v>
      </c>
      <c r="DC318" s="161">
        <f t="shared" si="2149"/>
        <v>0</v>
      </c>
      <c r="DD318" s="624">
        <v>-183.94</v>
      </c>
      <c r="DE318" s="626">
        <f t="shared" si="2087"/>
        <v>0</v>
      </c>
      <c r="DF318" s="161">
        <f t="shared" si="2150"/>
        <v>0</v>
      </c>
      <c r="DG318" s="624">
        <v>5152.01</v>
      </c>
      <c r="DH318" s="180">
        <f t="shared" si="2088"/>
        <v>0</v>
      </c>
      <c r="DI318" s="161">
        <f t="shared" si="2151"/>
        <v>0</v>
      </c>
      <c r="DJ318" s="624">
        <v>2576</v>
      </c>
      <c r="DK318" s="625">
        <f t="shared" si="2089"/>
        <v>0</v>
      </c>
      <c r="DL318" s="161">
        <f t="shared" si="2152"/>
        <v>0</v>
      </c>
      <c r="DM318" s="624">
        <v>515.20000000000005</v>
      </c>
      <c r="DN318" s="625">
        <f t="shared" si="2090"/>
        <v>0</v>
      </c>
      <c r="DO318" s="161">
        <f t="shared" si="2153"/>
        <v>0</v>
      </c>
      <c r="DP318" s="624">
        <v>-975.04</v>
      </c>
      <c r="DQ318" s="180">
        <f t="shared" si="2091"/>
        <v>0</v>
      </c>
      <c r="DR318" s="161">
        <f t="shared" si="2154"/>
        <v>0</v>
      </c>
      <c r="DS318" s="624">
        <v>-487.52</v>
      </c>
      <c r="DT318" s="625">
        <f t="shared" si="2092"/>
        <v>0</v>
      </c>
      <c r="DU318" s="161">
        <f t="shared" si="2155"/>
        <v>0</v>
      </c>
      <c r="DV318" s="624">
        <v>-195.01</v>
      </c>
      <c r="DW318" s="180">
        <f t="shared" si="2093"/>
        <v>0</v>
      </c>
      <c r="DX318" s="161">
        <f t="shared" si="2156"/>
        <v>1</v>
      </c>
      <c r="DY318" s="624">
        <v>-4</v>
      </c>
      <c r="DZ318" s="625">
        <f t="shared" si="2094"/>
        <v>-4</v>
      </c>
      <c r="EA318" s="161">
        <f t="shared" si="2157"/>
        <v>0</v>
      </c>
      <c r="EB318" s="624">
        <v>-0.4</v>
      </c>
      <c r="EC318" s="180">
        <f t="shared" si="2095"/>
        <v>0</v>
      </c>
      <c r="ED318" s="161">
        <f t="shared" si="2158"/>
        <v>2</v>
      </c>
      <c r="EE318" s="624">
        <v>644</v>
      </c>
      <c r="EF318" s="625">
        <f t="shared" si="2096"/>
        <v>1288</v>
      </c>
      <c r="EG318" s="161">
        <f t="shared" si="2159"/>
        <v>0</v>
      </c>
      <c r="EH318" s="624">
        <v>-373.75</v>
      </c>
      <c r="EI318" s="626">
        <f t="shared" si="2097"/>
        <v>0</v>
      </c>
      <c r="EJ318" s="161">
        <f t="shared" si="2160"/>
        <v>0</v>
      </c>
      <c r="EK318" s="624">
        <v>-37.380000000000003</v>
      </c>
      <c r="EL318" s="626">
        <f t="shared" si="2098"/>
        <v>0</v>
      </c>
      <c r="EM318" s="161">
        <f t="shared" si="2161"/>
        <v>0</v>
      </c>
      <c r="EN318" s="624">
        <v>2380</v>
      </c>
      <c r="EO318" s="180">
        <f t="shared" si="2099"/>
        <v>0</v>
      </c>
      <c r="EP318" s="161">
        <f t="shared" si="2162"/>
        <v>0</v>
      </c>
      <c r="EQ318" s="624">
        <v>1190</v>
      </c>
      <c r="ER318" s="180">
        <f t="shared" si="2100"/>
        <v>0</v>
      </c>
      <c r="ES318" s="161">
        <f t="shared" si="2163"/>
        <v>0</v>
      </c>
      <c r="ET318" s="624">
        <v>238</v>
      </c>
      <c r="EU318" s="625">
        <f t="shared" si="2101"/>
        <v>0</v>
      </c>
      <c r="EV318" s="161">
        <f t="shared" si="2164"/>
        <v>1</v>
      </c>
      <c r="EW318" s="624">
        <v>1649.94</v>
      </c>
      <c r="EX318" s="626">
        <f t="shared" si="2102"/>
        <v>1649.94</v>
      </c>
      <c r="EY318" s="161">
        <f t="shared" si="2165"/>
        <v>1</v>
      </c>
      <c r="EZ318" s="624">
        <v>824.97</v>
      </c>
      <c r="FA318" s="180">
        <f t="shared" si="2103"/>
        <v>824.97</v>
      </c>
      <c r="FB318" s="161">
        <f t="shared" si="2166"/>
        <v>0</v>
      </c>
      <c r="FC318" s="624">
        <v>164.99</v>
      </c>
      <c r="FD318" s="625">
        <f t="shared" si="2104"/>
        <v>0</v>
      </c>
      <c r="FE318" s="161">
        <f t="shared" si="2167"/>
        <v>0</v>
      </c>
      <c r="FF318" s="624">
        <v>1604</v>
      </c>
      <c r="FG318" s="180">
        <f t="shared" si="2105"/>
        <v>0</v>
      </c>
      <c r="FH318" s="860"/>
      <c r="FI318" s="662">
        <f t="shared" si="1400"/>
        <v>44531</v>
      </c>
      <c r="FJ318" s="688">
        <f t="shared" si="2051"/>
        <v>0</v>
      </c>
      <c r="FK318" s="688">
        <f t="shared" si="2000"/>
        <v>0</v>
      </c>
      <c r="FL318" s="240">
        <f t="shared" si="2001"/>
        <v>0</v>
      </c>
      <c r="FM318" s="240">
        <f t="shared" si="2002"/>
        <v>0</v>
      </c>
      <c r="FN318" s="240">
        <f t="shared" si="2003"/>
        <v>0</v>
      </c>
      <c r="FO318" s="240">
        <f t="shared" si="2004"/>
        <v>0</v>
      </c>
      <c r="FP318" s="240">
        <f t="shared" si="2005"/>
        <v>0</v>
      </c>
      <c r="FQ318" s="240">
        <f t="shared" si="2006"/>
        <v>0</v>
      </c>
      <c r="FR318" s="240">
        <f t="shared" si="2007"/>
        <v>0</v>
      </c>
      <c r="FS318" s="240">
        <f t="shared" si="2008"/>
        <v>0</v>
      </c>
      <c r="FT318" s="240">
        <f t="shared" si="2009"/>
        <v>41241.020000000004</v>
      </c>
      <c r="FU318" s="240">
        <f t="shared" si="2010"/>
        <v>0</v>
      </c>
      <c r="FV318" s="240">
        <f t="shared" si="2011"/>
        <v>87455.94</v>
      </c>
      <c r="FW318" s="240">
        <f t="shared" si="2012"/>
        <v>0</v>
      </c>
      <c r="FX318" s="240">
        <f t="shared" si="2013"/>
        <v>0</v>
      </c>
      <c r="FY318" s="240">
        <f t="shared" si="2014"/>
        <v>0</v>
      </c>
      <c r="FZ318" s="240">
        <f t="shared" si="2015"/>
        <v>0</v>
      </c>
      <c r="GA318" s="240">
        <f t="shared" si="2016"/>
        <v>0</v>
      </c>
      <c r="GB318" s="240">
        <f t="shared" si="2017"/>
        <v>140312.44000000003</v>
      </c>
      <c r="GC318" s="681">
        <f t="shared" si="2018"/>
        <v>70156.219999999987</v>
      </c>
      <c r="GD318" s="681">
        <f t="shared" si="2019"/>
        <v>0</v>
      </c>
      <c r="GE318" s="681">
        <f t="shared" si="2020"/>
        <v>0</v>
      </c>
      <c r="GF318" s="681">
        <f t="shared" si="2168"/>
        <v>339165.62</v>
      </c>
      <c r="GG318" s="169">
        <f t="shared" si="2169"/>
        <v>44531</v>
      </c>
      <c r="GH318" s="686">
        <f t="shared" si="2021"/>
        <v>0</v>
      </c>
      <c r="GI318" s="171">
        <f t="shared" si="2022"/>
        <v>0</v>
      </c>
      <c r="GJ318" s="171">
        <f t="shared" si="2023"/>
        <v>0</v>
      </c>
      <c r="GK318" s="171">
        <f t="shared" si="2024"/>
        <v>0</v>
      </c>
      <c r="GL318" s="171">
        <f t="shared" si="2025"/>
        <v>0</v>
      </c>
      <c r="GM318" s="171">
        <f t="shared" si="2026"/>
        <v>0</v>
      </c>
      <c r="GN318" s="171">
        <f t="shared" si="2027"/>
        <v>0</v>
      </c>
      <c r="GO318" s="171">
        <f t="shared" si="2028"/>
        <v>0</v>
      </c>
      <c r="GP318" s="171">
        <f t="shared" si="2029"/>
        <v>0</v>
      </c>
      <c r="GQ318" s="171">
        <f t="shared" si="2030"/>
        <v>0</v>
      </c>
      <c r="GR318" s="171">
        <f t="shared" si="2031"/>
        <v>0</v>
      </c>
      <c r="GS318" s="171">
        <f t="shared" si="2032"/>
        <v>11840.700000000004</v>
      </c>
      <c r="GT318" s="171">
        <f t="shared" si="2033"/>
        <v>0</v>
      </c>
      <c r="GU318" s="171">
        <f t="shared" si="2034"/>
        <v>0</v>
      </c>
      <c r="GV318" s="171">
        <f t="shared" si="2035"/>
        <v>0</v>
      </c>
      <c r="GW318" s="171">
        <f t="shared" si="2036"/>
        <v>0</v>
      </c>
      <c r="GX318" s="171">
        <f t="shared" si="2037"/>
        <v>0</v>
      </c>
      <c r="GY318" s="171">
        <f t="shared" si="2038"/>
        <v>20605.14</v>
      </c>
      <c r="GZ318" s="171">
        <f t="shared" si="2039"/>
        <v>0</v>
      </c>
      <c r="HA318" s="171">
        <f t="shared" si="2040"/>
        <v>0</v>
      </c>
      <c r="HB318" s="171">
        <f t="shared" si="2041"/>
        <v>121161.25000000007</v>
      </c>
      <c r="HC318" s="171">
        <f t="shared" si="2042"/>
        <v>14911.460000000001</v>
      </c>
      <c r="HD318" s="171">
        <f t="shared" si="2043"/>
        <v>0</v>
      </c>
      <c r="HE318" s="171">
        <f t="shared" si="2044"/>
        <v>0</v>
      </c>
      <c r="HF318" s="171">
        <f t="shared" si="2045"/>
        <v>0</v>
      </c>
      <c r="HG318" s="171">
        <f t="shared" si="2046"/>
        <v>0</v>
      </c>
      <c r="HH318" s="171">
        <f t="shared" si="2047"/>
        <v>0</v>
      </c>
      <c r="HI318" s="778"/>
      <c r="HJ318" s="171">
        <f t="shared" si="2048"/>
        <v>-955.25</v>
      </c>
      <c r="HK318" s="171">
        <f t="shared" si="2049"/>
        <v>2296.77</v>
      </c>
      <c r="HL318" s="172">
        <f t="shared" si="2050"/>
        <v>44531</v>
      </c>
      <c r="HM318" s="171">
        <f t="shared" si="2170"/>
        <v>507684.17000000027</v>
      </c>
      <c r="HN318" s="700">
        <f t="shared" si="2106"/>
        <v>42979</v>
      </c>
      <c r="HO318" s="160">
        <f t="shared" si="2107"/>
        <v>4860.5</v>
      </c>
      <c r="HP318" s="160">
        <f t="shared" si="2108"/>
        <v>0</v>
      </c>
      <c r="HQ318" s="171">
        <f t="shared" si="2109"/>
        <v>4860.5</v>
      </c>
      <c r="HR318" s="168">
        <f t="shared" si="2110"/>
        <v>1</v>
      </c>
      <c r="HS318" s="168">
        <f t="shared" si="2111"/>
        <v>0</v>
      </c>
      <c r="HT318" s="160">
        <f t="shared" si="2171"/>
        <v>316857.43</v>
      </c>
      <c r="HU318" s="158">
        <f>MAX(HT55:HT318)</f>
        <v>316857.43</v>
      </c>
      <c r="HV318" s="158">
        <f t="shared" si="2112"/>
        <v>0</v>
      </c>
      <c r="HW318" s="170"/>
      <c r="HX318" s="468"/>
      <c r="HY318" s="156"/>
      <c r="HZ318" s="156"/>
      <c r="IA318" s="156"/>
      <c r="IB318" s="156"/>
      <c r="IC318" s="156"/>
      <c r="ID318" s="156"/>
      <c r="IE318" s="156"/>
      <c r="IF318" s="156"/>
      <c r="IG318" s="156"/>
      <c r="IH318" s="156"/>
      <c r="II318" s="156"/>
      <c r="IJ318" s="156"/>
      <c r="IK318" s="156"/>
      <c r="IL318" s="156"/>
      <c r="IM318" s="156"/>
      <c r="IN318" s="156"/>
      <c r="IO318" s="156"/>
      <c r="IP318" s="156"/>
      <c r="IQ318" s="156"/>
      <c r="IR318" s="156"/>
      <c r="IS318" s="156"/>
      <c r="IT318" s="156"/>
      <c r="IU318" s="156"/>
      <c r="IV318" s="156"/>
      <c r="IW318" s="156"/>
      <c r="IX318" s="156"/>
      <c r="IY318" s="156"/>
      <c r="IZ318" s="156"/>
      <c r="JA318" s="156"/>
      <c r="JB318" s="156"/>
      <c r="JC318" s="156"/>
      <c r="JD318" s="156"/>
      <c r="JE318" s="156"/>
      <c r="JF318" s="156"/>
      <c r="JG318" s="156"/>
      <c r="JH318" s="156"/>
      <c r="JI318" s="156"/>
      <c r="JJ318" s="156"/>
      <c r="JK318" s="156"/>
      <c r="JL318" s="156"/>
      <c r="JM318" s="156"/>
      <c r="JN318" s="156"/>
      <c r="JO318" s="156"/>
      <c r="JP318" s="156"/>
      <c r="JQ318" s="156"/>
      <c r="JR318" s="156"/>
      <c r="JS318" s="156"/>
      <c r="JT318" s="156"/>
      <c r="JU318" s="156"/>
    </row>
    <row r="319" spans="1:281" s="174" customFormat="1" ht="19.5" customHeight="1" x14ac:dyDescent="0.35">
      <c r="A319" s="156"/>
      <c r="B319" s="813">
        <f t="shared" si="2113"/>
        <v>43009</v>
      </c>
      <c r="C319" s="814">
        <f t="shared" si="2114"/>
        <v>69599.37</v>
      </c>
      <c r="D319" s="816">
        <v>0</v>
      </c>
      <c r="E319" s="816">
        <v>0</v>
      </c>
      <c r="F319" s="814">
        <f t="shared" si="2052"/>
        <v>9308.130000000001</v>
      </c>
      <c r="G319" s="817">
        <f t="shared" si="2115"/>
        <v>78907.5</v>
      </c>
      <c r="H319" s="818">
        <f t="shared" si="2116"/>
        <v>0.13373871056591463</v>
      </c>
      <c r="I319" s="765">
        <f t="shared" si="2117"/>
        <v>326165.56</v>
      </c>
      <c r="J319" s="159">
        <f t="shared" si="2053"/>
        <v>0</v>
      </c>
      <c r="K319" s="267">
        <v>43009</v>
      </c>
      <c r="L319" s="162">
        <f t="shared" si="2118"/>
        <v>0</v>
      </c>
      <c r="M319" s="260">
        <v>2795</v>
      </c>
      <c r="N319" s="175">
        <f t="shared" si="2054"/>
        <v>0</v>
      </c>
      <c r="O319" s="162">
        <f t="shared" si="2119"/>
        <v>0</v>
      </c>
      <c r="P319" s="260">
        <v>279.5</v>
      </c>
      <c r="Q319" s="176">
        <f t="shared" si="2055"/>
        <v>0</v>
      </c>
      <c r="R319" s="161">
        <f t="shared" si="2120"/>
        <v>0</v>
      </c>
      <c r="S319" s="260">
        <v>5385.2</v>
      </c>
      <c r="T319" s="177">
        <f t="shared" si="2056"/>
        <v>0</v>
      </c>
      <c r="U319" s="164">
        <f t="shared" si="2121"/>
        <v>0</v>
      </c>
      <c r="V319" s="260">
        <v>538.52</v>
      </c>
      <c r="W319" s="177">
        <f t="shared" si="2057"/>
        <v>0</v>
      </c>
      <c r="X319" s="164">
        <f t="shared" si="2122"/>
        <v>0</v>
      </c>
      <c r="Y319" s="248">
        <v>927</v>
      </c>
      <c r="Z319" s="178">
        <f t="shared" si="2058"/>
        <v>0</v>
      </c>
      <c r="AA319" s="165">
        <f t="shared" si="2123"/>
        <v>0</v>
      </c>
      <c r="AB319" s="248">
        <v>463.5</v>
      </c>
      <c r="AC319" s="179">
        <f t="shared" si="2059"/>
        <v>0</v>
      </c>
      <c r="AD319" s="164">
        <f t="shared" si="2124"/>
        <v>0</v>
      </c>
      <c r="AE319" s="248">
        <v>92.7</v>
      </c>
      <c r="AF319" s="179">
        <f t="shared" si="2060"/>
        <v>0</v>
      </c>
      <c r="AG319" s="164">
        <f t="shared" si="2125"/>
        <v>0</v>
      </c>
      <c r="AH319" s="243">
        <v>-5388</v>
      </c>
      <c r="AI319" s="178">
        <f t="shared" si="2061"/>
        <v>0</v>
      </c>
      <c r="AJ319" s="165">
        <f t="shared" si="2126"/>
        <v>0</v>
      </c>
      <c r="AK319" s="243">
        <v>-2733</v>
      </c>
      <c r="AL319" s="179">
        <f t="shared" si="2062"/>
        <v>0</v>
      </c>
      <c r="AM319" s="164">
        <f t="shared" si="2127"/>
        <v>0</v>
      </c>
      <c r="AN319" s="243">
        <v>-1140</v>
      </c>
      <c r="AO319" s="178">
        <f t="shared" si="2063"/>
        <v>0</v>
      </c>
      <c r="AP319" s="165">
        <f t="shared" si="2128"/>
        <v>0</v>
      </c>
      <c r="AQ319" s="260">
        <v>1761</v>
      </c>
      <c r="AR319" s="179">
        <f t="shared" si="2064"/>
        <v>0</v>
      </c>
      <c r="AS319" s="164">
        <f t="shared" si="2129"/>
        <v>1</v>
      </c>
      <c r="AT319" s="260">
        <v>176.1</v>
      </c>
      <c r="AU319" s="180">
        <f t="shared" si="2065"/>
        <v>176.1</v>
      </c>
      <c r="AV319" s="162">
        <f t="shared" si="2130"/>
        <v>0</v>
      </c>
      <c r="AW319" s="260">
        <v>2598</v>
      </c>
      <c r="AX319" s="176">
        <f t="shared" si="2066"/>
        <v>0</v>
      </c>
      <c r="AY319" s="161">
        <f t="shared" si="2131"/>
        <v>0</v>
      </c>
      <c r="AZ319" s="248">
        <v>3118.75</v>
      </c>
      <c r="BA319" s="181">
        <f t="shared" si="2067"/>
        <v>0</v>
      </c>
      <c r="BB319" s="162">
        <f t="shared" si="2132"/>
        <v>0</v>
      </c>
      <c r="BC319" s="248">
        <v>311.88</v>
      </c>
      <c r="BD319" s="182">
        <f t="shared" si="2068"/>
        <v>0</v>
      </c>
      <c r="BE319" s="161">
        <f t="shared" si="2133"/>
        <v>0</v>
      </c>
      <c r="BF319" s="248">
        <v>2087.5</v>
      </c>
      <c r="BG319" s="182">
        <f t="shared" si="2069"/>
        <v>0</v>
      </c>
      <c r="BH319" s="161">
        <f t="shared" si="2134"/>
        <v>0</v>
      </c>
      <c r="BI319" s="248">
        <v>1043.75</v>
      </c>
      <c r="BJ319" s="180">
        <f t="shared" si="2070"/>
        <v>0</v>
      </c>
      <c r="BK319" s="161">
        <f t="shared" si="2135"/>
        <v>1</v>
      </c>
      <c r="BL319" s="248">
        <v>208.75</v>
      </c>
      <c r="BM319" s="180">
        <f t="shared" si="2071"/>
        <v>208.75</v>
      </c>
      <c r="BN319" s="161">
        <f t="shared" si="2136"/>
        <v>0</v>
      </c>
      <c r="BO319" s="259">
        <v>-120.25</v>
      </c>
      <c r="BP319" s="176">
        <f t="shared" si="2072"/>
        <v>0</v>
      </c>
      <c r="BQ319" s="161">
        <f t="shared" si="2137"/>
        <v>0</v>
      </c>
      <c r="BR319" s="260">
        <v>1112.51</v>
      </c>
      <c r="BS319" s="182">
        <f t="shared" si="2073"/>
        <v>0</v>
      </c>
      <c r="BT319" s="161">
        <f t="shared" si="2138"/>
        <v>1</v>
      </c>
      <c r="BU319" s="260">
        <v>556.26</v>
      </c>
      <c r="BV319" s="180">
        <f t="shared" si="2074"/>
        <v>556.26</v>
      </c>
      <c r="BW319" s="162">
        <f t="shared" si="2139"/>
        <v>1</v>
      </c>
      <c r="BX319" s="260">
        <v>111.25</v>
      </c>
      <c r="BY319" s="176">
        <f t="shared" si="2075"/>
        <v>111.25</v>
      </c>
      <c r="BZ319" s="161">
        <f t="shared" si="2140"/>
        <v>0</v>
      </c>
      <c r="CA319" s="260">
        <v>1476</v>
      </c>
      <c r="CB319" s="180">
        <f t="shared" si="2076"/>
        <v>0</v>
      </c>
      <c r="CC319" s="162">
        <f t="shared" si="2141"/>
        <v>0</v>
      </c>
      <c r="CD319" s="260">
        <v>10929.45</v>
      </c>
      <c r="CE319" s="182">
        <f t="shared" si="2077"/>
        <v>0</v>
      </c>
      <c r="CF319" s="410">
        <f t="shared" si="2142"/>
        <v>0</v>
      </c>
      <c r="CG319" s="260">
        <v>2670</v>
      </c>
      <c r="CH319" s="182">
        <f t="shared" si="2078"/>
        <v>0</v>
      </c>
      <c r="CI319" s="416">
        <f t="shared" si="2143"/>
        <v>0</v>
      </c>
      <c r="CJ319" s="260">
        <v>1335</v>
      </c>
      <c r="CK319" s="444">
        <f t="shared" si="2079"/>
        <v>0</v>
      </c>
      <c r="CL319" s="162">
        <f t="shared" si="2144"/>
        <v>0</v>
      </c>
      <c r="CM319" s="260">
        <v>267</v>
      </c>
      <c r="CN319" s="608">
        <f t="shared" si="2080"/>
        <v>0</v>
      </c>
      <c r="CO319" s="158">
        <f t="shared" si="2081"/>
        <v>1052.3600000000001</v>
      </c>
      <c r="CP319" s="176">
        <f t="shared" si="2082"/>
        <v>8255.77</v>
      </c>
      <c r="CQ319" s="731">
        <f t="shared" si="2083"/>
        <v>9308.130000000001</v>
      </c>
      <c r="CR319" s="599"/>
      <c r="CS319" s="359">
        <f t="shared" si="2145"/>
        <v>43009</v>
      </c>
      <c r="CT319" s="161">
        <f t="shared" si="2146"/>
        <v>0</v>
      </c>
      <c r="CU319" s="624">
        <v>1568</v>
      </c>
      <c r="CV319" s="175">
        <f t="shared" si="2084"/>
        <v>0</v>
      </c>
      <c r="CW319" s="161">
        <f t="shared" si="2147"/>
        <v>0</v>
      </c>
      <c r="CX319" s="624">
        <v>156.79</v>
      </c>
      <c r="CY319" s="625">
        <f t="shared" si="2085"/>
        <v>0</v>
      </c>
      <c r="CZ319" s="161">
        <f t="shared" si="2148"/>
        <v>0</v>
      </c>
      <c r="DA319" s="624">
        <v>1826.01</v>
      </c>
      <c r="DB319" s="626">
        <f t="shared" si="2086"/>
        <v>0</v>
      </c>
      <c r="DC319" s="161">
        <f t="shared" si="2149"/>
        <v>0</v>
      </c>
      <c r="DD319" s="624">
        <v>182.6</v>
      </c>
      <c r="DE319" s="626">
        <f t="shared" si="2087"/>
        <v>0</v>
      </c>
      <c r="DF319" s="161">
        <f t="shared" si="2150"/>
        <v>0</v>
      </c>
      <c r="DG319" s="624">
        <v>-2758.01</v>
      </c>
      <c r="DH319" s="180">
        <f t="shared" si="2088"/>
        <v>0</v>
      </c>
      <c r="DI319" s="161">
        <f t="shared" si="2151"/>
        <v>0</v>
      </c>
      <c r="DJ319" s="624">
        <v>-1379.01</v>
      </c>
      <c r="DK319" s="625">
        <f t="shared" si="2089"/>
        <v>0</v>
      </c>
      <c r="DL319" s="161">
        <f t="shared" si="2152"/>
        <v>0</v>
      </c>
      <c r="DM319" s="624">
        <v>-275.8</v>
      </c>
      <c r="DN319" s="625">
        <f t="shared" si="2090"/>
        <v>0</v>
      </c>
      <c r="DO319" s="161">
        <f t="shared" si="2153"/>
        <v>0</v>
      </c>
      <c r="DP319" s="624">
        <v>-5725</v>
      </c>
      <c r="DQ319" s="180">
        <f t="shared" si="2091"/>
        <v>0</v>
      </c>
      <c r="DR319" s="161">
        <f t="shared" si="2154"/>
        <v>0</v>
      </c>
      <c r="DS319" s="624">
        <v>-2862.5</v>
      </c>
      <c r="DT319" s="625">
        <f t="shared" si="2092"/>
        <v>0</v>
      </c>
      <c r="DU319" s="161">
        <f t="shared" si="2155"/>
        <v>0</v>
      </c>
      <c r="DV319" s="624">
        <v>-1145</v>
      </c>
      <c r="DW319" s="180">
        <f t="shared" si="2093"/>
        <v>0</v>
      </c>
      <c r="DX319" s="161">
        <f t="shared" si="2156"/>
        <v>1</v>
      </c>
      <c r="DY319" s="624">
        <v>2701</v>
      </c>
      <c r="DZ319" s="625">
        <f t="shared" si="2094"/>
        <v>2701</v>
      </c>
      <c r="EA319" s="161">
        <f t="shared" si="2157"/>
        <v>0</v>
      </c>
      <c r="EB319" s="624">
        <v>270.10000000000002</v>
      </c>
      <c r="EC319" s="180">
        <f t="shared" si="2095"/>
        <v>0</v>
      </c>
      <c r="ED319" s="161">
        <f t="shared" si="2158"/>
        <v>2</v>
      </c>
      <c r="EE319" s="624">
        <v>1118</v>
      </c>
      <c r="EF319" s="625">
        <f t="shared" si="2096"/>
        <v>2236</v>
      </c>
      <c r="EG319" s="161">
        <f t="shared" si="2159"/>
        <v>0</v>
      </c>
      <c r="EH319" s="624">
        <v>1948.75</v>
      </c>
      <c r="EI319" s="626">
        <f t="shared" si="2097"/>
        <v>0</v>
      </c>
      <c r="EJ319" s="161">
        <f t="shared" si="2160"/>
        <v>0</v>
      </c>
      <c r="EK319" s="624">
        <v>194.88</v>
      </c>
      <c r="EL319" s="626">
        <f t="shared" si="2098"/>
        <v>0</v>
      </c>
      <c r="EM319" s="161">
        <f t="shared" si="2161"/>
        <v>0</v>
      </c>
      <c r="EN319" s="624">
        <v>1607.5</v>
      </c>
      <c r="EO319" s="180">
        <f t="shared" si="2099"/>
        <v>0</v>
      </c>
      <c r="EP319" s="161">
        <f t="shared" si="2162"/>
        <v>0</v>
      </c>
      <c r="EQ319" s="624">
        <v>803.75</v>
      </c>
      <c r="ER319" s="180">
        <f t="shared" si="2100"/>
        <v>0</v>
      </c>
      <c r="ES319" s="161">
        <f t="shared" si="2163"/>
        <v>0</v>
      </c>
      <c r="ET319" s="624">
        <v>160.75</v>
      </c>
      <c r="EU319" s="625">
        <f t="shared" si="2101"/>
        <v>0</v>
      </c>
      <c r="EV319" s="161">
        <f t="shared" si="2164"/>
        <v>1</v>
      </c>
      <c r="EW319" s="624">
        <v>2212.52</v>
      </c>
      <c r="EX319" s="626">
        <f t="shared" si="2102"/>
        <v>2212.52</v>
      </c>
      <c r="EY319" s="161">
        <f t="shared" si="2165"/>
        <v>1</v>
      </c>
      <c r="EZ319" s="624">
        <v>1106.25</v>
      </c>
      <c r="FA319" s="180">
        <f t="shared" si="2103"/>
        <v>1106.25</v>
      </c>
      <c r="FB319" s="161">
        <f t="shared" si="2166"/>
        <v>0</v>
      </c>
      <c r="FC319" s="624">
        <v>221.25</v>
      </c>
      <c r="FD319" s="625">
        <f t="shared" si="2104"/>
        <v>0</v>
      </c>
      <c r="FE319" s="161">
        <f t="shared" si="2167"/>
        <v>0</v>
      </c>
      <c r="FF319" s="624">
        <v>-1984</v>
      </c>
      <c r="FG319" s="180">
        <f t="shared" si="2105"/>
        <v>0</v>
      </c>
      <c r="FH319" s="860"/>
      <c r="FI319" s="662">
        <f t="shared" si="1400"/>
        <v>44562</v>
      </c>
      <c r="FJ319" s="688">
        <f>CV385+FJ318</f>
        <v>0</v>
      </c>
      <c r="FK319" s="688">
        <f t="shared" ref="FK319:FK324" si="2172">CY385+FK318</f>
        <v>0</v>
      </c>
      <c r="FL319" s="240">
        <f t="shared" ref="FL319:FL324" si="2173">DB385+FL318</f>
        <v>0</v>
      </c>
      <c r="FM319" s="240">
        <f t="shared" ref="FM319:FM324" si="2174">DE385+FM318</f>
        <v>0</v>
      </c>
      <c r="FN319" s="240">
        <f t="shared" ref="FN319:FN324" si="2175">DH385+FN318</f>
        <v>0</v>
      </c>
      <c r="FO319" s="240">
        <f t="shared" ref="FO319:FO324" si="2176">DK385+FO318</f>
        <v>0</v>
      </c>
      <c r="FP319" s="240">
        <f t="shared" ref="FP319:FP324" si="2177">DN385+FP318</f>
        <v>0</v>
      </c>
      <c r="FQ319" s="240">
        <f t="shared" ref="FQ319:FQ324" si="2178">DQ385+FQ318</f>
        <v>0</v>
      </c>
      <c r="FR319" s="240">
        <f t="shared" ref="FR319:FR324" si="2179">DT385+FR318</f>
        <v>0</v>
      </c>
      <c r="FS319" s="240">
        <f t="shared" ref="FS319:FS324" si="2180">DW385+FS318</f>
        <v>0</v>
      </c>
      <c r="FT319" s="240">
        <f t="shared" ref="FT319:FT324" si="2181">DZ385+FT318</f>
        <v>46341.020000000004</v>
      </c>
      <c r="FU319" s="240">
        <f t="shared" ref="FU319:FU324" si="2182">EC385+FU318</f>
        <v>0</v>
      </c>
      <c r="FV319" s="240">
        <f t="shared" ref="FV319:FV324" si="2183">EF385+FV318</f>
        <v>93625.919999999998</v>
      </c>
      <c r="FW319" s="240">
        <f t="shared" ref="FW319:FW324" si="2184">EI385+FW318</f>
        <v>0</v>
      </c>
      <c r="FX319" s="240">
        <f t="shared" ref="FX319:FX324" si="2185">EL385+FX318</f>
        <v>0</v>
      </c>
      <c r="FY319" s="240">
        <f t="shared" ref="FY319:FY324" si="2186">EO385+FY318</f>
        <v>0</v>
      </c>
      <c r="FZ319" s="240">
        <f t="shared" ref="FZ319:FZ324" si="2187">ER385+FZ318</f>
        <v>0</v>
      </c>
      <c r="GA319" s="240">
        <f t="shared" ref="GA319:GA324" si="2188">EU385+GA318</f>
        <v>0</v>
      </c>
      <c r="GB319" s="240">
        <f t="shared" ref="GB319:GB324" si="2189">EX385+GB318</f>
        <v>139481.19000000003</v>
      </c>
      <c r="GC319" s="681">
        <f t="shared" ref="GC319:GC324" si="2190">FA385+GC318</f>
        <v>69740.589999999982</v>
      </c>
      <c r="GD319" s="681">
        <f t="shared" ref="GD319:GD324" si="2191">FD385+GD318</f>
        <v>0</v>
      </c>
      <c r="GE319" s="681">
        <f t="shared" ref="GE319:GE324" si="2192">FG385+GE318</f>
        <v>0</v>
      </c>
      <c r="GF319" s="681">
        <f t="shared" si="2168"/>
        <v>349188.72</v>
      </c>
      <c r="GG319" s="169">
        <f t="shared" si="2169"/>
        <v>44562</v>
      </c>
      <c r="GH319" s="686">
        <f t="shared" ref="GH319:GH324" si="2193">N385+GH318</f>
        <v>0</v>
      </c>
      <c r="GI319" s="171">
        <f t="shared" ref="GI319:GI324" si="2194">Q385+GI318</f>
        <v>0</v>
      </c>
      <c r="GJ319" s="171">
        <f t="shared" ref="GJ319:GJ324" si="2195">T385+GJ318</f>
        <v>0</v>
      </c>
      <c r="GK319" s="171">
        <f t="shared" ref="GK319:GK324" si="2196">W385+GK318</f>
        <v>0</v>
      </c>
      <c r="GL319" s="171">
        <f t="shared" ref="GL319:GL324" si="2197">Z385+GL318</f>
        <v>0</v>
      </c>
      <c r="GM319" s="171">
        <f t="shared" ref="GM319:GM324" si="2198">AC385+GM318</f>
        <v>0</v>
      </c>
      <c r="GN319" s="171">
        <f t="shared" ref="GN319:GN324" si="2199">AF385+GN318</f>
        <v>0</v>
      </c>
      <c r="GO319" s="171">
        <f t="shared" ref="GO319:GO324" si="2200">AI385+GO318</f>
        <v>0</v>
      </c>
      <c r="GP319" s="171">
        <f t="shared" ref="GP319:GP324" si="2201">AL385+GP318</f>
        <v>0</v>
      </c>
      <c r="GQ319" s="171">
        <f t="shared" ref="GQ319:GQ324" si="2202">AO385+GQ318</f>
        <v>0</v>
      </c>
      <c r="GR319" s="171">
        <f t="shared" ref="GR319:GR324" si="2203">AR385+GR318</f>
        <v>0</v>
      </c>
      <c r="GS319" s="171">
        <f t="shared" ref="GS319:GS324" si="2204">AU385+GS318</f>
        <v>11750.500000000004</v>
      </c>
      <c r="GT319" s="171">
        <f t="shared" ref="GT319:GT324" si="2205">AX385+GT318</f>
        <v>0</v>
      </c>
      <c r="GU319" s="171">
        <f t="shared" ref="GU319:GU324" si="2206">BA385+GU318</f>
        <v>0</v>
      </c>
      <c r="GV319" s="171">
        <f t="shared" ref="GV319:GV324" si="2207">BD385+GV318</f>
        <v>0</v>
      </c>
      <c r="GW319" s="171">
        <f t="shared" ref="GW319:GW324" si="2208">BG385+GW318</f>
        <v>0</v>
      </c>
      <c r="GX319" s="171">
        <f t="shared" ref="GX319:GX324" si="2209">BJ385+GX318</f>
        <v>0</v>
      </c>
      <c r="GY319" s="171">
        <f t="shared" ref="GY319:GY324" si="2210">BM385+GY318</f>
        <v>20331.64</v>
      </c>
      <c r="GZ319" s="171">
        <f t="shared" ref="GZ319:GZ324" si="2211">BP385+GZ318</f>
        <v>0</v>
      </c>
      <c r="HA319" s="171">
        <f t="shared" ref="HA319:HA324" si="2212">BS385+HA318</f>
        <v>0</v>
      </c>
      <c r="HB319" s="171">
        <f t="shared" ref="HB319:HB324" si="2213">BV385+HB318</f>
        <v>119986.37000000007</v>
      </c>
      <c r="HC319" s="171">
        <f t="shared" ref="HC319:HC324" si="2214">BY385+HC318</f>
        <v>14614.080000000002</v>
      </c>
      <c r="HD319" s="171">
        <f t="shared" ref="HD319:HD324" si="2215">CB385+HD318</f>
        <v>0</v>
      </c>
      <c r="HE319" s="171">
        <f t="shared" ref="HE319:HE324" si="2216">CE385+HE318</f>
        <v>0</v>
      </c>
      <c r="HF319" s="171">
        <f t="shared" ref="HF319:HF324" si="2217">CH385+HF318</f>
        <v>0</v>
      </c>
      <c r="HG319" s="171">
        <f t="shared" ref="HG319:HG324" si="2218">CK385+HG318</f>
        <v>0</v>
      </c>
      <c r="HH319" s="171">
        <f t="shared" ref="HH319:HH324" si="2219">CN385+HH318</f>
        <v>0</v>
      </c>
      <c r="HI319" s="778"/>
      <c r="HJ319" s="171">
        <f t="shared" ref="HJ319:HK321" si="2220">CO385</f>
        <v>-1835.96</v>
      </c>
      <c r="HK319" s="171">
        <f t="shared" si="2220"/>
        <v>10023.099999999999</v>
      </c>
      <c r="HL319" s="172">
        <f t="shared" ref="HL319:HL324" si="2221">B385</f>
        <v>44562</v>
      </c>
      <c r="HM319" s="171">
        <f t="shared" si="2170"/>
        <v>515871.31000000023</v>
      </c>
      <c r="HN319" s="700">
        <f t="shared" si="2106"/>
        <v>43009</v>
      </c>
      <c r="HO319" s="160">
        <f t="shared" si="2107"/>
        <v>9308.130000000001</v>
      </c>
      <c r="HP319" s="160">
        <f t="shared" si="2108"/>
        <v>0</v>
      </c>
      <c r="HQ319" s="171">
        <f t="shared" si="2109"/>
        <v>9308.130000000001</v>
      </c>
      <c r="HR319" s="168">
        <f t="shared" si="2110"/>
        <v>1</v>
      </c>
      <c r="HS319" s="168">
        <f t="shared" si="2111"/>
        <v>0</v>
      </c>
      <c r="HT319" s="160">
        <f t="shared" si="2171"/>
        <v>326165.56</v>
      </c>
      <c r="HU319" s="158">
        <f>MAX(HT55:HT319)</f>
        <v>326165.56</v>
      </c>
      <c r="HV319" s="158">
        <f t="shared" si="2112"/>
        <v>0</v>
      </c>
      <c r="HW319" s="170"/>
      <c r="HX319" s="468"/>
      <c r="HY319" s="156"/>
      <c r="HZ319" s="156"/>
      <c r="IA319" s="156"/>
      <c r="IB319" s="156"/>
      <c r="IC319" s="156"/>
      <c r="ID319" s="156"/>
      <c r="IE319" s="156"/>
      <c r="IF319" s="156"/>
      <c r="IG319" s="156"/>
      <c r="IH319" s="156"/>
      <c r="II319" s="156"/>
      <c r="IJ319" s="156"/>
      <c r="IK319" s="156"/>
      <c r="IL319" s="156"/>
      <c r="IM319" s="156"/>
      <c r="IN319" s="156"/>
      <c r="IO319" s="156"/>
      <c r="IP319" s="156"/>
      <c r="IQ319" s="156"/>
      <c r="IR319" s="156"/>
      <c r="IS319" s="156"/>
      <c r="IT319" s="156"/>
      <c r="IU319" s="156"/>
      <c r="IV319" s="156"/>
      <c r="IW319" s="156"/>
      <c r="IX319" s="156"/>
      <c r="IY319" s="156"/>
      <c r="IZ319" s="156"/>
      <c r="JA319" s="156"/>
      <c r="JB319" s="156"/>
      <c r="JC319" s="156"/>
      <c r="JD319" s="156"/>
      <c r="JE319" s="156"/>
      <c r="JF319" s="156"/>
      <c r="JG319" s="156"/>
      <c r="JH319" s="156"/>
      <c r="JI319" s="156"/>
      <c r="JJ319" s="156"/>
      <c r="JK319" s="156"/>
      <c r="JL319" s="156"/>
      <c r="JM319" s="156"/>
      <c r="JN319" s="156"/>
      <c r="JO319" s="156"/>
      <c r="JP319" s="156"/>
      <c r="JQ319" s="156"/>
      <c r="JR319" s="156"/>
      <c r="JS319" s="156"/>
      <c r="JT319" s="156"/>
      <c r="JU319" s="156"/>
    </row>
    <row r="320" spans="1:281" s="174" customFormat="1" ht="19.5" customHeight="1" x14ac:dyDescent="0.35">
      <c r="A320" s="156"/>
      <c r="B320" s="813">
        <f t="shared" si="2113"/>
        <v>43040</v>
      </c>
      <c r="C320" s="814">
        <f t="shared" si="2114"/>
        <v>78907.5</v>
      </c>
      <c r="D320" s="816">
        <v>0</v>
      </c>
      <c r="E320" s="816">
        <v>0</v>
      </c>
      <c r="F320" s="814">
        <f t="shared" si="2052"/>
        <v>22.97</v>
      </c>
      <c r="G320" s="817">
        <f t="shared" si="2115"/>
        <v>78930.47</v>
      </c>
      <c r="H320" s="818">
        <f t="shared" si="2116"/>
        <v>2.9110033900453058E-4</v>
      </c>
      <c r="I320" s="765">
        <f t="shared" si="2117"/>
        <v>326188.52999999997</v>
      </c>
      <c r="J320" s="159">
        <f t="shared" si="2053"/>
        <v>0</v>
      </c>
      <c r="K320" s="267">
        <v>43040</v>
      </c>
      <c r="L320" s="162">
        <f t="shared" si="2118"/>
        <v>0</v>
      </c>
      <c r="M320" s="260">
        <v>3616</v>
      </c>
      <c r="N320" s="175">
        <f t="shared" si="2054"/>
        <v>0</v>
      </c>
      <c r="O320" s="162">
        <f t="shared" si="2119"/>
        <v>0</v>
      </c>
      <c r="P320" s="260">
        <v>361.6</v>
      </c>
      <c r="Q320" s="176">
        <f t="shared" si="2055"/>
        <v>0</v>
      </c>
      <c r="R320" s="161">
        <f t="shared" si="2120"/>
        <v>0</v>
      </c>
      <c r="S320" s="260">
        <v>2340</v>
      </c>
      <c r="T320" s="177">
        <f t="shared" si="2056"/>
        <v>0</v>
      </c>
      <c r="U320" s="164">
        <f t="shared" si="2121"/>
        <v>0</v>
      </c>
      <c r="V320" s="260">
        <v>234</v>
      </c>
      <c r="W320" s="177">
        <f t="shared" si="2057"/>
        <v>0</v>
      </c>
      <c r="X320" s="164">
        <f t="shared" si="2122"/>
        <v>0</v>
      </c>
      <c r="Y320" s="247">
        <v>-1529</v>
      </c>
      <c r="Z320" s="178">
        <f t="shared" si="2058"/>
        <v>0</v>
      </c>
      <c r="AA320" s="165">
        <f t="shared" si="2123"/>
        <v>0</v>
      </c>
      <c r="AB320" s="247">
        <v>-784</v>
      </c>
      <c r="AC320" s="179">
        <f t="shared" si="2059"/>
        <v>0</v>
      </c>
      <c r="AD320" s="164">
        <f t="shared" si="2124"/>
        <v>0</v>
      </c>
      <c r="AE320" s="247">
        <v>-188</v>
      </c>
      <c r="AF320" s="179">
        <f t="shared" si="2060"/>
        <v>0</v>
      </c>
      <c r="AG320" s="164">
        <f t="shared" si="2125"/>
        <v>0</v>
      </c>
      <c r="AH320" s="243">
        <v>-938</v>
      </c>
      <c r="AI320" s="178">
        <f t="shared" si="2061"/>
        <v>0</v>
      </c>
      <c r="AJ320" s="165">
        <f t="shared" si="2126"/>
        <v>0</v>
      </c>
      <c r="AK320" s="243">
        <v>-508</v>
      </c>
      <c r="AL320" s="179">
        <f t="shared" si="2062"/>
        <v>0</v>
      </c>
      <c r="AM320" s="164">
        <f t="shared" si="2127"/>
        <v>0</v>
      </c>
      <c r="AN320" s="243">
        <v>-250</v>
      </c>
      <c r="AO320" s="178">
        <f t="shared" si="2063"/>
        <v>0</v>
      </c>
      <c r="AP320" s="165">
        <f t="shared" si="2128"/>
        <v>0</v>
      </c>
      <c r="AQ320" s="260">
        <v>917</v>
      </c>
      <c r="AR320" s="179">
        <f t="shared" si="2064"/>
        <v>0</v>
      </c>
      <c r="AS320" s="164">
        <f t="shared" si="2129"/>
        <v>1</v>
      </c>
      <c r="AT320" s="260">
        <v>91.7</v>
      </c>
      <c r="AU320" s="180">
        <f t="shared" si="2065"/>
        <v>91.7</v>
      </c>
      <c r="AV320" s="162">
        <f t="shared" si="2130"/>
        <v>0</v>
      </c>
      <c r="AW320" s="260">
        <v>45</v>
      </c>
      <c r="AX320" s="176">
        <f t="shared" si="2066"/>
        <v>0</v>
      </c>
      <c r="AY320" s="161">
        <f t="shared" si="2131"/>
        <v>0</v>
      </c>
      <c r="AZ320" s="248">
        <v>387.25</v>
      </c>
      <c r="BA320" s="181">
        <f t="shared" si="2067"/>
        <v>0</v>
      </c>
      <c r="BB320" s="162">
        <f t="shared" si="2132"/>
        <v>0</v>
      </c>
      <c r="BC320" s="248">
        <v>34.83</v>
      </c>
      <c r="BD320" s="182">
        <f t="shared" si="2068"/>
        <v>0</v>
      </c>
      <c r="BE320" s="161">
        <f t="shared" si="2133"/>
        <v>0</v>
      </c>
      <c r="BF320" s="247">
        <v>-451.5</v>
      </c>
      <c r="BG320" s="182">
        <f t="shared" si="2069"/>
        <v>0</v>
      </c>
      <c r="BH320" s="161">
        <f t="shared" si="2134"/>
        <v>0</v>
      </c>
      <c r="BI320" s="247">
        <v>-245.25</v>
      </c>
      <c r="BJ320" s="180">
        <f t="shared" si="2070"/>
        <v>0</v>
      </c>
      <c r="BK320" s="161">
        <f t="shared" si="2135"/>
        <v>1</v>
      </c>
      <c r="BL320" s="247">
        <v>-80.25</v>
      </c>
      <c r="BM320" s="180">
        <f t="shared" si="2071"/>
        <v>-80.25</v>
      </c>
      <c r="BN320" s="161">
        <f t="shared" si="2136"/>
        <v>0</v>
      </c>
      <c r="BO320" s="260">
        <v>229.75</v>
      </c>
      <c r="BP320" s="176">
        <f t="shared" si="2072"/>
        <v>0</v>
      </c>
      <c r="BQ320" s="161">
        <f t="shared" si="2137"/>
        <v>0</v>
      </c>
      <c r="BR320" s="259">
        <v>-138.99</v>
      </c>
      <c r="BS320" s="182">
        <f t="shared" si="2073"/>
        <v>0</v>
      </c>
      <c r="BT320" s="161">
        <f t="shared" si="2138"/>
        <v>1</v>
      </c>
      <c r="BU320" s="259">
        <v>-88.99</v>
      </c>
      <c r="BV320" s="180">
        <f t="shared" si="2074"/>
        <v>-88.99</v>
      </c>
      <c r="BW320" s="162">
        <f t="shared" si="2139"/>
        <v>1</v>
      </c>
      <c r="BX320" s="259">
        <v>-49</v>
      </c>
      <c r="BY320" s="176">
        <f t="shared" si="2075"/>
        <v>-49</v>
      </c>
      <c r="BZ320" s="161">
        <f t="shared" si="2140"/>
        <v>0</v>
      </c>
      <c r="CA320" s="259">
        <v>-12</v>
      </c>
      <c r="CB320" s="180">
        <f t="shared" si="2076"/>
        <v>0</v>
      </c>
      <c r="CC320" s="162">
        <f t="shared" si="2141"/>
        <v>0</v>
      </c>
      <c r="CD320" s="262">
        <v>16519</v>
      </c>
      <c r="CE320" s="182">
        <f t="shared" si="2077"/>
        <v>0</v>
      </c>
      <c r="CF320" s="410">
        <f t="shared" si="2142"/>
        <v>0</v>
      </c>
      <c r="CG320" s="260">
        <v>3080</v>
      </c>
      <c r="CH320" s="182">
        <f t="shared" si="2078"/>
        <v>0</v>
      </c>
      <c r="CI320" s="416">
        <f t="shared" si="2143"/>
        <v>0</v>
      </c>
      <c r="CJ320" s="260">
        <v>1540</v>
      </c>
      <c r="CK320" s="444">
        <f t="shared" si="2079"/>
        <v>0</v>
      </c>
      <c r="CL320" s="162">
        <f t="shared" si="2144"/>
        <v>0</v>
      </c>
      <c r="CM320" s="260">
        <v>308</v>
      </c>
      <c r="CN320" s="608">
        <f t="shared" si="2080"/>
        <v>0</v>
      </c>
      <c r="CO320" s="158">
        <f t="shared" si="2081"/>
        <v>-126.53999999999999</v>
      </c>
      <c r="CP320" s="176">
        <f t="shared" si="2082"/>
        <v>149.51</v>
      </c>
      <c r="CQ320" s="731">
        <f t="shared" si="2083"/>
        <v>22.97</v>
      </c>
      <c r="CR320" s="599"/>
      <c r="CS320" s="359">
        <f t="shared" si="2145"/>
        <v>43040</v>
      </c>
      <c r="CT320" s="161">
        <f t="shared" si="2146"/>
        <v>0</v>
      </c>
      <c r="CU320" s="624">
        <v>2010.02</v>
      </c>
      <c r="CV320" s="175">
        <f t="shared" si="2084"/>
        <v>0</v>
      </c>
      <c r="CW320" s="161">
        <f t="shared" si="2147"/>
        <v>0</v>
      </c>
      <c r="CX320" s="624">
        <v>201.01</v>
      </c>
      <c r="CY320" s="625">
        <f t="shared" si="2085"/>
        <v>0</v>
      </c>
      <c r="CZ320" s="161">
        <f t="shared" si="2148"/>
        <v>0</v>
      </c>
      <c r="DA320" s="624">
        <v>1400.02</v>
      </c>
      <c r="DB320" s="626">
        <f t="shared" si="2086"/>
        <v>0</v>
      </c>
      <c r="DC320" s="161">
        <f t="shared" si="2149"/>
        <v>0</v>
      </c>
      <c r="DD320" s="624">
        <v>140</v>
      </c>
      <c r="DE320" s="626">
        <f t="shared" si="2087"/>
        <v>0</v>
      </c>
      <c r="DF320" s="161">
        <f t="shared" si="2150"/>
        <v>0</v>
      </c>
      <c r="DG320" s="624">
        <v>-2146</v>
      </c>
      <c r="DH320" s="180">
        <f t="shared" si="2088"/>
        <v>0</v>
      </c>
      <c r="DI320" s="161">
        <f t="shared" si="2151"/>
        <v>0</v>
      </c>
      <c r="DJ320" s="624">
        <v>-1072.99</v>
      </c>
      <c r="DK320" s="625">
        <f t="shared" si="2089"/>
        <v>0</v>
      </c>
      <c r="DL320" s="161">
        <f t="shared" si="2152"/>
        <v>0</v>
      </c>
      <c r="DM320" s="624">
        <v>-214.6</v>
      </c>
      <c r="DN320" s="625">
        <f t="shared" si="2090"/>
        <v>0</v>
      </c>
      <c r="DO320" s="161">
        <f t="shared" si="2153"/>
        <v>0</v>
      </c>
      <c r="DP320" s="624">
        <v>-4430.01</v>
      </c>
      <c r="DQ320" s="180">
        <f t="shared" si="2091"/>
        <v>0</v>
      </c>
      <c r="DR320" s="161">
        <f t="shared" si="2154"/>
        <v>0</v>
      </c>
      <c r="DS320" s="624">
        <f>DP320/2</f>
        <v>-2215.0050000000001</v>
      </c>
      <c r="DT320" s="625">
        <f t="shared" si="2092"/>
        <v>0</v>
      </c>
      <c r="DU320" s="161">
        <f t="shared" si="2155"/>
        <v>0</v>
      </c>
      <c r="DV320" s="624">
        <f>DP320/5</f>
        <v>-886.00200000000007</v>
      </c>
      <c r="DW320" s="180">
        <f t="shared" si="2093"/>
        <v>0</v>
      </c>
      <c r="DX320" s="161">
        <f t="shared" si="2156"/>
        <v>1</v>
      </c>
      <c r="DY320" s="624">
        <v>-1723</v>
      </c>
      <c r="DZ320" s="625">
        <f t="shared" si="2094"/>
        <v>-1723</v>
      </c>
      <c r="EA320" s="161">
        <f t="shared" si="2157"/>
        <v>0</v>
      </c>
      <c r="EB320" s="624">
        <v>-172.3</v>
      </c>
      <c r="EC320" s="180">
        <f t="shared" si="2095"/>
        <v>0</v>
      </c>
      <c r="ED320" s="161">
        <f t="shared" si="2158"/>
        <v>2</v>
      </c>
      <c r="EE320" s="624">
        <v>805</v>
      </c>
      <c r="EF320" s="625">
        <f t="shared" si="2096"/>
        <v>1610</v>
      </c>
      <c r="EG320" s="161">
        <f t="shared" si="2159"/>
        <v>0</v>
      </c>
      <c r="EH320" s="624">
        <v>-740.01</v>
      </c>
      <c r="EI320" s="626">
        <f t="shared" si="2097"/>
        <v>0</v>
      </c>
      <c r="EJ320" s="161">
        <f t="shared" si="2160"/>
        <v>0</v>
      </c>
      <c r="EK320" s="624">
        <v>-74</v>
      </c>
      <c r="EL320" s="626">
        <f t="shared" si="2098"/>
        <v>0</v>
      </c>
      <c r="EM320" s="161">
        <f t="shared" si="2161"/>
        <v>0</v>
      </c>
      <c r="EN320" s="624">
        <v>1929.99</v>
      </c>
      <c r="EO320" s="180">
        <f t="shared" si="2099"/>
        <v>0</v>
      </c>
      <c r="EP320" s="161">
        <f t="shared" si="2162"/>
        <v>0</v>
      </c>
      <c r="EQ320" s="624">
        <v>964.99</v>
      </c>
      <c r="ER320" s="180">
        <f t="shared" si="2100"/>
        <v>0</v>
      </c>
      <c r="ES320" s="161">
        <f t="shared" si="2163"/>
        <v>0</v>
      </c>
      <c r="ET320" s="624">
        <v>193</v>
      </c>
      <c r="EU320" s="625">
        <f t="shared" si="2101"/>
        <v>0</v>
      </c>
      <c r="EV320" s="161">
        <f t="shared" si="2164"/>
        <v>1</v>
      </c>
      <c r="EW320" s="624">
        <v>175</v>
      </c>
      <c r="EX320" s="626">
        <f t="shared" si="2102"/>
        <v>175</v>
      </c>
      <c r="EY320" s="161">
        <f t="shared" si="2165"/>
        <v>1</v>
      </c>
      <c r="EZ320" s="624">
        <v>87.51</v>
      </c>
      <c r="FA320" s="180">
        <f t="shared" si="2103"/>
        <v>87.51</v>
      </c>
      <c r="FB320" s="161">
        <f t="shared" si="2166"/>
        <v>0</v>
      </c>
      <c r="FC320" s="624">
        <v>17.5</v>
      </c>
      <c r="FD320" s="625">
        <f t="shared" si="2104"/>
        <v>0</v>
      </c>
      <c r="FE320" s="161">
        <f t="shared" si="2167"/>
        <v>0</v>
      </c>
      <c r="FF320" s="624">
        <v>1478</v>
      </c>
      <c r="FG320" s="180">
        <f t="shared" si="2105"/>
        <v>0</v>
      </c>
      <c r="FH320" s="860"/>
      <c r="FI320" s="662">
        <f t="shared" si="1400"/>
        <v>44593</v>
      </c>
      <c r="FJ320" s="688">
        <f t="shared" ref="FJ320:FJ325" si="2222">FJ319+CV386</f>
        <v>0</v>
      </c>
      <c r="FK320" s="688">
        <f t="shared" si="2172"/>
        <v>0</v>
      </c>
      <c r="FL320" s="240">
        <f t="shared" si="2173"/>
        <v>0</v>
      </c>
      <c r="FM320" s="240">
        <f t="shared" si="2174"/>
        <v>0</v>
      </c>
      <c r="FN320" s="240">
        <f t="shared" si="2175"/>
        <v>0</v>
      </c>
      <c r="FO320" s="240">
        <f t="shared" si="2176"/>
        <v>0</v>
      </c>
      <c r="FP320" s="240">
        <f t="shared" si="2177"/>
        <v>0</v>
      </c>
      <c r="FQ320" s="240">
        <f t="shared" si="2178"/>
        <v>0</v>
      </c>
      <c r="FR320" s="240">
        <f t="shared" si="2179"/>
        <v>0</v>
      </c>
      <c r="FS320" s="240">
        <f t="shared" si="2180"/>
        <v>0</v>
      </c>
      <c r="FT320" s="240">
        <f t="shared" si="2181"/>
        <v>45391.020000000004</v>
      </c>
      <c r="FU320" s="240">
        <f t="shared" si="2182"/>
        <v>0</v>
      </c>
      <c r="FV320" s="240">
        <f t="shared" si="2183"/>
        <v>92175.94</v>
      </c>
      <c r="FW320" s="240">
        <f t="shared" si="2184"/>
        <v>0</v>
      </c>
      <c r="FX320" s="240">
        <f t="shared" si="2185"/>
        <v>0</v>
      </c>
      <c r="FY320" s="240">
        <f t="shared" si="2186"/>
        <v>0</v>
      </c>
      <c r="FZ320" s="240">
        <f t="shared" si="2187"/>
        <v>0</v>
      </c>
      <c r="GA320" s="240">
        <f t="shared" si="2188"/>
        <v>0</v>
      </c>
      <c r="GB320" s="240">
        <f t="shared" si="2189"/>
        <v>138806.18000000002</v>
      </c>
      <c r="GC320" s="681">
        <f t="shared" si="2190"/>
        <v>69403.089999999982</v>
      </c>
      <c r="GD320" s="681">
        <f t="shared" si="2191"/>
        <v>0</v>
      </c>
      <c r="GE320" s="681">
        <f t="shared" si="2192"/>
        <v>0</v>
      </c>
      <c r="GF320" s="681">
        <f t="shared" si="2168"/>
        <v>345776.23</v>
      </c>
      <c r="GG320" s="169">
        <f t="shared" si="2169"/>
        <v>44593</v>
      </c>
      <c r="GH320" s="686">
        <f t="shared" si="2193"/>
        <v>0</v>
      </c>
      <c r="GI320" s="171">
        <f t="shared" si="2194"/>
        <v>0</v>
      </c>
      <c r="GJ320" s="171">
        <f t="shared" si="2195"/>
        <v>0</v>
      </c>
      <c r="GK320" s="171">
        <f t="shared" si="2196"/>
        <v>0</v>
      </c>
      <c r="GL320" s="171">
        <f t="shared" si="2197"/>
        <v>0</v>
      </c>
      <c r="GM320" s="171">
        <f t="shared" si="2198"/>
        <v>0</v>
      </c>
      <c r="GN320" s="171">
        <f t="shared" si="2199"/>
        <v>0</v>
      </c>
      <c r="GO320" s="171">
        <f t="shared" si="2200"/>
        <v>0</v>
      </c>
      <c r="GP320" s="171">
        <f t="shared" si="2201"/>
        <v>0</v>
      </c>
      <c r="GQ320" s="171">
        <f t="shared" si="2202"/>
        <v>0</v>
      </c>
      <c r="GR320" s="171">
        <f t="shared" si="2203"/>
        <v>0</v>
      </c>
      <c r="GS320" s="171">
        <f t="shared" si="2204"/>
        <v>11789.000000000004</v>
      </c>
      <c r="GT320" s="171">
        <f t="shared" si="2205"/>
        <v>0</v>
      </c>
      <c r="GU320" s="171">
        <f t="shared" si="2206"/>
        <v>0</v>
      </c>
      <c r="GV320" s="171">
        <f t="shared" si="2207"/>
        <v>0</v>
      </c>
      <c r="GW320" s="171">
        <f t="shared" si="2208"/>
        <v>0</v>
      </c>
      <c r="GX320" s="171">
        <f t="shared" si="2209"/>
        <v>0</v>
      </c>
      <c r="GY320" s="171">
        <f t="shared" si="2210"/>
        <v>20284.509999999998</v>
      </c>
      <c r="GZ320" s="171">
        <f t="shared" si="2211"/>
        <v>0</v>
      </c>
      <c r="HA320" s="171">
        <f t="shared" si="2212"/>
        <v>0</v>
      </c>
      <c r="HB320" s="171">
        <f t="shared" si="2213"/>
        <v>119911.37000000007</v>
      </c>
      <c r="HC320" s="171">
        <f t="shared" si="2214"/>
        <v>14599.080000000002</v>
      </c>
      <c r="HD320" s="171">
        <f t="shared" si="2215"/>
        <v>0</v>
      </c>
      <c r="HE320" s="171">
        <f t="shared" si="2216"/>
        <v>0</v>
      </c>
      <c r="HF320" s="171">
        <f t="shared" si="2217"/>
        <v>0</v>
      </c>
      <c r="HG320" s="171">
        <f t="shared" si="2218"/>
        <v>0</v>
      </c>
      <c r="HH320" s="171">
        <f t="shared" si="2219"/>
        <v>0</v>
      </c>
      <c r="HI320" s="778"/>
      <c r="HJ320" s="171">
        <f t="shared" si="2220"/>
        <v>-98.63</v>
      </c>
      <c r="HK320" s="171">
        <f t="shared" si="2220"/>
        <v>-3412.49</v>
      </c>
      <c r="HL320" s="172">
        <f t="shared" si="2221"/>
        <v>44593</v>
      </c>
      <c r="HM320" s="171">
        <f t="shared" si="2170"/>
        <v>512360.19000000024</v>
      </c>
      <c r="HN320" s="700">
        <f t="shared" si="2106"/>
        <v>43040</v>
      </c>
      <c r="HO320" s="160">
        <f t="shared" si="2107"/>
        <v>22.97</v>
      </c>
      <c r="HP320" s="160">
        <f t="shared" si="2108"/>
        <v>0</v>
      </c>
      <c r="HQ320" s="171">
        <f t="shared" si="2109"/>
        <v>22.97</v>
      </c>
      <c r="HR320" s="168">
        <f t="shared" si="2110"/>
        <v>1</v>
      </c>
      <c r="HS320" s="168">
        <f t="shared" si="2111"/>
        <v>0</v>
      </c>
      <c r="HT320" s="160">
        <f t="shared" si="2171"/>
        <v>326188.52999999997</v>
      </c>
      <c r="HU320" s="158">
        <f>MAX(HT55:HT320)</f>
        <v>326188.52999999997</v>
      </c>
      <c r="HV320" s="158">
        <f t="shared" si="2112"/>
        <v>0</v>
      </c>
      <c r="HW320" s="170"/>
      <c r="HX320" s="468"/>
      <c r="HY320" s="156"/>
      <c r="HZ320" s="156"/>
      <c r="IA320" s="156"/>
      <c r="IB320" s="156"/>
      <c r="IC320" s="156"/>
      <c r="ID320" s="156"/>
      <c r="IE320" s="156"/>
      <c r="IF320" s="156"/>
      <c r="IG320" s="156"/>
      <c r="IH320" s="156"/>
      <c r="II320" s="156"/>
      <c r="IJ320" s="156"/>
      <c r="IK320" s="156"/>
      <c r="IL320" s="156"/>
      <c r="IM320" s="156"/>
      <c r="IN320" s="156"/>
      <c r="IO320" s="156"/>
      <c r="IP320" s="156"/>
      <c r="IQ320" s="156"/>
      <c r="IR320" s="156"/>
      <c r="IS320" s="156"/>
      <c r="IT320" s="156"/>
      <c r="IU320" s="156"/>
      <c r="IV320" s="156"/>
      <c r="IW320" s="156"/>
      <c r="IX320" s="156"/>
      <c r="IY320" s="156"/>
      <c r="IZ320" s="156"/>
      <c r="JA320" s="156"/>
      <c r="JB320" s="156"/>
      <c r="JC320" s="156"/>
      <c r="JD320" s="156"/>
      <c r="JE320" s="156"/>
      <c r="JF320" s="156"/>
      <c r="JG320" s="156"/>
      <c r="JH320" s="156"/>
      <c r="JI320" s="156"/>
      <c r="JJ320" s="156"/>
      <c r="JK320" s="156"/>
      <c r="JL320" s="156"/>
      <c r="JM320" s="156"/>
      <c r="JN320" s="156"/>
      <c r="JO320" s="156"/>
      <c r="JP320" s="156"/>
      <c r="JQ320" s="156"/>
      <c r="JR320" s="156"/>
      <c r="JS320" s="156"/>
      <c r="JT320" s="156"/>
      <c r="JU320" s="156"/>
    </row>
    <row r="321" spans="1:281" s="174" customFormat="1" ht="19.5" customHeight="1" x14ac:dyDescent="0.35">
      <c r="A321" s="156"/>
      <c r="B321" s="813">
        <f t="shared" si="2113"/>
        <v>43070</v>
      </c>
      <c r="C321" s="814">
        <f t="shared" si="2114"/>
        <v>78930.47</v>
      </c>
      <c r="D321" s="816">
        <v>0</v>
      </c>
      <c r="E321" s="816">
        <v>0</v>
      </c>
      <c r="F321" s="814">
        <f t="shared" si="2052"/>
        <v>1094.47</v>
      </c>
      <c r="G321" s="817">
        <f t="shared" si="2115"/>
        <v>80024.94</v>
      </c>
      <c r="H321" s="818">
        <f t="shared" si="2116"/>
        <v>1.3866254692262697E-2</v>
      </c>
      <c r="I321" s="765">
        <f t="shared" si="2117"/>
        <v>327282.99999999994</v>
      </c>
      <c r="J321" s="159">
        <f t="shared" si="2053"/>
        <v>0</v>
      </c>
      <c r="K321" s="267">
        <v>43070</v>
      </c>
      <c r="L321" s="162">
        <f t="shared" si="2118"/>
        <v>0</v>
      </c>
      <c r="M321" s="260">
        <v>1301.5</v>
      </c>
      <c r="N321" s="175">
        <f t="shared" si="2054"/>
        <v>0</v>
      </c>
      <c r="O321" s="162">
        <f t="shared" si="2119"/>
        <v>0</v>
      </c>
      <c r="P321" s="260">
        <v>130.15</v>
      </c>
      <c r="Q321" s="176">
        <f t="shared" si="2055"/>
        <v>0</v>
      </c>
      <c r="R321" s="161">
        <f t="shared" si="2120"/>
        <v>0</v>
      </c>
      <c r="S321" s="260">
        <v>617.20000000000005</v>
      </c>
      <c r="T321" s="177">
        <f t="shared" si="2056"/>
        <v>0</v>
      </c>
      <c r="U321" s="164">
        <f t="shared" si="2121"/>
        <v>0</v>
      </c>
      <c r="V321" s="260">
        <v>61.72</v>
      </c>
      <c r="W321" s="177">
        <f t="shared" si="2057"/>
        <v>0</v>
      </c>
      <c r="X321" s="164">
        <f t="shared" si="2122"/>
        <v>0</v>
      </c>
      <c r="Y321" s="248">
        <v>3866</v>
      </c>
      <c r="Z321" s="178">
        <f t="shared" si="2058"/>
        <v>0</v>
      </c>
      <c r="AA321" s="165">
        <f t="shared" si="2123"/>
        <v>0</v>
      </c>
      <c r="AB321" s="248">
        <v>1894</v>
      </c>
      <c r="AC321" s="179">
        <f t="shared" si="2059"/>
        <v>0</v>
      </c>
      <c r="AD321" s="164">
        <f t="shared" si="2124"/>
        <v>0</v>
      </c>
      <c r="AE321" s="248">
        <v>316.39999999999998</v>
      </c>
      <c r="AF321" s="179">
        <f t="shared" si="2060"/>
        <v>0</v>
      </c>
      <c r="AG321" s="164">
        <f t="shared" si="2125"/>
        <v>0</v>
      </c>
      <c r="AH321" s="439">
        <v>2061</v>
      </c>
      <c r="AI321" s="178">
        <f t="shared" si="2061"/>
        <v>0</v>
      </c>
      <c r="AJ321" s="165">
        <f t="shared" si="2126"/>
        <v>0</v>
      </c>
      <c r="AK321" s="439">
        <v>1011</v>
      </c>
      <c r="AL321" s="179">
        <f t="shared" si="2062"/>
        <v>0</v>
      </c>
      <c r="AM321" s="164">
        <f t="shared" si="2127"/>
        <v>0</v>
      </c>
      <c r="AN321" s="439">
        <v>381</v>
      </c>
      <c r="AO321" s="178">
        <f t="shared" si="2063"/>
        <v>0</v>
      </c>
      <c r="AP321" s="165">
        <f t="shared" si="2128"/>
        <v>0</v>
      </c>
      <c r="AQ321" s="260">
        <v>837</v>
      </c>
      <c r="AR321" s="179">
        <f t="shared" si="2064"/>
        <v>0</v>
      </c>
      <c r="AS321" s="164">
        <f t="shared" si="2129"/>
        <v>1</v>
      </c>
      <c r="AT321" s="260">
        <v>48.6</v>
      </c>
      <c r="AU321" s="180">
        <f t="shared" si="2065"/>
        <v>48.6</v>
      </c>
      <c r="AV321" s="162">
        <f t="shared" si="2130"/>
        <v>0</v>
      </c>
      <c r="AW321" s="259">
        <v>-657</v>
      </c>
      <c r="AX321" s="176">
        <f t="shared" si="2066"/>
        <v>0</v>
      </c>
      <c r="AY321" s="161">
        <f t="shared" si="2131"/>
        <v>0</v>
      </c>
      <c r="AZ321" s="247">
        <v>-126.75</v>
      </c>
      <c r="BA321" s="181">
        <f t="shared" si="2067"/>
        <v>0</v>
      </c>
      <c r="BB321" s="162">
        <f t="shared" si="2132"/>
        <v>0</v>
      </c>
      <c r="BC321" s="247">
        <v>-20.48</v>
      </c>
      <c r="BD321" s="182">
        <f t="shared" si="2068"/>
        <v>0</v>
      </c>
      <c r="BE321" s="161">
        <f t="shared" si="2133"/>
        <v>0</v>
      </c>
      <c r="BF321" s="247">
        <v>-456.75</v>
      </c>
      <c r="BG321" s="182">
        <f t="shared" si="2069"/>
        <v>0</v>
      </c>
      <c r="BH321" s="161">
        <f t="shared" si="2134"/>
        <v>0</v>
      </c>
      <c r="BI321" s="247">
        <v>-267.38</v>
      </c>
      <c r="BJ321" s="180">
        <f t="shared" si="2070"/>
        <v>0</v>
      </c>
      <c r="BK321" s="161">
        <f t="shared" si="2135"/>
        <v>1</v>
      </c>
      <c r="BL321" s="247">
        <v>-115.88</v>
      </c>
      <c r="BM321" s="180">
        <f t="shared" si="2071"/>
        <v>-115.88</v>
      </c>
      <c r="BN321" s="161">
        <f t="shared" si="2136"/>
        <v>0</v>
      </c>
      <c r="BO321" s="260">
        <v>362.5</v>
      </c>
      <c r="BP321" s="176">
        <f t="shared" si="2072"/>
        <v>0</v>
      </c>
      <c r="BQ321" s="161">
        <f t="shared" si="2137"/>
        <v>0</v>
      </c>
      <c r="BR321" s="259">
        <v>-976.51</v>
      </c>
      <c r="BS321" s="182">
        <f t="shared" si="2073"/>
        <v>0</v>
      </c>
      <c r="BT321" s="161">
        <f t="shared" si="2138"/>
        <v>1</v>
      </c>
      <c r="BU321" s="259">
        <v>-507.76</v>
      </c>
      <c r="BV321" s="180">
        <f t="shared" si="2074"/>
        <v>-507.76</v>
      </c>
      <c r="BW321" s="162">
        <f t="shared" si="2139"/>
        <v>1</v>
      </c>
      <c r="BX321" s="259">
        <v>-132.75</v>
      </c>
      <c r="BY321" s="176">
        <f t="shared" si="2075"/>
        <v>-132.75</v>
      </c>
      <c r="BZ321" s="161">
        <f t="shared" si="2140"/>
        <v>0</v>
      </c>
      <c r="CA321" s="260">
        <v>923</v>
      </c>
      <c r="CB321" s="180">
        <f t="shared" si="2076"/>
        <v>0</v>
      </c>
      <c r="CC321" s="162">
        <f t="shared" si="2141"/>
        <v>0</v>
      </c>
      <c r="CD321" s="260">
        <v>24076.9</v>
      </c>
      <c r="CE321" s="182">
        <f t="shared" si="2077"/>
        <v>0</v>
      </c>
      <c r="CF321" s="410">
        <f t="shared" si="2142"/>
        <v>0</v>
      </c>
      <c r="CG321" s="260">
        <v>2930</v>
      </c>
      <c r="CH321" s="182">
        <f t="shared" si="2078"/>
        <v>0</v>
      </c>
      <c r="CI321" s="416">
        <f t="shared" si="2143"/>
        <v>0</v>
      </c>
      <c r="CJ321" s="260">
        <v>1465</v>
      </c>
      <c r="CK321" s="444">
        <f t="shared" si="2079"/>
        <v>0</v>
      </c>
      <c r="CL321" s="162">
        <f t="shared" si="2144"/>
        <v>0</v>
      </c>
      <c r="CM321" s="260">
        <v>293</v>
      </c>
      <c r="CN321" s="608">
        <f t="shared" si="2080"/>
        <v>0</v>
      </c>
      <c r="CO321" s="158">
        <f t="shared" si="2081"/>
        <v>-707.79</v>
      </c>
      <c r="CP321" s="176">
        <f t="shared" si="2082"/>
        <v>1802.26</v>
      </c>
      <c r="CQ321" s="731">
        <f t="shared" si="2083"/>
        <v>1094.47</v>
      </c>
      <c r="CR321" s="599"/>
      <c r="CS321" s="359">
        <f t="shared" si="2145"/>
        <v>43070</v>
      </c>
      <c r="CT321" s="161">
        <f t="shared" si="2146"/>
        <v>0</v>
      </c>
      <c r="CU321" s="624">
        <v>-544.5</v>
      </c>
      <c r="CV321" s="175">
        <f t="shared" si="2084"/>
        <v>0</v>
      </c>
      <c r="CW321" s="161">
        <f t="shared" si="2147"/>
        <v>0</v>
      </c>
      <c r="CX321" s="624">
        <v>-54.45</v>
      </c>
      <c r="CY321" s="625">
        <f t="shared" si="2085"/>
        <v>0</v>
      </c>
      <c r="CZ321" s="161">
        <f t="shared" si="2148"/>
        <v>0</v>
      </c>
      <c r="DA321" s="624">
        <v>-1806.2</v>
      </c>
      <c r="DB321" s="626">
        <f t="shared" si="2086"/>
        <v>0</v>
      </c>
      <c r="DC321" s="161">
        <f t="shared" si="2149"/>
        <v>0</v>
      </c>
      <c r="DD321" s="624">
        <v>-180.62</v>
      </c>
      <c r="DE321" s="626">
        <f t="shared" si="2087"/>
        <v>0</v>
      </c>
      <c r="DF321" s="161">
        <f t="shared" si="2150"/>
        <v>0</v>
      </c>
      <c r="DG321" s="624">
        <v>2682</v>
      </c>
      <c r="DH321" s="180">
        <f t="shared" si="2088"/>
        <v>0</v>
      </c>
      <c r="DI321" s="161">
        <f t="shared" si="2151"/>
        <v>0</v>
      </c>
      <c r="DJ321" s="624">
        <v>1340.99</v>
      </c>
      <c r="DK321" s="625">
        <f t="shared" si="2089"/>
        <v>0</v>
      </c>
      <c r="DL321" s="161">
        <f t="shared" si="2152"/>
        <v>0</v>
      </c>
      <c r="DM321" s="624">
        <v>268.2</v>
      </c>
      <c r="DN321" s="625">
        <f t="shared" si="2090"/>
        <v>0</v>
      </c>
      <c r="DO321" s="161">
        <f t="shared" si="2153"/>
        <v>0</v>
      </c>
      <c r="DP321" s="624">
        <v>-1565</v>
      </c>
      <c r="DQ321" s="180">
        <f t="shared" si="2091"/>
        <v>0</v>
      </c>
      <c r="DR321" s="161">
        <f t="shared" si="2154"/>
        <v>0</v>
      </c>
      <c r="DS321" s="624">
        <v>-782.5</v>
      </c>
      <c r="DT321" s="625">
        <f t="shared" si="2092"/>
        <v>0</v>
      </c>
      <c r="DU321" s="161">
        <f t="shared" si="2155"/>
        <v>0</v>
      </c>
      <c r="DV321" s="624">
        <v>-313</v>
      </c>
      <c r="DW321" s="180">
        <f t="shared" si="2093"/>
        <v>0</v>
      </c>
      <c r="DX321" s="161">
        <f t="shared" si="2156"/>
        <v>1</v>
      </c>
      <c r="DY321" s="624">
        <v>1762</v>
      </c>
      <c r="DZ321" s="625">
        <f t="shared" si="2094"/>
        <v>1762</v>
      </c>
      <c r="EA321" s="161">
        <f t="shared" si="2157"/>
        <v>0</v>
      </c>
      <c r="EB321" s="624">
        <v>176.2</v>
      </c>
      <c r="EC321" s="180">
        <f t="shared" si="2095"/>
        <v>0</v>
      </c>
      <c r="ED321" s="161">
        <f t="shared" si="2158"/>
        <v>2</v>
      </c>
      <c r="EE321" s="624">
        <v>142</v>
      </c>
      <c r="EF321" s="625">
        <f t="shared" si="2096"/>
        <v>284</v>
      </c>
      <c r="EG321" s="161">
        <f t="shared" si="2159"/>
        <v>0</v>
      </c>
      <c r="EH321" s="624">
        <v>-578.74</v>
      </c>
      <c r="EI321" s="626">
        <f t="shared" si="2097"/>
        <v>0</v>
      </c>
      <c r="EJ321" s="161">
        <f t="shared" si="2160"/>
        <v>0</v>
      </c>
      <c r="EK321" s="624">
        <v>-57.88</v>
      </c>
      <c r="EL321" s="626">
        <f t="shared" si="2098"/>
        <v>0</v>
      </c>
      <c r="EM321" s="161">
        <f t="shared" si="2161"/>
        <v>0</v>
      </c>
      <c r="EN321" s="624">
        <v>-791.25</v>
      </c>
      <c r="EO321" s="180">
        <f t="shared" si="2099"/>
        <v>0</v>
      </c>
      <c r="EP321" s="161">
        <f t="shared" si="2162"/>
        <v>0</v>
      </c>
      <c r="EQ321" s="624">
        <v>-395.62</v>
      </c>
      <c r="ER321" s="180">
        <f t="shared" si="2100"/>
        <v>0</v>
      </c>
      <c r="ES321" s="161">
        <f t="shared" si="2163"/>
        <v>0</v>
      </c>
      <c r="ET321" s="624">
        <v>-79.12</v>
      </c>
      <c r="EU321" s="625">
        <f t="shared" si="2101"/>
        <v>0</v>
      </c>
      <c r="EV321" s="161">
        <f t="shared" si="2164"/>
        <v>1</v>
      </c>
      <c r="EW321" s="624">
        <v>-162.49</v>
      </c>
      <c r="EX321" s="626">
        <f t="shared" si="2102"/>
        <v>-162.49</v>
      </c>
      <c r="EY321" s="161">
        <f t="shared" si="2165"/>
        <v>1</v>
      </c>
      <c r="EZ321" s="624">
        <v>-81.25</v>
      </c>
      <c r="FA321" s="180">
        <f t="shared" si="2103"/>
        <v>-81.25</v>
      </c>
      <c r="FB321" s="161">
        <f t="shared" si="2166"/>
        <v>0</v>
      </c>
      <c r="FC321" s="624">
        <v>-16.25</v>
      </c>
      <c r="FD321" s="625">
        <f t="shared" si="2104"/>
        <v>0</v>
      </c>
      <c r="FE321" s="161">
        <f t="shared" si="2167"/>
        <v>0</v>
      </c>
      <c r="FF321" s="624">
        <v>856</v>
      </c>
      <c r="FG321" s="180">
        <f t="shared" si="2105"/>
        <v>0</v>
      </c>
      <c r="FH321" s="860"/>
      <c r="FI321" s="662">
        <f t="shared" si="1400"/>
        <v>44621</v>
      </c>
      <c r="FJ321" s="688">
        <f t="shared" si="2222"/>
        <v>0</v>
      </c>
      <c r="FK321" s="688">
        <f t="shared" si="2172"/>
        <v>0</v>
      </c>
      <c r="FL321" s="240">
        <f t="shared" si="2173"/>
        <v>0</v>
      </c>
      <c r="FM321" s="240">
        <f t="shared" si="2174"/>
        <v>0</v>
      </c>
      <c r="FN321" s="240">
        <f t="shared" si="2175"/>
        <v>0</v>
      </c>
      <c r="FO321" s="240">
        <f t="shared" si="2176"/>
        <v>0</v>
      </c>
      <c r="FP321" s="240">
        <f t="shared" si="2177"/>
        <v>0</v>
      </c>
      <c r="FQ321" s="240">
        <f t="shared" si="2178"/>
        <v>0</v>
      </c>
      <c r="FR321" s="240">
        <f t="shared" si="2179"/>
        <v>0</v>
      </c>
      <c r="FS321" s="240">
        <f t="shared" si="2180"/>
        <v>0</v>
      </c>
      <c r="FT321" s="240">
        <f t="shared" si="2181"/>
        <v>47761.020000000004</v>
      </c>
      <c r="FU321" s="240">
        <f t="shared" si="2182"/>
        <v>0</v>
      </c>
      <c r="FV321" s="240">
        <f t="shared" si="2183"/>
        <v>95725.94</v>
      </c>
      <c r="FW321" s="240">
        <f t="shared" si="2184"/>
        <v>0</v>
      </c>
      <c r="FX321" s="240">
        <f t="shared" si="2185"/>
        <v>0</v>
      </c>
      <c r="FY321" s="240">
        <f t="shared" si="2186"/>
        <v>0</v>
      </c>
      <c r="FZ321" s="240">
        <f t="shared" si="2187"/>
        <v>0</v>
      </c>
      <c r="GA321" s="240">
        <f t="shared" si="2188"/>
        <v>0</v>
      </c>
      <c r="GB321" s="240">
        <f t="shared" si="2189"/>
        <v>144037.43000000002</v>
      </c>
      <c r="GC321" s="681">
        <f t="shared" si="2190"/>
        <v>72018.719999999987</v>
      </c>
      <c r="GD321" s="681">
        <f t="shared" si="2191"/>
        <v>0</v>
      </c>
      <c r="GE321" s="681">
        <f t="shared" si="2192"/>
        <v>0</v>
      </c>
      <c r="GF321" s="681">
        <f t="shared" si="2168"/>
        <v>359543.11</v>
      </c>
      <c r="GG321" s="169">
        <f t="shared" si="2169"/>
        <v>44621</v>
      </c>
      <c r="GH321" s="686">
        <f t="shared" si="2193"/>
        <v>0</v>
      </c>
      <c r="GI321" s="171">
        <f t="shared" si="2194"/>
        <v>0</v>
      </c>
      <c r="GJ321" s="171">
        <f t="shared" si="2195"/>
        <v>0</v>
      </c>
      <c r="GK321" s="171">
        <f t="shared" si="2196"/>
        <v>0</v>
      </c>
      <c r="GL321" s="171">
        <f t="shared" si="2197"/>
        <v>0</v>
      </c>
      <c r="GM321" s="171">
        <f t="shared" si="2198"/>
        <v>0</v>
      </c>
      <c r="GN321" s="171">
        <f t="shared" si="2199"/>
        <v>0</v>
      </c>
      <c r="GO321" s="171">
        <f t="shared" si="2200"/>
        <v>0</v>
      </c>
      <c r="GP321" s="171">
        <f t="shared" si="2201"/>
        <v>0</v>
      </c>
      <c r="GQ321" s="171">
        <f t="shared" si="2202"/>
        <v>0</v>
      </c>
      <c r="GR321" s="171">
        <f t="shared" si="2203"/>
        <v>0</v>
      </c>
      <c r="GS321" s="171">
        <f t="shared" si="2204"/>
        <v>12007.600000000004</v>
      </c>
      <c r="GT321" s="171">
        <f t="shared" si="2205"/>
        <v>0</v>
      </c>
      <c r="GU321" s="171">
        <f t="shared" si="2206"/>
        <v>0</v>
      </c>
      <c r="GV321" s="171">
        <f t="shared" si="2207"/>
        <v>0</v>
      </c>
      <c r="GW321" s="171">
        <f t="shared" si="2208"/>
        <v>0</v>
      </c>
      <c r="GX321" s="171">
        <f t="shared" si="2209"/>
        <v>0</v>
      </c>
      <c r="GY321" s="171">
        <f t="shared" si="2210"/>
        <v>20492.64</v>
      </c>
      <c r="GZ321" s="171">
        <f t="shared" si="2211"/>
        <v>0</v>
      </c>
      <c r="HA321" s="171">
        <f t="shared" si="2212"/>
        <v>0</v>
      </c>
      <c r="HB321" s="171">
        <f t="shared" si="2213"/>
        <v>122967.62000000007</v>
      </c>
      <c r="HC321" s="171">
        <f t="shared" si="2214"/>
        <v>15210.330000000002</v>
      </c>
      <c r="HD321" s="171">
        <f t="shared" si="2215"/>
        <v>0</v>
      </c>
      <c r="HE321" s="171">
        <f t="shared" si="2216"/>
        <v>0</v>
      </c>
      <c r="HF321" s="171">
        <f t="shared" si="2217"/>
        <v>0</v>
      </c>
      <c r="HG321" s="171">
        <f t="shared" si="2218"/>
        <v>0</v>
      </c>
      <c r="HH321" s="171">
        <f t="shared" si="2219"/>
        <v>0</v>
      </c>
      <c r="HI321" s="778"/>
      <c r="HJ321" s="171">
        <f t="shared" si="2220"/>
        <v>4094.23</v>
      </c>
      <c r="HK321" s="171">
        <f t="shared" si="2220"/>
        <v>13766.880000000001</v>
      </c>
      <c r="HL321" s="172">
        <f t="shared" si="2221"/>
        <v>44621</v>
      </c>
      <c r="HM321" s="171">
        <f t="shared" si="2170"/>
        <v>530221.30000000016</v>
      </c>
      <c r="HN321" s="700">
        <f t="shared" si="2106"/>
        <v>43070</v>
      </c>
      <c r="HO321" s="160">
        <f t="shared" si="2107"/>
        <v>1094.47</v>
      </c>
      <c r="HP321" s="160">
        <f t="shared" si="2108"/>
        <v>0</v>
      </c>
      <c r="HQ321" s="171">
        <f t="shared" si="2109"/>
        <v>1094.47</v>
      </c>
      <c r="HR321" s="168">
        <f t="shared" si="2110"/>
        <v>1</v>
      </c>
      <c r="HS321" s="168">
        <f t="shared" si="2111"/>
        <v>0</v>
      </c>
      <c r="HT321" s="160">
        <f t="shared" si="2171"/>
        <v>327282.99999999994</v>
      </c>
      <c r="HU321" s="158">
        <f>MAX(HT55:HT321)</f>
        <v>327282.99999999994</v>
      </c>
      <c r="HV321" s="158">
        <f t="shared" si="2112"/>
        <v>0</v>
      </c>
      <c r="HW321" s="170"/>
      <c r="HX321" s="468"/>
      <c r="HY321" s="156"/>
      <c r="HZ321" s="156"/>
      <c r="IA321" s="156"/>
      <c r="IB321" s="156"/>
      <c r="IC321" s="156"/>
      <c r="ID321" s="156"/>
      <c r="IE321" s="156"/>
      <c r="IF321" s="156"/>
      <c r="IG321" s="156"/>
      <c r="IH321" s="156"/>
      <c r="II321" s="156"/>
      <c r="IJ321" s="156"/>
      <c r="IK321" s="156"/>
      <c r="IL321" s="156"/>
      <c r="IM321" s="156"/>
      <c r="IN321" s="156"/>
      <c r="IO321" s="156"/>
      <c r="IP321" s="156"/>
      <c r="IQ321" s="156"/>
      <c r="IR321" s="156"/>
      <c r="IS321" s="156"/>
      <c r="IT321" s="156"/>
      <c r="IU321" s="156"/>
      <c r="IV321" s="156"/>
      <c r="IW321" s="156"/>
      <c r="IX321" s="156"/>
      <c r="IY321" s="156"/>
      <c r="IZ321" s="156"/>
      <c r="JA321" s="156"/>
      <c r="JB321" s="156"/>
      <c r="JC321" s="156"/>
      <c r="JD321" s="156"/>
      <c r="JE321" s="156"/>
      <c r="JF321" s="156"/>
      <c r="JG321" s="156"/>
      <c r="JH321" s="156"/>
      <c r="JI321" s="156"/>
      <c r="JJ321" s="156"/>
      <c r="JK321" s="156"/>
      <c r="JL321" s="156"/>
      <c r="JM321" s="156"/>
      <c r="JN321" s="156"/>
      <c r="JO321" s="156"/>
      <c r="JP321" s="156"/>
      <c r="JQ321" s="156"/>
      <c r="JR321" s="156"/>
      <c r="JS321" s="156"/>
      <c r="JT321" s="156"/>
      <c r="JU321" s="156"/>
    </row>
    <row r="322" spans="1:281" s="174" customFormat="1" ht="19.5" customHeight="1" x14ac:dyDescent="0.35">
      <c r="A322" s="156"/>
      <c r="B322" s="813"/>
      <c r="C322" s="814"/>
      <c r="D322" s="816"/>
      <c r="E322" s="816"/>
      <c r="F322" s="820" t="s">
        <v>45</v>
      </c>
      <c r="G322" s="817"/>
      <c r="H322" s="821" t="s">
        <v>25</v>
      </c>
      <c r="I322" s="765"/>
      <c r="J322" s="159"/>
      <c r="K322" s="268"/>
      <c r="L322" s="162"/>
      <c r="M322"/>
      <c r="N322" s="175"/>
      <c r="O322" s="162"/>
      <c r="P322"/>
      <c r="Q322" s="176"/>
      <c r="R322" s="161"/>
      <c r="S322" s="244" t="s">
        <v>117</v>
      </c>
      <c r="T322" s="177"/>
      <c r="U322" s="164"/>
      <c r="V322" s="244" t="s">
        <v>117</v>
      </c>
      <c r="W322" s="177"/>
      <c r="X322" s="164"/>
      <c r="Y322" s="249" t="s">
        <v>45</v>
      </c>
      <c r="Z322" s="178"/>
      <c r="AA322" s="165"/>
      <c r="AB322" s="249" t="s">
        <v>45</v>
      </c>
      <c r="AC322" s="179"/>
      <c r="AD322" s="164"/>
      <c r="AE322" s="249" t="s">
        <v>45</v>
      </c>
      <c r="AF322" s="179"/>
      <c r="AG322" s="164"/>
      <c r="AH322" s="333" t="s">
        <v>45</v>
      </c>
      <c r="AI322" s="178"/>
      <c r="AJ322" s="165"/>
      <c r="AK322" s="333" t="s">
        <v>45</v>
      </c>
      <c r="AL322" s="179"/>
      <c r="AM322" s="164"/>
      <c r="AN322" s="333" t="s">
        <v>45</v>
      </c>
      <c r="AO322" s="178"/>
      <c r="AP322" s="165"/>
      <c r="AQ322" s="244" t="s">
        <v>2</v>
      </c>
      <c r="AR322" s="179"/>
      <c r="AS322" s="164"/>
      <c r="AT322" s="244" t="s">
        <v>2</v>
      </c>
      <c r="AU322" s="180"/>
      <c r="AV322" s="162"/>
      <c r="AW322" s="244" t="s">
        <v>2</v>
      </c>
      <c r="AX322" s="176"/>
      <c r="AY322" s="161"/>
      <c r="AZ322" s="249" t="s">
        <v>2</v>
      </c>
      <c r="BA322" s="181"/>
      <c r="BB322" s="162"/>
      <c r="BC322" s="249" t="s">
        <v>2</v>
      </c>
      <c r="BD322" s="182"/>
      <c r="BE322" s="161"/>
      <c r="BF322" s="485" t="s">
        <v>61</v>
      </c>
      <c r="BG322" s="182"/>
      <c r="BH322" s="161"/>
      <c r="BI322" s="485" t="s">
        <v>61</v>
      </c>
      <c r="BJ322" s="180"/>
      <c r="BK322" s="161"/>
      <c r="BL322" s="485" t="s">
        <v>61</v>
      </c>
      <c r="BM322" s="180"/>
      <c r="BN322" s="161"/>
      <c r="BO322" s="244" t="s">
        <v>2</v>
      </c>
      <c r="BP322" s="176"/>
      <c r="BQ322" s="161"/>
      <c r="BR322" s="244" t="s">
        <v>2</v>
      </c>
      <c r="BS322" s="182"/>
      <c r="BT322" s="161"/>
      <c r="BU322" s="244" t="s">
        <v>2</v>
      </c>
      <c r="BV322" s="180"/>
      <c r="BW322" s="162"/>
      <c r="BX322" s="244" t="s">
        <v>2</v>
      </c>
      <c r="BY322" s="176"/>
      <c r="BZ322" s="161"/>
      <c r="CA322" s="244" t="s">
        <v>2</v>
      </c>
      <c r="CB322" s="180"/>
      <c r="CC322" s="162"/>
      <c r="CD322" s="244" t="s">
        <v>45</v>
      </c>
      <c r="CE322" s="182"/>
      <c r="CF322" s="410"/>
      <c r="CG322" s="244" t="s">
        <v>2</v>
      </c>
      <c r="CH322" s="182"/>
      <c r="CI322" s="416"/>
      <c r="CJ322" s="244" t="s">
        <v>2</v>
      </c>
      <c r="CK322" s="444"/>
      <c r="CL322" s="162"/>
      <c r="CM322" s="244" t="s">
        <v>2</v>
      </c>
      <c r="CN322" s="608"/>
      <c r="CO322" s="702" t="s">
        <v>111</v>
      </c>
      <c r="CP322" s="176"/>
      <c r="CQ322" s="732" t="s">
        <v>119</v>
      </c>
      <c r="CR322" s="599"/>
      <c r="CS322" s="359"/>
      <c r="CT322" s="161"/>
      <c r="CU322" s="24" t="s">
        <v>25</v>
      </c>
      <c r="CV322" s="175"/>
      <c r="CW322" s="161"/>
      <c r="CX322" s="24" t="s">
        <v>25</v>
      </c>
      <c r="CY322" s="625"/>
      <c r="CZ322" s="161"/>
      <c r="DA322" s="24" t="s">
        <v>25</v>
      </c>
      <c r="DB322" s="626"/>
      <c r="DC322" s="161"/>
      <c r="DD322" s="24" t="s">
        <v>25</v>
      </c>
      <c r="DE322" s="626"/>
      <c r="DF322" s="161"/>
      <c r="DG322" s="24" t="s">
        <v>25</v>
      </c>
      <c r="DH322" s="180"/>
      <c r="DI322" s="161"/>
      <c r="DJ322" s="24" t="s">
        <v>25</v>
      </c>
      <c r="DK322" s="625"/>
      <c r="DL322" s="161"/>
      <c r="DM322" s="24" t="s">
        <v>25</v>
      </c>
      <c r="DN322" s="625"/>
      <c r="DO322" s="161"/>
      <c r="DP322" s="24" t="s">
        <v>25</v>
      </c>
      <c r="DQ322" s="180"/>
      <c r="DR322" s="161"/>
      <c r="DS322" s="24" t="s">
        <v>25</v>
      </c>
      <c r="DT322" s="625"/>
      <c r="DU322" s="161"/>
      <c r="DV322" s="24" t="s">
        <v>25</v>
      </c>
      <c r="DW322" s="180"/>
      <c r="DX322" s="161"/>
      <c r="DY322" s="24" t="s">
        <v>25</v>
      </c>
      <c r="DZ322" s="625"/>
      <c r="EA322" s="161"/>
      <c r="EB322" s="24" t="s">
        <v>25</v>
      </c>
      <c r="EC322" s="180"/>
      <c r="ED322" s="161"/>
      <c r="EE322" s="24" t="s">
        <v>25</v>
      </c>
      <c r="EF322" s="625"/>
      <c r="EG322" s="161"/>
      <c r="EH322" s="24" t="s">
        <v>25</v>
      </c>
      <c r="EI322" s="626"/>
      <c r="EJ322" s="161"/>
      <c r="EK322" s="24" t="s">
        <v>25</v>
      </c>
      <c r="EL322" s="626"/>
      <c r="EM322" s="161"/>
      <c r="EN322" s="24" t="s">
        <v>25</v>
      </c>
      <c r="EO322" s="180"/>
      <c r="EP322" s="161"/>
      <c r="EQ322" s="24" t="s">
        <v>25</v>
      </c>
      <c r="ER322" s="180"/>
      <c r="ES322" s="161"/>
      <c r="ET322" s="24" t="s">
        <v>25</v>
      </c>
      <c r="EU322" s="625"/>
      <c r="EV322" s="161"/>
      <c r="EW322" s="24" t="s">
        <v>25</v>
      </c>
      <c r="EX322" s="626"/>
      <c r="EY322" s="161"/>
      <c r="EZ322" s="24" t="s">
        <v>25</v>
      </c>
      <c r="FA322" s="180"/>
      <c r="FB322" s="161"/>
      <c r="FC322" s="24" t="s">
        <v>25</v>
      </c>
      <c r="FD322" s="625"/>
      <c r="FE322" s="161"/>
      <c r="FF322" s="24" t="s">
        <v>25</v>
      </c>
      <c r="FG322" s="180"/>
      <c r="FH322" s="860"/>
      <c r="FI322" s="662">
        <f t="shared" ref="FI322" si="2223">HL322</f>
        <v>44652</v>
      </c>
      <c r="FJ322" s="688">
        <f t="shared" si="2222"/>
        <v>0</v>
      </c>
      <c r="FK322" s="688">
        <f t="shared" si="2172"/>
        <v>0</v>
      </c>
      <c r="FL322" s="240">
        <f t="shared" si="2173"/>
        <v>0</v>
      </c>
      <c r="FM322" s="240">
        <f t="shared" si="2174"/>
        <v>0</v>
      </c>
      <c r="FN322" s="240">
        <f t="shared" si="2175"/>
        <v>0</v>
      </c>
      <c r="FO322" s="240">
        <f t="shared" si="2176"/>
        <v>0</v>
      </c>
      <c r="FP322" s="240">
        <f t="shared" si="2177"/>
        <v>0</v>
      </c>
      <c r="FQ322" s="240">
        <f t="shared" si="2178"/>
        <v>0</v>
      </c>
      <c r="FR322" s="240">
        <f t="shared" si="2179"/>
        <v>0</v>
      </c>
      <c r="FS322" s="240">
        <f t="shared" si="2180"/>
        <v>0</v>
      </c>
      <c r="FT322" s="240">
        <f t="shared" si="2181"/>
        <v>52084.020000000004</v>
      </c>
      <c r="FU322" s="240">
        <f t="shared" si="2182"/>
        <v>0</v>
      </c>
      <c r="FV322" s="240">
        <f t="shared" si="2183"/>
        <v>98717.62</v>
      </c>
      <c r="FW322" s="240">
        <f t="shared" si="2184"/>
        <v>0</v>
      </c>
      <c r="FX322" s="240">
        <f t="shared" si="2185"/>
        <v>0</v>
      </c>
      <c r="FY322" s="240">
        <f t="shared" si="2186"/>
        <v>0</v>
      </c>
      <c r="FZ322" s="240">
        <f t="shared" si="2187"/>
        <v>0</v>
      </c>
      <c r="GA322" s="240">
        <f t="shared" si="2188"/>
        <v>0</v>
      </c>
      <c r="GB322" s="240">
        <f t="shared" si="2189"/>
        <v>148626.68000000002</v>
      </c>
      <c r="GC322" s="681">
        <f t="shared" si="2190"/>
        <v>74020.969999999987</v>
      </c>
      <c r="GD322" s="681">
        <f t="shared" si="2191"/>
        <v>0</v>
      </c>
      <c r="GE322" s="681">
        <f t="shared" si="2192"/>
        <v>0</v>
      </c>
      <c r="GF322" s="681">
        <f t="shared" ref="GF322:GF323" si="2224">SUM(FJ322:GE322)</f>
        <v>373449.29000000004</v>
      </c>
      <c r="GG322" s="169">
        <f t="shared" ref="GG322:GG323" si="2225">HL322</f>
        <v>44652</v>
      </c>
      <c r="GH322" s="686">
        <f t="shared" si="2193"/>
        <v>0</v>
      </c>
      <c r="GI322" s="171">
        <f t="shared" si="2194"/>
        <v>0</v>
      </c>
      <c r="GJ322" s="171">
        <f t="shared" si="2195"/>
        <v>0</v>
      </c>
      <c r="GK322" s="171">
        <f t="shared" si="2196"/>
        <v>0</v>
      </c>
      <c r="GL322" s="171">
        <f t="shared" si="2197"/>
        <v>0</v>
      </c>
      <c r="GM322" s="171">
        <f t="shared" si="2198"/>
        <v>0</v>
      </c>
      <c r="GN322" s="171">
        <f t="shared" si="2199"/>
        <v>0</v>
      </c>
      <c r="GO322" s="171">
        <f t="shared" si="2200"/>
        <v>0</v>
      </c>
      <c r="GP322" s="171">
        <f t="shared" si="2201"/>
        <v>0</v>
      </c>
      <c r="GQ322" s="171">
        <f t="shared" si="2202"/>
        <v>0</v>
      </c>
      <c r="GR322" s="171">
        <f t="shared" si="2203"/>
        <v>0</v>
      </c>
      <c r="GS322" s="171">
        <f t="shared" si="2204"/>
        <v>12230.100000000004</v>
      </c>
      <c r="GT322" s="171">
        <f t="shared" si="2205"/>
        <v>0</v>
      </c>
      <c r="GU322" s="171">
        <f t="shared" si="2206"/>
        <v>0</v>
      </c>
      <c r="GV322" s="171">
        <f t="shared" si="2207"/>
        <v>0</v>
      </c>
      <c r="GW322" s="171">
        <f t="shared" si="2208"/>
        <v>0</v>
      </c>
      <c r="GX322" s="171">
        <f t="shared" si="2209"/>
        <v>0</v>
      </c>
      <c r="GY322" s="171">
        <f t="shared" si="2210"/>
        <v>21130.14</v>
      </c>
      <c r="GZ322" s="171">
        <f t="shared" si="2211"/>
        <v>0</v>
      </c>
      <c r="HA322" s="171">
        <f t="shared" si="2212"/>
        <v>0</v>
      </c>
      <c r="HB322" s="171">
        <f t="shared" si="2213"/>
        <v>126108.25000000007</v>
      </c>
      <c r="HC322" s="171">
        <f t="shared" si="2214"/>
        <v>15838.460000000001</v>
      </c>
      <c r="HD322" s="171">
        <f t="shared" si="2215"/>
        <v>0</v>
      </c>
      <c r="HE322" s="171">
        <f t="shared" si="2216"/>
        <v>0</v>
      </c>
      <c r="HF322" s="171">
        <f t="shared" si="2217"/>
        <v>0</v>
      </c>
      <c r="HG322" s="171">
        <f t="shared" si="2218"/>
        <v>0</v>
      </c>
      <c r="HH322" s="171">
        <f t="shared" si="2219"/>
        <v>0</v>
      </c>
      <c r="HI322" s="778"/>
      <c r="HJ322" s="171">
        <f t="shared" ref="HJ322" si="2226">CO388</f>
        <v>4628.76</v>
      </c>
      <c r="HK322" s="171">
        <f t="shared" ref="HK322" si="2227">CP388</f>
        <v>13906.18</v>
      </c>
      <c r="HL322" s="172">
        <f t="shared" si="2221"/>
        <v>44652</v>
      </c>
      <c r="HM322" s="171">
        <f t="shared" ref="HM322" si="2228">HM321+HJ322+HK322</f>
        <v>548756.24000000022</v>
      </c>
      <c r="HN322" s="686"/>
      <c r="HO322" s="160"/>
      <c r="HP322" s="160"/>
      <c r="HQ322" s="171"/>
      <c r="HR322" s="168"/>
      <c r="HS322" s="168"/>
      <c r="HT322" s="160"/>
      <c r="HU322" s="158"/>
      <c r="HV322" s="158"/>
      <c r="HW322" s="185"/>
      <c r="HX322" s="468"/>
      <c r="HY322" s="156"/>
      <c r="HZ322" s="156"/>
      <c r="IA322" s="156"/>
      <c r="IB322" s="156"/>
      <c r="IC322" s="156"/>
      <c r="ID322" s="156"/>
      <c r="IE322" s="156"/>
      <c r="IF322" s="156"/>
      <c r="IG322" s="156"/>
      <c r="IH322" s="156"/>
      <c r="II322" s="156"/>
      <c r="IJ322" s="156"/>
      <c r="IK322" s="156"/>
      <c r="IL322" s="156"/>
      <c r="IM322" s="156"/>
      <c r="IN322" s="156"/>
      <c r="IO322" s="156"/>
      <c r="IP322" s="156"/>
      <c r="IQ322" s="156"/>
      <c r="IR322" s="156"/>
      <c r="IS322" s="156"/>
      <c r="IT322" s="156"/>
      <c r="IU322" s="156"/>
      <c r="IV322" s="156"/>
      <c r="IW322" s="156"/>
      <c r="IX322" s="156"/>
      <c r="IY322" s="156"/>
      <c r="IZ322" s="156"/>
      <c r="JA322" s="156"/>
      <c r="JB322" s="156"/>
      <c r="JC322" s="156"/>
      <c r="JD322" s="156"/>
      <c r="JE322" s="156"/>
      <c r="JF322" s="156"/>
      <c r="JG322" s="156"/>
      <c r="JH322" s="156"/>
      <c r="JI322" s="156"/>
      <c r="JJ322" s="156"/>
      <c r="JK322" s="156"/>
      <c r="JL322" s="156"/>
      <c r="JM322" s="156"/>
      <c r="JN322" s="156"/>
      <c r="JO322" s="156"/>
      <c r="JP322" s="156"/>
      <c r="JQ322" s="156"/>
      <c r="JR322" s="156"/>
      <c r="JS322" s="156"/>
      <c r="JT322" s="156"/>
      <c r="JU322" s="156"/>
    </row>
    <row r="323" spans="1:281" s="174" customFormat="1" ht="19.5" customHeight="1" x14ac:dyDescent="0.35">
      <c r="A323" s="156"/>
      <c r="B323" s="813"/>
      <c r="C323" s="814"/>
      <c r="D323" s="816"/>
      <c r="E323" s="816"/>
      <c r="F323" s="822">
        <f>CQ323</f>
        <v>55024.94</v>
      </c>
      <c r="G323" s="823"/>
      <c r="H323" s="824">
        <f>F323/D55</f>
        <v>2.2009976</v>
      </c>
      <c r="I323" s="766"/>
      <c r="J323" s="187"/>
      <c r="K323" s="268"/>
      <c r="L323" s="162">
        <f>L320</f>
        <v>0</v>
      </c>
      <c r="M323" s="254">
        <v>17769</v>
      </c>
      <c r="N323" s="175">
        <f>M323*L323</f>
        <v>0</v>
      </c>
      <c r="O323" s="162">
        <f>O320</f>
        <v>0</v>
      </c>
      <c r="P323" s="254">
        <v>1566.3</v>
      </c>
      <c r="Q323" s="176">
        <f>P323*O323</f>
        <v>0</v>
      </c>
      <c r="R323" s="161">
        <f>R320</f>
        <v>0</v>
      </c>
      <c r="S323" s="254">
        <v>17528.400000000001</v>
      </c>
      <c r="T323" s="177">
        <f>S323*R323</f>
        <v>0</v>
      </c>
      <c r="U323" s="164">
        <f>U320</f>
        <v>0</v>
      </c>
      <c r="V323" s="254">
        <v>1472.04</v>
      </c>
      <c r="W323" s="177">
        <f>V323*U323</f>
        <v>0</v>
      </c>
      <c r="X323" s="164">
        <f>X320</f>
        <v>0</v>
      </c>
      <c r="Y323" s="250">
        <v>18675</v>
      </c>
      <c r="Z323" s="178">
        <f>Y323*X323</f>
        <v>0</v>
      </c>
      <c r="AA323" s="165">
        <f>AA320</f>
        <v>0</v>
      </c>
      <c r="AB323" s="250">
        <v>9123</v>
      </c>
      <c r="AC323" s="179">
        <f>AB323*AA323</f>
        <v>0</v>
      </c>
      <c r="AD323" s="164">
        <f>AD320</f>
        <v>0</v>
      </c>
      <c r="AE323" s="250">
        <v>1481.4</v>
      </c>
      <c r="AF323" s="179">
        <f>AE323*AD323</f>
        <v>0</v>
      </c>
      <c r="AG323" s="164">
        <f>AG320</f>
        <v>0</v>
      </c>
      <c r="AH323" s="245">
        <v>5718</v>
      </c>
      <c r="AI323" s="178">
        <f>AH323*AG323</f>
        <v>0</v>
      </c>
      <c r="AJ323" s="165">
        <f>AJ320</f>
        <v>0</v>
      </c>
      <c r="AK323" s="245">
        <v>2605.5</v>
      </c>
      <c r="AL323" s="179">
        <f>AK323*AJ323</f>
        <v>0</v>
      </c>
      <c r="AM323" s="164">
        <f>AM320</f>
        <v>0</v>
      </c>
      <c r="AN323" s="245">
        <v>738</v>
      </c>
      <c r="AO323" s="178">
        <f>AN323*AM323</f>
        <v>0</v>
      </c>
      <c r="AP323" s="165">
        <f>AP320</f>
        <v>0</v>
      </c>
      <c r="AQ323" s="254">
        <v>6217</v>
      </c>
      <c r="AR323" s="179">
        <f>AQ323*AP323</f>
        <v>0</v>
      </c>
      <c r="AS323" s="164">
        <f>AS320</f>
        <v>1</v>
      </c>
      <c r="AT323" s="254">
        <v>305.8</v>
      </c>
      <c r="AU323" s="180">
        <f>AT323*AS323</f>
        <v>305.8</v>
      </c>
      <c r="AV323" s="162">
        <f>AV320</f>
        <v>0</v>
      </c>
      <c r="AW323" s="254">
        <v>6400</v>
      </c>
      <c r="AX323" s="176">
        <f>AW323*AV323</f>
        <v>0</v>
      </c>
      <c r="AY323" s="161">
        <f>AY320</f>
        <v>0</v>
      </c>
      <c r="AZ323" s="250">
        <v>4679.29</v>
      </c>
      <c r="BA323" s="181">
        <f>AZ323*AY323</f>
        <v>0</v>
      </c>
      <c r="BB323" s="162">
        <f>BB320</f>
        <v>0</v>
      </c>
      <c r="BC323" s="250">
        <v>417.23</v>
      </c>
      <c r="BD323" s="182">
        <f>BC323*BB323</f>
        <v>0</v>
      </c>
      <c r="BE323" s="161">
        <f>BE320</f>
        <v>0</v>
      </c>
      <c r="BF323" s="250">
        <v>13426.5</v>
      </c>
      <c r="BG323" s="182">
        <f>BF323*BE323</f>
        <v>0</v>
      </c>
      <c r="BH323" s="161">
        <f>BH320</f>
        <v>0</v>
      </c>
      <c r="BI323" s="250">
        <v>6537.75</v>
      </c>
      <c r="BJ323" s="180">
        <f>BI323*BH323</f>
        <v>0</v>
      </c>
      <c r="BK323" s="161">
        <f>BK320</f>
        <v>1</v>
      </c>
      <c r="BL323" s="250">
        <v>1026.75</v>
      </c>
      <c r="BM323" s="180">
        <f>BL323*BK323</f>
        <v>1026.75</v>
      </c>
      <c r="BN323" s="161">
        <f>BN320</f>
        <v>0</v>
      </c>
      <c r="BO323" s="254">
        <v>6099</v>
      </c>
      <c r="BP323" s="176">
        <f>BO323*BN323</f>
        <v>0</v>
      </c>
      <c r="BQ323" s="161">
        <f>BQ320</f>
        <v>0</v>
      </c>
      <c r="BR323" s="254">
        <v>7197.45</v>
      </c>
      <c r="BS323" s="182">
        <f>BR323*BQ323</f>
        <v>0</v>
      </c>
      <c r="BT323" s="161">
        <f>BT320</f>
        <v>1</v>
      </c>
      <c r="BU323" s="254">
        <v>3403.73</v>
      </c>
      <c r="BV323" s="180">
        <f>BU323*BT323</f>
        <v>3403.73</v>
      </c>
      <c r="BW323" s="162">
        <f>BW320</f>
        <v>1</v>
      </c>
      <c r="BX323" s="254">
        <v>368.75</v>
      </c>
      <c r="BY323" s="176">
        <f>BX323*BW323</f>
        <v>368.75</v>
      </c>
      <c r="BZ323" s="161">
        <f>BZ320</f>
        <v>0</v>
      </c>
      <c r="CA323" s="254">
        <v>12463</v>
      </c>
      <c r="CB323" s="180">
        <f>CA323*BZ323</f>
        <v>0</v>
      </c>
      <c r="CC323" s="162">
        <f>CC320</f>
        <v>0</v>
      </c>
      <c r="CD323" s="254">
        <v>58241.95</v>
      </c>
      <c r="CE323" s="182">
        <f>CD323*CC323</f>
        <v>0</v>
      </c>
      <c r="CF323" s="410">
        <f>CF321</f>
        <v>0</v>
      </c>
      <c r="CG323" s="254">
        <v>9780</v>
      </c>
      <c r="CH323" s="182">
        <f>CG323*CF323</f>
        <v>0</v>
      </c>
      <c r="CI323" s="416">
        <f>CI320</f>
        <v>0</v>
      </c>
      <c r="CJ323" s="254">
        <v>4695</v>
      </c>
      <c r="CK323" s="444">
        <f>CJ323*CI323</f>
        <v>0</v>
      </c>
      <c r="CL323" s="162">
        <f>CL320</f>
        <v>0</v>
      </c>
      <c r="CM323" s="254">
        <v>627</v>
      </c>
      <c r="CN323" s="608">
        <f>CM323*CL323</f>
        <v>0</v>
      </c>
      <c r="CO323" s="606">
        <f>N323+Q323+T323+W323+Z323+AC323+AF323+AI323+AL323+AO323+AR323+AU323+AX323+BA323+BD323+BG323+BJ323+BM323+BP323+BS323+BV323+BY323+CB323+CE323+CH323+CK323+CN323</f>
        <v>5105.03</v>
      </c>
      <c r="CP323" s="291">
        <f>SUM(CP310:CP322)</f>
        <v>49919.91</v>
      </c>
      <c r="CQ323" s="733">
        <f>CO323+CP323</f>
        <v>55024.94</v>
      </c>
      <c r="CR323" s="599"/>
      <c r="CS323" s="359"/>
      <c r="CT323" s="161">
        <f>CT321</f>
        <v>0</v>
      </c>
      <c r="CU323" s="624">
        <v>2197.02</v>
      </c>
      <c r="CV323" s="175">
        <f>CU323*CT323</f>
        <v>0</v>
      </c>
      <c r="CW323" s="161">
        <f>CW321</f>
        <v>0</v>
      </c>
      <c r="CX323" s="624">
        <v>219.7</v>
      </c>
      <c r="CY323" s="625">
        <f>CX323*CW323</f>
        <v>0</v>
      </c>
      <c r="CZ323" s="161">
        <f>CZ321</f>
        <v>0</v>
      </c>
      <c r="DA323" s="624">
        <v>10441.07</v>
      </c>
      <c r="DB323" s="626">
        <f>DA323*CZ323</f>
        <v>0</v>
      </c>
      <c r="DC323" s="161">
        <f>DC321</f>
        <v>0</v>
      </c>
      <c r="DD323" s="624">
        <v>1044.0999999999999</v>
      </c>
      <c r="DE323" s="626">
        <f>DD323*DC323</f>
        <v>0</v>
      </c>
      <c r="DF323" s="161">
        <f>DF321</f>
        <v>0</v>
      </c>
      <c r="DG323" s="624">
        <v>6566.99</v>
      </c>
      <c r="DH323" s="180">
        <f>DG323*DF323</f>
        <v>0</v>
      </c>
      <c r="DI323" s="161">
        <f>DI321</f>
        <v>0</v>
      </c>
      <c r="DJ323" s="624">
        <v>3283.49</v>
      </c>
      <c r="DK323" s="625">
        <f>DJ323*DI323</f>
        <v>0</v>
      </c>
      <c r="DL323" s="161">
        <f>DL321</f>
        <v>0</v>
      </c>
      <c r="DM323" s="624">
        <v>656.7</v>
      </c>
      <c r="DN323" s="180">
        <f>DM323*DL323</f>
        <v>0</v>
      </c>
      <c r="DO323" s="161">
        <f>DO321</f>
        <v>0</v>
      </c>
      <c r="DP323" s="624">
        <v>-7360.03</v>
      </c>
      <c r="DQ323" s="180">
        <f>DP323*DO323</f>
        <v>0</v>
      </c>
      <c r="DR323" s="161">
        <f>DR321</f>
        <v>0</v>
      </c>
      <c r="DS323" s="624">
        <v>-3680.01</v>
      </c>
      <c r="DT323" s="625">
        <f>DS323*DR323</f>
        <v>0</v>
      </c>
      <c r="DU323" s="161">
        <f>DU321</f>
        <v>0</v>
      </c>
      <c r="DV323" s="624">
        <v>-1472</v>
      </c>
      <c r="DW323" s="180">
        <f>DV323*DU323</f>
        <v>0</v>
      </c>
      <c r="DX323" s="161">
        <f>DX321</f>
        <v>1</v>
      </c>
      <c r="DY323" s="624">
        <v>5238</v>
      </c>
      <c r="DZ323" s="625">
        <f>DY323*DX323</f>
        <v>5238</v>
      </c>
      <c r="EA323" s="161">
        <f>EA321</f>
        <v>0</v>
      </c>
      <c r="EB323" s="624">
        <v>523.79999999999995</v>
      </c>
      <c r="EC323" s="180">
        <f>EB323*EA323</f>
        <v>0</v>
      </c>
      <c r="ED323" s="161">
        <f>ED321</f>
        <v>2</v>
      </c>
      <c r="EE323" s="624">
        <v>8391</v>
      </c>
      <c r="EF323" s="625">
        <f>EE323*ED323</f>
        <v>16782</v>
      </c>
      <c r="EG323" s="161">
        <f>EG321</f>
        <v>0</v>
      </c>
      <c r="EH323" s="624">
        <v>3591.25</v>
      </c>
      <c r="EI323" s="626">
        <f>EH323*EG323</f>
        <v>0</v>
      </c>
      <c r="EJ323" s="161">
        <f>EJ321</f>
        <v>0</v>
      </c>
      <c r="EK323" s="624">
        <v>359.12</v>
      </c>
      <c r="EL323" s="626">
        <f>EK323*EJ323</f>
        <v>0</v>
      </c>
      <c r="EM323" s="161">
        <f>EM321</f>
        <v>0</v>
      </c>
      <c r="EN323" s="624">
        <v>11395</v>
      </c>
      <c r="EO323" s="180">
        <f>EN323*EM323</f>
        <v>0</v>
      </c>
      <c r="EP323" s="161">
        <f>EP321</f>
        <v>0</v>
      </c>
      <c r="EQ323" s="624">
        <v>5697.5</v>
      </c>
      <c r="ER323" s="180">
        <f>EQ323*EP323</f>
        <v>0</v>
      </c>
      <c r="ES323" s="161">
        <f>ES321</f>
        <v>0</v>
      </c>
      <c r="ET323" s="624">
        <v>1139.5</v>
      </c>
      <c r="EU323" s="625">
        <f>ET323*ES323</f>
        <v>0</v>
      </c>
      <c r="EV323" s="161">
        <f>EV321</f>
        <v>1</v>
      </c>
      <c r="EW323" s="624">
        <v>18599.939999999999</v>
      </c>
      <c r="EX323" s="626">
        <f>EW323*EV323</f>
        <v>18599.939999999999</v>
      </c>
      <c r="EY323" s="161">
        <f>EY321</f>
        <v>1</v>
      </c>
      <c r="EZ323" s="624">
        <v>9299.9699999999993</v>
      </c>
      <c r="FA323" s="180">
        <f>EZ323*EY323</f>
        <v>9299.9699999999993</v>
      </c>
      <c r="FB323" s="161">
        <f>FB321</f>
        <v>0</v>
      </c>
      <c r="FC323" s="624">
        <v>1859.99</v>
      </c>
      <c r="FD323" s="625">
        <f>FC323*FB323</f>
        <v>0</v>
      </c>
      <c r="FE323" s="161">
        <f>FE321</f>
        <v>0</v>
      </c>
      <c r="FF323" s="624">
        <v>6886</v>
      </c>
      <c r="FG323" s="180">
        <f>FF323*FE323</f>
        <v>0</v>
      </c>
      <c r="FH323" s="860"/>
      <c r="FI323" s="662">
        <f>HL323</f>
        <v>44682</v>
      </c>
      <c r="FJ323" s="688">
        <f t="shared" si="2222"/>
        <v>0</v>
      </c>
      <c r="FK323" s="688">
        <f t="shared" si="2172"/>
        <v>0</v>
      </c>
      <c r="FL323" s="240">
        <f t="shared" si="2173"/>
        <v>0</v>
      </c>
      <c r="FM323" s="240">
        <f t="shared" si="2174"/>
        <v>0</v>
      </c>
      <c r="FN323" s="240">
        <f t="shared" si="2175"/>
        <v>0</v>
      </c>
      <c r="FO323" s="240">
        <f t="shared" si="2176"/>
        <v>0</v>
      </c>
      <c r="FP323" s="240">
        <f t="shared" si="2177"/>
        <v>0</v>
      </c>
      <c r="FQ323" s="240">
        <f t="shared" si="2178"/>
        <v>0</v>
      </c>
      <c r="FR323" s="240">
        <f t="shared" si="2179"/>
        <v>0</v>
      </c>
      <c r="FS323" s="240">
        <f t="shared" si="2180"/>
        <v>0</v>
      </c>
      <c r="FT323" s="240">
        <f t="shared" si="2181"/>
        <v>51771.520000000004</v>
      </c>
      <c r="FU323" s="240">
        <f t="shared" si="2182"/>
        <v>0</v>
      </c>
      <c r="FV323" s="240">
        <f t="shared" si="2183"/>
        <v>100482.62</v>
      </c>
      <c r="FW323" s="240">
        <f t="shared" si="2184"/>
        <v>0</v>
      </c>
      <c r="FX323" s="240">
        <f t="shared" si="2185"/>
        <v>0</v>
      </c>
      <c r="FY323" s="240">
        <f t="shared" si="2186"/>
        <v>0</v>
      </c>
      <c r="FZ323" s="240">
        <f t="shared" si="2187"/>
        <v>0</v>
      </c>
      <c r="GA323" s="240">
        <f t="shared" si="2188"/>
        <v>0</v>
      </c>
      <c r="GB323" s="240">
        <f t="shared" si="2189"/>
        <v>146489.33000000002</v>
      </c>
      <c r="GC323" s="681">
        <f t="shared" si="2190"/>
        <v>72464.789999999994</v>
      </c>
      <c r="GD323" s="681">
        <f t="shared" si="2191"/>
        <v>0</v>
      </c>
      <c r="GE323" s="681">
        <f t="shared" si="2192"/>
        <v>0</v>
      </c>
      <c r="GF323" s="681">
        <f t="shared" si="2224"/>
        <v>371208.26</v>
      </c>
      <c r="GG323" s="169">
        <f t="shared" si="2225"/>
        <v>44682</v>
      </c>
      <c r="GH323" s="686">
        <f t="shared" si="2193"/>
        <v>0</v>
      </c>
      <c r="GI323" s="171">
        <f t="shared" si="2194"/>
        <v>0</v>
      </c>
      <c r="GJ323" s="171">
        <f t="shared" si="2195"/>
        <v>0</v>
      </c>
      <c r="GK323" s="171">
        <f t="shared" si="2196"/>
        <v>0</v>
      </c>
      <c r="GL323" s="171">
        <f t="shared" si="2197"/>
        <v>0</v>
      </c>
      <c r="GM323" s="171">
        <f t="shared" si="2198"/>
        <v>0</v>
      </c>
      <c r="GN323" s="171">
        <f t="shared" si="2199"/>
        <v>0</v>
      </c>
      <c r="GO323" s="171">
        <f t="shared" si="2200"/>
        <v>0</v>
      </c>
      <c r="GP323" s="171">
        <f t="shared" si="2201"/>
        <v>0</v>
      </c>
      <c r="GQ323" s="171">
        <f t="shared" si="2202"/>
        <v>0</v>
      </c>
      <c r="GR323" s="171">
        <f t="shared" si="2203"/>
        <v>0</v>
      </c>
      <c r="GS323" s="171">
        <f t="shared" si="2204"/>
        <v>12018.900000000003</v>
      </c>
      <c r="GT323" s="171">
        <f t="shared" si="2205"/>
        <v>0</v>
      </c>
      <c r="GU323" s="171">
        <f t="shared" si="2206"/>
        <v>0</v>
      </c>
      <c r="GV323" s="171">
        <f t="shared" si="2207"/>
        <v>0</v>
      </c>
      <c r="GW323" s="171">
        <f t="shared" si="2208"/>
        <v>0</v>
      </c>
      <c r="GX323" s="171">
        <f t="shared" si="2209"/>
        <v>0</v>
      </c>
      <c r="GY323" s="171">
        <f t="shared" si="2210"/>
        <v>20941.39</v>
      </c>
      <c r="GZ323" s="171">
        <f t="shared" si="2211"/>
        <v>0</v>
      </c>
      <c r="HA323" s="171">
        <f t="shared" si="2212"/>
        <v>0</v>
      </c>
      <c r="HB323" s="171">
        <f t="shared" si="2213"/>
        <v>125025.50000000007</v>
      </c>
      <c r="HC323" s="171">
        <f t="shared" si="2214"/>
        <v>15590.710000000001</v>
      </c>
      <c r="HD323" s="171">
        <f t="shared" si="2215"/>
        <v>0</v>
      </c>
      <c r="HE323" s="171">
        <f t="shared" si="2216"/>
        <v>0</v>
      </c>
      <c r="HF323" s="171">
        <f t="shared" si="2217"/>
        <v>0</v>
      </c>
      <c r="HG323" s="171">
        <f t="shared" si="2218"/>
        <v>0</v>
      </c>
      <c r="HH323" s="171">
        <f t="shared" si="2219"/>
        <v>0</v>
      </c>
      <c r="HI323" s="780"/>
      <c r="HJ323" s="171">
        <f>CO389</f>
        <v>-1730.45</v>
      </c>
      <c r="HK323" s="171">
        <f t="shared" ref="HK323:HK324" si="2229">CP389</f>
        <v>-2241.0299999999997</v>
      </c>
      <c r="HL323" s="172">
        <f t="shared" si="2221"/>
        <v>44682</v>
      </c>
      <c r="HM323" s="171">
        <f t="shared" ref="HM323:HM324" si="2230">HM322+HJ323+HK323</f>
        <v>544784.76000000024</v>
      </c>
      <c r="HN323" s="686"/>
      <c r="HO323" s="160"/>
      <c r="HP323" s="160"/>
      <c r="HQ323" s="171"/>
      <c r="HR323" s="168"/>
      <c r="HS323" s="168"/>
      <c r="HT323" s="160"/>
      <c r="HU323" s="158"/>
      <c r="HV323" s="158"/>
      <c r="HW323" s="185"/>
      <c r="HX323" s="468"/>
      <c r="HY323" s="156"/>
      <c r="HZ323" s="156"/>
      <c r="IA323" s="156"/>
      <c r="IB323" s="156"/>
      <c r="IC323" s="156"/>
      <c r="ID323" s="156"/>
      <c r="IE323" s="156"/>
      <c r="IF323" s="156"/>
      <c r="IG323" s="156"/>
      <c r="IH323" s="156"/>
      <c r="II323" s="156"/>
      <c r="IJ323" s="156"/>
      <c r="IK323" s="156"/>
      <c r="IL323" s="156"/>
      <c r="IM323" s="156"/>
      <c r="IN323" s="156"/>
      <c r="IO323" s="156"/>
      <c r="IP323" s="156"/>
      <c r="IQ323" s="156"/>
      <c r="IR323" s="156"/>
      <c r="IS323" s="156"/>
      <c r="IT323" s="156"/>
      <c r="IU323" s="156"/>
      <c r="IV323" s="156"/>
      <c r="IW323" s="156"/>
      <c r="IX323" s="156"/>
      <c r="IY323" s="156"/>
      <c r="IZ323" s="156"/>
      <c r="JA323" s="156"/>
      <c r="JB323" s="156"/>
      <c r="JC323" s="156"/>
      <c r="JD323" s="156"/>
      <c r="JE323" s="156"/>
      <c r="JF323" s="156"/>
      <c r="JG323" s="156"/>
      <c r="JH323" s="156"/>
      <c r="JI323" s="156"/>
      <c r="JJ323" s="156"/>
      <c r="JK323" s="156"/>
      <c r="JL323" s="156"/>
      <c r="JM323" s="156"/>
      <c r="JN323" s="156"/>
      <c r="JO323" s="156"/>
      <c r="JP323" s="156"/>
      <c r="JQ323" s="156"/>
      <c r="JR323" s="156"/>
      <c r="JS323" s="156"/>
      <c r="JT323" s="156"/>
      <c r="JU323" s="156"/>
    </row>
    <row r="324" spans="1:281" s="174" customFormat="1" ht="19.5" customHeight="1" x14ac:dyDescent="0.35">
      <c r="A324" s="156"/>
      <c r="B324" s="813"/>
      <c r="C324" s="814"/>
      <c r="D324" s="816"/>
      <c r="E324" s="816"/>
      <c r="F324" s="814"/>
      <c r="G324" s="817"/>
      <c r="H324" s="818"/>
      <c r="I324" s="765"/>
      <c r="J324" s="159"/>
      <c r="K324" s="268"/>
      <c r="L324" s="162"/>
      <c r="M324"/>
      <c r="N324" s="188"/>
      <c r="O324" s="162"/>
      <c r="P324"/>
      <c r="Q324" s="189"/>
      <c r="R324" s="161"/>
      <c r="S324"/>
      <c r="T324" s="190"/>
      <c r="U324" s="164"/>
      <c r="V324"/>
      <c r="W324" s="191"/>
      <c r="X324" s="164"/>
      <c r="Y324"/>
      <c r="Z324" s="192"/>
      <c r="AA324" s="165"/>
      <c r="AB324"/>
      <c r="AC324" s="191"/>
      <c r="AD324" s="164"/>
      <c r="AE324"/>
      <c r="AF324" s="191"/>
      <c r="AG324" s="164"/>
      <c r="AH324" s="438"/>
      <c r="AI324" s="192"/>
      <c r="AJ324" s="165"/>
      <c r="AK324" s="438"/>
      <c r="AL324" s="191"/>
      <c r="AM324" s="164"/>
      <c r="AN324" s="438"/>
      <c r="AO324" s="192"/>
      <c r="AP324" s="165"/>
      <c r="AQ324"/>
      <c r="AR324" s="191"/>
      <c r="AS324" s="164"/>
      <c r="AT324"/>
      <c r="AU324" s="193"/>
      <c r="AV324" s="162"/>
      <c r="AW324"/>
      <c r="AX324" s="189"/>
      <c r="AY324" s="161"/>
      <c r="AZ324"/>
      <c r="BA324" s="193"/>
      <c r="BB324" s="162"/>
      <c r="BC324"/>
      <c r="BD324" s="189"/>
      <c r="BE324" s="161"/>
      <c r="BF324" s="24"/>
      <c r="BG324" s="189"/>
      <c r="BH324" s="161"/>
      <c r="BI324" s="24"/>
      <c r="BJ324" s="193"/>
      <c r="BK324" s="161"/>
      <c r="BL324" s="24"/>
      <c r="BM324" s="193"/>
      <c r="BN324" s="161"/>
      <c r="BO324"/>
      <c r="BP324" s="189"/>
      <c r="BQ324" s="161"/>
      <c r="BR324"/>
      <c r="BS324" s="189"/>
      <c r="BT324" s="161"/>
      <c r="BU324"/>
      <c r="BV324" s="193"/>
      <c r="BW324" s="162"/>
      <c r="BX324"/>
      <c r="BY324" s="189"/>
      <c r="BZ324" s="161"/>
      <c r="CA324"/>
      <c r="CB324" s="193"/>
      <c r="CC324" s="162"/>
      <c r="CD324"/>
      <c r="CE324" s="194"/>
      <c r="CF324" s="411"/>
      <c r="CG324"/>
      <c r="CH324" s="189"/>
      <c r="CI324" s="416"/>
      <c r="CJ324"/>
      <c r="CK324" s="445"/>
      <c r="CL324" s="162"/>
      <c r="CM324"/>
      <c r="CN324" s="609"/>
      <c r="CO324" s="158"/>
      <c r="CP324" s="189"/>
      <c r="CQ324" s="734"/>
      <c r="CR324" s="600"/>
      <c r="CS324" s="359"/>
      <c r="CT324" s="161"/>
      <c r="CU324" s="24"/>
      <c r="CV324" s="188"/>
      <c r="CW324" s="161"/>
      <c r="CX324" s="24"/>
      <c r="CY324" s="627"/>
      <c r="CZ324" s="161"/>
      <c r="DA324" s="24"/>
      <c r="DB324" s="628"/>
      <c r="DC324" s="161"/>
      <c r="DD324" s="24"/>
      <c r="DE324" s="627"/>
      <c r="DF324" s="161"/>
      <c r="DG324" s="24"/>
      <c r="DH324" s="193"/>
      <c r="DI324" s="161"/>
      <c r="DJ324" s="24"/>
      <c r="DK324" s="627"/>
      <c r="DL324" s="161"/>
      <c r="DM324" s="24"/>
      <c r="DN324" s="627"/>
      <c r="DO324" s="161"/>
      <c r="DP324" s="24"/>
      <c r="DQ324" s="193"/>
      <c r="DR324" s="161"/>
      <c r="DS324" s="24"/>
      <c r="DT324" s="627"/>
      <c r="DU324" s="161"/>
      <c r="DV324" s="24"/>
      <c r="DW324" s="193"/>
      <c r="DX324" s="161"/>
      <c r="DY324" s="24"/>
      <c r="DZ324" s="627"/>
      <c r="EA324" s="161"/>
      <c r="EB324" s="24"/>
      <c r="EC324" s="193"/>
      <c r="ED324" s="161"/>
      <c r="EE324" s="24"/>
      <c r="EF324" s="627"/>
      <c r="EG324" s="161"/>
      <c r="EH324" s="24"/>
      <c r="EI324" s="627"/>
      <c r="EJ324" s="161"/>
      <c r="EK324" s="24"/>
      <c r="EL324" s="627"/>
      <c r="EM324" s="161"/>
      <c r="EN324" s="24"/>
      <c r="EO324" s="193"/>
      <c r="EP324" s="161"/>
      <c r="EQ324" s="24"/>
      <c r="ER324" s="193"/>
      <c r="ES324" s="161"/>
      <c r="ET324" s="24"/>
      <c r="EU324" s="627"/>
      <c r="EV324" s="161"/>
      <c r="EW324" s="24"/>
      <c r="EX324" s="627"/>
      <c r="EY324" s="161"/>
      <c r="EZ324" s="24"/>
      <c r="FA324" s="193"/>
      <c r="FB324" s="161"/>
      <c r="FC324" s="24"/>
      <c r="FD324" s="627"/>
      <c r="FE324" s="161"/>
      <c r="FF324" s="24"/>
      <c r="FG324" s="193"/>
      <c r="FH324" s="861"/>
      <c r="FI324" s="662">
        <f>HL324</f>
        <v>44713</v>
      </c>
      <c r="FJ324" s="688">
        <f t="shared" si="2222"/>
        <v>0</v>
      </c>
      <c r="FK324" s="688">
        <f t="shared" si="2172"/>
        <v>0</v>
      </c>
      <c r="FL324" s="240">
        <f t="shared" si="2173"/>
        <v>0</v>
      </c>
      <c r="FM324" s="240">
        <f t="shared" si="2174"/>
        <v>0</v>
      </c>
      <c r="FN324" s="240">
        <f t="shared" si="2175"/>
        <v>0</v>
      </c>
      <c r="FO324" s="240">
        <f t="shared" si="2176"/>
        <v>0</v>
      </c>
      <c r="FP324" s="240">
        <f t="shared" si="2177"/>
        <v>0</v>
      </c>
      <c r="FQ324" s="240">
        <f t="shared" si="2178"/>
        <v>0</v>
      </c>
      <c r="FR324" s="240">
        <f t="shared" si="2179"/>
        <v>0</v>
      </c>
      <c r="FS324" s="240">
        <f t="shared" si="2180"/>
        <v>0</v>
      </c>
      <c r="FT324" s="240">
        <f t="shared" si="2181"/>
        <v>53513.520000000004</v>
      </c>
      <c r="FU324" s="240">
        <f t="shared" si="2182"/>
        <v>0</v>
      </c>
      <c r="FV324" s="240">
        <f t="shared" si="2183"/>
        <v>104268.62</v>
      </c>
      <c r="FW324" s="240">
        <f t="shared" si="2184"/>
        <v>0</v>
      </c>
      <c r="FX324" s="240">
        <f t="shared" si="2185"/>
        <v>0</v>
      </c>
      <c r="FY324" s="240">
        <f t="shared" si="2186"/>
        <v>0</v>
      </c>
      <c r="FZ324" s="240">
        <f t="shared" si="2187"/>
        <v>0</v>
      </c>
      <c r="GA324" s="240">
        <f t="shared" si="2188"/>
        <v>0</v>
      </c>
      <c r="GB324" s="240">
        <f t="shared" si="2189"/>
        <v>151846.33000000002</v>
      </c>
      <c r="GC324" s="681">
        <f t="shared" si="2190"/>
        <v>74928.789999999994</v>
      </c>
      <c r="GD324" s="681">
        <f t="shared" si="2191"/>
        <v>0</v>
      </c>
      <c r="GE324" s="681">
        <f t="shared" si="2192"/>
        <v>0</v>
      </c>
      <c r="GF324" s="681">
        <f t="shared" ref="GF324" si="2231">SUM(FJ324:GE324)</f>
        <v>384557.26</v>
      </c>
      <c r="GG324" s="169">
        <f t="shared" ref="GG324" si="2232">HL324</f>
        <v>44713</v>
      </c>
      <c r="GH324" s="686">
        <f t="shared" si="2193"/>
        <v>0</v>
      </c>
      <c r="GI324" s="171">
        <f t="shared" si="2194"/>
        <v>0</v>
      </c>
      <c r="GJ324" s="171">
        <f t="shared" si="2195"/>
        <v>0</v>
      </c>
      <c r="GK324" s="171">
        <f t="shared" si="2196"/>
        <v>0</v>
      </c>
      <c r="GL324" s="171">
        <f t="shared" si="2197"/>
        <v>0</v>
      </c>
      <c r="GM324" s="171">
        <f t="shared" si="2198"/>
        <v>0</v>
      </c>
      <c r="GN324" s="171">
        <f t="shared" si="2199"/>
        <v>0</v>
      </c>
      <c r="GO324" s="171">
        <f t="shared" si="2200"/>
        <v>0</v>
      </c>
      <c r="GP324" s="171">
        <f t="shared" si="2201"/>
        <v>0</v>
      </c>
      <c r="GQ324" s="171">
        <f t="shared" si="2202"/>
        <v>0</v>
      </c>
      <c r="GR324" s="171">
        <f t="shared" si="2203"/>
        <v>0</v>
      </c>
      <c r="GS324" s="171">
        <f t="shared" si="2204"/>
        <v>12099.900000000003</v>
      </c>
      <c r="GT324" s="171">
        <f t="shared" si="2205"/>
        <v>0</v>
      </c>
      <c r="GU324" s="171">
        <f t="shared" si="2206"/>
        <v>0</v>
      </c>
      <c r="GV324" s="171">
        <f t="shared" si="2207"/>
        <v>0</v>
      </c>
      <c r="GW324" s="171">
        <f t="shared" si="2208"/>
        <v>0</v>
      </c>
      <c r="GX324" s="171">
        <f t="shared" si="2209"/>
        <v>0</v>
      </c>
      <c r="GY324" s="171">
        <f t="shared" si="2210"/>
        <v>20937.39</v>
      </c>
      <c r="GZ324" s="171">
        <f t="shared" si="2211"/>
        <v>0</v>
      </c>
      <c r="HA324" s="171">
        <f t="shared" si="2212"/>
        <v>0</v>
      </c>
      <c r="HB324" s="171">
        <f t="shared" si="2213"/>
        <v>126933.38000000008</v>
      </c>
      <c r="HC324" s="171">
        <f t="shared" si="2214"/>
        <v>15941.09</v>
      </c>
      <c r="HD324" s="171">
        <f t="shared" si="2215"/>
        <v>0</v>
      </c>
      <c r="HE324" s="171">
        <f t="shared" si="2216"/>
        <v>0</v>
      </c>
      <c r="HF324" s="171">
        <f t="shared" si="2217"/>
        <v>0</v>
      </c>
      <c r="HG324" s="171">
        <f t="shared" si="2218"/>
        <v>0</v>
      </c>
      <c r="HH324" s="171">
        <f t="shared" si="2219"/>
        <v>0</v>
      </c>
      <c r="HI324" s="777"/>
      <c r="HJ324" s="171">
        <f>CO390</f>
        <v>2335.2600000000002</v>
      </c>
      <c r="HK324" s="171">
        <f t="shared" si="2229"/>
        <v>13349</v>
      </c>
      <c r="HL324" s="172">
        <f t="shared" si="2221"/>
        <v>44713</v>
      </c>
      <c r="HM324" s="171">
        <f t="shared" si="2230"/>
        <v>560469.02000000025</v>
      </c>
      <c r="HN324" s="686"/>
      <c r="HO324" s="160"/>
      <c r="HP324" s="160"/>
      <c r="HQ324" s="171"/>
      <c r="HR324" s="168"/>
      <c r="HS324" s="168"/>
      <c r="HT324" s="160"/>
      <c r="HU324" s="158"/>
      <c r="HV324" s="158"/>
      <c r="HW324" s="185"/>
      <c r="HX324" s="468"/>
      <c r="HY324" s="156"/>
      <c r="HZ324" s="156"/>
      <c r="IA324" s="156"/>
      <c r="IB324" s="156"/>
      <c r="IC324" s="156"/>
      <c r="ID324" s="156"/>
      <c r="IE324" s="156"/>
      <c r="IF324" s="156"/>
      <c r="IG324" s="156"/>
      <c r="IH324" s="156"/>
      <c r="II324" s="156"/>
      <c r="IJ324" s="156"/>
      <c r="IK324" s="156"/>
      <c r="IL324" s="156"/>
      <c r="IM324" s="156"/>
      <c r="IN324" s="156"/>
      <c r="IO324" s="156"/>
      <c r="IP324" s="156"/>
      <c r="IQ324" s="156"/>
      <c r="IR324" s="156"/>
      <c r="IS324" s="156"/>
      <c r="IT324" s="156"/>
      <c r="IU324" s="156"/>
      <c r="IV324" s="156"/>
      <c r="IW324" s="156"/>
      <c r="IX324" s="156"/>
      <c r="IY324" s="156"/>
      <c r="IZ324" s="156"/>
      <c r="JA324" s="156"/>
      <c r="JB324" s="156"/>
      <c r="JC324" s="156"/>
      <c r="JD324" s="156"/>
      <c r="JE324" s="156"/>
      <c r="JF324" s="156"/>
      <c r="JG324" s="156"/>
      <c r="JH324" s="156"/>
      <c r="JI324" s="156"/>
      <c r="JJ324" s="156"/>
      <c r="JK324" s="156"/>
      <c r="JL324" s="156"/>
      <c r="JM324" s="156"/>
      <c r="JN324" s="156"/>
      <c r="JO324" s="156"/>
      <c r="JP324" s="156"/>
      <c r="JQ324" s="156"/>
      <c r="JR324" s="156"/>
      <c r="JS324" s="156"/>
      <c r="JT324" s="156"/>
      <c r="JU324" s="156"/>
    </row>
    <row r="325" spans="1:281" s="174" customFormat="1" ht="19.5" customHeight="1" x14ac:dyDescent="0.35">
      <c r="A325" s="156"/>
      <c r="B325" s="813">
        <f>EDATE(B321,1)</f>
        <v>43101</v>
      </c>
      <c r="C325" s="814">
        <f>C310</f>
        <v>25000</v>
      </c>
      <c r="D325" s="816">
        <f>(F323&lt;0)*-F323</f>
        <v>0</v>
      </c>
      <c r="E325" s="816">
        <f>(F323&gt;0)*-F323</f>
        <v>-55024.94</v>
      </c>
      <c r="F325" s="814">
        <f t="shared" ref="F325:F336" si="2233">CQ325</f>
        <v>6117.15</v>
      </c>
      <c r="G325" s="817">
        <f>F325+D55</f>
        <v>31117.15</v>
      </c>
      <c r="H325" s="818">
        <f>F325/D55</f>
        <v>0.24468599999999999</v>
      </c>
      <c r="I325" s="765">
        <f>F325+I321</f>
        <v>333400.14999999997</v>
      </c>
      <c r="J325" s="159">
        <f t="shared" ref="J325:J336" si="2234">HV325</f>
        <v>0</v>
      </c>
      <c r="K325" s="267">
        <v>43101</v>
      </c>
      <c r="L325" s="162">
        <f>L321</f>
        <v>0</v>
      </c>
      <c r="M325" s="260">
        <v>7510</v>
      </c>
      <c r="N325" s="175">
        <f t="shared" ref="N325:N336" si="2235">M325*L325</f>
        <v>0</v>
      </c>
      <c r="O325" s="162">
        <f>O321</f>
        <v>0</v>
      </c>
      <c r="P325" s="260">
        <v>751</v>
      </c>
      <c r="Q325" s="176">
        <f t="shared" ref="Q325:Q336" si="2236">P325*O325</f>
        <v>0</v>
      </c>
      <c r="R325" s="161">
        <f>R321</f>
        <v>0</v>
      </c>
      <c r="S325" s="260">
        <v>11071.4</v>
      </c>
      <c r="T325" s="177">
        <f t="shared" ref="T325:T336" si="2237">S325*R325</f>
        <v>0</v>
      </c>
      <c r="U325" s="164">
        <f>U321</f>
        <v>0</v>
      </c>
      <c r="V325" s="260">
        <v>1107.1400000000001</v>
      </c>
      <c r="W325" s="177">
        <f t="shared" ref="W325:W336" si="2238">V325*U325</f>
        <v>0</v>
      </c>
      <c r="X325" s="164">
        <f>X321</f>
        <v>0</v>
      </c>
      <c r="Y325" s="248">
        <v>4241</v>
      </c>
      <c r="Z325" s="178">
        <f t="shared" ref="Z325:Z336" si="2239">Y325*X325</f>
        <v>0</v>
      </c>
      <c r="AA325" s="165">
        <f>AA321</f>
        <v>0</v>
      </c>
      <c r="AB325" s="248">
        <v>2120.5</v>
      </c>
      <c r="AC325" s="179">
        <f t="shared" ref="AC325:AC336" si="2240">AB325*AA325</f>
        <v>0</v>
      </c>
      <c r="AD325" s="164">
        <f>AD321</f>
        <v>0</v>
      </c>
      <c r="AE325" s="248">
        <v>424.1</v>
      </c>
      <c r="AF325" s="179">
        <f t="shared" ref="AF325:AF336" si="2241">AE325*AD325</f>
        <v>0</v>
      </c>
      <c r="AG325" s="164">
        <f>AG321</f>
        <v>0</v>
      </c>
      <c r="AH325" s="439">
        <v>2110</v>
      </c>
      <c r="AI325" s="178">
        <f t="shared" ref="AI325:AI336" si="2242">AH325*AG325</f>
        <v>0</v>
      </c>
      <c r="AJ325" s="165">
        <f>AJ321</f>
        <v>0</v>
      </c>
      <c r="AK325" s="439">
        <v>1055</v>
      </c>
      <c r="AL325" s="179">
        <f t="shared" ref="AL325:AL336" si="2243">AK325*AJ325</f>
        <v>0</v>
      </c>
      <c r="AM325" s="164">
        <f>AM321</f>
        <v>0</v>
      </c>
      <c r="AN325" s="439">
        <v>422</v>
      </c>
      <c r="AO325" s="178">
        <f t="shared" ref="AO325:AO336" si="2244">AN325*AM325</f>
        <v>0</v>
      </c>
      <c r="AP325" s="165">
        <f>AP321</f>
        <v>0</v>
      </c>
      <c r="AQ325" s="260">
        <v>2589</v>
      </c>
      <c r="AR325" s="179">
        <f t="shared" ref="AR325:AR336" si="2245">AQ325*AP325</f>
        <v>0</v>
      </c>
      <c r="AS325" s="164">
        <f>AS321</f>
        <v>1</v>
      </c>
      <c r="AT325" s="260">
        <v>258.89999999999998</v>
      </c>
      <c r="AU325" s="180">
        <f t="shared" ref="AU325:AU336" si="2246">AT325*AS325</f>
        <v>258.89999999999998</v>
      </c>
      <c r="AV325" s="162">
        <f>AV321</f>
        <v>0</v>
      </c>
      <c r="AW325" s="260">
        <v>1724</v>
      </c>
      <c r="AX325" s="176">
        <f t="shared" ref="AX325:AX336" si="2247">AW325*AV325</f>
        <v>0</v>
      </c>
      <c r="AY325" s="161">
        <f>AY321</f>
        <v>0</v>
      </c>
      <c r="AZ325" s="248">
        <v>6045</v>
      </c>
      <c r="BA325" s="181">
        <f t="shared" ref="BA325:BA336" si="2248">AZ325*AY325</f>
        <v>0</v>
      </c>
      <c r="BB325" s="162">
        <f>BB321</f>
        <v>0</v>
      </c>
      <c r="BC325" s="248">
        <v>604.5</v>
      </c>
      <c r="BD325" s="182">
        <f t="shared" ref="BD325:BD336" si="2249">BC325*BB325</f>
        <v>0</v>
      </c>
      <c r="BE325" s="161">
        <f>BE321</f>
        <v>0</v>
      </c>
      <c r="BF325" s="248">
        <v>5225</v>
      </c>
      <c r="BG325" s="182">
        <f t="shared" ref="BG325:BG336" si="2250">BF325*BE325</f>
        <v>0</v>
      </c>
      <c r="BH325" s="161">
        <f>BH321</f>
        <v>0</v>
      </c>
      <c r="BI325" s="248">
        <v>2612.5</v>
      </c>
      <c r="BJ325" s="180">
        <f t="shared" ref="BJ325:BJ336" si="2251">BI325*BH325</f>
        <v>0</v>
      </c>
      <c r="BK325" s="161">
        <f>BK321</f>
        <v>1</v>
      </c>
      <c r="BL325" s="248">
        <v>522.5</v>
      </c>
      <c r="BM325" s="180">
        <f t="shared" ref="BM325:BM336" si="2252">BL325*BK325</f>
        <v>522.5</v>
      </c>
      <c r="BN325" s="161">
        <f>BN321</f>
        <v>0</v>
      </c>
      <c r="BO325" s="260">
        <v>4231.25</v>
      </c>
      <c r="BP325" s="176">
        <f t="shared" ref="BP325:BP336" si="2253">BO325*BN325</f>
        <v>0</v>
      </c>
      <c r="BQ325" s="161">
        <f>BQ321</f>
        <v>0</v>
      </c>
      <c r="BR325" s="260">
        <v>2545.5300000000002</v>
      </c>
      <c r="BS325" s="182">
        <f t="shared" ref="BS325:BS336" si="2254">BR325*BQ325</f>
        <v>0</v>
      </c>
      <c r="BT325" s="161">
        <f>BT321</f>
        <v>1</v>
      </c>
      <c r="BU325" s="260">
        <v>1214.26</v>
      </c>
      <c r="BV325" s="180">
        <f t="shared" ref="BV325:BV336" si="2255">BU325*BT325</f>
        <v>1214.26</v>
      </c>
      <c r="BW325" s="162">
        <f>BW321</f>
        <v>1</v>
      </c>
      <c r="BX325" s="260">
        <v>149.25</v>
      </c>
      <c r="BY325" s="176">
        <f t="shared" ref="BY325:BY336" si="2256">BX325*BW325</f>
        <v>149.25</v>
      </c>
      <c r="BZ325" s="161">
        <f>BZ321</f>
        <v>0</v>
      </c>
      <c r="CA325" s="260">
        <v>2991</v>
      </c>
      <c r="CB325" s="180">
        <f t="shared" ref="CB325:CB336" si="2257">CA325*BZ325</f>
        <v>0</v>
      </c>
      <c r="CC325" s="162">
        <f>CC321</f>
        <v>0</v>
      </c>
      <c r="CD325" s="260">
        <v>12111.9</v>
      </c>
      <c r="CE325" s="182">
        <f t="shared" ref="CE325:CE336" si="2258">CD325*CC325</f>
        <v>0</v>
      </c>
      <c r="CF325" s="410">
        <f>CF323</f>
        <v>0</v>
      </c>
      <c r="CG325" s="260">
        <v>4330</v>
      </c>
      <c r="CH325" s="182">
        <f t="shared" ref="CH325:CH336" si="2259">CG325*CF325</f>
        <v>0</v>
      </c>
      <c r="CI325" s="416">
        <f>CI321</f>
        <v>0</v>
      </c>
      <c r="CJ325" s="260">
        <v>2165</v>
      </c>
      <c r="CK325" s="444">
        <f t="shared" ref="CK325:CK336" si="2260">CJ325*CI325</f>
        <v>0</v>
      </c>
      <c r="CL325" s="162">
        <f>CL321</f>
        <v>0</v>
      </c>
      <c r="CM325" s="260">
        <v>433</v>
      </c>
      <c r="CN325" s="608">
        <f t="shared" ref="CN325:CN336" si="2261">CM325*CL325</f>
        <v>0</v>
      </c>
      <c r="CO325" s="158">
        <f t="shared" ref="CO325:CO336" si="2262">N325+Q325+T325+W325+Z325+AC325+AF325+AI325+AL325+AO325+AR325+AU325+AX325+BA325+BD325+BG325+BJ325+BM325+BP325+BS325+BV325+BY325+CB325+CE325+CH325+CK325+CN325</f>
        <v>2144.91</v>
      </c>
      <c r="CP325" s="176">
        <f t="shared" ref="CP325:CP336" si="2263">FG325+FD325+FA325+EX325+EU325++ER325+EO325+EL325+EI325+EF325+EC325+DZ325+DW325+DT325+DQ325+DN325+DK325+DH325+DE325+DB325+CY325+CV325</f>
        <v>3972.24</v>
      </c>
      <c r="CQ325" s="731">
        <f t="shared" ref="CQ325:CQ336" si="2264">CO325+CP325</f>
        <v>6117.15</v>
      </c>
      <c r="CR325" s="599"/>
      <c r="CS325" s="359">
        <f>EDATE(CS321,1)</f>
        <v>43101</v>
      </c>
      <c r="CT325" s="161">
        <f>CT321</f>
        <v>0</v>
      </c>
      <c r="CU325" s="624">
        <v>6937.03</v>
      </c>
      <c r="CV325" s="175">
        <f t="shared" ref="CV325:CV336" si="2265">CU325*CT325</f>
        <v>0</v>
      </c>
      <c r="CW325" s="161">
        <f>CW321</f>
        <v>0</v>
      </c>
      <c r="CX325" s="624">
        <v>693.7</v>
      </c>
      <c r="CY325" s="625">
        <f t="shared" ref="CY325:CY336" si="2266">CX325*CW325</f>
        <v>0</v>
      </c>
      <c r="CZ325" s="161">
        <f>CZ321</f>
        <v>0</v>
      </c>
      <c r="DA325" s="624">
        <v>7117.2</v>
      </c>
      <c r="DB325" s="626">
        <f t="shared" ref="DB325:DB336" si="2267">DA325*CZ325</f>
        <v>0</v>
      </c>
      <c r="DC325" s="161">
        <f>DC321</f>
        <v>0</v>
      </c>
      <c r="DD325" s="624">
        <v>711.73</v>
      </c>
      <c r="DE325" s="626">
        <f t="shared" ref="DE325:DE336" si="2268">DD325*DC325</f>
        <v>0</v>
      </c>
      <c r="DF325" s="161">
        <f>DF321</f>
        <v>0</v>
      </c>
      <c r="DG325" s="624">
        <v>3348.01</v>
      </c>
      <c r="DH325" s="180">
        <f t="shared" ref="DH325:DH336" si="2269">DG325*DF325</f>
        <v>0</v>
      </c>
      <c r="DI325" s="161">
        <f>DI321</f>
        <v>0</v>
      </c>
      <c r="DJ325" s="624">
        <v>1674.01</v>
      </c>
      <c r="DK325" s="625">
        <f t="shared" ref="DK325:DK336" si="2270">DJ325*DI325</f>
        <v>0</v>
      </c>
      <c r="DL325" s="161">
        <f>DL321</f>
        <v>0</v>
      </c>
      <c r="DM325" s="624">
        <v>334.8</v>
      </c>
      <c r="DN325" s="625">
        <f t="shared" ref="DN325:DN336" si="2271">DM325*DL325</f>
        <v>0</v>
      </c>
      <c r="DO325" s="161">
        <f>DO321</f>
        <v>0</v>
      </c>
      <c r="DP325" s="624">
        <v>-8159.99</v>
      </c>
      <c r="DQ325" s="180">
        <f t="shared" ref="DQ325:DQ336" si="2272">DP325*DO325</f>
        <v>0</v>
      </c>
      <c r="DR325" s="161">
        <f>DR321</f>
        <v>0</v>
      </c>
      <c r="DS325" s="624">
        <v>-4080</v>
      </c>
      <c r="DT325" s="625">
        <f t="shared" ref="DT325:DT336" si="2273">DS325*DR325</f>
        <v>0</v>
      </c>
      <c r="DU325" s="161">
        <f>DU321</f>
        <v>0</v>
      </c>
      <c r="DV325" s="624">
        <v>-1632</v>
      </c>
      <c r="DW325" s="180">
        <f t="shared" ref="DW325:DW336" si="2274">DV325*DU325</f>
        <v>0</v>
      </c>
      <c r="DX325" s="161">
        <f>DX321</f>
        <v>1</v>
      </c>
      <c r="DY325" s="624">
        <v>428</v>
      </c>
      <c r="DZ325" s="625">
        <f t="shared" ref="DZ325:DZ336" si="2275">DY325*DX325</f>
        <v>428</v>
      </c>
      <c r="EA325" s="161">
        <f>EA321</f>
        <v>0</v>
      </c>
      <c r="EB325" s="624">
        <v>42.8</v>
      </c>
      <c r="EC325" s="180">
        <f t="shared" ref="EC325:EC336" si="2276">EB325*EA325</f>
        <v>0</v>
      </c>
      <c r="ED325" s="161">
        <f>ED321</f>
        <v>2</v>
      </c>
      <c r="EE325" s="624">
        <v>-56</v>
      </c>
      <c r="EF325" s="625">
        <f t="shared" ref="EF325:EF336" si="2277">EE325*ED325</f>
        <v>-112</v>
      </c>
      <c r="EG325" s="161">
        <f>EG321</f>
        <v>0</v>
      </c>
      <c r="EH325" s="624">
        <v>2819.98</v>
      </c>
      <c r="EI325" s="626">
        <f t="shared" ref="EI325:EI336" si="2278">EH325*EG325</f>
        <v>0</v>
      </c>
      <c r="EJ325" s="161">
        <f>EJ321</f>
        <v>0</v>
      </c>
      <c r="EK325" s="624">
        <v>282</v>
      </c>
      <c r="EL325" s="626">
        <f t="shared" ref="EL325:EL336" si="2279">EK325*EJ325</f>
        <v>0</v>
      </c>
      <c r="EM325" s="161">
        <f>EM321</f>
        <v>0</v>
      </c>
      <c r="EN325" s="624">
        <v>4450.01</v>
      </c>
      <c r="EO325" s="180">
        <f t="shared" ref="EO325:EO336" si="2280">EN325*EM325</f>
        <v>0</v>
      </c>
      <c r="EP325" s="161">
        <f>EP321</f>
        <v>0</v>
      </c>
      <c r="EQ325" s="624">
        <v>2225</v>
      </c>
      <c r="ER325" s="180">
        <f t="shared" ref="ER325:ER336" si="2281">EQ325*EP325</f>
        <v>0</v>
      </c>
      <c r="ES325" s="161">
        <f>ES321</f>
        <v>0</v>
      </c>
      <c r="ET325" s="624">
        <v>445</v>
      </c>
      <c r="EU325" s="625">
        <f t="shared" ref="EU325:EU336" si="2282">ET325*ES325</f>
        <v>0</v>
      </c>
      <c r="EV325" s="161">
        <f>EV321</f>
        <v>1</v>
      </c>
      <c r="EW325" s="624">
        <v>2437.4899999999998</v>
      </c>
      <c r="EX325" s="626">
        <f t="shared" ref="EX325:EX336" si="2283">EW325*EV325</f>
        <v>2437.4899999999998</v>
      </c>
      <c r="EY325" s="161">
        <f>EY321</f>
        <v>1</v>
      </c>
      <c r="EZ325" s="624">
        <v>1218.75</v>
      </c>
      <c r="FA325" s="180">
        <f t="shared" ref="FA325:FA336" si="2284">EZ325*EY325</f>
        <v>1218.75</v>
      </c>
      <c r="FB325" s="161">
        <f>FB321</f>
        <v>0</v>
      </c>
      <c r="FC325" s="624">
        <v>243.75</v>
      </c>
      <c r="FD325" s="625">
        <f t="shared" ref="FD325:FD336" si="2285">FC325*FB325</f>
        <v>0</v>
      </c>
      <c r="FE325" s="161">
        <f>FE321</f>
        <v>0</v>
      </c>
      <c r="FF325" s="624">
        <v>-386</v>
      </c>
      <c r="FG325" s="180">
        <f t="shared" ref="FG325:FG336" si="2286">FF325*FE325</f>
        <v>0</v>
      </c>
      <c r="FH325" s="860"/>
      <c r="FI325" s="662">
        <f>HL325</f>
        <v>44743</v>
      </c>
      <c r="FJ325" s="688">
        <f t="shared" si="2222"/>
        <v>0</v>
      </c>
      <c r="FK325" s="688">
        <f t="shared" ref="FK325" si="2287">CY391+FK324</f>
        <v>0</v>
      </c>
      <c r="FL325" s="240">
        <f t="shared" ref="FL325" si="2288">DB391+FL324</f>
        <v>0</v>
      </c>
      <c r="FM325" s="240">
        <f t="shared" ref="FM325" si="2289">DE391+FM324</f>
        <v>0</v>
      </c>
      <c r="FN325" s="240">
        <f t="shared" ref="FN325" si="2290">DH391+FN324</f>
        <v>0</v>
      </c>
      <c r="FO325" s="240">
        <f t="shared" ref="FO325" si="2291">DK391+FO324</f>
        <v>0</v>
      </c>
      <c r="FP325" s="240">
        <f t="shared" ref="FP325" si="2292">DN391+FP324</f>
        <v>0</v>
      </c>
      <c r="FQ325" s="240">
        <f t="shared" ref="FQ325" si="2293">DQ391+FQ324</f>
        <v>0</v>
      </c>
      <c r="FR325" s="240">
        <f t="shared" ref="FR325" si="2294">DT391+FR324</f>
        <v>0</v>
      </c>
      <c r="FS325" s="240">
        <f t="shared" ref="FS325" si="2295">DW391+FS324</f>
        <v>0</v>
      </c>
      <c r="FT325" s="240">
        <f t="shared" ref="FT325" si="2296">DZ391+FT324</f>
        <v>51260.520000000004</v>
      </c>
      <c r="FU325" s="240">
        <f t="shared" ref="FU325" si="2297">EC391+FU324</f>
        <v>0</v>
      </c>
      <c r="FV325" s="240">
        <f t="shared" ref="FV325" si="2298">EF391+FV324</f>
        <v>95300.62</v>
      </c>
      <c r="FW325" s="240">
        <f t="shared" ref="FW325" si="2299">EI391+FW324</f>
        <v>0</v>
      </c>
      <c r="FX325" s="240">
        <f t="shared" ref="FX325" si="2300">EL391+FX324</f>
        <v>0</v>
      </c>
      <c r="FY325" s="240">
        <f t="shared" ref="FY325" si="2301">EO391+FY324</f>
        <v>0</v>
      </c>
      <c r="FZ325" s="240">
        <f t="shared" ref="FZ325" si="2302">ER391+FZ324</f>
        <v>0</v>
      </c>
      <c r="GA325" s="240">
        <f t="shared" ref="GA325" si="2303">EU391+GA324</f>
        <v>0</v>
      </c>
      <c r="GB325" s="240">
        <f t="shared" ref="GB325" si="2304">EX391+GB324</f>
        <v>154550.33000000002</v>
      </c>
      <c r="GC325" s="681">
        <f t="shared" ref="GC325" si="2305">FA391+GC324</f>
        <v>75988.289999999994</v>
      </c>
      <c r="GD325" s="681">
        <f t="shared" ref="GD325" si="2306">FD391+GD324</f>
        <v>0</v>
      </c>
      <c r="GE325" s="681">
        <f t="shared" ref="GE325" si="2307">FG391+GE324</f>
        <v>0</v>
      </c>
      <c r="GF325" s="681">
        <f t="shared" ref="GF325" si="2308">SUM(FJ325:GE325)</f>
        <v>377099.76</v>
      </c>
      <c r="GG325" s="169">
        <f t="shared" ref="GG325" si="2309">HL325</f>
        <v>44743</v>
      </c>
      <c r="GH325" s="686">
        <f t="shared" ref="GH325" si="2310">N391+GH324</f>
        <v>0</v>
      </c>
      <c r="GI325" s="171">
        <f t="shared" ref="GI325" si="2311">Q391+GI324</f>
        <v>0</v>
      </c>
      <c r="GJ325" s="171">
        <f t="shared" ref="GJ325" si="2312">T391+GJ324</f>
        <v>0</v>
      </c>
      <c r="GK325" s="171">
        <f t="shared" ref="GK325" si="2313">W391+GK324</f>
        <v>0</v>
      </c>
      <c r="GL325" s="171">
        <f t="shared" ref="GL325" si="2314">Z391+GL324</f>
        <v>0</v>
      </c>
      <c r="GM325" s="171">
        <f t="shared" ref="GM325" si="2315">AC391+GM324</f>
        <v>0</v>
      </c>
      <c r="GN325" s="171">
        <f t="shared" ref="GN325" si="2316">AF391+GN324</f>
        <v>0</v>
      </c>
      <c r="GO325" s="171">
        <f t="shared" ref="GO325" si="2317">AI391+GO324</f>
        <v>0</v>
      </c>
      <c r="GP325" s="171">
        <f t="shared" ref="GP325" si="2318">AL391+GP324</f>
        <v>0</v>
      </c>
      <c r="GQ325" s="171">
        <f t="shared" ref="GQ325" si="2319">AO391+GQ324</f>
        <v>0</v>
      </c>
      <c r="GR325" s="171">
        <f t="shared" ref="GR325" si="2320">AR391+GR324</f>
        <v>0</v>
      </c>
      <c r="GS325" s="171">
        <f t="shared" ref="GS325" si="2321">AU391+GS324</f>
        <v>12117.900000000003</v>
      </c>
      <c r="GT325" s="171">
        <f t="shared" ref="GT325" si="2322">AX391+GT324</f>
        <v>0</v>
      </c>
      <c r="GU325" s="171">
        <f t="shared" ref="GU325" si="2323">BA391+GU324</f>
        <v>0</v>
      </c>
      <c r="GV325" s="171">
        <f t="shared" ref="GV325" si="2324">BD391+GV324</f>
        <v>0</v>
      </c>
      <c r="GW325" s="171">
        <f t="shared" ref="GW325" si="2325">BG391+GW324</f>
        <v>0</v>
      </c>
      <c r="GX325" s="171">
        <f t="shared" ref="GX325" si="2326">BJ391+GX324</f>
        <v>0</v>
      </c>
      <c r="GY325" s="171">
        <f t="shared" ref="GY325" si="2327">BM391+GY324</f>
        <v>21291.77</v>
      </c>
      <c r="GZ325" s="171">
        <f t="shared" ref="GZ325" si="2328">BP391+GZ324</f>
        <v>0</v>
      </c>
      <c r="HA325" s="171">
        <f t="shared" ref="HA325" si="2329">BS391+HA324</f>
        <v>0</v>
      </c>
      <c r="HB325" s="171">
        <f t="shared" ref="HB325" si="2330">BV391+HB324</f>
        <v>126888.13000000008</v>
      </c>
      <c r="HC325" s="171">
        <f t="shared" ref="HC325" si="2331">BY391+HC324</f>
        <v>15900.84</v>
      </c>
      <c r="HD325" s="171">
        <f t="shared" ref="HD325" si="2332">CB391+HD324</f>
        <v>0</v>
      </c>
      <c r="HE325" s="171">
        <f t="shared" ref="HE325" si="2333">CE391+HE324</f>
        <v>0</v>
      </c>
      <c r="HF325" s="171">
        <f t="shared" ref="HF325" si="2334">CH391+HF324</f>
        <v>0</v>
      </c>
      <c r="HG325" s="171">
        <f t="shared" ref="HG325" si="2335">CK391+HG324</f>
        <v>0</v>
      </c>
      <c r="HH325" s="171">
        <f t="shared" ref="HH325" si="2336">CN391+HH324</f>
        <v>0</v>
      </c>
      <c r="HI325" s="777"/>
      <c r="HJ325" s="171">
        <f>CO391</f>
        <v>286.88</v>
      </c>
      <c r="HK325" s="171">
        <f t="shared" ref="HK325" si="2337">CP391</f>
        <v>-7457.5</v>
      </c>
      <c r="HL325" s="172">
        <f t="shared" ref="HL325" si="2338">B391</f>
        <v>44743</v>
      </c>
      <c r="HM325" s="171">
        <f t="shared" ref="HM325" si="2339">HM324+HJ325+HK325</f>
        <v>553298.40000000026</v>
      </c>
      <c r="HN325" s="700">
        <f t="shared" ref="HN325:HN336" si="2340">B325</f>
        <v>43101</v>
      </c>
      <c r="HO325" s="160">
        <f t="shared" ref="HO325:HO336" si="2341">HQ325*HR325</f>
        <v>6117.15</v>
      </c>
      <c r="HP325" s="160">
        <f t="shared" ref="HP325:HP336" si="2342">HQ325*HS325</f>
        <v>0</v>
      </c>
      <c r="HQ325" s="171">
        <f t="shared" ref="HQ325:HQ336" si="2343">CQ325</f>
        <v>6117.15</v>
      </c>
      <c r="HR325" s="168">
        <f t="shared" ref="HR325:HR336" si="2344">(HQ325&gt;0)*1</f>
        <v>1</v>
      </c>
      <c r="HS325" s="168">
        <f t="shared" ref="HS325:HS336" si="2345">(HQ325&lt;0)*1</f>
        <v>0</v>
      </c>
      <c r="HT325" s="160">
        <f>HQ325+HT321</f>
        <v>333400.14999999997</v>
      </c>
      <c r="HU325" s="158">
        <f>MAX(HT55:HT325)</f>
        <v>333400.14999999997</v>
      </c>
      <c r="HV325" s="158">
        <f t="shared" ref="HV325:HV336" si="2346">HT325-HU325</f>
        <v>0</v>
      </c>
      <c r="HW325" s="170"/>
      <c r="HX325" s="468"/>
      <c r="HY325" s="156"/>
      <c r="HZ325" s="156"/>
      <c r="IA325" s="156"/>
      <c r="IB325" s="156"/>
      <c r="IC325" s="156"/>
      <c r="ID325" s="156"/>
      <c r="IE325" s="156"/>
      <c r="IF325" s="156"/>
      <c r="IG325" s="156"/>
      <c r="IH325" s="156"/>
      <c r="II325" s="156"/>
      <c r="IJ325" s="156"/>
      <c r="IK325" s="156"/>
      <c r="IL325" s="156"/>
      <c r="IM325" s="156"/>
      <c r="IN325" s="156"/>
      <c r="IO325" s="156"/>
      <c r="IP325" s="156"/>
      <c r="IQ325" s="156"/>
      <c r="IR325" s="156"/>
      <c r="IS325" s="156"/>
      <c r="IT325" s="156"/>
      <c r="IU325" s="156"/>
      <c r="IV325" s="156"/>
      <c r="IW325" s="156"/>
      <c r="IX325" s="156"/>
      <c r="IY325" s="156"/>
      <c r="IZ325" s="156"/>
      <c r="JA325" s="156"/>
      <c r="JB325" s="156"/>
      <c r="JC325" s="156"/>
      <c r="JD325" s="156"/>
      <c r="JE325" s="156"/>
      <c r="JF325" s="156"/>
      <c r="JG325" s="156"/>
      <c r="JH325" s="156"/>
      <c r="JI325" s="156"/>
      <c r="JJ325" s="156"/>
      <c r="JK325" s="156"/>
      <c r="JL325" s="156"/>
      <c r="JM325" s="156"/>
      <c r="JN325" s="156"/>
      <c r="JO325" s="156"/>
      <c r="JP325" s="156"/>
      <c r="JQ325" s="156"/>
      <c r="JR325" s="156"/>
      <c r="JS325" s="156"/>
      <c r="JT325" s="156"/>
      <c r="JU325" s="156"/>
    </row>
    <row r="326" spans="1:281" s="174" customFormat="1" ht="19.5" customHeight="1" x14ac:dyDescent="0.35">
      <c r="A326" s="156"/>
      <c r="B326" s="813">
        <f t="shared" ref="B326:B336" si="2347">EDATE(B325,1)</f>
        <v>43132</v>
      </c>
      <c r="C326" s="814">
        <f t="shared" ref="C326:C336" si="2348">G325</f>
        <v>31117.15</v>
      </c>
      <c r="D326" s="816">
        <v>0</v>
      </c>
      <c r="E326" s="816">
        <v>0</v>
      </c>
      <c r="F326" s="814">
        <f t="shared" si="2233"/>
        <v>6815.7000000000007</v>
      </c>
      <c r="G326" s="817">
        <f t="shared" ref="G326:G336" si="2349">F326+G325</f>
        <v>37932.850000000006</v>
      </c>
      <c r="H326" s="818">
        <f t="shared" ref="H326:H336" si="2350">F326/G325</f>
        <v>0.21903355545093303</v>
      </c>
      <c r="I326" s="765">
        <f t="shared" ref="I326:I336" si="2351">F326+I325</f>
        <v>340215.85</v>
      </c>
      <c r="J326" s="159">
        <f t="shared" si="2234"/>
        <v>0</v>
      </c>
      <c r="K326" s="267">
        <v>43132</v>
      </c>
      <c r="L326" s="162">
        <f t="shared" ref="L326:L336" si="2352">L325</f>
        <v>0</v>
      </c>
      <c r="M326" s="259">
        <v>-708</v>
      </c>
      <c r="N326" s="175">
        <f t="shared" si="2235"/>
        <v>0</v>
      </c>
      <c r="O326" s="162">
        <f t="shared" ref="O326:O336" si="2353">O325</f>
        <v>0</v>
      </c>
      <c r="P326" s="259">
        <v>-105.9</v>
      </c>
      <c r="Q326" s="176">
        <f t="shared" si="2236"/>
        <v>0</v>
      </c>
      <c r="R326" s="161">
        <f t="shared" ref="R326:R336" si="2354">R325</f>
        <v>0</v>
      </c>
      <c r="S326" s="259">
        <v>-12523</v>
      </c>
      <c r="T326" s="177">
        <f t="shared" si="2237"/>
        <v>0</v>
      </c>
      <c r="U326" s="164">
        <f t="shared" ref="U326:U336" si="2355">U325</f>
        <v>0</v>
      </c>
      <c r="V326" s="259">
        <v>-1322.5</v>
      </c>
      <c r="W326" s="177">
        <f t="shared" si="2238"/>
        <v>0</v>
      </c>
      <c r="X326" s="164">
        <f t="shared" ref="X326:X336" si="2356">X325</f>
        <v>0</v>
      </c>
      <c r="Y326" s="247">
        <v>-6359</v>
      </c>
      <c r="Z326" s="178">
        <f t="shared" si="2239"/>
        <v>0</v>
      </c>
      <c r="AA326" s="165">
        <f t="shared" ref="AA326:AA336" si="2357">AA325</f>
        <v>0</v>
      </c>
      <c r="AB326" s="247">
        <v>-3238</v>
      </c>
      <c r="AC326" s="179">
        <f t="shared" si="2240"/>
        <v>0</v>
      </c>
      <c r="AD326" s="164">
        <f t="shared" ref="AD326:AD336" si="2358">AD325</f>
        <v>0</v>
      </c>
      <c r="AE326" s="247">
        <v>-741.2</v>
      </c>
      <c r="AF326" s="179">
        <f t="shared" si="2241"/>
        <v>0</v>
      </c>
      <c r="AG326" s="164">
        <f t="shared" ref="AG326:AG336" si="2359">AG325</f>
        <v>0</v>
      </c>
      <c r="AH326" s="243">
        <v>-2634</v>
      </c>
      <c r="AI326" s="178">
        <f t="shared" si="2242"/>
        <v>0</v>
      </c>
      <c r="AJ326" s="165">
        <f t="shared" ref="AJ326:AJ336" si="2360">AJ325</f>
        <v>0</v>
      </c>
      <c r="AK326" s="243">
        <v>-1336.5</v>
      </c>
      <c r="AL326" s="179">
        <f t="shared" si="2243"/>
        <v>0</v>
      </c>
      <c r="AM326" s="164">
        <f t="shared" ref="AM326:AM336" si="2361">AM325</f>
        <v>0</v>
      </c>
      <c r="AN326" s="243">
        <v>-558</v>
      </c>
      <c r="AO326" s="178">
        <f t="shared" si="2244"/>
        <v>0</v>
      </c>
      <c r="AP326" s="165">
        <f t="shared" ref="AP326:AP336" si="2362">AP325</f>
        <v>0</v>
      </c>
      <c r="AQ326" s="259">
        <v>-86</v>
      </c>
      <c r="AR326" s="179">
        <f t="shared" si="2245"/>
        <v>0</v>
      </c>
      <c r="AS326" s="164">
        <f t="shared" ref="AS326:AS336" si="2363">AS325</f>
        <v>1</v>
      </c>
      <c r="AT326" s="259">
        <v>-43.7</v>
      </c>
      <c r="AU326" s="180">
        <f t="shared" si="2246"/>
        <v>-43.7</v>
      </c>
      <c r="AV326" s="162">
        <f t="shared" ref="AV326:AV336" si="2364">AV325</f>
        <v>0</v>
      </c>
      <c r="AW326" s="260">
        <v>910</v>
      </c>
      <c r="AX326" s="176">
        <f t="shared" si="2247"/>
        <v>0</v>
      </c>
      <c r="AY326" s="161">
        <f t="shared" ref="AY326:AY336" si="2365">AY325</f>
        <v>0</v>
      </c>
      <c r="AZ326" s="247">
        <v>-587.5</v>
      </c>
      <c r="BA326" s="181">
        <f t="shared" si="2248"/>
        <v>0</v>
      </c>
      <c r="BB326" s="162">
        <f t="shared" ref="BB326:BB336" si="2366">BB325</f>
        <v>0</v>
      </c>
      <c r="BC326" s="247">
        <v>-58.75</v>
      </c>
      <c r="BD326" s="182">
        <f t="shared" si="2249"/>
        <v>0</v>
      </c>
      <c r="BE326" s="161">
        <f t="shared" ref="BE326:BE336" si="2367">BE325</f>
        <v>0</v>
      </c>
      <c r="BF326" s="248">
        <v>299.75</v>
      </c>
      <c r="BG326" s="182">
        <f t="shared" si="2250"/>
        <v>0</v>
      </c>
      <c r="BH326" s="161">
        <f t="shared" ref="BH326:BH336" si="2368">BH325</f>
        <v>0</v>
      </c>
      <c r="BI326" s="248">
        <v>130.38</v>
      </c>
      <c r="BJ326" s="180">
        <f t="shared" si="2251"/>
        <v>0</v>
      </c>
      <c r="BK326" s="161">
        <f t="shared" ref="BK326:BK336" si="2369">BK325</f>
        <v>1</v>
      </c>
      <c r="BL326" s="247">
        <v>-5.13</v>
      </c>
      <c r="BM326" s="180">
        <f t="shared" si="2252"/>
        <v>-5.13</v>
      </c>
      <c r="BN326" s="161">
        <f t="shared" ref="BN326:BN336" si="2370">BN325</f>
        <v>0</v>
      </c>
      <c r="BO326" s="259">
        <v>-656.25</v>
      </c>
      <c r="BP326" s="176">
        <f t="shared" si="2253"/>
        <v>0</v>
      </c>
      <c r="BQ326" s="161">
        <f t="shared" ref="BQ326:BQ336" si="2371">BQ325</f>
        <v>0</v>
      </c>
      <c r="BR326" s="260">
        <v>2700.01</v>
      </c>
      <c r="BS326" s="182">
        <f t="shared" si="2254"/>
        <v>0</v>
      </c>
      <c r="BT326" s="161">
        <f t="shared" ref="BT326:BT336" si="2372">BT325</f>
        <v>1</v>
      </c>
      <c r="BU326" s="260">
        <v>1350.01</v>
      </c>
      <c r="BV326" s="180">
        <f t="shared" si="2255"/>
        <v>1350.01</v>
      </c>
      <c r="BW326" s="162">
        <f t="shared" ref="BW326:BW336" si="2373">BW325</f>
        <v>1</v>
      </c>
      <c r="BX326" s="260">
        <v>270</v>
      </c>
      <c r="BY326" s="176">
        <f t="shared" si="2256"/>
        <v>270</v>
      </c>
      <c r="BZ326" s="161">
        <f t="shared" ref="BZ326:BZ336" si="2374">BZ325</f>
        <v>0</v>
      </c>
      <c r="CA326" s="260">
        <v>1</v>
      </c>
      <c r="CB326" s="180">
        <f t="shared" si="2257"/>
        <v>0</v>
      </c>
      <c r="CC326" s="162">
        <f t="shared" ref="CC326:CC336" si="2375">CC325</f>
        <v>0</v>
      </c>
      <c r="CD326" s="259">
        <v>-14202.3</v>
      </c>
      <c r="CE326" s="182">
        <f t="shared" si="2258"/>
        <v>0</v>
      </c>
      <c r="CF326" s="410">
        <f t="shared" ref="CF326:CF336" si="2376">CF325</f>
        <v>0</v>
      </c>
      <c r="CG326" s="259">
        <v>-7338</v>
      </c>
      <c r="CH326" s="182">
        <f t="shared" si="2259"/>
        <v>0</v>
      </c>
      <c r="CI326" s="416">
        <f t="shared" ref="CI326:CI336" si="2377">CI325</f>
        <v>0</v>
      </c>
      <c r="CJ326" s="259">
        <v>-3708</v>
      </c>
      <c r="CK326" s="444">
        <f t="shared" si="2260"/>
        <v>0</v>
      </c>
      <c r="CL326" s="162">
        <f t="shared" ref="CL326:CL336" si="2378">CL325</f>
        <v>0</v>
      </c>
      <c r="CM326" s="259">
        <v>-804</v>
      </c>
      <c r="CN326" s="608">
        <f t="shared" si="2261"/>
        <v>0</v>
      </c>
      <c r="CO326" s="158">
        <f t="shared" si="2262"/>
        <v>1571.18</v>
      </c>
      <c r="CP326" s="176">
        <f t="shared" si="2263"/>
        <v>5244.52</v>
      </c>
      <c r="CQ326" s="731">
        <f t="shared" si="2264"/>
        <v>6815.7000000000007</v>
      </c>
      <c r="CR326" s="599"/>
      <c r="CS326" s="359">
        <f t="shared" ref="CS326:CS336" si="2379">EDATE(CS325,1)</f>
        <v>43132</v>
      </c>
      <c r="CT326" s="161">
        <f t="shared" ref="CT326:CT336" si="2380">CT325</f>
        <v>0</v>
      </c>
      <c r="CU326" s="624">
        <v>4879.49</v>
      </c>
      <c r="CV326" s="175">
        <f t="shared" si="2265"/>
        <v>0</v>
      </c>
      <c r="CW326" s="161">
        <f t="shared" ref="CW326:CW336" si="2381">CW325</f>
        <v>0</v>
      </c>
      <c r="CX326" s="624">
        <v>487.95</v>
      </c>
      <c r="CY326" s="625">
        <f t="shared" si="2266"/>
        <v>0</v>
      </c>
      <c r="CZ326" s="161">
        <f t="shared" ref="CZ326:CZ336" si="2382">CZ325</f>
        <v>0</v>
      </c>
      <c r="DA326" s="624">
        <v>-2086.41</v>
      </c>
      <c r="DB326" s="626">
        <f t="shared" si="2267"/>
        <v>0</v>
      </c>
      <c r="DC326" s="161">
        <f t="shared" ref="DC326:DC336" si="2383">DC325</f>
        <v>0</v>
      </c>
      <c r="DD326" s="624">
        <v>-208.65</v>
      </c>
      <c r="DE326" s="626">
        <f t="shared" si="2268"/>
        <v>0</v>
      </c>
      <c r="DF326" s="161">
        <f t="shared" ref="DF326:DF336" si="2384">DF325</f>
        <v>0</v>
      </c>
      <c r="DG326" s="624">
        <v>-5228</v>
      </c>
      <c r="DH326" s="180">
        <f t="shared" si="2269"/>
        <v>0</v>
      </c>
      <c r="DI326" s="161">
        <f t="shared" ref="DI326:DI336" si="2385">DI325</f>
        <v>0</v>
      </c>
      <c r="DJ326" s="624">
        <v>-2614</v>
      </c>
      <c r="DK326" s="625">
        <f t="shared" si="2270"/>
        <v>0</v>
      </c>
      <c r="DL326" s="161">
        <f t="shared" ref="DL326:DL336" si="2386">DL325</f>
        <v>0</v>
      </c>
      <c r="DM326" s="624">
        <v>-522.79999999999995</v>
      </c>
      <c r="DN326" s="625">
        <f t="shared" si="2271"/>
        <v>0</v>
      </c>
      <c r="DO326" s="161">
        <f t="shared" ref="DO326:DO336" si="2387">DO325</f>
        <v>0</v>
      </c>
      <c r="DP326" s="624">
        <v>8454.98</v>
      </c>
      <c r="DQ326" s="180">
        <f t="shared" si="2272"/>
        <v>0</v>
      </c>
      <c r="DR326" s="161">
        <f t="shared" ref="DR326:DR336" si="2388">DR325</f>
        <v>0</v>
      </c>
      <c r="DS326" s="624">
        <v>4227.49</v>
      </c>
      <c r="DT326" s="625">
        <f t="shared" si="2273"/>
        <v>0</v>
      </c>
      <c r="DU326" s="161">
        <f t="shared" ref="DU326:DU336" si="2389">DU325</f>
        <v>0</v>
      </c>
      <c r="DV326" s="624">
        <v>1690.99</v>
      </c>
      <c r="DW326" s="180">
        <f t="shared" si="2274"/>
        <v>0</v>
      </c>
      <c r="DX326" s="161">
        <f t="shared" ref="DX326:DX336" si="2390">DX325</f>
        <v>1</v>
      </c>
      <c r="DY326" s="624">
        <v>-2084</v>
      </c>
      <c r="DZ326" s="625">
        <f t="shared" si="2275"/>
        <v>-2084</v>
      </c>
      <c r="EA326" s="161">
        <f t="shared" ref="EA326:EA336" si="2391">EA325</f>
        <v>0</v>
      </c>
      <c r="EB326" s="624">
        <v>-208.4</v>
      </c>
      <c r="EC326" s="180">
        <f t="shared" si="2276"/>
        <v>0</v>
      </c>
      <c r="ED326" s="161">
        <f t="shared" ref="ED326:ED336" si="2392">ED325</f>
        <v>2</v>
      </c>
      <c r="EE326" s="624">
        <v>1133</v>
      </c>
      <c r="EF326" s="625">
        <f t="shared" si="2277"/>
        <v>2266</v>
      </c>
      <c r="EG326" s="161">
        <f t="shared" ref="EG326:EG336" si="2393">EG325</f>
        <v>0</v>
      </c>
      <c r="EH326" s="624">
        <v>120.01</v>
      </c>
      <c r="EI326" s="626">
        <f t="shared" si="2278"/>
        <v>0</v>
      </c>
      <c r="EJ326" s="161">
        <f t="shared" ref="EJ326:EJ336" si="2394">EJ325</f>
        <v>0</v>
      </c>
      <c r="EK326" s="624">
        <v>12</v>
      </c>
      <c r="EL326" s="626">
        <f t="shared" si="2279"/>
        <v>0</v>
      </c>
      <c r="EM326" s="161">
        <f t="shared" ref="EM326:EM336" si="2395">EM325</f>
        <v>0</v>
      </c>
      <c r="EN326" s="624">
        <v>2663.75</v>
      </c>
      <c r="EO326" s="180">
        <f t="shared" si="2280"/>
        <v>0</v>
      </c>
      <c r="EP326" s="161">
        <f t="shared" ref="EP326:EP336" si="2396">EP325</f>
        <v>0</v>
      </c>
      <c r="EQ326" s="624">
        <v>1331.88</v>
      </c>
      <c r="ER326" s="180">
        <f t="shared" si="2281"/>
        <v>0</v>
      </c>
      <c r="ES326" s="161">
        <f t="shared" ref="ES326:ES336" si="2397">ES325</f>
        <v>0</v>
      </c>
      <c r="ET326" s="624">
        <v>266.37</v>
      </c>
      <c r="EU326" s="625">
        <f t="shared" si="2282"/>
        <v>0</v>
      </c>
      <c r="EV326" s="161">
        <f t="shared" ref="EV326:EV336" si="2398">EV325</f>
        <v>1</v>
      </c>
      <c r="EW326" s="624">
        <v>3375.02</v>
      </c>
      <c r="EX326" s="626">
        <f t="shared" si="2283"/>
        <v>3375.02</v>
      </c>
      <c r="EY326" s="161">
        <f t="shared" ref="EY326:EY336" si="2399">EY325</f>
        <v>1</v>
      </c>
      <c r="EZ326" s="624">
        <v>1687.5</v>
      </c>
      <c r="FA326" s="180">
        <f t="shared" si="2284"/>
        <v>1687.5</v>
      </c>
      <c r="FB326" s="161">
        <f t="shared" ref="FB326:FB336" si="2400">FB325</f>
        <v>0</v>
      </c>
      <c r="FC326" s="624">
        <v>337.5</v>
      </c>
      <c r="FD326" s="625">
        <f t="shared" si="2285"/>
        <v>0</v>
      </c>
      <c r="FE326" s="161">
        <f t="shared" ref="FE326:FE336" si="2401">FE325</f>
        <v>0</v>
      </c>
      <c r="FF326" s="624">
        <v>766</v>
      </c>
      <c r="FG326" s="180">
        <f t="shared" si="2286"/>
        <v>0</v>
      </c>
      <c r="FH326" s="860"/>
      <c r="FI326" s="662"/>
      <c r="FJ326" s="688"/>
      <c r="FK326" s="688"/>
      <c r="FL326" s="240"/>
      <c r="FM326" s="240"/>
      <c r="FN326" s="240"/>
      <c r="FO326" s="240"/>
      <c r="FP326" s="240"/>
      <c r="FQ326" s="240"/>
      <c r="FR326" s="240"/>
      <c r="FS326" s="240"/>
      <c r="FT326" s="240"/>
      <c r="FU326" s="240"/>
      <c r="FV326" s="240"/>
      <c r="FW326" s="240"/>
      <c r="FX326" s="240"/>
      <c r="FY326" s="240"/>
      <c r="FZ326" s="240"/>
      <c r="GA326" s="240"/>
      <c r="GB326" s="240"/>
      <c r="GC326" s="681"/>
      <c r="GD326" s="681"/>
      <c r="GE326" s="681"/>
      <c r="GF326" s="681"/>
      <c r="GG326" s="169"/>
      <c r="GH326" s="686"/>
      <c r="GI326" s="171"/>
      <c r="GJ326" s="171"/>
      <c r="GK326" s="171"/>
      <c r="GL326" s="171"/>
      <c r="GM326" s="171"/>
      <c r="GN326" s="171"/>
      <c r="GO326" s="171"/>
      <c r="GP326" s="171"/>
      <c r="GQ326" s="171"/>
      <c r="GR326" s="171"/>
      <c r="GS326" s="171"/>
      <c r="GT326" s="171"/>
      <c r="GU326" s="171"/>
      <c r="GV326" s="171"/>
      <c r="GW326" s="171"/>
      <c r="GX326" s="171"/>
      <c r="GY326" s="171"/>
      <c r="GZ326" s="171"/>
      <c r="HA326" s="171"/>
      <c r="HB326" s="171"/>
      <c r="HC326" s="171"/>
      <c r="HD326" s="171"/>
      <c r="HE326" s="171"/>
      <c r="HF326" s="171"/>
      <c r="HG326" s="171"/>
      <c r="HH326" s="171"/>
      <c r="HI326" s="581"/>
      <c r="HJ326" s="171"/>
      <c r="HK326" s="171"/>
      <c r="HL326" s="172"/>
      <c r="HM326" s="171"/>
      <c r="HN326" s="700">
        <f t="shared" si="2340"/>
        <v>43132</v>
      </c>
      <c r="HO326" s="160">
        <f t="shared" si="2341"/>
        <v>6815.7000000000007</v>
      </c>
      <c r="HP326" s="160">
        <f t="shared" si="2342"/>
        <v>0</v>
      </c>
      <c r="HQ326" s="171">
        <f t="shared" si="2343"/>
        <v>6815.7000000000007</v>
      </c>
      <c r="HR326" s="168">
        <f t="shared" si="2344"/>
        <v>1</v>
      </c>
      <c r="HS326" s="168">
        <f t="shared" si="2345"/>
        <v>0</v>
      </c>
      <c r="HT326" s="160">
        <f t="shared" ref="HT326:HT336" si="2402">HQ326+HT325</f>
        <v>340215.85</v>
      </c>
      <c r="HU326" s="158">
        <f>MAX(HT55:HT326)</f>
        <v>340215.85</v>
      </c>
      <c r="HV326" s="158">
        <f t="shared" si="2346"/>
        <v>0</v>
      </c>
      <c r="HW326" s="170"/>
      <c r="HX326" s="468"/>
      <c r="HY326" s="156"/>
      <c r="HZ326" s="156"/>
      <c r="IA326" s="156"/>
      <c r="IB326" s="156"/>
      <c r="IC326" s="156"/>
      <c r="ID326" s="156"/>
      <c r="IE326" s="156"/>
      <c r="IF326" s="156"/>
      <c r="IG326" s="156"/>
      <c r="IH326" s="156"/>
      <c r="II326" s="156"/>
      <c r="IJ326" s="156"/>
      <c r="IK326" s="156"/>
      <c r="IL326" s="156"/>
      <c r="IM326" s="156"/>
      <c r="IN326" s="156"/>
      <c r="IO326" s="156"/>
      <c r="IP326" s="156"/>
      <c r="IQ326" s="156"/>
      <c r="IR326" s="156"/>
      <c r="IS326" s="156"/>
      <c r="IT326" s="156"/>
      <c r="IU326" s="156"/>
      <c r="IV326" s="156"/>
      <c r="IW326" s="156"/>
      <c r="IX326" s="156"/>
      <c r="IY326" s="156"/>
      <c r="IZ326" s="156"/>
      <c r="JA326" s="156"/>
      <c r="JB326" s="156"/>
      <c r="JC326" s="156"/>
      <c r="JD326" s="156"/>
      <c r="JE326" s="156"/>
      <c r="JF326" s="156"/>
      <c r="JG326" s="156"/>
      <c r="JH326" s="156"/>
      <c r="JI326" s="156"/>
      <c r="JJ326" s="156"/>
      <c r="JK326" s="156"/>
      <c r="JL326" s="156"/>
      <c r="JM326" s="156"/>
      <c r="JN326" s="156"/>
      <c r="JO326" s="156"/>
      <c r="JP326" s="156"/>
      <c r="JQ326" s="156"/>
      <c r="JR326" s="156"/>
      <c r="JS326" s="156"/>
      <c r="JT326" s="156"/>
      <c r="JU326" s="156"/>
    </row>
    <row r="327" spans="1:281" s="174" customFormat="1" ht="19.5" customHeight="1" x14ac:dyDescent="0.35">
      <c r="A327" s="156"/>
      <c r="B327" s="813">
        <f t="shared" si="2347"/>
        <v>43160</v>
      </c>
      <c r="C327" s="814">
        <f t="shared" si="2348"/>
        <v>37932.850000000006</v>
      </c>
      <c r="D327" s="816">
        <v>0</v>
      </c>
      <c r="E327" s="816">
        <v>0</v>
      </c>
      <c r="F327" s="814">
        <f t="shared" si="2233"/>
        <v>11344.57</v>
      </c>
      <c r="G327" s="817">
        <f t="shared" si="2349"/>
        <v>49277.420000000006</v>
      </c>
      <c r="H327" s="818">
        <f t="shared" si="2350"/>
        <v>0.29906980361349061</v>
      </c>
      <c r="I327" s="765">
        <f t="shared" si="2351"/>
        <v>351560.42</v>
      </c>
      <c r="J327" s="159">
        <f t="shared" si="2234"/>
        <v>0</v>
      </c>
      <c r="K327" s="267">
        <v>43160</v>
      </c>
      <c r="L327" s="162">
        <f t="shared" si="2352"/>
        <v>0</v>
      </c>
      <c r="M327" s="260">
        <v>1367</v>
      </c>
      <c r="N327" s="175">
        <f t="shared" si="2235"/>
        <v>0</v>
      </c>
      <c r="O327" s="162">
        <f t="shared" si="2353"/>
        <v>0</v>
      </c>
      <c r="P327" s="260">
        <v>66.5</v>
      </c>
      <c r="Q327" s="176">
        <f t="shared" si="2236"/>
        <v>0</v>
      </c>
      <c r="R327" s="161">
        <f t="shared" si="2354"/>
        <v>0</v>
      </c>
      <c r="S327" s="260">
        <v>5388</v>
      </c>
      <c r="T327" s="177">
        <f t="shared" si="2237"/>
        <v>0</v>
      </c>
      <c r="U327" s="164">
        <f t="shared" si="2355"/>
        <v>0</v>
      </c>
      <c r="V327" s="260">
        <v>503.7</v>
      </c>
      <c r="W327" s="177">
        <f t="shared" si="2238"/>
        <v>0</v>
      </c>
      <c r="X327" s="164">
        <f t="shared" si="2356"/>
        <v>0</v>
      </c>
      <c r="Y327" s="247">
        <v>-1502</v>
      </c>
      <c r="Z327" s="178">
        <f t="shared" si="2239"/>
        <v>0</v>
      </c>
      <c r="AA327" s="165">
        <f t="shared" si="2357"/>
        <v>0</v>
      </c>
      <c r="AB327" s="247">
        <v>-770.5</v>
      </c>
      <c r="AC327" s="179">
        <f t="shared" si="2240"/>
        <v>0</v>
      </c>
      <c r="AD327" s="164">
        <f t="shared" si="2358"/>
        <v>0</v>
      </c>
      <c r="AE327" s="247">
        <v>-185.3</v>
      </c>
      <c r="AF327" s="179">
        <f t="shared" si="2241"/>
        <v>0</v>
      </c>
      <c r="AG327" s="164">
        <f t="shared" si="2359"/>
        <v>0</v>
      </c>
      <c r="AH327" s="439">
        <v>190</v>
      </c>
      <c r="AI327" s="178">
        <f t="shared" si="2242"/>
        <v>0</v>
      </c>
      <c r="AJ327" s="165">
        <f t="shared" si="2360"/>
        <v>0</v>
      </c>
      <c r="AK327" s="439">
        <v>95</v>
      </c>
      <c r="AL327" s="179">
        <f t="shared" si="2243"/>
        <v>0</v>
      </c>
      <c r="AM327" s="164">
        <f t="shared" si="2361"/>
        <v>0</v>
      </c>
      <c r="AN327" s="439">
        <v>38</v>
      </c>
      <c r="AO327" s="178">
        <f t="shared" si="2244"/>
        <v>0</v>
      </c>
      <c r="AP327" s="165">
        <f t="shared" si="2362"/>
        <v>0</v>
      </c>
      <c r="AQ327" s="260">
        <v>837</v>
      </c>
      <c r="AR327" s="179">
        <f t="shared" si="2245"/>
        <v>0</v>
      </c>
      <c r="AS327" s="164">
        <f t="shared" si="2363"/>
        <v>1</v>
      </c>
      <c r="AT327" s="260">
        <v>83.7</v>
      </c>
      <c r="AU327" s="180">
        <f t="shared" si="2246"/>
        <v>83.7</v>
      </c>
      <c r="AV327" s="162">
        <f t="shared" si="2364"/>
        <v>0</v>
      </c>
      <c r="AW327" s="260">
        <v>309</v>
      </c>
      <c r="AX327" s="176">
        <f t="shared" si="2247"/>
        <v>0</v>
      </c>
      <c r="AY327" s="161">
        <f t="shared" si="2365"/>
        <v>0</v>
      </c>
      <c r="AZ327" s="248">
        <v>2171</v>
      </c>
      <c r="BA327" s="181">
        <f t="shared" si="2248"/>
        <v>0</v>
      </c>
      <c r="BB327" s="162">
        <f t="shared" si="2366"/>
        <v>0</v>
      </c>
      <c r="BC327" s="248">
        <v>213.2</v>
      </c>
      <c r="BD327" s="182">
        <f t="shared" si="2249"/>
        <v>0</v>
      </c>
      <c r="BE327" s="161">
        <f t="shared" si="2367"/>
        <v>0</v>
      </c>
      <c r="BF327" s="247">
        <v>-4465.75</v>
      </c>
      <c r="BG327" s="182">
        <f t="shared" si="2250"/>
        <v>0</v>
      </c>
      <c r="BH327" s="161">
        <f t="shared" si="2368"/>
        <v>0</v>
      </c>
      <c r="BI327" s="247">
        <v>-2291.38</v>
      </c>
      <c r="BJ327" s="180">
        <f t="shared" si="2251"/>
        <v>0</v>
      </c>
      <c r="BK327" s="161">
        <f t="shared" si="2369"/>
        <v>1</v>
      </c>
      <c r="BL327" s="247">
        <v>-551.88</v>
      </c>
      <c r="BM327" s="180">
        <f t="shared" si="2252"/>
        <v>-551.88</v>
      </c>
      <c r="BN327" s="161">
        <f t="shared" si="2370"/>
        <v>0</v>
      </c>
      <c r="BO327" s="260">
        <v>453.25</v>
      </c>
      <c r="BP327" s="176">
        <f t="shared" si="2253"/>
        <v>0</v>
      </c>
      <c r="BQ327" s="161">
        <f t="shared" si="2371"/>
        <v>0</v>
      </c>
      <c r="BR327" s="260">
        <v>262.5</v>
      </c>
      <c r="BS327" s="182">
        <f t="shared" si="2254"/>
        <v>0</v>
      </c>
      <c r="BT327" s="161">
        <f t="shared" si="2372"/>
        <v>1</v>
      </c>
      <c r="BU327" s="260">
        <v>131.25</v>
      </c>
      <c r="BV327" s="180">
        <f t="shared" si="2255"/>
        <v>131.25</v>
      </c>
      <c r="BW327" s="162">
        <f t="shared" si="2373"/>
        <v>1</v>
      </c>
      <c r="BX327" s="260">
        <v>26.25</v>
      </c>
      <c r="BY327" s="176">
        <f t="shared" si="2256"/>
        <v>26.25</v>
      </c>
      <c r="BZ327" s="161">
        <f t="shared" si="2374"/>
        <v>0</v>
      </c>
      <c r="CA327" s="259">
        <v>-1237</v>
      </c>
      <c r="CB327" s="180">
        <f t="shared" si="2257"/>
        <v>0</v>
      </c>
      <c r="CC327" s="162">
        <f t="shared" si="2375"/>
        <v>0</v>
      </c>
      <c r="CD327" s="260">
        <v>12440.05</v>
      </c>
      <c r="CE327" s="182">
        <f t="shared" si="2258"/>
        <v>0</v>
      </c>
      <c r="CF327" s="410">
        <f t="shared" si="2376"/>
        <v>0</v>
      </c>
      <c r="CG327" s="260">
        <v>2322</v>
      </c>
      <c r="CH327" s="182">
        <f t="shared" si="2259"/>
        <v>0</v>
      </c>
      <c r="CI327" s="416">
        <f t="shared" si="2377"/>
        <v>0</v>
      </c>
      <c r="CJ327" s="260">
        <v>1122</v>
      </c>
      <c r="CK327" s="444">
        <f t="shared" si="2260"/>
        <v>0</v>
      </c>
      <c r="CL327" s="162">
        <f t="shared" si="2378"/>
        <v>0</v>
      </c>
      <c r="CM327" s="260">
        <v>162</v>
      </c>
      <c r="CN327" s="608">
        <f t="shared" si="2261"/>
        <v>0</v>
      </c>
      <c r="CO327" s="158">
        <f t="shared" si="2262"/>
        <v>-310.68</v>
      </c>
      <c r="CP327" s="176">
        <f t="shared" si="2263"/>
        <v>11655.25</v>
      </c>
      <c r="CQ327" s="731">
        <f t="shared" si="2264"/>
        <v>11344.57</v>
      </c>
      <c r="CR327" s="599"/>
      <c r="CS327" s="359">
        <f t="shared" si="2379"/>
        <v>43160</v>
      </c>
      <c r="CT327" s="161">
        <f t="shared" si="2380"/>
        <v>0</v>
      </c>
      <c r="CU327" s="624">
        <v>6666.5</v>
      </c>
      <c r="CV327" s="175">
        <f t="shared" si="2265"/>
        <v>0</v>
      </c>
      <c r="CW327" s="161">
        <f t="shared" si="2381"/>
        <v>0</v>
      </c>
      <c r="CX327" s="624">
        <v>666.65</v>
      </c>
      <c r="CY327" s="625">
        <f t="shared" si="2266"/>
        <v>0</v>
      </c>
      <c r="CZ327" s="161">
        <f t="shared" si="2382"/>
        <v>0</v>
      </c>
      <c r="DA327" s="624">
        <v>11409.2</v>
      </c>
      <c r="DB327" s="626">
        <f t="shared" si="2267"/>
        <v>0</v>
      </c>
      <c r="DC327" s="161">
        <f t="shared" si="2383"/>
        <v>0</v>
      </c>
      <c r="DD327" s="624">
        <v>1140.92</v>
      </c>
      <c r="DE327" s="626">
        <f t="shared" si="2268"/>
        <v>0</v>
      </c>
      <c r="DF327" s="161">
        <f t="shared" si="2384"/>
        <v>0</v>
      </c>
      <c r="DG327" s="624">
        <v>1095</v>
      </c>
      <c r="DH327" s="180">
        <f t="shared" si="2269"/>
        <v>0</v>
      </c>
      <c r="DI327" s="161">
        <f t="shared" si="2385"/>
        <v>0</v>
      </c>
      <c r="DJ327" s="624">
        <v>547.5</v>
      </c>
      <c r="DK327" s="625">
        <f t="shared" si="2270"/>
        <v>0</v>
      </c>
      <c r="DL327" s="161">
        <f t="shared" si="2386"/>
        <v>0</v>
      </c>
      <c r="DM327" s="624">
        <v>109.5</v>
      </c>
      <c r="DN327" s="625">
        <f t="shared" si="2271"/>
        <v>0</v>
      </c>
      <c r="DO327" s="161">
        <f t="shared" si="2387"/>
        <v>0</v>
      </c>
      <c r="DP327" s="624">
        <v>7639.99</v>
      </c>
      <c r="DQ327" s="180">
        <f t="shared" si="2272"/>
        <v>0</v>
      </c>
      <c r="DR327" s="161">
        <f t="shared" si="2388"/>
        <v>0</v>
      </c>
      <c r="DS327" s="624">
        <v>3819.99</v>
      </c>
      <c r="DT327" s="625">
        <f t="shared" si="2273"/>
        <v>0</v>
      </c>
      <c r="DU327" s="161">
        <f t="shared" si="2389"/>
        <v>0</v>
      </c>
      <c r="DV327" s="624">
        <v>1528</v>
      </c>
      <c r="DW327" s="180">
        <f t="shared" si="2274"/>
        <v>0</v>
      </c>
      <c r="DX327" s="161">
        <f t="shared" si="2390"/>
        <v>1</v>
      </c>
      <c r="DY327" s="624">
        <v>3583</v>
      </c>
      <c r="DZ327" s="625">
        <f t="shared" si="2275"/>
        <v>3583</v>
      </c>
      <c r="EA327" s="161">
        <f t="shared" si="2391"/>
        <v>0</v>
      </c>
      <c r="EB327" s="624">
        <v>358.3</v>
      </c>
      <c r="EC327" s="180">
        <f t="shared" si="2276"/>
        <v>0</v>
      </c>
      <c r="ED327" s="161">
        <f t="shared" si="2392"/>
        <v>2</v>
      </c>
      <c r="EE327" s="624">
        <v>1983</v>
      </c>
      <c r="EF327" s="625">
        <f t="shared" si="2277"/>
        <v>3966</v>
      </c>
      <c r="EG327" s="161">
        <f t="shared" si="2393"/>
        <v>0</v>
      </c>
      <c r="EH327" s="624">
        <v>1690</v>
      </c>
      <c r="EI327" s="626">
        <f t="shared" si="2278"/>
        <v>0</v>
      </c>
      <c r="EJ327" s="161">
        <f t="shared" si="2394"/>
        <v>0</v>
      </c>
      <c r="EK327" s="624">
        <v>169</v>
      </c>
      <c r="EL327" s="626">
        <f t="shared" si="2279"/>
        <v>0</v>
      </c>
      <c r="EM327" s="161">
        <f t="shared" si="2395"/>
        <v>0</v>
      </c>
      <c r="EN327" s="624">
        <v>2241.2399999999998</v>
      </c>
      <c r="EO327" s="180">
        <f t="shared" si="2280"/>
        <v>0</v>
      </c>
      <c r="EP327" s="161">
        <f t="shared" si="2396"/>
        <v>0</v>
      </c>
      <c r="EQ327" s="624">
        <v>1120.6199999999999</v>
      </c>
      <c r="ER327" s="180">
        <f t="shared" si="2281"/>
        <v>0</v>
      </c>
      <c r="ES327" s="161">
        <f t="shared" si="2397"/>
        <v>0</v>
      </c>
      <c r="ET327" s="624">
        <v>224.13</v>
      </c>
      <c r="EU327" s="625">
        <f t="shared" si="2282"/>
        <v>0</v>
      </c>
      <c r="EV327" s="161">
        <f t="shared" si="2398"/>
        <v>1</v>
      </c>
      <c r="EW327" s="624">
        <v>2737.5</v>
      </c>
      <c r="EX327" s="626">
        <f t="shared" si="2283"/>
        <v>2737.5</v>
      </c>
      <c r="EY327" s="161">
        <f t="shared" si="2399"/>
        <v>1</v>
      </c>
      <c r="EZ327" s="624">
        <v>1368.75</v>
      </c>
      <c r="FA327" s="180">
        <f t="shared" si="2284"/>
        <v>1368.75</v>
      </c>
      <c r="FB327" s="161">
        <f t="shared" si="2400"/>
        <v>0</v>
      </c>
      <c r="FC327" s="624">
        <v>273.75</v>
      </c>
      <c r="FD327" s="625">
        <f t="shared" si="2285"/>
        <v>0</v>
      </c>
      <c r="FE327" s="161">
        <f t="shared" si="2401"/>
        <v>0</v>
      </c>
      <c r="FF327" s="624">
        <v>226</v>
      </c>
      <c r="FG327" s="180">
        <f t="shared" si="2286"/>
        <v>0</v>
      </c>
      <c r="FH327" s="860"/>
      <c r="FI327" s="662"/>
      <c r="FJ327" s="688"/>
      <c r="FK327" s="688"/>
      <c r="FL327" s="240"/>
      <c r="FM327" s="240"/>
      <c r="FN327" s="240"/>
      <c r="FO327" s="240"/>
      <c r="FP327" s="240"/>
      <c r="FQ327" s="240"/>
      <c r="FR327" s="240"/>
      <c r="FS327" s="240"/>
      <c r="FT327" s="240"/>
      <c r="FU327" s="240"/>
      <c r="FV327" s="240"/>
      <c r="FW327" s="240"/>
      <c r="FX327" s="240"/>
      <c r="FY327" s="240"/>
      <c r="FZ327" s="240"/>
      <c r="GA327" s="240"/>
      <c r="GB327" s="240"/>
      <c r="GC327" s="681"/>
      <c r="GD327" s="681"/>
      <c r="GE327" s="681"/>
      <c r="GF327" s="681"/>
      <c r="GG327" s="169"/>
      <c r="GH327" s="686"/>
      <c r="GI327" s="171"/>
      <c r="GJ327" s="171"/>
      <c r="GK327" s="171"/>
      <c r="GL327" s="171"/>
      <c r="GM327" s="171"/>
      <c r="GN327" s="171"/>
      <c r="GO327" s="171"/>
      <c r="GP327" s="171"/>
      <c r="GQ327" s="171"/>
      <c r="GR327" s="171"/>
      <c r="GS327" s="171"/>
      <c r="GT327" s="171"/>
      <c r="GU327" s="171"/>
      <c r="GV327" s="171"/>
      <c r="GW327" s="171"/>
      <c r="GX327" s="171"/>
      <c r="GY327" s="171"/>
      <c r="GZ327" s="171"/>
      <c r="HA327" s="171"/>
      <c r="HB327" s="171"/>
      <c r="HC327" s="171"/>
      <c r="HD327" s="171"/>
      <c r="HE327" s="171"/>
      <c r="HF327" s="171"/>
      <c r="HG327" s="171"/>
      <c r="HH327" s="171"/>
      <c r="HI327" s="436"/>
      <c r="HJ327" s="171"/>
      <c r="HK327" s="171"/>
      <c r="HL327" s="172"/>
      <c r="HM327" s="171"/>
      <c r="HN327" s="700">
        <f t="shared" si="2340"/>
        <v>43160</v>
      </c>
      <c r="HO327" s="160">
        <f t="shared" si="2341"/>
        <v>11344.57</v>
      </c>
      <c r="HP327" s="160">
        <f t="shared" si="2342"/>
        <v>0</v>
      </c>
      <c r="HQ327" s="171">
        <f t="shared" si="2343"/>
        <v>11344.57</v>
      </c>
      <c r="HR327" s="168">
        <f t="shared" si="2344"/>
        <v>1</v>
      </c>
      <c r="HS327" s="168">
        <f t="shared" si="2345"/>
        <v>0</v>
      </c>
      <c r="HT327" s="160">
        <f t="shared" si="2402"/>
        <v>351560.42</v>
      </c>
      <c r="HU327" s="158">
        <f>MAX(HT55:HT327)</f>
        <v>351560.42</v>
      </c>
      <c r="HV327" s="158">
        <f t="shared" si="2346"/>
        <v>0</v>
      </c>
      <c r="HW327" s="170"/>
      <c r="HX327" s="468"/>
      <c r="HY327" s="156"/>
      <c r="HZ327" s="156"/>
      <c r="IA327" s="156"/>
      <c r="IB327" s="156"/>
      <c r="IC327" s="156"/>
      <c r="ID327" s="156"/>
      <c r="IE327" s="156"/>
      <c r="IF327" s="156"/>
      <c r="IG327" s="156"/>
      <c r="IH327" s="156"/>
      <c r="II327" s="156"/>
      <c r="IJ327" s="156"/>
      <c r="IK327" s="156"/>
      <c r="IL327" s="156"/>
      <c r="IM327" s="156"/>
      <c r="IN327" s="156"/>
      <c r="IO327" s="156"/>
      <c r="IP327" s="156"/>
      <c r="IQ327" s="156"/>
      <c r="IR327" s="156"/>
      <c r="IS327" s="156"/>
      <c r="IT327" s="156"/>
      <c r="IU327" s="156"/>
      <c r="IV327" s="156"/>
      <c r="IW327" s="156"/>
      <c r="IX327" s="156"/>
      <c r="IY327" s="156"/>
      <c r="IZ327" s="156"/>
      <c r="JA327" s="156"/>
      <c r="JB327" s="156"/>
      <c r="JC327" s="156"/>
      <c r="JD327" s="156"/>
      <c r="JE327" s="156"/>
      <c r="JF327" s="156"/>
      <c r="JG327" s="156"/>
      <c r="JH327" s="156"/>
      <c r="JI327" s="156"/>
      <c r="JJ327" s="156"/>
      <c r="JK327" s="156"/>
      <c r="JL327" s="156"/>
      <c r="JM327" s="156"/>
      <c r="JN327" s="156"/>
      <c r="JO327" s="156"/>
      <c r="JP327" s="156"/>
      <c r="JQ327" s="156"/>
      <c r="JR327" s="156"/>
      <c r="JS327" s="156"/>
      <c r="JT327" s="156"/>
      <c r="JU327" s="156"/>
    </row>
    <row r="328" spans="1:281" s="174" customFormat="1" ht="19.5" customHeight="1" x14ac:dyDescent="0.35">
      <c r="A328" s="156"/>
      <c r="B328" s="813">
        <f t="shared" si="2347"/>
        <v>43191</v>
      </c>
      <c r="C328" s="814">
        <f t="shared" si="2348"/>
        <v>49277.420000000006</v>
      </c>
      <c r="D328" s="816">
        <v>0</v>
      </c>
      <c r="E328" s="816">
        <v>0</v>
      </c>
      <c r="F328" s="814">
        <f t="shared" si="2233"/>
        <v>6731.93</v>
      </c>
      <c r="G328" s="817">
        <f t="shared" si="2349"/>
        <v>56009.350000000006</v>
      </c>
      <c r="H328" s="818">
        <f t="shared" si="2350"/>
        <v>0.13661287461884164</v>
      </c>
      <c r="I328" s="765">
        <f t="shared" si="2351"/>
        <v>358292.35</v>
      </c>
      <c r="J328" s="159">
        <f t="shared" si="2234"/>
        <v>0</v>
      </c>
      <c r="K328" s="267">
        <v>43191</v>
      </c>
      <c r="L328" s="162">
        <f t="shared" si="2352"/>
        <v>0</v>
      </c>
      <c r="M328" s="259">
        <v>-4765</v>
      </c>
      <c r="N328" s="175">
        <f t="shared" si="2235"/>
        <v>0</v>
      </c>
      <c r="O328" s="162">
        <f t="shared" si="2353"/>
        <v>0</v>
      </c>
      <c r="P328" s="259">
        <v>-546.70000000000005</v>
      </c>
      <c r="Q328" s="176">
        <f t="shared" si="2236"/>
        <v>0</v>
      </c>
      <c r="R328" s="161">
        <f t="shared" si="2354"/>
        <v>0</v>
      </c>
      <c r="S328" s="259">
        <v>-13533.2</v>
      </c>
      <c r="T328" s="177">
        <f t="shared" si="2237"/>
        <v>0</v>
      </c>
      <c r="U328" s="164">
        <f t="shared" si="2355"/>
        <v>0</v>
      </c>
      <c r="V328" s="259">
        <v>-1423.52</v>
      </c>
      <c r="W328" s="177">
        <f t="shared" si="2238"/>
        <v>0</v>
      </c>
      <c r="X328" s="164">
        <f t="shared" si="2356"/>
        <v>0</v>
      </c>
      <c r="Y328" s="248">
        <v>2051</v>
      </c>
      <c r="Z328" s="178">
        <f t="shared" si="2239"/>
        <v>0</v>
      </c>
      <c r="AA328" s="165">
        <f t="shared" si="2357"/>
        <v>0</v>
      </c>
      <c r="AB328" s="248">
        <v>1006</v>
      </c>
      <c r="AC328" s="179">
        <f t="shared" si="2240"/>
        <v>0</v>
      </c>
      <c r="AD328" s="164">
        <f t="shared" si="2358"/>
        <v>0</v>
      </c>
      <c r="AE328" s="248">
        <v>170</v>
      </c>
      <c r="AF328" s="179">
        <f t="shared" si="2241"/>
        <v>0</v>
      </c>
      <c r="AG328" s="164">
        <f t="shared" si="2359"/>
        <v>0</v>
      </c>
      <c r="AH328" s="243">
        <v>-423</v>
      </c>
      <c r="AI328" s="178">
        <f t="shared" si="2242"/>
        <v>0</v>
      </c>
      <c r="AJ328" s="165">
        <f t="shared" si="2360"/>
        <v>0</v>
      </c>
      <c r="AK328" s="243">
        <v>-250.5</v>
      </c>
      <c r="AL328" s="179">
        <f t="shared" si="2243"/>
        <v>0</v>
      </c>
      <c r="AM328" s="164">
        <f t="shared" si="2361"/>
        <v>0</v>
      </c>
      <c r="AN328" s="243">
        <v>-147</v>
      </c>
      <c r="AO328" s="178">
        <f t="shared" si="2244"/>
        <v>0</v>
      </c>
      <c r="AP328" s="165">
        <f t="shared" si="2362"/>
        <v>0</v>
      </c>
      <c r="AQ328" s="260">
        <v>734</v>
      </c>
      <c r="AR328" s="179">
        <f t="shared" si="2245"/>
        <v>0</v>
      </c>
      <c r="AS328" s="164">
        <f t="shared" si="2363"/>
        <v>1</v>
      </c>
      <c r="AT328" s="260">
        <v>3.2</v>
      </c>
      <c r="AU328" s="180">
        <f t="shared" si="2246"/>
        <v>3.2</v>
      </c>
      <c r="AV328" s="162">
        <f t="shared" si="2364"/>
        <v>0</v>
      </c>
      <c r="AW328" s="259">
        <v>-643</v>
      </c>
      <c r="AX328" s="176">
        <f t="shared" si="2247"/>
        <v>0</v>
      </c>
      <c r="AY328" s="161">
        <f t="shared" si="2365"/>
        <v>0</v>
      </c>
      <c r="AZ328" s="248">
        <v>4112.5</v>
      </c>
      <c r="BA328" s="181">
        <f t="shared" si="2248"/>
        <v>0</v>
      </c>
      <c r="BB328" s="162">
        <f t="shared" si="2366"/>
        <v>0</v>
      </c>
      <c r="BC328" s="248">
        <v>411.25</v>
      </c>
      <c r="BD328" s="182">
        <f t="shared" si="2249"/>
        <v>0</v>
      </c>
      <c r="BE328" s="161">
        <f t="shared" si="2367"/>
        <v>0</v>
      </c>
      <c r="BF328" s="248">
        <v>393</v>
      </c>
      <c r="BG328" s="182">
        <f t="shared" si="2250"/>
        <v>0</v>
      </c>
      <c r="BH328" s="161">
        <f t="shared" si="2368"/>
        <v>0</v>
      </c>
      <c r="BI328" s="248">
        <v>138</v>
      </c>
      <c r="BJ328" s="180">
        <f t="shared" si="2251"/>
        <v>0</v>
      </c>
      <c r="BK328" s="161">
        <f t="shared" si="2369"/>
        <v>1</v>
      </c>
      <c r="BL328" s="247">
        <v>-66</v>
      </c>
      <c r="BM328" s="180">
        <f t="shared" si="2252"/>
        <v>-66</v>
      </c>
      <c r="BN328" s="161">
        <f t="shared" si="2370"/>
        <v>0</v>
      </c>
      <c r="BO328" s="259">
        <v>-545.25</v>
      </c>
      <c r="BP328" s="176">
        <f t="shared" si="2253"/>
        <v>0</v>
      </c>
      <c r="BQ328" s="161">
        <f t="shared" si="2371"/>
        <v>0</v>
      </c>
      <c r="BR328" s="260">
        <v>2660.99</v>
      </c>
      <c r="BS328" s="182">
        <f t="shared" si="2254"/>
        <v>0</v>
      </c>
      <c r="BT328" s="161">
        <f t="shared" si="2372"/>
        <v>1</v>
      </c>
      <c r="BU328" s="260">
        <v>1310.99</v>
      </c>
      <c r="BV328" s="180">
        <f t="shared" si="2255"/>
        <v>1310.99</v>
      </c>
      <c r="BW328" s="162">
        <f t="shared" si="2373"/>
        <v>1</v>
      </c>
      <c r="BX328" s="260">
        <v>231</v>
      </c>
      <c r="BY328" s="176">
        <f t="shared" si="2256"/>
        <v>231</v>
      </c>
      <c r="BZ328" s="161">
        <f t="shared" si="2374"/>
        <v>0</v>
      </c>
      <c r="CA328" s="260">
        <v>1749</v>
      </c>
      <c r="CB328" s="180">
        <f t="shared" si="2257"/>
        <v>0</v>
      </c>
      <c r="CC328" s="162">
        <f t="shared" si="2375"/>
        <v>0</v>
      </c>
      <c r="CD328" s="259">
        <v>-1264.3499999999999</v>
      </c>
      <c r="CE328" s="182">
        <f t="shared" si="2258"/>
        <v>0</v>
      </c>
      <c r="CF328" s="410">
        <f t="shared" si="2376"/>
        <v>0</v>
      </c>
      <c r="CG328" s="260">
        <v>3610</v>
      </c>
      <c r="CH328" s="182">
        <f t="shared" si="2259"/>
        <v>0</v>
      </c>
      <c r="CI328" s="416">
        <f t="shared" si="2377"/>
        <v>0</v>
      </c>
      <c r="CJ328" s="260">
        <v>1805</v>
      </c>
      <c r="CK328" s="444">
        <f t="shared" si="2260"/>
        <v>0</v>
      </c>
      <c r="CL328" s="162">
        <f t="shared" si="2378"/>
        <v>0</v>
      </c>
      <c r="CM328" s="260">
        <v>361</v>
      </c>
      <c r="CN328" s="608">
        <f t="shared" si="2261"/>
        <v>0</v>
      </c>
      <c r="CO328" s="158">
        <f t="shared" si="2262"/>
        <v>1479.19</v>
      </c>
      <c r="CP328" s="176">
        <f t="shared" si="2263"/>
        <v>5252.74</v>
      </c>
      <c r="CQ328" s="731">
        <f t="shared" si="2264"/>
        <v>6731.93</v>
      </c>
      <c r="CR328" s="599"/>
      <c r="CS328" s="359">
        <f t="shared" si="2379"/>
        <v>43191</v>
      </c>
      <c r="CT328" s="161">
        <f t="shared" si="2380"/>
        <v>0</v>
      </c>
      <c r="CU328" s="624">
        <v>4574.99</v>
      </c>
      <c r="CV328" s="175">
        <f t="shared" si="2265"/>
        <v>0</v>
      </c>
      <c r="CW328" s="161">
        <f t="shared" si="2381"/>
        <v>0</v>
      </c>
      <c r="CX328" s="624">
        <v>457.5</v>
      </c>
      <c r="CY328" s="625">
        <f t="shared" si="2266"/>
        <v>0</v>
      </c>
      <c r="CZ328" s="161">
        <f t="shared" si="2382"/>
        <v>0</v>
      </c>
      <c r="DA328" s="624">
        <v>5473.19</v>
      </c>
      <c r="DB328" s="626">
        <f t="shared" si="2267"/>
        <v>0</v>
      </c>
      <c r="DC328" s="161">
        <f t="shared" si="2383"/>
        <v>0</v>
      </c>
      <c r="DD328" s="624">
        <v>547.32000000000005</v>
      </c>
      <c r="DE328" s="626">
        <f t="shared" si="2268"/>
        <v>0</v>
      </c>
      <c r="DF328" s="161">
        <f t="shared" si="2384"/>
        <v>0</v>
      </c>
      <c r="DG328" s="624">
        <v>983.99</v>
      </c>
      <c r="DH328" s="180">
        <f t="shared" si="2269"/>
        <v>0</v>
      </c>
      <c r="DI328" s="161">
        <f t="shared" si="2385"/>
        <v>0</v>
      </c>
      <c r="DJ328" s="624">
        <v>492</v>
      </c>
      <c r="DK328" s="625">
        <f t="shared" si="2270"/>
        <v>0</v>
      </c>
      <c r="DL328" s="161">
        <f t="shared" si="2386"/>
        <v>0</v>
      </c>
      <c r="DM328" s="624">
        <v>98.4</v>
      </c>
      <c r="DN328" s="625">
        <f t="shared" si="2271"/>
        <v>0</v>
      </c>
      <c r="DO328" s="161">
        <f t="shared" si="2387"/>
        <v>0</v>
      </c>
      <c r="DP328" s="624">
        <v>3014.99</v>
      </c>
      <c r="DQ328" s="180">
        <f t="shared" si="2272"/>
        <v>0</v>
      </c>
      <c r="DR328" s="161">
        <f t="shared" si="2388"/>
        <v>0</v>
      </c>
      <c r="DS328" s="624">
        <v>1507.5</v>
      </c>
      <c r="DT328" s="625">
        <f t="shared" si="2273"/>
        <v>0</v>
      </c>
      <c r="DU328" s="161">
        <f t="shared" si="2389"/>
        <v>0</v>
      </c>
      <c r="DV328" s="624">
        <v>603</v>
      </c>
      <c r="DW328" s="180">
        <f t="shared" si="2274"/>
        <v>0</v>
      </c>
      <c r="DX328" s="161">
        <f t="shared" si="2390"/>
        <v>1</v>
      </c>
      <c r="DY328" s="624">
        <v>315</v>
      </c>
      <c r="DZ328" s="625">
        <f t="shared" si="2275"/>
        <v>315</v>
      </c>
      <c r="EA328" s="161">
        <f t="shared" si="2391"/>
        <v>0</v>
      </c>
      <c r="EB328" s="624">
        <v>31.5</v>
      </c>
      <c r="EC328" s="180">
        <f t="shared" si="2276"/>
        <v>0</v>
      </c>
      <c r="ED328" s="161">
        <f t="shared" si="2392"/>
        <v>2</v>
      </c>
      <c r="EE328" s="624">
        <v>547</v>
      </c>
      <c r="EF328" s="625">
        <f t="shared" si="2277"/>
        <v>1094</v>
      </c>
      <c r="EG328" s="161">
        <f t="shared" si="2393"/>
        <v>0</v>
      </c>
      <c r="EH328" s="624">
        <v>3477.49</v>
      </c>
      <c r="EI328" s="626">
        <f t="shared" si="2278"/>
        <v>0</v>
      </c>
      <c r="EJ328" s="161">
        <f t="shared" si="2394"/>
        <v>0</v>
      </c>
      <c r="EK328" s="624">
        <v>347.75</v>
      </c>
      <c r="EL328" s="626">
        <f t="shared" si="2279"/>
        <v>0</v>
      </c>
      <c r="EM328" s="161">
        <f t="shared" si="2395"/>
        <v>0</v>
      </c>
      <c r="EN328" s="624">
        <v>-1307.5</v>
      </c>
      <c r="EO328" s="180">
        <f t="shared" si="2280"/>
        <v>0</v>
      </c>
      <c r="EP328" s="161">
        <f t="shared" si="2396"/>
        <v>0</v>
      </c>
      <c r="EQ328" s="624">
        <v>-653.75</v>
      </c>
      <c r="ER328" s="180">
        <f t="shared" si="2281"/>
        <v>0</v>
      </c>
      <c r="ES328" s="161">
        <f t="shared" si="2397"/>
        <v>0</v>
      </c>
      <c r="ET328" s="624">
        <v>-130.75</v>
      </c>
      <c r="EU328" s="625">
        <f t="shared" si="2282"/>
        <v>0</v>
      </c>
      <c r="EV328" s="161">
        <f t="shared" si="2398"/>
        <v>1</v>
      </c>
      <c r="EW328" s="624">
        <v>2562.4899999999998</v>
      </c>
      <c r="EX328" s="626">
        <f t="shared" si="2283"/>
        <v>2562.4899999999998</v>
      </c>
      <c r="EY328" s="161">
        <f t="shared" si="2399"/>
        <v>1</v>
      </c>
      <c r="EZ328" s="624">
        <v>1281.25</v>
      </c>
      <c r="FA328" s="180">
        <f t="shared" si="2284"/>
        <v>1281.25</v>
      </c>
      <c r="FB328" s="161">
        <f t="shared" si="2400"/>
        <v>0</v>
      </c>
      <c r="FC328" s="624">
        <v>256.25</v>
      </c>
      <c r="FD328" s="625">
        <f t="shared" si="2285"/>
        <v>0</v>
      </c>
      <c r="FE328" s="161">
        <f t="shared" si="2401"/>
        <v>0</v>
      </c>
      <c r="FF328" s="624">
        <v>-687.99</v>
      </c>
      <c r="FG328" s="180">
        <f t="shared" si="2286"/>
        <v>0</v>
      </c>
      <c r="FH328" s="860"/>
      <c r="FI328" s="171"/>
      <c r="FJ328" s="688"/>
      <c r="FK328" s="676"/>
      <c r="FL328" s="676"/>
      <c r="FM328" s="676"/>
      <c r="FN328" s="676"/>
      <c r="FO328" s="676"/>
      <c r="FP328" s="676"/>
      <c r="FQ328" s="676"/>
      <c r="FR328" s="676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691"/>
      <c r="GG328" s="703"/>
      <c r="GH328" s="171"/>
      <c r="GI328" s="171"/>
      <c r="GJ328" s="171"/>
      <c r="GK328" s="171"/>
      <c r="GL328" s="171"/>
      <c r="GM328" s="171"/>
      <c r="GN328" s="171"/>
      <c r="GO328" s="171"/>
      <c r="GP328" s="171"/>
      <c r="GQ328" s="171"/>
      <c r="GR328" s="171"/>
      <c r="GS328" s="171"/>
      <c r="GT328" s="171"/>
      <c r="GU328" s="171"/>
      <c r="GV328" s="171"/>
      <c r="GW328" s="171"/>
      <c r="GX328" s="171"/>
      <c r="GY328" s="171"/>
      <c r="GZ328" s="171"/>
      <c r="HA328" s="171"/>
      <c r="HB328" s="171"/>
      <c r="HC328" s="171"/>
      <c r="HD328" s="171"/>
      <c r="HE328" s="171"/>
      <c r="HF328" s="171"/>
      <c r="HG328" s="171"/>
      <c r="HH328" s="171"/>
      <c r="HI328" s="436"/>
      <c r="HJ328" s="171"/>
      <c r="HK328" s="171"/>
      <c r="HL328" s="172"/>
      <c r="HM328" s="171"/>
      <c r="HN328" s="700">
        <f t="shared" si="2340"/>
        <v>43191</v>
      </c>
      <c r="HO328" s="160">
        <f t="shared" si="2341"/>
        <v>6731.93</v>
      </c>
      <c r="HP328" s="160">
        <f t="shared" si="2342"/>
        <v>0</v>
      </c>
      <c r="HQ328" s="171">
        <f t="shared" si="2343"/>
        <v>6731.93</v>
      </c>
      <c r="HR328" s="168">
        <f t="shared" si="2344"/>
        <v>1</v>
      </c>
      <c r="HS328" s="168">
        <f t="shared" si="2345"/>
        <v>0</v>
      </c>
      <c r="HT328" s="160">
        <f t="shared" si="2402"/>
        <v>358292.35</v>
      </c>
      <c r="HU328" s="158">
        <f>MAX(HT55:HT328)</f>
        <v>358292.35</v>
      </c>
      <c r="HV328" s="158">
        <f t="shared" si="2346"/>
        <v>0</v>
      </c>
      <c r="HW328" s="170"/>
      <c r="HX328" s="468"/>
      <c r="HY328" s="156"/>
      <c r="HZ328" s="156"/>
      <c r="IA328" s="156"/>
      <c r="IB328" s="156"/>
      <c r="IC328" s="156"/>
      <c r="ID328" s="156"/>
      <c r="IE328" s="156"/>
      <c r="IF328" s="156"/>
      <c r="IG328" s="156"/>
      <c r="IH328" s="156"/>
      <c r="II328" s="156"/>
      <c r="IJ328" s="156"/>
      <c r="IK328" s="156"/>
      <c r="IL328" s="156"/>
      <c r="IM328" s="156"/>
      <c r="IN328" s="156"/>
      <c r="IO328" s="156"/>
      <c r="IP328" s="156"/>
      <c r="IQ328" s="156"/>
      <c r="IR328" s="156"/>
      <c r="IS328" s="156"/>
      <c r="IT328" s="156"/>
      <c r="IU328" s="156"/>
      <c r="IV328" s="156"/>
      <c r="IW328" s="156"/>
      <c r="IX328" s="156"/>
      <c r="IY328" s="156"/>
      <c r="IZ328" s="156"/>
      <c r="JA328" s="156"/>
      <c r="JB328" s="156"/>
      <c r="JC328" s="156"/>
      <c r="JD328" s="156"/>
      <c r="JE328" s="156"/>
      <c r="JF328" s="156"/>
      <c r="JG328" s="156"/>
      <c r="JH328" s="156"/>
      <c r="JI328" s="156"/>
      <c r="JJ328" s="156"/>
      <c r="JK328" s="156"/>
      <c r="JL328" s="156"/>
      <c r="JM328" s="156"/>
      <c r="JN328" s="156"/>
      <c r="JO328" s="156"/>
      <c r="JP328" s="156"/>
      <c r="JQ328" s="156"/>
      <c r="JR328" s="156"/>
      <c r="JS328" s="156"/>
      <c r="JT328" s="156"/>
      <c r="JU328" s="156"/>
    </row>
    <row r="329" spans="1:281" s="174" customFormat="1" ht="19.5" customHeight="1" x14ac:dyDescent="0.35">
      <c r="A329" s="156"/>
      <c r="B329" s="813">
        <f t="shared" si="2347"/>
        <v>43221</v>
      </c>
      <c r="C329" s="814">
        <f t="shared" si="2348"/>
        <v>56009.350000000006</v>
      </c>
      <c r="D329" s="816">
        <v>0</v>
      </c>
      <c r="E329" s="816">
        <v>0</v>
      </c>
      <c r="F329" s="814">
        <f t="shared" si="2233"/>
        <v>7996.75</v>
      </c>
      <c r="G329" s="817">
        <f t="shared" si="2349"/>
        <v>64006.100000000006</v>
      </c>
      <c r="H329" s="818">
        <f t="shared" si="2350"/>
        <v>0.14277526877208893</v>
      </c>
      <c r="I329" s="765">
        <f t="shared" si="2351"/>
        <v>366289.1</v>
      </c>
      <c r="J329" s="159">
        <f t="shared" si="2234"/>
        <v>0</v>
      </c>
      <c r="K329" s="267">
        <v>43221</v>
      </c>
      <c r="L329" s="162">
        <f t="shared" si="2352"/>
        <v>0</v>
      </c>
      <c r="M329" s="260">
        <v>435</v>
      </c>
      <c r="N329" s="175">
        <f t="shared" si="2235"/>
        <v>0</v>
      </c>
      <c r="O329" s="162">
        <f t="shared" si="2353"/>
        <v>0</v>
      </c>
      <c r="P329" s="260">
        <v>8.4</v>
      </c>
      <c r="Q329" s="176">
        <f t="shared" si="2236"/>
        <v>0</v>
      </c>
      <c r="R329" s="161">
        <f t="shared" si="2354"/>
        <v>0</v>
      </c>
      <c r="S329" s="260">
        <v>662.2</v>
      </c>
      <c r="T329" s="177">
        <f t="shared" si="2237"/>
        <v>0</v>
      </c>
      <c r="U329" s="164">
        <f t="shared" si="2355"/>
        <v>0</v>
      </c>
      <c r="V329" s="260">
        <v>31.12</v>
      </c>
      <c r="W329" s="177">
        <f t="shared" si="2238"/>
        <v>0</v>
      </c>
      <c r="X329" s="164">
        <f t="shared" si="2356"/>
        <v>0</v>
      </c>
      <c r="Y329" s="248">
        <v>1698</v>
      </c>
      <c r="Z329" s="178">
        <f t="shared" si="2239"/>
        <v>0</v>
      </c>
      <c r="AA329" s="165">
        <f t="shared" si="2357"/>
        <v>0</v>
      </c>
      <c r="AB329" s="248">
        <v>849</v>
      </c>
      <c r="AC329" s="179">
        <f t="shared" si="2240"/>
        <v>0</v>
      </c>
      <c r="AD329" s="164">
        <f t="shared" si="2358"/>
        <v>0</v>
      </c>
      <c r="AE329" s="248">
        <v>169.8</v>
      </c>
      <c r="AF329" s="179">
        <f t="shared" si="2241"/>
        <v>0</v>
      </c>
      <c r="AG329" s="164">
        <f t="shared" si="2359"/>
        <v>0</v>
      </c>
      <c r="AH329" s="243">
        <v>-360</v>
      </c>
      <c r="AI329" s="178">
        <f t="shared" si="2242"/>
        <v>0</v>
      </c>
      <c r="AJ329" s="165">
        <f t="shared" si="2360"/>
        <v>0</v>
      </c>
      <c r="AK329" s="243">
        <v>-180</v>
      </c>
      <c r="AL329" s="179">
        <f t="shared" si="2243"/>
        <v>0</v>
      </c>
      <c r="AM329" s="164">
        <f t="shared" si="2361"/>
        <v>0</v>
      </c>
      <c r="AN329" s="243">
        <v>-72</v>
      </c>
      <c r="AO329" s="178">
        <f t="shared" si="2244"/>
        <v>0</v>
      </c>
      <c r="AP329" s="165">
        <f t="shared" si="2362"/>
        <v>0</v>
      </c>
      <c r="AQ329" s="259">
        <v>-390</v>
      </c>
      <c r="AR329" s="179">
        <f t="shared" si="2245"/>
        <v>0</v>
      </c>
      <c r="AS329" s="164">
        <f t="shared" si="2363"/>
        <v>1</v>
      </c>
      <c r="AT329" s="259">
        <v>-39</v>
      </c>
      <c r="AU329" s="180">
        <f t="shared" si="2246"/>
        <v>-39</v>
      </c>
      <c r="AV329" s="162">
        <f t="shared" si="2364"/>
        <v>0</v>
      </c>
      <c r="AW329" s="260">
        <v>688</v>
      </c>
      <c r="AX329" s="176">
        <f t="shared" si="2247"/>
        <v>0</v>
      </c>
      <c r="AY329" s="161">
        <f t="shared" si="2365"/>
        <v>0</v>
      </c>
      <c r="AZ329" s="248">
        <v>171.25</v>
      </c>
      <c r="BA329" s="181">
        <f t="shared" si="2248"/>
        <v>0</v>
      </c>
      <c r="BB329" s="162">
        <f t="shared" si="2366"/>
        <v>0</v>
      </c>
      <c r="BC329" s="248">
        <v>17.13</v>
      </c>
      <c r="BD329" s="182">
        <f t="shared" si="2249"/>
        <v>0</v>
      </c>
      <c r="BE329" s="161">
        <f t="shared" si="2367"/>
        <v>0</v>
      </c>
      <c r="BF329" s="248">
        <v>4825</v>
      </c>
      <c r="BG329" s="182">
        <f t="shared" si="2250"/>
        <v>0</v>
      </c>
      <c r="BH329" s="161">
        <f t="shared" si="2368"/>
        <v>0</v>
      </c>
      <c r="BI329" s="248">
        <v>2412.5</v>
      </c>
      <c r="BJ329" s="180">
        <f t="shared" si="2251"/>
        <v>0</v>
      </c>
      <c r="BK329" s="161">
        <f t="shared" si="2369"/>
        <v>1</v>
      </c>
      <c r="BL329" s="248">
        <v>482.5</v>
      </c>
      <c r="BM329" s="180">
        <f t="shared" si="2252"/>
        <v>482.5</v>
      </c>
      <c r="BN329" s="161">
        <f t="shared" si="2370"/>
        <v>0</v>
      </c>
      <c r="BO329" s="260">
        <v>4206.25</v>
      </c>
      <c r="BP329" s="176">
        <f t="shared" si="2253"/>
        <v>0</v>
      </c>
      <c r="BQ329" s="161">
        <f t="shared" si="2371"/>
        <v>0</v>
      </c>
      <c r="BR329" s="259">
        <v>-726.51</v>
      </c>
      <c r="BS329" s="182">
        <f t="shared" si="2254"/>
        <v>0</v>
      </c>
      <c r="BT329" s="161">
        <f t="shared" si="2372"/>
        <v>1</v>
      </c>
      <c r="BU329" s="259">
        <v>-382.76</v>
      </c>
      <c r="BV329" s="180">
        <f t="shared" si="2255"/>
        <v>-382.76</v>
      </c>
      <c r="BW329" s="162">
        <f t="shared" si="2373"/>
        <v>1</v>
      </c>
      <c r="BX329" s="259">
        <v>-107.75</v>
      </c>
      <c r="BY329" s="176">
        <f t="shared" si="2256"/>
        <v>-107.75</v>
      </c>
      <c r="BZ329" s="161">
        <f t="shared" si="2374"/>
        <v>0</v>
      </c>
      <c r="CA329" s="260">
        <v>2144</v>
      </c>
      <c r="CB329" s="180">
        <f t="shared" si="2257"/>
        <v>0</v>
      </c>
      <c r="CC329" s="162">
        <f t="shared" si="2375"/>
        <v>0</v>
      </c>
      <c r="CD329" s="260">
        <v>912.4</v>
      </c>
      <c r="CE329" s="182">
        <f t="shared" si="2258"/>
        <v>0</v>
      </c>
      <c r="CF329" s="410">
        <f t="shared" si="2376"/>
        <v>0</v>
      </c>
      <c r="CG329" s="260">
        <v>301</v>
      </c>
      <c r="CH329" s="182">
        <f t="shared" si="2259"/>
        <v>0</v>
      </c>
      <c r="CI329" s="416">
        <f t="shared" si="2377"/>
        <v>0</v>
      </c>
      <c r="CJ329" s="260">
        <v>131</v>
      </c>
      <c r="CK329" s="444">
        <f t="shared" si="2260"/>
        <v>0</v>
      </c>
      <c r="CL329" s="162">
        <f t="shared" si="2378"/>
        <v>0</v>
      </c>
      <c r="CM329" s="259">
        <v>-5</v>
      </c>
      <c r="CN329" s="608">
        <f t="shared" si="2261"/>
        <v>0</v>
      </c>
      <c r="CO329" s="158">
        <f t="shared" si="2262"/>
        <v>-47.009999999999991</v>
      </c>
      <c r="CP329" s="176">
        <f t="shared" si="2263"/>
        <v>8043.76</v>
      </c>
      <c r="CQ329" s="731">
        <f t="shared" si="2264"/>
        <v>7996.75</v>
      </c>
      <c r="CR329" s="599"/>
      <c r="CS329" s="359">
        <f t="shared" si="2379"/>
        <v>43221</v>
      </c>
      <c r="CT329" s="161">
        <f t="shared" si="2380"/>
        <v>0</v>
      </c>
      <c r="CU329" s="624">
        <v>1546.01</v>
      </c>
      <c r="CV329" s="175">
        <f t="shared" si="2265"/>
        <v>0</v>
      </c>
      <c r="CW329" s="161">
        <f t="shared" si="2381"/>
        <v>0</v>
      </c>
      <c r="CX329" s="624">
        <v>154.6</v>
      </c>
      <c r="CY329" s="625">
        <f t="shared" si="2266"/>
        <v>0</v>
      </c>
      <c r="CZ329" s="161">
        <f t="shared" si="2382"/>
        <v>0</v>
      </c>
      <c r="DA329" s="624">
        <v>-5424.79</v>
      </c>
      <c r="DB329" s="626">
        <f t="shared" si="2267"/>
        <v>0</v>
      </c>
      <c r="DC329" s="161">
        <f t="shared" si="2383"/>
        <v>0</v>
      </c>
      <c r="DD329" s="624">
        <v>-542.48</v>
      </c>
      <c r="DE329" s="626">
        <f t="shared" si="2268"/>
        <v>0</v>
      </c>
      <c r="DF329" s="161">
        <f t="shared" si="2384"/>
        <v>0</v>
      </c>
      <c r="DG329" s="624">
        <v>1733.01</v>
      </c>
      <c r="DH329" s="180">
        <f t="shared" si="2269"/>
        <v>0</v>
      </c>
      <c r="DI329" s="161">
        <f t="shared" si="2385"/>
        <v>0</v>
      </c>
      <c r="DJ329" s="624">
        <v>866.5</v>
      </c>
      <c r="DK329" s="625">
        <f t="shared" si="2270"/>
        <v>0</v>
      </c>
      <c r="DL329" s="161">
        <f t="shared" si="2386"/>
        <v>0</v>
      </c>
      <c r="DM329" s="624">
        <v>173.3</v>
      </c>
      <c r="DN329" s="625">
        <f t="shared" si="2271"/>
        <v>0</v>
      </c>
      <c r="DO329" s="161">
        <f t="shared" si="2387"/>
        <v>0</v>
      </c>
      <c r="DP329" s="624">
        <v>8160.01</v>
      </c>
      <c r="DQ329" s="180">
        <f t="shared" si="2272"/>
        <v>0</v>
      </c>
      <c r="DR329" s="161">
        <f t="shared" si="2388"/>
        <v>0</v>
      </c>
      <c r="DS329" s="624">
        <v>4080</v>
      </c>
      <c r="DT329" s="625">
        <f t="shared" si="2273"/>
        <v>0</v>
      </c>
      <c r="DU329" s="161">
        <f t="shared" si="2389"/>
        <v>0</v>
      </c>
      <c r="DV329" s="624">
        <v>1632</v>
      </c>
      <c r="DW329" s="180">
        <f t="shared" si="2274"/>
        <v>0</v>
      </c>
      <c r="DX329" s="161">
        <f t="shared" si="2390"/>
        <v>1</v>
      </c>
      <c r="DY329" s="624">
        <v>-1768</v>
      </c>
      <c r="DZ329" s="625">
        <f t="shared" si="2275"/>
        <v>-1768</v>
      </c>
      <c r="EA329" s="161">
        <f t="shared" si="2391"/>
        <v>0</v>
      </c>
      <c r="EB329" s="624">
        <v>-176.8</v>
      </c>
      <c r="EC329" s="180">
        <f t="shared" si="2276"/>
        <v>0</v>
      </c>
      <c r="ED329" s="161">
        <f t="shared" si="2392"/>
        <v>2</v>
      </c>
      <c r="EE329" s="624">
        <v>2684</v>
      </c>
      <c r="EF329" s="625">
        <f t="shared" si="2277"/>
        <v>5368</v>
      </c>
      <c r="EG329" s="161">
        <f t="shared" si="2393"/>
        <v>0</v>
      </c>
      <c r="EH329" s="624">
        <v>-1241.26</v>
      </c>
      <c r="EI329" s="626">
        <f t="shared" si="2278"/>
        <v>0</v>
      </c>
      <c r="EJ329" s="161">
        <f t="shared" si="2394"/>
        <v>0</v>
      </c>
      <c r="EK329" s="624">
        <v>-124.13</v>
      </c>
      <c r="EL329" s="626">
        <f t="shared" si="2279"/>
        <v>0</v>
      </c>
      <c r="EM329" s="161">
        <f t="shared" si="2395"/>
        <v>0</v>
      </c>
      <c r="EN329" s="624">
        <v>1725</v>
      </c>
      <c r="EO329" s="180">
        <f t="shared" si="2280"/>
        <v>0</v>
      </c>
      <c r="EP329" s="161">
        <f t="shared" si="2396"/>
        <v>0</v>
      </c>
      <c r="EQ329" s="624">
        <v>862.5</v>
      </c>
      <c r="ER329" s="180">
        <f t="shared" si="2281"/>
        <v>0</v>
      </c>
      <c r="ES329" s="161">
        <f t="shared" si="2397"/>
        <v>0</v>
      </c>
      <c r="ET329" s="624">
        <v>172.5</v>
      </c>
      <c r="EU329" s="625">
        <f t="shared" si="2282"/>
        <v>0</v>
      </c>
      <c r="EV329" s="161">
        <f t="shared" si="2398"/>
        <v>1</v>
      </c>
      <c r="EW329" s="624">
        <v>2962.51</v>
      </c>
      <c r="EX329" s="626">
        <f t="shared" si="2283"/>
        <v>2962.51</v>
      </c>
      <c r="EY329" s="161">
        <f t="shared" si="2399"/>
        <v>1</v>
      </c>
      <c r="EZ329" s="624">
        <v>1481.25</v>
      </c>
      <c r="FA329" s="180">
        <f t="shared" si="2284"/>
        <v>1481.25</v>
      </c>
      <c r="FB329" s="161">
        <f t="shared" si="2400"/>
        <v>0</v>
      </c>
      <c r="FC329" s="624">
        <v>296.25</v>
      </c>
      <c r="FD329" s="625">
        <f t="shared" si="2285"/>
        <v>0</v>
      </c>
      <c r="FE329" s="161">
        <f t="shared" si="2401"/>
        <v>0</v>
      </c>
      <c r="FF329" s="624">
        <v>771.99</v>
      </c>
      <c r="FG329" s="180">
        <f t="shared" si="2286"/>
        <v>0</v>
      </c>
      <c r="FH329" s="860"/>
      <c r="FI329" s="154" t="s">
        <v>182</v>
      </c>
      <c r="FJ329" s="688"/>
      <c r="FK329" s="676"/>
      <c r="FL329" s="676"/>
      <c r="FM329" s="676"/>
      <c r="FN329" s="676"/>
      <c r="FO329" s="676"/>
      <c r="FP329" s="676"/>
      <c r="FQ329" s="676"/>
      <c r="FR329" s="676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691"/>
      <c r="GG329" s="704"/>
      <c r="GH329" s="171"/>
      <c r="GI329" s="171"/>
      <c r="GJ329" s="171"/>
      <c r="GK329" s="171"/>
      <c r="GL329" s="171"/>
      <c r="GM329" s="171"/>
      <c r="GN329" s="171"/>
      <c r="GO329" s="171"/>
      <c r="GP329" s="171"/>
      <c r="GQ329" s="171"/>
      <c r="GR329" s="171"/>
      <c r="GS329" s="171"/>
      <c r="GT329" s="171"/>
      <c r="GU329" s="171"/>
      <c r="GV329" s="171"/>
      <c r="GW329" s="171"/>
      <c r="GX329" s="171"/>
      <c r="GY329" s="171"/>
      <c r="GZ329" s="171"/>
      <c r="HA329" s="171"/>
      <c r="HB329" s="171"/>
      <c r="HC329" s="171"/>
      <c r="HD329" s="171"/>
      <c r="HE329" s="171"/>
      <c r="HF329" s="154"/>
      <c r="HG329" s="154"/>
      <c r="HH329" s="154"/>
      <c r="HI329" s="436"/>
      <c r="HJ329" s="171"/>
      <c r="HK329" s="171"/>
      <c r="HL329" s="195"/>
      <c r="HM329" s="171"/>
      <c r="HN329" s="700">
        <f t="shared" si="2340"/>
        <v>43221</v>
      </c>
      <c r="HO329" s="160">
        <f t="shared" si="2341"/>
        <v>7996.75</v>
      </c>
      <c r="HP329" s="160">
        <f t="shared" si="2342"/>
        <v>0</v>
      </c>
      <c r="HQ329" s="171">
        <f t="shared" si="2343"/>
        <v>7996.75</v>
      </c>
      <c r="HR329" s="168">
        <f t="shared" si="2344"/>
        <v>1</v>
      </c>
      <c r="HS329" s="168">
        <f t="shared" si="2345"/>
        <v>0</v>
      </c>
      <c r="HT329" s="160">
        <f t="shared" si="2402"/>
        <v>366289.1</v>
      </c>
      <c r="HU329" s="158">
        <f>MAX(HT55:HT329)</f>
        <v>366289.1</v>
      </c>
      <c r="HV329" s="158">
        <f t="shared" si="2346"/>
        <v>0</v>
      </c>
      <c r="HW329" s="170"/>
      <c r="HX329" s="468"/>
      <c r="HY329" s="156"/>
      <c r="HZ329" s="156"/>
      <c r="IA329" s="156"/>
      <c r="IB329" s="156"/>
      <c r="IC329" s="156"/>
      <c r="ID329" s="156"/>
      <c r="IE329" s="156"/>
      <c r="IF329" s="156"/>
      <c r="IG329" s="156"/>
      <c r="IH329" s="156"/>
      <c r="II329" s="156"/>
      <c r="IJ329" s="156"/>
      <c r="IK329" s="156"/>
      <c r="IL329" s="156"/>
      <c r="IM329" s="156"/>
      <c r="IN329" s="156"/>
      <c r="IO329" s="156"/>
      <c r="IP329" s="156"/>
      <c r="IQ329" s="156"/>
      <c r="IR329" s="156"/>
      <c r="IS329" s="156"/>
      <c r="IT329" s="156"/>
      <c r="IU329" s="156"/>
      <c r="IV329" s="156"/>
      <c r="IW329" s="156"/>
      <c r="IX329" s="156"/>
      <c r="IY329" s="156"/>
      <c r="IZ329" s="156"/>
      <c r="JA329" s="156"/>
      <c r="JB329" s="156"/>
      <c r="JC329" s="156"/>
      <c r="JD329" s="156"/>
      <c r="JE329" s="156"/>
      <c r="JF329" s="156"/>
      <c r="JG329" s="156"/>
      <c r="JH329" s="156"/>
      <c r="JI329" s="156"/>
      <c r="JJ329" s="156"/>
      <c r="JK329" s="156"/>
      <c r="JL329" s="156"/>
      <c r="JM329" s="156"/>
      <c r="JN329" s="156"/>
      <c r="JO329" s="156"/>
      <c r="JP329" s="156"/>
      <c r="JQ329" s="156"/>
      <c r="JR329" s="156"/>
      <c r="JS329" s="156"/>
      <c r="JT329" s="156"/>
      <c r="JU329" s="156"/>
    </row>
    <row r="330" spans="1:281" s="174" customFormat="1" ht="19.5" customHeight="1" x14ac:dyDescent="0.35">
      <c r="A330" s="156"/>
      <c r="B330" s="813">
        <f t="shared" si="2347"/>
        <v>43252</v>
      </c>
      <c r="C330" s="814">
        <f t="shared" si="2348"/>
        <v>64006.100000000006</v>
      </c>
      <c r="D330" s="816">
        <v>0</v>
      </c>
      <c r="E330" s="816">
        <v>0</v>
      </c>
      <c r="F330" s="814">
        <f t="shared" si="2233"/>
        <v>3564.76</v>
      </c>
      <c r="G330" s="817">
        <f t="shared" si="2349"/>
        <v>67570.86</v>
      </c>
      <c r="H330" s="818">
        <f t="shared" si="2350"/>
        <v>5.5694066659271534E-2</v>
      </c>
      <c r="I330" s="765">
        <f t="shared" si="2351"/>
        <v>369853.86</v>
      </c>
      <c r="J330" s="159">
        <f t="shared" si="2234"/>
        <v>0</v>
      </c>
      <c r="K330" s="267">
        <v>43252</v>
      </c>
      <c r="L330" s="162">
        <f t="shared" si="2352"/>
        <v>0</v>
      </c>
      <c r="M330" s="260">
        <v>486</v>
      </c>
      <c r="N330" s="175">
        <f t="shared" si="2235"/>
        <v>0</v>
      </c>
      <c r="O330" s="162">
        <f t="shared" si="2353"/>
        <v>0</v>
      </c>
      <c r="P330" s="260">
        <v>13.5</v>
      </c>
      <c r="Q330" s="176">
        <f t="shared" si="2236"/>
        <v>0</v>
      </c>
      <c r="R330" s="161">
        <f t="shared" si="2354"/>
        <v>0</v>
      </c>
      <c r="S330" s="260">
        <v>2518.4</v>
      </c>
      <c r="T330" s="177">
        <f t="shared" si="2237"/>
        <v>0</v>
      </c>
      <c r="U330" s="164">
        <f t="shared" si="2355"/>
        <v>0</v>
      </c>
      <c r="V330" s="260">
        <v>216.74</v>
      </c>
      <c r="W330" s="177">
        <f t="shared" si="2238"/>
        <v>0</v>
      </c>
      <c r="X330" s="164">
        <f t="shared" si="2356"/>
        <v>0</v>
      </c>
      <c r="Y330" s="248">
        <v>4553</v>
      </c>
      <c r="Z330" s="178">
        <f t="shared" si="2239"/>
        <v>0</v>
      </c>
      <c r="AA330" s="165">
        <f t="shared" si="2357"/>
        <v>0</v>
      </c>
      <c r="AB330" s="248">
        <v>2276.5</v>
      </c>
      <c r="AC330" s="179">
        <f t="shared" si="2240"/>
        <v>0</v>
      </c>
      <c r="AD330" s="164">
        <f t="shared" si="2358"/>
        <v>0</v>
      </c>
      <c r="AE330" s="248">
        <v>455.3</v>
      </c>
      <c r="AF330" s="179">
        <f t="shared" si="2241"/>
        <v>0</v>
      </c>
      <c r="AG330" s="164">
        <f t="shared" si="2359"/>
        <v>0</v>
      </c>
      <c r="AH330" s="243">
        <v>-2393</v>
      </c>
      <c r="AI330" s="178">
        <f t="shared" si="2242"/>
        <v>0</v>
      </c>
      <c r="AJ330" s="165">
        <f t="shared" si="2360"/>
        <v>0</v>
      </c>
      <c r="AK330" s="243">
        <v>-1235.5</v>
      </c>
      <c r="AL330" s="179">
        <f t="shared" si="2243"/>
        <v>0</v>
      </c>
      <c r="AM330" s="164">
        <f t="shared" si="2361"/>
        <v>0</v>
      </c>
      <c r="AN330" s="243">
        <v>-541</v>
      </c>
      <c r="AO330" s="178">
        <f t="shared" si="2244"/>
        <v>0</v>
      </c>
      <c r="AP330" s="165">
        <f t="shared" si="2362"/>
        <v>0</v>
      </c>
      <c r="AQ330" s="259">
        <v>-216</v>
      </c>
      <c r="AR330" s="179">
        <f t="shared" si="2245"/>
        <v>0</v>
      </c>
      <c r="AS330" s="164">
        <f t="shared" si="2363"/>
        <v>1</v>
      </c>
      <c r="AT330" s="259">
        <v>-91.8</v>
      </c>
      <c r="AU330" s="180">
        <f t="shared" si="2246"/>
        <v>-91.8</v>
      </c>
      <c r="AV330" s="162">
        <f t="shared" si="2364"/>
        <v>0</v>
      </c>
      <c r="AW330" s="260">
        <v>1055</v>
      </c>
      <c r="AX330" s="176">
        <f t="shared" si="2247"/>
        <v>0</v>
      </c>
      <c r="AY330" s="161">
        <f t="shared" si="2365"/>
        <v>0</v>
      </c>
      <c r="AZ330" s="247">
        <v>-4114.75</v>
      </c>
      <c r="BA330" s="181">
        <f t="shared" si="2248"/>
        <v>0</v>
      </c>
      <c r="BB330" s="162">
        <f t="shared" si="2366"/>
        <v>0</v>
      </c>
      <c r="BC330" s="247">
        <v>-427.08</v>
      </c>
      <c r="BD330" s="182">
        <f t="shared" si="2249"/>
        <v>0</v>
      </c>
      <c r="BE330" s="161">
        <f t="shared" si="2367"/>
        <v>0</v>
      </c>
      <c r="BF330" s="248">
        <v>121.25</v>
      </c>
      <c r="BG330" s="182">
        <f t="shared" si="2250"/>
        <v>0</v>
      </c>
      <c r="BH330" s="161">
        <f t="shared" si="2368"/>
        <v>0</v>
      </c>
      <c r="BI330" s="248">
        <v>60.63</v>
      </c>
      <c r="BJ330" s="180">
        <f t="shared" si="2251"/>
        <v>0</v>
      </c>
      <c r="BK330" s="161">
        <f t="shared" si="2369"/>
        <v>1</v>
      </c>
      <c r="BL330" s="248">
        <v>12.13</v>
      </c>
      <c r="BM330" s="180">
        <f t="shared" si="2252"/>
        <v>12.13</v>
      </c>
      <c r="BN330" s="161">
        <f t="shared" si="2370"/>
        <v>0</v>
      </c>
      <c r="BO330" s="260">
        <v>812.5</v>
      </c>
      <c r="BP330" s="176">
        <f t="shared" si="2253"/>
        <v>0</v>
      </c>
      <c r="BQ330" s="161">
        <f t="shared" si="2371"/>
        <v>0</v>
      </c>
      <c r="BR330" s="259">
        <v>-176.51</v>
      </c>
      <c r="BS330" s="182">
        <f t="shared" si="2254"/>
        <v>0</v>
      </c>
      <c r="BT330" s="161">
        <f t="shared" si="2372"/>
        <v>1</v>
      </c>
      <c r="BU330" s="259">
        <v>-107.76</v>
      </c>
      <c r="BV330" s="180">
        <f t="shared" si="2255"/>
        <v>-107.76</v>
      </c>
      <c r="BW330" s="162">
        <f t="shared" si="2373"/>
        <v>1</v>
      </c>
      <c r="BX330" s="259">
        <v>-52.75</v>
      </c>
      <c r="BY330" s="176">
        <f t="shared" si="2256"/>
        <v>-52.75</v>
      </c>
      <c r="BZ330" s="161">
        <f t="shared" si="2374"/>
        <v>0</v>
      </c>
      <c r="CA330" s="260">
        <v>651</v>
      </c>
      <c r="CB330" s="180">
        <f t="shared" si="2257"/>
        <v>0</v>
      </c>
      <c r="CC330" s="162">
        <f t="shared" si="2375"/>
        <v>0</v>
      </c>
      <c r="CD330" s="260">
        <v>8285.7000000000007</v>
      </c>
      <c r="CE330" s="182">
        <f t="shared" si="2258"/>
        <v>0</v>
      </c>
      <c r="CF330" s="410">
        <f t="shared" si="2376"/>
        <v>0</v>
      </c>
      <c r="CG330" s="260">
        <v>4691</v>
      </c>
      <c r="CH330" s="182">
        <f t="shared" si="2259"/>
        <v>0</v>
      </c>
      <c r="CI330" s="416">
        <f t="shared" si="2377"/>
        <v>0</v>
      </c>
      <c r="CJ330" s="260">
        <v>2326</v>
      </c>
      <c r="CK330" s="444">
        <f t="shared" si="2260"/>
        <v>0</v>
      </c>
      <c r="CL330" s="162">
        <f t="shared" si="2378"/>
        <v>0</v>
      </c>
      <c r="CM330" s="260">
        <v>434</v>
      </c>
      <c r="CN330" s="608">
        <f t="shared" si="2261"/>
        <v>0</v>
      </c>
      <c r="CO330" s="158">
        <f t="shared" si="2262"/>
        <v>-240.18</v>
      </c>
      <c r="CP330" s="176">
        <f t="shared" si="2263"/>
        <v>3804.94</v>
      </c>
      <c r="CQ330" s="731">
        <f t="shared" si="2264"/>
        <v>3564.76</v>
      </c>
      <c r="CR330" s="599"/>
      <c r="CS330" s="359">
        <f t="shared" si="2379"/>
        <v>43252</v>
      </c>
      <c r="CT330" s="161">
        <f t="shared" si="2380"/>
        <v>0</v>
      </c>
      <c r="CU330" s="624">
        <v>-1404.52</v>
      </c>
      <c r="CV330" s="175">
        <f t="shared" si="2265"/>
        <v>0</v>
      </c>
      <c r="CW330" s="161">
        <f t="shared" si="2381"/>
        <v>0</v>
      </c>
      <c r="CX330" s="624">
        <v>-140.44999999999999</v>
      </c>
      <c r="CY330" s="625">
        <f t="shared" si="2266"/>
        <v>0</v>
      </c>
      <c r="CZ330" s="161">
        <f t="shared" si="2382"/>
        <v>0</v>
      </c>
      <c r="DA330" s="624">
        <v>2014.76</v>
      </c>
      <c r="DB330" s="626">
        <f t="shared" si="2267"/>
        <v>0</v>
      </c>
      <c r="DC330" s="161">
        <f t="shared" si="2383"/>
        <v>0</v>
      </c>
      <c r="DD330" s="624">
        <v>201.48</v>
      </c>
      <c r="DE330" s="626">
        <f t="shared" si="2268"/>
        <v>0</v>
      </c>
      <c r="DF330" s="161">
        <f t="shared" si="2384"/>
        <v>0</v>
      </c>
      <c r="DG330" s="624">
        <v>2207</v>
      </c>
      <c r="DH330" s="180">
        <f t="shared" si="2269"/>
        <v>0</v>
      </c>
      <c r="DI330" s="161">
        <f t="shared" si="2385"/>
        <v>0</v>
      </c>
      <c r="DJ330" s="624">
        <v>1103.5</v>
      </c>
      <c r="DK330" s="625">
        <f t="shared" si="2270"/>
        <v>0</v>
      </c>
      <c r="DL330" s="161">
        <f t="shared" si="2386"/>
        <v>0</v>
      </c>
      <c r="DM330" s="624">
        <v>220.7</v>
      </c>
      <c r="DN330" s="625">
        <f t="shared" si="2271"/>
        <v>0</v>
      </c>
      <c r="DO330" s="161">
        <f t="shared" si="2387"/>
        <v>0</v>
      </c>
      <c r="DP330" s="624">
        <v>-2989.99</v>
      </c>
      <c r="DQ330" s="180">
        <f t="shared" si="2272"/>
        <v>0</v>
      </c>
      <c r="DR330" s="161">
        <f t="shared" si="2388"/>
        <v>0</v>
      </c>
      <c r="DS330" s="624">
        <v>-1494.99</v>
      </c>
      <c r="DT330" s="625">
        <f t="shared" si="2273"/>
        <v>0</v>
      </c>
      <c r="DU330" s="161">
        <f t="shared" si="2389"/>
        <v>0</v>
      </c>
      <c r="DV330" s="624">
        <v>-598</v>
      </c>
      <c r="DW330" s="180">
        <f t="shared" si="2274"/>
        <v>0</v>
      </c>
      <c r="DX330" s="161">
        <f t="shared" si="2390"/>
        <v>1</v>
      </c>
      <c r="DY330" s="624">
        <v>2187</v>
      </c>
      <c r="DZ330" s="625">
        <f t="shared" si="2275"/>
        <v>2187</v>
      </c>
      <c r="EA330" s="161">
        <f t="shared" si="2391"/>
        <v>0</v>
      </c>
      <c r="EB330" s="624">
        <v>218.7</v>
      </c>
      <c r="EC330" s="180">
        <f t="shared" si="2276"/>
        <v>0</v>
      </c>
      <c r="ED330" s="161">
        <f t="shared" si="2392"/>
        <v>2</v>
      </c>
      <c r="EE330" s="624">
        <v>433.99</v>
      </c>
      <c r="EF330" s="625">
        <f t="shared" si="2277"/>
        <v>867.98</v>
      </c>
      <c r="EG330" s="161">
        <f t="shared" si="2393"/>
        <v>0</v>
      </c>
      <c r="EH330" s="624">
        <v>2342.5100000000002</v>
      </c>
      <c r="EI330" s="626">
        <f t="shared" si="2278"/>
        <v>0</v>
      </c>
      <c r="EJ330" s="161">
        <f t="shared" si="2394"/>
        <v>0</v>
      </c>
      <c r="EK330" s="624">
        <v>234.25</v>
      </c>
      <c r="EL330" s="626">
        <f t="shared" si="2279"/>
        <v>0</v>
      </c>
      <c r="EM330" s="161">
        <f t="shared" si="2395"/>
        <v>0</v>
      </c>
      <c r="EN330" s="624">
        <v>2473.75</v>
      </c>
      <c r="EO330" s="180">
        <f t="shared" si="2280"/>
        <v>0</v>
      </c>
      <c r="EP330" s="161">
        <f t="shared" si="2396"/>
        <v>0</v>
      </c>
      <c r="EQ330" s="624">
        <v>1236.8800000000001</v>
      </c>
      <c r="ER330" s="180">
        <f t="shared" si="2281"/>
        <v>0</v>
      </c>
      <c r="ES330" s="161">
        <f t="shared" si="2397"/>
        <v>0</v>
      </c>
      <c r="ET330" s="624">
        <v>247.37</v>
      </c>
      <c r="EU330" s="625">
        <f t="shared" si="2282"/>
        <v>0</v>
      </c>
      <c r="EV330" s="161">
        <f t="shared" si="2398"/>
        <v>1</v>
      </c>
      <c r="EW330" s="624">
        <v>499.97</v>
      </c>
      <c r="EX330" s="626">
        <f t="shared" si="2283"/>
        <v>499.97</v>
      </c>
      <c r="EY330" s="161">
        <f t="shared" si="2399"/>
        <v>1</v>
      </c>
      <c r="EZ330" s="624">
        <v>249.99</v>
      </c>
      <c r="FA330" s="180">
        <f t="shared" si="2284"/>
        <v>249.99</v>
      </c>
      <c r="FB330" s="161">
        <f t="shared" si="2400"/>
        <v>0</v>
      </c>
      <c r="FC330" s="624">
        <v>50</v>
      </c>
      <c r="FD330" s="625">
        <f t="shared" si="2285"/>
        <v>0</v>
      </c>
      <c r="FE330" s="161">
        <f t="shared" si="2401"/>
        <v>0</v>
      </c>
      <c r="FF330" s="624">
        <v>498.99</v>
      </c>
      <c r="FG330" s="180">
        <f t="shared" si="2286"/>
        <v>0</v>
      </c>
      <c r="FH330" s="860"/>
      <c r="FI330" s="563" t="s">
        <v>148</v>
      </c>
      <c r="FJ330" s="921" t="str">
        <f t="shared" ref="FJ330:GE330" si="2403">FJ245</f>
        <v>ES SP 500</v>
      </c>
      <c r="FK330" s="921" t="str">
        <f t="shared" si="2403"/>
        <v>ET SP 500 Micro</v>
      </c>
      <c r="FL330" s="921" t="str">
        <f t="shared" si="2403"/>
        <v>NQ Nasdaq 100</v>
      </c>
      <c r="FM330" s="921" t="str">
        <f t="shared" si="2403"/>
        <v>NM Nasdaq Micro</v>
      </c>
      <c r="FN330" s="921" t="str">
        <f t="shared" si="2403"/>
        <v>GC Gold 100</v>
      </c>
      <c r="FO330" s="921" t="str">
        <f t="shared" si="2403"/>
        <v>QO Gold 50</v>
      </c>
      <c r="FP330" s="921" t="str">
        <f t="shared" si="2403"/>
        <v>GR Gold 10</v>
      </c>
      <c r="FQ330" s="921" t="str">
        <f t="shared" si="2403"/>
        <v>SI Silver 5000</v>
      </c>
      <c r="FR330" s="921" t="str">
        <f t="shared" si="2403"/>
        <v>QI Silver 2500</v>
      </c>
      <c r="FS330" s="921" t="str">
        <f t="shared" si="2403"/>
        <v>SO Silver 1000</v>
      </c>
      <c r="FT330" s="921" t="str">
        <f t="shared" si="2403"/>
        <v>A6 100,000 AUD</v>
      </c>
      <c r="FU330" s="921" t="str">
        <f t="shared" si="2403"/>
        <v>MG 10,000 AUD</v>
      </c>
      <c r="FV330" s="921" t="str">
        <f t="shared" si="2403"/>
        <v>D6 100,000 CAD</v>
      </c>
      <c r="FW330" s="921" t="str">
        <f t="shared" si="2403"/>
        <v>S6 125,000 CHF</v>
      </c>
      <c r="FX330" s="921" t="str">
        <f t="shared" si="2403"/>
        <v>WN 12,500 CHF</v>
      </c>
      <c r="FY330" s="921" t="str">
        <f t="shared" si="2403"/>
        <v>E6 125,000 EUR</v>
      </c>
      <c r="FZ330" s="921" t="str">
        <f t="shared" si="2403"/>
        <v>E7 62,500 EUR</v>
      </c>
      <c r="GA330" s="921" t="str">
        <f t="shared" si="2403"/>
        <v>MF 12,500 EUR</v>
      </c>
      <c r="GB330" s="921" t="str">
        <f t="shared" si="2403"/>
        <v>J6 12.5 M JPY</v>
      </c>
      <c r="GC330" s="921" t="str">
        <f t="shared" si="2403"/>
        <v>J7 6.25 M JPY</v>
      </c>
      <c r="GD330" s="921" t="str">
        <f t="shared" si="2403"/>
        <v>WM 1.25 M JPY</v>
      </c>
      <c r="GE330" s="923" t="str">
        <f t="shared" si="2403"/>
        <v>DX 100,000 USD</v>
      </c>
      <c r="GF330" s="925" t="s">
        <v>146</v>
      </c>
      <c r="GG330" s="927" t="s">
        <v>148</v>
      </c>
      <c r="GH330" s="1038" t="str">
        <f t="shared" ref="GH330:HH330" si="2404">GH53</f>
        <v>ES SP 500</v>
      </c>
      <c r="GI330" s="1012" t="str">
        <f t="shared" si="2404"/>
        <v>ET SP 500</v>
      </c>
      <c r="GJ330" s="1012" t="str">
        <f t="shared" si="2404"/>
        <v>NQ Nasdaq 100</v>
      </c>
      <c r="GK330" s="1012" t="str">
        <f t="shared" si="2404"/>
        <v>NM Nasdaq 100</v>
      </c>
      <c r="GL330" s="1012" t="str">
        <f t="shared" si="2404"/>
        <v>GC Gold 100 Ounce</v>
      </c>
      <c r="GM330" s="1012" t="str">
        <f t="shared" si="2404"/>
        <v>QO Gold 50 Ounce</v>
      </c>
      <c r="GN330" s="1012" t="str">
        <f t="shared" si="2404"/>
        <v>GR Gold 10 Ounce</v>
      </c>
      <c r="GO330" s="1012" t="str">
        <f t="shared" si="2404"/>
        <v>SI Silver 5000 Ounces</v>
      </c>
      <c r="GP330" s="1012" t="str">
        <f t="shared" si="2404"/>
        <v>QI Silver 2500 Ounces</v>
      </c>
      <c r="GQ330" s="1012" t="str">
        <f t="shared" si="2404"/>
        <v>SO Silver 1000 Ounces</v>
      </c>
      <c r="GR330" s="1012" t="str">
        <f t="shared" si="2404"/>
        <v>A6 100,000 AUD</v>
      </c>
      <c r="GS330" s="1012" t="str">
        <f t="shared" si="2404"/>
        <v>MG 10,000 AUD</v>
      </c>
      <c r="GT330" s="1012" t="str">
        <f t="shared" si="2404"/>
        <v>D6 100,000 CAD</v>
      </c>
      <c r="GU330" s="1012" t="str">
        <f t="shared" si="2404"/>
        <v>S6 125,000 CHF</v>
      </c>
      <c r="GV330" s="1012" t="str">
        <f t="shared" si="2404"/>
        <v>WN 12,500 CHF</v>
      </c>
      <c r="GW330" s="1012" t="str">
        <f t="shared" si="2404"/>
        <v>E6 125,000 EUR</v>
      </c>
      <c r="GX330" s="1012" t="str">
        <f t="shared" si="2404"/>
        <v>E7 62,500 EUR</v>
      </c>
      <c r="GY330" s="1012" t="str">
        <f t="shared" si="2404"/>
        <v>MF 12,500 EUR</v>
      </c>
      <c r="GZ330" s="1012">
        <f t="shared" si="2404"/>
        <v>0</v>
      </c>
      <c r="HA330" s="1012" t="str">
        <f t="shared" si="2404"/>
        <v>J6 12,500,000 JPY</v>
      </c>
      <c r="HB330" s="1012" t="str">
        <f t="shared" si="2404"/>
        <v>J7 6,250,000 JPY</v>
      </c>
      <c r="HC330" s="1012" t="str">
        <f t="shared" si="2404"/>
        <v>WM 1,250,000 JPY</v>
      </c>
      <c r="HD330" s="1012" t="str">
        <f t="shared" si="2404"/>
        <v>DX 100,000 USD</v>
      </c>
      <c r="HE330" s="1012" t="str">
        <f t="shared" si="2404"/>
        <v>BT 5 Bitcoin</v>
      </c>
      <c r="HF330" s="1012" t="str">
        <f t="shared" si="2404"/>
        <v>CL Crude 1000 Barrels</v>
      </c>
      <c r="HG330" s="1012" t="str">
        <f t="shared" si="2404"/>
        <v>QM Crude 500 Barrels</v>
      </c>
      <c r="HH330" s="1012" t="str">
        <f t="shared" si="2404"/>
        <v>CY Crude 100 Barrels</v>
      </c>
      <c r="HI330" s="436"/>
      <c r="HJ330" s="1012" t="str">
        <f>HJ53</f>
        <v>Net Monthly Trading the Daily</v>
      </c>
      <c r="HK330" s="1012" t="str">
        <f>HK53</f>
        <v>Net Monthly trading the Hourly</v>
      </c>
      <c r="HL330" s="1012" t="str">
        <f>HL53</f>
        <v>Period           Ending</v>
      </c>
      <c r="HM330" s="1010" t="str">
        <f>HM53</f>
        <v xml:space="preserve">Cumulative Net Performance </v>
      </c>
      <c r="HN330" s="700">
        <f t="shared" si="2340"/>
        <v>43252</v>
      </c>
      <c r="HO330" s="160">
        <f t="shared" si="2341"/>
        <v>3564.76</v>
      </c>
      <c r="HP330" s="160">
        <f t="shared" si="2342"/>
        <v>0</v>
      </c>
      <c r="HQ330" s="171">
        <f t="shared" si="2343"/>
        <v>3564.76</v>
      </c>
      <c r="HR330" s="168">
        <f t="shared" si="2344"/>
        <v>1</v>
      </c>
      <c r="HS330" s="168">
        <f t="shared" si="2345"/>
        <v>0</v>
      </c>
      <c r="HT330" s="160">
        <f t="shared" si="2402"/>
        <v>369853.86</v>
      </c>
      <c r="HU330" s="158">
        <f>MAX(HT55:HT330)</f>
        <v>369853.86</v>
      </c>
      <c r="HV330" s="158">
        <f t="shared" si="2346"/>
        <v>0</v>
      </c>
      <c r="HW330" s="170"/>
      <c r="HX330" s="468"/>
      <c r="HY330" s="156"/>
      <c r="HZ330" s="156"/>
      <c r="IA330" s="156"/>
      <c r="IB330" s="156"/>
      <c r="IC330" s="156"/>
      <c r="ID330" s="156"/>
      <c r="IE330" s="156"/>
      <c r="IF330" s="156"/>
      <c r="IG330" s="156"/>
      <c r="IH330" s="156"/>
      <c r="II330" s="156"/>
      <c r="IJ330" s="156"/>
      <c r="IK330" s="156"/>
      <c r="IL330" s="156"/>
      <c r="IM330" s="156"/>
      <c r="IN330" s="156"/>
      <c r="IO330" s="156"/>
      <c r="IP330" s="156"/>
      <c r="IQ330" s="156"/>
      <c r="IR330" s="156"/>
      <c r="IS330" s="156"/>
      <c r="IT330" s="156"/>
      <c r="IU330" s="156"/>
      <c r="IV330" s="156"/>
      <c r="IW330" s="156"/>
      <c r="IX330" s="156"/>
      <c r="IY330" s="156"/>
      <c r="IZ330" s="156"/>
      <c r="JA330" s="156"/>
      <c r="JB330" s="156"/>
      <c r="JC330" s="156"/>
      <c r="JD330" s="156"/>
      <c r="JE330" s="156"/>
      <c r="JF330" s="156"/>
      <c r="JG330" s="156"/>
      <c r="JH330" s="156"/>
      <c r="JI330" s="156"/>
      <c r="JJ330" s="156"/>
      <c r="JK330" s="156"/>
      <c r="JL330" s="156"/>
      <c r="JM330" s="156"/>
      <c r="JN330" s="156"/>
      <c r="JO330" s="156"/>
      <c r="JP330" s="156"/>
      <c r="JQ330" s="156"/>
      <c r="JR330" s="156"/>
      <c r="JS330" s="156"/>
      <c r="JT330" s="156"/>
      <c r="JU330" s="156"/>
    </row>
    <row r="331" spans="1:281" s="174" customFormat="1" ht="19.5" customHeight="1" x14ac:dyDescent="0.35">
      <c r="A331" s="156"/>
      <c r="B331" s="813">
        <f t="shared" si="2347"/>
        <v>43282</v>
      </c>
      <c r="C331" s="814">
        <f t="shared" si="2348"/>
        <v>67570.86</v>
      </c>
      <c r="D331" s="816">
        <v>0</v>
      </c>
      <c r="E331" s="816">
        <v>0</v>
      </c>
      <c r="F331" s="814">
        <f t="shared" si="2233"/>
        <v>1518.6399999999999</v>
      </c>
      <c r="G331" s="817">
        <f t="shared" si="2349"/>
        <v>69089.5</v>
      </c>
      <c r="H331" s="818">
        <f t="shared" si="2350"/>
        <v>2.2474776849073695E-2</v>
      </c>
      <c r="I331" s="765">
        <f t="shared" si="2351"/>
        <v>371372.5</v>
      </c>
      <c r="J331" s="159">
        <f t="shared" si="2234"/>
        <v>0</v>
      </c>
      <c r="K331" s="267">
        <v>43282</v>
      </c>
      <c r="L331" s="162">
        <f t="shared" si="2352"/>
        <v>0</v>
      </c>
      <c r="M331" s="260">
        <v>712</v>
      </c>
      <c r="N331" s="175">
        <f t="shared" si="2235"/>
        <v>0</v>
      </c>
      <c r="O331" s="162">
        <f t="shared" si="2353"/>
        <v>0</v>
      </c>
      <c r="P331" s="260">
        <v>36.1</v>
      </c>
      <c r="Q331" s="176">
        <f t="shared" si="2236"/>
        <v>0</v>
      </c>
      <c r="R331" s="161">
        <f t="shared" si="2354"/>
        <v>0</v>
      </c>
      <c r="S331" s="259">
        <v>-2876.6</v>
      </c>
      <c r="T331" s="177">
        <f t="shared" si="2237"/>
        <v>0</v>
      </c>
      <c r="U331" s="164">
        <f t="shared" si="2355"/>
        <v>0</v>
      </c>
      <c r="V331" s="259">
        <v>-322.76</v>
      </c>
      <c r="W331" s="177">
        <f t="shared" si="2238"/>
        <v>0</v>
      </c>
      <c r="X331" s="164">
        <f t="shared" si="2356"/>
        <v>0</v>
      </c>
      <c r="Y331" s="248">
        <v>2917</v>
      </c>
      <c r="Z331" s="178">
        <f t="shared" si="2239"/>
        <v>0</v>
      </c>
      <c r="AA331" s="165">
        <f t="shared" si="2357"/>
        <v>0</v>
      </c>
      <c r="AB331" s="248">
        <v>1458.5</v>
      </c>
      <c r="AC331" s="179">
        <f t="shared" si="2240"/>
        <v>0</v>
      </c>
      <c r="AD331" s="164">
        <f t="shared" si="2358"/>
        <v>0</v>
      </c>
      <c r="AE331" s="248">
        <v>291.7</v>
      </c>
      <c r="AF331" s="179">
        <f t="shared" si="2241"/>
        <v>0</v>
      </c>
      <c r="AG331" s="164">
        <f t="shared" si="2359"/>
        <v>0</v>
      </c>
      <c r="AH331" s="439">
        <v>2965</v>
      </c>
      <c r="AI331" s="178">
        <f t="shared" si="2242"/>
        <v>0</v>
      </c>
      <c r="AJ331" s="165">
        <f t="shared" si="2360"/>
        <v>0</v>
      </c>
      <c r="AK331" s="439">
        <v>1482.5</v>
      </c>
      <c r="AL331" s="179">
        <f t="shared" si="2243"/>
        <v>0</v>
      </c>
      <c r="AM331" s="164">
        <f t="shared" si="2361"/>
        <v>0</v>
      </c>
      <c r="AN331" s="439">
        <v>593</v>
      </c>
      <c r="AO331" s="178">
        <f t="shared" si="2244"/>
        <v>0</v>
      </c>
      <c r="AP331" s="165">
        <f t="shared" si="2362"/>
        <v>0</v>
      </c>
      <c r="AQ331" s="259">
        <v>-251</v>
      </c>
      <c r="AR331" s="179">
        <f t="shared" si="2245"/>
        <v>0</v>
      </c>
      <c r="AS331" s="164">
        <f t="shared" si="2363"/>
        <v>1</v>
      </c>
      <c r="AT331" s="259">
        <v>-25.1</v>
      </c>
      <c r="AU331" s="180">
        <f t="shared" si="2246"/>
        <v>-25.1</v>
      </c>
      <c r="AV331" s="162">
        <f t="shared" si="2364"/>
        <v>0</v>
      </c>
      <c r="AW331" s="259">
        <v>-349</v>
      </c>
      <c r="AX331" s="176">
        <f t="shared" si="2247"/>
        <v>0</v>
      </c>
      <c r="AY331" s="161">
        <f t="shared" si="2365"/>
        <v>0</v>
      </c>
      <c r="AZ331" s="247">
        <v>-1210</v>
      </c>
      <c r="BA331" s="181">
        <f t="shared" si="2248"/>
        <v>0</v>
      </c>
      <c r="BB331" s="162">
        <f t="shared" si="2366"/>
        <v>0</v>
      </c>
      <c r="BC331" s="247">
        <v>-121</v>
      </c>
      <c r="BD331" s="182">
        <f t="shared" si="2249"/>
        <v>0</v>
      </c>
      <c r="BE331" s="161">
        <f t="shared" si="2367"/>
        <v>0</v>
      </c>
      <c r="BF331" s="247">
        <v>-1392</v>
      </c>
      <c r="BG331" s="182">
        <f t="shared" si="2250"/>
        <v>0</v>
      </c>
      <c r="BH331" s="161">
        <f t="shared" si="2368"/>
        <v>0</v>
      </c>
      <c r="BI331" s="247">
        <v>-754.5</v>
      </c>
      <c r="BJ331" s="180">
        <f t="shared" si="2251"/>
        <v>0</v>
      </c>
      <c r="BK331" s="161">
        <f t="shared" si="2369"/>
        <v>1</v>
      </c>
      <c r="BL331" s="247">
        <v>-244.5</v>
      </c>
      <c r="BM331" s="180">
        <f t="shared" si="2252"/>
        <v>-244.5</v>
      </c>
      <c r="BN331" s="161">
        <f t="shared" si="2370"/>
        <v>0</v>
      </c>
      <c r="BO331" s="260">
        <v>125</v>
      </c>
      <c r="BP331" s="176">
        <f t="shared" si="2253"/>
        <v>0</v>
      </c>
      <c r="BQ331" s="161">
        <f t="shared" si="2371"/>
        <v>0</v>
      </c>
      <c r="BR331" s="260">
        <v>1162.49</v>
      </c>
      <c r="BS331" s="182">
        <f t="shared" si="2254"/>
        <v>0</v>
      </c>
      <c r="BT331" s="161">
        <f t="shared" si="2372"/>
        <v>1</v>
      </c>
      <c r="BU331" s="260">
        <v>581.24</v>
      </c>
      <c r="BV331" s="180">
        <f t="shared" si="2255"/>
        <v>581.24</v>
      </c>
      <c r="BW331" s="162">
        <f t="shared" si="2373"/>
        <v>1</v>
      </c>
      <c r="BX331" s="260">
        <v>116.25</v>
      </c>
      <c r="BY331" s="176">
        <f t="shared" si="2256"/>
        <v>116.25</v>
      </c>
      <c r="BZ331" s="161">
        <f t="shared" si="2374"/>
        <v>0</v>
      </c>
      <c r="CA331" s="259">
        <v>-1882</v>
      </c>
      <c r="CB331" s="180">
        <f t="shared" si="2257"/>
        <v>0</v>
      </c>
      <c r="CC331" s="162">
        <f t="shared" si="2375"/>
        <v>0</v>
      </c>
      <c r="CD331" s="259">
        <v>-5170.8500000000004</v>
      </c>
      <c r="CE331" s="182">
        <f t="shared" si="2258"/>
        <v>0</v>
      </c>
      <c r="CF331" s="410">
        <f t="shared" si="2376"/>
        <v>0</v>
      </c>
      <c r="CG331" s="259">
        <v>-6499</v>
      </c>
      <c r="CH331" s="182">
        <f t="shared" si="2259"/>
        <v>0</v>
      </c>
      <c r="CI331" s="416">
        <f t="shared" si="2377"/>
        <v>0</v>
      </c>
      <c r="CJ331" s="259">
        <v>-3269</v>
      </c>
      <c r="CK331" s="444">
        <f t="shared" si="2260"/>
        <v>0</v>
      </c>
      <c r="CL331" s="162">
        <f t="shared" si="2378"/>
        <v>0</v>
      </c>
      <c r="CM331" s="259">
        <v>-685</v>
      </c>
      <c r="CN331" s="608">
        <f t="shared" si="2261"/>
        <v>0</v>
      </c>
      <c r="CO331" s="158">
        <f t="shared" si="2262"/>
        <v>427.89</v>
      </c>
      <c r="CP331" s="176">
        <f t="shared" si="2263"/>
        <v>1090.75</v>
      </c>
      <c r="CQ331" s="731">
        <f t="shared" si="2264"/>
        <v>1518.6399999999999</v>
      </c>
      <c r="CR331" s="599"/>
      <c r="CS331" s="359">
        <f t="shared" si="2379"/>
        <v>43282</v>
      </c>
      <c r="CT331" s="161">
        <f t="shared" si="2380"/>
        <v>0</v>
      </c>
      <c r="CU331" s="624">
        <v>456.02</v>
      </c>
      <c r="CV331" s="175">
        <f t="shared" si="2265"/>
        <v>0</v>
      </c>
      <c r="CW331" s="161">
        <f t="shared" si="2381"/>
        <v>0</v>
      </c>
      <c r="CX331" s="624">
        <v>45.6</v>
      </c>
      <c r="CY331" s="625">
        <f t="shared" si="2266"/>
        <v>0</v>
      </c>
      <c r="CZ331" s="161">
        <f t="shared" si="2382"/>
        <v>0</v>
      </c>
      <c r="DA331" s="624">
        <v>557</v>
      </c>
      <c r="DB331" s="626">
        <f t="shared" si="2267"/>
        <v>0</v>
      </c>
      <c r="DC331" s="161">
        <f t="shared" si="2383"/>
        <v>0</v>
      </c>
      <c r="DD331" s="624">
        <v>55.7</v>
      </c>
      <c r="DE331" s="626">
        <f t="shared" si="2268"/>
        <v>0</v>
      </c>
      <c r="DF331" s="161">
        <f t="shared" si="2384"/>
        <v>0</v>
      </c>
      <c r="DG331" s="624">
        <v>3187</v>
      </c>
      <c r="DH331" s="180">
        <f t="shared" si="2269"/>
        <v>0</v>
      </c>
      <c r="DI331" s="161">
        <f t="shared" si="2385"/>
        <v>0</v>
      </c>
      <c r="DJ331" s="624">
        <v>1593.5</v>
      </c>
      <c r="DK331" s="625">
        <f t="shared" si="2270"/>
        <v>0</v>
      </c>
      <c r="DL331" s="161">
        <f t="shared" si="2386"/>
        <v>0</v>
      </c>
      <c r="DM331" s="624">
        <v>318.7</v>
      </c>
      <c r="DN331" s="625">
        <f t="shared" si="2271"/>
        <v>0</v>
      </c>
      <c r="DO331" s="161">
        <f t="shared" si="2387"/>
        <v>0</v>
      </c>
      <c r="DP331" s="624">
        <v>1455</v>
      </c>
      <c r="DQ331" s="180">
        <f t="shared" si="2272"/>
        <v>0</v>
      </c>
      <c r="DR331" s="161">
        <f t="shared" si="2388"/>
        <v>0</v>
      </c>
      <c r="DS331" s="624">
        <v>727.5</v>
      </c>
      <c r="DT331" s="625">
        <f t="shared" si="2273"/>
        <v>0</v>
      </c>
      <c r="DU331" s="161">
        <f t="shared" si="2389"/>
        <v>0</v>
      </c>
      <c r="DV331" s="624">
        <v>291</v>
      </c>
      <c r="DW331" s="180">
        <f t="shared" si="2274"/>
        <v>0</v>
      </c>
      <c r="DX331" s="161">
        <f t="shared" si="2390"/>
        <v>1</v>
      </c>
      <c r="DY331" s="624">
        <v>1032</v>
      </c>
      <c r="DZ331" s="625">
        <f t="shared" si="2275"/>
        <v>1032</v>
      </c>
      <c r="EA331" s="161">
        <f t="shared" si="2391"/>
        <v>0</v>
      </c>
      <c r="EB331" s="624">
        <v>103.2</v>
      </c>
      <c r="EC331" s="180">
        <f t="shared" si="2276"/>
        <v>0</v>
      </c>
      <c r="ED331" s="161">
        <f t="shared" si="2392"/>
        <v>2</v>
      </c>
      <c r="EE331" s="624">
        <v>770</v>
      </c>
      <c r="EF331" s="625">
        <f t="shared" si="2277"/>
        <v>1540</v>
      </c>
      <c r="EG331" s="161">
        <f t="shared" si="2393"/>
        <v>0</v>
      </c>
      <c r="EH331" s="624">
        <v>-2695.01</v>
      </c>
      <c r="EI331" s="626">
        <f t="shared" si="2278"/>
        <v>0</v>
      </c>
      <c r="EJ331" s="161">
        <f t="shared" si="2394"/>
        <v>0</v>
      </c>
      <c r="EK331" s="624">
        <v>-269.5</v>
      </c>
      <c r="EL331" s="626">
        <f t="shared" si="2279"/>
        <v>0</v>
      </c>
      <c r="EM331" s="161">
        <f t="shared" si="2395"/>
        <v>0</v>
      </c>
      <c r="EN331" s="624">
        <v>25</v>
      </c>
      <c r="EO331" s="180">
        <f t="shared" si="2280"/>
        <v>0</v>
      </c>
      <c r="EP331" s="161">
        <f t="shared" si="2396"/>
        <v>0</v>
      </c>
      <c r="EQ331" s="624">
        <v>12.5</v>
      </c>
      <c r="ER331" s="180">
        <f t="shared" si="2281"/>
        <v>0</v>
      </c>
      <c r="ES331" s="161">
        <f t="shared" si="2397"/>
        <v>0</v>
      </c>
      <c r="ET331" s="624">
        <v>2.5</v>
      </c>
      <c r="EU331" s="625">
        <f t="shared" si="2282"/>
        <v>0</v>
      </c>
      <c r="EV331" s="161">
        <f t="shared" si="2398"/>
        <v>1</v>
      </c>
      <c r="EW331" s="624">
        <v>-987.5</v>
      </c>
      <c r="EX331" s="626">
        <f t="shared" si="2283"/>
        <v>-987.5</v>
      </c>
      <c r="EY331" s="161">
        <f t="shared" si="2399"/>
        <v>1</v>
      </c>
      <c r="EZ331" s="624">
        <v>-493.75</v>
      </c>
      <c r="FA331" s="180">
        <f t="shared" si="2284"/>
        <v>-493.75</v>
      </c>
      <c r="FB331" s="161">
        <f t="shared" si="2400"/>
        <v>0</v>
      </c>
      <c r="FC331" s="624">
        <v>-98.75</v>
      </c>
      <c r="FD331" s="625">
        <f t="shared" si="2285"/>
        <v>0</v>
      </c>
      <c r="FE331" s="161">
        <f t="shared" si="2401"/>
        <v>0</v>
      </c>
      <c r="FF331" s="624">
        <v>1059</v>
      </c>
      <c r="FG331" s="180">
        <f t="shared" si="2286"/>
        <v>0</v>
      </c>
      <c r="FH331" s="860"/>
      <c r="FI331" s="564"/>
      <c r="FJ331" s="922"/>
      <c r="FK331" s="922"/>
      <c r="FL331" s="922"/>
      <c r="FM331" s="922"/>
      <c r="FN331" s="922"/>
      <c r="FO331" s="922"/>
      <c r="FP331" s="922"/>
      <c r="FQ331" s="922"/>
      <c r="FR331" s="922"/>
      <c r="FS331" s="922"/>
      <c r="FT331" s="922"/>
      <c r="FU331" s="922"/>
      <c r="FV331" s="922"/>
      <c r="FW331" s="922"/>
      <c r="FX331" s="922"/>
      <c r="FY331" s="922"/>
      <c r="FZ331" s="922"/>
      <c r="GA331" s="922"/>
      <c r="GB331" s="922"/>
      <c r="GC331" s="922"/>
      <c r="GD331" s="922"/>
      <c r="GE331" s="924"/>
      <c r="GF331" s="926"/>
      <c r="GG331" s="928"/>
      <c r="GH331" s="1039"/>
      <c r="GI331" s="1013"/>
      <c r="GJ331" s="1013"/>
      <c r="GK331" s="1013"/>
      <c r="GL331" s="1013"/>
      <c r="GM331" s="1013"/>
      <c r="GN331" s="1013"/>
      <c r="GO331" s="1013"/>
      <c r="GP331" s="1013"/>
      <c r="GQ331" s="1013"/>
      <c r="GR331" s="1013"/>
      <c r="GS331" s="1013"/>
      <c r="GT331" s="1013"/>
      <c r="GU331" s="1013"/>
      <c r="GV331" s="1013"/>
      <c r="GW331" s="1013"/>
      <c r="GX331" s="1013"/>
      <c r="GY331" s="1013"/>
      <c r="GZ331" s="1013"/>
      <c r="HA331" s="1013"/>
      <c r="HB331" s="1013"/>
      <c r="HC331" s="1013"/>
      <c r="HD331" s="1013"/>
      <c r="HE331" s="1013"/>
      <c r="HF331" s="1013"/>
      <c r="HG331" s="1013"/>
      <c r="HH331" s="1013"/>
      <c r="HI331" s="436"/>
      <c r="HJ331" s="1013"/>
      <c r="HK331" s="1013"/>
      <c r="HL331" s="1013"/>
      <c r="HM331" s="1011"/>
      <c r="HN331" s="700">
        <f t="shared" si="2340"/>
        <v>43282</v>
      </c>
      <c r="HO331" s="160">
        <f t="shared" si="2341"/>
        <v>1518.6399999999999</v>
      </c>
      <c r="HP331" s="160">
        <f t="shared" si="2342"/>
        <v>0</v>
      </c>
      <c r="HQ331" s="171">
        <f t="shared" si="2343"/>
        <v>1518.6399999999999</v>
      </c>
      <c r="HR331" s="168">
        <f t="shared" si="2344"/>
        <v>1</v>
      </c>
      <c r="HS331" s="168">
        <f t="shared" si="2345"/>
        <v>0</v>
      </c>
      <c r="HT331" s="160">
        <f t="shared" si="2402"/>
        <v>371372.5</v>
      </c>
      <c r="HU331" s="158">
        <f>MAX(HT55:HT331)</f>
        <v>371372.5</v>
      </c>
      <c r="HV331" s="158">
        <f t="shared" si="2346"/>
        <v>0</v>
      </c>
      <c r="HW331" s="170"/>
      <c r="HX331" s="468"/>
      <c r="HY331" s="156"/>
      <c r="HZ331" s="156"/>
      <c r="IA331" s="156"/>
      <c r="IB331" s="156"/>
      <c r="IC331" s="156"/>
      <c r="ID331" s="156"/>
      <c r="IE331" s="156"/>
      <c r="IF331" s="156"/>
      <c r="IG331" s="156"/>
      <c r="IH331" s="156"/>
      <c r="II331" s="156"/>
      <c r="IJ331" s="156"/>
      <c r="IK331" s="156"/>
      <c r="IL331" s="156"/>
      <c r="IM331" s="156"/>
      <c r="IN331" s="156"/>
      <c r="IO331" s="156"/>
      <c r="IP331" s="156"/>
      <c r="IQ331" s="156"/>
      <c r="IR331" s="156"/>
      <c r="IS331" s="156"/>
      <c r="IT331" s="156"/>
      <c r="IU331" s="156"/>
      <c r="IV331" s="156"/>
      <c r="IW331" s="156"/>
      <c r="IX331" s="156"/>
      <c r="IY331" s="156"/>
      <c r="IZ331" s="156"/>
      <c r="JA331" s="156"/>
      <c r="JB331" s="156"/>
      <c r="JC331" s="156"/>
      <c r="JD331" s="156"/>
      <c r="JE331" s="156"/>
      <c r="JF331" s="156"/>
      <c r="JG331" s="156"/>
      <c r="JH331" s="156"/>
      <c r="JI331" s="156"/>
      <c r="JJ331" s="156"/>
      <c r="JK331" s="156"/>
      <c r="JL331" s="156"/>
      <c r="JM331" s="156"/>
      <c r="JN331" s="156"/>
      <c r="JO331" s="156"/>
      <c r="JP331" s="156"/>
      <c r="JQ331" s="156"/>
      <c r="JR331" s="156"/>
      <c r="JS331" s="156"/>
      <c r="JT331" s="156"/>
      <c r="JU331" s="156"/>
    </row>
    <row r="332" spans="1:281" s="174" customFormat="1" ht="19.5" customHeight="1" x14ac:dyDescent="0.35">
      <c r="A332" s="156"/>
      <c r="B332" s="813">
        <f t="shared" si="2347"/>
        <v>43313</v>
      </c>
      <c r="C332" s="814">
        <f t="shared" si="2348"/>
        <v>69089.5</v>
      </c>
      <c r="D332" s="816">
        <v>0</v>
      </c>
      <c r="E332" s="816">
        <v>0</v>
      </c>
      <c r="F332" s="814">
        <f t="shared" si="2233"/>
        <v>4816.13</v>
      </c>
      <c r="G332" s="817">
        <f t="shared" si="2349"/>
        <v>73905.63</v>
      </c>
      <c r="H332" s="818">
        <f t="shared" si="2350"/>
        <v>6.9708566424709975E-2</v>
      </c>
      <c r="I332" s="765">
        <f t="shared" si="2351"/>
        <v>376188.63</v>
      </c>
      <c r="J332" s="159">
        <f t="shared" si="2234"/>
        <v>0</v>
      </c>
      <c r="K332" s="267">
        <v>43313</v>
      </c>
      <c r="L332" s="162">
        <f t="shared" si="2352"/>
        <v>0</v>
      </c>
      <c r="M332" s="260">
        <v>4261.5</v>
      </c>
      <c r="N332" s="175">
        <f t="shared" si="2235"/>
        <v>0</v>
      </c>
      <c r="O332" s="162">
        <f t="shared" si="2353"/>
        <v>0</v>
      </c>
      <c r="P332" s="260">
        <v>426.15</v>
      </c>
      <c r="Q332" s="176">
        <f t="shared" si="2236"/>
        <v>0</v>
      </c>
      <c r="R332" s="161">
        <f t="shared" si="2354"/>
        <v>0</v>
      </c>
      <c r="S332" s="260">
        <v>8451.4</v>
      </c>
      <c r="T332" s="177">
        <f t="shared" si="2237"/>
        <v>0</v>
      </c>
      <c r="U332" s="164">
        <f t="shared" si="2355"/>
        <v>0</v>
      </c>
      <c r="V332" s="260">
        <v>845.14</v>
      </c>
      <c r="W332" s="177">
        <f t="shared" si="2238"/>
        <v>0</v>
      </c>
      <c r="X332" s="164">
        <f t="shared" si="2356"/>
        <v>0</v>
      </c>
      <c r="Y332" s="248">
        <v>2223</v>
      </c>
      <c r="Z332" s="178">
        <f t="shared" si="2239"/>
        <v>0</v>
      </c>
      <c r="AA332" s="165">
        <f t="shared" si="2357"/>
        <v>0</v>
      </c>
      <c r="AB332" s="248">
        <v>1111.5</v>
      </c>
      <c r="AC332" s="179">
        <f t="shared" si="2240"/>
        <v>0</v>
      </c>
      <c r="AD332" s="164">
        <f t="shared" si="2358"/>
        <v>0</v>
      </c>
      <c r="AE332" s="248">
        <v>222.3</v>
      </c>
      <c r="AF332" s="179">
        <f t="shared" si="2241"/>
        <v>0</v>
      </c>
      <c r="AG332" s="164">
        <f t="shared" si="2359"/>
        <v>0</v>
      </c>
      <c r="AH332" s="439">
        <v>4905</v>
      </c>
      <c r="AI332" s="178">
        <f t="shared" si="2242"/>
        <v>0</v>
      </c>
      <c r="AJ332" s="165">
        <f t="shared" si="2360"/>
        <v>0</v>
      </c>
      <c r="AK332" s="439">
        <v>2452.5</v>
      </c>
      <c r="AL332" s="179">
        <f t="shared" si="2243"/>
        <v>0</v>
      </c>
      <c r="AM332" s="164">
        <f t="shared" si="2361"/>
        <v>0</v>
      </c>
      <c r="AN332" s="439">
        <v>981</v>
      </c>
      <c r="AO332" s="178">
        <f t="shared" si="2244"/>
        <v>0</v>
      </c>
      <c r="AP332" s="165">
        <f t="shared" si="2362"/>
        <v>0</v>
      </c>
      <c r="AQ332" s="260">
        <v>2394</v>
      </c>
      <c r="AR332" s="179">
        <f t="shared" si="2245"/>
        <v>0</v>
      </c>
      <c r="AS332" s="164">
        <f t="shared" si="2363"/>
        <v>1</v>
      </c>
      <c r="AT332" s="260">
        <v>239.4</v>
      </c>
      <c r="AU332" s="180">
        <f t="shared" si="2246"/>
        <v>239.4</v>
      </c>
      <c r="AV332" s="162">
        <f t="shared" si="2364"/>
        <v>0</v>
      </c>
      <c r="AW332" s="259">
        <v>-1409</v>
      </c>
      <c r="AX332" s="176">
        <f t="shared" si="2247"/>
        <v>0</v>
      </c>
      <c r="AY332" s="161">
        <f t="shared" si="2365"/>
        <v>0</v>
      </c>
      <c r="AZ332" s="248">
        <v>2413.5</v>
      </c>
      <c r="BA332" s="181">
        <f t="shared" si="2248"/>
        <v>0</v>
      </c>
      <c r="BB332" s="162">
        <f t="shared" si="2366"/>
        <v>0</v>
      </c>
      <c r="BC332" s="248">
        <v>237.45</v>
      </c>
      <c r="BD332" s="182">
        <f t="shared" si="2249"/>
        <v>0</v>
      </c>
      <c r="BE332" s="161">
        <f t="shared" si="2367"/>
        <v>0</v>
      </c>
      <c r="BF332" s="247">
        <v>-213</v>
      </c>
      <c r="BG332" s="182">
        <f t="shared" si="2250"/>
        <v>0</v>
      </c>
      <c r="BH332" s="161">
        <f t="shared" si="2368"/>
        <v>0</v>
      </c>
      <c r="BI332" s="247">
        <v>-145.5</v>
      </c>
      <c r="BJ332" s="180">
        <f t="shared" si="2251"/>
        <v>0</v>
      </c>
      <c r="BK332" s="161">
        <f t="shared" si="2369"/>
        <v>1</v>
      </c>
      <c r="BL332" s="247">
        <v>-91.5</v>
      </c>
      <c r="BM332" s="180">
        <f t="shared" si="2252"/>
        <v>-91.5</v>
      </c>
      <c r="BN332" s="161">
        <f t="shared" si="2370"/>
        <v>0</v>
      </c>
      <c r="BO332" s="260">
        <v>412.5</v>
      </c>
      <c r="BP332" s="176">
        <f t="shared" si="2253"/>
        <v>0</v>
      </c>
      <c r="BQ332" s="161">
        <f t="shared" si="2371"/>
        <v>0</v>
      </c>
      <c r="BR332" s="259">
        <v>-428.01</v>
      </c>
      <c r="BS332" s="182">
        <f t="shared" si="2254"/>
        <v>0</v>
      </c>
      <c r="BT332" s="161">
        <f t="shared" si="2372"/>
        <v>1</v>
      </c>
      <c r="BU332" s="259">
        <v>-253.01</v>
      </c>
      <c r="BV332" s="180">
        <f t="shared" si="2255"/>
        <v>-253.01</v>
      </c>
      <c r="BW332" s="162">
        <f t="shared" si="2373"/>
        <v>1</v>
      </c>
      <c r="BX332" s="259">
        <v>-113</v>
      </c>
      <c r="BY332" s="176">
        <f t="shared" si="2256"/>
        <v>-113</v>
      </c>
      <c r="BZ332" s="161">
        <f t="shared" si="2374"/>
        <v>0</v>
      </c>
      <c r="CA332" s="260">
        <v>318.99</v>
      </c>
      <c r="CB332" s="180">
        <f t="shared" si="2257"/>
        <v>0</v>
      </c>
      <c r="CC332" s="162">
        <f t="shared" si="2375"/>
        <v>0</v>
      </c>
      <c r="CD332" s="259">
        <v>-4912.5</v>
      </c>
      <c r="CE332" s="182">
        <f t="shared" si="2258"/>
        <v>0</v>
      </c>
      <c r="CF332" s="410">
        <f t="shared" si="2376"/>
        <v>0</v>
      </c>
      <c r="CG332" s="260">
        <v>781</v>
      </c>
      <c r="CH332" s="182">
        <f t="shared" si="2259"/>
        <v>0</v>
      </c>
      <c r="CI332" s="416">
        <f t="shared" si="2377"/>
        <v>0</v>
      </c>
      <c r="CJ332" s="260">
        <v>371</v>
      </c>
      <c r="CK332" s="444">
        <f t="shared" si="2260"/>
        <v>0</v>
      </c>
      <c r="CL332" s="162">
        <f t="shared" si="2378"/>
        <v>0</v>
      </c>
      <c r="CM332" s="260">
        <v>43</v>
      </c>
      <c r="CN332" s="608">
        <f t="shared" si="2261"/>
        <v>0</v>
      </c>
      <c r="CO332" s="158">
        <f t="shared" si="2262"/>
        <v>-218.10999999999999</v>
      </c>
      <c r="CP332" s="176">
        <f t="shared" si="2263"/>
        <v>5034.24</v>
      </c>
      <c r="CQ332" s="731">
        <f t="shared" si="2264"/>
        <v>4816.13</v>
      </c>
      <c r="CR332" s="599"/>
      <c r="CS332" s="359">
        <f t="shared" si="2379"/>
        <v>43313</v>
      </c>
      <c r="CT332" s="161">
        <f t="shared" si="2380"/>
        <v>0</v>
      </c>
      <c r="CU332" s="624">
        <v>3841.51</v>
      </c>
      <c r="CV332" s="175">
        <f t="shared" si="2265"/>
        <v>0</v>
      </c>
      <c r="CW332" s="161">
        <f t="shared" si="2381"/>
        <v>0</v>
      </c>
      <c r="CX332" s="624">
        <v>384.15</v>
      </c>
      <c r="CY332" s="625">
        <f t="shared" si="2266"/>
        <v>0</v>
      </c>
      <c r="CZ332" s="161">
        <f t="shared" si="2382"/>
        <v>0</v>
      </c>
      <c r="DA332" s="624">
        <v>-1579.01</v>
      </c>
      <c r="DB332" s="626">
        <f t="shared" si="2267"/>
        <v>0</v>
      </c>
      <c r="DC332" s="161">
        <f t="shared" si="2383"/>
        <v>0</v>
      </c>
      <c r="DD332" s="624">
        <v>-157.9</v>
      </c>
      <c r="DE332" s="626">
        <f t="shared" si="2268"/>
        <v>0</v>
      </c>
      <c r="DF332" s="161">
        <f t="shared" si="2384"/>
        <v>0</v>
      </c>
      <c r="DG332" s="624">
        <v>1152</v>
      </c>
      <c r="DH332" s="180">
        <f t="shared" si="2269"/>
        <v>0</v>
      </c>
      <c r="DI332" s="161">
        <f t="shared" si="2385"/>
        <v>0</v>
      </c>
      <c r="DJ332" s="624">
        <v>576</v>
      </c>
      <c r="DK332" s="625">
        <f t="shared" si="2270"/>
        <v>0</v>
      </c>
      <c r="DL332" s="161">
        <f t="shared" si="2386"/>
        <v>0</v>
      </c>
      <c r="DM332" s="624">
        <v>115.2</v>
      </c>
      <c r="DN332" s="625">
        <f t="shared" si="2271"/>
        <v>0</v>
      </c>
      <c r="DO332" s="161">
        <f t="shared" si="2387"/>
        <v>0</v>
      </c>
      <c r="DP332" s="624">
        <v>14.99</v>
      </c>
      <c r="DQ332" s="180">
        <f t="shared" si="2272"/>
        <v>0</v>
      </c>
      <c r="DR332" s="161">
        <f t="shared" si="2388"/>
        <v>0</v>
      </c>
      <c r="DS332" s="624">
        <v>7.5</v>
      </c>
      <c r="DT332" s="625">
        <f t="shared" si="2273"/>
        <v>0</v>
      </c>
      <c r="DU332" s="161">
        <f t="shared" si="2389"/>
        <v>0</v>
      </c>
      <c r="DV332" s="624">
        <v>3</v>
      </c>
      <c r="DW332" s="180">
        <f t="shared" si="2274"/>
        <v>0</v>
      </c>
      <c r="DX332" s="161">
        <f t="shared" si="2390"/>
        <v>1</v>
      </c>
      <c r="DY332" s="624">
        <v>1718</v>
      </c>
      <c r="DZ332" s="625">
        <f t="shared" si="2275"/>
        <v>1718</v>
      </c>
      <c r="EA332" s="161">
        <f t="shared" si="2391"/>
        <v>0</v>
      </c>
      <c r="EB332" s="624">
        <v>171.8</v>
      </c>
      <c r="EC332" s="180">
        <f t="shared" si="2276"/>
        <v>0</v>
      </c>
      <c r="ED332" s="161">
        <f t="shared" si="2392"/>
        <v>2</v>
      </c>
      <c r="EE332" s="624">
        <v>1030</v>
      </c>
      <c r="EF332" s="625">
        <f t="shared" si="2277"/>
        <v>2060</v>
      </c>
      <c r="EG332" s="161">
        <f t="shared" si="2393"/>
        <v>0</v>
      </c>
      <c r="EH332" s="624">
        <v>2420</v>
      </c>
      <c r="EI332" s="626">
        <f t="shared" si="2278"/>
        <v>0</v>
      </c>
      <c r="EJ332" s="161">
        <f t="shared" si="2394"/>
        <v>0</v>
      </c>
      <c r="EK332" s="624">
        <v>242</v>
      </c>
      <c r="EL332" s="626">
        <f t="shared" si="2279"/>
        <v>0</v>
      </c>
      <c r="EM332" s="161">
        <f t="shared" si="2395"/>
        <v>0</v>
      </c>
      <c r="EN332" s="624">
        <v>478.75</v>
      </c>
      <c r="EO332" s="180">
        <f t="shared" si="2280"/>
        <v>0</v>
      </c>
      <c r="EP332" s="161">
        <f t="shared" si="2396"/>
        <v>0</v>
      </c>
      <c r="EQ332" s="624">
        <v>239.37</v>
      </c>
      <c r="ER332" s="180">
        <f t="shared" si="2281"/>
        <v>0</v>
      </c>
      <c r="ES332" s="161">
        <f t="shared" si="2397"/>
        <v>0</v>
      </c>
      <c r="ET332" s="624">
        <v>47.88</v>
      </c>
      <c r="EU332" s="625">
        <f t="shared" si="2282"/>
        <v>0</v>
      </c>
      <c r="EV332" s="161">
        <f t="shared" si="2398"/>
        <v>1</v>
      </c>
      <c r="EW332" s="624">
        <v>837.49</v>
      </c>
      <c r="EX332" s="626">
        <f t="shared" si="2283"/>
        <v>837.49</v>
      </c>
      <c r="EY332" s="161">
        <f t="shared" si="2399"/>
        <v>1</v>
      </c>
      <c r="EZ332" s="624">
        <v>418.75</v>
      </c>
      <c r="FA332" s="180">
        <f t="shared" si="2284"/>
        <v>418.75</v>
      </c>
      <c r="FB332" s="161">
        <f t="shared" si="2400"/>
        <v>0</v>
      </c>
      <c r="FC332" s="624">
        <v>83.75</v>
      </c>
      <c r="FD332" s="625">
        <f t="shared" si="2285"/>
        <v>0</v>
      </c>
      <c r="FE332" s="161">
        <f t="shared" si="2401"/>
        <v>0</v>
      </c>
      <c r="FF332" s="624">
        <v>-2381</v>
      </c>
      <c r="FG332" s="180">
        <f t="shared" si="2286"/>
        <v>0</v>
      </c>
      <c r="FH332" s="860"/>
      <c r="FI332" s="436"/>
      <c r="FJ332" s="668"/>
      <c r="FK332" s="668"/>
      <c r="FL332" s="668"/>
      <c r="FM332" s="668"/>
      <c r="FN332" s="668"/>
      <c r="FO332" s="668"/>
      <c r="FP332" s="668"/>
      <c r="FQ332" s="668"/>
      <c r="FR332" s="668"/>
      <c r="FS332" s="433"/>
      <c r="FT332" s="433"/>
      <c r="FU332" s="433"/>
      <c r="FV332" s="433"/>
      <c r="FW332" s="433"/>
      <c r="FX332" s="433"/>
      <c r="FY332" s="433"/>
      <c r="FZ332" s="433"/>
      <c r="GA332" s="433"/>
      <c r="GB332" s="433"/>
      <c r="GC332" s="433"/>
      <c r="GD332" s="433"/>
      <c r="GE332" s="433"/>
      <c r="GF332" s="173"/>
      <c r="GG332" s="692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65"/>
      <c r="HG332" s="65"/>
      <c r="HH332" s="65"/>
      <c r="HI332" s="436"/>
      <c r="HJ332" s="196"/>
      <c r="HK332" s="436"/>
      <c r="HL332" s="197"/>
      <c r="HM332" s="196"/>
      <c r="HN332" s="700">
        <f t="shared" si="2340"/>
        <v>43313</v>
      </c>
      <c r="HO332" s="160">
        <f t="shared" si="2341"/>
        <v>4816.13</v>
      </c>
      <c r="HP332" s="160">
        <f t="shared" si="2342"/>
        <v>0</v>
      </c>
      <c r="HQ332" s="171">
        <f t="shared" si="2343"/>
        <v>4816.13</v>
      </c>
      <c r="HR332" s="168">
        <f t="shared" si="2344"/>
        <v>1</v>
      </c>
      <c r="HS332" s="168">
        <f t="shared" si="2345"/>
        <v>0</v>
      </c>
      <c r="HT332" s="160">
        <f t="shared" si="2402"/>
        <v>376188.63</v>
      </c>
      <c r="HU332" s="158">
        <f>MAX(HT55:HT332)</f>
        <v>376188.63</v>
      </c>
      <c r="HV332" s="158">
        <f t="shared" si="2346"/>
        <v>0</v>
      </c>
      <c r="HW332" s="170"/>
      <c r="HX332" s="468"/>
      <c r="HY332" s="156"/>
      <c r="HZ332" s="156"/>
      <c r="IA332" s="156"/>
      <c r="IB332" s="156"/>
      <c r="IC332" s="156"/>
      <c r="ID332" s="156"/>
      <c r="IE332" s="156"/>
      <c r="IF332" s="156"/>
      <c r="IG332" s="156"/>
      <c r="IH332" s="156"/>
      <c r="II332" s="156"/>
      <c r="IJ332" s="156"/>
      <c r="IK332" s="156"/>
      <c r="IL332" s="156"/>
      <c r="IM332" s="156"/>
      <c r="IN332" s="156"/>
      <c r="IO332" s="156"/>
      <c r="IP332" s="156"/>
      <c r="IQ332" s="156"/>
      <c r="IR332" s="156"/>
      <c r="IS332" s="156"/>
      <c r="IT332" s="156"/>
      <c r="IU332" s="156"/>
      <c r="IV332" s="156"/>
      <c r="IW332" s="156"/>
      <c r="IX332" s="156"/>
      <c r="IY332" s="156"/>
      <c r="IZ332" s="156"/>
      <c r="JA332" s="156"/>
      <c r="JB332" s="156"/>
      <c r="JC332" s="156"/>
      <c r="JD332" s="156"/>
      <c r="JE332" s="156"/>
      <c r="JF332" s="156"/>
      <c r="JG332" s="156"/>
      <c r="JH332" s="156"/>
      <c r="JI332" s="156"/>
      <c r="JJ332" s="156"/>
      <c r="JK332" s="156"/>
      <c r="JL332" s="156"/>
      <c r="JM332" s="156"/>
      <c r="JN332" s="156"/>
      <c r="JO332" s="156"/>
      <c r="JP332" s="156"/>
      <c r="JQ332" s="156"/>
      <c r="JR332" s="156"/>
      <c r="JS332" s="156"/>
      <c r="JT332" s="156"/>
      <c r="JU332" s="156"/>
    </row>
    <row r="333" spans="1:281" s="174" customFormat="1" ht="19.5" customHeight="1" x14ac:dyDescent="0.35">
      <c r="A333" s="156"/>
      <c r="B333" s="813">
        <f t="shared" si="2347"/>
        <v>43344</v>
      </c>
      <c r="C333" s="814">
        <f t="shared" si="2348"/>
        <v>73905.63</v>
      </c>
      <c r="D333" s="816">
        <v>0</v>
      </c>
      <c r="E333" s="816">
        <v>0</v>
      </c>
      <c r="F333" s="814">
        <f t="shared" si="2233"/>
        <v>8661.6</v>
      </c>
      <c r="G333" s="817">
        <f t="shared" si="2349"/>
        <v>82567.23000000001</v>
      </c>
      <c r="H333" s="818">
        <f t="shared" si="2350"/>
        <v>0.11719810791139998</v>
      </c>
      <c r="I333" s="765">
        <f t="shared" si="2351"/>
        <v>384850.23</v>
      </c>
      <c r="J333" s="159">
        <f t="shared" si="2234"/>
        <v>0</v>
      </c>
      <c r="K333" s="267">
        <v>43344</v>
      </c>
      <c r="L333" s="162">
        <f t="shared" si="2352"/>
        <v>0</v>
      </c>
      <c r="M333" s="260">
        <v>623</v>
      </c>
      <c r="N333" s="175">
        <f t="shared" si="2235"/>
        <v>0</v>
      </c>
      <c r="O333" s="162">
        <f t="shared" si="2353"/>
        <v>0</v>
      </c>
      <c r="P333" s="260">
        <v>62.3</v>
      </c>
      <c r="Q333" s="176">
        <f t="shared" si="2236"/>
        <v>0</v>
      </c>
      <c r="R333" s="161">
        <f t="shared" si="2354"/>
        <v>0</v>
      </c>
      <c r="S333" s="259">
        <v>-538</v>
      </c>
      <c r="T333" s="177">
        <f t="shared" si="2237"/>
        <v>0</v>
      </c>
      <c r="U333" s="164">
        <f t="shared" si="2355"/>
        <v>0</v>
      </c>
      <c r="V333" s="259">
        <v>-53.8</v>
      </c>
      <c r="W333" s="177">
        <f t="shared" si="2238"/>
        <v>0</v>
      </c>
      <c r="X333" s="164">
        <f t="shared" si="2356"/>
        <v>0</v>
      </c>
      <c r="Y333" s="247">
        <v>-1000</v>
      </c>
      <c r="Z333" s="178">
        <f t="shared" si="2239"/>
        <v>0</v>
      </c>
      <c r="AA333" s="165">
        <f t="shared" si="2357"/>
        <v>0</v>
      </c>
      <c r="AB333" s="247">
        <v>-539</v>
      </c>
      <c r="AC333" s="179">
        <f t="shared" si="2240"/>
        <v>0</v>
      </c>
      <c r="AD333" s="164">
        <f t="shared" si="2358"/>
        <v>0</v>
      </c>
      <c r="AE333" s="247">
        <v>-170.2</v>
      </c>
      <c r="AF333" s="179">
        <f t="shared" si="2241"/>
        <v>0</v>
      </c>
      <c r="AG333" s="164">
        <f t="shared" si="2359"/>
        <v>0</v>
      </c>
      <c r="AH333" s="243">
        <v>-650</v>
      </c>
      <c r="AI333" s="178">
        <f t="shared" si="2242"/>
        <v>0</v>
      </c>
      <c r="AJ333" s="165">
        <f t="shared" si="2360"/>
        <v>0</v>
      </c>
      <c r="AK333" s="243">
        <v>-325</v>
      </c>
      <c r="AL333" s="179">
        <f t="shared" si="2243"/>
        <v>0</v>
      </c>
      <c r="AM333" s="164">
        <f t="shared" si="2361"/>
        <v>0</v>
      </c>
      <c r="AN333" s="243">
        <v>-130</v>
      </c>
      <c r="AO333" s="178">
        <f t="shared" si="2244"/>
        <v>0</v>
      </c>
      <c r="AP333" s="165">
        <f t="shared" si="2362"/>
        <v>0</v>
      </c>
      <c r="AQ333" s="259">
        <v>-1657</v>
      </c>
      <c r="AR333" s="179">
        <f t="shared" si="2245"/>
        <v>0</v>
      </c>
      <c r="AS333" s="164">
        <f t="shared" si="2363"/>
        <v>1</v>
      </c>
      <c r="AT333" s="259">
        <v>-200.8</v>
      </c>
      <c r="AU333" s="180">
        <f t="shared" si="2246"/>
        <v>-200.8</v>
      </c>
      <c r="AV333" s="162">
        <f t="shared" si="2364"/>
        <v>0</v>
      </c>
      <c r="AW333" s="260">
        <v>194</v>
      </c>
      <c r="AX333" s="176">
        <f t="shared" si="2247"/>
        <v>0</v>
      </c>
      <c r="AY333" s="161">
        <f t="shared" si="2365"/>
        <v>0</v>
      </c>
      <c r="AZ333" s="247">
        <v>-1022.5</v>
      </c>
      <c r="BA333" s="181">
        <f t="shared" si="2248"/>
        <v>0</v>
      </c>
      <c r="BB333" s="162">
        <f t="shared" si="2366"/>
        <v>0</v>
      </c>
      <c r="BC333" s="247">
        <v>-102.25</v>
      </c>
      <c r="BD333" s="182">
        <f t="shared" si="2249"/>
        <v>0</v>
      </c>
      <c r="BE333" s="161">
        <f t="shared" si="2367"/>
        <v>0</v>
      </c>
      <c r="BF333" s="248">
        <v>41.25</v>
      </c>
      <c r="BG333" s="182">
        <f t="shared" si="2250"/>
        <v>0</v>
      </c>
      <c r="BH333" s="161">
        <f t="shared" si="2368"/>
        <v>0</v>
      </c>
      <c r="BI333" s="248">
        <v>20.63</v>
      </c>
      <c r="BJ333" s="180">
        <f t="shared" si="2251"/>
        <v>0</v>
      </c>
      <c r="BK333" s="161">
        <f t="shared" si="2369"/>
        <v>1</v>
      </c>
      <c r="BL333" s="248">
        <v>4.13</v>
      </c>
      <c r="BM333" s="180">
        <f t="shared" si="2252"/>
        <v>4.13</v>
      </c>
      <c r="BN333" s="161">
        <f t="shared" si="2370"/>
        <v>0</v>
      </c>
      <c r="BO333" s="260">
        <v>829.75</v>
      </c>
      <c r="BP333" s="176">
        <f t="shared" si="2253"/>
        <v>0</v>
      </c>
      <c r="BQ333" s="161">
        <f t="shared" si="2371"/>
        <v>0</v>
      </c>
      <c r="BR333" s="260">
        <v>2562.5</v>
      </c>
      <c r="BS333" s="182">
        <f t="shared" si="2254"/>
        <v>0</v>
      </c>
      <c r="BT333" s="161">
        <f t="shared" si="2372"/>
        <v>1</v>
      </c>
      <c r="BU333" s="260">
        <v>1281.25</v>
      </c>
      <c r="BV333" s="180">
        <f t="shared" si="2255"/>
        <v>1281.25</v>
      </c>
      <c r="BW333" s="162">
        <f t="shared" si="2373"/>
        <v>1</v>
      </c>
      <c r="BX333" s="260">
        <v>256.25</v>
      </c>
      <c r="BY333" s="176">
        <f t="shared" si="2256"/>
        <v>256.25</v>
      </c>
      <c r="BZ333" s="161">
        <f t="shared" si="2374"/>
        <v>0</v>
      </c>
      <c r="CA333" s="260">
        <v>8.01</v>
      </c>
      <c r="CB333" s="180">
        <f t="shared" si="2257"/>
        <v>0</v>
      </c>
      <c r="CC333" s="162">
        <f t="shared" si="2375"/>
        <v>0</v>
      </c>
      <c r="CD333" s="259">
        <v>-4005.65</v>
      </c>
      <c r="CE333" s="182">
        <f t="shared" si="2258"/>
        <v>0</v>
      </c>
      <c r="CF333" s="410">
        <f t="shared" si="2376"/>
        <v>0</v>
      </c>
      <c r="CG333" s="260">
        <v>3340</v>
      </c>
      <c r="CH333" s="182">
        <f t="shared" si="2259"/>
        <v>0</v>
      </c>
      <c r="CI333" s="416">
        <f t="shared" si="2377"/>
        <v>0</v>
      </c>
      <c r="CJ333" s="260">
        <v>1670</v>
      </c>
      <c r="CK333" s="444">
        <f t="shared" si="2260"/>
        <v>0</v>
      </c>
      <c r="CL333" s="162">
        <f t="shared" si="2378"/>
        <v>0</v>
      </c>
      <c r="CM333" s="260">
        <v>334</v>
      </c>
      <c r="CN333" s="608">
        <f t="shared" si="2261"/>
        <v>0</v>
      </c>
      <c r="CO333" s="158">
        <f t="shared" si="2262"/>
        <v>1340.83</v>
      </c>
      <c r="CP333" s="176">
        <f t="shared" si="2263"/>
        <v>7320.77</v>
      </c>
      <c r="CQ333" s="731">
        <f t="shared" si="2264"/>
        <v>8661.6</v>
      </c>
      <c r="CR333" s="599"/>
      <c r="CS333" s="359">
        <f t="shared" si="2379"/>
        <v>43344</v>
      </c>
      <c r="CT333" s="161">
        <f t="shared" si="2380"/>
        <v>0</v>
      </c>
      <c r="CU333" s="624">
        <v>759</v>
      </c>
      <c r="CV333" s="175">
        <f t="shared" si="2265"/>
        <v>0</v>
      </c>
      <c r="CW333" s="161">
        <f t="shared" si="2381"/>
        <v>0</v>
      </c>
      <c r="CX333" s="624">
        <v>75.900000000000006</v>
      </c>
      <c r="CY333" s="625">
        <f t="shared" si="2266"/>
        <v>0</v>
      </c>
      <c r="CZ333" s="161">
        <f t="shared" si="2382"/>
        <v>0</v>
      </c>
      <c r="DA333" s="624">
        <v>2822</v>
      </c>
      <c r="DB333" s="626">
        <f t="shared" si="2267"/>
        <v>0</v>
      </c>
      <c r="DC333" s="161">
        <f t="shared" si="2383"/>
        <v>0</v>
      </c>
      <c r="DD333" s="624">
        <v>282.2</v>
      </c>
      <c r="DE333" s="626">
        <f t="shared" si="2268"/>
        <v>0</v>
      </c>
      <c r="DF333" s="161">
        <f t="shared" si="2384"/>
        <v>0</v>
      </c>
      <c r="DG333" s="624">
        <v>-3237</v>
      </c>
      <c r="DH333" s="180">
        <f t="shared" si="2269"/>
        <v>0</v>
      </c>
      <c r="DI333" s="161">
        <f t="shared" si="2385"/>
        <v>0</v>
      </c>
      <c r="DJ333" s="624">
        <v>-1618.5</v>
      </c>
      <c r="DK333" s="625">
        <f t="shared" si="2270"/>
        <v>0</v>
      </c>
      <c r="DL333" s="161">
        <f t="shared" si="2386"/>
        <v>0</v>
      </c>
      <c r="DM333" s="624">
        <v>-323.7</v>
      </c>
      <c r="DN333" s="625">
        <f t="shared" si="2271"/>
        <v>0</v>
      </c>
      <c r="DO333" s="161">
        <f t="shared" si="2387"/>
        <v>0</v>
      </c>
      <c r="DP333" s="624">
        <v>3470</v>
      </c>
      <c r="DQ333" s="180">
        <f t="shared" si="2272"/>
        <v>0</v>
      </c>
      <c r="DR333" s="161">
        <f t="shared" si="2388"/>
        <v>0</v>
      </c>
      <c r="DS333" s="624">
        <v>1735</v>
      </c>
      <c r="DT333" s="625">
        <f t="shared" si="2273"/>
        <v>0</v>
      </c>
      <c r="DU333" s="161">
        <f t="shared" si="2389"/>
        <v>0</v>
      </c>
      <c r="DV333" s="624">
        <v>694</v>
      </c>
      <c r="DW333" s="180">
        <f t="shared" si="2274"/>
        <v>0</v>
      </c>
      <c r="DX333" s="161">
        <f t="shared" si="2390"/>
        <v>1</v>
      </c>
      <c r="DY333" s="624">
        <v>43</v>
      </c>
      <c r="DZ333" s="625">
        <f t="shared" si="2275"/>
        <v>43</v>
      </c>
      <c r="EA333" s="161">
        <f t="shared" si="2391"/>
        <v>0</v>
      </c>
      <c r="EB333" s="624">
        <v>4.3</v>
      </c>
      <c r="EC333" s="180">
        <f t="shared" si="2276"/>
        <v>0</v>
      </c>
      <c r="ED333" s="161">
        <f t="shared" si="2392"/>
        <v>2</v>
      </c>
      <c r="EE333" s="624">
        <v>1492</v>
      </c>
      <c r="EF333" s="625">
        <f t="shared" si="2277"/>
        <v>2984</v>
      </c>
      <c r="EG333" s="161">
        <f t="shared" si="2393"/>
        <v>0</v>
      </c>
      <c r="EH333" s="624">
        <v>852.51</v>
      </c>
      <c r="EI333" s="626">
        <f t="shared" si="2278"/>
        <v>0</v>
      </c>
      <c r="EJ333" s="161">
        <f t="shared" si="2394"/>
        <v>0</v>
      </c>
      <c r="EK333" s="624">
        <v>85.25</v>
      </c>
      <c r="EL333" s="626">
        <f t="shared" si="2279"/>
        <v>0</v>
      </c>
      <c r="EM333" s="161">
        <f t="shared" si="2395"/>
        <v>0</v>
      </c>
      <c r="EN333" s="624">
        <v>690.01</v>
      </c>
      <c r="EO333" s="180">
        <f t="shared" si="2280"/>
        <v>0</v>
      </c>
      <c r="EP333" s="161">
        <f t="shared" si="2396"/>
        <v>0</v>
      </c>
      <c r="EQ333" s="624">
        <v>345</v>
      </c>
      <c r="ER333" s="180">
        <f t="shared" si="2281"/>
        <v>0</v>
      </c>
      <c r="ES333" s="161">
        <f t="shared" si="2397"/>
        <v>0</v>
      </c>
      <c r="ET333" s="624">
        <v>69</v>
      </c>
      <c r="EU333" s="625">
        <f t="shared" si="2282"/>
        <v>0</v>
      </c>
      <c r="EV333" s="161">
        <f t="shared" si="2398"/>
        <v>1</v>
      </c>
      <c r="EW333" s="624">
        <v>2862.52</v>
      </c>
      <c r="EX333" s="626">
        <f t="shared" si="2283"/>
        <v>2862.52</v>
      </c>
      <c r="EY333" s="161">
        <f t="shared" si="2399"/>
        <v>1</v>
      </c>
      <c r="EZ333" s="624">
        <v>1431.25</v>
      </c>
      <c r="FA333" s="180">
        <f t="shared" si="2284"/>
        <v>1431.25</v>
      </c>
      <c r="FB333" s="161">
        <f t="shared" si="2400"/>
        <v>0</v>
      </c>
      <c r="FC333" s="624">
        <v>286.25</v>
      </c>
      <c r="FD333" s="625">
        <f t="shared" si="2285"/>
        <v>0</v>
      </c>
      <c r="FE333" s="161">
        <f t="shared" si="2401"/>
        <v>0</v>
      </c>
      <c r="FF333" s="624">
        <v>522</v>
      </c>
      <c r="FG333" s="180">
        <f t="shared" si="2286"/>
        <v>0</v>
      </c>
      <c r="FH333" s="860"/>
      <c r="FI333" s="436"/>
      <c r="FJ333" s="668"/>
      <c r="FK333" s="668"/>
      <c r="FL333" s="668"/>
      <c r="FM333" s="668"/>
      <c r="FN333" s="668"/>
      <c r="FO333" s="668"/>
      <c r="FP333" s="668"/>
      <c r="FQ333" s="668"/>
      <c r="FR333" s="668"/>
      <c r="FS333" s="433"/>
      <c r="FT333" s="433"/>
      <c r="FU333" s="433"/>
      <c r="FV333" s="433"/>
      <c r="FW333" s="433"/>
      <c r="FX333" s="433"/>
      <c r="FY333" s="433"/>
      <c r="FZ333" s="433"/>
      <c r="GA333" s="433"/>
      <c r="GB333" s="433"/>
      <c r="GC333" s="433"/>
      <c r="GD333" s="433"/>
      <c r="GE333" s="433"/>
      <c r="GF333" s="433"/>
      <c r="GG333" s="692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5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65"/>
      <c r="HG333" s="65"/>
      <c r="HH333" s="65"/>
      <c r="HI333" s="436"/>
      <c r="HJ333" s="196"/>
      <c r="HK333" s="436"/>
      <c r="HL333" s="197"/>
      <c r="HM333" s="196"/>
      <c r="HN333" s="700">
        <f t="shared" si="2340"/>
        <v>43344</v>
      </c>
      <c r="HO333" s="160">
        <f t="shared" si="2341"/>
        <v>8661.6</v>
      </c>
      <c r="HP333" s="160">
        <f t="shared" si="2342"/>
        <v>0</v>
      </c>
      <c r="HQ333" s="171">
        <f t="shared" si="2343"/>
        <v>8661.6</v>
      </c>
      <c r="HR333" s="168">
        <f t="shared" si="2344"/>
        <v>1</v>
      </c>
      <c r="HS333" s="168">
        <f t="shared" si="2345"/>
        <v>0</v>
      </c>
      <c r="HT333" s="160">
        <f t="shared" si="2402"/>
        <v>384850.23</v>
      </c>
      <c r="HU333" s="158">
        <f>MAX(HT55:HT333)</f>
        <v>384850.23</v>
      </c>
      <c r="HV333" s="158">
        <f t="shared" si="2346"/>
        <v>0</v>
      </c>
      <c r="HW333" s="170"/>
      <c r="HX333" s="468"/>
      <c r="HY333" s="156"/>
      <c r="HZ333" s="156"/>
      <c r="IA333" s="156"/>
      <c r="IB333" s="156"/>
      <c r="IC333" s="156"/>
      <c r="ID333" s="156"/>
      <c r="IE333" s="156"/>
      <c r="IF333" s="156"/>
      <c r="IG333" s="156"/>
      <c r="IH333" s="156"/>
      <c r="II333" s="156"/>
      <c r="IJ333" s="156"/>
      <c r="IK333" s="156"/>
      <c r="IL333" s="156"/>
      <c r="IM333" s="156"/>
      <c r="IN333" s="156"/>
      <c r="IO333" s="156"/>
      <c r="IP333" s="156"/>
      <c r="IQ333" s="156"/>
      <c r="IR333" s="156"/>
      <c r="IS333" s="156"/>
      <c r="IT333" s="156"/>
      <c r="IU333" s="156"/>
      <c r="IV333" s="156"/>
      <c r="IW333" s="156"/>
      <c r="IX333" s="156"/>
      <c r="IY333" s="156"/>
      <c r="IZ333" s="156"/>
      <c r="JA333" s="156"/>
      <c r="JB333" s="156"/>
      <c r="JC333" s="156"/>
      <c r="JD333" s="156"/>
      <c r="JE333" s="156"/>
      <c r="JF333" s="156"/>
      <c r="JG333" s="156"/>
      <c r="JH333" s="156"/>
      <c r="JI333" s="156"/>
      <c r="JJ333" s="156"/>
      <c r="JK333" s="156"/>
      <c r="JL333" s="156"/>
      <c r="JM333" s="156"/>
      <c r="JN333" s="156"/>
      <c r="JO333" s="156"/>
      <c r="JP333" s="156"/>
      <c r="JQ333" s="156"/>
      <c r="JR333" s="156"/>
      <c r="JS333" s="156"/>
      <c r="JT333" s="156"/>
      <c r="JU333" s="156"/>
    </row>
    <row r="334" spans="1:281" s="174" customFormat="1" ht="19.5" customHeight="1" x14ac:dyDescent="0.35">
      <c r="A334" s="156"/>
      <c r="B334" s="813">
        <f t="shared" si="2347"/>
        <v>43374</v>
      </c>
      <c r="C334" s="814">
        <f t="shared" si="2348"/>
        <v>82567.23000000001</v>
      </c>
      <c r="D334" s="816">
        <v>0</v>
      </c>
      <c r="E334" s="816">
        <v>0</v>
      </c>
      <c r="F334" s="814">
        <f t="shared" si="2233"/>
        <v>-4932.0599999999995</v>
      </c>
      <c r="G334" s="817">
        <f t="shared" si="2349"/>
        <v>77635.170000000013</v>
      </c>
      <c r="H334" s="818">
        <f t="shared" si="2350"/>
        <v>-5.9733867782654194E-2</v>
      </c>
      <c r="I334" s="765">
        <f t="shared" si="2351"/>
        <v>379918.17</v>
      </c>
      <c r="J334" s="159">
        <f t="shared" si="2234"/>
        <v>-4932.0599999999977</v>
      </c>
      <c r="K334" s="267">
        <v>43374</v>
      </c>
      <c r="L334" s="162">
        <f t="shared" si="2352"/>
        <v>0</v>
      </c>
      <c r="M334" s="260">
        <v>7118</v>
      </c>
      <c r="N334" s="175">
        <f t="shared" si="2235"/>
        <v>0</v>
      </c>
      <c r="O334" s="162">
        <f t="shared" si="2353"/>
        <v>0</v>
      </c>
      <c r="P334" s="260">
        <v>676.7</v>
      </c>
      <c r="Q334" s="176">
        <f t="shared" si="2236"/>
        <v>0</v>
      </c>
      <c r="R334" s="161">
        <f t="shared" si="2354"/>
        <v>0</v>
      </c>
      <c r="S334" s="260">
        <v>7666</v>
      </c>
      <c r="T334" s="177">
        <f t="shared" si="2237"/>
        <v>0</v>
      </c>
      <c r="U334" s="164">
        <f t="shared" si="2355"/>
        <v>0</v>
      </c>
      <c r="V334" s="260">
        <v>731.5</v>
      </c>
      <c r="W334" s="177">
        <f t="shared" si="2238"/>
        <v>0</v>
      </c>
      <c r="X334" s="164">
        <f t="shared" si="2356"/>
        <v>0</v>
      </c>
      <c r="Y334" s="247">
        <v>-4412</v>
      </c>
      <c r="Z334" s="178">
        <f t="shared" si="2239"/>
        <v>0</v>
      </c>
      <c r="AA334" s="165">
        <f t="shared" si="2357"/>
        <v>0</v>
      </c>
      <c r="AB334" s="247">
        <v>-2225.5</v>
      </c>
      <c r="AC334" s="179">
        <f t="shared" si="2240"/>
        <v>0</v>
      </c>
      <c r="AD334" s="164">
        <f t="shared" si="2358"/>
        <v>0</v>
      </c>
      <c r="AE334" s="247">
        <v>-476.3</v>
      </c>
      <c r="AF334" s="179">
        <f t="shared" si="2241"/>
        <v>0</v>
      </c>
      <c r="AG334" s="164">
        <f t="shared" si="2359"/>
        <v>0</v>
      </c>
      <c r="AH334" s="243">
        <v>-2319</v>
      </c>
      <c r="AI334" s="178">
        <f t="shared" si="2242"/>
        <v>0</v>
      </c>
      <c r="AJ334" s="165">
        <f t="shared" si="2360"/>
        <v>0</v>
      </c>
      <c r="AK334" s="243">
        <v>-1179</v>
      </c>
      <c r="AL334" s="179">
        <f t="shared" si="2243"/>
        <v>0</v>
      </c>
      <c r="AM334" s="164">
        <f t="shared" si="2361"/>
        <v>0</v>
      </c>
      <c r="AN334" s="243">
        <v>-495</v>
      </c>
      <c r="AO334" s="178">
        <f t="shared" si="2244"/>
        <v>0</v>
      </c>
      <c r="AP334" s="165">
        <f t="shared" si="2362"/>
        <v>0</v>
      </c>
      <c r="AQ334" s="260">
        <v>734</v>
      </c>
      <c r="AR334" s="179">
        <f t="shared" si="2245"/>
        <v>0</v>
      </c>
      <c r="AS334" s="164">
        <f t="shared" si="2363"/>
        <v>1</v>
      </c>
      <c r="AT334" s="260">
        <v>38.299999999999997</v>
      </c>
      <c r="AU334" s="180">
        <f t="shared" si="2246"/>
        <v>38.299999999999997</v>
      </c>
      <c r="AV334" s="162">
        <f t="shared" si="2364"/>
        <v>0</v>
      </c>
      <c r="AW334" s="259">
        <v>-446</v>
      </c>
      <c r="AX334" s="176">
        <f t="shared" si="2247"/>
        <v>0</v>
      </c>
      <c r="AY334" s="161">
        <f t="shared" si="2365"/>
        <v>0</v>
      </c>
      <c r="AZ334" s="248">
        <v>3513.49</v>
      </c>
      <c r="BA334" s="181">
        <f t="shared" si="2248"/>
        <v>0</v>
      </c>
      <c r="BB334" s="162">
        <f t="shared" si="2366"/>
        <v>0</v>
      </c>
      <c r="BC334" s="248">
        <v>347.45</v>
      </c>
      <c r="BD334" s="182">
        <f t="shared" si="2249"/>
        <v>0</v>
      </c>
      <c r="BE334" s="161">
        <f t="shared" si="2367"/>
        <v>0</v>
      </c>
      <c r="BF334" s="248">
        <v>2997.25</v>
      </c>
      <c r="BG334" s="182">
        <f t="shared" si="2250"/>
        <v>0</v>
      </c>
      <c r="BH334" s="161">
        <f t="shared" si="2368"/>
        <v>0</v>
      </c>
      <c r="BI334" s="248">
        <v>1479.13</v>
      </c>
      <c r="BJ334" s="180">
        <f t="shared" si="2251"/>
        <v>0</v>
      </c>
      <c r="BK334" s="161">
        <f t="shared" si="2369"/>
        <v>1</v>
      </c>
      <c r="BL334" s="248">
        <v>264.63</v>
      </c>
      <c r="BM334" s="180">
        <f t="shared" si="2252"/>
        <v>264.63</v>
      </c>
      <c r="BN334" s="161">
        <f t="shared" si="2370"/>
        <v>0</v>
      </c>
      <c r="BO334" s="259">
        <v>-704.5</v>
      </c>
      <c r="BP334" s="176">
        <f t="shared" si="2253"/>
        <v>0</v>
      </c>
      <c r="BQ334" s="161">
        <f t="shared" si="2371"/>
        <v>0</v>
      </c>
      <c r="BR334" s="259">
        <v>-2251.5100000000002</v>
      </c>
      <c r="BS334" s="182">
        <f t="shared" si="2254"/>
        <v>0</v>
      </c>
      <c r="BT334" s="161">
        <f t="shared" si="2372"/>
        <v>1</v>
      </c>
      <c r="BU334" s="259">
        <v>-1145.26</v>
      </c>
      <c r="BV334" s="180">
        <f t="shared" si="2255"/>
        <v>-1145.26</v>
      </c>
      <c r="BW334" s="162">
        <f t="shared" si="2373"/>
        <v>1</v>
      </c>
      <c r="BX334" s="259">
        <v>-260.25</v>
      </c>
      <c r="BY334" s="176">
        <f t="shared" si="2256"/>
        <v>-260.25</v>
      </c>
      <c r="BZ334" s="161">
        <f t="shared" si="2374"/>
        <v>0</v>
      </c>
      <c r="CA334" s="260">
        <v>1956.01</v>
      </c>
      <c r="CB334" s="180">
        <f t="shared" si="2257"/>
        <v>0</v>
      </c>
      <c r="CC334" s="162">
        <f t="shared" si="2375"/>
        <v>0</v>
      </c>
      <c r="CD334" s="260">
        <v>1552.8</v>
      </c>
      <c r="CE334" s="182">
        <f t="shared" si="2258"/>
        <v>0</v>
      </c>
      <c r="CF334" s="410">
        <f t="shared" si="2376"/>
        <v>0</v>
      </c>
      <c r="CG334" s="260">
        <v>761</v>
      </c>
      <c r="CH334" s="182">
        <f t="shared" si="2259"/>
        <v>0</v>
      </c>
      <c r="CI334" s="416">
        <f t="shared" si="2377"/>
        <v>0</v>
      </c>
      <c r="CJ334" s="260">
        <v>361</v>
      </c>
      <c r="CK334" s="444">
        <f t="shared" si="2260"/>
        <v>0</v>
      </c>
      <c r="CL334" s="162">
        <f t="shared" si="2378"/>
        <v>0</v>
      </c>
      <c r="CM334" s="260">
        <v>41</v>
      </c>
      <c r="CN334" s="608">
        <f t="shared" si="2261"/>
        <v>0</v>
      </c>
      <c r="CO334" s="158">
        <f t="shared" si="2262"/>
        <v>-1102.58</v>
      </c>
      <c r="CP334" s="176">
        <f t="shared" si="2263"/>
        <v>-3829.4799999999996</v>
      </c>
      <c r="CQ334" s="731">
        <f t="shared" si="2264"/>
        <v>-4932.0599999999995</v>
      </c>
      <c r="CR334" s="599"/>
      <c r="CS334" s="359">
        <f t="shared" si="2379"/>
        <v>43374</v>
      </c>
      <c r="CT334" s="161">
        <f t="shared" si="2380"/>
        <v>0</v>
      </c>
      <c r="CU334" s="624">
        <v>-2275.48</v>
      </c>
      <c r="CV334" s="175">
        <f t="shared" si="2265"/>
        <v>0</v>
      </c>
      <c r="CW334" s="161">
        <f t="shared" si="2381"/>
        <v>0</v>
      </c>
      <c r="CX334" s="624">
        <v>-227.55</v>
      </c>
      <c r="CY334" s="625">
        <f t="shared" si="2266"/>
        <v>0</v>
      </c>
      <c r="CZ334" s="161">
        <f t="shared" si="2382"/>
        <v>0</v>
      </c>
      <c r="DA334" s="624">
        <v>-1333.59</v>
      </c>
      <c r="DB334" s="626">
        <f t="shared" si="2267"/>
        <v>0</v>
      </c>
      <c r="DC334" s="161">
        <f t="shared" si="2383"/>
        <v>0</v>
      </c>
      <c r="DD334" s="624">
        <v>-133.36000000000001</v>
      </c>
      <c r="DE334" s="626">
        <f t="shared" si="2268"/>
        <v>0</v>
      </c>
      <c r="DF334" s="161">
        <f t="shared" si="2384"/>
        <v>0</v>
      </c>
      <c r="DG334" s="624">
        <v>-738.99</v>
      </c>
      <c r="DH334" s="180">
        <f t="shared" si="2269"/>
        <v>0</v>
      </c>
      <c r="DI334" s="161">
        <f t="shared" si="2385"/>
        <v>0</v>
      </c>
      <c r="DJ334" s="624">
        <v>-369.5</v>
      </c>
      <c r="DK334" s="625">
        <f t="shared" si="2270"/>
        <v>0</v>
      </c>
      <c r="DL334" s="161">
        <f t="shared" si="2386"/>
        <v>0</v>
      </c>
      <c r="DM334" s="624">
        <v>-73.900000000000006</v>
      </c>
      <c r="DN334" s="625">
        <f t="shared" si="2271"/>
        <v>0</v>
      </c>
      <c r="DO334" s="161">
        <f t="shared" si="2387"/>
        <v>0</v>
      </c>
      <c r="DP334" s="624">
        <v>5720.01</v>
      </c>
      <c r="DQ334" s="180">
        <f t="shared" si="2272"/>
        <v>0</v>
      </c>
      <c r="DR334" s="161">
        <f t="shared" si="2388"/>
        <v>0</v>
      </c>
      <c r="DS334" s="624">
        <v>2860</v>
      </c>
      <c r="DT334" s="625">
        <f t="shared" si="2273"/>
        <v>0</v>
      </c>
      <c r="DU334" s="161">
        <f t="shared" si="2389"/>
        <v>0</v>
      </c>
      <c r="DV334" s="624">
        <v>1144</v>
      </c>
      <c r="DW334" s="180">
        <f t="shared" si="2274"/>
        <v>0</v>
      </c>
      <c r="DX334" s="161">
        <f t="shared" si="2390"/>
        <v>1</v>
      </c>
      <c r="DY334" s="624">
        <v>-2840.99</v>
      </c>
      <c r="DZ334" s="625">
        <f t="shared" si="2275"/>
        <v>-2840.99</v>
      </c>
      <c r="EA334" s="161">
        <f t="shared" si="2391"/>
        <v>0</v>
      </c>
      <c r="EB334" s="624">
        <v>-284.10000000000002</v>
      </c>
      <c r="EC334" s="180">
        <f t="shared" si="2276"/>
        <v>0</v>
      </c>
      <c r="ED334" s="161">
        <f t="shared" si="2392"/>
        <v>2</v>
      </c>
      <c r="EE334" s="624">
        <v>-888</v>
      </c>
      <c r="EF334" s="625">
        <f t="shared" si="2277"/>
        <v>-1776</v>
      </c>
      <c r="EG334" s="161">
        <f t="shared" si="2393"/>
        <v>0</v>
      </c>
      <c r="EH334" s="624">
        <v>-1087.51</v>
      </c>
      <c r="EI334" s="626">
        <f t="shared" si="2278"/>
        <v>0</v>
      </c>
      <c r="EJ334" s="161">
        <f t="shared" si="2394"/>
        <v>0</v>
      </c>
      <c r="EK334" s="624">
        <v>-108.75</v>
      </c>
      <c r="EL334" s="626">
        <f t="shared" si="2279"/>
        <v>0</v>
      </c>
      <c r="EM334" s="161">
        <f t="shared" si="2395"/>
        <v>0</v>
      </c>
      <c r="EN334" s="624">
        <v>2453.7399999999998</v>
      </c>
      <c r="EO334" s="180">
        <f t="shared" si="2280"/>
        <v>0</v>
      </c>
      <c r="EP334" s="161">
        <f t="shared" si="2396"/>
        <v>0</v>
      </c>
      <c r="EQ334" s="624">
        <v>1226.8800000000001</v>
      </c>
      <c r="ER334" s="180">
        <f t="shared" si="2281"/>
        <v>0</v>
      </c>
      <c r="ES334" s="161">
        <f t="shared" si="2397"/>
        <v>0</v>
      </c>
      <c r="ET334" s="624">
        <v>245.37</v>
      </c>
      <c r="EU334" s="625">
        <f t="shared" si="2282"/>
        <v>0</v>
      </c>
      <c r="EV334" s="161">
        <f t="shared" si="2398"/>
        <v>1</v>
      </c>
      <c r="EW334" s="624">
        <v>525</v>
      </c>
      <c r="EX334" s="626">
        <f t="shared" si="2283"/>
        <v>525</v>
      </c>
      <c r="EY334" s="161">
        <f t="shared" si="2399"/>
        <v>1</v>
      </c>
      <c r="EZ334" s="624">
        <v>262.51</v>
      </c>
      <c r="FA334" s="180">
        <f t="shared" si="2284"/>
        <v>262.51</v>
      </c>
      <c r="FB334" s="161">
        <f t="shared" si="2400"/>
        <v>0</v>
      </c>
      <c r="FC334" s="624">
        <v>52.5</v>
      </c>
      <c r="FD334" s="625">
        <f t="shared" si="2285"/>
        <v>0</v>
      </c>
      <c r="FE334" s="161">
        <f t="shared" si="2401"/>
        <v>0</v>
      </c>
      <c r="FF334" s="624">
        <v>-384</v>
      </c>
      <c r="FG334" s="180">
        <f t="shared" si="2286"/>
        <v>0</v>
      </c>
      <c r="FH334" s="860"/>
      <c r="FI334" s="436"/>
      <c r="FJ334" s="668"/>
      <c r="FK334" s="668"/>
      <c r="FL334" s="668"/>
      <c r="FM334" s="668"/>
      <c r="FN334" s="668"/>
      <c r="FO334" s="668"/>
      <c r="FP334" s="668"/>
      <c r="FQ334" s="668"/>
      <c r="FR334" s="668"/>
      <c r="FS334" s="433"/>
      <c r="FT334" s="433"/>
      <c r="FU334" s="433"/>
      <c r="FV334" s="433"/>
      <c r="FW334" s="433"/>
      <c r="FX334" s="433"/>
      <c r="FY334" s="433"/>
      <c r="FZ334" s="433"/>
      <c r="GA334" s="433"/>
      <c r="GB334" s="433"/>
      <c r="GC334" s="433"/>
      <c r="GD334" s="433"/>
      <c r="GE334" s="433"/>
      <c r="GF334" s="433"/>
      <c r="GG334" s="692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5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65"/>
      <c r="HG334" s="65"/>
      <c r="HH334" s="65"/>
      <c r="HI334" s="436"/>
      <c r="HJ334" s="196"/>
      <c r="HK334" s="436"/>
      <c r="HL334" s="197"/>
      <c r="HM334" s="196"/>
      <c r="HN334" s="700">
        <f t="shared" si="2340"/>
        <v>43374</v>
      </c>
      <c r="HO334" s="160">
        <f t="shared" si="2341"/>
        <v>0</v>
      </c>
      <c r="HP334" s="160">
        <f t="shared" si="2342"/>
        <v>-4932.0599999999995</v>
      </c>
      <c r="HQ334" s="171">
        <f t="shared" si="2343"/>
        <v>-4932.0599999999995</v>
      </c>
      <c r="HR334" s="168">
        <f t="shared" si="2344"/>
        <v>0</v>
      </c>
      <c r="HS334" s="168">
        <f t="shared" si="2345"/>
        <v>1</v>
      </c>
      <c r="HT334" s="160">
        <f t="shared" si="2402"/>
        <v>379918.17</v>
      </c>
      <c r="HU334" s="158">
        <f>MAX(HT55:HT334)</f>
        <v>384850.23</v>
      </c>
      <c r="HV334" s="158">
        <f t="shared" si="2346"/>
        <v>-4932.0599999999977</v>
      </c>
      <c r="HW334" s="170"/>
      <c r="HX334" s="468"/>
      <c r="HY334" s="156"/>
      <c r="HZ334" s="156"/>
      <c r="IA334" s="156"/>
      <c r="IB334" s="156"/>
      <c r="IC334" s="156"/>
      <c r="ID334" s="156"/>
      <c r="IE334" s="156"/>
      <c r="IF334" s="156"/>
      <c r="IG334" s="156"/>
      <c r="IH334" s="156"/>
      <c r="II334" s="156"/>
      <c r="IJ334" s="156"/>
      <c r="IK334" s="156"/>
      <c r="IL334" s="156"/>
      <c r="IM334" s="156"/>
      <c r="IN334" s="156"/>
      <c r="IO334" s="156"/>
      <c r="IP334" s="156"/>
      <c r="IQ334" s="156"/>
      <c r="IR334" s="156"/>
      <c r="IS334" s="156"/>
      <c r="IT334" s="156"/>
      <c r="IU334" s="156"/>
      <c r="IV334" s="156"/>
      <c r="IW334" s="156"/>
      <c r="IX334" s="156"/>
      <c r="IY334" s="156"/>
      <c r="IZ334" s="156"/>
      <c r="JA334" s="156"/>
      <c r="JB334" s="156"/>
      <c r="JC334" s="156"/>
      <c r="JD334" s="156"/>
      <c r="JE334" s="156"/>
      <c r="JF334" s="156"/>
      <c r="JG334" s="156"/>
      <c r="JH334" s="156"/>
      <c r="JI334" s="156"/>
      <c r="JJ334" s="156"/>
      <c r="JK334" s="156"/>
      <c r="JL334" s="156"/>
      <c r="JM334" s="156"/>
      <c r="JN334" s="156"/>
      <c r="JO334" s="156"/>
      <c r="JP334" s="156"/>
      <c r="JQ334" s="156"/>
      <c r="JR334" s="156"/>
      <c r="JS334" s="156"/>
      <c r="JT334" s="156"/>
      <c r="JU334" s="156"/>
    </row>
    <row r="335" spans="1:281" s="174" customFormat="1" ht="19.5" customHeight="1" x14ac:dyDescent="0.35">
      <c r="A335" s="156"/>
      <c r="B335" s="813">
        <f t="shared" si="2347"/>
        <v>43405</v>
      </c>
      <c r="C335" s="814">
        <f t="shared" si="2348"/>
        <v>77635.170000000013</v>
      </c>
      <c r="D335" s="816">
        <v>0</v>
      </c>
      <c r="E335" s="816">
        <v>0</v>
      </c>
      <c r="F335" s="814">
        <f t="shared" si="2233"/>
        <v>3009.91</v>
      </c>
      <c r="G335" s="817">
        <f t="shared" si="2349"/>
        <v>80645.080000000016</v>
      </c>
      <c r="H335" s="818">
        <f t="shared" si="2350"/>
        <v>3.8769928628996357E-2</v>
      </c>
      <c r="I335" s="765">
        <f t="shared" si="2351"/>
        <v>382928.07999999996</v>
      </c>
      <c r="J335" s="159">
        <f t="shared" si="2234"/>
        <v>-1922.1500000000233</v>
      </c>
      <c r="K335" s="267">
        <v>43405</v>
      </c>
      <c r="L335" s="162">
        <f t="shared" si="2352"/>
        <v>0</v>
      </c>
      <c r="M335" s="259">
        <v>-10560.5</v>
      </c>
      <c r="N335" s="175">
        <f t="shared" si="2235"/>
        <v>0</v>
      </c>
      <c r="O335" s="162">
        <f t="shared" si="2353"/>
        <v>0</v>
      </c>
      <c r="P335" s="259">
        <v>-1126.25</v>
      </c>
      <c r="Q335" s="176">
        <f t="shared" si="2236"/>
        <v>0</v>
      </c>
      <c r="R335" s="161">
        <f t="shared" si="2354"/>
        <v>0</v>
      </c>
      <c r="S335" s="260">
        <v>361.8</v>
      </c>
      <c r="T335" s="177">
        <f t="shared" si="2237"/>
        <v>0</v>
      </c>
      <c r="U335" s="164">
        <f t="shared" si="2355"/>
        <v>0</v>
      </c>
      <c r="V335" s="260">
        <v>36.18</v>
      </c>
      <c r="W335" s="177">
        <f t="shared" si="2238"/>
        <v>0</v>
      </c>
      <c r="X335" s="164">
        <f t="shared" si="2356"/>
        <v>0</v>
      </c>
      <c r="Y335" s="247">
        <v>-1769</v>
      </c>
      <c r="Z335" s="178">
        <f t="shared" si="2239"/>
        <v>0</v>
      </c>
      <c r="AA335" s="165">
        <f t="shared" si="2357"/>
        <v>0</v>
      </c>
      <c r="AB335" s="247">
        <v>-923.5</v>
      </c>
      <c r="AC335" s="179">
        <f t="shared" si="2240"/>
        <v>0</v>
      </c>
      <c r="AD335" s="164">
        <f t="shared" si="2358"/>
        <v>0</v>
      </c>
      <c r="AE335" s="247">
        <v>-247.1</v>
      </c>
      <c r="AF335" s="179">
        <f t="shared" si="2241"/>
        <v>0</v>
      </c>
      <c r="AG335" s="164">
        <f t="shared" si="2359"/>
        <v>0</v>
      </c>
      <c r="AH335" s="243">
        <v>-3337</v>
      </c>
      <c r="AI335" s="178">
        <f t="shared" si="2242"/>
        <v>0</v>
      </c>
      <c r="AJ335" s="165">
        <f t="shared" si="2360"/>
        <v>0</v>
      </c>
      <c r="AK335" s="243">
        <v>-1727</v>
      </c>
      <c r="AL335" s="179">
        <f t="shared" si="2243"/>
        <v>0</v>
      </c>
      <c r="AM335" s="164">
        <f t="shared" si="2361"/>
        <v>0</v>
      </c>
      <c r="AN335" s="243">
        <v>-761</v>
      </c>
      <c r="AO335" s="178">
        <f t="shared" si="2244"/>
        <v>0</v>
      </c>
      <c r="AP335" s="165">
        <f t="shared" si="2362"/>
        <v>0</v>
      </c>
      <c r="AQ335" s="259">
        <v>-317</v>
      </c>
      <c r="AR335" s="179">
        <f t="shared" si="2245"/>
        <v>0</v>
      </c>
      <c r="AS335" s="164">
        <f t="shared" si="2363"/>
        <v>1</v>
      </c>
      <c r="AT335" s="259">
        <v>-66.8</v>
      </c>
      <c r="AU335" s="180">
        <f t="shared" si="2246"/>
        <v>-66.8</v>
      </c>
      <c r="AV335" s="162">
        <f t="shared" si="2364"/>
        <v>0</v>
      </c>
      <c r="AW335" s="260">
        <v>780</v>
      </c>
      <c r="AX335" s="176">
        <f t="shared" si="2247"/>
        <v>0</v>
      </c>
      <c r="AY335" s="161">
        <f t="shared" si="2365"/>
        <v>0</v>
      </c>
      <c r="AZ335" s="247">
        <v>-1122.74</v>
      </c>
      <c r="BA335" s="181">
        <f t="shared" si="2248"/>
        <v>0</v>
      </c>
      <c r="BB335" s="162">
        <f t="shared" si="2366"/>
        <v>0</v>
      </c>
      <c r="BC335" s="247">
        <v>-116.17</v>
      </c>
      <c r="BD335" s="182">
        <f t="shared" si="2249"/>
        <v>0</v>
      </c>
      <c r="BE335" s="161">
        <f t="shared" si="2367"/>
        <v>0</v>
      </c>
      <c r="BF335" s="247">
        <v>-72.5</v>
      </c>
      <c r="BG335" s="182">
        <f t="shared" si="2250"/>
        <v>0</v>
      </c>
      <c r="BH335" s="161">
        <f t="shared" si="2368"/>
        <v>0</v>
      </c>
      <c r="BI335" s="247">
        <v>-36.25</v>
      </c>
      <c r="BJ335" s="180">
        <f t="shared" si="2251"/>
        <v>0</v>
      </c>
      <c r="BK335" s="161">
        <f t="shared" si="2369"/>
        <v>1</v>
      </c>
      <c r="BL335" s="247">
        <v>-7.25</v>
      </c>
      <c r="BM335" s="180">
        <f t="shared" si="2252"/>
        <v>-7.25</v>
      </c>
      <c r="BN335" s="161">
        <f t="shared" si="2370"/>
        <v>0</v>
      </c>
      <c r="BO335" s="259">
        <v>-1653</v>
      </c>
      <c r="BP335" s="176">
        <f t="shared" si="2253"/>
        <v>0</v>
      </c>
      <c r="BQ335" s="161">
        <f t="shared" si="2371"/>
        <v>0</v>
      </c>
      <c r="BR335" s="260">
        <v>670.5</v>
      </c>
      <c r="BS335" s="182">
        <f t="shared" si="2254"/>
        <v>0</v>
      </c>
      <c r="BT335" s="161">
        <f t="shared" si="2372"/>
        <v>1</v>
      </c>
      <c r="BU335" s="260">
        <v>276.75</v>
      </c>
      <c r="BV335" s="180">
        <f t="shared" si="2255"/>
        <v>276.75</v>
      </c>
      <c r="BW335" s="162">
        <f t="shared" si="2373"/>
        <v>1</v>
      </c>
      <c r="BX335" s="259">
        <v>-38.25</v>
      </c>
      <c r="BY335" s="176">
        <f t="shared" si="2256"/>
        <v>-38.25</v>
      </c>
      <c r="BZ335" s="161">
        <f t="shared" si="2374"/>
        <v>0</v>
      </c>
      <c r="CA335" s="260">
        <v>144.99</v>
      </c>
      <c r="CB335" s="180">
        <f t="shared" si="2257"/>
        <v>0</v>
      </c>
      <c r="CC335" s="162">
        <f t="shared" si="2375"/>
        <v>0</v>
      </c>
      <c r="CD335" s="260">
        <v>8784.35</v>
      </c>
      <c r="CE335" s="182">
        <f t="shared" si="2258"/>
        <v>0</v>
      </c>
      <c r="CF335" s="410">
        <f t="shared" si="2376"/>
        <v>0</v>
      </c>
      <c r="CG335" s="260">
        <v>14530</v>
      </c>
      <c r="CH335" s="182">
        <f t="shared" si="2259"/>
        <v>0</v>
      </c>
      <c r="CI335" s="416">
        <f t="shared" si="2377"/>
        <v>0</v>
      </c>
      <c r="CJ335" s="260">
        <v>7265</v>
      </c>
      <c r="CK335" s="444">
        <f t="shared" si="2260"/>
        <v>0</v>
      </c>
      <c r="CL335" s="162">
        <f t="shared" si="2378"/>
        <v>0</v>
      </c>
      <c r="CM335" s="260">
        <v>1453</v>
      </c>
      <c r="CN335" s="608">
        <f t="shared" si="2261"/>
        <v>0</v>
      </c>
      <c r="CO335" s="158">
        <f t="shared" si="2262"/>
        <v>164.45</v>
      </c>
      <c r="CP335" s="176">
        <f t="shared" si="2263"/>
        <v>2845.46</v>
      </c>
      <c r="CQ335" s="731">
        <f t="shared" si="2264"/>
        <v>3009.91</v>
      </c>
      <c r="CR335" s="599"/>
      <c r="CS335" s="359">
        <f t="shared" si="2379"/>
        <v>43405</v>
      </c>
      <c r="CT335" s="161">
        <f t="shared" si="2380"/>
        <v>0</v>
      </c>
      <c r="CU335" s="624">
        <v>4834.99</v>
      </c>
      <c r="CV335" s="175">
        <f t="shared" si="2265"/>
        <v>0</v>
      </c>
      <c r="CW335" s="161">
        <f t="shared" si="2381"/>
        <v>0</v>
      </c>
      <c r="CX335" s="624">
        <v>483.5</v>
      </c>
      <c r="CY335" s="625">
        <f t="shared" si="2266"/>
        <v>0</v>
      </c>
      <c r="CZ335" s="161">
        <f t="shared" si="2382"/>
        <v>0</v>
      </c>
      <c r="DA335" s="624">
        <v>12209.79</v>
      </c>
      <c r="DB335" s="626">
        <f t="shared" si="2267"/>
        <v>0</v>
      </c>
      <c r="DC335" s="161">
        <f t="shared" si="2383"/>
        <v>0</v>
      </c>
      <c r="DD335" s="624">
        <v>1220.98</v>
      </c>
      <c r="DE335" s="626">
        <f t="shared" si="2268"/>
        <v>0</v>
      </c>
      <c r="DF335" s="161">
        <f t="shared" si="2384"/>
        <v>0</v>
      </c>
      <c r="DG335" s="624">
        <v>612</v>
      </c>
      <c r="DH335" s="180">
        <f t="shared" si="2269"/>
        <v>0</v>
      </c>
      <c r="DI335" s="161">
        <f t="shared" si="2385"/>
        <v>0</v>
      </c>
      <c r="DJ335" s="624">
        <v>306</v>
      </c>
      <c r="DK335" s="625">
        <f t="shared" si="2270"/>
        <v>0</v>
      </c>
      <c r="DL335" s="161">
        <f t="shared" si="2386"/>
        <v>0</v>
      </c>
      <c r="DM335" s="624">
        <v>61.2</v>
      </c>
      <c r="DN335" s="625">
        <f t="shared" si="2271"/>
        <v>0</v>
      </c>
      <c r="DO335" s="161">
        <f t="shared" si="2387"/>
        <v>0</v>
      </c>
      <c r="DP335" s="624">
        <v>1555</v>
      </c>
      <c r="DQ335" s="180">
        <f t="shared" si="2272"/>
        <v>0</v>
      </c>
      <c r="DR335" s="161">
        <f t="shared" si="2388"/>
        <v>0</v>
      </c>
      <c r="DS335" s="624">
        <v>777.5</v>
      </c>
      <c r="DT335" s="625">
        <f t="shared" si="2273"/>
        <v>0</v>
      </c>
      <c r="DU335" s="161">
        <f t="shared" si="2389"/>
        <v>0</v>
      </c>
      <c r="DV335" s="624">
        <v>311</v>
      </c>
      <c r="DW335" s="180">
        <f t="shared" si="2274"/>
        <v>0</v>
      </c>
      <c r="DX335" s="161">
        <f t="shared" si="2390"/>
        <v>1</v>
      </c>
      <c r="DY335" s="624">
        <v>787.99</v>
      </c>
      <c r="DZ335" s="625">
        <f t="shared" si="2275"/>
        <v>787.99</v>
      </c>
      <c r="EA335" s="161">
        <f t="shared" si="2391"/>
        <v>0</v>
      </c>
      <c r="EB335" s="624">
        <v>78.8</v>
      </c>
      <c r="EC335" s="180">
        <f t="shared" si="2276"/>
        <v>0</v>
      </c>
      <c r="ED335" s="161">
        <f t="shared" si="2392"/>
        <v>2</v>
      </c>
      <c r="EE335" s="624">
        <v>-340</v>
      </c>
      <c r="EF335" s="625">
        <f t="shared" si="2277"/>
        <v>-680</v>
      </c>
      <c r="EG335" s="161">
        <f t="shared" si="2393"/>
        <v>0</v>
      </c>
      <c r="EH335" s="624">
        <v>-908.75</v>
      </c>
      <c r="EI335" s="626">
        <f t="shared" si="2278"/>
        <v>0</v>
      </c>
      <c r="EJ335" s="161">
        <f t="shared" si="2394"/>
        <v>0</v>
      </c>
      <c r="EK335" s="624">
        <v>-90.87</v>
      </c>
      <c r="EL335" s="626">
        <f t="shared" si="2279"/>
        <v>0</v>
      </c>
      <c r="EM335" s="161">
        <f t="shared" si="2395"/>
        <v>0</v>
      </c>
      <c r="EN335" s="624">
        <v>1677.51</v>
      </c>
      <c r="EO335" s="180">
        <f t="shared" si="2280"/>
        <v>0</v>
      </c>
      <c r="EP335" s="161">
        <f t="shared" si="2396"/>
        <v>0</v>
      </c>
      <c r="EQ335" s="624">
        <v>838.75</v>
      </c>
      <c r="ER335" s="180">
        <f t="shared" si="2281"/>
        <v>0</v>
      </c>
      <c r="ES335" s="161">
        <f t="shared" si="2397"/>
        <v>0</v>
      </c>
      <c r="ET335" s="624">
        <v>167.75</v>
      </c>
      <c r="EU335" s="625">
        <f t="shared" si="2282"/>
        <v>0</v>
      </c>
      <c r="EV335" s="161">
        <f t="shared" si="2398"/>
        <v>1</v>
      </c>
      <c r="EW335" s="624">
        <v>1824.98</v>
      </c>
      <c r="EX335" s="626">
        <f t="shared" si="2283"/>
        <v>1824.98</v>
      </c>
      <c r="EY335" s="161">
        <f t="shared" si="2399"/>
        <v>1</v>
      </c>
      <c r="EZ335" s="624">
        <v>912.49</v>
      </c>
      <c r="FA335" s="180">
        <f t="shared" si="2284"/>
        <v>912.49</v>
      </c>
      <c r="FB335" s="161">
        <f t="shared" si="2400"/>
        <v>0</v>
      </c>
      <c r="FC335" s="624">
        <v>182.5</v>
      </c>
      <c r="FD335" s="625">
        <f t="shared" si="2285"/>
        <v>0</v>
      </c>
      <c r="FE335" s="161">
        <f t="shared" si="2401"/>
        <v>0</v>
      </c>
      <c r="FF335" s="624">
        <v>715</v>
      </c>
      <c r="FG335" s="180">
        <f t="shared" si="2286"/>
        <v>0</v>
      </c>
      <c r="FH335" s="860"/>
      <c r="FI335" s="436"/>
      <c r="FJ335" s="668"/>
      <c r="FK335" s="668"/>
      <c r="FL335" s="668"/>
      <c r="FM335" s="668"/>
      <c r="FN335" s="668"/>
      <c r="FO335" s="668"/>
      <c r="FP335" s="668"/>
      <c r="FQ335" s="668"/>
      <c r="FR335" s="668"/>
      <c r="FS335" s="433"/>
      <c r="FT335" s="433"/>
      <c r="FU335" s="433"/>
      <c r="FV335" s="433"/>
      <c r="FW335" s="433"/>
      <c r="FX335" s="433"/>
      <c r="FY335" s="433"/>
      <c r="FZ335" s="433"/>
      <c r="GA335" s="433"/>
      <c r="GB335" s="433"/>
      <c r="GC335" s="433"/>
      <c r="GD335" s="433"/>
      <c r="GE335" s="433"/>
      <c r="GF335" s="433"/>
      <c r="GG335" s="692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65"/>
      <c r="HG335" s="65"/>
      <c r="HH335" s="65"/>
      <c r="HI335" s="436"/>
      <c r="HJ335" s="196"/>
      <c r="HK335" s="436"/>
      <c r="HL335" s="197"/>
      <c r="HM335" s="196"/>
      <c r="HN335" s="700">
        <f t="shared" si="2340"/>
        <v>43405</v>
      </c>
      <c r="HO335" s="160">
        <f t="shared" si="2341"/>
        <v>3009.91</v>
      </c>
      <c r="HP335" s="160">
        <f t="shared" si="2342"/>
        <v>0</v>
      </c>
      <c r="HQ335" s="171">
        <f t="shared" si="2343"/>
        <v>3009.91</v>
      </c>
      <c r="HR335" s="168">
        <f t="shared" si="2344"/>
        <v>1</v>
      </c>
      <c r="HS335" s="168">
        <f t="shared" si="2345"/>
        <v>0</v>
      </c>
      <c r="HT335" s="160">
        <f t="shared" si="2402"/>
        <v>382928.07999999996</v>
      </c>
      <c r="HU335" s="158">
        <f>MAX(HT55:HT335)</f>
        <v>384850.23</v>
      </c>
      <c r="HV335" s="158">
        <f t="shared" si="2346"/>
        <v>-1922.1500000000233</v>
      </c>
      <c r="HW335" s="170"/>
      <c r="HX335" s="468"/>
      <c r="HY335" s="156"/>
      <c r="HZ335" s="156"/>
      <c r="IA335" s="156"/>
      <c r="IB335" s="156"/>
      <c r="IC335" s="156"/>
      <c r="ID335" s="156"/>
      <c r="IE335" s="156"/>
      <c r="IF335" s="156"/>
      <c r="IG335" s="156"/>
      <c r="IH335" s="156"/>
      <c r="II335" s="156"/>
      <c r="IJ335" s="156"/>
      <c r="IK335" s="156"/>
      <c r="IL335" s="156"/>
      <c r="IM335" s="156"/>
      <c r="IN335" s="156"/>
      <c r="IO335" s="156"/>
      <c r="IP335" s="156"/>
      <c r="IQ335" s="156"/>
      <c r="IR335" s="156"/>
      <c r="IS335" s="156"/>
      <c r="IT335" s="156"/>
      <c r="IU335" s="156"/>
      <c r="IV335" s="156"/>
      <c r="IW335" s="156"/>
      <c r="IX335" s="156"/>
      <c r="IY335" s="156"/>
      <c r="IZ335" s="156"/>
      <c r="JA335" s="156"/>
      <c r="JB335" s="156"/>
      <c r="JC335" s="156"/>
      <c r="JD335" s="156"/>
      <c r="JE335" s="156"/>
      <c r="JF335" s="156"/>
      <c r="JG335" s="156"/>
      <c r="JH335" s="156"/>
      <c r="JI335" s="156"/>
      <c r="JJ335" s="156"/>
      <c r="JK335" s="156"/>
      <c r="JL335" s="156"/>
      <c r="JM335" s="156"/>
      <c r="JN335" s="156"/>
      <c r="JO335" s="156"/>
      <c r="JP335" s="156"/>
      <c r="JQ335" s="156"/>
      <c r="JR335" s="156"/>
      <c r="JS335" s="156"/>
      <c r="JT335" s="156"/>
      <c r="JU335" s="156"/>
    </row>
    <row r="336" spans="1:281" s="174" customFormat="1" ht="19.5" customHeight="1" x14ac:dyDescent="0.35">
      <c r="A336" s="156"/>
      <c r="B336" s="813">
        <f t="shared" si="2347"/>
        <v>43435</v>
      </c>
      <c r="C336" s="814">
        <f t="shared" si="2348"/>
        <v>80645.080000000016</v>
      </c>
      <c r="D336" s="816">
        <v>0</v>
      </c>
      <c r="E336" s="816">
        <v>0</v>
      </c>
      <c r="F336" s="814">
        <f t="shared" si="2233"/>
        <v>8125.93</v>
      </c>
      <c r="G336" s="817">
        <f t="shared" si="2349"/>
        <v>88771.010000000009</v>
      </c>
      <c r="H336" s="818">
        <f t="shared" si="2350"/>
        <v>0.10076163356772662</v>
      </c>
      <c r="I336" s="765">
        <f t="shared" si="2351"/>
        <v>391054.00999999995</v>
      </c>
      <c r="J336" s="159">
        <f t="shared" si="2234"/>
        <v>0</v>
      </c>
      <c r="K336" s="267">
        <v>43435</v>
      </c>
      <c r="L336" s="162">
        <f t="shared" si="2352"/>
        <v>0</v>
      </c>
      <c r="M336" s="260">
        <v>6577</v>
      </c>
      <c r="N336" s="175">
        <f t="shared" si="2235"/>
        <v>0</v>
      </c>
      <c r="O336" s="162">
        <f t="shared" si="2353"/>
        <v>0</v>
      </c>
      <c r="P336" s="260">
        <v>587.5</v>
      </c>
      <c r="Q336" s="176">
        <f t="shared" si="2236"/>
        <v>0</v>
      </c>
      <c r="R336" s="161">
        <f t="shared" si="2354"/>
        <v>0</v>
      </c>
      <c r="S336" s="260">
        <v>12381</v>
      </c>
      <c r="T336" s="177">
        <f t="shared" si="2237"/>
        <v>0</v>
      </c>
      <c r="U336" s="164">
        <f t="shared" si="2355"/>
        <v>0</v>
      </c>
      <c r="V336" s="260">
        <v>1238.0999999999999</v>
      </c>
      <c r="W336" s="177">
        <f t="shared" si="2238"/>
        <v>0</v>
      </c>
      <c r="X336" s="164">
        <f t="shared" si="2356"/>
        <v>0</v>
      </c>
      <c r="Y336" s="248">
        <v>6065</v>
      </c>
      <c r="Z336" s="178">
        <f t="shared" si="2239"/>
        <v>0</v>
      </c>
      <c r="AA336" s="165">
        <f t="shared" si="2357"/>
        <v>0</v>
      </c>
      <c r="AB336" s="248">
        <v>3032.5</v>
      </c>
      <c r="AC336" s="179">
        <f t="shared" si="2240"/>
        <v>0</v>
      </c>
      <c r="AD336" s="164">
        <f t="shared" si="2358"/>
        <v>0</v>
      </c>
      <c r="AE336" s="248">
        <v>606.5</v>
      </c>
      <c r="AF336" s="179">
        <f t="shared" si="2241"/>
        <v>0</v>
      </c>
      <c r="AG336" s="164">
        <f t="shared" si="2359"/>
        <v>0</v>
      </c>
      <c r="AH336" s="439">
        <v>2886</v>
      </c>
      <c r="AI336" s="178">
        <f t="shared" si="2242"/>
        <v>0</v>
      </c>
      <c r="AJ336" s="165">
        <f t="shared" si="2360"/>
        <v>0</v>
      </c>
      <c r="AK336" s="439">
        <v>1423.5</v>
      </c>
      <c r="AL336" s="179">
        <f t="shared" si="2243"/>
        <v>0</v>
      </c>
      <c r="AM336" s="164">
        <f t="shared" si="2361"/>
        <v>0</v>
      </c>
      <c r="AN336" s="439">
        <v>546</v>
      </c>
      <c r="AO336" s="178">
        <f t="shared" si="2244"/>
        <v>0</v>
      </c>
      <c r="AP336" s="165">
        <f t="shared" si="2362"/>
        <v>0</v>
      </c>
      <c r="AQ336" s="260">
        <v>182</v>
      </c>
      <c r="AR336" s="179">
        <f t="shared" si="2245"/>
        <v>0</v>
      </c>
      <c r="AS336" s="164">
        <f t="shared" si="2363"/>
        <v>1</v>
      </c>
      <c r="AT336" s="259">
        <v>-16.899999999999999</v>
      </c>
      <c r="AU336" s="180">
        <f t="shared" si="2246"/>
        <v>-16.899999999999999</v>
      </c>
      <c r="AV336" s="162">
        <f t="shared" si="2364"/>
        <v>0</v>
      </c>
      <c r="AW336" s="260">
        <v>1932</v>
      </c>
      <c r="AX336" s="176">
        <f t="shared" si="2247"/>
        <v>0</v>
      </c>
      <c r="AY336" s="161">
        <f t="shared" si="2365"/>
        <v>0</v>
      </c>
      <c r="AZ336" s="248">
        <v>1372.5</v>
      </c>
      <c r="BA336" s="181">
        <f t="shared" si="2248"/>
        <v>0</v>
      </c>
      <c r="BB336" s="162">
        <f t="shared" si="2366"/>
        <v>0</v>
      </c>
      <c r="BC336" s="248">
        <v>137.25</v>
      </c>
      <c r="BD336" s="182">
        <f t="shared" si="2249"/>
        <v>0</v>
      </c>
      <c r="BE336" s="161">
        <f t="shared" si="2367"/>
        <v>0</v>
      </c>
      <c r="BF336" s="247">
        <v>-1150.25</v>
      </c>
      <c r="BG336" s="182">
        <f t="shared" si="2250"/>
        <v>0</v>
      </c>
      <c r="BH336" s="161">
        <f t="shared" si="2368"/>
        <v>0</v>
      </c>
      <c r="BI336" s="247">
        <v>-594.63</v>
      </c>
      <c r="BJ336" s="180">
        <f t="shared" si="2251"/>
        <v>0</v>
      </c>
      <c r="BK336" s="161">
        <f t="shared" si="2369"/>
        <v>1</v>
      </c>
      <c r="BL336" s="247">
        <v>-150.13</v>
      </c>
      <c r="BM336" s="180">
        <f t="shared" si="2252"/>
        <v>-150.13</v>
      </c>
      <c r="BN336" s="161">
        <f t="shared" si="2370"/>
        <v>0</v>
      </c>
      <c r="BO336" s="260">
        <v>1125</v>
      </c>
      <c r="BP336" s="176">
        <f t="shared" si="2253"/>
        <v>0</v>
      </c>
      <c r="BQ336" s="161">
        <f t="shared" si="2371"/>
        <v>0</v>
      </c>
      <c r="BR336" s="260">
        <v>3235.99</v>
      </c>
      <c r="BS336" s="182">
        <f t="shared" si="2254"/>
        <v>0</v>
      </c>
      <c r="BT336" s="161">
        <f t="shared" si="2372"/>
        <v>1</v>
      </c>
      <c r="BU336" s="260">
        <v>1598.49</v>
      </c>
      <c r="BV336" s="180">
        <f t="shared" si="2255"/>
        <v>1598.49</v>
      </c>
      <c r="BW336" s="162">
        <f t="shared" si="2373"/>
        <v>1</v>
      </c>
      <c r="BX336" s="260">
        <v>288.5</v>
      </c>
      <c r="BY336" s="176">
        <f t="shared" si="2256"/>
        <v>288.5</v>
      </c>
      <c r="BZ336" s="161">
        <f t="shared" si="2374"/>
        <v>0</v>
      </c>
      <c r="CA336" s="260">
        <v>616</v>
      </c>
      <c r="CB336" s="180">
        <f t="shared" si="2257"/>
        <v>0</v>
      </c>
      <c r="CC336" s="162">
        <f t="shared" si="2375"/>
        <v>0</v>
      </c>
      <c r="CD336" s="259">
        <v>-1605.05</v>
      </c>
      <c r="CE336" s="182">
        <f t="shared" si="2258"/>
        <v>0</v>
      </c>
      <c r="CF336" s="410">
        <f t="shared" si="2376"/>
        <v>0</v>
      </c>
      <c r="CG336" s="260">
        <v>5340</v>
      </c>
      <c r="CH336" s="182">
        <f t="shared" si="2259"/>
        <v>0</v>
      </c>
      <c r="CI336" s="416">
        <f t="shared" si="2377"/>
        <v>0</v>
      </c>
      <c r="CJ336" s="260">
        <v>2670</v>
      </c>
      <c r="CK336" s="444">
        <f t="shared" si="2260"/>
        <v>0</v>
      </c>
      <c r="CL336" s="162">
        <f t="shared" si="2378"/>
        <v>0</v>
      </c>
      <c r="CM336" s="260">
        <v>534</v>
      </c>
      <c r="CN336" s="608">
        <f t="shared" si="2261"/>
        <v>0</v>
      </c>
      <c r="CO336" s="158">
        <f t="shared" si="2262"/>
        <v>1719.96</v>
      </c>
      <c r="CP336" s="176">
        <f t="shared" si="2263"/>
        <v>6405.97</v>
      </c>
      <c r="CQ336" s="731">
        <f t="shared" si="2264"/>
        <v>8125.93</v>
      </c>
      <c r="CR336" s="599"/>
      <c r="CS336" s="359">
        <f t="shared" si="2379"/>
        <v>43435</v>
      </c>
      <c r="CT336" s="161">
        <f t="shared" si="2380"/>
        <v>0</v>
      </c>
      <c r="CU336" s="624">
        <v>3387</v>
      </c>
      <c r="CV336" s="175">
        <f t="shared" si="2265"/>
        <v>0</v>
      </c>
      <c r="CW336" s="161">
        <f t="shared" si="2381"/>
        <v>0</v>
      </c>
      <c r="CX336" s="624">
        <v>338.7</v>
      </c>
      <c r="CY336" s="625">
        <f t="shared" si="2266"/>
        <v>0</v>
      </c>
      <c r="CZ336" s="161">
        <f t="shared" si="2382"/>
        <v>0</v>
      </c>
      <c r="DA336" s="624">
        <v>12473.22</v>
      </c>
      <c r="DB336" s="626">
        <f t="shared" si="2267"/>
        <v>0</v>
      </c>
      <c r="DC336" s="161">
        <f t="shared" si="2383"/>
        <v>0</v>
      </c>
      <c r="DD336" s="624">
        <v>1247.32</v>
      </c>
      <c r="DE336" s="626">
        <f t="shared" si="2268"/>
        <v>0</v>
      </c>
      <c r="DF336" s="161">
        <f t="shared" si="2384"/>
        <v>0</v>
      </c>
      <c r="DG336" s="624">
        <v>6268.99</v>
      </c>
      <c r="DH336" s="180">
        <f t="shared" si="2269"/>
        <v>0</v>
      </c>
      <c r="DI336" s="161">
        <f t="shared" si="2385"/>
        <v>0</v>
      </c>
      <c r="DJ336" s="624">
        <v>3134.5</v>
      </c>
      <c r="DK336" s="625">
        <f t="shared" si="2270"/>
        <v>0</v>
      </c>
      <c r="DL336" s="161">
        <f t="shared" si="2386"/>
        <v>0</v>
      </c>
      <c r="DM336" s="624">
        <v>626.9</v>
      </c>
      <c r="DN336" s="625">
        <f t="shared" si="2271"/>
        <v>0</v>
      </c>
      <c r="DO336" s="161">
        <f t="shared" si="2387"/>
        <v>0</v>
      </c>
      <c r="DP336" s="624">
        <v>2545</v>
      </c>
      <c r="DQ336" s="180">
        <f t="shared" si="2272"/>
        <v>0</v>
      </c>
      <c r="DR336" s="161">
        <f t="shared" si="2388"/>
        <v>0</v>
      </c>
      <c r="DS336" s="624">
        <v>1272.5</v>
      </c>
      <c r="DT336" s="625">
        <f t="shared" si="2273"/>
        <v>0</v>
      </c>
      <c r="DU336" s="161">
        <f t="shared" si="2389"/>
        <v>0</v>
      </c>
      <c r="DV336" s="624">
        <v>509</v>
      </c>
      <c r="DW336" s="180">
        <f t="shared" si="2274"/>
        <v>0</v>
      </c>
      <c r="DX336" s="161">
        <f t="shared" si="2390"/>
        <v>1</v>
      </c>
      <c r="DY336" s="624">
        <v>687</v>
      </c>
      <c r="DZ336" s="625">
        <f t="shared" si="2275"/>
        <v>687</v>
      </c>
      <c r="EA336" s="161">
        <f t="shared" si="2391"/>
        <v>0</v>
      </c>
      <c r="EB336" s="624">
        <v>68.7</v>
      </c>
      <c r="EC336" s="180">
        <f t="shared" si="2276"/>
        <v>0</v>
      </c>
      <c r="ED336" s="161">
        <f t="shared" si="2392"/>
        <v>2</v>
      </c>
      <c r="EE336" s="624">
        <v>497</v>
      </c>
      <c r="EF336" s="625">
        <f t="shared" si="2277"/>
        <v>994</v>
      </c>
      <c r="EG336" s="161">
        <f t="shared" si="2393"/>
        <v>0</v>
      </c>
      <c r="EH336" s="624">
        <v>-175</v>
      </c>
      <c r="EI336" s="626">
        <f t="shared" si="2278"/>
        <v>0</v>
      </c>
      <c r="EJ336" s="161">
        <f t="shared" si="2394"/>
        <v>0</v>
      </c>
      <c r="EK336" s="624">
        <v>-17.5</v>
      </c>
      <c r="EL336" s="626">
        <f t="shared" si="2279"/>
        <v>0</v>
      </c>
      <c r="EM336" s="161">
        <f t="shared" si="2395"/>
        <v>0</v>
      </c>
      <c r="EN336" s="624">
        <v>-72.510000000000005</v>
      </c>
      <c r="EO336" s="180">
        <f t="shared" si="2280"/>
        <v>0</v>
      </c>
      <c r="EP336" s="161">
        <f t="shared" si="2396"/>
        <v>0</v>
      </c>
      <c r="EQ336" s="624">
        <v>-36.26</v>
      </c>
      <c r="ER336" s="180">
        <f t="shared" si="2281"/>
        <v>0</v>
      </c>
      <c r="ES336" s="161">
        <f t="shared" si="2397"/>
        <v>0</v>
      </c>
      <c r="ET336" s="624">
        <v>-7.25</v>
      </c>
      <c r="EU336" s="625">
        <f t="shared" si="2282"/>
        <v>0</v>
      </c>
      <c r="EV336" s="161">
        <f t="shared" si="2398"/>
        <v>1</v>
      </c>
      <c r="EW336" s="624">
        <v>3149.98</v>
      </c>
      <c r="EX336" s="626">
        <f t="shared" si="2283"/>
        <v>3149.98</v>
      </c>
      <c r="EY336" s="161">
        <f t="shared" si="2399"/>
        <v>1</v>
      </c>
      <c r="EZ336" s="624">
        <v>1574.99</v>
      </c>
      <c r="FA336" s="180">
        <f t="shared" si="2284"/>
        <v>1574.99</v>
      </c>
      <c r="FB336" s="161">
        <f t="shared" si="2400"/>
        <v>0</v>
      </c>
      <c r="FC336" s="624">
        <v>315</v>
      </c>
      <c r="FD336" s="625">
        <f t="shared" si="2285"/>
        <v>0</v>
      </c>
      <c r="FE336" s="161">
        <f t="shared" si="2401"/>
        <v>0</v>
      </c>
      <c r="FF336" s="624">
        <v>1475</v>
      </c>
      <c r="FG336" s="180">
        <f t="shared" si="2286"/>
        <v>0</v>
      </c>
      <c r="FH336" s="860"/>
      <c r="FI336" s="436"/>
      <c r="FJ336" s="668"/>
      <c r="FK336" s="668"/>
      <c r="FL336" s="668"/>
      <c r="FM336" s="668"/>
      <c r="FN336" s="668"/>
      <c r="FO336" s="668"/>
      <c r="FP336" s="668"/>
      <c r="FQ336" s="668"/>
      <c r="FR336" s="668"/>
      <c r="FS336" s="433"/>
      <c r="FT336" s="433"/>
      <c r="FU336" s="433"/>
      <c r="FV336" s="433"/>
      <c r="FW336" s="433"/>
      <c r="FX336" s="433"/>
      <c r="FY336" s="433"/>
      <c r="FZ336" s="433"/>
      <c r="GA336" s="433"/>
      <c r="GB336" s="433"/>
      <c r="GC336" s="433"/>
      <c r="GD336" s="433"/>
      <c r="GE336" s="433"/>
      <c r="GF336" s="433"/>
      <c r="GG336" s="692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65"/>
      <c r="HG336" s="65"/>
      <c r="HH336" s="65"/>
      <c r="HI336" s="436"/>
      <c r="HJ336" s="196"/>
      <c r="HK336" s="436"/>
      <c r="HL336" s="197"/>
      <c r="HM336" s="196"/>
      <c r="HN336" s="700">
        <f t="shared" si="2340"/>
        <v>43435</v>
      </c>
      <c r="HO336" s="160">
        <f t="shared" si="2341"/>
        <v>8125.93</v>
      </c>
      <c r="HP336" s="160">
        <f t="shared" si="2342"/>
        <v>0</v>
      </c>
      <c r="HQ336" s="171">
        <f t="shared" si="2343"/>
        <v>8125.93</v>
      </c>
      <c r="HR336" s="168">
        <f t="shared" si="2344"/>
        <v>1</v>
      </c>
      <c r="HS336" s="168">
        <f t="shared" si="2345"/>
        <v>0</v>
      </c>
      <c r="HT336" s="160">
        <f t="shared" si="2402"/>
        <v>391054.00999999995</v>
      </c>
      <c r="HU336" s="158">
        <f>MAX(HT55:HT336)</f>
        <v>391054.00999999995</v>
      </c>
      <c r="HV336" s="158">
        <f t="shared" si="2346"/>
        <v>0</v>
      </c>
      <c r="HW336" s="170"/>
      <c r="HX336" s="468"/>
      <c r="HY336" s="156"/>
      <c r="HZ336" s="156"/>
      <c r="IA336" s="156"/>
      <c r="IB336" s="156"/>
      <c r="IC336" s="156"/>
      <c r="ID336" s="156"/>
      <c r="IE336" s="156"/>
      <c r="IF336" s="156"/>
      <c r="IG336" s="156"/>
      <c r="IH336" s="156"/>
      <c r="II336" s="156"/>
      <c r="IJ336" s="156"/>
      <c r="IK336" s="156"/>
      <c r="IL336" s="156"/>
      <c r="IM336" s="156"/>
      <c r="IN336" s="156"/>
      <c r="IO336" s="156"/>
      <c r="IP336" s="156"/>
      <c r="IQ336" s="156"/>
      <c r="IR336" s="156"/>
      <c r="IS336" s="156"/>
      <c r="IT336" s="156"/>
      <c r="IU336" s="156"/>
      <c r="IV336" s="156"/>
      <c r="IW336" s="156"/>
      <c r="IX336" s="156"/>
      <c r="IY336" s="156"/>
      <c r="IZ336" s="156"/>
      <c r="JA336" s="156"/>
      <c r="JB336" s="156"/>
      <c r="JC336" s="156"/>
      <c r="JD336" s="156"/>
      <c r="JE336" s="156"/>
      <c r="JF336" s="156"/>
      <c r="JG336" s="156"/>
      <c r="JH336" s="156"/>
      <c r="JI336" s="156"/>
      <c r="JJ336" s="156"/>
      <c r="JK336" s="156"/>
      <c r="JL336" s="156"/>
      <c r="JM336" s="156"/>
      <c r="JN336" s="156"/>
      <c r="JO336" s="156"/>
      <c r="JP336" s="156"/>
      <c r="JQ336" s="156"/>
      <c r="JR336" s="156"/>
      <c r="JS336" s="156"/>
      <c r="JT336" s="156"/>
      <c r="JU336" s="156"/>
    </row>
    <row r="337" spans="1:281" s="174" customFormat="1" ht="19.5" customHeight="1" x14ac:dyDescent="0.35">
      <c r="A337" s="156"/>
      <c r="B337" s="813"/>
      <c r="C337" s="814"/>
      <c r="D337" s="816"/>
      <c r="E337" s="816"/>
      <c r="F337" s="820" t="s">
        <v>45</v>
      </c>
      <c r="G337" s="817"/>
      <c r="H337" s="821" t="s">
        <v>25</v>
      </c>
      <c r="I337" s="765"/>
      <c r="J337" s="159"/>
      <c r="K337" s="268"/>
      <c r="L337" s="162"/>
      <c r="M337"/>
      <c r="N337" s="175"/>
      <c r="O337" s="162"/>
      <c r="P337"/>
      <c r="Q337" s="176"/>
      <c r="R337" s="161"/>
      <c r="S337" s="244" t="s">
        <v>117</v>
      </c>
      <c r="T337" s="177"/>
      <c r="U337" s="164"/>
      <c r="V337" s="244" t="s">
        <v>117</v>
      </c>
      <c r="W337" s="177"/>
      <c r="X337" s="164"/>
      <c r="Y337" s="249" t="s">
        <v>45</v>
      </c>
      <c r="Z337" s="178"/>
      <c r="AA337" s="165"/>
      <c r="AB337" s="249" t="s">
        <v>45</v>
      </c>
      <c r="AC337" s="179"/>
      <c r="AD337" s="164"/>
      <c r="AE337" s="249" t="s">
        <v>45</v>
      </c>
      <c r="AF337" s="179"/>
      <c r="AG337" s="164"/>
      <c r="AH337" s="333" t="s">
        <v>45</v>
      </c>
      <c r="AI337" s="178"/>
      <c r="AJ337" s="165"/>
      <c r="AK337" s="333" t="s">
        <v>45</v>
      </c>
      <c r="AL337" s="179"/>
      <c r="AM337" s="164"/>
      <c r="AN337" s="333" t="s">
        <v>45</v>
      </c>
      <c r="AO337" s="178"/>
      <c r="AP337" s="165"/>
      <c r="AQ337" s="244" t="s">
        <v>2</v>
      </c>
      <c r="AR337" s="179"/>
      <c r="AS337" s="164"/>
      <c r="AT337" s="244" t="s">
        <v>2</v>
      </c>
      <c r="AU337" s="180"/>
      <c r="AV337" s="162"/>
      <c r="AW337" s="244" t="s">
        <v>2</v>
      </c>
      <c r="AX337" s="176"/>
      <c r="AY337" s="161"/>
      <c r="AZ337" s="249" t="s">
        <v>2</v>
      </c>
      <c r="BA337" s="181"/>
      <c r="BB337" s="162"/>
      <c r="BC337" s="249" t="s">
        <v>2</v>
      </c>
      <c r="BD337" s="182"/>
      <c r="BE337" s="161"/>
      <c r="BF337" s="485" t="s">
        <v>61</v>
      </c>
      <c r="BG337" s="182"/>
      <c r="BH337" s="161"/>
      <c r="BI337" s="485" t="s">
        <v>61</v>
      </c>
      <c r="BJ337" s="180"/>
      <c r="BK337" s="161"/>
      <c r="BL337" s="485" t="s">
        <v>61</v>
      </c>
      <c r="BM337" s="180"/>
      <c r="BN337" s="161"/>
      <c r="BO337" s="244" t="s">
        <v>2</v>
      </c>
      <c r="BP337" s="176"/>
      <c r="BQ337" s="161"/>
      <c r="BR337" s="244" t="s">
        <v>2</v>
      </c>
      <c r="BS337" s="182"/>
      <c r="BT337" s="161"/>
      <c r="BU337" s="244" t="s">
        <v>2</v>
      </c>
      <c r="BV337" s="180"/>
      <c r="BW337" s="162"/>
      <c r="BX337" s="244" t="s">
        <v>2</v>
      </c>
      <c r="BY337" s="176"/>
      <c r="BZ337" s="161"/>
      <c r="CA337" s="244" t="s">
        <v>2</v>
      </c>
      <c r="CB337" s="180"/>
      <c r="CC337" s="162"/>
      <c r="CD337" s="244" t="s">
        <v>45</v>
      </c>
      <c r="CE337" s="182"/>
      <c r="CF337" s="410"/>
      <c r="CG337" s="244" t="s">
        <v>2</v>
      </c>
      <c r="CH337" s="182"/>
      <c r="CI337" s="416"/>
      <c r="CJ337" s="244" t="s">
        <v>2</v>
      </c>
      <c r="CK337" s="444"/>
      <c r="CL337" s="162"/>
      <c r="CM337" s="244" t="s">
        <v>2</v>
      </c>
      <c r="CN337" s="608"/>
      <c r="CO337" s="702" t="s">
        <v>111</v>
      </c>
      <c r="CP337" s="176"/>
      <c r="CQ337" s="732" t="s">
        <v>119</v>
      </c>
      <c r="CR337" s="599"/>
      <c r="CS337" s="359"/>
      <c r="CT337" s="161"/>
      <c r="CU337" s="24" t="s">
        <v>25</v>
      </c>
      <c r="CV337" s="175"/>
      <c r="CW337" s="161"/>
      <c r="CX337" s="24" t="s">
        <v>25</v>
      </c>
      <c r="CY337" s="625"/>
      <c r="CZ337" s="161"/>
      <c r="DA337" s="24" t="s">
        <v>25</v>
      </c>
      <c r="DB337" s="626"/>
      <c r="DC337" s="161"/>
      <c r="DD337" s="24" t="s">
        <v>25</v>
      </c>
      <c r="DE337" s="626"/>
      <c r="DF337" s="161"/>
      <c r="DG337" s="24" t="s">
        <v>25</v>
      </c>
      <c r="DH337" s="180"/>
      <c r="DI337" s="161"/>
      <c r="DJ337" s="24" t="s">
        <v>25</v>
      </c>
      <c r="DK337" s="625"/>
      <c r="DL337" s="161"/>
      <c r="DM337" s="24" t="s">
        <v>25</v>
      </c>
      <c r="DN337" s="625"/>
      <c r="DO337" s="161"/>
      <c r="DP337" s="24" t="s">
        <v>25</v>
      </c>
      <c r="DQ337" s="180"/>
      <c r="DR337" s="161"/>
      <c r="DS337" s="24" t="s">
        <v>25</v>
      </c>
      <c r="DT337" s="625"/>
      <c r="DU337" s="161"/>
      <c r="DV337" s="24" t="s">
        <v>25</v>
      </c>
      <c r="DW337" s="180"/>
      <c r="DX337" s="161"/>
      <c r="DY337" s="24" t="s">
        <v>25</v>
      </c>
      <c r="DZ337" s="625"/>
      <c r="EA337" s="161"/>
      <c r="EB337" s="24" t="s">
        <v>25</v>
      </c>
      <c r="EC337" s="180"/>
      <c r="ED337" s="161"/>
      <c r="EE337" s="24" t="s">
        <v>25</v>
      </c>
      <c r="EF337" s="625"/>
      <c r="EG337" s="161"/>
      <c r="EH337" s="24" t="s">
        <v>25</v>
      </c>
      <c r="EI337" s="626"/>
      <c r="EJ337" s="161"/>
      <c r="EK337" s="24" t="s">
        <v>25</v>
      </c>
      <c r="EL337" s="626"/>
      <c r="EM337" s="161"/>
      <c r="EN337" s="24" t="s">
        <v>25</v>
      </c>
      <c r="EO337" s="180"/>
      <c r="EP337" s="161"/>
      <c r="EQ337" s="24" t="s">
        <v>25</v>
      </c>
      <c r="ER337" s="180"/>
      <c r="ES337" s="161"/>
      <c r="ET337" s="24" t="s">
        <v>25</v>
      </c>
      <c r="EU337" s="625"/>
      <c r="EV337" s="161"/>
      <c r="EW337" s="24" t="s">
        <v>25</v>
      </c>
      <c r="EX337" s="626"/>
      <c r="EY337" s="161"/>
      <c r="EZ337" s="24" t="s">
        <v>25</v>
      </c>
      <c r="FA337" s="180"/>
      <c r="FB337" s="161"/>
      <c r="FC337" s="24" t="s">
        <v>25</v>
      </c>
      <c r="FD337" s="625"/>
      <c r="FE337" s="161"/>
      <c r="FF337" s="24" t="s">
        <v>25</v>
      </c>
      <c r="FG337" s="180"/>
      <c r="FH337" s="860"/>
      <c r="FI337" s="436"/>
      <c r="FJ337" s="668"/>
      <c r="FK337" s="668"/>
      <c r="FL337" s="668"/>
      <c r="FM337" s="668"/>
      <c r="FN337" s="668"/>
      <c r="FO337" s="668"/>
      <c r="FP337" s="668"/>
      <c r="FQ337" s="668"/>
      <c r="FR337" s="668"/>
      <c r="FS337" s="433"/>
      <c r="FT337" s="433"/>
      <c r="FU337" s="433"/>
      <c r="FV337" s="433"/>
      <c r="FW337" s="433"/>
      <c r="FX337" s="433"/>
      <c r="FY337" s="433"/>
      <c r="FZ337" s="433"/>
      <c r="GA337" s="433"/>
      <c r="GB337" s="433"/>
      <c r="GC337" s="433"/>
      <c r="GD337" s="433"/>
      <c r="GE337" s="433"/>
      <c r="GF337" s="433"/>
      <c r="GG337" s="692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65"/>
      <c r="HG337" s="65"/>
      <c r="HH337" s="65"/>
      <c r="HI337" s="436"/>
      <c r="HJ337" s="370"/>
      <c r="HK337" s="436"/>
      <c r="HL337" s="197"/>
      <c r="HM337" s="196"/>
      <c r="HN337" s="686"/>
      <c r="HO337" s="160"/>
      <c r="HP337" s="160"/>
      <c r="HQ337" s="171"/>
      <c r="HR337" s="168"/>
      <c r="HS337" s="168"/>
      <c r="HT337" s="160"/>
      <c r="HU337" s="158"/>
      <c r="HV337" s="158"/>
      <c r="HW337" s="185"/>
      <c r="HX337" s="468"/>
      <c r="HY337" s="156"/>
      <c r="HZ337" s="156"/>
      <c r="IA337" s="156"/>
      <c r="IB337" s="156"/>
      <c r="IC337" s="156"/>
      <c r="ID337" s="156"/>
      <c r="IE337" s="156"/>
      <c r="IF337" s="156"/>
      <c r="IG337" s="156"/>
      <c r="IH337" s="156"/>
      <c r="II337" s="156"/>
      <c r="IJ337" s="156"/>
      <c r="IK337" s="156"/>
      <c r="IL337" s="156"/>
      <c r="IM337" s="156"/>
      <c r="IN337" s="156"/>
      <c r="IO337" s="156"/>
      <c r="IP337" s="156"/>
      <c r="IQ337" s="156"/>
      <c r="IR337" s="156"/>
      <c r="IS337" s="156"/>
      <c r="IT337" s="156"/>
      <c r="IU337" s="156"/>
      <c r="IV337" s="156"/>
      <c r="IW337" s="156"/>
      <c r="IX337" s="156"/>
      <c r="IY337" s="156"/>
      <c r="IZ337" s="156"/>
      <c r="JA337" s="156"/>
      <c r="JB337" s="156"/>
      <c r="JC337" s="156"/>
      <c r="JD337" s="156"/>
      <c r="JE337" s="156"/>
      <c r="JF337" s="156"/>
      <c r="JG337" s="156"/>
      <c r="JH337" s="156"/>
      <c r="JI337" s="156"/>
      <c r="JJ337" s="156"/>
      <c r="JK337" s="156"/>
      <c r="JL337" s="156"/>
      <c r="JM337" s="156"/>
      <c r="JN337" s="156"/>
      <c r="JO337" s="156"/>
      <c r="JP337" s="156"/>
      <c r="JQ337" s="156"/>
      <c r="JR337" s="156"/>
      <c r="JS337" s="156"/>
      <c r="JT337" s="156"/>
      <c r="JU337" s="156"/>
    </row>
    <row r="338" spans="1:281" s="174" customFormat="1" ht="19.5" customHeight="1" x14ac:dyDescent="0.35">
      <c r="A338" s="156"/>
      <c r="B338" s="813"/>
      <c r="C338" s="814"/>
      <c r="D338" s="816"/>
      <c r="E338" s="816"/>
      <c r="F338" s="822">
        <f>CQ338</f>
        <v>63771.040000000001</v>
      </c>
      <c r="G338" s="823"/>
      <c r="H338" s="824">
        <f>F338/D55</f>
        <v>2.5508416</v>
      </c>
      <c r="I338" s="766"/>
      <c r="J338" s="187"/>
      <c r="K338" s="268"/>
      <c r="L338" s="162">
        <f>L335</f>
        <v>0</v>
      </c>
      <c r="M338" s="254">
        <v>13056</v>
      </c>
      <c r="N338" s="175">
        <f>M338*L338</f>
        <v>0</v>
      </c>
      <c r="O338" s="162">
        <f>O335</f>
        <v>0</v>
      </c>
      <c r="P338" s="254">
        <v>849.3</v>
      </c>
      <c r="Q338" s="176">
        <f>P338*O338</f>
        <v>0</v>
      </c>
      <c r="R338" s="161">
        <f>R335</f>
        <v>0</v>
      </c>
      <c r="S338" s="254">
        <v>19029.400000000001</v>
      </c>
      <c r="T338" s="177">
        <f>S338*R338</f>
        <v>0</v>
      </c>
      <c r="U338" s="164">
        <f>U335</f>
        <v>0</v>
      </c>
      <c r="V338" s="254">
        <v>1587.04</v>
      </c>
      <c r="W338" s="177">
        <f>V338*U338</f>
        <v>0</v>
      </c>
      <c r="X338" s="164">
        <f>X335</f>
        <v>0</v>
      </c>
      <c r="Y338" s="250">
        <v>8706</v>
      </c>
      <c r="Z338" s="178">
        <f>Y338*X338</f>
        <v>0</v>
      </c>
      <c r="AA338" s="165">
        <f>AA335</f>
        <v>0</v>
      </c>
      <c r="AB338" s="250">
        <v>4158</v>
      </c>
      <c r="AC338" s="179">
        <f>AB338*AA338</f>
        <v>0</v>
      </c>
      <c r="AD338" s="164">
        <f>AD335</f>
        <v>0</v>
      </c>
      <c r="AE338" s="250">
        <v>519.6</v>
      </c>
      <c r="AF338" s="179">
        <f>AE338*AD338</f>
        <v>0</v>
      </c>
      <c r="AG338" s="164">
        <f>AG335</f>
        <v>0</v>
      </c>
      <c r="AH338" s="245">
        <v>940</v>
      </c>
      <c r="AI338" s="178">
        <f>AH338*AG338</f>
        <v>0</v>
      </c>
      <c r="AJ338" s="165">
        <f>AJ335</f>
        <v>0</v>
      </c>
      <c r="AK338" s="245">
        <v>275</v>
      </c>
      <c r="AL338" s="179">
        <f>AK338*AJ338</f>
        <v>0</v>
      </c>
      <c r="AM338" s="164">
        <f>AM335</f>
        <v>0</v>
      </c>
      <c r="AN338" s="246">
        <v>-124</v>
      </c>
      <c r="AO338" s="178">
        <f>AN338*AM338</f>
        <v>0</v>
      </c>
      <c r="AP338" s="165">
        <f>AP335</f>
        <v>0</v>
      </c>
      <c r="AQ338" s="254">
        <v>4553</v>
      </c>
      <c r="AR338" s="179">
        <f>AQ338*AP338</f>
        <v>0</v>
      </c>
      <c r="AS338" s="164">
        <f>AS335</f>
        <v>1</v>
      </c>
      <c r="AT338" s="254">
        <v>139.4</v>
      </c>
      <c r="AU338" s="180">
        <f>AT338*AS338</f>
        <v>139.4</v>
      </c>
      <c r="AV338" s="162">
        <f>AV335</f>
        <v>0</v>
      </c>
      <c r="AW338" s="254">
        <v>4745</v>
      </c>
      <c r="AX338" s="176">
        <f>AW338*AV338</f>
        <v>0</v>
      </c>
      <c r="AY338" s="161">
        <f>AY335</f>
        <v>0</v>
      </c>
      <c r="AZ338" s="250">
        <v>11741.75</v>
      </c>
      <c r="BA338" s="181">
        <f>AZ338*AY338</f>
        <v>0</v>
      </c>
      <c r="BB338" s="162">
        <f>BB335</f>
        <v>0</v>
      </c>
      <c r="BC338" s="250">
        <v>1142.98</v>
      </c>
      <c r="BD338" s="182">
        <f>BC338*BB338</f>
        <v>0</v>
      </c>
      <c r="BE338" s="161">
        <f>BE335</f>
        <v>0</v>
      </c>
      <c r="BF338" s="250">
        <v>6609</v>
      </c>
      <c r="BG338" s="182">
        <f>BF338*BE338</f>
        <v>0</v>
      </c>
      <c r="BH338" s="161">
        <f>BH335</f>
        <v>0</v>
      </c>
      <c r="BI338" s="250">
        <v>3031.5</v>
      </c>
      <c r="BJ338" s="180">
        <f>BI338*BH338</f>
        <v>0</v>
      </c>
      <c r="BK338" s="161">
        <f>BK335</f>
        <v>1</v>
      </c>
      <c r="BL338" s="250">
        <v>169.5</v>
      </c>
      <c r="BM338" s="180">
        <f>BL338*BK338</f>
        <v>169.5</v>
      </c>
      <c r="BN338" s="161">
        <f>BN335</f>
        <v>0</v>
      </c>
      <c r="BO338" s="254">
        <v>8636.5</v>
      </c>
      <c r="BP338" s="176">
        <f>BO338*BN338</f>
        <v>0</v>
      </c>
      <c r="BQ338" s="161">
        <f>BQ335</f>
        <v>0</v>
      </c>
      <c r="BR338" s="254">
        <v>12217.95</v>
      </c>
      <c r="BS338" s="182">
        <f>BR338*BQ338</f>
        <v>0</v>
      </c>
      <c r="BT338" s="161">
        <f>BT335</f>
        <v>1</v>
      </c>
      <c r="BU338" s="254">
        <v>5855.48</v>
      </c>
      <c r="BV338" s="180">
        <f>BU338*BT338</f>
        <v>5855.48</v>
      </c>
      <c r="BW338" s="162">
        <f>BW335</f>
        <v>1</v>
      </c>
      <c r="BX338" s="254">
        <v>765.5</v>
      </c>
      <c r="BY338" s="176">
        <f>BX338*BW338</f>
        <v>765.5</v>
      </c>
      <c r="BZ338" s="161">
        <f>BZ335</f>
        <v>0</v>
      </c>
      <c r="CA338" s="254">
        <v>7461</v>
      </c>
      <c r="CB338" s="180">
        <f>CA338*BZ338</f>
        <v>0</v>
      </c>
      <c r="CC338" s="162">
        <f>CC335</f>
        <v>0</v>
      </c>
      <c r="CD338" s="254">
        <v>12926.5</v>
      </c>
      <c r="CE338" s="182">
        <f>CD338*CC338</f>
        <v>0</v>
      </c>
      <c r="CF338" s="410">
        <f>CF336</f>
        <v>0</v>
      </c>
      <c r="CG338" s="254">
        <v>26169</v>
      </c>
      <c r="CH338" s="182">
        <f>CG338*CF338</f>
        <v>0</v>
      </c>
      <c r="CI338" s="416">
        <f>CI335</f>
        <v>0</v>
      </c>
      <c r="CJ338" s="254">
        <v>12909</v>
      </c>
      <c r="CK338" s="444">
        <f>CJ338*CI338</f>
        <v>0</v>
      </c>
      <c r="CL338" s="162">
        <f>CL335</f>
        <v>0</v>
      </c>
      <c r="CM338" s="254">
        <v>2301</v>
      </c>
      <c r="CN338" s="608">
        <f>CM338*CL338</f>
        <v>0</v>
      </c>
      <c r="CO338" s="606">
        <f>N338+Q338+T338+W338+Z338+AC338+AF338+AI338+AL338+AO338+AR338+AU338+AX338+BA338+BD338+BG338+BJ338+BM338+BP338+BS338+BV338+BY338+CB338+CE338+CH338+CK338+CN338</f>
        <v>6929.8799999999992</v>
      </c>
      <c r="CP338" s="291">
        <f>FG338+FD338+FA338+EX338+EU338++ER338+EO338+EL338+EI338+EF338+EC338+DZ338+DW338+DT338+DQ338+DN338+DK338+DH338+DE338+DB338+CY338+CV338</f>
        <v>56841.16</v>
      </c>
      <c r="CQ338" s="733">
        <f>CO338+CP338</f>
        <v>63771.040000000001</v>
      </c>
      <c r="CR338" s="599"/>
      <c r="CS338" s="359"/>
      <c r="CT338" s="161">
        <f>CT336</f>
        <v>0</v>
      </c>
      <c r="CU338" s="624">
        <v>34202.54</v>
      </c>
      <c r="CV338" s="175">
        <f>CU338*CT338</f>
        <v>0</v>
      </c>
      <c r="CW338" s="161">
        <f>CW336</f>
        <v>0</v>
      </c>
      <c r="CX338" s="624">
        <v>3420.25</v>
      </c>
      <c r="CY338" s="625">
        <f>CX338*CW338</f>
        <v>0</v>
      </c>
      <c r="CZ338" s="161">
        <f>CZ336</f>
        <v>0</v>
      </c>
      <c r="DA338" s="624">
        <v>43652.56</v>
      </c>
      <c r="DB338" s="626">
        <f>DA338*CZ338</f>
        <v>0</v>
      </c>
      <c r="DC338" s="161">
        <f>DC336</f>
        <v>0</v>
      </c>
      <c r="DD338" s="624">
        <v>4365.26</v>
      </c>
      <c r="DE338" s="626">
        <f>DD338*DC338</f>
        <v>0</v>
      </c>
      <c r="DF338" s="161">
        <f>DF336</f>
        <v>0</v>
      </c>
      <c r="DG338" s="624">
        <v>11383.01</v>
      </c>
      <c r="DH338" s="180">
        <f>DG338*DF338</f>
        <v>0</v>
      </c>
      <c r="DI338" s="161">
        <f>DI336</f>
        <v>0</v>
      </c>
      <c r="DJ338" s="624">
        <v>5691.51</v>
      </c>
      <c r="DK338" s="625">
        <f>DJ338*DI338</f>
        <v>0</v>
      </c>
      <c r="DL338" s="161">
        <f>DL336</f>
        <v>0</v>
      </c>
      <c r="DM338" s="624">
        <v>1138.3</v>
      </c>
      <c r="DN338" s="625">
        <f>DM338*DL338</f>
        <v>0</v>
      </c>
      <c r="DO338" s="161">
        <f>DO336</f>
        <v>0</v>
      </c>
      <c r="DP338" s="624">
        <v>30879.99</v>
      </c>
      <c r="DQ338" s="180">
        <f>DP338*DO338</f>
        <v>0</v>
      </c>
      <c r="DR338" s="161">
        <f>DR336</f>
        <v>0</v>
      </c>
      <c r="DS338" s="624">
        <v>15439.99</v>
      </c>
      <c r="DT338" s="625">
        <f>DS338*DR338</f>
        <v>0</v>
      </c>
      <c r="DU338" s="161">
        <f>DU336</f>
        <v>0</v>
      </c>
      <c r="DV338" s="624">
        <v>6175.99</v>
      </c>
      <c r="DW338" s="180">
        <f>DV338*DU338</f>
        <v>0</v>
      </c>
      <c r="DX338" s="161">
        <f>DX336</f>
        <v>1</v>
      </c>
      <c r="DY338" s="624">
        <v>4088</v>
      </c>
      <c r="DZ338" s="625">
        <f>DY338*DX338</f>
        <v>4088</v>
      </c>
      <c r="EA338" s="161">
        <f>EA336</f>
        <v>0</v>
      </c>
      <c r="EB338" s="624">
        <v>408.8</v>
      </c>
      <c r="EC338" s="180">
        <f>EB338*EA338</f>
        <v>0</v>
      </c>
      <c r="ED338" s="161">
        <f>ED336</f>
        <v>2</v>
      </c>
      <c r="EE338" s="624">
        <v>9285.99</v>
      </c>
      <c r="EF338" s="625">
        <f>EE338*ED338</f>
        <v>18571.98</v>
      </c>
      <c r="EG338" s="161">
        <f>EG336</f>
        <v>0</v>
      </c>
      <c r="EH338" s="624">
        <v>7614.97</v>
      </c>
      <c r="EI338" s="626">
        <f>EH338*EG338</f>
        <v>0</v>
      </c>
      <c r="EJ338" s="161">
        <f>EJ336</f>
        <v>0</v>
      </c>
      <c r="EK338" s="624">
        <v>761.5</v>
      </c>
      <c r="EL338" s="626">
        <f>EK338*EJ338</f>
        <v>0</v>
      </c>
      <c r="EM338" s="161">
        <f>EM336</f>
        <v>0</v>
      </c>
      <c r="EN338" s="624">
        <v>17498.75</v>
      </c>
      <c r="EO338" s="180">
        <f>EN338*EM338</f>
        <v>0</v>
      </c>
      <c r="EP338" s="161">
        <f>EP336</f>
        <v>0</v>
      </c>
      <c r="EQ338" s="624">
        <v>8749.3700000000008</v>
      </c>
      <c r="ER338" s="180">
        <f>EQ338*EP338</f>
        <v>0</v>
      </c>
      <c r="ES338" s="161">
        <f>ES336</f>
        <v>0</v>
      </c>
      <c r="ET338" s="624">
        <v>1749.87</v>
      </c>
      <c r="EU338" s="625">
        <f>ET338*ES338</f>
        <v>0</v>
      </c>
      <c r="EV338" s="161">
        <f>EV336</f>
        <v>1</v>
      </c>
      <c r="EW338" s="624">
        <v>22787.45</v>
      </c>
      <c r="EX338" s="626">
        <f>EW338*EV338</f>
        <v>22787.45</v>
      </c>
      <c r="EY338" s="161">
        <f>EY336</f>
        <v>1</v>
      </c>
      <c r="EZ338" s="624">
        <v>11393.73</v>
      </c>
      <c r="FA338" s="180">
        <f>EZ338*EY338</f>
        <v>11393.73</v>
      </c>
      <c r="FB338" s="161">
        <f>FB336</f>
        <v>0</v>
      </c>
      <c r="FC338" s="624">
        <v>2278.75</v>
      </c>
      <c r="FD338" s="625">
        <f>FC338*FB338</f>
        <v>0</v>
      </c>
      <c r="FE338" s="161">
        <f>FE336</f>
        <v>0</v>
      </c>
      <c r="FF338" s="624">
        <v>2194.9899999999998</v>
      </c>
      <c r="FG338" s="180">
        <f>FF338*FE338</f>
        <v>0</v>
      </c>
      <c r="FH338" s="860"/>
      <c r="FI338" s="436"/>
      <c r="FJ338" s="668"/>
      <c r="FK338" s="668"/>
      <c r="FL338" s="668"/>
      <c r="FM338" s="668"/>
      <c r="FN338" s="668"/>
      <c r="FO338" s="668"/>
      <c r="FP338" s="668"/>
      <c r="FQ338" s="668"/>
      <c r="FR338" s="668"/>
      <c r="FS338" s="433"/>
      <c r="FT338" s="433"/>
      <c r="FU338" s="433"/>
      <c r="FV338" s="433"/>
      <c r="FW338" s="433"/>
      <c r="FX338" s="433"/>
      <c r="FY338" s="433"/>
      <c r="FZ338" s="433"/>
      <c r="GA338" s="433"/>
      <c r="GB338" s="433"/>
      <c r="GC338" s="433"/>
      <c r="GD338" s="433"/>
      <c r="GE338" s="433"/>
      <c r="GF338" s="433"/>
      <c r="GG338" s="692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65"/>
      <c r="HG338" s="65"/>
      <c r="HH338" s="65"/>
      <c r="HI338" s="436"/>
      <c r="HJ338" s="325"/>
      <c r="HK338" s="346"/>
      <c r="HL338" s="197"/>
      <c r="HM338" s="196"/>
      <c r="HN338" s="686"/>
      <c r="HO338" s="160"/>
      <c r="HP338" s="160"/>
      <c r="HQ338" s="171"/>
      <c r="HR338" s="168"/>
      <c r="HS338" s="168"/>
      <c r="HT338" s="160"/>
      <c r="HU338" s="158"/>
      <c r="HV338" s="158"/>
      <c r="HW338" s="185"/>
      <c r="HX338" s="468"/>
      <c r="HY338" s="156"/>
      <c r="HZ338" s="156"/>
      <c r="IA338" s="156"/>
      <c r="IB338" s="156"/>
      <c r="IC338" s="156"/>
      <c r="ID338" s="156"/>
      <c r="IE338" s="156"/>
      <c r="IF338" s="156"/>
      <c r="IG338" s="156"/>
      <c r="IH338" s="156"/>
      <c r="II338" s="156"/>
      <c r="IJ338" s="156"/>
      <c r="IK338" s="156"/>
      <c r="IL338" s="156"/>
      <c r="IM338" s="156"/>
      <c r="IN338" s="156"/>
      <c r="IO338" s="156"/>
      <c r="IP338" s="156"/>
      <c r="IQ338" s="156"/>
      <c r="IR338" s="156"/>
      <c r="IS338" s="156"/>
      <c r="IT338" s="156"/>
      <c r="IU338" s="156"/>
      <c r="IV338" s="156"/>
      <c r="IW338" s="156"/>
      <c r="IX338" s="156"/>
      <c r="IY338" s="156"/>
      <c r="IZ338" s="156"/>
      <c r="JA338" s="156"/>
      <c r="JB338" s="156"/>
      <c r="JC338" s="156"/>
      <c r="JD338" s="156"/>
      <c r="JE338" s="156"/>
      <c r="JF338" s="156"/>
      <c r="JG338" s="156"/>
      <c r="JH338" s="156"/>
      <c r="JI338" s="156"/>
      <c r="JJ338" s="156"/>
      <c r="JK338" s="156"/>
      <c r="JL338" s="156"/>
      <c r="JM338" s="156"/>
      <c r="JN338" s="156"/>
      <c r="JO338" s="156"/>
      <c r="JP338" s="156"/>
      <c r="JQ338" s="156"/>
      <c r="JR338" s="156"/>
      <c r="JS338" s="156"/>
      <c r="JT338" s="156"/>
      <c r="JU338" s="156"/>
    </row>
    <row r="339" spans="1:281" s="174" customFormat="1" ht="19.5" customHeight="1" x14ac:dyDescent="0.35">
      <c r="A339" s="156"/>
      <c r="B339" s="813"/>
      <c r="C339" s="814"/>
      <c r="D339" s="816"/>
      <c r="E339" s="816"/>
      <c r="F339" s="814"/>
      <c r="G339" s="817"/>
      <c r="H339" s="818"/>
      <c r="I339" s="765"/>
      <c r="J339" s="159"/>
      <c r="K339" s="268"/>
      <c r="L339" s="162"/>
      <c r="M339"/>
      <c r="N339" s="188"/>
      <c r="O339" s="162"/>
      <c r="P339"/>
      <c r="Q339" s="189"/>
      <c r="R339" s="161"/>
      <c r="S339"/>
      <c r="T339" s="190"/>
      <c r="U339" s="164"/>
      <c r="V339"/>
      <c r="W339" s="191"/>
      <c r="X339" s="164"/>
      <c r="Y339"/>
      <c r="Z339" s="192"/>
      <c r="AA339" s="165"/>
      <c r="AB339"/>
      <c r="AC339" s="191"/>
      <c r="AD339" s="164"/>
      <c r="AE339"/>
      <c r="AF339" s="191"/>
      <c r="AG339" s="164"/>
      <c r="AH339" s="438"/>
      <c r="AI339" s="192"/>
      <c r="AJ339" s="165"/>
      <c r="AK339" s="438"/>
      <c r="AL339" s="191"/>
      <c r="AM339" s="164"/>
      <c r="AN339" s="438"/>
      <c r="AO339" s="192"/>
      <c r="AP339" s="165"/>
      <c r="AQ339"/>
      <c r="AR339" s="191"/>
      <c r="AS339" s="164"/>
      <c r="AT339"/>
      <c r="AU339" s="193"/>
      <c r="AV339" s="162"/>
      <c r="AW339"/>
      <c r="AX339" s="189"/>
      <c r="AY339" s="161"/>
      <c r="AZ339"/>
      <c r="BA339" s="193"/>
      <c r="BB339" s="162"/>
      <c r="BC339"/>
      <c r="BD339" s="189"/>
      <c r="BE339" s="161"/>
      <c r="BF339" s="24"/>
      <c r="BG339" s="189"/>
      <c r="BH339" s="161"/>
      <c r="BI339" s="24"/>
      <c r="BJ339" s="193"/>
      <c r="BK339" s="161"/>
      <c r="BL339" s="24"/>
      <c r="BM339" s="193"/>
      <c r="BN339" s="161"/>
      <c r="BO339"/>
      <c r="BP339" s="189"/>
      <c r="BQ339" s="161"/>
      <c r="BR339"/>
      <c r="BS339" s="189"/>
      <c r="BT339" s="161"/>
      <c r="BU339"/>
      <c r="BV339" s="193"/>
      <c r="BW339" s="162"/>
      <c r="BX339"/>
      <c r="BY339" s="189"/>
      <c r="BZ339" s="161"/>
      <c r="CA339"/>
      <c r="CB339" s="193"/>
      <c r="CC339" s="162"/>
      <c r="CD339"/>
      <c r="CE339" s="194"/>
      <c r="CF339" s="411"/>
      <c r="CG339"/>
      <c r="CH339" s="189"/>
      <c r="CI339" s="416"/>
      <c r="CJ339"/>
      <c r="CK339" s="445"/>
      <c r="CL339" s="162"/>
      <c r="CM339"/>
      <c r="CN339" s="609"/>
      <c r="CO339" s="158"/>
      <c r="CP339" s="189"/>
      <c r="CQ339" s="734"/>
      <c r="CR339" s="600"/>
      <c r="CS339" s="359"/>
      <c r="CT339" s="161"/>
      <c r="CU339" s="24"/>
      <c r="CV339" s="188"/>
      <c r="CW339" s="161"/>
      <c r="CX339" s="24"/>
      <c r="CY339" s="627"/>
      <c r="CZ339" s="161"/>
      <c r="DA339" s="24"/>
      <c r="DB339" s="628"/>
      <c r="DC339" s="161"/>
      <c r="DD339" s="24"/>
      <c r="DE339" s="627"/>
      <c r="DF339" s="161"/>
      <c r="DG339" s="24"/>
      <c r="DH339" s="193"/>
      <c r="DI339" s="161"/>
      <c r="DJ339" s="24"/>
      <c r="DK339" s="627"/>
      <c r="DL339" s="161"/>
      <c r="DM339" s="24"/>
      <c r="DN339" s="627"/>
      <c r="DO339" s="161"/>
      <c r="DP339" s="24"/>
      <c r="DQ339" s="193"/>
      <c r="DR339" s="161"/>
      <c r="DS339" s="24"/>
      <c r="DT339" s="627"/>
      <c r="DU339" s="161"/>
      <c r="DV339" s="24"/>
      <c r="DW339" s="193"/>
      <c r="DX339" s="161"/>
      <c r="DY339" s="24"/>
      <c r="DZ339" s="627"/>
      <c r="EA339" s="161"/>
      <c r="EB339" s="24"/>
      <c r="EC339" s="193"/>
      <c r="ED339" s="161"/>
      <c r="EE339" s="24"/>
      <c r="EF339" s="627"/>
      <c r="EG339" s="161"/>
      <c r="EH339" s="24"/>
      <c r="EI339" s="627"/>
      <c r="EJ339" s="161"/>
      <c r="EK339" s="24"/>
      <c r="EL339" s="627"/>
      <c r="EM339" s="161"/>
      <c r="EN339" s="24"/>
      <c r="EO339" s="193"/>
      <c r="EP339" s="161"/>
      <c r="EQ339" s="24"/>
      <c r="ER339" s="193"/>
      <c r="ES339" s="161"/>
      <c r="ET339" s="24"/>
      <c r="EU339" s="627"/>
      <c r="EV339" s="161"/>
      <c r="EW339" s="24"/>
      <c r="EX339" s="627"/>
      <c r="EY339" s="161"/>
      <c r="EZ339" s="24"/>
      <c r="FA339" s="193"/>
      <c r="FB339" s="161"/>
      <c r="FC339" s="24"/>
      <c r="FD339" s="627"/>
      <c r="FE339" s="161"/>
      <c r="FF339" s="24"/>
      <c r="FG339" s="193"/>
      <c r="FH339" s="861"/>
      <c r="FI339" s="436"/>
      <c r="FJ339" s="668"/>
      <c r="FK339" s="668"/>
      <c r="FL339" s="668"/>
      <c r="FM339" s="668"/>
      <c r="FN339" s="668"/>
      <c r="FO339" s="668"/>
      <c r="FP339" s="668"/>
      <c r="FQ339" s="668"/>
      <c r="FR339" s="668"/>
      <c r="FS339" s="433"/>
      <c r="FT339" s="433"/>
      <c r="FU339" s="433"/>
      <c r="FV339" s="433"/>
      <c r="FW339" s="433"/>
      <c r="FX339" s="433"/>
      <c r="FY339" s="433"/>
      <c r="FZ339" s="433"/>
      <c r="GA339" s="433"/>
      <c r="GB339" s="433"/>
      <c r="GC339" s="433"/>
      <c r="GD339" s="433"/>
      <c r="GE339" s="433"/>
      <c r="GF339" s="433"/>
      <c r="GG339" s="692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65"/>
      <c r="HG339" s="65"/>
      <c r="HH339" s="65"/>
      <c r="HI339" s="436"/>
      <c r="HJ339" s="65"/>
      <c r="HK339" s="432"/>
      <c r="HL339" s="197"/>
      <c r="HM339" s="196"/>
      <c r="HN339" s="686"/>
      <c r="HO339" s="160"/>
      <c r="HP339" s="160"/>
      <c r="HQ339" s="171"/>
      <c r="HR339" s="168"/>
      <c r="HS339" s="168"/>
      <c r="HT339" s="160"/>
      <c r="HU339" s="158"/>
      <c r="HV339" s="158"/>
      <c r="HW339" s="170"/>
      <c r="HX339" s="468"/>
      <c r="HY339" s="156"/>
      <c r="HZ339" s="156"/>
      <c r="IA339" s="156"/>
      <c r="IB339" s="156"/>
      <c r="IC339" s="156"/>
      <c r="ID339" s="156"/>
      <c r="IE339" s="156"/>
      <c r="IF339" s="156"/>
      <c r="IG339" s="156"/>
      <c r="IH339" s="156"/>
      <c r="II339" s="156"/>
      <c r="IJ339" s="156"/>
      <c r="IK339" s="156"/>
      <c r="IL339" s="156"/>
      <c r="IM339" s="156"/>
      <c r="IN339" s="156"/>
      <c r="IO339" s="156"/>
      <c r="IP339" s="156"/>
      <c r="IQ339" s="156"/>
      <c r="IR339" s="156"/>
      <c r="IS339" s="156"/>
      <c r="IT339" s="156"/>
      <c r="IU339" s="156"/>
      <c r="IV339" s="156"/>
      <c r="IW339" s="156"/>
      <c r="IX339" s="156"/>
      <c r="IY339" s="156"/>
      <c r="IZ339" s="156"/>
      <c r="JA339" s="156"/>
      <c r="JB339" s="156"/>
      <c r="JC339" s="156"/>
      <c r="JD339" s="156"/>
      <c r="JE339" s="156"/>
      <c r="JF339" s="156"/>
      <c r="JG339" s="156"/>
      <c r="JH339" s="156"/>
      <c r="JI339" s="156"/>
      <c r="JJ339" s="156"/>
      <c r="JK339" s="156"/>
      <c r="JL339" s="156"/>
      <c r="JM339" s="156"/>
      <c r="JN339" s="156"/>
      <c r="JO339" s="156"/>
      <c r="JP339" s="156"/>
      <c r="JQ339" s="156"/>
      <c r="JR339" s="156"/>
      <c r="JS339" s="156"/>
      <c r="JT339" s="156"/>
      <c r="JU339" s="156"/>
    </row>
    <row r="340" spans="1:281" s="174" customFormat="1" ht="19.5" customHeight="1" x14ac:dyDescent="0.35">
      <c r="A340" s="156"/>
      <c r="B340" s="813">
        <f>EDATE(B336,1)</f>
        <v>43466</v>
      </c>
      <c r="C340" s="814">
        <f>C325</f>
        <v>25000</v>
      </c>
      <c r="D340" s="816">
        <f>(F338&lt;0)*-F338</f>
        <v>0</v>
      </c>
      <c r="E340" s="816">
        <f>(F338&gt;0)*-F338</f>
        <v>-63771.040000000001</v>
      </c>
      <c r="F340" s="814">
        <f t="shared" ref="F340:F351" si="2405">CQ340</f>
        <v>2637.66</v>
      </c>
      <c r="G340" s="817">
        <f>F340+D55</f>
        <v>27637.66</v>
      </c>
      <c r="H340" s="818">
        <f>F340/D55</f>
        <v>0.1055064</v>
      </c>
      <c r="I340" s="765">
        <f>F340+I336</f>
        <v>393691.66999999993</v>
      </c>
      <c r="J340" s="159">
        <f t="shared" ref="J340:J351" si="2406">HV340</f>
        <v>0</v>
      </c>
      <c r="K340" s="267">
        <v>43466</v>
      </c>
      <c r="L340" s="162">
        <f>L336</f>
        <v>0</v>
      </c>
      <c r="M340" s="260">
        <v>844.5</v>
      </c>
      <c r="N340" s="175">
        <f t="shared" ref="N340:N351" si="2407">M340*L340</f>
        <v>0</v>
      </c>
      <c r="O340" s="162">
        <f>O336</f>
        <v>0</v>
      </c>
      <c r="P340" s="260">
        <v>49.35</v>
      </c>
      <c r="Q340" s="176">
        <f t="shared" ref="Q340:Q351" si="2408">P340*O340</f>
        <v>0</v>
      </c>
      <c r="R340" s="161">
        <f>R336</f>
        <v>0</v>
      </c>
      <c r="S340" s="260">
        <v>669.4</v>
      </c>
      <c r="T340" s="177">
        <f t="shared" ref="T340:T351" si="2409">S340*R340</f>
        <v>0</v>
      </c>
      <c r="U340" s="164">
        <f>U336</f>
        <v>0</v>
      </c>
      <c r="V340" s="260">
        <v>31.84</v>
      </c>
      <c r="W340" s="177">
        <f t="shared" ref="W340:W351" si="2410">V340*U340</f>
        <v>0</v>
      </c>
      <c r="X340" s="164">
        <f>X336</f>
        <v>0</v>
      </c>
      <c r="Y340" s="248">
        <v>3851</v>
      </c>
      <c r="Z340" s="178">
        <f t="shared" ref="Z340:Z351" si="2411">Y340*X340</f>
        <v>0</v>
      </c>
      <c r="AA340" s="165">
        <f>AA336</f>
        <v>0</v>
      </c>
      <c r="AB340" s="248">
        <v>1925.5</v>
      </c>
      <c r="AC340" s="179">
        <f t="shared" ref="AC340:AC351" si="2412">AB340*AA340</f>
        <v>0</v>
      </c>
      <c r="AD340" s="164">
        <f>AD336</f>
        <v>0</v>
      </c>
      <c r="AE340" s="248">
        <v>385.1</v>
      </c>
      <c r="AF340" s="179">
        <f t="shared" ref="AF340:AF351" si="2413">AE340*AD340</f>
        <v>0</v>
      </c>
      <c r="AG340" s="164">
        <f>AG336</f>
        <v>0</v>
      </c>
      <c r="AH340" s="439">
        <v>2920</v>
      </c>
      <c r="AI340" s="178">
        <f t="shared" ref="AI340:AI351" si="2414">AH340*AG340</f>
        <v>0</v>
      </c>
      <c r="AJ340" s="165">
        <f>AJ336</f>
        <v>0</v>
      </c>
      <c r="AK340" s="439">
        <v>1460</v>
      </c>
      <c r="AL340" s="179">
        <f t="shared" ref="AL340:AL351" si="2415">AK340*AJ340</f>
        <v>0</v>
      </c>
      <c r="AM340" s="164">
        <f>AM336</f>
        <v>0</v>
      </c>
      <c r="AN340" s="439">
        <v>584</v>
      </c>
      <c r="AO340" s="178">
        <f t="shared" ref="AO340:AO351" si="2416">AN340*AM340</f>
        <v>0</v>
      </c>
      <c r="AP340" s="165">
        <f>AP336</f>
        <v>0</v>
      </c>
      <c r="AQ340" s="259">
        <v>-536</v>
      </c>
      <c r="AR340" s="179">
        <f t="shared" ref="AR340:AR351" si="2417">AQ340*AP340</f>
        <v>0</v>
      </c>
      <c r="AS340" s="164">
        <f>AS336</f>
        <v>1</v>
      </c>
      <c r="AT340" s="259">
        <v>-88.7</v>
      </c>
      <c r="AU340" s="180">
        <f t="shared" ref="AU340:AU351" si="2418">AT340*AS340</f>
        <v>-88.7</v>
      </c>
      <c r="AV340" s="162">
        <f>AV336</f>
        <v>0</v>
      </c>
      <c r="AW340" s="259">
        <v>-926</v>
      </c>
      <c r="AX340" s="176">
        <f t="shared" ref="AX340:AX351" si="2419">AW340*AV340</f>
        <v>0</v>
      </c>
      <c r="AY340" s="161">
        <f>AY336</f>
        <v>0</v>
      </c>
      <c r="AZ340" s="247">
        <v>-1141.5</v>
      </c>
      <c r="BA340" s="181">
        <f t="shared" ref="BA340:BA351" si="2420">AZ340*AY340</f>
        <v>0</v>
      </c>
      <c r="BB340" s="162">
        <f>BB336</f>
        <v>0</v>
      </c>
      <c r="BC340" s="247">
        <v>-118.05</v>
      </c>
      <c r="BD340" s="182">
        <f t="shared" ref="BD340:BD351" si="2421">BC340*BB340</f>
        <v>0</v>
      </c>
      <c r="BE340" s="161">
        <f>BE336</f>
        <v>0</v>
      </c>
      <c r="BF340" s="247">
        <v>-506.75</v>
      </c>
      <c r="BG340" s="182">
        <f t="shared" ref="BG340:BG351" si="2422">BF340*BE340</f>
        <v>0</v>
      </c>
      <c r="BH340" s="161">
        <f>BH336</f>
        <v>0</v>
      </c>
      <c r="BI340" s="247">
        <v>-292.38</v>
      </c>
      <c r="BJ340" s="180">
        <f t="shared" ref="BJ340:BJ351" si="2423">BI340*BH340</f>
        <v>0</v>
      </c>
      <c r="BK340" s="161">
        <f>BK336</f>
        <v>1</v>
      </c>
      <c r="BL340" s="247">
        <v>-120.88</v>
      </c>
      <c r="BM340" s="180">
        <f t="shared" ref="BM340:BM351" si="2424">BL340*BK340</f>
        <v>-120.88</v>
      </c>
      <c r="BN340" s="161">
        <f>BN336</f>
        <v>0</v>
      </c>
      <c r="BO340" s="260">
        <v>1729.75</v>
      </c>
      <c r="BP340" s="176">
        <f t="shared" ref="BP340:BP351" si="2425">BO340*BN340</f>
        <v>0</v>
      </c>
      <c r="BQ340" s="161">
        <f>BQ336</f>
        <v>0</v>
      </c>
      <c r="BR340" s="260">
        <v>787.5</v>
      </c>
      <c r="BS340" s="182">
        <f t="shared" ref="BS340:BS351" si="2426">BR340*BQ340</f>
        <v>0</v>
      </c>
      <c r="BT340" s="161">
        <f>BT336</f>
        <v>1</v>
      </c>
      <c r="BU340" s="260">
        <v>393.75</v>
      </c>
      <c r="BV340" s="180">
        <f t="shared" ref="BV340:BV351" si="2427">BU340*BT340</f>
        <v>393.75</v>
      </c>
      <c r="BW340" s="162">
        <f>BW336</f>
        <v>1</v>
      </c>
      <c r="BX340" s="260">
        <v>78.75</v>
      </c>
      <c r="BY340" s="176">
        <f t="shared" ref="BY340:BY351" si="2428">BX340*BW340</f>
        <v>78.75</v>
      </c>
      <c r="BZ340" s="161">
        <f>BZ336</f>
        <v>0</v>
      </c>
      <c r="CA340" s="260">
        <v>595</v>
      </c>
      <c r="CB340" s="180">
        <f t="shared" ref="CB340:CB351" si="2429">CA340*BZ340</f>
        <v>0</v>
      </c>
      <c r="CC340" s="162">
        <f>CC336</f>
        <v>0</v>
      </c>
      <c r="CD340" s="260">
        <v>749.4</v>
      </c>
      <c r="CE340" s="182">
        <f t="shared" ref="CE340:CE351" si="2430">CD340*CC340</f>
        <v>0</v>
      </c>
      <c r="CF340" s="410">
        <f>CF338</f>
        <v>0</v>
      </c>
      <c r="CG340" s="259">
        <v>-5459</v>
      </c>
      <c r="CH340" s="182">
        <f t="shared" ref="CH340:CH351" si="2431">CG340*CF340</f>
        <v>0</v>
      </c>
      <c r="CI340" s="416">
        <f>CI336</f>
        <v>0</v>
      </c>
      <c r="CJ340" s="259">
        <v>-2749</v>
      </c>
      <c r="CK340" s="444">
        <f t="shared" ref="CK340:CK351" si="2432">CJ340*CI340</f>
        <v>0</v>
      </c>
      <c r="CL340" s="162">
        <f>CL336</f>
        <v>0</v>
      </c>
      <c r="CM340" s="259">
        <v>-581</v>
      </c>
      <c r="CN340" s="608">
        <f t="shared" ref="CN340:CN351" si="2433">CM340*CL340</f>
        <v>0</v>
      </c>
      <c r="CO340" s="158">
        <f t="shared" ref="CO340:CO351" si="2434">N340+Q340+T340+W340+Z340+AC340+AF340+AI340+AL340+AO340+AR340+AU340+AX340+BA340+BD340+BG340+BJ340+BM340+BP340+BS340+BV340+BY340+CB340+CE340+CH340+CK340+CN340</f>
        <v>262.92</v>
      </c>
      <c r="CP340" s="176">
        <f t="shared" ref="CP340:CP351" si="2435">FG340+FD340+FA340+EX340+EU340++ER340+EO340+EL340+EI340+EF340+EC340+DZ340+DW340+DT340+DQ340+DN340+DK340+DH340+DE340+DB340+CY340+CV340</f>
        <v>2374.7399999999998</v>
      </c>
      <c r="CQ340" s="731">
        <f t="shared" ref="CQ340:CQ351" si="2436">CO340+CP340</f>
        <v>2637.66</v>
      </c>
      <c r="CR340" s="599"/>
      <c r="CS340" s="359">
        <f>EDATE(CS336,1)</f>
        <v>43466</v>
      </c>
      <c r="CT340" s="161">
        <f>CT336</f>
        <v>0</v>
      </c>
      <c r="CU340" s="624">
        <v>425</v>
      </c>
      <c r="CV340" s="175">
        <f t="shared" ref="CV340:CV351" si="2437">CU340*CT340</f>
        <v>0</v>
      </c>
      <c r="CW340" s="161">
        <f>CW336</f>
        <v>0</v>
      </c>
      <c r="CX340" s="624">
        <v>42.5</v>
      </c>
      <c r="CY340" s="625">
        <f t="shared" ref="CY340:CY351" si="2438">CX340*CW340</f>
        <v>0</v>
      </c>
      <c r="CZ340" s="161">
        <f>CZ336</f>
        <v>0</v>
      </c>
      <c r="DA340" s="624">
        <v>-972.02</v>
      </c>
      <c r="DB340" s="626">
        <f t="shared" ref="DB340:DB351" si="2439">DA340*CZ340</f>
        <v>0</v>
      </c>
      <c r="DC340" s="161">
        <f>DC336</f>
        <v>0</v>
      </c>
      <c r="DD340" s="624">
        <v>-97.2</v>
      </c>
      <c r="DE340" s="626">
        <f t="shared" ref="DE340:DE351" si="2440">DD340*DC340</f>
        <v>0</v>
      </c>
      <c r="DF340" s="161">
        <f>DF336</f>
        <v>0</v>
      </c>
      <c r="DG340" s="624">
        <v>4266.01</v>
      </c>
      <c r="DH340" s="180">
        <f t="shared" ref="DH340:DH351" si="2441">DG340*DF340</f>
        <v>0</v>
      </c>
      <c r="DI340" s="161">
        <f>DI336</f>
        <v>0</v>
      </c>
      <c r="DJ340" s="624">
        <v>2133.0100000000002</v>
      </c>
      <c r="DK340" s="625">
        <f t="shared" ref="DK340:DK351" si="2442">DJ340*DI340</f>
        <v>0</v>
      </c>
      <c r="DL340" s="161">
        <f>DL336</f>
        <v>0</v>
      </c>
      <c r="DM340" s="624">
        <v>426.6</v>
      </c>
      <c r="DN340" s="625">
        <f t="shared" ref="DN340:DN351" si="2443">DM340*DL340</f>
        <v>0</v>
      </c>
      <c r="DO340" s="161">
        <f>DO336</f>
        <v>0</v>
      </c>
      <c r="DP340" s="624">
        <v>3239.99</v>
      </c>
      <c r="DQ340" s="180">
        <f t="shared" ref="DQ340:DQ351" si="2444">DP340*DO340</f>
        <v>0</v>
      </c>
      <c r="DR340" s="161">
        <f>DR336</f>
        <v>0</v>
      </c>
      <c r="DS340" s="624">
        <v>1620</v>
      </c>
      <c r="DT340" s="625">
        <f t="shared" ref="DT340:DT351" si="2445">DS340*DR340</f>
        <v>0</v>
      </c>
      <c r="DU340" s="161">
        <f>DU336</f>
        <v>0</v>
      </c>
      <c r="DV340" s="624">
        <v>648</v>
      </c>
      <c r="DW340" s="180">
        <f t="shared" ref="DW340:DW351" si="2446">DV340*DU340</f>
        <v>0</v>
      </c>
      <c r="DX340" s="161">
        <f>DX336</f>
        <v>1</v>
      </c>
      <c r="DY340" s="624">
        <v>-227</v>
      </c>
      <c r="DZ340" s="625">
        <f t="shared" ref="DZ340:DZ351" si="2447">DY340*DX340</f>
        <v>-227</v>
      </c>
      <c r="EA340" s="161">
        <f>EA336</f>
        <v>0</v>
      </c>
      <c r="EB340" s="624">
        <v>-22.7</v>
      </c>
      <c r="EC340" s="180">
        <f t="shared" ref="EC340:EC351" si="2448">EB340*EA340</f>
        <v>0</v>
      </c>
      <c r="ED340" s="161">
        <f>ED336</f>
        <v>2</v>
      </c>
      <c r="EE340" s="624">
        <v>1029</v>
      </c>
      <c r="EF340" s="625">
        <f t="shared" ref="EF340:EF351" si="2449">EE340*ED340</f>
        <v>2058</v>
      </c>
      <c r="EG340" s="161">
        <f>EG336</f>
        <v>0</v>
      </c>
      <c r="EH340" s="624">
        <v>-716.26</v>
      </c>
      <c r="EI340" s="626">
        <f t="shared" ref="EI340:EI351" si="2450">EH340*EG340</f>
        <v>0</v>
      </c>
      <c r="EJ340" s="161">
        <f>EJ336</f>
        <v>0</v>
      </c>
      <c r="EK340" s="624">
        <v>-71.63</v>
      </c>
      <c r="EL340" s="626">
        <f t="shared" ref="EL340:EL351" si="2451">EK340*EJ340</f>
        <v>0</v>
      </c>
      <c r="EM340" s="161">
        <f>EM336</f>
        <v>0</v>
      </c>
      <c r="EN340" s="624">
        <v>426.25</v>
      </c>
      <c r="EO340" s="180">
        <f t="shared" ref="EO340:EO351" si="2452">EN340*EM340</f>
        <v>0</v>
      </c>
      <c r="EP340" s="161">
        <f>EP336</f>
        <v>0</v>
      </c>
      <c r="EQ340" s="624">
        <v>213.13</v>
      </c>
      <c r="ER340" s="180">
        <f t="shared" ref="ER340:ER351" si="2453">EQ340*EP340</f>
        <v>0</v>
      </c>
      <c r="ES340" s="161">
        <f>ES336</f>
        <v>0</v>
      </c>
      <c r="ET340" s="624">
        <v>42.63</v>
      </c>
      <c r="EU340" s="625">
        <f t="shared" ref="EU340:EU351" si="2454">ET340*ES340</f>
        <v>0</v>
      </c>
      <c r="EV340" s="161">
        <f>EV336</f>
        <v>1</v>
      </c>
      <c r="EW340" s="624">
        <v>362.5</v>
      </c>
      <c r="EX340" s="626">
        <f t="shared" ref="EX340:EX351" si="2455">EW340*EV340</f>
        <v>362.5</v>
      </c>
      <c r="EY340" s="161">
        <f>EY336</f>
        <v>1</v>
      </c>
      <c r="EZ340" s="624">
        <v>181.24</v>
      </c>
      <c r="FA340" s="180">
        <f t="shared" ref="FA340:FA351" si="2456">EZ340*EY340</f>
        <v>181.24</v>
      </c>
      <c r="FB340" s="161">
        <f>FB336</f>
        <v>0</v>
      </c>
      <c r="FC340" s="624">
        <v>36.25</v>
      </c>
      <c r="FD340" s="625">
        <f t="shared" ref="FD340:FD351" si="2457">FC340*FB340</f>
        <v>0</v>
      </c>
      <c r="FE340" s="161">
        <f>FE336</f>
        <v>0</v>
      </c>
      <c r="FF340" s="624">
        <v>31</v>
      </c>
      <c r="FG340" s="180">
        <f t="shared" ref="FG340:FG351" si="2458">FF340*FE340</f>
        <v>0</v>
      </c>
      <c r="FH340" s="860"/>
      <c r="FI340" s="436"/>
      <c r="FJ340" s="668"/>
      <c r="FK340" s="668"/>
      <c r="FL340" s="668"/>
      <c r="FM340" s="668"/>
      <c r="FN340" s="668"/>
      <c r="FO340" s="668"/>
      <c r="FP340" s="668"/>
      <c r="FQ340" s="668"/>
      <c r="FR340" s="668"/>
      <c r="FS340" s="433"/>
      <c r="FT340" s="433"/>
      <c r="FU340" s="433"/>
      <c r="FV340" s="433"/>
      <c r="FW340" s="433"/>
      <c r="FX340" s="433"/>
      <c r="FY340" s="433"/>
      <c r="FZ340" s="433"/>
      <c r="GA340" s="433"/>
      <c r="GB340" s="433"/>
      <c r="GC340" s="433"/>
      <c r="GD340" s="433"/>
      <c r="GE340" s="433"/>
      <c r="GF340" s="433"/>
      <c r="GG340" s="692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65"/>
      <c r="HG340" s="65"/>
      <c r="HH340" s="65"/>
      <c r="HI340" s="436"/>
      <c r="HJ340" s="65"/>
      <c r="HK340" s="432"/>
      <c r="HL340" s="197"/>
      <c r="HM340" s="196"/>
      <c r="HN340" s="700">
        <f t="shared" ref="HN340:HN351" si="2459">B340</f>
        <v>43466</v>
      </c>
      <c r="HO340" s="160">
        <f t="shared" ref="HO340:HO351" si="2460">HQ340*HR340</f>
        <v>2637.66</v>
      </c>
      <c r="HP340" s="160">
        <f t="shared" ref="HP340:HP351" si="2461">HQ340*HS340</f>
        <v>0</v>
      </c>
      <c r="HQ340" s="171">
        <f t="shared" ref="HQ340:HQ351" si="2462">CQ340</f>
        <v>2637.66</v>
      </c>
      <c r="HR340" s="168">
        <f t="shared" ref="HR340:HR351" si="2463">(HQ340&gt;0)*1</f>
        <v>1</v>
      </c>
      <c r="HS340" s="168">
        <f t="shared" ref="HS340:HS351" si="2464">(HQ340&lt;0)*1</f>
        <v>0</v>
      </c>
      <c r="HT340" s="160">
        <f>HQ340+HT336</f>
        <v>393691.66999999993</v>
      </c>
      <c r="HU340" s="158">
        <f>MAX(HT55:HT340)</f>
        <v>393691.66999999993</v>
      </c>
      <c r="HV340" s="158">
        <f t="shared" ref="HV340:HV351" si="2465">HT340-HU340</f>
        <v>0</v>
      </c>
      <c r="HW340" s="170"/>
      <c r="HX340" s="468"/>
      <c r="HY340" s="156"/>
      <c r="HZ340" s="156"/>
      <c r="IA340" s="156"/>
      <c r="IB340" s="156"/>
      <c r="IC340" s="156"/>
      <c r="ID340" s="156"/>
      <c r="IE340" s="156"/>
      <c r="IF340" s="156"/>
      <c r="IG340" s="156"/>
      <c r="IH340" s="156"/>
      <c r="II340" s="156"/>
      <c r="IJ340" s="156"/>
      <c r="IK340" s="156"/>
      <c r="IL340" s="156"/>
      <c r="IM340" s="156"/>
      <c r="IN340" s="156"/>
      <c r="IO340" s="156"/>
      <c r="IP340" s="156"/>
      <c r="IQ340" s="156"/>
      <c r="IR340" s="156"/>
      <c r="IS340" s="156"/>
      <c r="IT340" s="156"/>
      <c r="IU340" s="156"/>
      <c r="IV340" s="156"/>
      <c r="IW340" s="156"/>
      <c r="IX340" s="156"/>
      <c r="IY340" s="156"/>
      <c r="IZ340" s="156"/>
      <c r="JA340" s="156"/>
      <c r="JB340" s="156"/>
      <c r="JC340" s="156"/>
      <c r="JD340" s="156"/>
      <c r="JE340" s="156"/>
      <c r="JF340" s="156"/>
      <c r="JG340" s="156"/>
      <c r="JH340" s="156"/>
      <c r="JI340" s="156"/>
      <c r="JJ340" s="156"/>
      <c r="JK340" s="156"/>
      <c r="JL340" s="156"/>
      <c r="JM340" s="156"/>
      <c r="JN340" s="156"/>
      <c r="JO340" s="156"/>
      <c r="JP340" s="156"/>
      <c r="JQ340" s="156"/>
      <c r="JR340" s="156"/>
      <c r="JS340" s="156"/>
      <c r="JT340" s="156"/>
      <c r="JU340" s="156"/>
    </row>
    <row r="341" spans="1:281" s="174" customFormat="1" ht="19.5" customHeight="1" x14ac:dyDescent="0.35">
      <c r="A341" s="156"/>
      <c r="B341" s="813">
        <f t="shared" ref="B341:B351" si="2466">EDATE(B340,1)</f>
        <v>43497</v>
      </c>
      <c r="C341" s="814">
        <f t="shared" ref="C341:C351" si="2467">G340</f>
        <v>27637.66</v>
      </c>
      <c r="D341" s="816">
        <v>0</v>
      </c>
      <c r="E341" s="816">
        <v>0</v>
      </c>
      <c r="F341" s="814">
        <f t="shared" si="2405"/>
        <v>1595.55</v>
      </c>
      <c r="G341" s="817">
        <f t="shared" ref="G341:G351" si="2468">F341+G340</f>
        <v>29233.21</v>
      </c>
      <c r="H341" s="818">
        <f t="shared" ref="H341:H351" si="2469">F341/G340</f>
        <v>5.7731009065166879E-2</v>
      </c>
      <c r="I341" s="765">
        <f t="shared" ref="I341:I351" si="2470">F341+I340</f>
        <v>395287.21999999991</v>
      </c>
      <c r="J341" s="159">
        <f t="shared" si="2406"/>
        <v>0</v>
      </c>
      <c r="K341" s="267">
        <v>43497</v>
      </c>
      <c r="L341" s="162">
        <f t="shared" ref="L341:L351" si="2471">L340</f>
        <v>0</v>
      </c>
      <c r="M341" s="260">
        <v>4019.5</v>
      </c>
      <c r="N341" s="175">
        <f t="shared" si="2407"/>
        <v>0</v>
      </c>
      <c r="O341" s="162">
        <f t="shared" ref="O341:O351" si="2472">O340</f>
        <v>0</v>
      </c>
      <c r="P341" s="260">
        <v>401.95</v>
      </c>
      <c r="Q341" s="176">
        <f t="shared" si="2408"/>
        <v>0</v>
      </c>
      <c r="R341" s="161">
        <f t="shared" ref="R341:R351" si="2473">R340</f>
        <v>0</v>
      </c>
      <c r="S341" s="260">
        <v>3813.8</v>
      </c>
      <c r="T341" s="177">
        <f t="shared" si="2409"/>
        <v>0</v>
      </c>
      <c r="U341" s="164">
        <f t="shared" ref="U341:U351" si="2474">U340</f>
        <v>0</v>
      </c>
      <c r="V341" s="260">
        <v>381.38</v>
      </c>
      <c r="W341" s="177">
        <f t="shared" si="2410"/>
        <v>0</v>
      </c>
      <c r="X341" s="164">
        <f t="shared" ref="X341:X351" si="2475">X340</f>
        <v>0</v>
      </c>
      <c r="Y341" s="247">
        <v>-781</v>
      </c>
      <c r="Z341" s="178">
        <f t="shared" si="2411"/>
        <v>0</v>
      </c>
      <c r="AA341" s="165">
        <f t="shared" ref="AA341:AA351" si="2476">AA340</f>
        <v>0</v>
      </c>
      <c r="AB341" s="247">
        <v>-390.5</v>
      </c>
      <c r="AC341" s="179">
        <f t="shared" si="2412"/>
        <v>0</v>
      </c>
      <c r="AD341" s="164">
        <f t="shared" ref="AD341:AD351" si="2477">AD340</f>
        <v>0</v>
      </c>
      <c r="AE341" s="247">
        <v>-78.099999999999994</v>
      </c>
      <c r="AF341" s="179">
        <f t="shared" si="2413"/>
        <v>0</v>
      </c>
      <c r="AG341" s="164">
        <f t="shared" ref="AG341:AG351" si="2478">AG340</f>
        <v>0</v>
      </c>
      <c r="AH341" s="243">
        <v>-2265</v>
      </c>
      <c r="AI341" s="178">
        <f t="shared" si="2414"/>
        <v>0</v>
      </c>
      <c r="AJ341" s="165">
        <f t="shared" ref="AJ341:AJ351" si="2479">AJ340</f>
        <v>0</v>
      </c>
      <c r="AK341" s="243">
        <v>-1132.5</v>
      </c>
      <c r="AL341" s="179">
        <f t="shared" si="2415"/>
        <v>0</v>
      </c>
      <c r="AM341" s="164">
        <f t="shared" ref="AM341:AM351" si="2480">AM340</f>
        <v>0</v>
      </c>
      <c r="AN341" s="243">
        <v>-453</v>
      </c>
      <c r="AO341" s="178">
        <f t="shared" si="2416"/>
        <v>0</v>
      </c>
      <c r="AP341" s="165">
        <f t="shared" ref="AP341:AP351" si="2481">AP340</f>
        <v>0</v>
      </c>
      <c r="AQ341" s="259">
        <v>-1702</v>
      </c>
      <c r="AR341" s="179">
        <f t="shared" si="2417"/>
        <v>0</v>
      </c>
      <c r="AS341" s="164">
        <f t="shared" ref="AS341:AS351" si="2482">AS340</f>
        <v>1</v>
      </c>
      <c r="AT341" s="259">
        <v>-205.3</v>
      </c>
      <c r="AU341" s="180">
        <f t="shared" si="2418"/>
        <v>-205.3</v>
      </c>
      <c r="AV341" s="162">
        <f t="shared" ref="AV341:AV351" si="2483">AV340</f>
        <v>0</v>
      </c>
      <c r="AW341" s="259">
        <v>-290</v>
      </c>
      <c r="AX341" s="176">
        <f t="shared" si="2419"/>
        <v>0</v>
      </c>
      <c r="AY341" s="161">
        <f t="shared" ref="AY341:AY351" si="2484">AY340</f>
        <v>0</v>
      </c>
      <c r="AZ341" s="248">
        <v>878.75</v>
      </c>
      <c r="BA341" s="181">
        <f t="shared" si="2420"/>
        <v>0</v>
      </c>
      <c r="BB341" s="162">
        <f t="shared" ref="BB341:BB351" si="2485">BB340</f>
        <v>0</v>
      </c>
      <c r="BC341" s="248">
        <v>87.88</v>
      </c>
      <c r="BD341" s="182">
        <f t="shared" si="2421"/>
        <v>0</v>
      </c>
      <c r="BE341" s="161">
        <f t="shared" ref="BE341:BE351" si="2486">BE340</f>
        <v>0</v>
      </c>
      <c r="BF341" s="247">
        <v>-1222.75</v>
      </c>
      <c r="BG341" s="182">
        <f t="shared" si="2422"/>
        <v>0</v>
      </c>
      <c r="BH341" s="161">
        <f t="shared" ref="BH341:BH351" si="2487">BH340</f>
        <v>0</v>
      </c>
      <c r="BI341" s="247">
        <v>-630.88</v>
      </c>
      <c r="BJ341" s="180">
        <f t="shared" si="2423"/>
        <v>0</v>
      </c>
      <c r="BK341" s="161">
        <f t="shared" ref="BK341:BK351" si="2488">BK340</f>
        <v>1</v>
      </c>
      <c r="BL341" s="247">
        <v>-157.38</v>
      </c>
      <c r="BM341" s="180">
        <f t="shared" si="2424"/>
        <v>-157.38</v>
      </c>
      <c r="BN341" s="161">
        <f t="shared" ref="BN341:BN351" si="2489">BN340</f>
        <v>0</v>
      </c>
      <c r="BO341" s="259">
        <v>-1484.25</v>
      </c>
      <c r="BP341" s="176">
        <f t="shared" si="2425"/>
        <v>0</v>
      </c>
      <c r="BQ341" s="161">
        <f t="shared" ref="BQ341:BQ351" si="2490">BQ340</f>
        <v>0</v>
      </c>
      <c r="BR341" s="260">
        <v>386</v>
      </c>
      <c r="BS341" s="182">
        <f t="shared" si="2426"/>
        <v>0</v>
      </c>
      <c r="BT341" s="161">
        <f t="shared" ref="BT341:BT351" si="2491">BT340</f>
        <v>1</v>
      </c>
      <c r="BU341" s="260">
        <v>173.5</v>
      </c>
      <c r="BV341" s="180">
        <f t="shared" si="2427"/>
        <v>173.5</v>
      </c>
      <c r="BW341" s="162">
        <f t="shared" ref="BW341:BW351" si="2492">BW340</f>
        <v>1</v>
      </c>
      <c r="BX341" s="260">
        <v>3.5</v>
      </c>
      <c r="BY341" s="176">
        <f t="shared" si="2428"/>
        <v>3.5</v>
      </c>
      <c r="BZ341" s="161">
        <f t="shared" ref="BZ341:BZ351" si="2493">BZ340</f>
        <v>0</v>
      </c>
      <c r="CA341" s="259">
        <v>-611.03</v>
      </c>
      <c r="CB341" s="180">
        <f t="shared" si="2429"/>
        <v>0</v>
      </c>
      <c r="CC341" s="162">
        <f t="shared" ref="CC341:CC351" si="2494">CC340</f>
        <v>0</v>
      </c>
      <c r="CD341" s="260">
        <v>322.85000000000002</v>
      </c>
      <c r="CE341" s="182">
        <f t="shared" si="2430"/>
        <v>0</v>
      </c>
      <c r="CF341" s="410">
        <f t="shared" ref="CF341:CF351" si="2495">CF340</f>
        <v>0</v>
      </c>
      <c r="CG341" s="260">
        <v>3400</v>
      </c>
      <c r="CH341" s="182">
        <f t="shared" si="2431"/>
        <v>0</v>
      </c>
      <c r="CI341" s="416">
        <f t="shared" ref="CI341:CI351" si="2496">CI340</f>
        <v>0</v>
      </c>
      <c r="CJ341" s="260">
        <v>1700</v>
      </c>
      <c r="CK341" s="444">
        <f t="shared" si="2432"/>
        <v>0</v>
      </c>
      <c r="CL341" s="162">
        <f t="shared" ref="CL341:CL351" si="2497">CL340</f>
        <v>0</v>
      </c>
      <c r="CM341" s="260">
        <v>340</v>
      </c>
      <c r="CN341" s="608">
        <f t="shared" si="2433"/>
        <v>0</v>
      </c>
      <c r="CO341" s="158">
        <f t="shared" si="2434"/>
        <v>-185.68</v>
      </c>
      <c r="CP341" s="176">
        <f t="shared" si="2435"/>
        <v>1781.23</v>
      </c>
      <c r="CQ341" s="731">
        <f t="shared" si="2436"/>
        <v>1595.55</v>
      </c>
      <c r="CR341" s="599"/>
      <c r="CS341" s="359">
        <f t="shared" ref="CS341:CS351" si="2498">EDATE(CS340,1)</f>
        <v>43497</v>
      </c>
      <c r="CT341" s="161">
        <f t="shared" ref="CT341:CT351" si="2499">CT340</f>
        <v>0</v>
      </c>
      <c r="CU341" s="624">
        <v>3903.51</v>
      </c>
      <c r="CV341" s="175">
        <f t="shared" si="2437"/>
        <v>0</v>
      </c>
      <c r="CW341" s="161">
        <f t="shared" ref="CW341:CW351" si="2500">CW340</f>
        <v>0</v>
      </c>
      <c r="CX341" s="624">
        <v>390.35</v>
      </c>
      <c r="CY341" s="625">
        <f t="shared" si="2438"/>
        <v>0</v>
      </c>
      <c r="CZ341" s="161">
        <f t="shared" ref="CZ341:CZ351" si="2501">CZ340</f>
        <v>0</v>
      </c>
      <c r="DA341" s="624">
        <v>4331.2</v>
      </c>
      <c r="DB341" s="626">
        <f t="shared" si="2439"/>
        <v>0</v>
      </c>
      <c r="DC341" s="161">
        <f t="shared" ref="DC341:DC351" si="2502">DC340</f>
        <v>0</v>
      </c>
      <c r="DD341" s="624">
        <v>433.12</v>
      </c>
      <c r="DE341" s="626">
        <f t="shared" si="2440"/>
        <v>0</v>
      </c>
      <c r="DF341" s="161">
        <f t="shared" ref="DF341:DF351" si="2503">DF340</f>
        <v>0</v>
      </c>
      <c r="DG341" s="624">
        <v>957.01</v>
      </c>
      <c r="DH341" s="180">
        <f t="shared" si="2441"/>
        <v>0</v>
      </c>
      <c r="DI341" s="161">
        <f t="shared" ref="DI341:DI351" si="2504">DI340</f>
        <v>0</v>
      </c>
      <c r="DJ341" s="624">
        <v>478.5</v>
      </c>
      <c r="DK341" s="625">
        <f t="shared" si="2442"/>
        <v>0</v>
      </c>
      <c r="DL341" s="161">
        <f t="shared" ref="DL341:DL351" si="2505">DL340</f>
        <v>0</v>
      </c>
      <c r="DM341" s="624">
        <v>95.7</v>
      </c>
      <c r="DN341" s="625">
        <f t="shared" si="2443"/>
        <v>0</v>
      </c>
      <c r="DO341" s="161">
        <f t="shared" ref="DO341:DO351" si="2506">DO340</f>
        <v>0</v>
      </c>
      <c r="DP341" s="624">
        <v>2220</v>
      </c>
      <c r="DQ341" s="180">
        <f t="shared" si="2444"/>
        <v>0</v>
      </c>
      <c r="DR341" s="161">
        <f t="shared" ref="DR341:DR351" si="2507">DR340</f>
        <v>0</v>
      </c>
      <c r="DS341" s="624">
        <f>DP341/2</f>
        <v>1110</v>
      </c>
      <c r="DT341" s="625">
        <f t="shared" si="2445"/>
        <v>0</v>
      </c>
      <c r="DU341" s="161">
        <f t="shared" ref="DU341:DU351" si="2508">DU340</f>
        <v>0</v>
      </c>
      <c r="DV341" s="624">
        <f>DP341/5</f>
        <v>444</v>
      </c>
      <c r="DW341" s="180">
        <f t="shared" si="2446"/>
        <v>0</v>
      </c>
      <c r="DX341" s="161">
        <f t="shared" ref="DX341:DX351" si="2509">DX340</f>
        <v>1</v>
      </c>
      <c r="DY341" s="624">
        <v>-537</v>
      </c>
      <c r="DZ341" s="625">
        <f t="shared" si="2447"/>
        <v>-537</v>
      </c>
      <c r="EA341" s="161">
        <f t="shared" ref="EA341:EA351" si="2510">EA340</f>
        <v>0</v>
      </c>
      <c r="EB341" s="624">
        <v>-53.7</v>
      </c>
      <c r="EC341" s="180">
        <f t="shared" si="2448"/>
        <v>0</v>
      </c>
      <c r="ED341" s="161">
        <f t="shared" ref="ED341:ED351" si="2511">ED340</f>
        <v>2</v>
      </c>
      <c r="EE341" s="624">
        <v>-744.01</v>
      </c>
      <c r="EF341" s="625">
        <f t="shared" si="2449"/>
        <v>-1488.02</v>
      </c>
      <c r="EG341" s="161">
        <f t="shared" ref="EG341:EG351" si="2512">EG340</f>
        <v>0</v>
      </c>
      <c r="EH341" s="624">
        <v>-1637.5</v>
      </c>
      <c r="EI341" s="626">
        <f t="shared" si="2450"/>
        <v>0</v>
      </c>
      <c r="EJ341" s="161">
        <f t="shared" ref="EJ341:EJ351" si="2513">EJ340</f>
        <v>0</v>
      </c>
      <c r="EK341" s="624">
        <v>-163.75</v>
      </c>
      <c r="EL341" s="626">
        <f t="shared" si="2451"/>
        <v>0</v>
      </c>
      <c r="EM341" s="161">
        <f t="shared" ref="EM341:EM351" si="2514">EM340</f>
        <v>0</v>
      </c>
      <c r="EN341" s="624">
        <v>-1210</v>
      </c>
      <c r="EO341" s="180">
        <f t="shared" si="2452"/>
        <v>0</v>
      </c>
      <c r="EP341" s="161">
        <f t="shared" ref="EP341:EP351" si="2515">EP340</f>
        <v>0</v>
      </c>
      <c r="EQ341" s="624">
        <v>-605</v>
      </c>
      <c r="ER341" s="180">
        <f t="shared" si="2453"/>
        <v>0</v>
      </c>
      <c r="ES341" s="161">
        <f t="shared" ref="ES341:ES351" si="2516">ES340</f>
        <v>0</v>
      </c>
      <c r="ET341" s="624">
        <v>-121</v>
      </c>
      <c r="EU341" s="625">
        <f t="shared" si="2454"/>
        <v>0</v>
      </c>
      <c r="EV341" s="161">
        <f t="shared" ref="EV341:EV351" si="2517">EV340</f>
        <v>1</v>
      </c>
      <c r="EW341" s="624">
        <v>2537.5</v>
      </c>
      <c r="EX341" s="626">
        <f t="shared" si="2455"/>
        <v>2537.5</v>
      </c>
      <c r="EY341" s="161">
        <f t="shared" ref="EY341:EY351" si="2518">EY340</f>
        <v>1</v>
      </c>
      <c r="EZ341" s="624">
        <v>1268.75</v>
      </c>
      <c r="FA341" s="180">
        <f t="shared" si="2456"/>
        <v>1268.75</v>
      </c>
      <c r="FB341" s="161">
        <f t="shared" ref="FB341:FB351" si="2519">FB340</f>
        <v>0</v>
      </c>
      <c r="FC341" s="624">
        <v>253.75</v>
      </c>
      <c r="FD341" s="625">
        <f t="shared" si="2457"/>
        <v>0</v>
      </c>
      <c r="FE341" s="161">
        <f t="shared" ref="FE341:FE351" si="2520">FE340</f>
        <v>0</v>
      </c>
      <c r="FF341" s="624">
        <v>-635</v>
      </c>
      <c r="FG341" s="180">
        <f t="shared" si="2458"/>
        <v>0</v>
      </c>
      <c r="FH341" s="860"/>
      <c r="FI341" s="436"/>
      <c r="FJ341" s="668"/>
      <c r="FK341" s="668"/>
      <c r="FL341" s="668"/>
      <c r="FM341" s="668"/>
      <c r="FN341" s="668"/>
      <c r="FO341" s="668"/>
      <c r="FP341" s="668"/>
      <c r="FQ341" s="668"/>
      <c r="FR341" s="668"/>
      <c r="FS341" s="433"/>
      <c r="FT341" s="433"/>
      <c r="FU341" s="433"/>
      <c r="FV341" s="433"/>
      <c r="FW341" s="433"/>
      <c r="FX341" s="433"/>
      <c r="FY341" s="433"/>
      <c r="FZ341" s="433"/>
      <c r="GA341" s="433"/>
      <c r="GB341" s="433"/>
      <c r="GC341" s="433"/>
      <c r="GD341" s="433"/>
      <c r="GE341" s="433"/>
      <c r="GF341" s="433"/>
      <c r="GG341" s="692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65"/>
      <c r="HG341" s="65"/>
      <c r="HH341" s="65"/>
      <c r="HI341" s="436"/>
      <c r="HJ341" s="65"/>
      <c r="HK341" s="432"/>
      <c r="HL341" s="197"/>
      <c r="HM341" s="196"/>
      <c r="HN341" s="700">
        <f t="shared" si="2459"/>
        <v>43497</v>
      </c>
      <c r="HO341" s="160">
        <f t="shared" si="2460"/>
        <v>1595.55</v>
      </c>
      <c r="HP341" s="160">
        <f t="shared" si="2461"/>
        <v>0</v>
      </c>
      <c r="HQ341" s="171">
        <f t="shared" si="2462"/>
        <v>1595.55</v>
      </c>
      <c r="HR341" s="168">
        <f t="shared" si="2463"/>
        <v>1</v>
      </c>
      <c r="HS341" s="168">
        <f t="shared" si="2464"/>
        <v>0</v>
      </c>
      <c r="HT341" s="160">
        <f t="shared" ref="HT341:HT351" si="2521">HQ341+HT340</f>
        <v>395287.21999999991</v>
      </c>
      <c r="HU341" s="158">
        <f>MAX(HT55:HT341)</f>
        <v>395287.21999999991</v>
      </c>
      <c r="HV341" s="158">
        <f t="shared" si="2465"/>
        <v>0</v>
      </c>
      <c r="HW341" s="170"/>
      <c r="HX341" s="468"/>
      <c r="HY341" s="156"/>
      <c r="HZ341" s="156"/>
      <c r="IA341" s="156"/>
      <c r="IB341" s="156"/>
      <c r="IC341" s="156"/>
      <c r="ID341" s="156"/>
      <c r="IE341" s="156"/>
      <c r="IF341" s="156"/>
      <c r="IG341" s="156"/>
      <c r="IH341" s="156"/>
      <c r="II341" s="156"/>
      <c r="IJ341" s="156"/>
      <c r="IK341" s="156"/>
      <c r="IL341" s="156"/>
      <c r="IM341" s="156"/>
      <c r="IN341" s="156"/>
      <c r="IO341" s="156"/>
      <c r="IP341" s="156"/>
      <c r="IQ341" s="156"/>
      <c r="IR341" s="156"/>
      <c r="IS341" s="156"/>
      <c r="IT341" s="156"/>
      <c r="IU341" s="156"/>
      <c r="IV341" s="156"/>
      <c r="IW341" s="156"/>
      <c r="IX341" s="156"/>
      <c r="IY341" s="156"/>
      <c r="IZ341" s="156"/>
      <c r="JA341" s="156"/>
      <c r="JB341" s="156"/>
      <c r="JC341" s="156"/>
      <c r="JD341" s="156"/>
      <c r="JE341" s="156"/>
      <c r="JF341" s="156"/>
      <c r="JG341" s="156"/>
      <c r="JH341" s="156"/>
      <c r="JI341" s="156"/>
      <c r="JJ341" s="156"/>
      <c r="JK341" s="156"/>
      <c r="JL341" s="156"/>
      <c r="JM341" s="156"/>
      <c r="JN341" s="156"/>
      <c r="JO341" s="156"/>
      <c r="JP341" s="156"/>
      <c r="JQ341" s="156"/>
      <c r="JR341" s="156"/>
      <c r="JS341" s="156"/>
      <c r="JT341" s="156"/>
      <c r="JU341" s="156"/>
    </row>
    <row r="342" spans="1:281" s="174" customFormat="1" ht="19.5" customHeight="1" x14ac:dyDescent="0.35">
      <c r="A342" s="156"/>
      <c r="B342" s="813">
        <f t="shared" si="2466"/>
        <v>43525</v>
      </c>
      <c r="C342" s="814">
        <f t="shared" si="2467"/>
        <v>29233.21</v>
      </c>
      <c r="D342" s="816">
        <v>0</v>
      </c>
      <c r="E342" s="816">
        <v>0</v>
      </c>
      <c r="F342" s="814">
        <f t="shared" si="2405"/>
        <v>-1049.06</v>
      </c>
      <c r="G342" s="817">
        <f t="shared" si="2468"/>
        <v>28184.149999999998</v>
      </c>
      <c r="H342" s="818">
        <f t="shared" si="2469"/>
        <v>-3.5885898264337031E-2</v>
      </c>
      <c r="I342" s="765">
        <f t="shared" si="2470"/>
        <v>394238.15999999992</v>
      </c>
      <c r="J342" s="159">
        <f t="shared" si="2406"/>
        <v>-1049.0599999999977</v>
      </c>
      <c r="K342" s="267">
        <v>43525</v>
      </c>
      <c r="L342" s="162">
        <f t="shared" si="2471"/>
        <v>0</v>
      </c>
      <c r="M342" s="260">
        <v>2495.5</v>
      </c>
      <c r="N342" s="175">
        <f t="shared" si="2407"/>
        <v>0</v>
      </c>
      <c r="O342" s="162">
        <f t="shared" si="2472"/>
        <v>0</v>
      </c>
      <c r="P342" s="260">
        <v>249.55</v>
      </c>
      <c r="Q342" s="176">
        <f t="shared" si="2408"/>
        <v>0</v>
      </c>
      <c r="R342" s="161">
        <f t="shared" si="2473"/>
        <v>0</v>
      </c>
      <c r="S342" s="260">
        <v>5624.8</v>
      </c>
      <c r="T342" s="177">
        <f t="shared" si="2409"/>
        <v>0</v>
      </c>
      <c r="U342" s="164">
        <f t="shared" si="2474"/>
        <v>0</v>
      </c>
      <c r="V342" s="260">
        <v>562.48</v>
      </c>
      <c r="W342" s="177">
        <f t="shared" si="2410"/>
        <v>0</v>
      </c>
      <c r="X342" s="164">
        <f t="shared" si="2475"/>
        <v>0</v>
      </c>
      <c r="Y342" s="247">
        <v>-5674</v>
      </c>
      <c r="Z342" s="178">
        <f t="shared" si="2411"/>
        <v>0</v>
      </c>
      <c r="AA342" s="165">
        <f t="shared" si="2476"/>
        <v>0</v>
      </c>
      <c r="AB342" s="247">
        <v>-2895.5</v>
      </c>
      <c r="AC342" s="179">
        <f t="shared" si="2412"/>
        <v>0</v>
      </c>
      <c r="AD342" s="164">
        <f t="shared" si="2477"/>
        <v>0</v>
      </c>
      <c r="AE342" s="247">
        <v>-672.7</v>
      </c>
      <c r="AF342" s="179">
        <f t="shared" si="2413"/>
        <v>0</v>
      </c>
      <c r="AG342" s="164">
        <f t="shared" si="2478"/>
        <v>0</v>
      </c>
      <c r="AH342" s="439">
        <v>2286</v>
      </c>
      <c r="AI342" s="178">
        <f t="shared" si="2414"/>
        <v>0</v>
      </c>
      <c r="AJ342" s="165">
        <f t="shared" si="2479"/>
        <v>0</v>
      </c>
      <c r="AK342" s="439">
        <v>1123.5</v>
      </c>
      <c r="AL342" s="179">
        <f t="shared" si="2415"/>
        <v>0</v>
      </c>
      <c r="AM342" s="164">
        <f t="shared" si="2480"/>
        <v>0</v>
      </c>
      <c r="AN342" s="439">
        <v>426</v>
      </c>
      <c r="AO342" s="178">
        <f t="shared" si="2416"/>
        <v>0</v>
      </c>
      <c r="AP342" s="165">
        <f t="shared" si="2481"/>
        <v>0</v>
      </c>
      <c r="AQ342" s="259">
        <v>-393</v>
      </c>
      <c r="AR342" s="179">
        <f t="shared" si="2417"/>
        <v>0</v>
      </c>
      <c r="AS342" s="164">
        <f t="shared" si="2482"/>
        <v>1</v>
      </c>
      <c r="AT342" s="259">
        <v>-74.400000000000006</v>
      </c>
      <c r="AU342" s="180">
        <f t="shared" si="2418"/>
        <v>-74.400000000000006</v>
      </c>
      <c r="AV342" s="162">
        <f t="shared" si="2483"/>
        <v>0</v>
      </c>
      <c r="AW342" s="259">
        <v>-475</v>
      </c>
      <c r="AX342" s="176">
        <f t="shared" si="2419"/>
        <v>0</v>
      </c>
      <c r="AY342" s="161">
        <f t="shared" si="2484"/>
        <v>0</v>
      </c>
      <c r="AZ342" s="248">
        <v>643.5</v>
      </c>
      <c r="BA342" s="181">
        <f t="shared" si="2420"/>
        <v>0</v>
      </c>
      <c r="BB342" s="162">
        <f t="shared" si="2485"/>
        <v>0</v>
      </c>
      <c r="BC342" s="248">
        <v>60.45</v>
      </c>
      <c r="BD342" s="182">
        <f t="shared" si="2421"/>
        <v>0</v>
      </c>
      <c r="BE342" s="161">
        <f t="shared" si="2486"/>
        <v>0</v>
      </c>
      <c r="BF342" s="248">
        <v>17.75</v>
      </c>
      <c r="BG342" s="182">
        <f t="shared" si="2422"/>
        <v>0</v>
      </c>
      <c r="BH342" s="161">
        <f t="shared" si="2487"/>
        <v>0</v>
      </c>
      <c r="BI342" s="247">
        <v>-69.13</v>
      </c>
      <c r="BJ342" s="180">
        <f t="shared" si="2423"/>
        <v>0</v>
      </c>
      <c r="BK342" s="161">
        <f t="shared" si="2488"/>
        <v>1</v>
      </c>
      <c r="BL342" s="247">
        <v>-138.63</v>
      </c>
      <c r="BM342" s="180">
        <f t="shared" si="2424"/>
        <v>-138.63</v>
      </c>
      <c r="BN342" s="161">
        <f t="shared" si="2489"/>
        <v>0</v>
      </c>
      <c r="BO342" s="259">
        <v>-400</v>
      </c>
      <c r="BP342" s="176">
        <f t="shared" si="2425"/>
        <v>0</v>
      </c>
      <c r="BQ342" s="161">
        <f t="shared" si="2490"/>
        <v>0</v>
      </c>
      <c r="BR342" s="259">
        <v>-689.01</v>
      </c>
      <c r="BS342" s="182">
        <f t="shared" si="2426"/>
        <v>0</v>
      </c>
      <c r="BT342" s="161">
        <f t="shared" si="2491"/>
        <v>1</v>
      </c>
      <c r="BU342" s="259">
        <v>-364.01</v>
      </c>
      <c r="BV342" s="180">
        <f t="shared" si="2427"/>
        <v>-364.01</v>
      </c>
      <c r="BW342" s="162">
        <f t="shared" si="2492"/>
        <v>1</v>
      </c>
      <c r="BX342" s="259">
        <v>-104</v>
      </c>
      <c r="BY342" s="176">
        <f t="shared" si="2428"/>
        <v>-104</v>
      </c>
      <c r="BZ342" s="161">
        <f t="shared" si="2493"/>
        <v>0</v>
      </c>
      <c r="CA342" s="259">
        <v>-463.99</v>
      </c>
      <c r="CB342" s="180">
        <f t="shared" si="2429"/>
        <v>0</v>
      </c>
      <c r="CC342" s="162">
        <f t="shared" si="2494"/>
        <v>0</v>
      </c>
      <c r="CD342" s="260">
        <v>1360</v>
      </c>
      <c r="CE342" s="182">
        <f t="shared" si="2430"/>
        <v>0</v>
      </c>
      <c r="CF342" s="410">
        <f t="shared" si="2495"/>
        <v>0</v>
      </c>
      <c r="CG342" s="260">
        <v>2950</v>
      </c>
      <c r="CH342" s="182">
        <f t="shared" si="2431"/>
        <v>0</v>
      </c>
      <c r="CI342" s="416">
        <f t="shared" si="2496"/>
        <v>0</v>
      </c>
      <c r="CJ342" s="260">
        <v>1475</v>
      </c>
      <c r="CK342" s="444">
        <f t="shared" si="2432"/>
        <v>0</v>
      </c>
      <c r="CL342" s="162">
        <f t="shared" si="2497"/>
        <v>0</v>
      </c>
      <c r="CM342" s="260">
        <v>295</v>
      </c>
      <c r="CN342" s="608">
        <f t="shared" si="2433"/>
        <v>0</v>
      </c>
      <c r="CO342" s="158">
        <f t="shared" si="2434"/>
        <v>-681.04</v>
      </c>
      <c r="CP342" s="176">
        <f t="shared" si="2435"/>
        <v>-368.02</v>
      </c>
      <c r="CQ342" s="731">
        <f t="shared" si="2436"/>
        <v>-1049.06</v>
      </c>
      <c r="CR342" s="599"/>
      <c r="CS342" s="359">
        <f t="shared" si="2498"/>
        <v>43525</v>
      </c>
      <c r="CT342" s="161">
        <f t="shared" si="2499"/>
        <v>0</v>
      </c>
      <c r="CU342" s="624">
        <v>9805.5</v>
      </c>
      <c r="CV342" s="175">
        <f t="shared" si="2437"/>
        <v>0</v>
      </c>
      <c r="CW342" s="161">
        <f t="shared" si="2500"/>
        <v>0</v>
      </c>
      <c r="CX342" s="624">
        <v>980.55</v>
      </c>
      <c r="CY342" s="625">
        <f t="shared" si="2438"/>
        <v>0</v>
      </c>
      <c r="CZ342" s="161">
        <f t="shared" si="2501"/>
        <v>0</v>
      </c>
      <c r="DA342" s="624">
        <v>11274.41</v>
      </c>
      <c r="DB342" s="626">
        <f t="shared" si="2439"/>
        <v>0</v>
      </c>
      <c r="DC342" s="161">
        <f t="shared" si="2502"/>
        <v>0</v>
      </c>
      <c r="DD342" s="624">
        <v>1127.44</v>
      </c>
      <c r="DE342" s="626">
        <f t="shared" si="2440"/>
        <v>0</v>
      </c>
      <c r="DF342" s="161">
        <f t="shared" si="2503"/>
        <v>0</v>
      </c>
      <c r="DG342" s="624">
        <v>-4846.01</v>
      </c>
      <c r="DH342" s="180">
        <f t="shared" si="2441"/>
        <v>0</v>
      </c>
      <c r="DI342" s="161">
        <f t="shared" si="2504"/>
        <v>0</v>
      </c>
      <c r="DJ342" s="624">
        <v>-2423.0100000000002</v>
      </c>
      <c r="DK342" s="625">
        <f t="shared" si="2442"/>
        <v>0</v>
      </c>
      <c r="DL342" s="161">
        <f t="shared" si="2505"/>
        <v>0</v>
      </c>
      <c r="DM342" s="624">
        <v>-484.6</v>
      </c>
      <c r="DN342" s="625">
        <f t="shared" si="2443"/>
        <v>0</v>
      </c>
      <c r="DO342" s="161">
        <f t="shared" si="2506"/>
        <v>0</v>
      </c>
      <c r="DP342" s="624">
        <v>-2745</v>
      </c>
      <c r="DQ342" s="180">
        <f t="shared" si="2444"/>
        <v>0</v>
      </c>
      <c r="DR342" s="161">
        <f t="shared" si="2507"/>
        <v>0</v>
      </c>
      <c r="DS342" s="624">
        <v>-1372.5</v>
      </c>
      <c r="DT342" s="625">
        <f t="shared" si="2445"/>
        <v>0</v>
      </c>
      <c r="DU342" s="161">
        <f t="shared" si="2508"/>
        <v>0</v>
      </c>
      <c r="DV342" s="624">
        <v>-549</v>
      </c>
      <c r="DW342" s="180">
        <f t="shared" si="2446"/>
        <v>0</v>
      </c>
      <c r="DX342" s="161">
        <f t="shared" si="2509"/>
        <v>1</v>
      </c>
      <c r="DY342" s="624">
        <v>-556</v>
      </c>
      <c r="DZ342" s="625">
        <f t="shared" si="2447"/>
        <v>-556</v>
      </c>
      <c r="EA342" s="161">
        <f t="shared" si="2510"/>
        <v>0</v>
      </c>
      <c r="EB342" s="624">
        <v>-55.6</v>
      </c>
      <c r="EC342" s="180">
        <f t="shared" si="2448"/>
        <v>0</v>
      </c>
      <c r="ED342" s="161">
        <f t="shared" si="2511"/>
        <v>2</v>
      </c>
      <c r="EE342" s="624">
        <v>169</v>
      </c>
      <c r="EF342" s="625">
        <f t="shared" si="2449"/>
        <v>338</v>
      </c>
      <c r="EG342" s="161">
        <f t="shared" si="2512"/>
        <v>0</v>
      </c>
      <c r="EH342" s="624">
        <v>-219.99</v>
      </c>
      <c r="EI342" s="626">
        <f t="shared" si="2450"/>
        <v>0</v>
      </c>
      <c r="EJ342" s="161">
        <f t="shared" si="2513"/>
        <v>0</v>
      </c>
      <c r="EK342" s="624">
        <v>-22</v>
      </c>
      <c r="EL342" s="626">
        <f t="shared" si="2451"/>
        <v>0</v>
      </c>
      <c r="EM342" s="161">
        <f t="shared" si="2514"/>
        <v>0</v>
      </c>
      <c r="EN342" s="624">
        <v>1981.25</v>
      </c>
      <c r="EO342" s="180">
        <f t="shared" si="2452"/>
        <v>0</v>
      </c>
      <c r="EP342" s="161">
        <f t="shared" si="2515"/>
        <v>0</v>
      </c>
      <c r="EQ342" s="624">
        <v>990.63</v>
      </c>
      <c r="ER342" s="180">
        <f t="shared" si="2453"/>
        <v>0</v>
      </c>
      <c r="ES342" s="161">
        <f t="shared" si="2516"/>
        <v>0</v>
      </c>
      <c r="ET342" s="624">
        <v>198.12</v>
      </c>
      <c r="EU342" s="625">
        <f t="shared" si="2454"/>
        <v>0</v>
      </c>
      <c r="EV342" s="161">
        <f t="shared" si="2517"/>
        <v>1</v>
      </c>
      <c r="EW342" s="624">
        <v>-100.02</v>
      </c>
      <c r="EX342" s="626">
        <f t="shared" si="2455"/>
        <v>-100.02</v>
      </c>
      <c r="EY342" s="161">
        <f t="shared" si="2518"/>
        <v>1</v>
      </c>
      <c r="EZ342" s="624">
        <v>-50</v>
      </c>
      <c r="FA342" s="180">
        <f t="shared" si="2456"/>
        <v>-50</v>
      </c>
      <c r="FB342" s="161">
        <f t="shared" si="2519"/>
        <v>0</v>
      </c>
      <c r="FC342" s="624">
        <v>-10</v>
      </c>
      <c r="FD342" s="625">
        <f t="shared" si="2457"/>
        <v>0</v>
      </c>
      <c r="FE342" s="161">
        <f t="shared" si="2520"/>
        <v>0</v>
      </c>
      <c r="FF342" s="624">
        <v>-629.99</v>
      </c>
      <c r="FG342" s="180">
        <f t="shared" si="2458"/>
        <v>0</v>
      </c>
      <c r="FH342" s="860"/>
      <c r="FI342" s="436"/>
      <c r="FJ342" s="668"/>
      <c r="FK342" s="668"/>
      <c r="FL342" s="668"/>
      <c r="FM342" s="668"/>
      <c r="FN342" s="668"/>
      <c r="FO342" s="668"/>
      <c r="FP342" s="668"/>
      <c r="FQ342" s="668"/>
      <c r="FR342" s="668"/>
      <c r="FS342" s="433"/>
      <c r="FT342" s="433"/>
      <c r="FU342" s="433"/>
      <c r="FV342" s="433"/>
      <c r="FW342" s="433"/>
      <c r="FX342" s="433"/>
      <c r="FY342" s="433"/>
      <c r="FZ342" s="433"/>
      <c r="GA342" s="433"/>
      <c r="GB342" s="433"/>
      <c r="GC342" s="433"/>
      <c r="GD342" s="433"/>
      <c r="GE342" s="433"/>
      <c r="GF342" s="433"/>
      <c r="GG342" s="692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65"/>
      <c r="HG342" s="65"/>
      <c r="HH342" s="65"/>
      <c r="HI342" s="436"/>
      <c r="HJ342" s="65"/>
      <c r="HK342" s="432"/>
      <c r="HL342" s="197"/>
      <c r="HM342" s="196"/>
      <c r="HN342" s="700">
        <f t="shared" si="2459"/>
        <v>43525</v>
      </c>
      <c r="HO342" s="160">
        <f t="shared" si="2460"/>
        <v>0</v>
      </c>
      <c r="HP342" s="160">
        <f t="shared" si="2461"/>
        <v>-1049.06</v>
      </c>
      <c r="HQ342" s="171">
        <f t="shared" si="2462"/>
        <v>-1049.06</v>
      </c>
      <c r="HR342" s="168">
        <f t="shared" si="2463"/>
        <v>0</v>
      </c>
      <c r="HS342" s="168">
        <f t="shared" si="2464"/>
        <v>1</v>
      </c>
      <c r="HT342" s="160">
        <f t="shared" si="2521"/>
        <v>394238.15999999992</v>
      </c>
      <c r="HU342" s="158">
        <f>MAX(HT55:HT342)</f>
        <v>395287.21999999991</v>
      </c>
      <c r="HV342" s="158">
        <f t="shared" si="2465"/>
        <v>-1049.0599999999977</v>
      </c>
      <c r="HW342" s="170"/>
      <c r="HX342" s="468"/>
      <c r="HY342" s="156"/>
      <c r="HZ342" s="156"/>
      <c r="IA342" s="156"/>
      <c r="IB342" s="156"/>
      <c r="IC342" s="156"/>
      <c r="ID342" s="156"/>
      <c r="IE342" s="156"/>
      <c r="IF342" s="156"/>
      <c r="IG342" s="156"/>
      <c r="IH342" s="156"/>
      <c r="II342" s="156"/>
      <c r="IJ342" s="156"/>
      <c r="IK342" s="156"/>
      <c r="IL342" s="156"/>
      <c r="IM342" s="156"/>
      <c r="IN342" s="156"/>
      <c r="IO342" s="156"/>
      <c r="IP342" s="156"/>
      <c r="IQ342" s="156"/>
      <c r="IR342" s="156"/>
      <c r="IS342" s="156"/>
      <c r="IT342" s="156"/>
      <c r="IU342" s="156"/>
      <c r="IV342" s="156"/>
      <c r="IW342" s="156"/>
      <c r="IX342" s="156"/>
      <c r="IY342" s="156"/>
      <c r="IZ342" s="156"/>
      <c r="JA342" s="156"/>
      <c r="JB342" s="156"/>
      <c r="JC342" s="156"/>
      <c r="JD342" s="156"/>
      <c r="JE342" s="156"/>
      <c r="JF342" s="156"/>
      <c r="JG342" s="156"/>
      <c r="JH342" s="156"/>
      <c r="JI342" s="156"/>
      <c r="JJ342" s="156"/>
      <c r="JK342" s="156"/>
      <c r="JL342" s="156"/>
      <c r="JM342" s="156"/>
      <c r="JN342" s="156"/>
      <c r="JO342" s="156"/>
      <c r="JP342" s="156"/>
      <c r="JQ342" s="156"/>
      <c r="JR342" s="156"/>
      <c r="JS342" s="156"/>
      <c r="JT342" s="156"/>
      <c r="JU342" s="156"/>
    </row>
    <row r="343" spans="1:281" s="174" customFormat="1" ht="19.5" customHeight="1" x14ac:dyDescent="0.35">
      <c r="A343" s="156"/>
      <c r="B343" s="813">
        <f t="shared" si="2466"/>
        <v>43556</v>
      </c>
      <c r="C343" s="814">
        <f t="shared" si="2467"/>
        <v>28184.149999999998</v>
      </c>
      <c r="D343" s="816">
        <v>0</v>
      </c>
      <c r="E343" s="816">
        <v>0</v>
      </c>
      <c r="F343" s="814">
        <f t="shared" si="2405"/>
        <v>4748.71</v>
      </c>
      <c r="G343" s="817">
        <f t="shared" si="2468"/>
        <v>32932.86</v>
      </c>
      <c r="H343" s="818">
        <f t="shared" si="2469"/>
        <v>0.16848867182441196</v>
      </c>
      <c r="I343" s="765">
        <f t="shared" si="2470"/>
        <v>398986.86999999994</v>
      </c>
      <c r="J343" s="159">
        <f t="shared" si="2406"/>
        <v>0</v>
      </c>
      <c r="K343" s="267">
        <v>43556</v>
      </c>
      <c r="L343" s="162">
        <f t="shared" si="2471"/>
        <v>0</v>
      </c>
      <c r="M343" s="259">
        <v>-1230.5</v>
      </c>
      <c r="N343" s="175">
        <f t="shared" si="2407"/>
        <v>0</v>
      </c>
      <c r="O343" s="162">
        <f t="shared" si="2472"/>
        <v>0</v>
      </c>
      <c r="P343" s="259">
        <v>-158.15</v>
      </c>
      <c r="Q343" s="176">
        <f t="shared" si="2408"/>
        <v>0</v>
      </c>
      <c r="R343" s="161">
        <f t="shared" si="2473"/>
        <v>0</v>
      </c>
      <c r="S343" s="260">
        <v>8053.8</v>
      </c>
      <c r="T343" s="177">
        <f t="shared" si="2409"/>
        <v>0</v>
      </c>
      <c r="U343" s="164">
        <f t="shared" si="2474"/>
        <v>0</v>
      </c>
      <c r="V343" s="260">
        <v>805.38</v>
      </c>
      <c r="W343" s="177">
        <f t="shared" si="2410"/>
        <v>0</v>
      </c>
      <c r="X343" s="164">
        <f t="shared" si="2475"/>
        <v>0</v>
      </c>
      <c r="Y343" s="248">
        <v>841</v>
      </c>
      <c r="Z343" s="178">
        <f t="shared" si="2411"/>
        <v>0</v>
      </c>
      <c r="AA343" s="165">
        <f t="shared" si="2476"/>
        <v>0</v>
      </c>
      <c r="AB343" s="248">
        <v>420.5</v>
      </c>
      <c r="AC343" s="179">
        <f t="shared" si="2412"/>
        <v>0</v>
      </c>
      <c r="AD343" s="164">
        <f t="shared" si="2477"/>
        <v>0</v>
      </c>
      <c r="AE343" s="248">
        <v>84.1</v>
      </c>
      <c r="AF343" s="179">
        <f t="shared" si="2413"/>
        <v>0</v>
      </c>
      <c r="AG343" s="164">
        <f t="shared" si="2478"/>
        <v>0</v>
      </c>
      <c r="AH343" s="439">
        <v>960</v>
      </c>
      <c r="AI343" s="178">
        <f t="shared" si="2414"/>
        <v>0</v>
      </c>
      <c r="AJ343" s="165">
        <f t="shared" si="2479"/>
        <v>0</v>
      </c>
      <c r="AK343" s="439">
        <v>480</v>
      </c>
      <c r="AL343" s="179">
        <f t="shared" si="2415"/>
        <v>0</v>
      </c>
      <c r="AM343" s="164">
        <f t="shared" si="2480"/>
        <v>0</v>
      </c>
      <c r="AN343" s="439">
        <v>192</v>
      </c>
      <c r="AO343" s="178">
        <f t="shared" si="2416"/>
        <v>0</v>
      </c>
      <c r="AP343" s="165">
        <f t="shared" si="2481"/>
        <v>0</v>
      </c>
      <c r="AQ343" s="260">
        <v>598</v>
      </c>
      <c r="AR343" s="179">
        <f t="shared" si="2417"/>
        <v>0</v>
      </c>
      <c r="AS343" s="164">
        <f t="shared" si="2482"/>
        <v>1</v>
      </c>
      <c r="AT343" s="260">
        <v>24.7</v>
      </c>
      <c r="AU343" s="180">
        <f t="shared" si="2418"/>
        <v>24.7</v>
      </c>
      <c r="AV343" s="162">
        <f t="shared" si="2483"/>
        <v>0</v>
      </c>
      <c r="AW343" s="259">
        <v>-410</v>
      </c>
      <c r="AX343" s="176">
        <f t="shared" si="2419"/>
        <v>0</v>
      </c>
      <c r="AY343" s="161">
        <f t="shared" si="2484"/>
        <v>0</v>
      </c>
      <c r="AZ343" s="248">
        <v>1799.78</v>
      </c>
      <c r="BA343" s="181">
        <f t="shared" si="2420"/>
        <v>0</v>
      </c>
      <c r="BB343" s="162">
        <f t="shared" si="2485"/>
        <v>0</v>
      </c>
      <c r="BC343" s="248">
        <v>176.08</v>
      </c>
      <c r="BD343" s="182">
        <f t="shared" si="2421"/>
        <v>0</v>
      </c>
      <c r="BE343" s="161">
        <f t="shared" si="2486"/>
        <v>0</v>
      </c>
      <c r="BF343" s="247">
        <v>-1330.5</v>
      </c>
      <c r="BG343" s="182">
        <f t="shared" si="2422"/>
        <v>0</v>
      </c>
      <c r="BH343" s="161">
        <f t="shared" si="2487"/>
        <v>0</v>
      </c>
      <c r="BI343" s="247">
        <v>-704.25</v>
      </c>
      <c r="BJ343" s="180">
        <f t="shared" si="2423"/>
        <v>0</v>
      </c>
      <c r="BK343" s="161">
        <f t="shared" si="2488"/>
        <v>1</v>
      </c>
      <c r="BL343" s="247">
        <v>-203.25</v>
      </c>
      <c r="BM343" s="180">
        <f t="shared" si="2424"/>
        <v>-203.25</v>
      </c>
      <c r="BN343" s="161">
        <f t="shared" si="2489"/>
        <v>0</v>
      </c>
      <c r="BO343" s="259">
        <v>-145.25</v>
      </c>
      <c r="BP343" s="176">
        <f t="shared" si="2425"/>
        <v>0</v>
      </c>
      <c r="BQ343" s="161">
        <f t="shared" si="2490"/>
        <v>0</v>
      </c>
      <c r="BR343" s="259">
        <v>-401.51</v>
      </c>
      <c r="BS343" s="182">
        <f t="shared" si="2426"/>
        <v>0</v>
      </c>
      <c r="BT343" s="161">
        <f t="shared" si="2491"/>
        <v>1</v>
      </c>
      <c r="BU343" s="259">
        <v>-220.26</v>
      </c>
      <c r="BV343" s="180">
        <f t="shared" si="2427"/>
        <v>-220.26</v>
      </c>
      <c r="BW343" s="162">
        <f t="shared" si="2492"/>
        <v>1</v>
      </c>
      <c r="BX343" s="259">
        <v>-75.25</v>
      </c>
      <c r="BY343" s="176">
        <f t="shared" si="2428"/>
        <v>-75.25</v>
      </c>
      <c r="BZ343" s="161">
        <f t="shared" si="2493"/>
        <v>0</v>
      </c>
      <c r="CA343" s="260">
        <v>195</v>
      </c>
      <c r="CB343" s="180">
        <f t="shared" si="2429"/>
        <v>0</v>
      </c>
      <c r="CC343" s="162">
        <f t="shared" si="2494"/>
        <v>0</v>
      </c>
      <c r="CD343" s="260">
        <v>5811.3</v>
      </c>
      <c r="CE343" s="182">
        <f t="shared" si="2430"/>
        <v>0</v>
      </c>
      <c r="CF343" s="410">
        <f t="shared" si="2495"/>
        <v>0</v>
      </c>
      <c r="CG343" s="260">
        <v>3670</v>
      </c>
      <c r="CH343" s="182">
        <f t="shared" si="2431"/>
        <v>0</v>
      </c>
      <c r="CI343" s="416">
        <f t="shared" si="2496"/>
        <v>0</v>
      </c>
      <c r="CJ343" s="260">
        <v>1835</v>
      </c>
      <c r="CK343" s="444">
        <f t="shared" si="2432"/>
        <v>0</v>
      </c>
      <c r="CL343" s="162">
        <f t="shared" si="2497"/>
        <v>0</v>
      </c>
      <c r="CM343" s="260">
        <v>367</v>
      </c>
      <c r="CN343" s="608">
        <f t="shared" si="2433"/>
        <v>0</v>
      </c>
      <c r="CO343" s="158">
        <f t="shared" si="2434"/>
        <v>-474.06</v>
      </c>
      <c r="CP343" s="176">
        <f t="shared" si="2435"/>
        <v>5222.7700000000004</v>
      </c>
      <c r="CQ343" s="731">
        <f t="shared" si="2436"/>
        <v>4748.71</v>
      </c>
      <c r="CR343" s="599"/>
      <c r="CS343" s="359">
        <f t="shared" si="2498"/>
        <v>43556</v>
      </c>
      <c r="CT343" s="161">
        <f t="shared" si="2499"/>
        <v>0</v>
      </c>
      <c r="CU343" s="624">
        <v>1874.98</v>
      </c>
      <c r="CV343" s="175">
        <f t="shared" si="2437"/>
        <v>0</v>
      </c>
      <c r="CW343" s="161">
        <f t="shared" si="2500"/>
        <v>0</v>
      </c>
      <c r="CX343" s="624">
        <v>187.5</v>
      </c>
      <c r="CY343" s="625">
        <f t="shared" si="2438"/>
        <v>0</v>
      </c>
      <c r="CZ343" s="161">
        <f t="shared" si="2501"/>
        <v>0</v>
      </c>
      <c r="DA343" s="624">
        <v>330.79</v>
      </c>
      <c r="DB343" s="626">
        <f t="shared" si="2439"/>
        <v>0</v>
      </c>
      <c r="DC343" s="161">
        <f t="shared" si="2502"/>
        <v>0</v>
      </c>
      <c r="DD343" s="624">
        <v>33.08</v>
      </c>
      <c r="DE343" s="626">
        <f t="shared" si="2440"/>
        <v>0</v>
      </c>
      <c r="DF343" s="161">
        <f t="shared" si="2503"/>
        <v>0</v>
      </c>
      <c r="DG343" s="624">
        <v>-2177</v>
      </c>
      <c r="DH343" s="180">
        <f t="shared" si="2441"/>
        <v>0</v>
      </c>
      <c r="DI343" s="161">
        <f t="shared" si="2504"/>
        <v>0</v>
      </c>
      <c r="DJ343" s="624">
        <v>-1088.5</v>
      </c>
      <c r="DK343" s="625">
        <f t="shared" si="2442"/>
        <v>0</v>
      </c>
      <c r="DL343" s="161">
        <f t="shared" si="2505"/>
        <v>0</v>
      </c>
      <c r="DM343" s="624">
        <v>-217.7</v>
      </c>
      <c r="DN343" s="625">
        <f t="shared" si="2443"/>
        <v>0</v>
      </c>
      <c r="DO343" s="161">
        <f t="shared" si="2506"/>
        <v>0</v>
      </c>
      <c r="DP343" s="624">
        <v>-4785.01</v>
      </c>
      <c r="DQ343" s="180">
        <f t="shared" si="2444"/>
        <v>0</v>
      </c>
      <c r="DR343" s="161">
        <f t="shared" si="2507"/>
        <v>0</v>
      </c>
      <c r="DS343" s="624">
        <v>-2392.5</v>
      </c>
      <c r="DT343" s="625">
        <f t="shared" si="2445"/>
        <v>0</v>
      </c>
      <c r="DU343" s="161">
        <f t="shared" si="2508"/>
        <v>0</v>
      </c>
      <c r="DV343" s="624">
        <v>-957</v>
      </c>
      <c r="DW343" s="180">
        <f t="shared" si="2446"/>
        <v>0</v>
      </c>
      <c r="DX343" s="161">
        <f t="shared" si="2509"/>
        <v>1</v>
      </c>
      <c r="DY343" s="624">
        <v>1367</v>
      </c>
      <c r="DZ343" s="625">
        <f t="shared" si="2447"/>
        <v>1367</v>
      </c>
      <c r="EA343" s="161">
        <f t="shared" si="2510"/>
        <v>0</v>
      </c>
      <c r="EB343" s="624">
        <v>136.69999999999999</v>
      </c>
      <c r="EC343" s="180">
        <f t="shared" si="2448"/>
        <v>0</v>
      </c>
      <c r="ED343" s="161">
        <f t="shared" si="2511"/>
        <v>2</v>
      </c>
      <c r="EE343" s="624">
        <v>906</v>
      </c>
      <c r="EF343" s="625">
        <f t="shared" si="2449"/>
        <v>1812</v>
      </c>
      <c r="EG343" s="161">
        <f t="shared" si="2512"/>
        <v>0</v>
      </c>
      <c r="EH343" s="624">
        <v>-971.24</v>
      </c>
      <c r="EI343" s="626">
        <f t="shared" si="2450"/>
        <v>0</v>
      </c>
      <c r="EJ343" s="161">
        <f t="shared" si="2513"/>
        <v>0</v>
      </c>
      <c r="EK343" s="624">
        <v>-97.12</v>
      </c>
      <c r="EL343" s="626">
        <f t="shared" si="2451"/>
        <v>0</v>
      </c>
      <c r="EM343" s="161">
        <f t="shared" si="2514"/>
        <v>0</v>
      </c>
      <c r="EN343" s="624">
        <v>2020.01</v>
      </c>
      <c r="EO343" s="180">
        <f t="shared" si="2452"/>
        <v>0</v>
      </c>
      <c r="EP343" s="161">
        <f t="shared" si="2515"/>
        <v>0</v>
      </c>
      <c r="EQ343" s="624">
        <v>1010</v>
      </c>
      <c r="ER343" s="180">
        <f t="shared" si="2453"/>
        <v>0</v>
      </c>
      <c r="ES343" s="161">
        <f t="shared" si="2516"/>
        <v>0</v>
      </c>
      <c r="ET343" s="624">
        <v>202</v>
      </c>
      <c r="EU343" s="625">
        <f t="shared" si="2454"/>
        <v>0</v>
      </c>
      <c r="EV343" s="161">
        <f t="shared" si="2517"/>
        <v>1</v>
      </c>
      <c r="EW343" s="624">
        <v>1362.52</v>
      </c>
      <c r="EX343" s="626">
        <f t="shared" si="2455"/>
        <v>1362.52</v>
      </c>
      <c r="EY343" s="161">
        <f t="shared" si="2518"/>
        <v>1</v>
      </c>
      <c r="EZ343" s="624">
        <v>681.25</v>
      </c>
      <c r="FA343" s="180">
        <f t="shared" si="2456"/>
        <v>681.25</v>
      </c>
      <c r="FB343" s="161">
        <f t="shared" si="2519"/>
        <v>0</v>
      </c>
      <c r="FC343" s="624">
        <v>136.25</v>
      </c>
      <c r="FD343" s="625">
        <f t="shared" si="2457"/>
        <v>0</v>
      </c>
      <c r="FE343" s="161">
        <f t="shared" si="2520"/>
        <v>0</v>
      </c>
      <c r="FF343" s="624">
        <v>241</v>
      </c>
      <c r="FG343" s="180">
        <f t="shared" si="2458"/>
        <v>0</v>
      </c>
      <c r="FH343" s="860"/>
      <c r="FI343" s="436"/>
      <c r="FJ343" s="668"/>
      <c r="FK343" s="668"/>
      <c r="FL343" s="668"/>
      <c r="FM343" s="668"/>
      <c r="FN343" s="668"/>
      <c r="FO343" s="668"/>
      <c r="FP343" s="668"/>
      <c r="FQ343" s="668"/>
      <c r="FR343" s="668"/>
      <c r="FS343" s="433"/>
      <c r="FT343" s="433"/>
      <c r="FU343" s="433"/>
      <c r="FV343" s="433"/>
      <c r="FW343" s="433"/>
      <c r="FX343" s="433"/>
      <c r="FY343" s="433"/>
      <c r="FZ343" s="433"/>
      <c r="GA343" s="433"/>
      <c r="GB343" s="433"/>
      <c r="GC343" s="433"/>
      <c r="GD343" s="433"/>
      <c r="GE343" s="433"/>
      <c r="GF343" s="433"/>
      <c r="GG343" s="692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65"/>
      <c r="HG343" s="65"/>
      <c r="HH343" s="65"/>
      <c r="HI343" s="436"/>
      <c r="HJ343" s="65"/>
      <c r="HK343" s="432"/>
      <c r="HL343" s="197"/>
      <c r="HM343" s="196"/>
      <c r="HN343" s="700">
        <f t="shared" si="2459"/>
        <v>43556</v>
      </c>
      <c r="HO343" s="160">
        <f t="shared" si="2460"/>
        <v>4748.71</v>
      </c>
      <c r="HP343" s="160">
        <f t="shared" si="2461"/>
        <v>0</v>
      </c>
      <c r="HQ343" s="171">
        <f t="shared" si="2462"/>
        <v>4748.71</v>
      </c>
      <c r="HR343" s="168">
        <f t="shared" si="2463"/>
        <v>1</v>
      </c>
      <c r="HS343" s="168">
        <f t="shared" si="2464"/>
        <v>0</v>
      </c>
      <c r="HT343" s="160">
        <f t="shared" si="2521"/>
        <v>398986.86999999994</v>
      </c>
      <c r="HU343" s="158">
        <f>MAX(HT55:HT343)</f>
        <v>398986.86999999994</v>
      </c>
      <c r="HV343" s="158">
        <f t="shared" si="2465"/>
        <v>0</v>
      </c>
      <c r="HW343" s="170"/>
      <c r="HX343" s="468"/>
      <c r="HY343" s="156"/>
      <c r="HZ343" s="156"/>
      <c r="IA343" s="156"/>
      <c r="IB343" s="156"/>
      <c r="IC343" s="156"/>
      <c r="ID343" s="156"/>
      <c r="IE343" s="156"/>
      <c r="IF343" s="156"/>
      <c r="IG343" s="156"/>
      <c r="IH343" s="156"/>
      <c r="II343" s="156"/>
      <c r="IJ343" s="156"/>
      <c r="IK343" s="156"/>
      <c r="IL343" s="156"/>
      <c r="IM343" s="156"/>
      <c r="IN343" s="156"/>
      <c r="IO343" s="156"/>
      <c r="IP343" s="156"/>
      <c r="IQ343" s="156"/>
      <c r="IR343" s="156"/>
      <c r="IS343" s="156"/>
      <c r="IT343" s="156"/>
      <c r="IU343" s="156"/>
      <c r="IV343" s="156"/>
      <c r="IW343" s="156"/>
      <c r="IX343" s="156"/>
      <c r="IY343" s="156"/>
      <c r="IZ343" s="156"/>
      <c r="JA343" s="156"/>
      <c r="JB343" s="156"/>
      <c r="JC343" s="156"/>
      <c r="JD343" s="156"/>
      <c r="JE343" s="156"/>
      <c r="JF343" s="156"/>
      <c r="JG343" s="156"/>
      <c r="JH343" s="156"/>
      <c r="JI343" s="156"/>
      <c r="JJ343" s="156"/>
      <c r="JK343" s="156"/>
      <c r="JL343" s="156"/>
      <c r="JM343" s="156"/>
      <c r="JN343" s="156"/>
      <c r="JO343" s="156"/>
      <c r="JP343" s="156"/>
      <c r="JQ343" s="156"/>
      <c r="JR343" s="156"/>
      <c r="JS343" s="156"/>
      <c r="JT343" s="156"/>
      <c r="JU343" s="156"/>
    </row>
    <row r="344" spans="1:281" s="174" customFormat="1" ht="19.5" customHeight="1" x14ac:dyDescent="0.35">
      <c r="A344" s="156"/>
      <c r="B344" s="813">
        <f t="shared" si="2466"/>
        <v>43586</v>
      </c>
      <c r="C344" s="814">
        <f t="shared" si="2467"/>
        <v>32932.86</v>
      </c>
      <c r="D344" s="816">
        <v>0</v>
      </c>
      <c r="E344" s="816">
        <v>0</v>
      </c>
      <c r="F344" s="814">
        <f t="shared" si="2405"/>
        <v>4374.42</v>
      </c>
      <c r="G344" s="817">
        <f t="shared" si="2468"/>
        <v>37307.279999999999</v>
      </c>
      <c r="H344" s="818">
        <f t="shared" si="2469"/>
        <v>0.13282842729116148</v>
      </c>
      <c r="I344" s="765">
        <f t="shared" si="2470"/>
        <v>403361.28999999992</v>
      </c>
      <c r="J344" s="159">
        <f t="shared" si="2406"/>
        <v>0</v>
      </c>
      <c r="K344" s="267">
        <v>43586</v>
      </c>
      <c r="L344" s="162">
        <f t="shared" si="2471"/>
        <v>0</v>
      </c>
      <c r="M344" s="260">
        <v>9688.5</v>
      </c>
      <c r="N344" s="175">
        <f t="shared" si="2407"/>
        <v>0</v>
      </c>
      <c r="O344" s="162">
        <f t="shared" si="2472"/>
        <v>0</v>
      </c>
      <c r="P344" s="260">
        <v>968.85</v>
      </c>
      <c r="Q344" s="176">
        <f t="shared" si="2408"/>
        <v>0</v>
      </c>
      <c r="R344" s="161">
        <f t="shared" si="2473"/>
        <v>0</v>
      </c>
      <c r="S344" s="260">
        <v>5082.6000000000004</v>
      </c>
      <c r="T344" s="177">
        <f t="shared" si="2409"/>
        <v>0</v>
      </c>
      <c r="U344" s="164">
        <f t="shared" si="2474"/>
        <v>0</v>
      </c>
      <c r="V344" s="260">
        <v>473.16</v>
      </c>
      <c r="W344" s="177">
        <f t="shared" si="2410"/>
        <v>0</v>
      </c>
      <c r="X344" s="164">
        <f t="shared" si="2475"/>
        <v>0</v>
      </c>
      <c r="Y344" s="247">
        <v>-3365</v>
      </c>
      <c r="Z344" s="178">
        <f t="shared" si="2411"/>
        <v>0</v>
      </c>
      <c r="AA344" s="165">
        <f t="shared" si="2476"/>
        <v>0</v>
      </c>
      <c r="AB344" s="247">
        <v>-1741</v>
      </c>
      <c r="AC344" s="179">
        <f t="shared" si="2412"/>
        <v>0</v>
      </c>
      <c r="AD344" s="164">
        <f t="shared" si="2477"/>
        <v>0</v>
      </c>
      <c r="AE344" s="247">
        <v>-441.8</v>
      </c>
      <c r="AF344" s="179">
        <f t="shared" si="2413"/>
        <v>0</v>
      </c>
      <c r="AG344" s="164">
        <f t="shared" si="2478"/>
        <v>0</v>
      </c>
      <c r="AH344" s="439">
        <v>1790</v>
      </c>
      <c r="AI344" s="178">
        <f t="shared" si="2414"/>
        <v>0</v>
      </c>
      <c r="AJ344" s="165">
        <f t="shared" si="2479"/>
        <v>0</v>
      </c>
      <c r="AK344" s="439">
        <v>895</v>
      </c>
      <c r="AL344" s="179">
        <f t="shared" si="2415"/>
        <v>0</v>
      </c>
      <c r="AM344" s="164">
        <f t="shared" si="2480"/>
        <v>0</v>
      </c>
      <c r="AN344" s="439">
        <v>358</v>
      </c>
      <c r="AO344" s="178">
        <f t="shared" si="2416"/>
        <v>0</v>
      </c>
      <c r="AP344" s="165">
        <f t="shared" si="2481"/>
        <v>0</v>
      </c>
      <c r="AQ344" s="260">
        <v>1079</v>
      </c>
      <c r="AR344" s="179">
        <f t="shared" si="2417"/>
        <v>0</v>
      </c>
      <c r="AS344" s="164">
        <f t="shared" si="2482"/>
        <v>1</v>
      </c>
      <c r="AT344" s="260">
        <v>107.9</v>
      </c>
      <c r="AU344" s="180">
        <f t="shared" si="2418"/>
        <v>107.9</v>
      </c>
      <c r="AV344" s="162">
        <f t="shared" si="2483"/>
        <v>0</v>
      </c>
      <c r="AW344" s="260">
        <v>706</v>
      </c>
      <c r="AX344" s="176">
        <f t="shared" si="2419"/>
        <v>0</v>
      </c>
      <c r="AY344" s="161">
        <f t="shared" si="2484"/>
        <v>0</v>
      </c>
      <c r="AZ344" s="247">
        <v>-2031.51</v>
      </c>
      <c r="BA344" s="181">
        <f t="shared" si="2420"/>
        <v>0</v>
      </c>
      <c r="BB344" s="162">
        <f t="shared" si="2485"/>
        <v>0</v>
      </c>
      <c r="BC344" s="247">
        <v>-207.05</v>
      </c>
      <c r="BD344" s="182">
        <f t="shared" si="2421"/>
        <v>0</v>
      </c>
      <c r="BE344" s="161">
        <f t="shared" si="2486"/>
        <v>0</v>
      </c>
      <c r="BF344" s="248">
        <v>555</v>
      </c>
      <c r="BG344" s="182">
        <f t="shared" si="2422"/>
        <v>0</v>
      </c>
      <c r="BH344" s="161">
        <f t="shared" si="2487"/>
        <v>0</v>
      </c>
      <c r="BI344" s="248">
        <v>277.5</v>
      </c>
      <c r="BJ344" s="180">
        <f t="shared" si="2423"/>
        <v>0</v>
      </c>
      <c r="BK344" s="161">
        <f t="shared" si="2488"/>
        <v>1</v>
      </c>
      <c r="BL344" s="248">
        <v>55.5</v>
      </c>
      <c r="BM344" s="180">
        <f t="shared" si="2424"/>
        <v>55.5</v>
      </c>
      <c r="BN344" s="161">
        <f t="shared" si="2489"/>
        <v>0</v>
      </c>
      <c r="BO344" s="259">
        <v>-390.5</v>
      </c>
      <c r="BP344" s="176">
        <f t="shared" si="2425"/>
        <v>0</v>
      </c>
      <c r="BQ344" s="161">
        <f t="shared" si="2490"/>
        <v>0</v>
      </c>
      <c r="BR344" s="260">
        <v>3148.5</v>
      </c>
      <c r="BS344" s="182">
        <f t="shared" si="2426"/>
        <v>0</v>
      </c>
      <c r="BT344" s="161">
        <f t="shared" si="2491"/>
        <v>1</v>
      </c>
      <c r="BU344" s="260">
        <v>1554.75</v>
      </c>
      <c r="BV344" s="180">
        <f t="shared" si="2427"/>
        <v>1554.75</v>
      </c>
      <c r="BW344" s="162">
        <f t="shared" si="2492"/>
        <v>1</v>
      </c>
      <c r="BX344" s="260">
        <v>279.75</v>
      </c>
      <c r="BY344" s="176">
        <f t="shared" si="2428"/>
        <v>279.75</v>
      </c>
      <c r="BZ344" s="161">
        <f t="shared" si="2493"/>
        <v>0</v>
      </c>
      <c r="CA344" s="260">
        <v>271</v>
      </c>
      <c r="CB344" s="180">
        <f t="shared" si="2429"/>
        <v>0</v>
      </c>
      <c r="CC344" s="162">
        <f t="shared" si="2494"/>
        <v>0</v>
      </c>
      <c r="CD344" s="260">
        <v>16307.45</v>
      </c>
      <c r="CE344" s="182">
        <f t="shared" si="2430"/>
        <v>0</v>
      </c>
      <c r="CF344" s="410">
        <f t="shared" si="2495"/>
        <v>0</v>
      </c>
      <c r="CG344" s="260">
        <v>6591</v>
      </c>
      <c r="CH344" s="182">
        <f t="shared" si="2431"/>
        <v>0</v>
      </c>
      <c r="CI344" s="416">
        <f t="shared" si="2496"/>
        <v>0</v>
      </c>
      <c r="CJ344" s="260">
        <v>3276</v>
      </c>
      <c r="CK344" s="444">
        <f t="shared" si="2432"/>
        <v>0</v>
      </c>
      <c r="CL344" s="162">
        <f t="shared" si="2497"/>
        <v>0</v>
      </c>
      <c r="CM344" s="260">
        <v>624</v>
      </c>
      <c r="CN344" s="608">
        <f t="shared" si="2433"/>
        <v>0</v>
      </c>
      <c r="CO344" s="158">
        <f t="shared" si="2434"/>
        <v>1997.9</v>
      </c>
      <c r="CP344" s="176">
        <f t="shared" si="2435"/>
        <v>2376.52</v>
      </c>
      <c r="CQ344" s="731">
        <f t="shared" si="2436"/>
        <v>4374.42</v>
      </c>
      <c r="CR344" s="599"/>
      <c r="CS344" s="359">
        <f t="shared" si="2498"/>
        <v>43586</v>
      </c>
      <c r="CT344" s="161">
        <f t="shared" si="2499"/>
        <v>0</v>
      </c>
      <c r="CU344" s="624">
        <v>-7750.25</v>
      </c>
      <c r="CV344" s="175">
        <f t="shared" si="2437"/>
        <v>0</v>
      </c>
      <c r="CW344" s="161">
        <f t="shared" si="2500"/>
        <v>0</v>
      </c>
      <c r="CX344" s="624">
        <f>CU344/10</f>
        <v>-775.02499999999998</v>
      </c>
      <c r="CY344" s="625">
        <f t="shared" si="2438"/>
        <v>0</v>
      </c>
      <c r="CZ344" s="161">
        <f t="shared" si="2501"/>
        <v>0</v>
      </c>
      <c r="DA344" s="624">
        <v>-4595.0200000000004</v>
      </c>
      <c r="DB344" s="626">
        <f t="shared" si="2439"/>
        <v>0</v>
      </c>
      <c r="DC344" s="161">
        <f t="shared" si="2502"/>
        <v>0</v>
      </c>
      <c r="DD344" s="624">
        <v>-459.5</v>
      </c>
      <c r="DE344" s="626">
        <f t="shared" si="2440"/>
        <v>0</v>
      </c>
      <c r="DF344" s="161">
        <f t="shared" si="2503"/>
        <v>0</v>
      </c>
      <c r="DG344" s="624">
        <v>-2032.01</v>
      </c>
      <c r="DH344" s="180">
        <f t="shared" si="2441"/>
        <v>0</v>
      </c>
      <c r="DI344" s="161">
        <f t="shared" si="2504"/>
        <v>0</v>
      </c>
      <c r="DJ344" s="624">
        <v>-1016</v>
      </c>
      <c r="DK344" s="625">
        <f t="shared" si="2442"/>
        <v>0</v>
      </c>
      <c r="DL344" s="161">
        <f t="shared" si="2505"/>
        <v>0</v>
      </c>
      <c r="DM344" s="624">
        <v>-203.2</v>
      </c>
      <c r="DN344" s="625">
        <f t="shared" si="2443"/>
        <v>0</v>
      </c>
      <c r="DO344" s="161">
        <f t="shared" si="2506"/>
        <v>0</v>
      </c>
      <c r="DP344" s="624">
        <v>5895</v>
      </c>
      <c r="DQ344" s="180">
        <f t="shared" si="2444"/>
        <v>0</v>
      </c>
      <c r="DR344" s="161">
        <f t="shared" si="2507"/>
        <v>0</v>
      </c>
      <c r="DS344" s="624">
        <v>2947.5</v>
      </c>
      <c r="DT344" s="625">
        <f t="shared" si="2445"/>
        <v>0</v>
      </c>
      <c r="DU344" s="161">
        <f t="shared" si="2508"/>
        <v>0</v>
      </c>
      <c r="DV344" s="624">
        <v>1179</v>
      </c>
      <c r="DW344" s="180">
        <f t="shared" si="2446"/>
        <v>0</v>
      </c>
      <c r="DX344" s="161">
        <f t="shared" si="2509"/>
        <v>1</v>
      </c>
      <c r="DY344" s="624">
        <v>-1123</v>
      </c>
      <c r="DZ344" s="625">
        <f t="shared" si="2447"/>
        <v>-1123</v>
      </c>
      <c r="EA344" s="161">
        <f t="shared" si="2510"/>
        <v>0</v>
      </c>
      <c r="EB344" s="624">
        <v>-112.3</v>
      </c>
      <c r="EC344" s="180">
        <f t="shared" si="2448"/>
        <v>0</v>
      </c>
      <c r="ED344" s="161">
        <f t="shared" si="2511"/>
        <v>2</v>
      </c>
      <c r="EE344" s="624">
        <v>-443.99</v>
      </c>
      <c r="EF344" s="625">
        <f t="shared" si="2449"/>
        <v>-887.98</v>
      </c>
      <c r="EG344" s="161">
        <f t="shared" si="2512"/>
        <v>0</v>
      </c>
      <c r="EH344" s="624">
        <v>11.24</v>
      </c>
      <c r="EI344" s="626">
        <f t="shared" si="2450"/>
        <v>0</v>
      </c>
      <c r="EJ344" s="161">
        <f t="shared" si="2513"/>
        <v>0</v>
      </c>
      <c r="EK344" s="624">
        <v>1.1200000000000001</v>
      </c>
      <c r="EL344" s="626">
        <f t="shared" si="2451"/>
        <v>0</v>
      </c>
      <c r="EM344" s="161">
        <f t="shared" si="2514"/>
        <v>0</v>
      </c>
      <c r="EN344" s="624">
        <v>-4075.01</v>
      </c>
      <c r="EO344" s="180">
        <f t="shared" si="2452"/>
        <v>0</v>
      </c>
      <c r="EP344" s="161">
        <f t="shared" si="2515"/>
        <v>0</v>
      </c>
      <c r="EQ344" s="624">
        <v>-2037.51</v>
      </c>
      <c r="ER344" s="180">
        <f t="shared" si="2453"/>
        <v>0</v>
      </c>
      <c r="ES344" s="161">
        <f t="shared" si="2516"/>
        <v>0</v>
      </c>
      <c r="ET344" s="624">
        <v>-407.5</v>
      </c>
      <c r="EU344" s="625">
        <f t="shared" si="2454"/>
        <v>0</v>
      </c>
      <c r="EV344" s="161">
        <f t="shared" si="2517"/>
        <v>1</v>
      </c>
      <c r="EW344" s="624">
        <v>2925</v>
      </c>
      <c r="EX344" s="626">
        <f t="shared" si="2455"/>
        <v>2925</v>
      </c>
      <c r="EY344" s="161">
        <f t="shared" si="2518"/>
        <v>1</v>
      </c>
      <c r="EZ344" s="624">
        <v>1462.5</v>
      </c>
      <c r="FA344" s="180">
        <f t="shared" si="2456"/>
        <v>1462.5</v>
      </c>
      <c r="FB344" s="161">
        <f t="shared" si="2519"/>
        <v>0</v>
      </c>
      <c r="FC344" s="624">
        <v>292.5</v>
      </c>
      <c r="FD344" s="625">
        <f t="shared" si="2457"/>
        <v>0</v>
      </c>
      <c r="FE344" s="161">
        <f t="shared" si="2520"/>
        <v>0</v>
      </c>
      <c r="FF344" s="624">
        <v>-351</v>
      </c>
      <c r="FG344" s="180">
        <f t="shared" si="2458"/>
        <v>0</v>
      </c>
      <c r="FH344" s="860"/>
      <c r="FI344" s="436"/>
      <c r="FJ344" s="668"/>
      <c r="FK344" s="668"/>
      <c r="FL344" s="668"/>
      <c r="FM344" s="668"/>
      <c r="FN344" s="668"/>
      <c r="FO344" s="668"/>
      <c r="FP344" s="668"/>
      <c r="FQ344" s="668"/>
      <c r="FR344" s="668"/>
      <c r="FS344" s="433"/>
      <c r="FT344" s="433"/>
      <c r="FU344" s="433"/>
      <c r="FV344" s="433"/>
      <c r="FW344" s="433"/>
      <c r="FX344" s="433"/>
      <c r="FY344" s="433"/>
      <c r="FZ344" s="433"/>
      <c r="GA344" s="433"/>
      <c r="GB344" s="433"/>
      <c r="GC344" s="433"/>
      <c r="GD344" s="433"/>
      <c r="GE344" s="433"/>
      <c r="GF344" s="433"/>
      <c r="GG344" s="693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65"/>
      <c r="HG344" s="65"/>
      <c r="HH344" s="65"/>
      <c r="HI344" s="436"/>
      <c r="HJ344" s="65"/>
      <c r="HK344" s="432"/>
      <c r="HL344" s="197"/>
      <c r="HM344" s="196"/>
      <c r="HN344" s="700">
        <f t="shared" si="2459"/>
        <v>43586</v>
      </c>
      <c r="HO344" s="160">
        <f t="shared" si="2460"/>
        <v>4374.42</v>
      </c>
      <c r="HP344" s="160">
        <f t="shared" si="2461"/>
        <v>0</v>
      </c>
      <c r="HQ344" s="171">
        <f t="shared" si="2462"/>
        <v>4374.42</v>
      </c>
      <c r="HR344" s="168">
        <f t="shared" si="2463"/>
        <v>1</v>
      </c>
      <c r="HS344" s="168">
        <f t="shared" si="2464"/>
        <v>0</v>
      </c>
      <c r="HT344" s="160">
        <f t="shared" si="2521"/>
        <v>403361.28999999992</v>
      </c>
      <c r="HU344" s="158">
        <f>MAX(HT55:HT344)</f>
        <v>403361.28999999992</v>
      </c>
      <c r="HV344" s="158">
        <f t="shared" si="2465"/>
        <v>0</v>
      </c>
      <c r="HW344" s="170"/>
      <c r="HX344" s="468"/>
      <c r="HY344" s="156"/>
      <c r="HZ344" s="156"/>
      <c r="IA344" s="156"/>
      <c r="IB344" s="156"/>
      <c r="IC344" s="156"/>
      <c r="ID344" s="156"/>
      <c r="IE344" s="156"/>
      <c r="IF344" s="156"/>
      <c r="IG344" s="156"/>
      <c r="IH344" s="156"/>
      <c r="II344" s="156"/>
      <c r="IJ344" s="156"/>
      <c r="IK344" s="156"/>
      <c r="IL344" s="156"/>
      <c r="IM344" s="156"/>
      <c r="IN344" s="156"/>
      <c r="IO344" s="156"/>
      <c r="IP344" s="156"/>
      <c r="IQ344" s="156"/>
      <c r="IR344" s="156"/>
      <c r="IS344" s="156"/>
      <c r="IT344" s="156"/>
      <c r="IU344" s="156"/>
      <c r="IV344" s="156"/>
      <c r="IW344" s="156"/>
      <c r="IX344" s="156"/>
      <c r="IY344" s="156"/>
      <c r="IZ344" s="156"/>
      <c r="JA344" s="156"/>
      <c r="JB344" s="156"/>
      <c r="JC344" s="156"/>
      <c r="JD344" s="156"/>
      <c r="JE344" s="156"/>
      <c r="JF344" s="156"/>
      <c r="JG344" s="156"/>
      <c r="JH344" s="156"/>
      <c r="JI344" s="156"/>
      <c r="JJ344" s="156"/>
      <c r="JK344" s="156"/>
      <c r="JL344" s="156"/>
      <c r="JM344" s="156"/>
      <c r="JN344" s="156"/>
      <c r="JO344" s="156"/>
      <c r="JP344" s="156"/>
      <c r="JQ344" s="156"/>
      <c r="JR344" s="156"/>
      <c r="JS344" s="156"/>
      <c r="JT344" s="156"/>
      <c r="JU344" s="156"/>
    </row>
    <row r="345" spans="1:281" s="174" customFormat="1" ht="19.5" customHeight="1" x14ac:dyDescent="0.35">
      <c r="A345" s="156"/>
      <c r="B345" s="813">
        <f t="shared" si="2466"/>
        <v>43617</v>
      </c>
      <c r="C345" s="814">
        <f t="shared" si="2467"/>
        <v>37307.279999999999</v>
      </c>
      <c r="D345" s="816">
        <v>0</v>
      </c>
      <c r="E345" s="816">
        <v>0</v>
      </c>
      <c r="F345" s="814">
        <f t="shared" si="2405"/>
        <v>209.82</v>
      </c>
      <c r="G345" s="817">
        <f t="shared" si="2468"/>
        <v>37517.1</v>
      </c>
      <c r="H345" s="818">
        <f t="shared" si="2469"/>
        <v>5.6241033921529526E-3</v>
      </c>
      <c r="I345" s="765">
        <f t="shared" si="2470"/>
        <v>403571.10999999993</v>
      </c>
      <c r="J345" s="159">
        <f t="shared" si="2406"/>
        <v>0</v>
      </c>
      <c r="K345" s="267">
        <v>43617</v>
      </c>
      <c r="L345" s="162">
        <f t="shared" si="2471"/>
        <v>0</v>
      </c>
      <c r="M345" s="259">
        <v>-4021</v>
      </c>
      <c r="N345" s="175">
        <f t="shared" si="2407"/>
        <v>0</v>
      </c>
      <c r="O345" s="162">
        <f t="shared" si="2472"/>
        <v>0</v>
      </c>
      <c r="P345" s="259">
        <v>-437.2</v>
      </c>
      <c r="Q345" s="176">
        <f t="shared" si="2408"/>
        <v>0</v>
      </c>
      <c r="R345" s="161">
        <f t="shared" si="2473"/>
        <v>0</v>
      </c>
      <c r="S345" s="259">
        <v>-4612.3999999999996</v>
      </c>
      <c r="T345" s="177">
        <f t="shared" si="2409"/>
        <v>0</v>
      </c>
      <c r="U345" s="164">
        <f t="shared" si="2474"/>
        <v>0</v>
      </c>
      <c r="V345" s="259">
        <v>-496.34</v>
      </c>
      <c r="W345" s="177">
        <f t="shared" si="2410"/>
        <v>0</v>
      </c>
      <c r="X345" s="164">
        <f t="shared" si="2475"/>
        <v>0</v>
      </c>
      <c r="Y345" s="248">
        <v>10390</v>
      </c>
      <c r="Z345" s="178">
        <f t="shared" si="2411"/>
        <v>0</v>
      </c>
      <c r="AA345" s="165">
        <f t="shared" si="2476"/>
        <v>0</v>
      </c>
      <c r="AB345" s="248">
        <v>5195</v>
      </c>
      <c r="AC345" s="179">
        <f t="shared" si="2412"/>
        <v>0</v>
      </c>
      <c r="AD345" s="164">
        <f t="shared" si="2477"/>
        <v>0</v>
      </c>
      <c r="AE345" s="248">
        <v>1039</v>
      </c>
      <c r="AF345" s="179">
        <f t="shared" si="2413"/>
        <v>0</v>
      </c>
      <c r="AG345" s="164">
        <f t="shared" si="2478"/>
        <v>0</v>
      </c>
      <c r="AH345" s="439">
        <v>1286</v>
      </c>
      <c r="AI345" s="178">
        <f t="shared" si="2414"/>
        <v>0</v>
      </c>
      <c r="AJ345" s="165">
        <f t="shared" si="2479"/>
        <v>0</v>
      </c>
      <c r="AK345" s="439">
        <v>623.5</v>
      </c>
      <c r="AL345" s="179">
        <f t="shared" si="2415"/>
        <v>0</v>
      </c>
      <c r="AM345" s="164">
        <f t="shared" si="2480"/>
        <v>0</v>
      </c>
      <c r="AN345" s="439">
        <v>226</v>
      </c>
      <c r="AO345" s="178">
        <f t="shared" si="2416"/>
        <v>0</v>
      </c>
      <c r="AP345" s="165">
        <f t="shared" si="2481"/>
        <v>0</v>
      </c>
      <c r="AQ345" s="259">
        <v>-675</v>
      </c>
      <c r="AR345" s="179">
        <f t="shared" si="2417"/>
        <v>0</v>
      </c>
      <c r="AS345" s="164">
        <f t="shared" si="2482"/>
        <v>1</v>
      </c>
      <c r="AT345" s="259">
        <v>-172.8</v>
      </c>
      <c r="AU345" s="180">
        <f t="shared" si="2418"/>
        <v>-172.8</v>
      </c>
      <c r="AV345" s="162">
        <f t="shared" si="2483"/>
        <v>0</v>
      </c>
      <c r="AW345" s="260">
        <v>1223</v>
      </c>
      <c r="AX345" s="176">
        <f t="shared" si="2419"/>
        <v>0</v>
      </c>
      <c r="AY345" s="161">
        <f t="shared" si="2484"/>
        <v>0</v>
      </c>
      <c r="AZ345" s="248">
        <v>3834.99</v>
      </c>
      <c r="BA345" s="181">
        <f t="shared" si="2420"/>
        <v>0</v>
      </c>
      <c r="BB345" s="162">
        <f t="shared" si="2485"/>
        <v>0</v>
      </c>
      <c r="BC345" s="248">
        <v>383.5</v>
      </c>
      <c r="BD345" s="182">
        <f t="shared" si="2421"/>
        <v>0</v>
      </c>
      <c r="BE345" s="161">
        <f t="shared" si="2486"/>
        <v>0</v>
      </c>
      <c r="BF345" s="248">
        <v>684.75</v>
      </c>
      <c r="BG345" s="182">
        <f t="shared" si="2422"/>
        <v>0</v>
      </c>
      <c r="BH345" s="161">
        <f t="shared" si="2487"/>
        <v>0</v>
      </c>
      <c r="BI345" s="248">
        <v>322.88</v>
      </c>
      <c r="BJ345" s="180">
        <f t="shared" si="2423"/>
        <v>0</v>
      </c>
      <c r="BK345" s="161">
        <f t="shared" si="2488"/>
        <v>1</v>
      </c>
      <c r="BL345" s="248">
        <v>33.380000000000003</v>
      </c>
      <c r="BM345" s="180">
        <f t="shared" si="2424"/>
        <v>33.380000000000003</v>
      </c>
      <c r="BN345" s="161">
        <f t="shared" si="2489"/>
        <v>0</v>
      </c>
      <c r="BO345" s="259">
        <v>-381.25</v>
      </c>
      <c r="BP345" s="176">
        <f t="shared" si="2425"/>
        <v>0</v>
      </c>
      <c r="BQ345" s="161">
        <f t="shared" si="2490"/>
        <v>0</v>
      </c>
      <c r="BR345" s="260">
        <v>400</v>
      </c>
      <c r="BS345" s="182">
        <f t="shared" si="2426"/>
        <v>0</v>
      </c>
      <c r="BT345" s="161">
        <f t="shared" si="2491"/>
        <v>1</v>
      </c>
      <c r="BU345" s="260">
        <v>200</v>
      </c>
      <c r="BV345" s="180">
        <f t="shared" si="2427"/>
        <v>200</v>
      </c>
      <c r="BW345" s="162">
        <f t="shared" si="2492"/>
        <v>1</v>
      </c>
      <c r="BX345" s="260">
        <v>40</v>
      </c>
      <c r="BY345" s="176">
        <f t="shared" si="2428"/>
        <v>40</v>
      </c>
      <c r="BZ345" s="161">
        <f t="shared" si="2493"/>
        <v>0</v>
      </c>
      <c r="CA345" s="260">
        <v>1581</v>
      </c>
      <c r="CB345" s="180">
        <f t="shared" si="2429"/>
        <v>0</v>
      </c>
      <c r="CC345" s="162">
        <f t="shared" si="2494"/>
        <v>0</v>
      </c>
      <c r="CD345" s="260">
        <v>18564.150000000001</v>
      </c>
      <c r="CE345" s="182">
        <f t="shared" si="2430"/>
        <v>0</v>
      </c>
      <c r="CF345" s="410">
        <f t="shared" si="2495"/>
        <v>0</v>
      </c>
      <c r="CG345" s="259">
        <v>-3909</v>
      </c>
      <c r="CH345" s="182">
        <f t="shared" si="2431"/>
        <v>0</v>
      </c>
      <c r="CI345" s="416">
        <f t="shared" si="2496"/>
        <v>0</v>
      </c>
      <c r="CJ345" s="259">
        <v>-1974</v>
      </c>
      <c r="CK345" s="444">
        <f t="shared" si="2432"/>
        <v>0</v>
      </c>
      <c r="CL345" s="162">
        <f t="shared" si="2497"/>
        <v>0</v>
      </c>
      <c r="CM345" s="259">
        <v>-426</v>
      </c>
      <c r="CN345" s="608">
        <f t="shared" si="2433"/>
        <v>0</v>
      </c>
      <c r="CO345" s="158">
        <f t="shared" si="2434"/>
        <v>100.57999999999998</v>
      </c>
      <c r="CP345" s="176">
        <f t="shared" si="2435"/>
        <v>109.24000000000001</v>
      </c>
      <c r="CQ345" s="731">
        <f t="shared" si="2436"/>
        <v>209.82</v>
      </c>
      <c r="CR345" s="599"/>
      <c r="CS345" s="359">
        <f t="shared" si="2498"/>
        <v>43617</v>
      </c>
      <c r="CT345" s="161">
        <f t="shared" si="2499"/>
        <v>0</v>
      </c>
      <c r="CU345" s="624">
        <v>6285</v>
      </c>
      <c r="CV345" s="175">
        <f t="shared" si="2437"/>
        <v>0</v>
      </c>
      <c r="CW345" s="161">
        <f t="shared" si="2500"/>
        <v>0</v>
      </c>
      <c r="CX345" s="624">
        <v>628.5</v>
      </c>
      <c r="CY345" s="625">
        <f t="shared" si="2438"/>
        <v>0</v>
      </c>
      <c r="CZ345" s="161">
        <f t="shared" si="2501"/>
        <v>0</v>
      </c>
      <c r="DA345" s="624">
        <v>1825.21</v>
      </c>
      <c r="DB345" s="626">
        <f t="shared" si="2439"/>
        <v>0</v>
      </c>
      <c r="DC345" s="161">
        <f t="shared" si="2502"/>
        <v>0</v>
      </c>
      <c r="DD345" s="624">
        <v>182.52</v>
      </c>
      <c r="DE345" s="626">
        <f t="shared" si="2440"/>
        <v>0</v>
      </c>
      <c r="DF345" s="161">
        <f t="shared" si="2503"/>
        <v>0</v>
      </c>
      <c r="DG345" s="624">
        <v>4778</v>
      </c>
      <c r="DH345" s="180">
        <f t="shared" si="2441"/>
        <v>0</v>
      </c>
      <c r="DI345" s="161">
        <f t="shared" si="2504"/>
        <v>0</v>
      </c>
      <c r="DJ345" s="624">
        <v>2389</v>
      </c>
      <c r="DK345" s="625">
        <f t="shared" si="2442"/>
        <v>0</v>
      </c>
      <c r="DL345" s="161">
        <f t="shared" si="2505"/>
        <v>0</v>
      </c>
      <c r="DM345" s="624">
        <v>477.8</v>
      </c>
      <c r="DN345" s="625">
        <f t="shared" si="2443"/>
        <v>0</v>
      </c>
      <c r="DO345" s="161">
        <f t="shared" si="2506"/>
        <v>0</v>
      </c>
      <c r="DP345" s="624">
        <v>-6955</v>
      </c>
      <c r="DQ345" s="180">
        <f t="shared" si="2444"/>
        <v>0</v>
      </c>
      <c r="DR345" s="161">
        <f t="shared" si="2507"/>
        <v>0</v>
      </c>
      <c r="DS345" s="624">
        <v>-3477.5</v>
      </c>
      <c r="DT345" s="625">
        <f t="shared" si="2445"/>
        <v>0</v>
      </c>
      <c r="DU345" s="161">
        <f t="shared" si="2508"/>
        <v>0</v>
      </c>
      <c r="DV345" s="624">
        <v>-1391</v>
      </c>
      <c r="DW345" s="180">
        <f t="shared" si="2446"/>
        <v>0</v>
      </c>
      <c r="DX345" s="161">
        <f t="shared" si="2509"/>
        <v>1</v>
      </c>
      <c r="DY345" s="624">
        <v>-272</v>
      </c>
      <c r="DZ345" s="625">
        <f t="shared" si="2447"/>
        <v>-272</v>
      </c>
      <c r="EA345" s="161">
        <f t="shared" si="2510"/>
        <v>0</v>
      </c>
      <c r="EB345" s="624">
        <v>-27.2</v>
      </c>
      <c r="EC345" s="180">
        <f t="shared" si="2448"/>
        <v>0</v>
      </c>
      <c r="ED345" s="161">
        <f t="shared" si="2511"/>
        <v>2</v>
      </c>
      <c r="EE345" s="624">
        <v>800</v>
      </c>
      <c r="EF345" s="625">
        <f t="shared" si="2449"/>
        <v>1600</v>
      </c>
      <c r="EG345" s="161">
        <f t="shared" si="2512"/>
        <v>0</v>
      </c>
      <c r="EH345" s="624">
        <v>2105</v>
      </c>
      <c r="EI345" s="626">
        <f t="shared" si="2450"/>
        <v>0</v>
      </c>
      <c r="EJ345" s="161">
        <f t="shared" si="2513"/>
        <v>0</v>
      </c>
      <c r="EK345" s="624">
        <v>210.5</v>
      </c>
      <c r="EL345" s="626">
        <f t="shared" si="2451"/>
        <v>0</v>
      </c>
      <c r="EM345" s="161">
        <f t="shared" si="2514"/>
        <v>0</v>
      </c>
      <c r="EN345" s="624">
        <v>1026.26</v>
      </c>
      <c r="EO345" s="180">
        <f t="shared" si="2452"/>
        <v>0</v>
      </c>
      <c r="EP345" s="161">
        <f t="shared" si="2515"/>
        <v>0</v>
      </c>
      <c r="EQ345" s="624">
        <v>513.13</v>
      </c>
      <c r="ER345" s="180">
        <f t="shared" si="2453"/>
        <v>0</v>
      </c>
      <c r="ES345" s="161">
        <f t="shared" si="2516"/>
        <v>0</v>
      </c>
      <c r="ET345" s="624">
        <v>102.63</v>
      </c>
      <c r="EU345" s="625">
        <f t="shared" si="2454"/>
        <v>0</v>
      </c>
      <c r="EV345" s="161">
        <f t="shared" si="2517"/>
        <v>1</v>
      </c>
      <c r="EW345" s="624">
        <v>-812.51</v>
      </c>
      <c r="EX345" s="626">
        <f t="shared" si="2455"/>
        <v>-812.51</v>
      </c>
      <c r="EY345" s="161">
        <f t="shared" si="2518"/>
        <v>1</v>
      </c>
      <c r="EZ345" s="624">
        <v>-406.25</v>
      </c>
      <c r="FA345" s="180">
        <f t="shared" si="2456"/>
        <v>-406.25</v>
      </c>
      <c r="FB345" s="161">
        <f t="shared" si="2519"/>
        <v>0</v>
      </c>
      <c r="FC345" s="624">
        <v>-81.25</v>
      </c>
      <c r="FD345" s="625">
        <f t="shared" si="2457"/>
        <v>0</v>
      </c>
      <c r="FE345" s="161">
        <f t="shared" si="2520"/>
        <v>0</v>
      </c>
      <c r="FF345" s="624">
        <v>-70</v>
      </c>
      <c r="FG345" s="180">
        <f t="shared" si="2458"/>
        <v>0</v>
      </c>
      <c r="FH345" s="860"/>
      <c r="FI345" s="436"/>
      <c r="FJ345" s="668"/>
      <c r="FK345" s="668"/>
      <c r="FL345" s="668"/>
      <c r="FM345" s="668"/>
      <c r="FN345" s="668"/>
      <c r="FO345" s="668"/>
      <c r="FP345" s="668"/>
      <c r="FQ345" s="668"/>
      <c r="FR345" s="668"/>
      <c r="FS345" s="433"/>
      <c r="FT345" s="433"/>
      <c r="FU345" s="433"/>
      <c r="FV345" s="433"/>
      <c r="FW345" s="433"/>
      <c r="FX345" s="433"/>
      <c r="FY345" s="433"/>
      <c r="FZ345" s="433"/>
      <c r="GA345" s="433"/>
      <c r="GB345" s="433"/>
      <c r="GC345" s="433"/>
      <c r="GD345" s="433"/>
      <c r="GE345" s="433"/>
      <c r="GF345" s="433"/>
      <c r="GG345" s="693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65"/>
      <c r="HG345" s="65"/>
      <c r="HH345" s="65"/>
      <c r="HI345" s="436"/>
      <c r="HJ345" s="65"/>
      <c r="HK345" s="432"/>
      <c r="HL345" s="197"/>
      <c r="HM345" s="196"/>
      <c r="HN345" s="700">
        <f t="shared" si="2459"/>
        <v>43617</v>
      </c>
      <c r="HO345" s="160">
        <f t="shared" si="2460"/>
        <v>209.82</v>
      </c>
      <c r="HP345" s="160">
        <f t="shared" si="2461"/>
        <v>0</v>
      </c>
      <c r="HQ345" s="171">
        <f t="shared" si="2462"/>
        <v>209.82</v>
      </c>
      <c r="HR345" s="168">
        <f t="shared" si="2463"/>
        <v>1</v>
      </c>
      <c r="HS345" s="168">
        <f t="shared" si="2464"/>
        <v>0</v>
      </c>
      <c r="HT345" s="160">
        <f t="shared" si="2521"/>
        <v>403571.10999999993</v>
      </c>
      <c r="HU345" s="158">
        <f>MAX(HT55:HT345)</f>
        <v>403571.10999999993</v>
      </c>
      <c r="HV345" s="158">
        <f t="shared" si="2465"/>
        <v>0</v>
      </c>
      <c r="HW345" s="170"/>
      <c r="HX345" s="468"/>
      <c r="HY345" s="156"/>
      <c r="HZ345" s="156"/>
      <c r="IA345" s="156"/>
      <c r="IB345" s="156"/>
      <c r="IC345" s="156"/>
      <c r="ID345" s="156"/>
      <c r="IE345" s="156"/>
      <c r="IF345" s="156"/>
      <c r="IG345" s="156"/>
      <c r="IH345" s="156"/>
      <c r="II345" s="156"/>
      <c r="IJ345" s="156"/>
      <c r="IK345" s="156"/>
      <c r="IL345" s="156"/>
      <c r="IM345" s="156"/>
      <c r="IN345" s="156"/>
      <c r="IO345" s="156"/>
      <c r="IP345" s="156"/>
      <c r="IQ345" s="156"/>
      <c r="IR345" s="156"/>
      <c r="IS345" s="156"/>
      <c r="IT345" s="156"/>
      <c r="IU345" s="156"/>
      <c r="IV345" s="156"/>
      <c r="IW345" s="156"/>
      <c r="IX345" s="156"/>
      <c r="IY345" s="156"/>
      <c r="IZ345" s="156"/>
      <c r="JA345" s="156"/>
      <c r="JB345" s="156"/>
      <c r="JC345" s="156"/>
      <c r="JD345" s="156"/>
      <c r="JE345" s="156"/>
      <c r="JF345" s="156"/>
      <c r="JG345" s="156"/>
      <c r="JH345" s="156"/>
      <c r="JI345" s="156"/>
      <c r="JJ345" s="156"/>
      <c r="JK345" s="156"/>
      <c r="JL345" s="156"/>
      <c r="JM345" s="156"/>
      <c r="JN345" s="156"/>
      <c r="JO345" s="156"/>
      <c r="JP345" s="156"/>
      <c r="JQ345" s="156"/>
      <c r="JR345" s="156"/>
      <c r="JS345" s="156"/>
      <c r="JT345" s="156"/>
      <c r="JU345" s="156"/>
    </row>
    <row r="346" spans="1:281" s="174" customFormat="1" ht="19.5" customHeight="1" x14ac:dyDescent="0.35">
      <c r="A346" s="156"/>
      <c r="B346" s="813">
        <f t="shared" si="2466"/>
        <v>43647</v>
      </c>
      <c r="C346" s="814">
        <f t="shared" si="2467"/>
        <v>37517.1</v>
      </c>
      <c r="D346" s="816">
        <v>0</v>
      </c>
      <c r="E346" s="816">
        <v>0</v>
      </c>
      <c r="F346" s="814">
        <f t="shared" si="2405"/>
        <v>6182.5199999999995</v>
      </c>
      <c r="G346" s="817">
        <f t="shared" si="2468"/>
        <v>43699.619999999995</v>
      </c>
      <c r="H346" s="818">
        <f t="shared" si="2469"/>
        <v>0.16479205482300072</v>
      </c>
      <c r="I346" s="765">
        <f t="shared" si="2470"/>
        <v>409753.62999999995</v>
      </c>
      <c r="J346" s="159">
        <f t="shared" si="2406"/>
        <v>0</v>
      </c>
      <c r="K346" s="267">
        <v>43647</v>
      </c>
      <c r="L346" s="162">
        <f t="shared" si="2471"/>
        <v>0</v>
      </c>
      <c r="M346" s="260">
        <v>1931</v>
      </c>
      <c r="N346" s="175">
        <f t="shared" si="2407"/>
        <v>0</v>
      </c>
      <c r="O346" s="162">
        <f t="shared" si="2472"/>
        <v>0</v>
      </c>
      <c r="P346" s="260">
        <v>193.1</v>
      </c>
      <c r="Q346" s="176">
        <f t="shared" si="2408"/>
        <v>0</v>
      </c>
      <c r="R346" s="161">
        <f t="shared" si="2473"/>
        <v>0</v>
      </c>
      <c r="S346" s="260">
        <v>3554.2</v>
      </c>
      <c r="T346" s="177">
        <f t="shared" si="2409"/>
        <v>0</v>
      </c>
      <c r="U346" s="164">
        <f t="shared" si="2474"/>
        <v>0</v>
      </c>
      <c r="V346" s="260">
        <v>355.42</v>
      </c>
      <c r="W346" s="177">
        <f t="shared" si="2410"/>
        <v>0</v>
      </c>
      <c r="X346" s="164">
        <f t="shared" si="2475"/>
        <v>0</v>
      </c>
      <c r="Y346" s="248">
        <v>274</v>
      </c>
      <c r="Z346" s="178">
        <f t="shared" si="2411"/>
        <v>0</v>
      </c>
      <c r="AA346" s="165">
        <f t="shared" si="2476"/>
        <v>0</v>
      </c>
      <c r="AB346" s="248">
        <v>137</v>
      </c>
      <c r="AC346" s="179">
        <f t="shared" si="2412"/>
        <v>0</v>
      </c>
      <c r="AD346" s="164">
        <f t="shared" si="2477"/>
        <v>0</v>
      </c>
      <c r="AE346" s="248">
        <v>27.4</v>
      </c>
      <c r="AF346" s="179">
        <f t="shared" si="2413"/>
        <v>0</v>
      </c>
      <c r="AG346" s="164">
        <f t="shared" si="2478"/>
        <v>0</v>
      </c>
      <c r="AH346" s="439">
        <v>4745</v>
      </c>
      <c r="AI346" s="178">
        <f t="shared" si="2414"/>
        <v>0</v>
      </c>
      <c r="AJ346" s="165">
        <f t="shared" si="2479"/>
        <v>0</v>
      </c>
      <c r="AK346" s="439">
        <v>2372.5</v>
      </c>
      <c r="AL346" s="179">
        <f t="shared" si="2415"/>
        <v>0</v>
      </c>
      <c r="AM346" s="164">
        <f t="shared" si="2480"/>
        <v>0</v>
      </c>
      <c r="AN346" s="439">
        <v>949</v>
      </c>
      <c r="AO346" s="178">
        <f t="shared" si="2416"/>
        <v>0</v>
      </c>
      <c r="AP346" s="165">
        <f t="shared" si="2481"/>
        <v>0</v>
      </c>
      <c r="AQ346" s="260">
        <v>299</v>
      </c>
      <c r="AR346" s="179">
        <f t="shared" si="2417"/>
        <v>0</v>
      </c>
      <c r="AS346" s="164">
        <f t="shared" si="2482"/>
        <v>1</v>
      </c>
      <c r="AT346" s="259">
        <v>-5.2</v>
      </c>
      <c r="AU346" s="180">
        <f t="shared" si="2418"/>
        <v>-5.2</v>
      </c>
      <c r="AV346" s="162">
        <f t="shared" si="2483"/>
        <v>0</v>
      </c>
      <c r="AW346" s="259">
        <v>-326</v>
      </c>
      <c r="AX346" s="176">
        <f t="shared" si="2419"/>
        <v>0</v>
      </c>
      <c r="AY346" s="161">
        <f t="shared" si="2484"/>
        <v>0</v>
      </c>
      <c r="AZ346" s="247">
        <v>-3582</v>
      </c>
      <c r="BA346" s="181">
        <f t="shared" si="2420"/>
        <v>0</v>
      </c>
      <c r="BB346" s="162">
        <f t="shared" si="2485"/>
        <v>0</v>
      </c>
      <c r="BC346" s="247">
        <v>-369.9</v>
      </c>
      <c r="BD346" s="182">
        <f t="shared" si="2421"/>
        <v>0</v>
      </c>
      <c r="BE346" s="161">
        <f t="shared" si="2486"/>
        <v>0</v>
      </c>
      <c r="BF346" s="248">
        <v>11</v>
      </c>
      <c r="BG346" s="182">
        <f t="shared" si="2422"/>
        <v>0</v>
      </c>
      <c r="BH346" s="161">
        <f t="shared" si="2487"/>
        <v>0</v>
      </c>
      <c r="BI346" s="247">
        <v>-14</v>
      </c>
      <c r="BJ346" s="180">
        <f t="shared" si="2423"/>
        <v>0</v>
      </c>
      <c r="BK346" s="161">
        <f t="shared" si="2488"/>
        <v>1</v>
      </c>
      <c r="BL346" s="247">
        <v>-34</v>
      </c>
      <c r="BM346" s="180">
        <f t="shared" si="2424"/>
        <v>-34</v>
      </c>
      <c r="BN346" s="161">
        <f t="shared" si="2489"/>
        <v>0</v>
      </c>
      <c r="BO346" s="260">
        <v>2950</v>
      </c>
      <c r="BP346" s="176">
        <f t="shared" si="2425"/>
        <v>0</v>
      </c>
      <c r="BQ346" s="161">
        <f t="shared" si="2490"/>
        <v>0</v>
      </c>
      <c r="BR346" s="259">
        <v>-829.54</v>
      </c>
      <c r="BS346" s="182">
        <f t="shared" si="2426"/>
        <v>0</v>
      </c>
      <c r="BT346" s="161">
        <f t="shared" si="2491"/>
        <v>1</v>
      </c>
      <c r="BU346" s="259">
        <v>-473.27</v>
      </c>
      <c r="BV346" s="180">
        <f t="shared" si="2427"/>
        <v>-473.27</v>
      </c>
      <c r="BW346" s="162">
        <f t="shared" si="2492"/>
        <v>1</v>
      </c>
      <c r="BX346" s="259">
        <v>-188.25</v>
      </c>
      <c r="BY346" s="176">
        <f t="shared" si="2428"/>
        <v>-188.25</v>
      </c>
      <c r="BZ346" s="161">
        <f t="shared" si="2493"/>
        <v>0</v>
      </c>
      <c r="CA346" s="260">
        <v>35</v>
      </c>
      <c r="CB346" s="180">
        <f t="shared" si="2429"/>
        <v>0</v>
      </c>
      <c r="CC346" s="162">
        <f t="shared" si="2494"/>
        <v>0</v>
      </c>
      <c r="CD346" s="259">
        <v>-6009.95</v>
      </c>
      <c r="CE346" s="182">
        <f t="shared" si="2430"/>
        <v>0</v>
      </c>
      <c r="CF346" s="410">
        <f t="shared" si="2495"/>
        <v>0</v>
      </c>
      <c r="CG346" s="259">
        <v>-5298</v>
      </c>
      <c r="CH346" s="182">
        <f t="shared" si="2431"/>
        <v>0</v>
      </c>
      <c r="CI346" s="416">
        <f t="shared" si="2496"/>
        <v>0</v>
      </c>
      <c r="CJ346" s="259">
        <v>-2688</v>
      </c>
      <c r="CK346" s="444">
        <f t="shared" si="2432"/>
        <v>0</v>
      </c>
      <c r="CL346" s="162">
        <f t="shared" si="2497"/>
        <v>0</v>
      </c>
      <c r="CM346" s="259">
        <v>-600</v>
      </c>
      <c r="CN346" s="608">
        <f t="shared" si="2433"/>
        <v>0</v>
      </c>
      <c r="CO346" s="158">
        <f t="shared" si="2434"/>
        <v>-700.72</v>
      </c>
      <c r="CP346" s="176">
        <f t="shared" si="2435"/>
        <v>6883.24</v>
      </c>
      <c r="CQ346" s="731">
        <f t="shared" si="2436"/>
        <v>6182.5199999999995</v>
      </c>
      <c r="CR346" s="599"/>
      <c r="CS346" s="359">
        <f t="shared" si="2498"/>
        <v>43647</v>
      </c>
      <c r="CT346" s="161">
        <f t="shared" si="2499"/>
        <v>0</v>
      </c>
      <c r="CU346" s="624">
        <v>6582.51</v>
      </c>
      <c r="CV346" s="175">
        <f t="shared" si="2437"/>
        <v>0</v>
      </c>
      <c r="CW346" s="161">
        <f t="shared" si="2500"/>
        <v>0</v>
      </c>
      <c r="CX346" s="624">
        <v>658.25</v>
      </c>
      <c r="CY346" s="625">
        <f t="shared" si="2438"/>
        <v>0</v>
      </c>
      <c r="CZ346" s="161">
        <f t="shared" si="2501"/>
        <v>0</v>
      </c>
      <c r="DA346" s="624">
        <v>801.8</v>
      </c>
      <c r="DB346" s="626">
        <f t="shared" si="2439"/>
        <v>0</v>
      </c>
      <c r="DC346" s="161">
        <f t="shared" si="2502"/>
        <v>0</v>
      </c>
      <c r="DD346" s="624">
        <v>80.180000000000007</v>
      </c>
      <c r="DE346" s="626">
        <f t="shared" si="2440"/>
        <v>0</v>
      </c>
      <c r="DF346" s="161">
        <f t="shared" si="2503"/>
        <v>0</v>
      </c>
      <c r="DG346" s="624">
        <v>-497.99</v>
      </c>
      <c r="DH346" s="180">
        <f t="shared" si="2441"/>
        <v>0</v>
      </c>
      <c r="DI346" s="161">
        <f t="shared" si="2504"/>
        <v>0</v>
      </c>
      <c r="DJ346" s="624">
        <v>-249</v>
      </c>
      <c r="DK346" s="625">
        <f t="shared" si="2442"/>
        <v>0</v>
      </c>
      <c r="DL346" s="161">
        <f t="shared" si="2505"/>
        <v>0</v>
      </c>
      <c r="DM346" s="624">
        <v>-49.8</v>
      </c>
      <c r="DN346" s="625">
        <f t="shared" si="2443"/>
        <v>0</v>
      </c>
      <c r="DO346" s="161">
        <f t="shared" si="2506"/>
        <v>0</v>
      </c>
      <c r="DP346" s="624">
        <v>3695</v>
      </c>
      <c r="DQ346" s="180">
        <f t="shared" si="2444"/>
        <v>0</v>
      </c>
      <c r="DR346" s="161">
        <f t="shared" si="2507"/>
        <v>0</v>
      </c>
      <c r="DS346" s="624">
        <v>1847.5</v>
      </c>
      <c r="DT346" s="625">
        <f t="shared" si="2445"/>
        <v>0</v>
      </c>
      <c r="DU346" s="161">
        <f t="shared" si="2508"/>
        <v>0</v>
      </c>
      <c r="DV346" s="624">
        <v>739</v>
      </c>
      <c r="DW346" s="180">
        <f t="shared" si="2446"/>
        <v>0</v>
      </c>
      <c r="DX346" s="161">
        <f t="shared" si="2509"/>
        <v>1</v>
      </c>
      <c r="DY346" s="624">
        <v>2772</v>
      </c>
      <c r="DZ346" s="625">
        <f t="shared" si="2447"/>
        <v>2772</v>
      </c>
      <c r="EA346" s="161">
        <f t="shared" si="2510"/>
        <v>0</v>
      </c>
      <c r="EB346" s="624">
        <v>277.2</v>
      </c>
      <c r="EC346" s="180">
        <f t="shared" si="2448"/>
        <v>0</v>
      </c>
      <c r="ED346" s="161">
        <f t="shared" si="2511"/>
        <v>2</v>
      </c>
      <c r="EE346" s="624">
        <v>-260</v>
      </c>
      <c r="EF346" s="625">
        <f t="shared" si="2449"/>
        <v>-520</v>
      </c>
      <c r="EG346" s="161">
        <f t="shared" si="2512"/>
        <v>0</v>
      </c>
      <c r="EH346" s="624">
        <v>2949.99</v>
      </c>
      <c r="EI346" s="626">
        <f t="shared" si="2450"/>
        <v>0</v>
      </c>
      <c r="EJ346" s="161">
        <f t="shared" si="2513"/>
        <v>0</v>
      </c>
      <c r="EK346" s="624">
        <v>295</v>
      </c>
      <c r="EL346" s="626">
        <f t="shared" si="2451"/>
        <v>0</v>
      </c>
      <c r="EM346" s="161">
        <f t="shared" si="2514"/>
        <v>0</v>
      </c>
      <c r="EN346" s="624">
        <v>2465</v>
      </c>
      <c r="EO346" s="180">
        <f t="shared" si="2452"/>
        <v>0</v>
      </c>
      <c r="EP346" s="161">
        <f t="shared" si="2515"/>
        <v>0</v>
      </c>
      <c r="EQ346" s="624">
        <v>1232.5</v>
      </c>
      <c r="ER346" s="180">
        <f t="shared" si="2453"/>
        <v>0</v>
      </c>
      <c r="ES346" s="161">
        <f t="shared" si="2516"/>
        <v>0</v>
      </c>
      <c r="ET346" s="624">
        <v>246.5</v>
      </c>
      <c r="EU346" s="625">
        <f t="shared" si="2454"/>
        <v>0</v>
      </c>
      <c r="EV346" s="161">
        <f t="shared" si="2517"/>
        <v>1</v>
      </c>
      <c r="EW346" s="624">
        <v>3087.49</v>
      </c>
      <c r="EX346" s="626">
        <f t="shared" si="2455"/>
        <v>3087.49</v>
      </c>
      <c r="EY346" s="161">
        <f t="shared" si="2518"/>
        <v>1</v>
      </c>
      <c r="EZ346" s="624">
        <v>1543.75</v>
      </c>
      <c r="FA346" s="180">
        <f t="shared" si="2456"/>
        <v>1543.75</v>
      </c>
      <c r="FB346" s="161">
        <f t="shared" si="2519"/>
        <v>0</v>
      </c>
      <c r="FC346" s="624">
        <v>308.75</v>
      </c>
      <c r="FD346" s="625">
        <f t="shared" si="2457"/>
        <v>0</v>
      </c>
      <c r="FE346" s="161">
        <f t="shared" si="2520"/>
        <v>0</v>
      </c>
      <c r="FF346" s="624">
        <v>2306</v>
      </c>
      <c r="FG346" s="180">
        <f t="shared" si="2458"/>
        <v>0</v>
      </c>
      <c r="FH346" s="860"/>
      <c r="FI346" s="436"/>
      <c r="FJ346" s="668"/>
      <c r="FK346" s="668"/>
      <c r="FL346" s="668"/>
      <c r="FM346" s="668"/>
      <c r="FN346" s="668"/>
      <c r="FO346" s="668"/>
      <c r="FP346" s="668"/>
      <c r="FQ346" s="668"/>
      <c r="FR346" s="668"/>
      <c r="FS346" s="433"/>
      <c r="FT346" s="433"/>
      <c r="FU346" s="433"/>
      <c r="FV346" s="433"/>
      <c r="FW346" s="433"/>
      <c r="FX346" s="433"/>
      <c r="FY346" s="433"/>
      <c r="FZ346" s="433"/>
      <c r="GA346" s="433"/>
      <c r="GB346" s="433"/>
      <c r="GC346" s="433"/>
      <c r="GD346" s="433"/>
      <c r="GE346" s="433"/>
      <c r="GF346" s="433"/>
      <c r="GG346" s="693"/>
      <c r="GH346" s="196"/>
      <c r="GI346" s="196"/>
      <c r="GJ346" s="196"/>
      <c r="GK346" s="196"/>
      <c r="GL346" s="196"/>
      <c r="GM346" s="196"/>
      <c r="GN346" s="196"/>
      <c r="GO346" s="196"/>
      <c r="GP346" s="196"/>
      <c r="GQ346" s="196"/>
      <c r="GR346" s="196"/>
      <c r="GS346" s="196"/>
      <c r="GT346" s="196"/>
      <c r="GU346" s="196"/>
      <c r="GV346" s="196"/>
      <c r="GW346" s="196"/>
      <c r="GX346" s="196"/>
      <c r="GY346" s="196"/>
      <c r="GZ346" s="196"/>
      <c r="HA346" s="196"/>
      <c r="HB346" s="196"/>
      <c r="HC346" s="196"/>
      <c r="HD346" s="196"/>
      <c r="HE346" s="196"/>
      <c r="HF346" s="65"/>
      <c r="HG346" s="65"/>
      <c r="HH346" s="65"/>
      <c r="HI346" s="436"/>
      <c r="HJ346" s="65"/>
      <c r="HK346" s="432"/>
      <c r="HL346" s="197"/>
      <c r="HM346" s="196"/>
      <c r="HN346" s="700">
        <f t="shared" si="2459"/>
        <v>43647</v>
      </c>
      <c r="HO346" s="160">
        <f t="shared" si="2460"/>
        <v>6182.5199999999995</v>
      </c>
      <c r="HP346" s="160">
        <f t="shared" si="2461"/>
        <v>0</v>
      </c>
      <c r="HQ346" s="171">
        <f t="shared" si="2462"/>
        <v>6182.5199999999995</v>
      </c>
      <c r="HR346" s="168">
        <f t="shared" si="2463"/>
        <v>1</v>
      </c>
      <c r="HS346" s="168">
        <f t="shared" si="2464"/>
        <v>0</v>
      </c>
      <c r="HT346" s="160">
        <f t="shared" si="2521"/>
        <v>409753.62999999995</v>
      </c>
      <c r="HU346" s="158">
        <f>MAX(HT55:HT346)</f>
        <v>409753.62999999995</v>
      </c>
      <c r="HV346" s="158">
        <f t="shared" si="2465"/>
        <v>0</v>
      </c>
      <c r="HW346" s="170"/>
      <c r="HX346" s="468"/>
      <c r="HY346" s="156"/>
      <c r="HZ346" s="156"/>
      <c r="IA346" s="156"/>
      <c r="IB346" s="156"/>
      <c r="IC346" s="156"/>
      <c r="ID346" s="156"/>
      <c r="IE346" s="156"/>
      <c r="IF346" s="156"/>
      <c r="IG346" s="156"/>
      <c r="IH346" s="156"/>
      <c r="II346" s="156"/>
      <c r="IJ346" s="156"/>
      <c r="IK346" s="156"/>
      <c r="IL346" s="156"/>
      <c r="IM346" s="156"/>
      <c r="IN346" s="156"/>
      <c r="IO346" s="156"/>
      <c r="IP346" s="156"/>
      <c r="IQ346" s="156"/>
      <c r="IR346" s="156"/>
      <c r="IS346" s="156"/>
      <c r="IT346" s="156"/>
      <c r="IU346" s="156"/>
      <c r="IV346" s="156"/>
      <c r="IW346" s="156"/>
      <c r="IX346" s="156"/>
      <c r="IY346" s="156"/>
      <c r="IZ346" s="156"/>
      <c r="JA346" s="156"/>
      <c r="JB346" s="156"/>
      <c r="JC346" s="156"/>
      <c r="JD346" s="156"/>
      <c r="JE346" s="156"/>
      <c r="JF346" s="156"/>
      <c r="JG346" s="156"/>
      <c r="JH346" s="156"/>
      <c r="JI346" s="156"/>
      <c r="JJ346" s="156"/>
      <c r="JK346" s="156"/>
      <c r="JL346" s="156"/>
      <c r="JM346" s="156"/>
      <c r="JN346" s="156"/>
      <c r="JO346" s="156"/>
      <c r="JP346" s="156"/>
      <c r="JQ346" s="156"/>
      <c r="JR346" s="156"/>
      <c r="JS346" s="156"/>
      <c r="JT346" s="156"/>
      <c r="JU346" s="156"/>
    </row>
    <row r="347" spans="1:281" s="174" customFormat="1" ht="19.5" customHeight="1" x14ac:dyDescent="0.35">
      <c r="A347" s="156"/>
      <c r="B347" s="813">
        <f t="shared" si="2466"/>
        <v>43678</v>
      </c>
      <c r="C347" s="814">
        <f t="shared" si="2467"/>
        <v>43699.619999999995</v>
      </c>
      <c r="D347" s="816">
        <v>0</v>
      </c>
      <c r="E347" s="816">
        <v>0</v>
      </c>
      <c r="F347" s="814">
        <f t="shared" si="2405"/>
        <v>4198.3099999999995</v>
      </c>
      <c r="G347" s="817">
        <f t="shared" si="2468"/>
        <v>47897.929999999993</v>
      </c>
      <c r="H347" s="818">
        <f t="shared" si="2469"/>
        <v>9.6072002456771929E-2</v>
      </c>
      <c r="I347" s="765">
        <f t="shared" si="2470"/>
        <v>413951.93999999994</v>
      </c>
      <c r="J347" s="159">
        <f t="shared" si="2406"/>
        <v>0</v>
      </c>
      <c r="K347" s="267">
        <v>43678</v>
      </c>
      <c r="L347" s="162">
        <f t="shared" si="2471"/>
        <v>0</v>
      </c>
      <c r="M347" s="259">
        <v>-25</v>
      </c>
      <c r="N347" s="175">
        <f t="shared" si="2407"/>
        <v>0</v>
      </c>
      <c r="O347" s="162">
        <f t="shared" si="2472"/>
        <v>0</v>
      </c>
      <c r="P347" s="259">
        <v>-37.6</v>
      </c>
      <c r="Q347" s="176">
        <f t="shared" si="2408"/>
        <v>0</v>
      </c>
      <c r="R347" s="161">
        <f t="shared" si="2473"/>
        <v>0</v>
      </c>
      <c r="S347" s="260">
        <v>1211.4000000000001</v>
      </c>
      <c r="T347" s="177">
        <f t="shared" si="2409"/>
        <v>0</v>
      </c>
      <c r="U347" s="164">
        <f t="shared" si="2474"/>
        <v>0</v>
      </c>
      <c r="V347" s="260">
        <v>86.04</v>
      </c>
      <c r="W347" s="177">
        <f t="shared" si="2410"/>
        <v>0</v>
      </c>
      <c r="X347" s="164">
        <f t="shared" si="2475"/>
        <v>0</v>
      </c>
      <c r="Y347" s="248">
        <v>10838</v>
      </c>
      <c r="Z347" s="178">
        <f t="shared" si="2411"/>
        <v>0</v>
      </c>
      <c r="AA347" s="165">
        <f t="shared" si="2476"/>
        <v>0</v>
      </c>
      <c r="AB347" s="248">
        <v>5419</v>
      </c>
      <c r="AC347" s="179">
        <f t="shared" si="2412"/>
        <v>0</v>
      </c>
      <c r="AD347" s="164">
        <f t="shared" si="2477"/>
        <v>0</v>
      </c>
      <c r="AE347" s="248">
        <v>1083.8</v>
      </c>
      <c r="AF347" s="179">
        <f t="shared" si="2413"/>
        <v>0</v>
      </c>
      <c r="AG347" s="164">
        <f t="shared" si="2478"/>
        <v>0</v>
      </c>
      <c r="AH347" s="439">
        <v>10460</v>
      </c>
      <c r="AI347" s="178">
        <f t="shared" si="2414"/>
        <v>0</v>
      </c>
      <c r="AJ347" s="165">
        <f t="shared" si="2479"/>
        <v>0</v>
      </c>
      <c r="AK347" s="439">
        <v>5230</v>
      </c>
      <c r="AL347" s="179">
        <f t="shared" si="2415"/>
        <v>0</v>
      </c>
      <c r="AM347" s="164">
        <f t="shared" si="2480"/>
        <v>0</v>
      </c>
      <c r="AN347" s="439">
        <v>2092</v>
      </c>
      <c r="AO347" s="178">
        <f t="shared" si="2416"/>
        <v>0</v>
      </c>
      <c r="AP347" s="165">
        <f t="shared" si="2481"/>
        <v>0</v>
      </c>
      <c r="AQ347" s="260">
        <v>1117</v>
      </c>
      <c r="AR347" s="179">
        <f t="shared" si="2417"/>
        <v>0</v>
      </c>
      <c r="AS347" s="164">
        <f t="shared" si="2482"/>
        <v>1</v>
      </c>
      <c r="AT347" s="260">
        <v>111.7</v>
      </c>
      <c r="AU347" s="180">
        <f t="shared" si="2418"/>
        <v>111.7</v>
      </c>
      <c r="AV347" s="162">
        <f t="shared" si="2483"/>
        <v>0</v>
      </c>
      <c r="AW347" s="260">
        <v>698</v>
      </c>
      <c r="AX347" s="176">
        <f t="shared" si="2419"/>
        <v>0</v>
      </c>
      <c r="AY347" s="161">
        <f t="shared" si="2484"/>
        <v>0</v>
      </c>
      <c r="AZ347" s="247">
        <v>-390.5</v>
      </c>
      <c r="BA347" s="181">
        <f t="shared" si="2420"/>
        <v>0</v>
      </c>
      <c r="BB347" s="162">
        <f t="shared" si="2485"/>
        <v>0</v>
      </c>
      <c r="BC347" s="247">
        <v>-46.85</v>
      </c>
      <c r="BD347" s="182">
        <f t="shared" si="2421"/>
        <v>0</v>
      </c>
      <c r="BE347" s="161">
        <f t="shared" si="2486"/>
        <v>0</v>
      </c>
      <c r="BF347" s="248">
        <v>1086.25</v>
      </c>
      <c r="BG347" s="182">
        <f t="shared" si="2422"/>
        <v>0</v>
      </c>
      <c r="BH347" s="161">
        <f t="shared" si="2487"/>
        <v>0</v>
      </c>
      <c r="BI347" s="248">
        <v>543.13</v>
      </c>
      <c r="BJ347" s="180">
        <f t="shared" si="2423"/>
        <v>0</v>
      </c>
      <c r="BK347" s="161">
        <f t="shared" si="2488"/>
        <v>1</v>
      </c>
      <c r="BL347" s="248">
        <v>108.63</v>
      </c>
      <c r="BM347" s="180">
        <f t="shared" si="2424"/>
        <v>108.63</v>
      </c>
      <c r="BN347" s="161">
        <f t="shared" si="2489"/>
        <v>0</v>
      </c>
      <c r="BO347" s="259">
        <v>-982.75</v>
      </c>
      <c r="BP347" s="176">
        <f t="shared" si="2425"/>
        <v>0</v>
      </c>
      <c r="BQ347" s="161">
        <f t="shared" si="2490"/>
        <v>0</v>
      </c>
      <c r="BR347" s="259">
        <v>-276.51</v>
      </c>
      <c r="BS347" s="182">
        <f t="shared" si="2426"/>
        <v>0</v>
      </c>
      <c r="BT347" s="161">
        <f t="shared" si="2491"/>
        <v>1</v>
      </c>
      <c r="BU347" s="259">
        <v>-157.76</v>
      </c>
      <c r="BV347" s="180">
        <f t="shared" si="2427"/>
        <v>-157.76</v>
      </c>
      <c r="BW347" s="162">
        <f t="shared" si="2492"/>
        <v>1</v>
      </c>
      <c r="BX347" s="259">
        <v>-62.75</v>
      </c>
      <c r="BY347" s="176">
        <f t="shared" si="2428"/>
        <v>-62.75</v>
      </c>
      <c r="BZ347" s="161">
        <f t="shared" si="2493"/>
        <v>0</v>
      </c>
      <c r="CA347" s="260">
        <v>400</v>
      </c>
      <c r="CB347" s="180">
        <f t="shared" si="2429"/>
        <v>0</v>
      </c>
      <c r="CC347" s="162">
        <f t="shared" si="2494"/>
        <v>0</v>
      </c>
      <c r="CD347" s="260">
        <v>4687.3999999999996</v>
      </c>
      <c r="CE347" s="182">
        <f t="shared" si="2430"/>
        <v>0</v>
      </c>
      <c r="CF347" s="410">
        <f t="shared" si="2495"/>
        <v>0</v>
      </c>
      <c r="CG347" s="259">
        <v>-6219</v>
      </c>
      <c r="CH347" s="182">
        <f t="shared" si="2431"/>
        <v>0</v>
      </c>
      <c r="CI347" s="416">
        <f t="shared" si="2496"/>
        <v>0</v>
      </c>
      <c r="CJ347" s="259">
        <v>-3129</v>
      </c>
      <c r="CK347" s="444">
        <f t="shared" si="2432"/>
        <v>0</v>
      </c>
      <c r="CL347" s="162">
        <f t="shared" si="2497"/>
        <v>0</v>
      </c>
      <c r="CM347" s="259">
        <v>-657</v>
      </c>
      <c r="CN347" s="608">
        <f t="shared" si="2433"/>
        <v>0</v>
      </c>
      <c r="CO347" s="158">
        <f t="shared" si="2434"/>
        <v>-0.18000000000000682</v>
      </c>
      <c r="CP347" s="176">
        <f t="shared" si="2435"/>
        <v>4198.49</v>
      </c>
      <c r="CQ347" s="731">
        <f t="shared" si="2436"/>
        <v>4198.3099999999995</v>
      </c>
      <c r="CR347" s="599"/>
      <c r="CS347" s="359">
        <f t="shared" si="2498"/>
        <v>43678</v>
      </c>
      <c r="CT347" s="161">
        <f t="shared" si="2499"/>
        <v>0</v>
      </c>
      <c r="CU347" s="624">
        <v>7426.99</v>
      </c>
      <c r="CV347" s="175">
        <f t="shared" si="2437"/>
        <v>0</v>
      </c>
      <c r="CW347" s="161">
        <f t="shared" si="2500"/>
        <v>0</v>
      </c>
      <c r="CX347" s="624">
        <v>742.7</v>
      </c>
      <c r="CY347" s="625">
        <f t="shared" si="2438"/>
        <v>0</v>
      </c>
      <c r="CZ347" s="161">
        <f t="shared" si="2501"/>
        <v>0</v>
      </c>
      <c r="DA347" s="624">
        <v>-142.38999999999999</v>
      </c>
      <c r="DB347" s="626">
        <f t="shared" si="2439"/>
        <v>0</v>
      </c>
      <c r="DC347" s="161">
        <f t="shared" si="2502"/>
        <v>0</v>
      </c>
      <c r="DD347" s="624">
        <v>-14.24</v>
      </c>
      <c r="DE347" s="626">
        <f t="shared" si="2440"/>
        <v>0</v>
      </c>
      <c r="DF347" s="161">
        <f t="shared" si="2503"/>
        <v>0</v>
      </c>
      <c r="DG347" s="624">
        <v>6046.99</v>
      </c>
      <c r="DH347" s="180">
        <f t="shared" si="2441"/>
        <v>0</v>
      </c>
      <c r="DI347" s="161">
        <f t="shared" si="2504"/>
        <v>0</v>
      </c>
      <c r="DJ347" s="624">
        <v>3023.5</v>
      </c>
      <c r="DK347" s="625">
        <f t="shared" si="2442"/>
        <v>0</v>
      </c>
      <c r="DL347" s="161">
        <f t="shared" si="2505"/>
        <v>0</v>
      </c>
      <c r="DM347" s="624">
        <v>604.70000000000005</v>
      </c>
      <c r="DN347" s="625">
        <f t="shared" si="2443"/>
        <v>0</v>
      </c>
      <c r="DO347" s="161">
        <f t="shared" si="2506"/>
        <v>0</v>
      </c>
      <c r="DP347" s="624">
        <v>-900.02</v>
      </c>
      <c r="DQ347" s="180">
        <f t="shared" si="2444"/>
        <v>0</v>
      </c>
      <c r="DR347" s="161">
        <f t="shared" si="2507"/>
        <v>0</v>
      </c>
      <c r="DS347" s="624">
        <v>-450.01</v>
      </c>
      <c r="DT347" s="625">
        <f t="shared" si="2445"/>
        <v>0</v>
      </c>
      <c r="DU347" s="161">
        <f t="shared" si="2508"/>
        <v>0</v>
      </c>
      <c r="DV347" s="624">
        <v>-180</v>
      </c>
      <c r="DW347" s="180">
        <f t="shared" si="2446"/>
        <v>0</v>
      </c>
      <c r="DX347" s="161">
        <f t="shared" si="2509"/>
        <v>1</v>
      </c>
      <c r="DY347" s="624">
        <v>-540</v>
      </c>
      <c r="DZ347" s="625">
        <f t="shared" si="2447"/>
        <v>-540</v>
      </c>
      <c r="EA347" s="161">
        <f t="shared" si="2510"/>
        <v>0</v>
      </c>
      <c r="EB347" s="624">
        <v>-54</v>
      </c>
      <c r="EC347" s="180">
        <f t="shared" si="2448"/>
        <v>0</v>
      </c>
      <c r="ED347" s="161">
        <f t="shared" si="2511"/>
        <v>2</v>
      </c>
      <c r="EE347" s="624">
        <v>-837</v>
      </c>
      <c r="EF347" s="625">
        <f t="shared" si="2449"/>
        <v>-1674</v>
      </c>
      <c r="EG347" s="161">
        <f t="shared" si="2512"/>
        <v>0</v>
      </c>
      <c r="EH347" s="624">
        <v>917.51</v>
      </c>
      <c r="EI347" s="626">
        <f t="shared" si="2450"/>
        <v>0</v>
      </c>
      <c r="EJ347" s="161">
        <f t="shared" si="2513"/>
        <v>0</v>
      </c>
      <c r="EK347" s="624">
        <v>91.75</v>
      </c>
      <c r="EL347" s="626">
        <f t="shared" si="2451"/>
        <v>0</v>
      </c>
      <c r="EM347" s="161">
        <f t="shared" si="2514"/>
        <v>0</v>
      </c>
      <c r="EN347" s="624">
        <v>-2076.25</v>
      </c>
      <c r="EO347" s="180">
        <f t="shared" si="2452"/>
        <v>0</v>
      </c>
      <c r="EP347" s="161">
        <f t="shared" si="2515"/>
        <v>0</v>
      </c>
      <c r="EQ347" s="624">
        <v>-1038.1199999999999</v>
      </c>
      <c r="ER347" s="180">
        <f t="shared" si="2453"/>
        <v>0</v>
      </c>
      <c r="ES347" s="161">
        <f t="shared" si="2516"/>
        <v>0</v>
      </c>
      <c r="ET347" s="624">
        <v>-207.63</v>
      </c>
      <c r="EU347" s="625">
        <f t="shared" si="2454"/>
        <v>0</v>
      </c>
      <c r="EV347" s="161">
        <f t="shared" si="2517"/>
        <v>1</v>
      </c>
      <c r="EW347" s="624">
        <v>4275</v>
      </c>
      <c r="EX347" s="626">
        <f t="shared" si="2455"/>
        <v>4275</v>
      </c>
      <c r="EY347" s="161">
        <f t="shared" si="2518"/>
        <v>1</v>
      </c>
      <c r="EZ347" s="624">
        <v>2137.4899999999998</v>
      </c>
      <c r="FA347" s="180">
        <f t="shared" si="2456"/>
        <v>2137.4899999999998</v>
      </c>
      <c r="FB347" s="161">
        <f t="shared" si="2519"/>
        <v>0</v>
      </c>
      <c r="FC347" s="624">
        <v>427.5</v>
      </c>
      <c r="FD347" s="625">
        <f t="shared" si="2457"/>
        <v>0</v>
      </c>
      <c r="FE347" s="161">
        <f t="shared" si="2520"/>
        <v>0</v>
      </c>
      <c r="FF347" s="624">
        <v>220</v>
      </c>
      <c r="FG347" s="180">
        <f t="shared" si="2458"/>
        <v>0</v>
      </c>
      <c r="FH347" s="860"/>
      <c r="FI347" s="436"/>
      <c r="FJ347" s="668"/>
      <c r="FK347" s="668"/>
      <c r="FL347" s="668"/>
      <c r="FM347" s="668"/>
      <c r="FN347" s="668"/>
      <c r="FO347" s="668"/>
      <c r="FP347" s="668"/>
      <c r="FQ347" s="668"/>
      <c r="FR347" s="668"/>
      <c r="FS347" s="433"/>
      <c r="FT347" s="433"/>
      <c r="FU347" s="433"/>
      <c r="FV347" s="433"/>
      <c r="FW347" s="433"/>
      <c r="FX347" s="433"/>
      <c r="FY347" s="433"/>
      <c r="FZ347" s="433"/>
      <c r="GA347" s="433"/>
      <c r="GB347" s="433"/>
      <c r="GC347" s="433"/>
      <c r="GD347" s="433"/>
      <c r="GE347" s="433"/>
      <c r="GF347" s="433"/>
      <c r="GG347" s="694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65"/>
      <c r="HG347" s="65"/>
      <c r="HH347" s="65"/>
      <c r="HI347" s="436"/>
      <c r="HJ347" s="65"/>
      <c r="HK347" s="432"/>
      <c r="HL347" s="197"/>
      <c r="HM347" s="196"/>
      <c r="HN347" s="700">
        <f t="shared" si="2459"/>
        <v>43678</v>
      </c>
      <c r="HO347" s="160">
        <f t="shared" si="2460"/>
        <v>4198.3099999999995</v>
      </c>
      <c r="HP347" s="160">
        <f t="shared" si="2461"/>
        <v>0</v>
      </c>
      <c r="HQ347" s="171">
        <f t="shared" si="2462"/>
        <v>4198.3099999999995</v>
      </c>
      <c r="HR347" s="168">
        <f t="shared" si="2463"/>
        <v>1</v>
      </c>
      <c r="HS347" s="168">
        <f t="shared" si="2464"/>
        <v>0</v>
      </c>
      <c r="HT347" s="160">
        <f t="shared" si="2521"/>
        <v>413951.93999999994</v>
      </c>
      <c r="HU347" s="158">
        <f>MAX(HT55:HT347)</f>
        <v>413951.93999999994</v>
      </c>
      <c r="HV347" s="158">
        <f t="shared" si="2465"/>
        <v>0</v>
      </c>
      <c r="HW347" s="170"/>
      <c r="HX347" s="468"/>
      <c r="HY347" s="156"/>
      <c r="HZ347" s="156"/>
      <c r="IA347" s="156"/>
      <c r="IB347" s="156"/>
      <c r="IC347" s="156"/>
      <c r="ID347" s="156"/>
      <c r="IE347" s="156"/>
      <c r="IF347" s="156"/>
      <c r="IG347" s="156"/>
      <c r="IH347" s="156"/>
      <c r="II347" s="156"/>
      <c r="IJ347" s="156"/>
      <c r="IK347" s="156"/>
      <c r="IL347" s="156"/>
      <c r="IM347" s="156"/>
      <c r="IN347" s="156"/>
      <c r="IO347" s="156"/>
      <c r="IP347" s="156"/>
      <c r="IQ347" s="156"/>
      <c r="IR347" s="156"/>
      <c r="IS347" s="156"/>
      <c r="IT347" s="156"/>
      <c r="IU347" s="156"/>
      <c r="IV347" s="156"/>
      <c r="IW347" s="156"/>
      <c r="IX347" s="156"/>
      <c r="IY347" s="156"/>
      <c r="IZ347" s="156"/>
      <c r="JA347" s="156"/>
      <c r="JB347" s="156"/>
      <c r="JC347" s="156"/>
      <c r="JD347" s="156"/>
      <c r="JE347" s="156"/>
      <c r="JF347" s="156"/>
      <c r="JG347" s="156"/>
      <c r="JH347" s="156"/>
      <c r="JI347" s="156"/>
      <c r="JJ347" s="156"/>
      <c r="JK347" s="156"/>
      <c r="JL347" s="156"/>
      <c r="JM347" s="156"/>
      <c r="JN347" s="156"/>
      <c r="JO347" s="156"/>
      <c r="JP347" s="156"/>
      <c r="JQ347" s="156"/>
      <c r="JR347" s="156"/>
      <c r="JS347" s="156"/>
      <c r="JT347" s="156"/>
      <c r="JU347" s="156"/>
    </row>
    <row r="348" spans="1:281" s="174" customFormat="1" ht="19.5" customHeight="1" x14ac:dyDescent="0.35">
      <c r="A348" s="156"/>
      <c r="B348" s="813">
        <f t="shared" si="2466"/>
        <v>43709</v>
      </c>
      <c r="C348" s="814">
        <f t="shared" si="2467"/>
        <v>47897.929999999993</v>
      </c>
      <c r="D348" s="816">
        <v>0</v>
      </c>
      <c r="E348" s="816">
        <v>0</v>
      </c>
      <c r="F348" s="814">
        <f t="shared" si="2405"/>
        <v>987.3599999999999</v>
      </c>
      <c r="G348" s="817">
        <f t="shared" si="2468"/>
        <v>48885.289999999994</v>
      </c>
      <c r="H348" s="818">
        <f t="shared" si="2469"/>
        <v>2.061383446006957E-2</v>
      </c>
      <c r="I348" s="765">
        <f t="shared" si="2470"/>
        <v>414939.29999999993</v>
      </c>
      <c r="J348" s="159">
        <f t="shared" si="2406"/>
        <v>0</v>
      </c>
      <c r="K348" s="267">
        <v>43709</v>
      </c>
      <c r="L348" s="162">
        <f t="shared" si="2471"/>
        <v>0</v>
      </c>
      <c r="M348" s="260">
        <v>4494</v>
      </c>
      <c r="N348" s="175">
        <f t="shared" si="2407"/>
        <v>0</v>
      </c>
      <c r="O348" s="162">
        <f t="shared" si="2472"/>
        <v>0</v>
      </c>
      <c r="P348" s="260">
        <v>414.3</v>
      </c>
      <c r="Q348" s="176">
        <f t="shared" si="2408"/>
        <v>0</v>
      </c>
      <c r="R348" s="161">
        <f t="shared" si="2473"/>
        <v>0</v>
      </c>
      <c r="S348" s="259">
        <v>-2753.8</v>
      </c>
      <c r="T348" s="177">
        <f t="shared" si="2409"/>
        <v>0</v>
      </c>
      <c r="U348" s="164">
        <f t="shared" si="2474"/>
        <v>0</v>
      </c>
      <c r="V348" s="259">
        <v>-345.58</v>
      </c>
      <c r="W348" s="177">
        <f t="shared" si="2410"/>
        <v>0</v>
      </c>
      <c r="X348" s="164">
        <f t="shared" si="2475"/>
        <v>0</v>
      </c>
      <c r="Y348" s="247">
        <v>-5199</v>
      </c>
      <c r="Z348" s="178">
        <f t="shared" si="2411"/>
        <v>0</v>
      </c>
      <c r="AA348" s="165">
        <f t="shared" si="2476"/>
        <v>0</v>
      </c>
      <c r="AB348" s="247">
        <v>-2658</v>
      </c>
      <c r="AC348" s="179">
        <f t="shared" si="2412"/>
        <v>0</v>
      </c>
      <c r="AD348" s="164">
        <f t="shared" si="2477"/>
        <v>0</v>
      </c>
      <c r="AE348" s="247">
        <v>-625.20000000000005</v>
      </c>
      <c r="AF348" s="179">
        <f t="shared" si="2413"/>
        <v>0</v>
      </c>
      <c r="AG348" s="164">
        <f t="shared" si="2478"/>
        <v>0</v>
      </c>
      <c r="AH348" s="439">
        <v>1381</v>
      </c>
      <c r="AI348" s="178">
        <f t="shared" si="2414"/>
        <v>0</v>
      </c>
      <c r="AJ348" s="165">
        <f t="shared" si="2479"/>
        <v>0</v>
      </c>
      <c r="AK348" s="439">
        <v>671</v>
      </c>
      <c r="AL348" s="179">
        <f t="shared" si="2415"/>
        <v>0</v>
      </c>
      <c r="AM348" s="164">
        <f t="shared" si="2480"/>
        <v>0</v>
      </c>
      <c r="AN348" s="439">
        <v>245</v>
      </c>
      <c r="AO348" s="178">
        <f t="shared" si="2416"/>
        <v>0</v>
      </c>
      <c r="AP348" s="165">
        <f t="shared" si="2481"/>
        <v>0</v>
      </c>
      <c r="AQ348" s="259">
        <v>-1086</v>
      </c>
      <c r="AR348" s="179">
        <f t="shared" si="2417"/>
        <v>0</v>
      </c>
      <c r="AS348" s="164">
        <f t="shared" si="2482"/>
        <v>1</v>
      </c>
      <c r="AT348" s="259">
        <v>-178.8</v>
      </c>
      <c r="AU348" s="180">
        <f t="shared" si="2418"/>
        <v>-178.8</v>
      </c>
      <c r="AV348" s="162">
        <f t="shared" si="2483"/>
        <v>0</v>
      </c>
      <c r="AW348" s="259">
        <v>-611</v>
      </c>
      <c r="AX348" s="176">
        <f t="shared" si="2419"/>
        <v>0</v>
      </c>
      <c r="AY348" s="161">
        <f t="shared" si="2484"/>
        <v>0</v>
      </c>
      <c r="AZ348" s="248">
        <v>571.25</v>
      </c>
      <c r="BA348" s="181">
        <f t="shared" si="2420"/>
        <v>0</v>
      </c>
      <c r="BB348" s="162">
        <f t="shared" si="2485"/>
        <v>0</v>
      </c>
      <c r="BC348" s="248">
        <v>57.13</v>
      </c>
      <c r="BD348" s="182">
        <f t="shared" si="2421"/>
        <v>0</v>
      </c>
      <c r="BE348" s="161">
        <f t="shared" si="2486"/>
        <v>0</v>
      </c>
      <c r="BF348" s="248">
        <v>1143.75</v>
      </c>
      <c r="BG348" s="182">
        <f t="shared" si="2422"/>
        <v>0</v>
      </c>
      <c r="BH348" s="161">
        <f t="shared" si="2487"/>
        <v>0</v>
      </c>
      <c r="BI348" s="248">
        <v>571.88</v>
      </c>
      <c r="BJ348" s="180">
        <f t="shared" si="2423"/>
        <v>0</v>
      </c>
      <c r="BK348" s="161">
        <f t="shared" si="2488"/>
        <v>1</v>
      </c>
      <c r="BL348" s="248">
        <v>114.38</v>
      </c>
      <c r="BM348" s="180">
        <f t="shared" si="2424"/>
        <v>114.38</v>
      </c>
      <c r="BN348" s="161">
        <f t="shared" si="2489"/>
        <v>0</v>
      </c>
      <c r="BO348" s="259">
        <v>-296.75</v>
      </c>
      <c r="BP348" s="176">
        <f t="shared" si="2425"/>
        <v>0</v>
      </c>
      <c r="BQ348" s="161">
        <f t="shared" si="2490"/>
        <v>0</v>
      </c>
      <c r="BR348" s="260">
        <v>386</v>
      </c>
      <c r="BS348" s="182">
        <f t="shared" si="2426"/>
        <v>0</v>
      </c>
      <c r="BT348" s="161">
        <f t="shared" si="2491"/>
        <v>1</v>
      </c>
      <c r="BU348" s="260">
        <v>173.5</v>
      </c>
      <c r="BV348" s="180">
        <f t="shared" si="2427"/>
        <v>173.5</v>
      </c>
      <c r="BW348" s="162">
        <f t="shared" si="2492"/>
        <v>1</v>
      </c>
      <c r="BX348" s="260">
        <v>3.5</v>
      </c>
      <c r="BY348" s="176">
        <f t="shared" si="2428"/>
        <v>3.5</v>
      </c>
      <c r="BZ348" s="161">
        <f t="shared" si="2493"/>
        <v>0</v>
      </c>
      <c r="CA348" s="260">
        <v>461.01</v>
      </c>
      <c r="CB348" s="180">
        <f t="shared" si="2429"/>
        <v>0</v>
      </c>
      <c r="CC348" s="162">
        <f t="shared" si="2494"/>
        <v>0</v>
      </c>
      <c r="CD348" s="260">
        <v>7006.45</v>
      </c>
      <c r="CE348" s="182">
        <f t="shared" si="2430"/>
        <v>0</v>
      </c>
      <c r="CF348" s="410">
        <f t="shared" si="2495"/>
        <v>0</v>
      </c>
      <c r="CG348" s="260">
        <v>242</v>
      </c>
      <c r="CH348" s="182">
        <f t="shared" si="2431"/>
        <v>0</v>
      </c>
      <c r="CI348" s="416">
        <f t="shared" si="2496"/>
        <v>0</v>
      </c>
      <c r="CJ348" s="260">
        <v>82</v>
      </c>
      <c r="CK348" s="444">
        <f t="shared" si="2432"/>
        <v>0</v>
      </c>
      <c r="CL348" s="162">
        <f t="shared" si="2497"/>
        <v>0</v>
      </c>
      <c r="CM348" s="259">
        <v>-46</v>
      </c>
      <c r="CN348" s="608">
        <f t="shared" si="2433"/>
        <v>0</v>
      </c>
      <c r="CO348" s="158">
        <f t="shared" si="2434"/>
        <v>112.57999999999998</v>
      </c>
      <c r="CP348" s="176">
        <f t="shared" si="2435"/>
        <v>874.78</v>
      </c>
      <c r="CQ348" s="731">
        <f t="shared" si="2436"/>
        <v>987.3599999999999</v>
      </c>
      <c r="CR348" s="599"/>
      <c r="CS348" s="359">
        <f t="shared" si="2498"/>
        <v>43709</v>
      </c>
      <c r="CT348" s="161">
        <f t="shared" si="2499"/>
        <v>0</v>
      </c>
      <c r="CU348" s="624">
        <v>3211.99</v>
      </c>
      <c r="CV348" s="175">
        <f t="shared" si="2437"/>
        <v>0</v>
      </c>
      <c r="CW348" s="161">
        <f t="shared" si="2500"/>
        <v>0</v>
      </c>
      <c r="CX348" s="624">
        <v>321.2</v>
      </c>
      <c r="CY348" s="625">
        <f t="shared" si="2438"/>
        <v>0</v>
      </c>
      <c r="CZ348" s="161">
        <f t="shared" si="2501"/>
        <v>0</v>
      </c>
      <c r="DA348" s="624">
        <v>6607.2</v>
      </c>
      <c r="DB348" s="626">
        <f t="shared" si="2439"/>
        <v>0</v>
      </c>
      <c r="DC348" s="161">
        <f t="shared" si="2502"/>
        <v>0</v>
      </c>
      <c r="DD348" s="624">
        <v>660.72</v>
      </c>
      <c r="DE348" s="626">
        <f t="shared" si="2440"/>
        <v>0</v>
      </c>
      <c r="DF348" s="161">
        <f t="shared" si="2503"/>
        <v>0</v>
      </c>
      <c r="DG348" s="624">
        <v>-3766.99</v>
      </c>
      <c r="DH348" s="180">
        <f t="shared" si="2441"/>
        <v>0</v>
      </c>
      <c r="DI348" s="161">
        <f t="shared" si="2504"/>
        <v>0</v>
      </c>
      <c r="DJ348" s="624">
        <f>DG348/2</f>
        <v>-1883.4949999999999</v>
      </c>
      <c r="DK348" s="625">
        <f t="shared" si="2442"/>
        <v>0</v>
      </c>
      <c r="DL348" s="161">
        <f t="shared" si="2505"/>
        <v>0</v>
      </c>
      <c r="DM348" s="624">
        <f>DG348/10</f>
        <v>-376.69899999999996</v>
      </c>
      <c r="DN348" s="625">
        <f t="shared" si="2443"/>
        <v>0</v>
      </c>
      <c r="DO348" s="161">
        <f t="shared" si="2506"/>
        <v>0</v>
      </c>
      <c r="DP348" s="624">
        <v>6995.01</v>
      </c>
      <c r="DQ348" s="180">
        <f t="shared" si="2444"/>
        <v>0</v>
      </c>
      <c r="DR348" s="161">
        <f t="shared" si="2507"/>
        <v>0</v>
      </c>
      <c r="DS348" s="624">
        <v>3497.51</v>
      </c>
      <c r="DT348" s="625">
        <f t="shared" si="2445"/>
        <v>0</v>
      </c>
      <c r="DU348" s="161">
        <f t="shared" si="2508"/>
        <v>0</v>
      </c>
      <c r="DV348" s="624">
        <v>1399</v>
      </c>
      <c r="DW348" s="180">
        <f t="shared" si="2446"/>
        <v>0</v>
      </c>
      <c r="DX348" s="161">
        <f t="shared" si="2509"/>
        <v>1</v>
      </c>
      <c r="DY348" s="624">
        <v>1211</v>
      </c>
      <c r="DZ348" s="625">
        <f t="shared" si="2447"/>
        <v>1211</v>
      </c>
      <c r="EA348" s="161">
        <f t="shared" si="2510"/>
        <v>0</v>
      </c>
      <c r="EB348" s="624">
        <v>121.1</v>
      </c>
      <c r="EC348" s="180">
        <f t="shared" si="2448"/>
        <v>0</v>
      </c>
      <c r="ED348" s="161">
        <f t="shared" si="2511"/>
        <v>2</v>
      </c>
      <c r="EE348" s="624">
        <v>-515.01</v>
      </c>
      <c r="EF348" s="625">
        <f t="shared" si="2449"/>
        <v>-1030.02</v>
      </c>
      <c r="EG348" s="161">
        <f t="shared" si="2512"/>
        <v>0</v>
      </c>
      <c r="EH348" s="624">
        <v>2827.5</v>
      </c>
      <c r="EI348" s="626">
        <f t="shared" si="2450"/>
        <v>0</v>
      </c>
      <c r="EJ348" s="161">
        <f t="shared" si="2513"/>
        <v>0</v>
      </c>
      <c r="EK348" s="624">
        <v>282.75</v>
      </c>
      <c r="EL348" s="626">
        <f t="shared" si="2451"/>
        <v>0</v>
      </c>
      <c r="EM348" s="161">
        <f t="shared" si="2514"/>
        <v>0</v>
      </c>
      <c r="EN348" s="624">
        <v>-156.26</v>
      </c>
      <c r="EO348" s="180">
        <f t="shared" si="2452"/>
        <v>0</v>
      </c>
      <c r="EP348" s="161">
        <f t="shared" si="2515"/>
        <v>0</v>
      </c>
      <c r="EQ348" s="624">
        <v>-78.13</v>
      </c>
      <c r="ER348" s="180">
        <f t="shared" si="2453"/>
        <v>0</v>
      </c>
      <c r="ES348" s="161">
        <f t="shared" si="2516"/>
        <v>0</v>
      </c>
      <c r="ET348" s="624">
        <v>-15.62</v>
      </c>
      <c r="EU348" s="625">
        <f t="shared" si="2454"/>
        <v>0</v>
      </c>
      <c r="EV348" s="161">
        <f t="shared" si="2517"/>
        <v>1</v>
      </c>
      <c r="EW348" s="624">
        <v>462.53</v>
      </c>
      <c r="EX348" s="626">
        <f t="shared" si="2455"/>
        <v>462.53</v>
      </c>
      <c r="EY348" s="161">
        <f t="shared" si="2518"/>
        <v>1</v>
      </c>
      <c r="EZ348" s="624">
        <v>231.27</v>
      </c>
      <c r="FA348" s="180">
        <f t="shared" si="2456"/>
        <v>231.27</v>
      </c>
      <c r="FB348" s="161">
        <f t="shared" si="2519"/>
        <v>0</v>
      </c>
      <c r="FC348" s="624">
        <v>46.25</v>
      </c>
      <c r="FD348" s="625">
        <f t="shared" si="2457"/>
        <v>0</v>
      </c>
      <c r="FE348" s="161">
        <f t="shared" si="2520"/>
        <v>0</v>
      </c>
      <c r="FF348" s="624">
        <v>-869</v>
      </c>
      <c r="FG348" s="180">
        <f t="shared" si="2458"/>
        <v>0</v>
      </c>
      <c r="FH348" s="860"/>
      <c r="FI348" s="436"/>
      <c r="FJ348" s="668"/>
      <c r="FK348" s="668"/>
      <c r="FL348" s="668"/>
      <c r="FM348" s="668"/>
      <c r="FN348" s="668"/>
      <c r="FO348" s="668"/>
      <c r="FP348" s="668"/>
      <c r="FQ348" s="668"/>
      <c r="FR348" s="668"/>
      <c r="FS348" s="433"/>
      <c r="FT348" s="433"/>
      <c r="FU348" s="433"/>
      <c r="FV348" s="433"/>
      <c r="FW348" s="433"/>
      <c r="FX348" s="433"/>
      <c r="FY348" s="433"/>
      <c r="FZ348" s="433"/>
      <c r="GA348" s="433"/>
      <c r="GB348" s="433"/>
      <c r="GC348" s="433"/>
      <c r="GD348" s="433"/>
      <c r="GE348" s="433"/>
      <c r="GF348" s="433"/>
      <c r="GG348" s="694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65"/>
      <c r="HG348" s="65"/>
      <c r="HH348" s="65"/>
      <c r="HI348" s="436"/>
      <c r="HJ348" s="65"/>
      <c r="HK348" s="432"/>
      <c r="HL348" s="197"/>
      <c r="HM348" s="196"/>
      <c r="HN348" s="700">
        <f t="shared" si="2459"/>
        <v>43709</v>
      </c>
      <c r="HO348" s="160">
        <f t="shared" si="2460"/>
        <v>987.3599999999999</v>
      </c>
      <c r="HP348" s="160">
        <f t="shared" si="2461"/>
        <v>0</v>
      </c>
      <c r="HQ348" s="171">
        <f t="shared" si="2462"/>
        <v>987.3599999999999</v>
      </c>
      <c r="HR348" s="168">
        <f t="shared" si="2463"/>
        <v>1</v>
      </c>
      <c r="HS348" s="168">
        <f t="shared" si="2464"/>
        <v>0</v>
      </c>
      <c r="HT348" s="160">
        <f t="shared" si="2521"/>
        <v>414939.29999999993</v>
      </c>
      <c r="HU348" s="158">
        <f>MAX(HT55:HT348)</f>
        <v>414939.29999999993</v>
      </c>
      <c r="HV348" s="158">
        <f t="shared" si="2465"/>
        <v>0</v>
      </c>
      <c r="HW348" s="170"/>
      <c r="HX348" s="468"/>
      <c r="HY348" s="156"/>
      <c r="HZ348" s="156"/>
      <c r="IA348" s="156"/>
      <c r="IB348" s="156"/>
      <c r="IC348" s="156"/>
      <c r="ID348" s="156"/>
      <c r="IE348" s="156"/>
      <c r="IF348" s="156"/>
      <c r="IG348" s="156"/>
      <c r="IH348" s="156"/>
      <c r="II348" s="156"/>
      <c r="IJ348" s="156"/>
      <c r="IK348" s="156"/>
      <c r="IL348" s="156"/>
      <c r="IM348" s="156"/>
      <c r="IN348" s="156"/>
      <c r="IO348" s="156"/>
      <c r="IP348" s="156"/>
      <c r="IQ348" s="156"/>
      <c r="IR348" s="156"/>
      <c r="IS348" s="156"/>
      <c r="IT348" s="156"/>
      <c r="IU348" s="156"/>
      <c r="IV348" s="156"/>
      <c r="IW348" s="156"/>
      <c r="IX348" s="156"/>
      <c r="IY348" s="156"/>
      <c r="IZ348" s="156"/>
      <c r="JA348" s="156"/>
      <c r="JB348" s="156"/>
      <c r="JC348" s="156"/>
      <c r="JD348" s="156"/>
      <c r="JE348" s="156"/>
      <c r="JF348" s="156"/>
      <c r="JG348" s="156"/>
      <c r="JH348" s="156"/>
      <c r="JI348" s="156"/>
      <c r="JJ348" s="156"/>
      <c r="JK348" s="156"/>
      <c r="JL348" s="156"/>
      <c r="JM348" s="156"/>
      <c r="JN348" s="156"/>
      <c r="JO348" s="156"/>
      <c r="JP348" s="156"/>
      <c r="JQ348" s="156"/>
      <c r="JR348" s="156"/>
      <c r="JS348" s="156"/>
      <c r="JT348" s="156"/>
      <c r="JU348" s="156"/>
    </row>
    <row r="349" spans="1:281" s="174" customFormat="1" ht="19.5" customHeight="1" x14ac:dyDescent="0.35">
      <c r="A349" s="156"/>
      <c r="B349" s="813">
        <f t="shared" si="2466"/>
        <v>43739</v>
      </c>
      <c r="C349" s="814">
        <f t="shared" si="2467"/>
        <v>48885.289999999994</v>
      </c>
      <c r="D349" s="816">
        <v>0</v>
      </c>
      <c r="E349" s="816">
        <v>0</v>
      </c>
      <c r="F349" s="814">
        <f t="shared" si="2405"/>
        <v>-782</v>
      </c>
      <c r="G349" s="817">
        <f t="shared" si="2468"/>
        <v>48103.289999999994</v>
      </c>
      <c r="H349" s="818">
        <f t="shared" si="2469"/>
        <v>-1.5996632115714157E-2</v>
      </c>
      <c r="I349" s="765">
        <f t="shared" si="2470"/>
        <v>414157.29999999993</v>
      </c>
      <c r="J349" s="159">
        <f t="shared" si="2406"/>
        <v>-782</v>
      </c>
      <c r="K349" s="267">
        <v>43739</v>
      </c>
      <c r="L349" s="162">
        <f t="shared" si="2471"/>
        <v>0</v>
      </c>
      <c r="M349" s="259">
        <v>-2580</v>
      </c>
      <c r="N349" s="175">
        <f t="shared" si="2407"/>
        <v>0</v>
      </c>
      <c r="O349" s="162">
        <f t="shared" si="2472"/>
        <v>0</v>
      </c>
      <c r="P349" s="259">
        <v>-328.2</v>
      </c>
      <c r="Q349" s="176">
        <f t="shared" si="2408"/>
        <v>0</v>
      </c>
      <c r="R349" s="161">
        <f t="shared" si="2473"/>
        <v>0</v>
      </c>
      <c r="S349" s="260">
        <v>2871.8</v>
      </c>
      <c r="T349" s="177">
        <f t="shared" si="2409"/>
        <v>0</v>
      </c>
      <c r="U349" s="164">
        <f t="shared" si="2474"/>
        <v>0</v>
      </c>
      <c r="V349" s="260">
        <v>252.08</v>
      </c>
      <c r="W349" s="177">
        <f t="shared" si="2410"/>
        <v>0</v>
      </c>
      <c r="X349" s="164">
        <f t="shared" si="2475"/>
        <v>0</v>
      </c>
      <c r="Y349" s="247">
        <v>-3966</v>
      </c>
      <c r="Z349" s="178">
        <f t="shared" si="2411"/>
        <v>0</v>
      </c>
      <c r="AA349" s="165">
        <f t="shared" si="2476"/>
        <v>0</v>
      </c>
      <c r="AB349" s="247">
        <v>-1983</v>
      </c>
      <c r="AC349" s="179">
        <f t="shared" si="2412"/>
        <v>0</v>
      </c>
      <c r="AD349" s="164">
        <f t="shared" si="2477"/>
        <v>0</v>
      </c>
      <c r="AE349" s="247">
        <v>-396.6</v>
      </c>
      <c r="AF349" s="179">
        <f t="shared" si="2413"/>
        <v>0</v>
      </c>
      <c r="AG349" s="164">
        <f t="shared" si="2478"/>
        <v>0</v>
      </c>
      <c r="AH349" s="243">
        <v>-2429</v>
      </c>
      <c r="AI349" s="178">
        <f t="shared" si="2414"/>
        <v>0</v>
      </c>
      <c r="AJ349" s="165">
        <f t="shared" si="2479"/>
        <v>0</v>
      </c>
      <c r="AK349" s="243">
        <v>-1234</v>
      </c>
      <c r="AL349" s="179">
        <f t="shared" si="2415"/>
        <v>0</v>
      </c>
      <c r="AM349" s="164">
        <f t="shared" si="2480"/>
        <v>0</v>
      </c>
      <c r="AN349" s="243">
        <v>-517</v>
      </c>
      <c r="AO349" s="178">
        <f t="shared" si="2416"/>
        <v>0</v>
      </c>
      <c r="AP349" s="165">
        <f t="shared" si="2481"/>
        <v>0</v>
      </c>
      <c r="AQ349" s="259">
        <v>-708</v>
      </c>
      <c r="AR349" s="179">
        <f t="shared" si="2417"/>
        <v>0</v>
      </c>
      <c r="AS349" s="164">
        <f t="shared" si="2482"/>
        <v>1</v>
      </c>
      <c r="AT349" s="259">
        <v>-105.9</v>
      </c>
      <c r="AU349" s="180">
        <f t="shared" si="2418"/>
        <v>-105.9</v>
      </c>
      <c r="AV349" s="162">
        <f t="shared" si="2483"/>
        <v>0</v>
      </c>
      <c r="AW349" s="259">
        <v>-684</v>
      </c>
      <c r="AX349" s="176">
        <f t="shared" si="2419"/>
        <v>0</v>
      </c>
      <c r="AY349" s="161">
        <f t="shared" si="2484"/>
        <v>0</v>
      </c>
      <c r="AZ349" s="247">
        <v>-560.25</v>
      </c>
      <c r="BA349" s="181">
        <f t="shared" si="2420"/>
        <v>0</v>
      </c>
      <c r="BB349" s="162">
        <f t="shared" si="2485"/>
        <v>0</v>
      </c>
      <c r="BC349" s="247">
        <v>-59.93</v>
      </c>
      <c r="BD349" s="182">
        <f t="shared" si="2421"/>
        <v>0</v>
      </c>
      <c r="BE349" s="161">
        <f t="shared" si="2486"/>
        <v>0</v>
      </c>
      <c r="BF349" s="247">
        <v>-70.25</v>
      </c>
      <c r="BG349" s="182">
        <f t="shared" si="2422"/>
        <v>0</v>
      </c>
      <c r="BH349" s="161">
        <f t="shared" si="2487"/>
        <v>0</v>
      </c>
      <c r="BI349" s="247">
        <v>-54.63</v>
      </c>
      <c r="BJ349" s="180">
        <f t="shared" si="2423"/>
        <v>0</v>
      </c>
      <c r="BK349" s="161">
        <f t="shared" si="2488"/>
        <v>1</v>
      </c>
      <c r="BL349" s="247">
        <v>-42.13</v>
      </c>
      <c r="BM349" s="180">
        <f t="shared" si="2424"/>
        <v>-42.13</v>
      </c>
      <c r="BN349" s="161">
        <f t="shared" si="2489"/>
        <v>0</v>
      </c>
      <c r="BO349" s="260">
        <v>1984.5</v>
      </c>
      <c r="BP349" s="176">
        <f t="shared" si="2425"/>
        <v>0</v>
      </c>
      <c r="BQ349" s="161">
        <f t="shared" si="2490"/>
        <v>0</v>
      </c>
      <c r="BR349" s="259">
        <v>-853</v>
      </c>
      <c r="BS349" s="182">
        <f t="shared" si="2426"/>
        <v>0</v>
      </c>
      <c r="BT349" s="161">
        <f t="shared" si="2491"/>
        <v>1</v>
      </c>
      <c r="BU349" s="259">
        <v>-465.5</v>
      </c>
      <c r="BV349" s="180">
        <f t="shared" si="2427"/>
        <v>-465.5</v>
      </c>
      <c r="BW349" s="162">
        <f t="shared" si="2492"/>
        <v>1</v>
      </c>
      <c r="BX349" s="259">
        <v>-155.5</v>
      </c>
      <c r="BY349" s="176">
        <f t="shared" si="2428"/>
        <v>-155.5</v>
      </c>
      <c r="BZ349" s="161">
        <f t="shared" si="2493"/>
        <v>0</v>
      </c>
      <c r="CA349" s="259">
        <v>-166.02</v>
      </c>
      <c r="CB349" s="180">
        <f t="shared" si="2429"/>
        <v>0</v>
      </c>
      <c r="CC349" s="162">
        <f t="shared" si="2494"/>
        <v>0</v>
      </c>
      <c r="CD349" s="259">
        <v>-7427.7</v>
      </c>
      <c r="CE349" s="182">
        <f t="shared" si="2430"/>
        <v>0</v>
      </c>
      <c r="CF349" s="410">
        <f t="shared" si="2495"/>
        <v>0</v>
      </c>
      <c r="CG349" s="259">
        <v>-3599</v>
      </c>
      <c r="CH349" s="182">
        <f t="shared" si="2431"/>
        <v>0</v>
      </c>
      <c r="CI349" s="416">
        <f t="shared" si="2496"/>
        <v>0</v>
      </c>
      <c r="CJ349" s="259">
        <v>-1819</v>
      </c>
      <c r="CK349" s="444">
        <f t="shared" si="2432"/>
        <v>0</v>
      </c>
      <c r="CL349" s="162">
        <f t="shared" si="2497"/>
        <v>0</v>
      </c>
      <c r="CM349" s="259">
        <v>-395</v>
      </c>
      <c r="CN349" s="608">
        <f t="shared" si="2433"/>
        <v>0</v>
      </c>
      <c r="CO349" s="158">
        <f t="shared" si="2434"/>
        <v>-769.03</v>
      </c>
      <c r="CP349" s="176">
        <f t="shared" si="2435"/>
        <v>-12.970000000000027</v>
      </c>
      <c r="CQ349" s="731">
        <f t="shared" si="2436"/>
        <v>-782</v>
      </c>
      <c r="CR349" s="599"/>
      <c r="CS349" s="359">
        <f t="shared" si="2498"/>
        <v>43739</v>
      </c>
      <c r="CT349" s="161">
        <f t="shared" si="2499"/>
        <v>0</v>
      </c>
      <c r="CU349" s="624">
        <v>6045.5</v>
      </c>
      <c r="CV349" s="175">
        <f t="shared" si="2437"/>
        <v>0</v>
      </c>
      <c r="CW349" s="161">
        <f t="shared" si="2500"/>
        <v>0</v>
      </c>
      <c r="CX349" s="624">
        <v>604.54999999999995</v>
      </c>
      <c r="CY349" s="625">
        <f t="shared" si="2438"/>
        <v>0</v>
      </c>
      <c r="CZ349" s="161">
        <f t="shared" si="2501"/>
        <v>0</v>
      </c>
      <c r="DA349" s="624">
        <v>5846.8</v>
      </c>
      <c r="DB349" s="626">
        <f t="shared" si="2439"/>
        <v>0</v>
      </c>
      <c r="DC349" s="161">
        <f t="shared" si="2502"/>
        <v>0</v>
      </c>
      <c r="DD349" s="624">
        <v>584.67999999999995</v>
      </c>
      <c r="DE349" s="626">
        <f t="shared" si="2440"/>
        <v>0</v>
      </c>
      <c r="DF349" s="161">
        <f t="shared" si="2503"/>
        <v>0</v>
      </c>
      <c r="DG349" s="624">
        <v>-3443</v>
      </c>
      <c r="DH349" s="180">
        <f t="shared" si="2441"/>
        <v>0</v>
      </c>
      <c r="DI349" s="161">
        <f t="shared" si="2504"/>
        <v>0</v>
      </c>
      <c r="DJ349" s="624">
        <v>-1721.5</v>
      </c>
      <c r="DK349" s="625">
        <f t="shared" si="2442"/>
        <v>0</v>
      </c>
      <c r="DL349" s="161">
        <f t="shared" si="2505"/>
        <v>0</v>
      </c>
      <c r="DM349" s="624">
        <v>-344.3</v>
      </c>
      <c r="DN349" s="625">
        <f t="shared" si="2443"/>
        <v>0</v>
      </c>
      <c r="DO349" s="161">
        <f t="shared" si="2506"/>
        <v>0</v>
      </c>
      <c r="DP349" s="624">
        <v>5480</v>
      </c>
      <c r="DQ349" s="180">
        <f t="shared" si="2444"/>
        <v>0</v>
      </c>
      <c r="DR349" s="161">
        <f t="shared" si="2507"/>
        <v>0</v>
      </c>
      <c r="DS349" s="624">
        <v>2739.99</v>
      </c>
      <c r="DT349" s="625">
        <f t="shared" si="2445"/>
        <v>0</v>
      </c>
      <c r="DU349" s="161">
        <f t="shared" si="2508"/>
        <v>0</v>
      </c>
      <c r="DV349" s="624">
        <v>1096</v>
      </c>
      <c r="DW349" s="180">
        <f t="shared" si="2446"/>
        <v>0</v>
      </c>
      <c r="DX349" s="161">
        <f t="shared" si="2509"/>
        <v>1</v>
      </c>
      <c r="DY349" s="624">
        <v>49</v>
      </c>
      <c r="DZ349" s="625">
        <f t="shared" si="2447"/>
        <v>49</v>
      </c>
      <c r="EA349" s="161">
        <f t="shared" si="2510"/>
        <v>0</v>
      </c>
      <c r="EB349" s="624">
        <v>4.9000000000000004</v>
      </c>
      <c r="EC349" s="180">
        <f t="shared" si="2448"/>
        <v>0</v>
      </c>
      <c r="ED349" s="161">
        <f t="shared" si="2511"/>
        <v>2</v>
      </c>
      <c r="EE349" s="624">
        <v>-330.99</v>
      </c>
      <c r="EF349" s="625">
        <f t="shared" si="2449"/>
        <v>-661.98</v>
      </c>
      <c r="EG349" s="161">
        <f t="shared" si="2512"/>
        <v>0</v>
      </c>
      <c r="EH349" s="624">
        <v>96.25</v>
      </c>
      <c r="EI349" s="626">
        <f t="shared" si="2450"/>
        <v>0</v>
      </c>
      <c r="EJ349" s="161">
        <f t="shared" si="2513"/>
        <v>0</v>
      </c>
      <c r="EK349" s="624">
        <v>9.6300000000000008</v>
      </c>
      <c r="EL349" s="626">
        <f t="shared" si="2451"/>
        <v>0</v>
      </c>
      <c r="EM349" s="161">
        <f t="shared" si="2514"/>
        <v>0</v>
      </c>
      <c r="EN349" s="624">
        <v>-993.74</v>
      </c>
      <c r="EO349" s="180">
        <f t="shared" si="2452"/>
        <v>0</v>
      </c>
      <c r="EP349" s="161">
        <f t="shared" si="2515"/>
        <v>0</v>
      </c>
      <c r="EQ349" s="624">
        <v>-496.87</v>
      </c>
      <c r="ER349" s="180">
        <f t="shared" si="2453"/>
        <v>0</v>
      </c>
      <c r="ES349" s="161">
        <f t="shared" si="2516"/>
        <v>0</v>
      </c>
      <c r="ET349" s="624">
        <v>-99.38</v>
      </c>
      <c r="EU349" s="625">
        <f t="shared" si="2454"/>
        <v>0</v>
      </c>
      <c r="EV349" s="161">
        <f t="shared" si="2517"/>
        <v>1</v>
      </c>
      <c r="EW349" s="624">
        <v>400.01</v>
      </c>
      <c r="EX349" s="626">
        <f t="shared" si="2455"/>
        <v>400.01</v>
      </c>
      <c r="EY349" s="161">
        <f t="shared" si="2518"/>
        <v>1</v>
      </c>
      <c r="EZ349" s="624">
        <v>200</v>
      </c>
      <c r="FA349" s="180">
        <f t="shared" si="2456"/>
        <v>200</v>
      </c>
      <c r="FB349" s="161">
        <f t="shared" si="2519"/>
        <v>0</v>
      </c>
      <c r="FC349" s="624">
        <v>40</v>
      </c>
      <c r="FD349" s="625">
        <f t="shared" si="2457"/>
        <v>0</v>
      </c>
      <c r="FE349" s="161">
        <f t="shared" si="2520"/>
        <v>0</v>
      </c>
      <c r="FF349" s="624">
        <v>315</v>
      </c>
      <c r="FG349" s="180">
        <f t="shared" si="2458"/>
        <v>0</v>
      </c>
      <c r="FH349" s="860"/>
      <c r="FI349" s="436"/>
      <c r="FJ349" s="668"/>
      <c r="FK349" s="668"/>
      <c r="FL349" s="668"/>
      <c r="FM349" s="668"/>
      <c r="FN349" s="668"/>
      <c r="FO349" s="668"/>
      <c r="FP349" s="668"/>
      <c r="FQ349" s="668"/>
      <c r="FR349" s="668"/>
      <c r="FS349" s="433"/>
      <c r="FT349" s="433"/>
      <c r="FU349" s="433"/>
      <c r="FV349" s="433"/>
      <c r="FW349" s="433"/>
      <c r="FX349" s="433"/>
      <c r="FY349" s="433"/>
      <c r="FZ349" s="433"/>
      <c r="GA349" s="433"/>
      <c r="GB349" s="433"/>
      <c r="GC349" s="433"/>
      <c r="GD349" s="433"/>
      <c r="GE349" s="433"/>
      <c r="GF349" s="433"/>
      <c r="GG349" s="694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65"/>
      <c r="HG349" s="65"/>
      <c r="HH349" s="65"/>
      <c r="HI349" s="436"/>
      <c r="HJ349" s="65"/>
      <c r="HK349" s="432"/>
      <c r="HL349" s="197"/>
      <c r="HM349" s="196"/>
      <c r="HN349" s="700">
        <f t="shared" si="2459"/>
        <v>43739</v>
      </c>
      <c r="HO349" s="160">
        <f t="shared" si="2460"/>
        <v>0</v>
      </c>
      <c r="HP349" s="160">
        <f t="shared" si="2461"/>
        <v>-782</v>
      </c>
      <c r="HQ349" s="171">
        <f t="shared" si="2462"/>
        <v>-782</v>
      </c>
      <c r="HR349" s="168">
        <f t="shared" si="2463"/>
        <v>0</v>
      </c>
      <c r="HS349" s="168">
        <f t="shared" si="2464"/>
        <v>1</v>
      </c>
      <c r="HT349" s="160">
        <f t="shared" si="2521"/>
        <v>414157.29999999993</v>
      </c>
      <c r="HU349" s="158">
        <f>MAX(HT55:HT349)</f>
        <v>414939.29999999993</v>
      </c>
      <c r="HV349" s="158">
        <f t="shared" si="2465"/>
        <v>-782</v>
      </c>
      <c r="HW349" s="170"/>
      <c r="HX349" s="468"/>
      <c r="HY349" s="156"/>
      <c r="HZ349" s="156"/>
      <c r="IA349" s="156"/>
      <c r="IB349" s="156"/>
      <c r="IC349" s="156"/>
      <c r="ID349" s="156"/>
      <c r="IE349" s="156"/>
      <c r="IF349" s="156"/>
      <c r="IG349" s="156"/>
      <c r="IH349" s="156"/>
      <c r="II349" s="156"/>
      <c r="IJ349" s="156"/>
      <c r="IK349" s="156"/>
      <c r="IL349" s="156"/>
      <c r="IM349" s="156"/>
      <c r="IN349" s="156"/>
      <c r="IO349" s="156"/>
      <c r="IP349" s="156"/>
      <c r="IQ349" s="156"/>
      <c r="IR349" s="156"/>
      <c r="IS349" s="156"/>
      <c r="IT349" s="156"/>
      <c r="IU349" s="156"/>
      <c r="IV349" s="156"/>
      <c r="IW349" s="156"/>
      <c r="IX349" s="156"/>
      <c r="IY349" s="156"/>
      <c r="IZ349" s="156"/>
      <c r="JA349" s="156"/>
      <c r="JB349" s="156"/>
      <c r="JC349" s="156"/>
      <c r="JD349" s="156"/>
      <c r="JE349" s="156"/>
      <c r="JF349" s="156"/>
      <c r="JG349" s="156"/>
      <c r="JH349" s="156"/>
      <c r="JI349" s="156"/>
      <c r="JJ349" s="156"/>
      <c r="JK349" s="156"/>
      <c r="JL349" s="156"/>
      <c r="JM349" s="156"/>
      <c r="JN349" s="156"/>
      <c r="JO349" s="156"/>
      <c r="JP349" s="156"/>
      <c r="JQ349" s="156"/>
      <c r="JR349" s="156"/>
      <c r="JS349" s="156"/>
      <c r="JT349" s="156"/>
      <c r="JU349" s="156"/>
    </row>
    <row r="350" spans="1:281" s="174" customFormat="1" ht="19.5" customHeight="1" x14ac:dyDescent="0.35">
      <c r="A350" s="156"/>
      <c r="B350" s="813">
        <f t="shared" si="2466"/>
        <v>43770</v>
      </c>
      <c r="C350" s="814">
        <f t="shared" si="2467"/>
        <v>48103.289999999994</v>
      </c>
      <c r="D350" s="816">
        <v>0</v>
      </c>
      <c r="E350" s="816">
        <v>0</v>
      </c>
      <c r="F350" s="814">
        <f t="shared" si="2405"/>
        <v>2168.46</v>
      </c>
      <c r="G350" s="817">
        <f t="shared" si="2468"/>
        <v>50271.749999999993</v>
      </c>
      <c r="H350" s="818">
        <f t="shared" si="2469"/>
        <v>4.5079245099451624E-2</v>
      </c>
      <c r="I350" s="765">
        <f t="shared" si="2470"/>
        <v>416325.75999999995</v>
      </c>
      <c r="J350" s="159">
        <f t="shared" si="2406"/>
        <v>0</v>
      </c>
      <c r="K350" s="267">
        <v>43770</v>
      </c>
      <c r="L350" s="162">
        <f t="shared" si="2471"/>
        <v>0</v>
      </c>
      <c r="M350" s="260">
        <v>5171</v>
      </c>
      <c r="N350" s="175">
        <f t="shared" si="2407"/>
        <v>0</v>
      </c>
      <c r="O350" s="162">
        <f t="shared" si="2472"/>
        <v>0</v>
      </c>
      <c r="P350" s="260">
        <v>517.1</v>
      </c>
      <c r="Q350" s="176">
        <f t="shared" si="2408"/>
        <v>0</v>
      </c>
      <c r="R350" s="161">
        <f t="shared" si="2473"/>
        <v>0</v>
      </c>
      <c r="S350" s="260">
        <v>6397</v>
      </c>
      <c r="T350" s="177">
        <f t="shared" si="2409"/>
        <v>0</v>
      </c>
      <c r="U350" s="164">
        <f t="shared" si="2474"/>
        <v>0</v>
      </c>
      <c r="V350" s="260">
        <v>639.70000000000005</v>
      </c>
      <c r="W350" s="177">
        <f t="shared" si="2410"/>
        <v>0</v>
      </c>
      <c r="X350" s="164">
        <f t="shared" si="2475"/>
        <v>0</v>
      </c>
      <c r="Y350" s="247">
        <v>-939</v>
      </c>
      <c r="Z350" s="178">
        <f t="shared" si="2411"/>
        <v>0</v>
      </c>
      <c r="AA350" s="165">
        <f t="shared" si="2476"/>
        <v>0</v>
      </c>
      <c r="AB350" s="247">
        <v>-508.5</v>
      </c>
      <c r="AC350" s="179">
        <f t="shared" si="2412"/>
        <v>0</v>
      </c>
      <c r="AD350" s="164">
        <f t="shared" si="2477"/>
        <v>0</v>
      </c>
      <c r="AE350" s="247">
        <v>-164.1</v>
      </c>
      <c r="AF350" s="179">
        <f t="shared" si="2413"/>
        <v>0</v>
      </c>
      <c r="AG350" s="164">
        <f t="shared" si="2478"/>
        <v>0</v>
      </c>
      <c r="AH350" s="439">
        <v>706</v>
      </c>
      <c r="AI350" s="178">
        <f t="shared" si="2414"/>
        <v>0</v>
      </c>
      <c r="AJ350" s="165">
        <f t="shared" si="2479"/>
        <v>0</v>
      </c>
      <c r="AK350" s="439">
        <v>333.5</v>
      </c>
      <c r="AL350" s="179">
        <f t="shared" si="2415"/>
        <v>0</v>
      </c>
      <c r="AM350" s="164">
        <f t="shared" si="2480"/>
        <v>0</v>
      </c>
      <c r="AN350" s="439">
        <v>110</v>
      </c>
      <c r="AO350" s="178">
        <f t="shared" si="2416"/>
        <v>0</v>
      </c>
      <c r="AP350" s="165">
        <f t="shared" si="2481"/>
        <v>0</v>
      </c>
      <c r="AQ350" s="259">
        <v>-854</v>
      </c>
      <c r="AR350" s="179">
        <f t="shared" si="2417"/>
        <v>0</v>
      </c>
      <c r="AS350" s="164">
        <f t="shared" si="2482"/>
        <v>1</v>
      </c>
      <c r="AT350" s="259">
        <v>-120.5</v>
      </c>
      <c r="AU350" s="180">
        <f t="shared" si="2418"/>
        <v>-120.5</v>
      </c>
      <c r="AV350" s="162">
        <f t="shared" si="2483"/>
        <v>0</v>
      </c>
      <c r="AW350" s="260">
        <v>519</v>
      </c>
      <c r="AX350" s="176">
        <f t="shared" si="2419"/>
        <v>0</v>
      </c>
      <c r="AY350" s="161">
        <f t="shared" si="2484"/>
        <v>0</v>
      </c>
      <c r="AZ350" s="247">
        <v>-1273.25</v>
      </c>
      <c r="BA350" s="181">
        <f t="shared" si="2420"/>
        <v>0</v>
      </c>
      <c r="BB350" s="162">
        <f t="shared" si="2485"/>
        <v>0</v>
      </c>
      <c r="BC350" s="247">
        <v>-139.03</v>
      </c>
      <c r="BD350" s="182">
        <f t="shared" si="2421"/>
        <v>0</v>
      </c>
      <c r="BE350" s="161">
        <f t="shared" si="2486"/>
        <v>0</v>
      </c>
      <c r="BF350" s="247">
        <v>-884</v>
      </c>
      <c r="BG350" s="182">
        <f t="shared" si="2422"/>
        <v>0</v>
      </c>
      <c r="BH350" s="161">
        <f t="shared" si="2487"/>
        <v>0</v>
      </c>
      <c r="BI350" s="247">
        <v>-461.5</v>
      </c>
      <c r="BJ350" s="180">
        <f t="shared" si="2423"/>
        <v>0</v>
      </c>
      <c r="BK350" s="161">
        <f t="shared" si="2488"/>
        <v>1</v>
      </c>
      <c r="BL350" s="247">
        <v>-123.5</v>
      </c>
      <c r="BM350" s="180">
        <f t="shared" si="2424"/>
        <v>-123.5</v>
      </c>
      <c r="BN350" s="161">
        <f t="shared" si="2489"/>
        <v>0</v>
      </c>
      <c r="BO350" s="260">
        <v>350</v>
      </c>
      <c r="BP350" s="176">
        <f t="shared" si="2425"/>
        <v>0</v>
      </c>
      <c r="BQ350" s="161">
        <f t="shared" si="2490"/>
        <v>0</v>
      </c>
      <c r="BR350" s="260">
        <v>1537.49</v>
      </c>
      <c r="BS350" s="182">
        <f t="shared" si="2426"/>
        <v>0</v>
      </c>
      <c r="BT350" s="161">
        <f t="shared" si="2491"/>
        <v>1</v>
      </c>
      <c r="BU350" s="260">
        <v>768.74</v>
      </c>
      <c r="BV350" s="180">
        <f t="shared" si="2427"/>
        <v>768.74</v>
      </c>
      <c r="BW350" s="162">
        <f t="shared" si="2492"/>
        <v>1</v>
      </c>
      <c r="BX350" s="260">
        <v>153.75</v>
      </c>
      <c r="BY350" s="176">
        <f t="shared" si="2428"/>
        <v>153.75</v>
      </c>
      <c r="BZ350" s="161">
        <f t="shared" si="2493"/>
        <v>0</v>
      </c>
      <c r="CA350" s="259">
        <v>-699.99</v>
      </c>
      <c r="CB350" s="180">
        <f t="shared" si="2429"/>
        <v>0</v>
      </c>
      <c r="CC350" s="162">
        <f t="shared" si="2494"/>
        <v>0</v>
      </c>
      <c r="CD350" s="260">
        <v>1915.9</v>
      </c>
      <c r="CE350" s="182">
        <f t="shared" si="2430"/>
        <v>0</v>
      </c>
      <c r="CF350" s="410">
        <f t="shared" si="2495"/>
        <v>0</v>
      </c>
      <c r="CG350" s="260">
        <v>1240</v>
      </c>
      <c r="CH350" s="182">
        <f t="shared" si="2431"/>
        <v>0</v>
      </c>
      <c r="CI350" s="416">
        <f t="shared" si="2496"/>
        <v>0</v>
      </c>
      <c r="CJ350" s="260">
        <v>620</v>
      </c>
      <c r="CK350" s="444">
        <f t="shared" si="2432"/>
        <v>0</v>
      </c>
      <c r="CL350" s="162">
        <f t="shared" si="2497"/>
        <v>0</v>
      </c>
      <c r="CM350" s="260">
        <v>124</v>
      </c>
      <c r="CN350" s="608">
        <f t="shared" si="2433"/>
        <v>0</v>
      </c>
      <c r="CO350" s="158">
        <f t="shared" si="2434"/>
        <v>678.49</v>
      </c>
      <c r="CP350" s="176">
        <f t="shared" si="2435"/>
        <v>1489.9699999999998</v>
      </c>
      <c r="CQ350" s="731">
        <f t="shared" si="2436"/>
        <v>2168.46</v>
      </c>
      <c r="CR350" s="599"/>
      <c r="CS350" s="359">
        <f t="shared" si="2498"/>
        <v>43770</v>
      </c>
      <c r="CT350" s="161">
        <f t="shared" si="2499"/>
        <v>0</v>
      </c>
      <c r="CU350" s="624">
        <v>13.01</v>
      </c>
      <c r="CV350" s="175">
        <f t="shared" si="2437"/>
        <v>0</v>
      </c>
      <c r="CW350" s="161">
        <f t="shared" si="2500"/>
        <v>0</v>
      </c>
      <c r="CX350" s="624">
        <v>1.3</v>
      </c>
      <c r="CY350" s="625">
        <f t="shared" si="2438"/>
        <v>0</v>
      </c>
      <c r="CZ350" s="161">
        <f t="shared" si="2501"/>
        <v>0</v>
      </c>
      <c r="DA350" s="624">
        <v>-1834.57</v>
      </c>
      <c r="DB350" s="626">
        <f t="shared" si="2439"/>
        <v>0</v>
      </c>
      <c r="DC350" s="161">
        <f t="shared" si="2502"/>
        <v>0</v>
      </c>
      <c r="DD350" s="624">
        <v>-183.46</v>
      </c>
      <c r="DE350" s="626">
        <f t="shared" si="2440"/>
        <v>0</v>
      </c>
      <c r="DF350" s="161">
        <f t="shared" si="2503"/>
        <v>0</v>
      </c>
      <c r="DG350" s="624">
        <v>-211</v>
      </c>
      <c r="DH350" s="180">
        <f t="shared" si="2441"/>
        <v>0</v>
      </c>
      <c r="DI350" s="161">
        <f t="shared" si="2504"/>
        <v>0</v>
      </c>
      <c r="DJ350" s="624">
        <v>-105.5</v>
      </c>
      <c r="DK350" s="625">
        <f t="shared" si="2442"/>
        <v>0</v>
      </c>
      <c r="DL350" s="161">
        <f t="shared" si="2505"/>
        <v>0</v>
      </c>
      <c r="DM350" s="624">
        <v>-21.1</v>
      </c>
      <c r="DN350" s="625">
        <f t="shared" si="2443"/>
        <v>0</v>
      </c>
      <c r="DO350" s="161">
        <f t="shared" si="2506"/>
        <v>0</v>
      </c>
      <c r="DP350" s="624">
        <v>-5714.99</v>
      </c>
      <c r="DQ350" s="180">
        <f t="shared" si="2444"/>
        <v>0</v>
      </c>
      <c r="DR350" s="161">
        <f t="shared" si="2507"/>
        <v>0</v>
      </c>
      <c r="DS350" s="624">
        <f>DP350/2</f>
        <v>-2857.4949999999999</v>
      </c>
      <c r="DT350" s="625">
        <f t="shared" si="2445"/>
        <v>0</v>
      </c>
      <c r="DU350" s="161">
        <f t="shared" si="2508"/>
        <v>0</v>
      </c>
      <c r="DV350" s="624">
        <f>DP350/5</f>
        <v>-1142.998</v>
      </c>
      <c r="DW350" s="180">
        <f t="shared" si="2446"/>
        <v>0</v>
      </c>
      <c r="DX350" s="161">
        <f t="shared" si="2509"/>
        <v>1</v>
      </c>
      <c r="DY350" s="624">
        <v>-40</v>
      </c>
      <c r="DZ350" s="625">
        <f t="shared" si="2447"/>
        <v>-40</v>
      </c>
      <c r="EA350" s="161">
        <f t="shared" si="2510"/>
        <v>0</v>
      </c>
      <c r="EB350" s="624">
        <v>-4</v>
      </c>
      <c r="EC350" s="180">
        <f t="shared" si="2448"/>
        <v>0</v>
      </c>
      <c r="ED350" s="161">
        <f t="shared" si="2511"/>
        <v>2</v>
      </c>
      <c r="EE350" s="624">
        <v>-360.01</v>
      </c>
      <c r="EF350" s="625">
        <f t="shared" si="2449"/>
        <v>-720.02</v>
      </c>
      <c r="EG350" s="161">
        <f t="shared" si="2512"/>
        <v>0</v>
      </c>
      <c r="EH350" s="624">
        <v>388.75</v>
      </c>
      <c r="EI350" s="626">
        <f t="shared" si="2450"/>
        <v>0</v>
      </c>
      <c r="EJ350" s="161">
        <f t="shared" si="2513"/>
        <v>0</v>
      </c>
      <c r="EK350" s="624">
        <v>38.869999999999997</v>
      </c>
      <c r="EL350" s="626">
        <f t="shared" si="2451"/>
        <v>0</v>
      </c>
      <c r="EM350" s="161">
        <f t="shared" si="2514"/>
        <v>0</v>
      </c>
      <c r="EN350" s="624">
        <v>-2452.52</v>
      </c>
      <c r="EO350" s="180">
        <f t="shared" si="2452"/>
        <v>0</v>
      </c>
      <c r="EP350" s="161">
        <f t="shared" si="2515"/>
        <v>0</v>
      </c>
      <c r="EQ350" s="624">
        <v>-1226.26</v>
      </c>
      <c r="ER350" s="180">
        <f t="shared" si="2453"/>
        <v>0</v>
      </c>
      <c r="ES350" s="161">
        <f t="shared" si="2516"/>
        <v>0</v>
      </c>
      <c r="ET350" s="624">
        <v>-245.25</v>
      </c>
      <c r="EU350" s="625">
        <f t="shared" si="2454"/>
        <v>0</v>
      </c>
      <c r="EV350" s="161">
        <f t="shared" si="2517"/>
        <v>1</v>
      </c>
      <c r="EW350" s="624">
        <v>1499.99</v>
      </c>
      <c r="EX350" s="626">
        <f t="shared" si="2455"/>
        <v>1499.99</v>
      </c>
      <c r="EY350" s="161">
        <f t="shared" si="2518"/>
        <v>1</v>
      </c>
      <c r="EZ350" s="624">
        <v>750</v>
      </c>
      <c r="FA350" s="180">
        <f t="shared" si="2456"/>
        <v>750</v>
      </c>
      <c r="FB350" s="161">
        <f t="shared" si="2519"/>
        <v>0</v>
      </c>
      <c r="FC350" s="624">
        <v>150</v>
      </c>
      <c r="FD350" s="625">
        <f t="shared" si="2457"/>
        <v>0</v>
      </c>
      <c r="FE350" s="161">
        <f t="shared" si="2520"/>
        <v>0</v>
      </c>
      <c r="FF350" s="624">
        <v>62</v>
      </c>
      <c r="FG350" s="180">
        <f t="shared" si="2458"/>
        <v>0</v>
      </c>
      <c r="FH350" s="860"/>
      <c r="FI350" s="436"/>
      <c r="FJ350" s="668"/>
      <c r="FK350" s="668"/>
      <c r="FL350" s="668"/>
      <c r="FM350" s="668"/>
      <c r="FN350" s="668"/>
      <c r="FO350" s="668"/>
      <c r="FP350" s="668"/>
      <c r="FQ350" s="668"/>
      <c r="FR350" s="668"/>
      <c r="FS350" s="433"/>
      <c r="FT350" s="433"/>
      <c r="FU350" s="433"/>
      <c r="FV350" s="433"/>
      <c r="FW350" s="433"/>
      <c r="FX350" s="433"/>
      <c r="FY350" s="433"/>
      <c r="FZ350" s="433"/>
      <c r="GA350" s="433"/>
      <c r="GB350" s="433"/>
      <c r="GC350" s="433"/>
      <c r="GD350" s="433"/>
      <c r="GE350" s="433"/>
      <c r="GF350" s="433"/>
      <c r="GG350" s="694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65"/>
      <c r="HG350" s="65"/>
      <c r="HH350" s="65"/>
      <c r="HI350" s="436"/>
      <c r="HJ350" s="65"/>
      <c r="HK350" s="432"/>
      <c r="HL350" s="197"/>
      <c r="HM350" s="196"/>
      <c r="HN350" s="700">
        <f t="shared" si="2459"/>
        <v>43770</v>
      </c>
      <c r="HO350" s="160">
        <f t="shared" si="2460"/>
        <v>2168.46</v>
      </c>
      <c r="HP350" s="160">
        <f t="shared" si="2461"/>
        <v>0</v>
      </c>
      <c r="HQ350" s="171">
        <f t="shared" si="2462"/>
        <v>2168.46</v>
      </c>
      <c r="HR350" s="168">
        <f t="shared" si="2463"/>
        <v>1</v>
      </c>
      <c r="HS350" s="168">
        <f t="shared" si="2464"/>
        <v>0</v>
      </c>
      <c r="HT350" s="160">
        <f t="shared" si="2521"/>
        <v>416325.75999999995</v>
      </c>
      <c r="HU350" s="158">
        <f>MAX(HT55:HT350)</f>
        <v>416325.75999999995</v>
      </c>
      <c r="HV350" s="158">
        <f t="shared" si="2465"/>
        <v>0</v>
      </c>
      <c r="HW350" s="170"/>
      <c r="HX350" s="468"/>
      <c r="HY350" s="156"/>
      <c r="HZ350" s="156"/>
      <c r="IA350" s="156"/>
      <c r="IB350" s="156"/>
      <c r="IC350" s="156"/>
      <c r="ID350" s="156"/>
      <c r="IE350" s="156"/>
      <c r="IF350" s="156"/>
      <c r="IG350" s="156"/>
      <c r="IH350" s="156"/>
      <c r="II350" s="156"/>
      <c r="IJ350" s="156"/>
      <c r="IK350" s="156"/>
      <c r="IL350" s="156"/>
      <c r="IM350" s="156"/>
      <c r="IN350" s="156"/>
      <c r="IO350" s="156"/>
      <c r="IP350" s="156"/>
      <c r="IQ350" s="156"/>
      <c r="IR350" s="156"/>
      <c r="IS350" s="156"/>
      <c r="IT350" s="156"/>
      <c r="IU350" s="156"/>
      <c r="IV350" s="156"/>
      <c r="IW350" s="156"/>
      <c r="IX350" s="156"/>
      <c r="IY350" s="156"/>
      <c r="IZ350" s="156"/>
      <c r="JA350" s="156"/>
      <c r="JB350" s="156"/>
      <c r="JC350" s="156"/>
      <c r="JD350" s="156"/>
      <c r="JE350" s="156"/>
      <c r="JF350" s="156"/>
      <c r="JG350" s="156"/>
      <c r="JH350" s="156"/>
      <c r="JI350" s="156"/>
      <c r="JJ350" s="156"/>
      <c r="JK350" s="156"/>
      <c r="JL350" s="156"/>
      <c r="JM350" s="156"/>
      <c r="JN350" s="156"/>
      <c r="JO350" s="156"/>
      <c r="JP350" s="156"/>
      <c r="JQ350" s="156"/>
      <c r="JR350" s="156"/>
      <c r="JS350" s="156"/>
      <c r="JT350" s="156"/>
      <c r="JU350" s="156"/>
    </row>
    <row r="351" spans="1:281" s="174" customFormat="1" ht="19.5" customHeight="1" x14ac:dyDescent="0.35">
      <c r="A351" s="156"/>
      <c r="B351" s="813">
        <f t="shared" si="2466"/>
        <v>43800</v>
      </c>
      <c r="C351" s="814">
        <f t="shared" si="2467"/>
        <v>50271.749999999993</v>
      </c>
      <c r="D351" s="816">
        <v>0</v>
      </c>
      <c r="E351" s="816">
        <v>0</v>
      </c>
      <c r="F351" s="814">
        <f t="shared" si="2405"/>
        <v>7826.3199999999988</v>
      </c>
      <c r="G351" s="817">
        <f t="shared" si="2468"/>
        <v>58098.069999999992</v>
      </c>
      <c r="H351" s="818">
        <f t="shared" si="2469"/>
        <v>0.15568027769075077</v>
      </c>
      <c r="I351" s="765">
        <f t="shared" si="2470"/>
        <v>424152.07999999996</v>
      </c>
      <c r="J351" s="159">
        <f t="shared" si="2406"/>
        <v>0</v>
      </c>
      <c r="K351" s="267">
        <v>43800</v>
      </c>
      <c r="L351" s="162">
        <f t="shared" si="2471"/>
        <v>0</v>
      </c>
      <c r="M351" s="260">
        <v>4490</v>
      </c>
      <c r="N351" s="175">
        <f t="shared" si="2407"/>
        <v>0</v>
      </c>
      <c r="O351" s="162">
        <f t="shared" si="2472"/>
        <v>0</v>
      </c>
      <c r="P351" s="260">
        <v>449</v>
      </c>
      <c r="Q351" s="176">
        <f t="shared" si="2408"/>
        <v>0</v>
      </c>
      <c r="R351" s="161">
        <f t="shared" si="2473"/>
        <v>0</v>
      </c>
      <c r="S351" s="260">
        <v>6587.8</v>
      </c>
      <c r="T351" s="177">
        <f t="shared" si="2409"/>
        <v>0</v>
      </c>
      <c r="U351" s="164">
        <f t="shared" si="2474"/>
        <v>0</v>
      </c>
      <c r="V351" s="260">
        <v>658.78</v>
      </c>
      <c r="W351" s="177">
        <f t="shared" si="2410"/>
        <v>0</v>
      </c>
      <c r="X351" s="164">
        <f t="shared" si="2475"/>
        <v>0</v>
      </c>
      <c r="Y351" s="248">
        <v>2873</v>
      </c>
      <c r="Z351" s="178">
        <f t="shared" si="2411"/>
        <v>0</v>
      </c>
      <c r="AA351" s="165">
        <f t="shared" si="2476"/>
        <v>0</v>
      </c>
      <c r="AB351" s="248">
        <v>1417</v>
      </c>
      <c r="AC351" s="179">
        <f t="shared" si="2412"/>
        <v>0</v>
      </c>
      <c r="AD351" s="164">
        <f t="shared" si="2477"/>
        <v>0</v>
      </c>
      <c r="AE351" s="248">
        <v>252.2</v>
      </c>
      <c r="AF351" s="179">
        <f t="shared" si="2413"/>
        <v>0</v>
      </c>
      <c r="AG351" s="164">
        <f t="shared" si="2478"/>
        <v>0</v>
      </c>
      <c r="AH351" s="439">
        <v>3651</v>
      </c>
      <c r="AI351" s="178">
        <f t="shared" si="2414"/>
        <v>0</v>
      </c>
      <c r="AJ351" s="165">
        <f t="shared" si="2479"/>
        <v>0</v>
      </c>
      <c r="AK351" s="439">
        <v>1806</v>
      </c>
      <c r="AL351" s="179">
        <f t="shared" si="2415"/>
        <v>0</v>
      </c>
      <c r="AM351" s="164">
        <f t="shared" si="2480"/>
        <v>0</v>
      </c>
      <c r="AN351" s="439">
        <v>699</v>
      </c>
      <c r="AO351" s="178">
        <f t="shared" si="2416"/>
        <v>0</v>
      </c>
      <c r="AP351" s="165">
        <f t="shared" si="2481"/>
        <v>0</v>
      </c>
      <c r="AQ351" s="260">
        <v>739</v>
      </c>
      <c r="AR351" s="179">
        <f t="shared" si="2417"/>
        <v>0</v>
      </c>
      <c r="AS351" s="164">
        <f t="shared" si="2482"/>
        <v>1</v>
      </c>
      <c r="AT351" s="260">
        <v>38.799999999999997</v>
      </c>
      <c r="AU351" s="180">
        <f t="shared" si="2418"/>
        <v>38.799999999999997</v>
      </c>
      <c r="AV351" s="162">
        <f t="shared" si="2483"/>
        <v>0</v>
      </c>
      <c r="AW351" s="260">
        <v>1051</v>
      </c>
      <c r="AX351" s="176">
        <f t="shared" si="2419"/>
        <v>0</v>
      </c>
      <c r="AY351" s="161">
        <f t="shared" si="2484"/>
        <v>0</v>
      </c>
      <c r="AZ351" s="248">
        <v>759.75</v>
      </c>
      <c r="BA351" s="181">
        <f t="shared" si="2420"/>
        <v>0</v>
      </c>
      <c r="BB351" s="162">
        <f t="shared" si="2485"/>
        <v>0</v>
      </c>
      <c r="BC351" s="248">
        <v>72.08</v>
      </c>
      <c r="BD351" s="182">
        <f t="shared" si="2421"/>
        <v>0</v>
      </c>
      <c r="BE351" s="161">
        <f t="shared" si="2486"/>
        <v>0</v>
      </c>
      <c r="BF351" s="248">
        <v>861</v>
      </c>
      <c r="BG351" s="182">
        <f t="shared" si="2422"/>
        <v>0</v>
      </c>
      <c r="BH351" s="161">
        <f t="shared" si="2487"/>
        <v>0</v>
      </c>
      <c r="BI351" s="248">
        <v>411</v>
      </c>
      <c r="BJ351" s="180">
        <f t="shared" si="2423"/>
        <v>0</v>
      </c>
      <c r="BK351" s="161">
        <f t="shared" si="2488"/>
        <v>1</v>
      </c>
      <c r="BL351" s="248">
        <v>51</v>
      </c>
      <c r="BM351" s="180">
        <f t="shared" si="2424"/>
        <v>51</v>
      </c>
      <c r="BN351" s="161">
        <f t="shared" si="2489"/>
        <v>0</v>
      </c>
      <c r="BO351" s="259">
        <v>-851.5</v>
      </c>
      <c r="BP351" s="176">
        <f t="shared" si="2425"/>
        <v>0</v>
      </c>
      <c r="BQ351" s="161">
        <f t="shared" si="2490"/>
        <v>0</v>
      </c>
      <c r="BR351" s="259">
        <v>-1692.01</v>
      </c>
      <c r="BS351" s="182">
        <f t="shared" si="2426"/>
        <v>0</v>
      </c>
      <c r="BT351" s="161">
        <f t="shared" si="2491"/>
        <v>1</v>
      </c>
      <c r="BU351" s="259">
        <v>-904.51</v>
      </c>
      <c r="BV351" s="180">
        <f t="shared" si="2427"/>
        <v>-904.51</v>
      </c>
      <c r="BW351" s="162">
        <f t="shared" si="2492"/>
        <v>1</v>
      </c>
      <c r="BX351" s="259">
        <v>-274.5</v>
      </c>
      <c r="BY351" s="176">
        <f t="shared" si="2428"/>
        <v>-274.5</v>
      </c>
      <c r="BZ351" s="161">
        <f t="shared" si="2493"/>
        <v>0</v>
      </c>
      <c r="CA351" s="260">
        <v>773</v>
      </c>
      <c r="CB351" s="180">
        <f t="shared" si="2429"/>
        <v>0</v>
      </c>
      <c r="CC351" s="162">
        <f t="shared" si="2494"/>
        <v>0</v>
      </c>
      <c r="CD351" s="260">
        <v>2732.9</v>
      </c>
      <c r="CE351" s="182">
        <f t="shared" si="2430"/>
        <v>0</v>
      </c>
      <c r="CF351" s="410">
        <f t="shared" si="2495"/>
        <v>0</v>
      </c>
      <c r="CG351" s="260">
        <v>5680</v>
      </c>
      <c r="CH351" s="182">
        <f t="shared" si="2431"/>
        <v>0</v>
      </c>
      <c r="CI351" s="416">
        <f t="shared" si="2496"/>
        <v>0</v>
      </c>
      <c r="CJ351" s="260">
        <v>2840</v>
      </c>
      <c r="CK351" s="444">
        <f t="shared" si="2432"/>
        <v>0</v>
      </c>
      <c r="CL351" s="162">
        <f t="shared" si="2497"/>
        <v>0</v>
      </c>
      <c r="CM351" s="260">
        <v>568</v>
      </c>
      <c r="CN351" s="608">
        <f t="shared" si="2433"/>
        <v>0</v>
      </c>
      <c r="CO351" s="158">
        <f t="shared" si="2434"/>
        <v>-1089.21</v>
      </c>
      <c r="CP351" s="176">
        <f t="shared" si="2435"/>
        <v>8915.5299999999988</v>
      </c>
      <c r="CQ351" s="731">
        <f t="shared" si="2436"/>
        <v>7826.3199999999988</v>
      </c>
      <c r="CR351" s="599"/>
      <c r="CS351" s="359">
        <f t="shared" si="2498"/>
        <v>43800</v>
      </c>
      <c r="CT351" s="161">
        <f t="shared" si="2499"/>
        <v>0</v>
      </c>
      <c r="CU351" s="624">
        <v>3028.99</v>
      </c>
      <c r="CV351" s="175">
        <f t="shared" si="2437"/>
        <v>0</v>
      </c>
      <c r="CW351" s="161">
        <f t="shared" si="2500"/>
        <v>0</v>
      </c>
      <c r="CX351" s="624">
        <v>302.89999999999998</v>
      </c>
      <c r="CY351" s="625">
        <f t="shared" si="2438"/>
        <v>0</v>
      </c>
      <c r="CZ351" s="161">
        <f t="shared" si="2501"/>
        <v>0</v>
      </c>
      <c r="DA351" s="624">
        <v>4207.5600000000004</v>
      </c>
      <c r="DB351" s="626">
        <f t="shared" si="2439"/>
        <v>0</v>
      </c>
      <c r="DC351" s="161">
        <f t="shared" si="2502"/>
        <v>0</v>
      </c>
      <c r="DD351" s="624">
        <v>420.76</v>
      </c>
      <c r="DE351" s="626">
        <f t="shared" si="2440"/>
        <v>0</v>
      </c>
      <c r="DF351" s="161">
        <f t="shared" si="2503"/>
        <v>0</v>
      </c>
      <c r="DG351" s="624">
        <v>5006.99</v>
      </c>
      <c r="DH351" s="180">
        <f t="shared" si="2441"/>
        <v>0</v>
      </c>
      <c r="DI351" s="161">
        <f t="shared" si="2504"/>
        <v>0</v>
      </c>
      <c r="DJ351" s="624">
        <v>2503.5</v>
      </c>
      <c r="DK351" s="625">
        <f t="shared" si="2442"/>
        <v>0</v>
      </c>
      <c r="DL351" s="161">
        <f t="shared" si="2505"/>
        <v>0</v>
      </c>
      <c r="DM351" s="624">
        <v>500.7</v>
      </c>
      <c r="DN351" s="625">
        <f t="shared" si="2443"/>
        <v>0</v>
      </c>
      <c r="DO351" s="161">
        <f t="shared" si="2506"/>
        <v>0</v>
      </c>
      <c r="DP351" s="624">
        <v>-1890.01</v>
      </c>
      <c r="DQ351" s="180">
        <f t="shared" si="2444"/>
        <v>0</v>
      </c>
      <c r="DR351" s="161">
        <f t="shared" si="2507"/>
        <v>0</v>
      </c>
      <c r="DS351" s="624">
        <v>-945</v>
      </c>
      <c r="DT351" s="625">
        <f t="shared" si="2445"/>
        <v>0</v>
      </c>
      <c r="DU351" s="161">
        <f t="shared" si="2508"/>
        <v>0</v>
      </c>
      <c r="DV351" s="624">
        <v>-378</v>
      </c>
      <c r="DW351" s="180">
        <f t="shared" si="2446"/>
        <v>0</v>
      </c>
      <c r="DX351" s="161">
        <f t="shared" si="2509"/>
        <v>1</v>
      </c>
      <c r="DY351" s="624">
        <v>2541</v>
      </c>
      <c r="DZ351" s="625">
        <f t="shared" si="2447"/>
        <v>2541</v>
      </c>
      <c r="EA351" s="161">
        <f t="shared" si="2510"/>
        <v>0</v>
      </c>
      <c r="EB351" s="624">
        <v>254.1</v>
      </c>
      <c r="EC351" s="180">
        <f t="shared" si="2448"/>
        <v>0</v>
      </c>
      <c r="ED351" s="161">
        <f t="shared" si="2511"/>
        <v>2</v>
      </c>
      <c r="EE351" s="624">
        <v>1706</v>
      </c>
      <c r="EF351" s="625">
        <f t="shared" si="2449"/>
        <v>3412</v>
      </c>
      <c r="EG351" s="161">
        <f t="shared" si="2512"/>
        <v>0</v>
      </c>
      <c r="EH351" s="624">
        <v>3036.27</v>
      </c>
      <c r="EI351" s="626">
        <f t="shared" si="2450"/>
        <v>0</v>
      </c>
      <c r="EJ351" s="161">
        <f t="shared" si="2513"/>
        <v>0</v>
      </c>
      <c r="EK351" s="624">
        <v>303.63</v>
      </c>
      <c r="EL351" s="626">
        <f t="shared" si="2451"/>
        <v>0</v>
      </c>
      <c r="EM351" s="161">
        <f t="shared" si="2514"/>
        <v>0</v>
      </c>
      <c r="EN351" s="624">
        <v>630.01</v>
      </c>
      <c r="EO351" s="180">
        <f t="shared" si="2452"/>
        <v>0</v>
      </c>
      <c r="EP351" s="161">
        <f t="shared" si="2515"/>
        <v>0</v>
      </c>
      <c r="EQ351" s="624">
        <v>315</v>
      </c>
      <c r="ER351" s="180">
        <f t="shared" si="2453"/>
        <v>0</v>
      </c>
      <c r="ES351" s="161">
        <f t="shared" si="2516"/>
        <v>0</v>
      </c>
      <c r="ET351" s="624">
        <v>63</v>
      </c>
      <c r="EU351" s="625">
        <f t="shared" si="2454"/>
        <v>0</v>
      </c>
      <c r="EV351" s="161">
        <f t="shared" si="2517"/>
        <v>1</v>
      </c>
      <c r="EW351" s="624">
        <v>1975.02</v>
      </c>
      <c r="EX351" s="626">
        <f t="shared" si="2455"/>
        <v>1975.02</v>
      </c>
      <c r="EY351" s="161">
        <f t="shared" si="2518"/>
        <v>1</v>
      </c>
      <c r="EZ351" s="624">
        <v>987.51</v>
      </c>
      <c r="FA351" s="180">
        <f t="shared" si="2456"/>
        <v>987.51</v>
      </c>
      <c r="FB351" s="161">
        <f t="shared" si="2519"/>
        <v>0</v>
      </c>
      <c r="FC351" s="624">
        <v>197.5</v>
      </c>
      <c r="FD351" s="625">
        <f t="shared" si="2457"/>
        <v>0</v>
      </c>
      <c r="FE351" s="161">
        <f t="shared" si="2520"/>
        <v>0</v>
      </c>
      <c r="FF351" s="624">
        <v>745</v>
      </c>
      <c r="FG351" s="180">
        <f t="shared" si="2458"/>
        <v>0</v>
      </c>
      <c r="FH351" s="860"/>
      <c r="FI351" s="436"/>
      <c r="FJ351" s="668"/>
      <c r="FK351" s="668"/>
      <c r="FL351" s="668"/>
      <c r="FM351" s="668"/>
      <c r="FN351" s="668"/>
      <c r="FO351" s="668"/>
      <c r="FP351" s="668"/>
      <c r="FQ351" s="668"/>
      <c r="FR351" s="668"/>
      <c r="FS351" s="433"/>
      <c r="FT351" s="433"/>
      <c r="FU351" s="433"/>
      <c r="FV351" s="433"/>
      <c r="FW351" s="433"/>
      <c r="FX351" s="433"/>
      <c r="FY351" s="433"/>
      <c r="FZ351" s="433"/>
      <c r="GA351" s="433"/>
      <c r="GB351" s="433"/>
      <c r="GC351" s="433"/>
      <c r="GD351" s="433"/>
      <c r="GE351" s="433"/>
      <c r="GF351" s="433"/>
      <c r="GG351" s="694"/>
      <c r="GH351" s="196"/>
      <c r="GI351" s="196"/>
      <c r="GJ351" s="196"/>
      <c r="GK351" s="196"/>
      <c r="GL351" s="196"/>
      <c r="GM351" s="196"/>
      <c r="GN351" s="196"/>
      <c r="GO351" s="196"/>
      <c r="GP351" s="196"/>
      <c r="GQ351" s="196"/>
      <c r="GR351" s="196"/>
      <c r="GS351" s="196"/>
      <c r="GT351" s="196"/>
      <c r="GU351" s="196"/>
      <c r="GV351" s="196"/>
      <c r="GW351" s="196"/>
      <c r="GX351" s="196"/>
      <c r="GY351" s="196"/>
      <c r="GZ351" s="196"/>
      <c r="HA351" s="196"/>
      <c r="HB351" s="196"/>
      <c r="HC351" s="196"/>
      <c r="HD351" s="196"/>
      <c r="HE351" s="196"/>
      <c r="HF351" s="65"/>
      <c r="HG351" s="65"/>
      <c r="HH351" s="65"/>
      <c r="HI351" s="436"/>
      <c r="HJ351" s="65"/>
      <c r="HK351" s="432"/>
      <c r="HL351" s="197"/>
      <c r="HM351" s="196"/>
      <c r="HN351" s="700">
        <f t="shared" si="2459"/>
        <v>43800</v>
      </c>
      <c r="HO351" s="160">
        <f t="shared" si="2460"/>
        <v>7826.3199999999988</v>
      </c>
      <c r="HP351" s="160">
        <f t="shared" si="2461"/>
        <v>0</v>
      </c>
      <c r="HQ351" s="171">
        <f t="shared" si="2462"/>
        <v>7826.3199999999988</v>
      </c>
      <c r="HR351" s="168">
        <f t="shared" si="2463"/>
        <v>1</v>
      </c>
      <c r="HS351" s="168">
        <f t="shared" si="2464"/>
        <v>0</v>
      </c>
      <c r="HT351" s="160">
        <f t="shared" si="2521"/>
        <v>424152.07999999996</v>
      </c>
      <c r="HU351" s="158">
        <f>MAX(HT55:HT351)</f>
        <v>424152.07999999996</v>
      </c>
      <c r="HV351" s="158">
        <f t="shared" si="2465"/>
        <v>0</v>
      </c>
      <c r="HW351" s="170"/>
      <c r="HX351" s="468"/>
      <c r="HY351" s="156"/>
      <c r="HZ351" s="156"/>
      <c r="IA351" s="156"/>
      <c r="IB351" s="156"/>
      <c r="IC351" s="156"/>
      <c r="ID351" s="156"/>
      <c r="IE351" s="156"/>
      <c r="IF351" s="156"/>
      <c r="IG351" s="156"/>
      <c r="IH351" s="156"/>
      <c r="II351" s="156"/>
      <c r="IJ351" s="156"/>
      <c r="IK351" s="156"/>
      <c r="IL351" s="156"/>
      <c r="IM351" s="156"/>
      <c r="IN351" s="156"/>
      <c r="IO351" s="156"/>
      <c r="IP351" s="156"/>
      <c r="IQ351" s="156"/>
      <c r="IR351" s="156"/>
      <c r="IS351" s="156"/>
      <c r="IT351" s="156"/>
      <c r="IU351" s="156"/>
      <c r="IV351" s="156"/>
      <c r="IW351" s="156"/>
      <c r="IX351" s="156"/>
      <c r="IY351" s="156"/>
      <c r="IZ351" s="156"/>
      <c r="JA351" s="156"/>
      <c r="JB351" s="156"/>
      <c r="JC351" s="156"/>
      <c r="JD351" s="156"/>
      <c r="JE351" s="156"/>
      <c r="JF351" s="156"/>
      <c r="JG351" s="156"/>
      <c r="JH351" s="156"/>
      <c r="JI351" s="156"/>
      <c r="JJ351" s="156"/>
      <c r="JK351" s="156"/>
      <c r="JL351" s="156"/>
      <c r="JM351" s="156"/>
      <c r="JN351" s="156"/>
      <c r="JO351" s="156"/>
      <c r="JP351" s="156"/>
      <c r="JQ351" s="156"/>
      <c r="JR351" s="156"/>
      <c r="JS351" s="156"/>
      <c r="JT351" s="156"/>
      <c r="JU351" s="156"/>
    </row>
    <row r="352" spans="1:281" s="174" customFormat="1" ht="19.5" customHeight="1" x14ac:dyDescent="0.35">
      <c r="A352" s="156"/>
      <c r="B352" s="813"/>
      <c r="C352" s="814"/>
      <c r="D352" s="816"/>
      <c r="E352" s="816"/>
      <c r="F352" s="820" t="s">
        <v>45</v>
      </c>
      <c r="G352" s="817"/>
      <c r="H352" s="821" t="s">
        <v>25</v>
      </c>
      <c r="I352" s="765"/>
      <c r="J352" s="159"/>
      <c r="K352" s="268"/>
      <c r="L352" s="162"/>
      <c r="M352"/>
      <c r="N352" s="175"/>
      <c r="O352" s="162"/>
      <c r="P352"/>
      <c r="Q352" s="176"/>
      <c r="R352" s="161"/>
      <c r="S352" s="244" t="s">
        <v>117</v>
      </c>
      <c r="T352" s="177"/>
      <c r="U352" s="164"/>
      <c r="V352" s="244" t="s">
        <v>117</v>
      </c>
      <c r="W352" s="177"/>
      <c r="X352" s="164"/>
      <c r="Y352" s="249" t="s">
        <v>45</v>
      </c>
      <c r="Z352" s="178"/>
      <c r="AA352" s="165"/>
      <c r="AB352" s="249" t="s">
        <v>45</v>
      </c>
      <c r="AC352" s="179"/>
      <c r="AD352" s="164"/>
      <c r="AE352" s="249" t="s">
        <v>45</v>
      </c>
      <c r="AF352" s="179"/>
      <c r="AG352" s="164"/>
      <c r="AH352" s="333" t="s">
        <v>45</v>
      </c>
      <c r="AI352" s="178"/>
      <c r="AJ352" s="165"/>
      <c r="AK352" s="333" t="s">
        <v>45</v>
      </c>
      <c r="AL352" s="179"/>
      <c r="AM352" s="164"/>
      <c r="AN352" s="333" t="s">
        <v>45</v>
      </c>
      <c r="AO352" s="178"/>
      <c r="AP352" s="165"/>
      <c r="AQ352" s="244" t="s">
        <v>2</v>
      </c>
      <c r="AR352" s="179"/>
      <c r="AS352" s="164"/>
      <c r="AT352" s="244" t="s">
        <v>2</v>
      </c>
      <c r="AU352" s="180"/>
      <c r="AV352" s="162"/>
      <c r="AW352" s="244" t="s">
        <v>2</v>
      </c>
      <c r="AX352" s="176"/>
      <c r="AY352" s="161"/>
      <c r="AZ352" s="249" t="s">
        <v>2</v>
      </c>
      <c r="BA352" s="181"/>
      <c r="BB352" s="162"/>
      <c r="BC352" s="249" t="s">
        <v>2</v>
      </c>
      <c r="BD352" s="182"/>
      <c r="BE352" s="161"/>
      <c r="BF352" s="485" t="s">
        <v>61</v>
      </c>
      <c r="BG352" s="182"/>
      <c r="BH352" s="161"/>
      <c r="BI352" s="485" t="s">
        <v>61</v>
      </c>
      <c r="BJ352" s="180"/>
      <c r="BK352" s="161"/>
      <c r="BL352" s="485" t="s">
        <v>61</v>
      </c>
      <c r="BM352" s="180"/>
      <c r="BN352" s="161"/>
      <c r="BO352" s="244" t="s">
        <v>2</v>
      </c>
      <c r="BP352" s="176"/>
      <c r="BQ352" s="161"/>
      <c r="BR352" s="244" t="s">
        <v>2</v>
      </c>
      <c r="BS352" s="182"/>
      <c r="BT352" s="161"/>
      <c r="BU352" s="244" t="s">
        <v>2</v>
      </c>
      <c r="BV352" s="180"/>
      <c r="BW352" s="162"/>
      <c r="BX352" s="244" t="s">
        <v>2</v>
      </c>
      <c r="BY352" s="176"/>
      <c r="BZ352" s="161"/>
      <c r="CA352" s="244" t="s">
        <v>2</v>
      </c>
      <c r="CB352" s="180"/>
      <c r="CC352" s="162"/>
      <c r="CD352" s="244" t="s">
        <v>45</v>
      </c>
      <c r="CE352" s="182"/>
      <c r="CF352" s="410"/>
      <c r="CG352" s="244" t="s">
        <v>2</v>
      </c>
      <c r="CH352" s="182"/>
      <c r="CI352" s="416"/>
      <c r="CJ352" s="244" t="s">
        <v>2</v>
      </c>
      <c r="CK352" s="444"/>
      <c r="CL352" s="162"/>
      <c r="CM352" s="244" t="s">
        <v>2</v>
      </c>
      <c r="CN352" s="608"/>
      <c r="CO352" s="702" t="s">
        <v>111</v>
      </c>
      <c r="CP352" s="176"/>
      <c r="CQ352" s="732" t="s">
        <v>119</v>
      </c>
      <c r="CR352" s="599"/>
      <c r="CS352" s="359"/>
      <c r="CT352" s="161"/>
      <c r="CU352" s="24" t="s">
        <v>25</v>
      </c>
      <c r="CV352" s="175"/>
      <c r="CW352" s="161"/>
      <c r="CX352" s="24" t="s">
        <v>25</v>
      </c>
      <c r="CY352" s="625"/>
      <c r="CZ352" s="161"/>
      <c r="DA352" s="24" t="s">
        <v>25</v>
      </c>
      <c r="DB352" s="626"/>
      <c r="DC352" s="161"/>
      <c r="DD352" s="24" t="s">
        <v>25</v>
      </c>
      <c r="DE352" s="626"/>
      <c r="DF352" s="161"/>
      <c r="DG352" s="24" t="s">
        <v>25</v>
      </c>
      <c r="DH352" s="180"/>
      <c r="DI352" s="161"/>
      <c r="DJ352" s="24" t="s">
        <v>25</v>
      </c>
      <c r="DK352" s="625"/>
      <c r="DL352" s="161"/>
      <c r="DM352" s="24" t="s">
        <v>25</v>
      </c>
      <c r="DN352" s="625"/>
      <c r="DO352" s="161"/>
      <c r="DP352" s="24" t="s">
        <v>25</v>
      </c>
      <c r="DQ352" s="180"/>
      <c r="DR352" s="161"/>
      <c r="DS352" s="24" t="s">
        <v>25</v>
      </c>
      <c r="DT352" s="625"/>
      <c r="DU352" s="161"/>
      <c r="DV352" s="24" t="s">
        <v>25</v>
      </c>
      <c r="DW352" s="180"/>
      <c r="DX352" s="161"/>
      <c r="DY352" s="24" t="s">
        <v>25</v>
      </c>
      <c r="DZ352" s="625"/>
      <c r="EA352" s="161"/>
      <c r="EB352" s="24" t="s">
        <v>25</v>
      </c>
      <c r="EC352" s="180"/>
      <c r="ED352" s="161"/>
      <c r="EE352" s="24" t="s">
        <v>25</v>
      </c>
      <c r="EF352" s="625"/>
      <c r="EG352" s="161"/>
      <c r="EH352" s="24" t="s">
        <v>25</v>
      </c>
      <c r="EI352" s="626"/>
      <c r="EJ352" s="161"/>
      <c r="EK352" s="24" t="s">
        <v>25</v>
      </c>
      <c r="EL352" s="626"/>
      <c r="EM352" s="161"/>
      <c r="EN352" s="24" t="s">
        <v>25</v>
      </c>
      <c r="EO352" s="180"/>
      <c r="EP352" s="161"/>
      <c r="EQ352" s="24" t="s">
        <v>25</v>
      </c>
      <c r="ER352" s="180"/>
      <c r="ES352" s="161"/>
      <c r="ET352" s="24" t="s">
        <v>25</v>
      </c>
      <c r="EU352" s="625"/>
      <c r="EV352" s="161"/>
      <c r="EW352" s="24" t="s">
        <v>25</v>
      </c>
      <c r="EX352" s="626"/>
      <c r="EY352" s="161"/>
      <c r="EZ352" s="24" t="s">
        <v>25</v>
      </c>
      <c r="FA352" s="180"/>
      <c r="FB352" s="161"/>
      <c r="FC352" s="24" t="s">
        <v>25</v>
      </c>
      <c r="FD352" s="625"/>
      <c r="FE352" s="161"/>
      <c r="FF352" s="24" t="s">
        <v>25</v>
      </c>
      <c r="FG352" s="180"/>
      <c r="FH352" s="860"/>
      <c r="FI352" s="436"/>
      <c r="FJ352" s="668"/>
      <c r="FK352" s="668"/>
      <c r="FL352" s="668"/>
      <c r="FM352" s="668"/>
      <c r="FN352" s="668"/>
      <c r="FO352" s="668"/>
      <c r="FP352" s="668"/>
      <c r="FQ352" s="668"/>
      <c r="FR352" s="668"/>
      <c r="FS352" s="433"/>
      <c r="FT352" s="433"/>
      <c r="FU352" s="433"/>
      <c r="FV352" s="433"/>
      <c r="FW352" s="433"/>
      <c r="FX352" s="433"/>
      <c r="FY352" s="433"/>
      <c r="FZ352" s="433"/>
      <c r="GA352" s="433"/>
      <c r="GB352" s="433"/>
      <c r="GC352" s="433"/>
      <c r="GD352" s="433"/>
      <c r="GE352" s="433"/>
      <c r="GF352" s="433"/>
      <c r="GG352" s="694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65"/>
      <c r="HG352" s="65"/>
      <c r="HH352" s="65"/>
      <c r="HI352" s="436"/>
      <c r="HJ352" s="65"/>
      <c r="HK352" s="432"/>
      <c r="HL352" s="197"/>
      <c r="HM352" s="196"/>
      <c r="HN352" s="686"/>
      <c r="HO352" s="160"/>
      <c r="HP352" s="160"/>
      <c r="HQ352" s="171"/>
      <c r="HR352" s="168"/>
      <c r="HS352" s="168"/>
      <c r="HT352" s="160"/>
      <c r="HU352" s="158"/>
      <c r="HV352" s="158"/>
      <c r="HW352" s="185"/>
      <c r="HX352" s="468"/>
      <c r="HY352" s="156"/>
      <c r="HZ352" s="156"/>
      <c r="IA352" s="156"/>
      <c r="IB352" s="156"/>
      <c r="IC352" s="156"/>
      <c r="ID352" s="156"/>
      <c r="IE352" s="156"/>
      <c r="IF352" s="156"/>
      <c r="IG352" s="156"/>
      <c r="IH352" s="156"/>
      <c r="II352" s="156"/>
      <c r="IJ352" s="156"/>
      <c r="IK352" s="156"/>
      <c r="IL352" s="156"/>
      <c r="IM352" s="156"/>
      <c r="IN352" s="156"/>
      <c r="IO352" s="156"/>
      <c r="IP352" s="156"/>
      <c r="IQ352" s="156"/>
      <c r="IR352" s="156"/>
      <c r="IS352" s="156"/>
      <c r="IT352" s="156"/>
      <c r="IU352" s="156"/>
      <c r="IV352" s="156"/>
      <c r="IW352" s="156"/>
      <c r="IX352" s="156"/>
      <c r="IY352" s="156"/>
      <c r="IZ352" s="156"/>
      <c r="JA352" s="156"/>
      <c r="JB352" s="156"/>
      <c r="JC352" s="156"/>
      <c r="JD352" s="156"/>
      <c r="JE352" s="156"/>
      <c r="JF352" s="156"/>
      <c r="JG352" s="156"/>
      <c r="JH352" s="156"/>
      <c r="JI352" s="156"/>
      <c r="JJ352" s="156"/>
      <c r="JK352" s="156"/>
      <c r="JL352" s="156"/>
      <c r="JM352" s="156"/>
      <c r="JN352" s="156"/>
      <c r="JO352" s="156"/>
      <c r="JP352" s="156"/>
      <c r="JQ352" s="156"/>
      <c r="JR352" s="156"/>
      <c r="JS352" s="156"/>
      <c r="JT352" s="156"/>
      <c r="JU352" s="156"/>
    </row>
    <row r="353" spans="1:281" s="174" customFormat="1" ht="19.5" customHeight="1" x14ac:dyDescent="0.35">
      <c r="A353" s="156"/>
      <c r="B353" s="813"/>
      <c r="C353" s="814"/>
      <c r="D353" s="816"/>
      <c r="E353" s="816"/>
      <c r="F353" s="822">
        <f>CQ353</f>
        <v>33098.079999999994</v>
      </c>
      <c r="G353" s="823"/>
      <c r="H353" s="824">
        <f>F353/D55</f>
        <v>1.3239231999999999</v>
      </c>
      <c r="I353" s="766"/>
      <c r="J353" s="187"/>
      <c r="K353" s="268"/>
      <c r="L353" s="162">
        <f>L350</f>
        <v>0</v>
      </c>
      <c r="M353" s="254">
        <v>25277.5</v>
      </c>
      <c r="N353" s="175">
        <f>M353*L353</f>
        <v>0</v>
      </c>
      <c r="O353" s="162">
        <f>O350</f>
        <v>0</v>
      </c>
      <c r="P353" s="254">
        <v>2282.0500000000002</v>
      </c>
      <c r="Q353" s="176">
        <f>P353*O353</f>
        <v>0</v>
      </c>
      <c r="R353" s="161">
        <f>R350</f>
        <v>0</v>
      </c>
      <c r="S353" s="254">
        <v>36500.400000000001</v>
      </c>
      <c r="T353" s="177">
        <f>S353*R353</f>
        <v>0</v>
      </c>
      <c r="U353" s="164">
        <f>U350</f>
        <v>0</v>
      </c>
      <c r="V353" s="254">
        <v>3404.34</v>
      </c>
      <c r="W353" s="177">
        <f>V353*U353</f>
        <v>0</v>
      </c>
      <c r="X353" s="164">
        <f>X350</f>
        <v>0</v>
      </c>
      <c r="Y353" s="250">
        <v>9143</v>
      </c>
      <c r="Z353" s="178">
        <f>Y353*X353</f>
        <v>0</v>
      </c>
      <c r="AA353" s="165">
        <f>AA350</f>
        <v>0</v>
      </c>
      <c r="AB353" s="250">
        <v>4337.5</v>
      </c>
      <c r="AC353" s="179">
        <f>AB353*AA353</f>
        <v>0</v>
      </c>
      <c r="AD353" s="164">
        <f>AD350</f>
        <v>0</v>
      </c>
      <c r="AE353" s="250">
        <v>493.1</v>
      </c>
      <c r="AF353" s="179">
        <f>AE353*AD353</f>
        <v>0</v>
      </c>
      <c r="AG353" s="164">
        <f>AG350</f>
        <v>0</v>
      </c>
      <c r="AH353" s="245">
        <v>25491</v>
      </c>
      <c r="AI353" s="178">
        <f>AH353*AG353</f>
        <v>0</v>
      </c>
      <c r="AJ353" s="165">
        <f>AJ350</f>
        <v>0</v>
      </c>
      <c r="AK353" s="245">
        <v>12628.5</v>
      </c>
      <c r="AL353" s="179">
        <f>AK353*AJ353</f>
        <v>0</v>
      </c>
      <c r="AM353" s="164">
        <f>AM350</f>
        <v>0</v>
      </c>
      <c r="AN353" s="245">
        <v>4911</v>
      </c>
      <c r="AO353" s="178">
        <f>AN353*AM353</f>
        <v>0</v>
      </c>
      <c r="AP353" s="165">
        <f>AP350</f>
        <v>0</v>
      </c>
      <c r="AQ353" s="261">
        <v>-2122</v>
      </c>
      <c r="AR353" s="179">
        <f>AQ353*AP353</f>
        <v>0</v>
      </c>
      <c r="AS353" s="164">
        <f>AS350</f>
        <v>1</v>
      </c>
      <c r="AT353" s="261">
        <v>-668.5</v>
      </c>
      <c r="AU353" s="180">
        <f>AT353*AS353</f>
        <v>-668.5</v>
      </c>
      <c r="AV353" s="162">
        <f>AV350</f>
        <v>0</v>
      </c>
      <c r="AW353" s="254">
        <v>475</v>
      </c>
      <c r="AX353" s="176">
        <f>AW353*AV353</f>
        <v>0</v>
      </c>
      <c r="AY353" s="161">
        <f>AY350</f>
        <v>0</v>
      </c>
      <c r="AZ353" s="251">
        <v>-491</v>
      </c>
      <c r="BA353" s="181">
        <f>AZ353*AY353</f>
        <v>0</v>
      </c>
      <c r="BB353" s="162">
        <f>BB350</f>
        <v>0</v>
      </c>
      <c r="BC353" s="251">
        <v>-103.7</v>
      </c>
      <c r="BD353" s="182">
        <f>BC353*BB353</f>
        <v>0</v>
      </c>
      <c r="BE353" s="161">
        <f>BE350</f>
        <v>0</v>
      </c>
      <c r="BF353" s="250">
        <v>345.25</v>
      </c>
      <c r="BG353" s="182">
        <f>BF353*BE353</f>
        <v>0</v>
      </c>
      <c r="BH353" s="161">
        <f>BH350</f>
        <v>0</v>
      </c>
      <c r="BI353" s="251">
        <v>-100.38</v>
      </c>
      <c r="BJ353" s="180">
        <f>BI353*BH353</f>
        <v>0</v>
      </c>
      <c r="BK353" s="161">
        <f>BK350</f>
        <v>1</v>
      </c>
      <c r="BL353" s="251">
        <v>-456.88</v>
      </c>
      <c r="BM353" s="180">
        <f>BL353*BK353</f>
        <v>-456.88</v>
      </c>
      <c r="BN353" s="161">
        <f>BN350</f>
        <v>0</v>
      </c>
      <c r="BO353" s="254">
        <v>2082</v>
      </c>
      <c r="BP353" s="176">
        <f>BO353*BN353</f>
        <v>0</v>
      </c>
      <c r="BQ353" s="161">
        <f>BQ350</f>
        <v>0</v>
      </c>
      <c r="BR353" s="254">
        <v>1903.9</v>
      </c>
      <c r="BS353" s="182">
        <f>BR353*BQ353</f>
        <v>0</v>
      </c>
      <c r="BT353" s="161">
        <f>BT350</f>
        <v>1</v>
      </c>
      <c r="BU353" s="254">
        <v>678.95</v>
      </c>
      <c r="BV353" s="180">
        <f>BU353*BT353</f>
        <v>678.95</v>
      </c>
      <c r="BW353" s="162">
        <f>BW350</f>
        <v>1</v>
      </c>
      <c r="BX353" s="261">
        <v>-301.01</v>
      </c>
      <c r="BY353" s="176">
        <f>BX353*BW353</f>
        <v>-301.01</v>
      </c>
      <c r="BZ353" s="161">
        <f>BZ350</f>
        <v>0</v>
      </c>
      <c r="CA353" s="254">
        <v>2369.98</v>
      </c>
      <c r="CB353" s="180">
        <f>CA353*BZ353</f>
        <v>0</v>
      </c>
      <c r="CC353" s="162">
        <f>CC350</f>
        <v>0</v>
      </c>
      <c r="CD353" s="254">
        <v>46020.15</v>
      </c>
      <c r="CE353" s="182">
        <f>CD353*CC353</f>
        <v>0</v>
      </c>
      <c r="CF353" s="410">
        <f>CF351</f>
        <v>0</v>
      </c>
      <c r="CG353" s="261">
        <v>-711</v>
      </c>
      <c r="CH353" s="182">
        <f>CG353*CF353</f>
        <v>0</v>
      </c>
      <c r="CI353" s="416">
        <f>CI350</f>
        <v>0</v>
      </c>
      <c r="CJ353" s="261">
        <v>-531</v>
      </c>
      <c r="CK353" s="444">
        <f>CJ353*CI353</f>
        <v>0</v>
      </c>
      <c r="CL353" s="162">
        <f>CL350</f>
        <v>0</v>
      </c>
      <c r="CM353" s="261">
        <v>-387</v>
      </c>
      <c r="CN353" s="608">
        <f>CM353*CL353</f>
        <v>0</v>
      </c>
      <c r="CO353" s="606">
        <f>N353+Q353+T353+W353+Z353+AC353+AF353+AI353+AL353+AO353+AR353+AU353+AX353+BA353+BD353+BG353+BJ353+BM353+BP353+BS353+BV353+BY353+CB353+CE353+CH353+CK353+CN353</f>
        <v>-747.44</v>
      </c>
      <c r="CP353" s="291">
        <f>SUM(CP340:CP352)</f>
        <v>33845.519999999997</v>
      </c>
      <c r="CQ353" s="733">
        <f>CO353+CP353</f>
        <v>33098.079999999994</v>
      </c>
      <c r="CR353" s="599"/>
      <c r="CS353" s="359"/>
      <c r="CT353" s="161">
        <f>CT351</f>
        <v>0</v>
      </c>
      <c r="CU353" s="624">
        <v>39087.449999999997</v>
      </c>
      <c r="CV353" s="175">
        <f>CU353*CT353</f>
        <v>0</v>
      </c>
      <c r="CW353" s="161">
        <f>CW351</f>
        <v>0</v>
      </c>
      <c r="CX353" s="624">
        <v>3908.75</v>
      </c>
      <c r="CY353" s="625">
        <f>CX353*CW353</f>
        <v>0</v>
      </c>
      <c r="CZ353" s="161">
        <f>CZ351</f>
        <v>0</v>
      </c>
      <c r="DA353" s="624">
        <v>27680.97</v>
      </c>
      <c r="DB353" s="626">
        <f>DA353*CZ353</f>
        <v>0</v>
      </c>
      <c r="DC353" s="161">
        <f>DC351</f>
        <v>0</v>
      </c>
      <c r="DD353" s="624">
        <v>2768.1</v>
      </c>
      <c r="DE353" s="626">
        <f>DD353*DC353</f>
        <v>0</v>
      </c>
      <c r="DF353" s="161">
        <f>DF351</f>
        <v>0</v>
      </c>
      <c r="DG353" s="624">
        <v>2081</v>
      </c>
      <c r="DH353" s="180">
        <f>DG353*DF353</f>
        <v>0</v>
      </c>
      <c r="DI353" s="161">
        <f>DI351</f>
        <v>0</v>
      </c>
      <c r="DJ353" s="624">
        <v>1040.5</v>
      </c>
      <c r="DK353" s="625">
        <f>DJ353*DI353</f>
        <v>0</v>
      </c>
      <c r="DL353" s="161">
        <f>DL351</f>
        <v>0</v>
      </c>
      <c r="DM353" s="624">
        <v>208.1</v>
      </c>
      <c r="DN353" s="625">
        <f>DM353*DL353</f>
        <v>0</v>
      </c>
      <c r="DO353" s="161">
        <f>DO351</f>
        <v>0</v>
      </c>
      <c r="DP353" s="624">
        <f>SUM(DP340:DP352)</f>
        <v>4534.9699999999993</v>
      </c>
      <c r="DQ353" s="180">
        <f>DP353*DO353</f>
        <v>0</v>
      </c>
      <c r="DR353" s="161">
        <f>DR351</f>
        <v>0</v>
      </c>
      <c r="DS353" s="624">
        <f>SUM(DS340:DS352)</f>
        <v>2267.4949999999999</v>
      </c>
      <c r="DT353" s="625">
        <f>DS353*DR353</f>
        <v>0</v>
      </c>
      <c r="DU353" s="161">
        <f>DU351</f>
        <v>0</v>
      </c>
      <c r="DV353" s="624">
        <f>SUM(DV340:DV352)</f>
        <v>907.00199999999995</v>
      </c>
      <c r="DW353" s="180">
        <f>DV353*DU353</f>
        <v>0</v>
      </c>
      <c r="DX353" s="161">
        <f>DX351</f>
        <v>1</v>
      </c>
      <c r="DY353" s="624">
        <v>4645</v>
      </c>
      <c r="DZ353" s="625">
        <f>DY353*DX353</f>
        <v>4645</v>
      </c>
      <c r="EA353" s="161">
        <f>EA351</f>
        <v>0</v>
      </c>
      <c r="EB353" s="624">
        <v>464.5</v>
      </c>
      <c r="EC353" s="180">
        <f>EB353*EA353</f>
        <v>0</v>
      </c>
      <c r="ED353" s="161">
        <f>ED351</f>
        <v>2</v>
      </c>
      <c r="EE353" s="624">
        <v>1118.99</v>
      </c>
      <c r="EF353" s="625">
        <f>EE353*ED353</f>
        <v>2237.98</v>
      </c>
      <c r="EG353" s="161">
        <f>EG351</f>
        <v>0</v>
      </c>
      <c r="EH353" s="624">
        <v>8787.52</v>
      </c>
      <c r="EI353" s="626">
        <f>EH353*EG353</f>
        <v>0</v>
      </c>
      <c r="EJ353" s="161">
        <f>EJ351</f>
        <v>0</v>
      </c>
      <c r="EK353" s="624">
        <v>878.75</v>
      </c>
      <c r="EL353" s="626">
        <f>EK353*EJ353</f>
        <v>0</v>
      </c>
      <c r="EM353" s="161">
        <f>EM351</f>
        <v>0</v>
      </c>
      <c r="EN353" s="624">
        <v>-2415</v>
      </c>
      <c r="EO353" s="180">
        <f>EN353*EM353</f>
        <v>0</v>
      </c>
      <c r="EP353" s="161">
        <f>EP351</f>
        <v>0</v>
      </c>
      <c r="EQ353" s="624">
        <v>-1207.5</v>
      </c>
      <c r="ER353" s="180">
        <f>EQ353*EP353</f>
        <v>0</v>
      </c>
      <c r="ES353" s="161">
        <f>ES351</f>
        <v>0</v>
      </c>
      <c r="ET353" s="624">
        <v>-241.5</v>
      </c>
      <c r="EU353" s="625">
        <f>ET353*ES353</f>
        <v>0</v>
      </c>
      <c r="EV353" s="161">
        <f>EV351</f>
        <v>1</v>
      </c>
      <c r="EW353" s="624">
        <v>17975.03</v>
      </c>
      <c r="EX353" s="626">
        <f>EW353*EV353</f>
        <v>17975.03</v>
      </c>
      <c r="EY353" s="161">
        <f>EY351</f>
        <v>1</v>
      </c>
      <c r="EZ353" s="624">
        <v>8987.51</v>
      </c>
      <c r="FA353" s="180">
        <f>EZ353*EY353</f>
        <v>8987.51</v>
      </c>
      <c r="FB353" s="161">
        <f>FB351</f>
        <v>0</v>
      </c>
      <c r="FC353" s="624">
        <v>1797.5</v>
      </c>
      <c r="FD353" s="625">
        <f>FC353*FB353</f>
        <v>0</v>
      </c>
      <c r="FE353" s="161">
        <f>FE351</f>
        <v>0</v>
      </c>
      <c r="FF353" s="624">
        <v>1365.01</v>
      </c>
      <c r="FG353" s="180">
        <f>FF353*FE353</f>
        <v>0</v>
      </c>
      <c r="FH353" s="860"/>
      <c r="FI353" s="436"/>
      <c r="FJ353" s="668"/>
      <c r="FK353" s="668"/>
      <c r="FL353" s="668"/>
      <c r="FM353" s="668"/>
      <c r="FN353" s="668"/>
      <c r="FO353" s="668"/>
      <c r="FP353" s="668"/>
      <c r="FQ353" s="668"/>
      <c r="FR353" s="668"/>
      <c r="FS353" s="433"/>
      <c r="FT353" s="433"/>
      <c r="FU353" s="433"/>
      <c r="FV353" s="433"/>
      <c r="FW353" s="433"/>
      <c r="FX353" s="433"/>
      <c r="FY353" s="433"/>
      <c r="FZ353" s="433"/>
      <c r="GA353" s="433"/>
      <c r="GB353" s="433"/>
      <c r="GC353" s="433"/>
      <c r="GD353" s="433"/>
      <c r="GE353" s="433"/>
      <c r="GF353" s="433"/>
      <c r="GG353" s="694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65"/>
      <c r="HG353" s="65"/>
      <c r="HH353" s="65"/>
      <c r="HI353" s="436"/>
      <c r="HJ353" s="65"/>
      <c r="HK353" s="432"/>
      <c r="HL353" s="197"/>
      <c r="HM353" s="196"/>
      <c r="HN353" s="686"/>
      <c r="HO353" s="160"/>
      <c r="HP353" s="160"/>
      <c r="HQ353" s="171"/>
      <c r="HR353" s="168"/>
      <c r="HS353" s="168"/>
      <c r="HT353" s="160"/>
      <c r="HU353" s="158"/>
      <c r="HV353" s="158"/>
      <c r="HW353" s="185"/>
      <c r="HX353" s="468"/>
      <c r="HY353" s="156"/>
      <c r="HZ353" s="156"/>
      <c r="IA353" s="156"/>
      <c r="IB353" s="156"/>
      <c r="IC353" s="156"/>
      <c r="ID353" s="156"/>
      <c r="IE353" s="156"/>
      <c r="IF353" s="156"/>
      <c r="IG353" s="156"/>
      <c r="IH353" s="156"/>
      <c r="II353" s="156"/>
      <c r="IJ353" s="156"/>
      <c r="IK353" s="156"/>
      <c r="IL353" s="156"/>
      <c r="IM353" s="156"/>
      <c r="IN353" s="156"/>
      <c r="IO353" s="156"/>
      <c r="IP353" s="156"/>
      <c r="IQ353" s="156"/>
      <c r="IR353" s="156"/>
      <c r="IS353" s="156"/>
      <c r="IT353" s="156"/>
      <c r="IU353" s="156"/>
      <c r="IV353" s="156"/>
      <c r="IW353" s="156"/>
      <c r="IX353" s="156"/>
      <c r="IY353" s="156"/>
      <c r="IZ353" s="156"/>
      <c r="JA353" s="156"/>
      <c r="JB353" s="156"/>
      <c r="JC353" s="156"/>
      <c r="JD353" s="156"/>
      <c r="JE353" s="156"/>
      <c r="JF353" s="156"/>
      <c r="JG353" s="156"/>
      <c r="JH353" s="156"/>
      <c r="JI353" s="156"/>
      <c r="JJ353" s="156"/>
      <c r="JK353" s="156"/>
      <c r="JL353" s="156"/>
      <c r="JM353" s="156"/>
      <c r="JN353" s="156"/>
      <c r="JO353" s="156"/>
      <c r="JP353" s="156"/>
      <c r="JQ353" s="156"/>
      <c r="JR353" s="156"/>
      <c r="JS353" s="156"/>
      <c r="JT353" s="156"/>
      <c r="JU353" s="156"/>
    </row>
    <row r="354" spans="1:281" s="174" customFormat="1" ht="19.5" customHeight="1" x14ac:dyDescent="0.35">
      <c r="A354" s="156"/>
      <c r="B354" s="813"/>
      <c r="C354" s="814"/>
      <c r="D354" s="816"/>
      <c r="E354" s="816"/>
      <c r="F354" s="814"/>
      <c r="G354" s="817"/>
      <c r="H354" s="818"/>
      <c r="I354" s="765"/>
      <c r="J354" s="159"/>
      <c r="K354" s="268"/>
      <c r="L354" s="162"/>
      <c r="M354"/>
      <c r="N354" s="188"/>
      <c r="O354" s="162"/>
      <c r="P354"/>
      <c r="Q354" s="189"/>
      <c r="R354" s="161"/>
      <c r="S354"/>
      <c r="T354" s="190"/>
      <c r="U354" s="164"/>
      <c r="V354"/>
      <c r="W354" s="191"/>
      <c r="X354" s="164"/>
      <c r="Y354"/>
      <c r="Z354" s="192"/>
      <c r="AA354" s="165"/>
      <c r="AB354"/>
      <c r="AC354" s="191"/>
      <c r="AD354" s="164"/>
      <c r="AE354"/>
      <c r="AF354" s="191"/>
      <c r="AG354" s="164"/>
      <c r="AH354" s="438"/>
      <c r="AI354" s="192"/>
      <c r="AJ354" s="165"/>
      <c r="AK354" s="438"/>
      <c r="AL354" s="191"/>
      <c r="AM354" s="164"/>
      <c r="AN354" s="438"/>
      <c r="AO354" s="192"/>
      <c r="AP354" s="165"/>
      <c r="AQ354"/>
      <c r="AR354" s="191"/>
      <c r="AS354" s="164"/>
      <c r="AT354"/>
      <c r="AU354" s="193"/>
      <c r="AV354" s="162"/>
      <c r="AW354"/>
      <c r="AX354" s="189"/>
      <c r="AY354" s="161"/>
      <c r="AZ354"/>
      <c r="BA354" s="193"/>
      <c r="BB354" s="162"/>
      <c r="BC354"/>
      <c r="BD354" s="189"/>
      <c r="BE354" s="161"/>
      <c r="BF354" s="24"/>
      <c r="BG354" s="189"/>
      <c r="BH354" s="161"/>
      <c r="BI354" s="24"/>
      <c r="BJ354" s="193"/>
      <c r="BK354" s="161"/>
      <c r="BL354" s="24"/>
      <c r="BM354" s="193"/>
      <c r="BN354" s="161"/>
      <c r="BO354"/>
      <c r="BP354" s="189"/>
      <c r="BQ354" s="161"/>
      <c r="BR354"/>
      <c r="BS354" s="189"/>
      <c r="BT354" s="161"/>
      <c r="BU354"/>
      <c r="BV354" s="193"/>
      <c r="BW354" s="162"/>
      <c r="BX354"/>
      <c r="BY354" s="189"/>
      <c r="BZ354" s="161"/>
      <c r="CA354"/>
      <c r="CB354" s="193"/>
      <c r="CC354" s="162"/>
      <c r="CD354"/>
      <c r="CE354" s="194"/>
      <c r="CF354" s="411"/>
      <c r="CG354"/>
      <c r="CH354" s="189"/>
      <c r="CI354" s="416"/>
      <c r="CJ354"/>
      <c r="CK354" s="445"/>
      <c r="CL354" s="162"/>
      <c r="CM354"/>
      <c r="CN354" s="609"/>
      <c r="CO354" s="158"/>
      <c r="CP354" s="189"/>
      <c r="CQ354" s="734"/>
      <c r="CR354" s="600"/>
      <c r="CS354" s="359"/>
      <c r="CT354" s="161"/>
      <c r="CU354" s="24"/>
      <c r="CV354" s="188"/>
      <c r="CW354" s="161"/>
      <c r="CX354" s="24"/>
      <c r="CY354" s="627"/>
      <c r="CZ354" s="161"/>
      <c r="DA354" s="24"/>
      <c r="DB354" s="628"/>
      <c r="DC354" s="161"/>
      <c r="DD354" s="24"/>
      <c r="DE354" s="627"/>
      <c r="DF354" s="161"/>
      <c r="DG354" s="24"/>
      <c r="DH354" s="193"/>
      <c r="DI354" s="161"/>
      <c r="DJ354" s="24"/>
      <c r="DK354" s="627"/>
      <c r="DL354" s="161"/>
      <c r="DM354" s="24"/>
      <c r="DN354" s="627"/>
      <c r="DO354" s="161"/>
      <c r="DP354" s="24"/>
      <c r="DQ354" s="193"/>
      <c r="DR354" s="161"/>
      <c r="DS354" s="24"/>
      <c r="DT354" s="627"/>
      <c r="DU354" s="161"/>
      <c r="DV354" s="24"/>
      <c r="DW354" s="193"/>
      <c r="DX354" s="161"/>
      <c r="DY354" s="24"/>
      <c r="DZ354" s="627"/>
      <c r="EA354" s="161"/>
      <c r="EB354" s="24"/>
      <c r="EC354" s="193"/>
      <c r="ED354" s="161"/>
      <c r="EE354" s="24"/>
      <c r="EF354" s="627"/>
      <c r="EG354" s="161"/>
      <c r="EH354" s="24"/>
      <c r="EI354" s="627"/>
      <c r="EJ354" s="161"/>
      <c r="EK354" s="24"/>
      <c r="EL354" s="627"/>
      <c r="EM354" s="161"/>
      <c r="EN354" s="24"/>
      <c r="EO354" s="193"/>
      <c r="EP354" s="161"/>
      <c r="EQ354" s="24"/>
      <c r="ER354" s="193"/>
      <c r="ES354" s="161"/>
      <c r="ET354" s="24"/>
      <c r="EU354" s="627"/>
      <c r="EV354" s="161"/>
      <c r="EW354" s="24"/>
      <c r="EX354" s="627"/>
      <c r="EY354" s="161"/>
      <c r="EZ354" s="24"/>
      <c r="FA354" s="193"/>
      <c r="FB354" s="161"/>
      <c r="FC354" s="24"/>
      <c r="FD354" s="627"/>
      <c r="FE354" s="161"/>
      <c r="FF354" s="24"/>
      <c r="FG354" s="193"/>
      <c r="FH354" s="861"/>
      <c r="FI354" s="436"/>
      <c r="FJ354" s="668"/>
      <c r="FK354" s="668"/>
      <c r="FL354" s="668"/>
      <c r="FM354" s="668"/>
      <c r="FN354" s="668"/>
      <c r="FO354" s="668"/>
      <c r="FP354" s="668"/>
      <c r="FQ354" s="668"/>
      <c r="FR354" s="668"/>
      <c r="FS354" s="433"/>
      <c r="FT354" s="433"/>
      <c r="FU354" s="433"/>
      <c r="FV354" s="433"/>
      <c r="FW354" s="433"/>
      <c r="FX354" s="433"/>
      <c r="FY354" s="433"/>
      <c r="FZ354" s="433"/>
      <c r="GA354" s="433"/>
      <c r="GB354" s="433"/>
      <c r="GC354" s="433"/>
      <c r="GD354" s="433"/>
      <c r="GE354" s="433"/>
      <c r="GF354" s="433"/>
      <c r="GG354" s="694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65"/>
      <c r="HG354" s="65"/>
      <c r="HH354" s="65"/>
      <c r="HI354" s="436"/>
      <c r="HJ354" s="65"/>
      <c r="HK354" s="432"/>
      <c r="HL354" s="197"/>
      <c r="HM354" s="196"/>
      <c r="HN354" s="686"/>
      <c r="HO354" s="160"/>
      <c r="HP354" s="160"/>
      <c r="HQ354" s="171"/>
      <c r="HR354" s="168"/>
      <c r="HS354" s="168"/>
      <c r="HT354" s="160"/>
      <c r="HU354" s="158"/>
      <c r="HV354" s="158"/>
      <c r="HW354" s="185"/>
      <c r="HX354" s="468"/>
      <c r="HY354" s="156"/>
      <c r="HZ354" s="156"/>
      <c r="IA354" s="156"/>
      <c r="IB354" s="156"/>
      <c r="IC354" s="156"/>
      <c r="ID354" s="156"/>
      <c r="IE354" s="156"/>
      <c r="IF354" s="156"/>
      <c r="IG354" s="156"/>
      <c r="IH354" s="156"/>
      <c r="II354" s="156"/>
      <c r="IJ354" s="156"/>
      <c r="IK354" s="156"/>
      <c r="IL354" s="156"/>
      <c r="IM354" s="156"/>
      <c r="IN354" s="156"/>
      <c r="IO354" s="156"/>
      <c r="IP354" s="156"/>
      <c r="IQ354" s="156"/>
      <c r="IR354" s="156"/>
      <c r="IS354" s="156"/>
      <c r="IT354" s="156"/>
      <c r="IU354" s="156"/>
      <c r="IV354" s="156"/>
      <c r="IW354" s="156"/>
      <c r="IX354" s="156"/>
      <c r="IY354" s="156"/>
      <c r="IZ354" s="156"/>
      <c r="JA354" s="156"/>
      <c r="JB354" s="156"/>
      <c r="JC354" s="156"/>
      <c r="JD354" s="156"/>
      <c r="JE354" s="156"/>
      <c r="JF354" s="156"/>
      <c r="JG354" s="156"/>
      <c r="JH354" s="156"/>
      <c r="JI354" s="156"/>
      <c r="JJ354" s="156"/>
      <c r="JK354" s="156"/>
      <c r="JL354" s="156"/>
      <c r="JM354" s="156"/>
      <c r="JN354" s="156"/>
      <c r="JO354" s="156"/>
      <c r="JP354" s="156"/>
      <c r="JQ354" s="156"/>
      <c r="JR354" s="156"/>
      <c r="JS354" s="156"/>
      <c r="JT354" s="156"/>
      <c r="JU354" s="156"/>
    </row>
    <row r="355" spans="1:281" s="174" customFormat="1" ht="19.5" customHeight="1" x14ac:dyDescent="0.35">
      <c r="A355" s="156"/>
      <c r="B355" s="813">
        <f>EDATE(B351,1)</f>
        <v>43831</v>
      </c>
      <c r="C355" s="814">
        <f>C340</f>
        <v>25000</v>
      </c>
      <c r="D355" s="816">
        <f>(F353&lt;0)*-F353</f>
        <v>0</v>
      </c>
      <c r="E355" s="816">
        <f>(F353&gt;0)*-F353</f>
        <v>-33098.079999999994</v>
      </c>
      <c r="F355" s="814">
        <f t="shared" ref="F355:F366" si="2522">CQ355</f>
        <v>761.15000000000009</v>
      </c>
      <c r="G355" s="817">
        <f>F355+D55</f>
        <v>25761.15</v>
      </c>
      <c r="H355" s="818">
        <f>F355/D55</f>
        <v>3.0446000000000004E-2</v>
      </c>
      <c r="I355" s="765">
        <f>F355+I351</f>
        <v>424913.23</v>
      </c>
      <c r="J355" s="159">
        <f t="shared" ref="J355:J366" si="2523">HV355</f>
        <v>0</v>
      </c>
      <c r="K355" s="267">
        <v>43831</v>
      </c>
      <c r="L355" s="162">
        <f>L351</f>
        <v>0</v>
      </c>
      <c r="M355" s="259">
        <v>-263</v>
      </c>
      <c r="N355" s="175">
        <f t="shared" ref="N355:N366" si="2524">M355*L355</f>
        <v>0</v>
      </c>
      <c r="O355" s="162">
        <f>O351</f>
        <v>0</v>
      </c>
      <c r="P355" s="259">
        <v>-26.3</v>
      </c>
      <c r="Q355" s="176">
        <f t="shared" ref="Q355:Q366" si="2525">P355*O355</f>
        <v>0</v>
      </c>
      <c r="R355" s="161">
        <f>R351</f>
        <v>0</v>
      </c>
      <c r="S355" s="260">
        <v>5168.8</v>
      </c>
      <c r="T355" s="177">
        <f t="shared" ref="T355:T366" si="2526">S355*R355</f>
        <v>0</v>
      </c>
      <c r="U355" s="164">
        <f>U351</f>
        <v>0</v>
      </c>
      <c r="V355" s="260">
        <v>516.88</v>
      </c>
      <c r="W355" s="177">
        <f t="shared" ref="W355:W366" si="2527">V355*U355</f>
        <v>0</v>
      </c>
      <c r="X355" s="164">
        <f>X351</f>
        <v>0</v>
      </c>
      <c r="Y355" s="248">
        <v>7168</v>
      </c>
      <c r="Z355" s="178">
        <f t="shared" ref="Z355:Z366" si="2528">Y355*X355</f>
        <v>0</v>
      </c>
      <c r="AA355" s="165">
        <f>AA351</f>
        <v>0</v>
      </c>
      <c r="AB355" s="248">
        <v>3584</v>
      </c>
      <c r="AC355" s="179">
        <f t="shared" ref="AC355:AC366" si="2529">AB355*AA355</f>
        <v>0</v>
      </c>
      <c r="AD355" s="164">
        <f>AD351</f>
        <v>0</v>
      </c>
      <c r="AE355" s="248">
        <v>716.8</v>
      </c>
      <c r="AF355" s="179">
        <f t="shared" ref="AF355:AF366" si="2530">AE355*AD355</f>
        <v>0</v>
      </c>
      <c r="AG355" s="164">
        <f>AG351</f>
        <v>0</v>
      </c>
      <c r="AH355" s="243">
        <v>-4715.5</v>
      </c>
      <c r="AI355" s="178">
        <f t="shared" ref="AI355:AI366" si="2531">AH355*AG355</f>
        <v>0</v>
      </c>
      <c r="AJ355" s="165">
        <f>AJ351</f>
        <v>0</v>
      </c>
      <c r="AK355" s="243">
        <v>-2377.25</v>
      </c>
      <c r="AL355" s="179">
        <f t="shared" ref="AL355:AL366" si="2532">AK355*AJ355</f>
        <v>0</v>
      </c>
      <c r="AM355" s="164">
        <f>AM351</f>
        <v>0</v>
      </c>
      <c r="AN355" s="243">
        <v>-974.3</v>
      </c>
      <c r="AO355" s="178">
        <f t="shared" ref="AO355:AO366" si="2533">AN355*AM355</f>
        <v>0</v>
      </c>
      <c r="AP355" s="165">
        <f>AP351</f>
        <v>0</v>
      </c>
      <c r="AQ355" s="260">
        <v>934</v>
      </c>
      <c r="AR355" s="179">
        <f t="shared" ref="AR355:AR366" si="2534">AQ355*AP355</f>
        <v>0</v>
      </c>
      <c r="AS355" s="164">
        <f>AS351</f>
        <v>1</v>
      </c>
      <c r="AT355" s="260">
        <v>58.3</v>
      </c>
      <c r="AU355" s="180">
        <f t="shared" ref="AU355:AU366" si="2535">AT355*AS355</f>
        <v>58.3</v>
      </c>
      <c r="AV355" s="162">
        <f>AV351</f>
        <v>0</v>
      </c>
      <c r="AW355" s="259">
        <v>-296</v>
      </c>
      <c r="AX355" s="176">
        <f t="shared" ref="AX355:AX366" si="2536">AW355*AV355</f>
        <v>0</v>
      </c>
      <c r="AY355" s="161">
        <f>AY351</f>
        <v>0</v>
      </c>
      <c r="AZ355" s="247">
        <v>-30</v>
      </c>
      <c r="BA355" s="181">
        <f t="shared" ref="BA355:BA366" si="2537">AZ355*AY355</f>
        <v>0</v>
      </c>
      <c r="BB355" s="162">
        <f>BB351</f>
        <v>0</v>
      </c>
      <c r="BC355" s="247">
        <v>-3</v>
      </c>
      <c r="BD355" s="182">
        <f t="shared" ref="BD355:BD366" si="2538">BC355*BB355</f>
        <v>0</v>
      </c>
      <c r="BE355" s="161">
        <f>BE351</f>
        <v>0</v>
      </c>
      <c r="BF355" s="247">
        <v>-1585.25</v>
      </c>
      <c r="BG355" s="182">
        <f t="shared" ref="BG355:BG366" si="2539">BF355*BE355</f>
        <v>0</v>
      </c>
      <c r="BH355" s="161">
        <f>BH351</f>
        <v>0</v>
      </c>
      <c r="BI355" s="247">
        <v>-812.13</v>
      </c>
      <c r="BJ355" s="180">
        <f t="shared" ref="BJ355:BJ366" si="2540">BI355*BH355</f>
        <v>0</v>
      </c>
      <c r="BK355" s="161">
        <f>BK351</f>
        <v>1</v>
      </c>
      <c r="BL355" s="247">
        <v>-193.63</v>
      </c>
      <c r="BM355" s="180">
        <f t="shared" ref="BM355:BM366" si="2541">BL355*BK355</f>
        <v>-193.63</v>
      </c>
      <c r="BN355" s="161">
        <f>BN351</f>
        <v>0</v>
      </c>
      <c r="BO355" s="259">
        <v>-1437.25</v>
      </c>
      <c r="BP355" s="176">
        <f t="shared" ref="BP355:BP366" si="2542">BO355*BN355</f>
        <v>0</v>
      </c>
      <c r="BQ355" s="161">
        <f>BQ351</f>
        <v>0</v>
      </c>
      <c r="BR355" s="259">
        <v>-1103</v>
      </c>
      <c r="BS355" s="182">
        <f t="shared" ref="BS355:BS366" si="2543">BR355*BQ355</f>
        <v>0</v>
      </c>
      <c r="BT355" s="161">
        <f>BT351</f>
        <v>1</v>
      </c>
      <c r="BU355" s="259">
        <v>-590.5</v>
      </c>
      <c r="BV355" s="180">
        <f t="shared" ref="BV355:BV366" si="2544">BU355*BT355</f>
        <v>-590.5</v>
      </c>
      <c r="BW355" s="162">
        <f>BW351</f>
        <v>1</v>
      </c>
      <c r="BX355" s="259">
        <v>-180.5</v>
      </c>
      <c r="BY355" s="176">
        <f t="shared" ref="BY355:BY366" si="2545">BX355*BW355</f>
        <v>-180.5</v>
      </c>
      <c r="BZ355" s="161">
        <f>BZ351</f>
        <v>0</v>
      </c>
      <c r="CA355" s="259">
        <v>-717.99</v>
      </c>
      <c r="CB355" s="180">
        <f t="shared" ref="CB355:CB366" si="2546">CA355*BZ355</f>
        <v>0</v>
      </c>
      <c r="CC355" s="162">
        <f>CC351</f>
        <v>0</v>
      </c>
      <c r="CD355" s="260">
        <v>6776.3</v>
      </c>
      <c r="CE355" s="182">
        <f t="shared" ref="CE355:CE366" si="2547">CD355*CC355</f>
        <v>0</v>
      </c>
      <c r="CF355" s="410">
        <f>CF353</f>
        <v>0</v>
      </c>
      <c r="CG355" s="260">
        <v>5261</v>
      </c>
      <c r="CH355" s="182">
        <f t="shared" ref="CH355:CH366" si="2548">CG355*CF355</f>
        <v>0</v>
      </c>
      <c r="CI355" s="416">
        <f>CI351</f>
        <v>0</v>
      </c>
      <c r="CJ355" s="260">
        <v>2611</v>
      </c>
      <c r="CK355" s="444">
        <f t="shared" ref="CK355:CK366" si="2549">CJ355*CI355</f>
        <v>0</v>
      </c>
      <c r="CL355" s="162">
        <f>CL351</f>
        <v>0</v>
      </c>
      <c r="CM355" s="260">
        <v>491</v>
      </c>
      <c r="CN355" s="608">
        <f t="shared" ref="CN355:CN366" si="2550">CM355*CL355</f>
        <v>0</v>
      </c>
      <c r="CO355" s="158">
        <f t="shared" ref="CO355:CO366" si="2551">N355+Q355+T355+W355+Z355+AC355+AF355+AI355+AL355+AO355+AR355+AU355+AX355+BA355+BD355+BG355+BJ355+BM355+BP355+BS355+BV355+BY355+CB355+CE355+CH355+CK355+CN355</f>
        <v>-906.32999999999993</v>
      </c>
      <c r="CP355" s="176">
        <f t="shared" ref="CP355:CP366" si="2552">FG355+FD355+FA355+EX355+EU355++ER355+EO355+EL355+EI355+EF355+EC355+DZ355+DW355+DT355+DQ355+DN355+DK355+DH355+DE355+DB355+CY355+CV355</f>
        <v>1667.48</v>
      </c>
      <c r="CQ355" s="731">
        <f t="shared" ref="CQ355:CQ366" si="2553">CO355+CP355</f>
        <v>761.15000000000009</v>
      </c>
      <c r="CR355" s="599"/>
      <c r="CS355" s="359">
        <f>EDATE(CS351,1)</f>
        <v>43831</v>
      </c>
      <c r="CT355" s="161">
        <f>CT351</f>
        <v>0</v>
      </c>
      <c r="CU355" s="624">
        <v>2116.0100000000002</v>
      </c>
      <c r="CV355" s="175">
        <f t="shared" ref="CV355:CV366" si="2554">CU355*CT355</f>
        <v>0</v>
      </c>
      <c r="CW355" s="161">
        <f>CW351</f>
        <v>0</v>
      </c>
      <c r="CX355" s="624">
        <v>211.6</v>
      </c>
      <c r="CY355" s="625">
        <f t="shared" ref="CY355:CY366" si="2555">CX355*CW355</f>
        <v>0</v>
      </c>
      <c r="CZ355" s="161">
        <f>CZ351</f>
        <v>0</v>
      </c>
      <c r="DA355" s="624">
        <v>3302.19</v>
      </c>
      <c r="DB355" s="626">
        <f t="shared" ref="DB355:DB366" si="2556">DA355*CZ355</f>
        <v>0</v>
      </c>
      <c r="DC355" s="161">
        <f>DC351</f>
        <v>0</v>
      </c>
      <c r="DD355" s="624">
        <v>330.22</v>
      </c>
      <c r="DE355" s="626">
        <f t="shared" ref="DE355:DE366" si="2557">DD355*DC355</f>
        <v>0</v>
      </c>
      <c r="DF355" s="161">
        <f>DF351</f>
        <v>0</v>
      </c>
      <c r="DG355" s="624">
        <v>2729.01</v>
      </c>
      <c r="DH355" s="180">
        <f t="shared" ref="DH355:DH366" si="2558">DG355*DF355</f>
        <v>0</v>
      </c>
      <c r="DI355" s="161">
        <f>DI351</f>
        <v>0</v>
      </c>
      <c r="DJ355" s="624">
        <v>1364.5</v>
      </c>
      <c r="DK355" s="625">
        <f t="shared" ref="DK355:DK366" si="2559">DJ355*DI355</f>
        <v>0</v>
      </c>
      <c r="DL355" s="161">
        <f>DL351</f>
        <v>0</v>
      </c>
      <c r="DM355" s="624">
        <v>272.89999999999998</v>
      </c>
      <c r="DN355" s="625">
        <f t="shared" ref="DN355:DN366" si="2560">DM355*DL355</f>
        <v>0</v>
      </c>
      <c r="DO355" s="161">
        <f>DO351</f>
        <v>0</v>
      </c>
      <c r="DP355" s="624">
        <v>-6883</v>
      </c>
      <c r="DQ355" s="180">
        <f t="shared" ref="DQ355:DQ366" si="2561">DP355*DO355</f>
        <v>0</v>
      </c>
      <c r="DR355" s="161">
        <f>DR351</f>
        <v>0</v>
      </c>
      <c r="DS355" s="624">
        <f>DP355/2</f>
        <v>-3441.5</v>
      </c>
      <c r="DT355" s="625">
        <f t="shared" ref="DT355:DT366" si="2562">DS355*DR355</f>
        <v>0</v>
      </c>
      <c r="DU355" s="161">
        <f>DU351</f>
        <v>0</v>
      </c>
      <c r="DV355" s="624">
        <f>DP355/5</f>
        <v>-1376.6</v>
      </c>
      <c r="DW355" s="180">
        <f t="shared" ref="DW355:DW366" si="2563">DV355*DU355</f>
        <v>0</v>
      </c>
      <c r="DX355" s="161">
        <f>DX351</f>
        <v>1</v>
      </c>
      <c r="DY355" s="624">
        <v>1569</v>
      </c>
      <c r="DZ355" s="625">
        <f t="shared" ref="DZ355:DZ366" si="2564">DY355*DX355</f>
        <v>1569</v>
      </c>
      <c r="EA355" s="161">
        <f>EA351</f>
        <v>0</v>
      </c>
      <c r="EB355" s="624">
        <v>156.9</v>
      </c>
      <c r="EC355" s="180">
        <f t="shared" ref="EC355:EC366" si="2565">EB355*EA355</f>
        <v>0</v>
      </c>
      <c r="ED355" s="161">
        <f>ED351</f>
        <v>2</v>
      </c>
      <c r="EE355" s="624">
        <v>-157</v>
      </c>
      <c r="EF355" s="625">
        <f t="shared" ref="EF355:EF366" si="2566">EE355*ED355</f>
        <v>-314</v>
      </c>
      <c r="EG355" s="161">
        <f>EG351</f>
        <v>0</v>
      </c>
      <c r="EH355" s="624">
        <v>682.5</v>
      </c>
      <c r="EI355" s="626">
        <f t="shared" ref="EI355:EI366" si="2567">EH355*EG355</f>
        <v>0</v>
      </c>
      <c r="EJ355" s="161">
        <f>EJ351</f>
        <v>0</v>
      </c>
      <c r="EK355" s="624">
        <v>68.25</v>
      </c>
      <c r="EL355" s="626">
        <f t="shared" ref="EL355:EL366" si="2568">EK355*EJ355</f>
        <v>0</v>
      </c>
      <c r="EM355" s="161">
        <f>EM351</f>
        <v>0</v>
      </c>
      <c r="EN355" s="624">
        <v>-328.75</v>
      </c>
      <c r="EO355" s="180">
        <f t="shared" ref="EO355:EO366" si="2569">EN355*EM355</f>
        <v>0</v>
      </c>
      <c r="EP355" s="161">
        <f>EP351</f>
        <v>0</v>
      </c>
      <c r="EQ355" s="624">
        <v>-164.37</v>
      </c>
      <c r="ER355" s="180">
        <f t="shared" ref="ER355:ER366" si="2570">EQ355*EP355</f>
        <v>0</v>
      </c>
      <c r="ES355" s="161">
        <f>ES351</f>
        <v>0</v>
      </c>
      <c r="ET355" s="624">
        <v>-32.869999999999997</v>
      </c>
      <c r="EU355" s="625">
        <f t="shared" ref="EU355:EU366" si="2571">ET355*ES355</f>
        <v>0</v>
      </c>
      <c r="EV355" s="161">
        <f>EV351</f>
        <v>1</v>
      </c>
      <c r="EW355" s="624">
        <v>274.99</v>
      </c>
      <c r="EX355" s="626">
        <f t="shared" ref="EX355:EX366" si="2572">EW355*EV355</f>
        <v>274.99</v>
      </c>
      <c r="EY355" s="161">
        <f>EY351</f>
        <v>1</v>
      </c>
      <c r="EZ355" s="624">
        <v>137.49</v>
      </c>
      <c r="FA355" s="180">
        <f t="shared" ref="FA355:FA366" si="2573">EZ355*EY355</f>
        <v>137.49</v>
      </c>
      <c r="FB355" s="161">
        <f>FB351</f>
        <v>0</v>
      </c>
      <c r="FC355" s="624">
        <v>27.5</v>
      </c>
      <c r="FD355" s="625">
        <f t="shared" ref="FD355:FD366" si="2574">FC355*FB355</f>
        <v>0</v>
      </c>
      <c r="FE355" s="161">
        <f>FE351</f>
        <v>0</v>
      </c>
      <c r="FF355" s="624">
        <v>-551</v>
      </c>
      <c r="FG355" s="180">
        <f t="shared" ref="FG355:FG366" si="2575">FF355*FE355</f>
        <v>0</v>
      </c>
      <c r="FH355" s="860"/>
      <c r="FI355" s="436"/>
      <c r="FJ355" s="668"/>
      <c r="FK355" s="668"/>
      <c r="FL355" s="668"/>
      <c r="FM355" s="668"/>
      <c r="FN355" s="668"/>
      <c r="FO355" s="668"/>
      <c r="FP355" s="668"/>
      <c r="FQ355" s="668"/>
      <c r="FR355" s="668"/>
      <c r="FS355" s="433"/>
      <c r="FT355" s="433"/>
      <c r="FU355" s="433"/>
      <c r="FV355" s="433"/>
      <c r="FW355" s="433"/>
      <c r="FX355" s="433"/>
      <c r="FY355" s="433"/>
      <c r="FZ355" s="433"/>
      <c r="GA355" s="433"/>
      <c r="GB355" s="433"/>
      <c r="GC355" s="433"/>
      <c r="GD355" s="433"/>
      <c r="GE355" s="433"/>
      <c r="GF355" s="433"/>
      <c r="GG355" s="694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65"/>
      <c r="HG355" s="65"/>
      <c r="HH355" s="65"/>
      <c r="HI355" s="436"/>
      <c r="HJ355" s="65"/>
      <c r="HK355" s="432"/>
      <c r="HL355" s="197"/>
      <c r="HM355" s="196"/>
      <c r="HN355" s="700">
        <f t="shared" ref="HN355:HN366" si="2576">B355</f>
        <v>43831</v>
      </c>
      <c r="HO355" s="160">
        <f t="shared" ref="HO355:HO366" si="2577">HQ355*HR355</f>
        <v>761.15000000000009</v>
      </c>
      <c r="HP355" s="160">
        <f t="shared" ref="HP355:HP366" si="2578">HQ355*HS355</f>
        <v>0</v>
      </c>
      <c r="HQ355" s="171">
        <f t="shared" ref="HQ355:HQ366" si="2579">CQ355</f>
        <v>761.15000000000009</v>
      </c>
      <c r="HR355" s="168">
        <f t="shared" ref="HR355:HR366" si="2580">(HQ355&gt;0)*1</f>
        <v>1</v>
      </c>
      <c r="HS355" s="168">
        <f t="shared" ref="HS355:HS366" si="2581">(HQ355&lt;0)*1</f>
        <v>0</v>
      </c>
      <c r="HT355" s="160">
        <f>HQ355+HT351</f>
        <v>424913.23</v>
      </c>
      <c r="HU355" s="158">
        <f>MAX(HT55:HT355)</f>
        <v>424913.23</v>
      </c>
      <c r="HV355" s="158">
        <f t="shared" ref="HV355:HV366" si="2582">HT355-HU355</f>
        <v>0</v>
      </c>
      <c r="HW355" s="170"/>
      <c r="HX355" s="468"/>
      <c r="HY355" s="156"/>
      <c r="HZ355" s="156"/>
      <c r="IA355" s="156"/>
      <c r="IB355" s="156"/>
      <c r="IC355" s="156"/>
      <c r="ID355" s="156"/>
      <c r="IE355" s="156"/>
      <c r="IF355" s="156"/>
      <c r="IG355" s="156"/>
      <c r="IH355" s="156"/>
      <c r="II355" s="156"/>
      <c r="IJ355" s="156"/>
      <c r="IK355" s="156"/>
      <c r="IL355" s="156"/>
      <c r="IM355" s="156"/>
      <c r="IN355" s="156"/>
      <c r="IO355" s="156"/>
      <c r="IP355" s="156"/>
      <c r="IQ355" s="156"/>
      <c r="IR355" s="156"/>
      <c r="IS355" s="156"/>
      <c r="IT355" s="156"/>
      <c r="IU355" s="156"/>
      <c r="IV355" s="156"/>
      <c r="IW355" s="156"/>
      <c r="IX355" s="156"/>
      <c r="IY355" s="156"/>
      <c r="IZ355" s="156"/>
      <c r="JA355" s="156"/>
      <c r="JB355" s="156"/>
      <c r="JC355" s="156"/>
      <c r="JD355" s="156"/>
      <c r="JE355" s="156"/>
      <c r="JF355" s="156"/>
      <c r="JG355" s="156"/>
      <c r="JH355" s="156"/>
      <c r="JI355" s="156"/>
      <c r="JJ355" s="156"/>
      <c r="JK355" s="156"/>
      <c r="JL355" s="156"/>
      <c r="JM355" s="156"/>
      <c r="JN355" s="156"/>
      <c r="JO355" s="156"/>
      <c r="JP355" s="156"/>
      <c r="JQ355" s="156"/>
      <c r="JR355" s="156"/>
      <c r="JS355" s="156"/>
      <c r="JT355" s="156"/>
      <c r="JU355" s="156"/>
    </row>
    <row r="356" spans="1:281" s="174" customFormat="1" ht="19.5" customHeight="1" x14ac:dyDescent="0.35">
      <c r="A356" s="156"/>
      <c r="B356" s="813">
        <f t="shared" ref="B356:B366" si="2583">EDATE(B355,1)</f>
        <v>43862</v>
      </c>
      <c r="C356" s="814">
        <f t="shared" ref="C356:C366" si="2584">G355</f>
        <v>25761.15</v>
      </c>
      <c r="D356" s="816">
        <v>0</v>
      </c>
      <c r="E356" s="816">
        <v>0</v>
      </c>
      <c r="F356" s="814">
        <f t="shared" si="2522"/>
        <v>5008.8700000000008</v>
      </c>
      <c r="G356" s="817">
        <f t="shared" ref="G356:G366" si="2585">F356+G355</f>
        <v>30770.020000000004</v>
      </c>
      <c r="H356" s="818">
        <f t="shared" ref="H356:H366" si="2586">F356/G355</f>
        <v>0.19443503104480975</v>
      </c>
      <c r="I356" s="765">
        <f t="shared" ref="I356:I366" si="2587">F356+I355</f>
        <v>429922.1</v>
      </c>
      <c r="J356" s="159">
        <f t="shared" si="2523"/>
        <v>0</v>
      </c>
      <c r="K356" s="267">
        <v>43862</v>
      </c>
      <c r="L356" s="162">
        <f t="shared" ref="L356:L366" si="2588">L355</f>
        <v>0</v>
      </c>
      <c r="M356" s="260">
        <v>13563</v>
      </c>
      <c r="N356" s="175">
        <f t="shared" si="2524"/>
        <v>0</v>
      </c>
      <c r="O356" s="162">
        <f t="shared" ref="O356:O366" si="2589">O355</f>
        <v>0</v>
      </c>
      <c r="P356" s="260">
        <v>1321.2</v>
      </c>
      <c r="Q356" s="176">
        <f t="shared" si="2525"/>
        <v>0</v>
      </c>
      <c r="R356" s="161">
        <f t="shared" ref="R356:R366" si="2590">R355</f>
        <v>0</v>
      </c>
      <c r="S356" s="260">
        <v>14079.4</v>
      </c>
      <c r="T356" s="177">
        <f t="shared" si="2526"/>
        <v>0</v>
      </c>
      <c r="U356" s="164">
        <f t="shared" ref="U356:U366" si="2591">U355</f>
        <v>0</v>
      </c>
      <c r="V356" s="260">
        <v>1372.84</v>
      </c>
      <c r="W356" s="177">
        <f t="shared" si="2527"/>
        <v>0</v>
      </c>
      <c r="X356" s="164">
        <f t="shared" ref="X356:X366" si="2592">X355</f>
        <v>0</v>
      </c>
      <c r="Y356" s="247">
        <v>-296</v>
      </c>
      <c r="Z356" s="178">
        <f t="shared" si="2528"/>
        <v>0</v>
      </c>
      <c r="AA356" s="165">
        <f t="shared" ref="AA356:AA366" si="2593">AA355</f>
        <v>0</v>
      </c>
      <c r="AB356" s="247">
        <v>-148</v>
      </c>
      <c r="AC356" s="179">
        <f t="shared" si="2529"/>
        <v>0</v>
      </c>
      <c r="AD356" s="164">
        <f t="shared" ref="AD356:AD366" si="2594">AD355</f>
        <v>0</v>
      </c>
      <c r="AE356" s="247">
        <v>-29.6</v>
      </c>
      <c r="AF356" s="179">
        <f t="shared" si="2530"/>
        <v>0</v>
      </c>
      <c r="AG356" s="164">
        <f t="shared" ref="AG356:AG366" si="2595">AG355</f>
        <v>0</v>
      </c>
      <c r="AH356" s="439">
        <v>2571.5</v>
      </c>
      <c r="AI356" s="178">
        <f t="shared" si="2531"/>
        <v>0</v>
      </c>
      <c r="AJ356" s="165">
        <f t="shared" ref="AJ356:AJ366" si="2596">AJ355</f>
        <v>0</v>
      </c>
      <c r="AK356" s="439">
        <v>1246.75</v>
      </c>
      <c r="AL356" s="179">
        <f t="shared" si="2532"/>
        <v>0</v>
      </c>
      <c r="AM356" s="164">
        <f t="shared" ref="AM356:AM366" si="2597">AM355</f>
        <v>0</v>
      </c>
      <c r="AN356" s="439">
        <v>451.9</v>
      </c>
      <c r="AO356" s="178">
        <f t="shared" si="2533"/>
        <v>0</v>
      </c>
      <c r="AP356" s="165">
        <f t="shared" ref="AP356:AP366" si="2598">AP355</f>
        <v>0</v>
      </c>
      <c r="AQ356" s="260">
        <v>1841</v>
      </c>
      <c r="AR356" s="179">
        <f t="shared" si="2534"/>
        <v>0</v>
      </c>
      <c r="AS356" s="164">
        <f t="shared" ref="AS356:AS366" si="2599">AS355</f>
        <v>1</v>
      </c>
      <c r="AT356" s="260">
        <v>184.1</v>
      </c>
      <c r="AU356" s="180">
        <f t="shared" si="2535"/>
        <v>184.1</v>
      </c>
      <c r="AV356" s="162">
        <f t="shared" ref="AV356:AV366" si="2600">AV355</f>
        <v>0</v>
      </c>
      <c r="AW356" s="260">
        <v>902</v>
      </c>
      <c r="AX356" s="176">
        <f t="shared" si="2536"/>
        <v>0</v>
      </c>
      <c r="AY356" s="161">
        <f t="shared" ref="AY356:AY366" si="2601">AY355</f>
        <v>0</v>
      </c>
      <c r="AZ356" s="247">
        <v>-1274</v>
      </c>
      <c r="BA356" s="181">
        <f t="shared" si="2537"/>
        <v>0</v>
      </c>
      <c r="BB356" s="162">
        <f t="shared" ref="BB356:BB366" si="2602">BB355</f>
        <v>0</v>
      </c>
      <c r="BC356" s="247">
        <v>-131.30000000000001</v>
      </c>
      <c r="BD356" s="182">
        <f t="shared" si="2538"/>
        <v>0</v>
      </c>
      <c r="BE356" s="161">
        <f t="shared" ref="BE356:BE366" si="2603">BE355</f>
        <v>0</v>
      </c>
      <c r="BF356" s="248">
        <v>1468.5</v>
      </c>
      <c r="BG356" s="182">
        <f t="shared" si="2539"/>
        <v>0</v>
      </c>
      <c r="BH356" s="161">
        <f t="shared" ref="BH356:BH366" si="2604">BH355</f>
        <v>0</v>
      </c>
      <c r="BI356" s="248">
        <v>714.75</v>
      </c>
      <c r="BJ356" s="180">
        <f t="shared" si="2540"/>
        <v>0</v>
      </c>
      <c r="BK356" s="161">
        <f t="shared" ref="BK356:BK366" si="2605">BK355</f>
        <v>1</v>
      </c>
      <c r="BL356" s="248">
        <v>111.75</v>
      </c>
      <c r="BM356" s="180">
        <f t="shared" si="2541"/>
        <v>111.75</v>
      </c>
      <c r="BN356" s="161">
        <f t="shared" ref="BN356:BN366" si="2606">BN355</f>
        <v>0</v>
      </c>
      <c r="BO356" s="259">
        <v>-546.75</v>
      </c>
      <c r="BP356" s="176">
        <f t="shared" si="2542"/>
        <v>0</v>
      </c>
      <c r="BQ356" s="161">
        <f t="shared" ref="BQ356:BQ366" si="2607">BQ355</f>
        <v>0</v>
      </c>
      <c r="BR356" s="259">
        <v>-315.5</v>
      </c>
      <c r="BS356" s="182">
        <f t="shared" si="2543"/>
        <v>0</v>
      </c>
      <c r="BT356" s="161">
        <f t="shared" ref="BT356:BT366" si="2608">BT355</f>
        <v>1</v>
      </c>
      <c r="BU356" s="259">
        <v>-196.75</v>
      </c>
      <c r="BV356" s="180">
        <f t="shared" si="2544"/>
        <v>-196.75</v>
      </c>
      <c r="BW356" s="162">
        <f t="shared" ref="BW356:BW366" si="2609">BW355</f>
        <v>1</v>
      </c>
      <c r="BX356" s="259">
        <v>-101.75</v>
      </c>
      <c r="BY356" s="176">
        <f t="shared" si="2545"/>
        <v>-101.75</v>
      </c>
      <c r="BZ356" s="161">
        <f t="shared" ref="BZ356:BZ366" si="2610">BZ355</f>
        <v>0</v>
      </c>
      <c r="CA356" s="260">
        <v>741.99</v>
      </c>
      <c r="CB356" s="180">
        <f t="shared" si="2546"/>
        <v>0</v>
      </c>
      <c r="CC356" s="162">
        <f t="shared" ref="CC356:CC366" si="2611">CC355</f>
        <v>0</v>
      </c>
      <c r="CD356" s="260">
        <v>3671.8</v>
      </c>
      <c r="CE356" s="182">
        <f t="shared" si="2547"/>
        <v>0</v>
      </c>
      <c r="CF356" s="410">
        <f t="shared" ref="CF356:CF366" si="2612">CF355</f>
        <v>0</v>
      </c>
      <c r="CG356" s="260">
        <v>6320</v>
      </c>
      <c r="CH356" s="182">
        <f t="shared" si="2548"/>
        <v>0</v>
      </c>
      <c r="CI356" s="416">
        <f t="shared" ref="CI356:CI366" si="2613">CI355</f>
        <v>0</v>
      </c>
      <c r="CJ356" s="260">
        <v>3160</v>
      </c>
      <c r="CK356" s="444">
        <f t="shared" si="2549"/>
        <v>0</v>
      </c>
      <c r="CL356" s="162">
        <f t="shared" ref="CL356:CL366" si="2614">CL355</f>
        <v>0</v>
      </c>
      <c r="CM356" s="260">
        <v>632</v>
      </c>
      <c r="CN356" s="608">
        <f t="shared" si="2550"/>
        <v>0</v>
      </c>
      <c r="CO356" s="158">
        <f t="shared" si="2551"/>
        <v>-2.6499999999999773</v>
      </c>
      <c r="CP356" s="176">
        <f t="shared" si="2552"/>
        <v>5011.5200000000004</v>
      </c>
      <c r="CQ356" s="731">
        <f t="shared" si="2553"/>
        <v>5008.8700000000008</v>
      </c>
      <c r="CR356" s="599"/>
      <c r="CS356" s="359">
        <f t="shared" ref="CS356:CS366" si="2615">EDATE(CS355,1)</f>
        <v>43862</v>
      </c>
      <c r="CT356" s="161">
        <f t="shared" ref="CT356:CT366" si="2616">CT355</f>
        <v>0</v>
      </c>
      <c r="CU356" s="624">
        <v>12240.02</v>
      </c>
      <c r="CV356" s="175">
        <f t="shared" si="2554"/>
        <v>0</v>
      </c>
      <c r="CW356" s="161">
        <f t="shared" ref="CW356:CW366" si="2617">CW355</f>
        <v>0</v>
      </c>
      <c r="CX356" s="624">
        <v>1224</v>
      </c>
      <c r="CY356" s="625">
        <f t="shared" si="2555"/>
        <v>0</v>
      </c>
      <c r="CZ356" s="161">
        <f t="shared" ref="CZ356:CZ366" si="2618">CZ355</f>
        <v>0</v>
      </c>
      <c r="DA356" s="624">
        <v>11013.16</v>
      </c>
      <c r="DB356" s="626">
        <f t="shared" si="2556"/>
        <v>0</v>
      </c>
      <c r="DC356" s="161">
        <f t="shared" ref="DC356:DC366" si="2619">DC355</f>
        <v>0</v>
      </c>
      <c r="DD356" s="624">
        <v>1101.31</v>
      </c>
      <c r="DE356" s="626">
        <f t="shared" si="2557"/>
        <v>0</v>
      </c>
      <c r="DF356" s="161">
        <f t="shared" ref="DF356:DF366" si="2620">DF355</f>
        <v>0</v>
      </c>
      <c r="DG356" s="624">
        <v>3319</v>
      </c>
      <c r="DH356" s="180">
        <f t="shared" si="2558"/>
        <v>0</v>
      </c>
      <c r="DI356" s="161">
        <f t="shared" ref="DI356:DI366" si="2621">DI355</f>
        <v>0</v>
      </c>
      <c r="DJ356" s="624">
        <v>1659.5</v>
      </c>
      <c r="DK356" s="625">
        <f t="shared" si="2559"/>
        <v>0</v>
      </c>
      <c r="DL356" s="161">
        <f t="shared" ref="DL356:DL366" si="2622">DL355</f>
        <v>0</v>
      </c>
      <c r="DM356" s="624">
        <v>331.9</v>
      </c>
      <c r="DN356" s="625">
        <f t="shared" si="2560"/>
        <v>0</v>
      </c>
      <c r="DO356" s="161">
        <f t="shared" ref="DO356:DO366" si="2623">DO355</f>
        <v>0</v>
      </c>
      <c r="DP356" s="624">
        <v>2984.5</v>
      </c>
      <c r="DQ356" s="180">
        <f t="shared" si="2561"/>
        <v>0</v>
      </c>
      <c r="DR356" s="161">
        <f t="shared" ref="DR356:DR366" si="2624">DR355</f>
        <v>0</v>
      </c>
      <c r="DS356" s="624">
        <v>1492.24</v>
      </c>
      <c r="DT356" s="625">
        <f t="shared" si="2562"/>
        <v>0</v>
      </c>
      <c r="DU356" s="161">
        <f t="shared" ref="DU356:DU366" si="2625">DU355</f>
        <v>0</v>
      </c>
      <c r="DV356" s="624">
        <v>596.9</v>
      </c>
      <c r="DW356" s="180">
        <f t="shared" si="2563"/>
        <v>0</v>
      </c>
      <c r="DX356" s="161">
        <f t="shared" ref="DX356:DX366" si="2626">DX355</f>
        <v>1</v>
      </c>
      <c r="DY356" s="624">
        <v>-520</v>
      </c>
      <c r="DZ356" s="625">
        <f t="shared" si="2564"/>
        <v>-520</v>
      </c>
      <c r="EA356" s="161">
        <f t="shared" ref="EA356:EA366" si="2627">EA355</f>
        <v>0</v>
      </c>
      <c r="EB356" s="624">
        <v>-52</v>
      </c>
      <c r="EC356" s="180">
        <f t="shared" si="2565"/>
        <v>0</v>
      </c>
      <c r="ED356" s="161">
        <f t="shared" ref="ED356:ED366" si="2628">ED355</f>
        <v>2</v>
      </c>
      <c r="EE356" s="624">
        <v>572.01</v>
      </c>
      <c r="EF356" s="625">
        <f t="shared" si="2566"/>
        <v>1144.02</v>
      </c>
      <c r="EG356" s="161">
        <f t="shared" ref="EG356:EG366" si="2629">EG355</f>
        <v>0</v>
      </c>
      <c r="EH356" s="624">
        <v>-860</v>
      </c>
      <c r="EI356" s="626">
        <f t="shared" si="2567"/>
        <v>0</v>
      </c>
      <c r="EJ356" s="161">
        <f t="shared" ref="EJ356:EJ366" si="2630">EJ355</f>
        <v>0</v>
      </c>
      <c r="EK356" s="624">
        <v>-86</v>
      </c>
      <c r="EL356" s="626">
        <f t="shared" si="2568"/>
        <v>0</v>
      </c>
      <c r="EM356" s="161">
        <f t="shared" ref="EM356:EM366" si="2631">EM355</f>
        <v>0</v>
      </c>
      <c r="EN356" s="624">
        <v>3297.5</v>
      </c>
      <c r="EO356" s="180">
        <f t="shared" si="2569"/>
        <v>0</v>
      </c>
      <c r="EP356" s="161">
        <f t="shared" ref="EP356:EP366" si="2632">EP355</f>
        <v>0</v>
      </c>
      <c r="EQ356" s="624">
        <v>1648.75</v>
      </c>
      <c r="ER356" s="180">
        <f t="shared" si="2570"/>
        <v>0</v>
      </c>
      <c r="ES356" s="161">
        <f t="shared" ref="ES356:ES366" si="2633">ES355</f>
        <v>0</v>
      </c>
      <c r="ET356" s="624">
        <v>329.75</v>
      </c>
      <c r="EU356" s="625">
        <f t="shared" si="2571"/>
        <v>0</v>
      </c>
      <c r="EV356" s="161">
        <f t="shared" ref="EV356:EV366" si="2634">EV355</f>
        <v>1</v>
      </c>
      <c r="EW356" s="624">
        <v>2925</v>
      </c>
      <c r="EX356" s="626">
        <f t="shared" si="2572"/>
        <v>2925</v>
      </c>
      <c r="EY356" s="161">
        <f t="shared" ref="EY356:EY366" si="2635">EY355</f>
        <v>1</v>
      </c>
      <c r="EZ356" s="624">
        <v>1462.5</v>
      </c>
      <c r="FA356" s="180">
        <f t="shared" si="2573"/>
        <v>1462.5</v>
      </c>
      <c r="FB356" s="161">
        <f t="shared" ref="FB356:FB366" si="2636">FB355</f>
        <v>0</v>
      </c>
      <c r="FC356" s="624">
        <v>292.5</v>
      </c>
      <c r="FD356" s="625">
        <f t="shared" si="2574"/>
        <v>0</v>
      </c>
      <c r="FE356" s="161">
        <f t="shared" ref="FE356:FE366" si="2637">FE355</f>
        <v>0</v>
      </c>
      <c r="FF356" s="624">
        <v>1227.99</v>
      </c>
      <c r="FG356" s="180">
        <f t="shared" si="2575"/>
        <v>0</v>
      </c>
      <c r="FH356" s="860"/>
      <c r="FI356" s="436"/>
      <c r="FJ356" s="668"/>
      <c r="FK356" s="668"/>
      <c r="FL356" s="668"/>
      <c r="FM356" s="668"/>
      <c r="FN356" s="668"/>
      <c r="FO356" s="668"/>
      <c r="FP356" s="668"/>
      <c r="FQ356" s="668"/>
      <c r="FR356" s="668"/>
      <c r="FS356" s="433"/>
      <c r="FT356" s="433"/>
      <c r="FU356" s="433"/>
      <c r="FV356" s="433"/>
      <c r="FW356" s="433"/>
      <c r="FX356" s="433"/>
      <c r="FY356" s="433"/>
      <c r="FZ356" s="433"/>
      <c r="GA356" s="433"/>
      <c r="GB356" s="433"/>
      <c r="GC356" s="433"/>
      <c r="GD356" s="433"/>
      <c r="GE356" s="433"/>
      <c r="GF356" s="433"/>
      <c r="GG356" s="694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65"/>
      <c r="HG356" s="65"/>
      <c r="HH356" s="65"/>
      <c r="HI356" s="436"/>
      <c r="HJ356" s="65"/>
      <c r="HK356" s="432"/>
      <c r="HL356" s="197"/>
      <c r="HM356" s="196"/>
      <c r="HN356" s="700">
        <f t="shared" si="2576"/>
        <v>43862</v>
      </c>
      <c r="HO356" s="160">
        <f t="shared" si="2577"/>
        <v>5008.8700000000008</v>
      </c>
      <c r="HP356" s="160">
        <f t="shared" si="2578"/>
        <v>0</v>
      </c>
      <c r="HQ356" s="171">
        <f t="shared" si="2579"/>
        <v>5008.8700000000008</v>
      </c>
      <c r="HR356" s="168">
        <f t="shared" si="2580"/>
        <v>1</v>
      </c>
      <c r="HS356" s="168">
        <f t="shared" si="2581"/>
        <v>0</v>
      </c>
      <c r="HT356" s="160">
        <f t="shared" ref="HT356:HT366" si="2638">HQ356+HT355</f>
        <v>429922.1</v>
      </c>
      <c r="HU356" s="158">
        <f>MAX(HT55:HT356)</f>
        <v>429922.1</v>
      </c>
      <c r="HV356" s="158">
        <f t="shared" si="2582"/>
        <v>0</v>
      </c>
      <c r="HW356" s="170"/>
      <c r="HX356" s="468"/>
      <c r="HY356" s="156"/>
      <c r="HZ356" s="156"/>
      <c r="IA356" s="156"/>
      <c r="IB356" s="156"/>
      <c r="IC356" s="156"/>
      <c r="ID356" s="156"/>
      <c r="IE356" s="156"/>
      <c r="IF356" s="156"/>
      <c r="IG356" s="156"/>
      <c r="IH356" s="156"/>
      <c r="II356" s="156"/>
      <c r="IJ356" s="156"/>
      <c r="IK356" s="156"/>
      <c r="IL356" s="156"/>
      <c r="IM356" s="156"/>
      <c r="IN356" s="156"/>
      <c r="IO356" s="156"/>
      <c r="IP356" s="156"/>
      <c r="IQ356" s="156"/>
      <c r="IR356" s="156"/>
      <c r="IS356" s="156"/>
      <c r="IT356" s="156"/>
      <c r="IU356" s="156"/>
      <c r="IV356" s="156"/>
      <c r="IW356" s="156"/>
      <c r="IX356" s="156"/>
      <c r="IY356" s="156"/>
      <c r="IZ356" s="156"/>
      <c r="JA356" s="156"/>
      <c r="JB356" s="156"/>
      <c r="JC356" s="156"/>
      <c r="JD356" s="156"/>
      <c r="JE356" s="156"/>
      <c r="JF356" s="156"/>
      <c r="JG356" s="156"/>
      <c r="JH356" s="156"/>
      <c r="JI356" s="156"/>
      <c r="JJ356" s="156"/>
      <c r="JK356" s="156"/>
      <c r="JL356" s="156"/>
      <c r="JM356" s="156"/>
      <c r="JN356" s="156"/>
      <c r="JO356" s="156"/>
      <c r="JP356" s="156"/>
      <c r="JQ356" s="156"/>
      <c r="JR356" s="156"/>
      <c r="JS356" s="156"/>
      <c r="JT356" s="156"/>
      <c r="JU356" s="156"/>
    </row>
    <row r="357" spans="1:281" s="174" customFormat="1" ht="19.5" customHeight="1" x14ac:dyDescent="0.35">
      <c r="A357" s="156"/>
      <c r="B357" s="813">
        <f t="shared" si="2583"/>
        <v>43891</v>
      </c>
      <c r="C357" s="814">
        <f t="shared" si="2584"/>
        <v>30770.020000000004</v>
      </c>
      <c r="D357" s="816">
        <v>0</v>
      </c>
      <c r="E357" s="816">
        <v>0</v>
      </c>
      <c r="F357" s="814">
        <f t="shared" si="2522"/>
        <v>9085.66</v>
      </c>
      <c r="G357" s="817">
        <f t="shared" si="2585"/>
        <v>39855.680000000008</v>
      </c>
      <c r="H357" s="818">
        <f t="shared" si="2586"/>
        <v>0.29527637616095143</v>
      </c>
      <c r="I357" s="765">
        <f t="shared" si="2587"/>
        <v>439007.75999999995</v>
      </c>
      <c r="J357" s="159">
        <f t="shared" si="2523"/>
        <v>0</v>
      </c>
      <c r="K357" s="267">
        <v>43891</v>
      </c>
      <c r="L357" s="162">
        <f t="shared" si="2588"/>
        <v>0</v>
      </c>
      <c r="M357" s="260">
        <v>16378.5</v>
      </c>
      <c r="N357" s="175">
        <f t="shared" si="2524"/>
        <v>0</v>
      </c>
      <c r="O357" s="162">
        <f t="shared" si="2589"/>
        <v>0</v>
      </c>
      <c r="P357" s="260">
        <v>1637.85</v>
      </c>
      <c r="Q357" s="176">
        <f t="shared" si="2525"/>
        <v>0</v>
      </c>
      <c r="R357" s="161">
        <f t="shared" si="2590"/>
        <v>0</v>
      </c>
      <c r="S357" s="260">
        <v>12966.6</v>
      </c>
      <c r="T357" s="177">
        <f t="shared" si="2526"/>
        <v>0</v>
      </c>
      <c r="U357" s="164">
        <f t="shared" si="2591"/>
        <v>0</v>
      </c>
      <c r="V357" s="260">
        <v>1296.6600000000001</v>
      </c>
      <c r="W357" s="177">
        <f t="shared" si="2527"/>
        <v>0</v>
      </c>
      <c r="X357" s="164">
        <f t="shared" si="2592"/>
        <v>0</v>
      </c>
      <c r="Y357" s="247">
        <v>-6618</v>
      </c>
      <c r="Z357" s="178">
        <f t="shared" si="2528"/>
        <v>0</v>
      </c>
      <c r="AA357" s="165">
        <f t="shared" si="2593"/>
        <v>0</v>
      </c>
      <c r="AB357" s="247">
        <v>-3348</v>
      </c>
      <c r="AC357" s="179">
        <f t="shared" si="2529"/>
        <v>0</v>
      </c>
      <c r="AD357" s="164">
        <f t="shared" si="2594"/>
        <v>0</v>
      </c>
      <c r="AE357" s="247">
        <v>-732</v>
      </c>
      <c r="AF357" s="179">
        <f t="shared" si="2530"/>
        <v>0</v>
      </c>
      <c r="AG357" s="164">
        <f t="shared" si="2595"/>
        <v>0</v>
      </c>
      <c r="AH357" s="439">
        <v>13471.5</v>
      </c>
      <c r="AI357" s="178">
        <f t="shared" si="2531"/>
        <v>0</v>
      </c>
      <c r="AJ357" s="165">
        <f t="shared" si="2596"/>
        <v>0</v>
      </c>
      <c r="AK357" s="439">
        <v>6735.75</v>
      </c>
      <c r="AL357" s="179">
        <f t="shared" si="2532"/>
        <v>0</v>
      </c>
      <c r="AM357" s="164">
        <f t="shared" si="2597"/>
        <v>0</v>
      </c>
      <c r="AN357" s="439">
        <v>2694.3</v>
      </c>
      <c r="AO357" s="178">
        <f t="shared" si="2533"/>
        <v>0</v>
      </c>
      <c r="AP357" s="165">
        <f t="shared" si="2598"/>
        <v>0</v>
      </c>
      <c r="AQ357" s="260">
        <v>3646</v>
      </c>
      <c r="AR357" s="179">
        <f t="shared" si="2534"/>
        <v>0</v>
      </c>
      <c r="AS357" s="164">
        <f t="shared" si="2599"/>
        <v>1</v>
      </c>
      <c r="AT357" s="260">
        <v>364.6</v>
      </c>
      <c r="AU357" s="180">
        <f t="shared" si="2535"/>
        <v>364.6</v>
      </c>
      <c r="AV357" s="162">
        <f t="shared" si="2600"/>
        <v>0</v>
      </c>
      <c r="AW357" s="260">
        <v>3559</v>
      </c>
      <c r="AX357" s="176">
        <f t="shared" si="2536"/>
        <v>0</v>
      </c>
      <c r="AY357" s="161">
        <f t="shared" si="2601"/>
        <v>0</v>
      </c>
      <c r="AZ357" s="247">
        <v>-1545.5</v>
      </c>
      <c r="BA357" s="181">
        <f t="shared" si="2537"/>
        <v>0</v>
      </c>
      <c r="BB357" s="162">
        <f t="shared" si="2602"/>
        <v>0</v>
      </c>
      <c r="BC357" s="247">
        <v>-162.35</v>
      </c>
      <c r="BD357" s="182">
        <f t="shared" si="2538"/>
        <v>0</v>
      </c>
      <c r="BE357" s="161">
        <f t="shared" si="2603"/>
        <v>0</v>
      </c>
      <c r="BF357" s="247">
        <v>-2925.25</v>
      </c>
      <c r="BG357" s="182">
        <f t="shared" si="2539"/>
        <v>0</v>
      </c>
      <c r="BH357" s="161">
        <f t="shared" si="2604"/>
        <v>0</v>
      </c>
      <c r="BI357" s="247">
        <v>-1482.13</v>
      </c>
      <c r="BJ357" s="180">
        <f t="shared" si="2540"/>
        <v>0</v>
      </c>
      <c r="BK357" s="161">
        <f t="shared" si="2605"/>
        <v>1</v>
      </c>
      <c r="BL357" s="247">
        <v>-327.63</v>
      </c>
      <c r="BM357" s="180">
        <f t="shared" si="2541"/>
        <v>-327.63</v>
      </c>
      <c r="BN357" s="161">
        <f t="shared" si="2606"/>
        <v>0</v>
      </c>
      <c r="BO357" s="260">
        <v>953.25</v>
      </c>
      <c r="BP357" s="176">
        <f t="shared" si="2542"/>
        <v>0</v>
      </c>
      <c r="BQ357" s="161">
        <f t="shared" si="2607"/>
        <v>0</v>
      </c>
      <c r="BR357" s="259">
        <v>-551.51</v>
      </c>
      <c r="BS357" s="182">
        <f t="shared" si="2543"/>
        <v>0</v>
      </c>
      <c r="BT357" s="161">
        <f t="shared" si="2608"/>
        <v>1</v>
      </c>
      <c r="BU357" s="259">
        <v>-295.26</v>
      </c>
      <c r="BV357" s="180">
        <f t="shared" si="2544"/>
        <v>-295.26</v>
      </c>
      <c r="BW357" s="162">
        <f t="shared" si="2609"/>
        <v>1</v>
      </c>
      <c r="BX357" s="259">
        <v>-90.25</v>
      </c>
      <c r="BY357" s="176">
        <f t="shared" si="2545"/>
        <v>-90.25</v>
      </c>
      <c r="BZ357" s="161">
        <f t="shared" si="2610"/>
        <v>0</v>
      </c>
      <c r="CA357" s="260">
        <v>964</v>
      </c>
      <c r="CB357" s="180">
        <f t="shared" si="2546"/>
        <v>0</v>
      </c>
      <c r="CC357" s="162">
        <f t="shared" si="2611"/>
        <v>0</v>
      </c>
      <c r="CD357" s="260">
        <v>10966.05</v>
      </c>
      <c r="CE357" s="182">
        <f t="shared" si="2547"/>
        <v>0</v>
      </c>
      <c r="CF357" s="410">
        <f t="shared" si="2612"/>
        <v>0</v>
      </c>
      <c r="CG357" s="260">
        <v>25160</v>
      </c>
      <c r="CH357" s="182">
        <f t="shared" si="2548"/>
        <v>0</v>
      </c>
      <c r="CI357" s="416">
        <f t="shared" si="2613"/>
        <v>0</v>
      </c>
      <c r="CJ357" s="260">
        <v>12580</v>
      </c>
      <c r="CK357" s="444">
        <f t="shared" si="2549"/>
        <v>0</v>
      </c>
      <c r="CL357" s="162">
        <f t="shared" si="2614"/>
        <v>0</v>
      </c>
      <c r="CM357" s="260">
        <v>2516</v>
      </c>
      <c r="CN357" s="608">
        <f t="shared" si="2550"/>
        <v>0</v>
      </c>
      <c r="CO357" s="158">
        <f t="shared" si="2551"/>
        <v>-348.53999999999996</v>
      </c>
      <c r="CP357" s="176">
        <f t="shared" si="2552"/>
        <v>9434.2000000000007</v>
      </c>
      <c r="CQ357" s="731">
        <f t="shared" si="2553"/>
        <v>9085.66</v>
      </c>
      <c r="CR357" s="599"/>
      <c r="CS357" s="359">
        <f t="shared" si="2615"/>
        <v>43891</v>
      </c>
      <c r="CT357" s="161">
        <f t="shared" si="2616"/>
        <v>0</v>
      </c>
      <c r="CU357" s="624">
        <v>25082.01</v>
      </c>
      <c r="CV357" s="175">
        <f t="shared" si="2554"/>
        <v>0</v>
      </c>
      <c r="CW357" s="161">
        <f t="shared" si="2617"/>
        <v>0</v>
      </c>
      <c r="CX357" s="624">
        <v>2508.1999999999998</v>
      </c>
      <c r="CY357" s="625">
        <f t="shared" si="2555"/>
        <v>0</v>
      </c>
      <c r="CZ357" s="161">
        <f t="shared" si="2618"/>
        <v>0</v>
      </c>
      <c r="DA357" s="624">
        <v>-725</v>
      </c>
      <c r="DB357" s="626">
        <f t="shared" si="2556"/>
        <v>0</v>
      </c>
      <c r="DC357" s="161">
        <f t="shared" si="2619"/>
        <v>0</v>
      </c>
      <c r="DD357" s="624">
        <v>-72.5</v>
      </c>
      <c r="DE357" s="626">
        <f t="shared" si="2557"/>
        <v>0</v>
      </c>
      <c r="DF357" s="161">
        <f t="shared" si="2620"/>
        <v>0</v>
      </c>
      <c r="DG357" s="624">
        <v>-5097</v>
      </c>
      <c r="DH357" s="180">
        <f t="shared" si="2558"/>
        <v>0</v>
      </c>
      <c r="DI357" s="161">
        <f t="shared" si="2621"/>
        <v>0</v>
      </c>
      <c r="DJ357" s="624">
        <v>-2548.5</v>
      </c>
      <c r="DK357" s="625">
        <f t="shared" si="2559"/>
        <v>0</v>
      </c>
      <c r="DL357" s="161">
        <f t="shared" si="2622"/>
        <v>0</v>
      </c>
      <c r="DM357" s="624">
        <v>-509.7</v>
      </c>
      <c r="DN357" s="625">
        <f t="shared" si="2560"/>
        <v>0</v>
      </c>
      <c r="DO357" s="161">
        <f t="shared" si="2623"/>
        <v>0</v>
      </c>
      <c r="DP357" s="624">
        <v>24524.51</v>
      </c>
      <c r="DQ357" s="180">
        <f t="shared" si="2561"/>
        <v>0</v>
      </c>
      <c r="DR357" s="161">
        <f t="shared" si="2624"/>
        <v>0</v>
      </c>
      <c r="DS357" s="624">
        <v>12262.26</v>
      </c>
      <c r="DT357" s="625">
        <f t="shared" si="2562"/>
        <v>0</v>
      </c>
      <c r="DU357" s="161">
        <f t="shared" si="2625"/>
        <v>0</v>
      </c>
      <c r="DV357" s="624">
        <v>4904.8999999999996</v>
      </c>
      <c r="DW357" s="180">
        <f t="shared" si="2563"/>
        <v>0</v>
      </c>
      <c r="DX357" s="161">
        <f t="shared" si="2626"/>
        <v>1</v>
      </c>
      <c r="DY357" s="624">
        <v>-2257</v>
      </c>
      <c r="DZ357" s="625">
        <f t="shared" si="2564"/>
        <v>-2257</v>
      </c>
      <c r="EA357" s="161">
        <f t="shared" si="2627"/>
        <v>0</v>
      </c>
      <c r="EB357" s="624">
        <v>-225.7</v>
      </c>
      <c r="EC357" s="180">
        <f t="shared" si="2565"/>
        <v>0</v>
      </c>
      <c r="ED357" s="161">
        <f t="shared" si="2628"/>
        <v>2</v>
      </c>
      <c r="EE357" s="624">
        <v>3154.99</v>
      </c>
      <c r="EF357" s="625">
        <f t="shared" si="2566"/>
        <v>6309.98</v>
      </c>
      <c r="EG357" s="161">
        <f t="shared" si="2629"/>
        <v>0</v>
      </c>
      <c r="EH357" s="624">
        <v>673.74</v>
      </c>
      <c r="EI357" s="626">
        <f t="shared" si="2567"/>
        <v>0</v>
      </c>
      <c r="EJ357" s="161">
        <f t="shared" si="2630"/>
        <v>0</v>
      </c>
      <c r="EK357" s="624">
        <v>67.38</v>
      </c>
      <c r="EL357" s="626">
        <f t="shared" si="2568"/>
        <v>0</v>
      </c>
      <c r="EM357" s="161">
        <f t="shared" si="2631"/>
        <v>0</v>
      </c>
      <c r="EN357" s="624">
        <v>-2658.75</v>
      </c>
      <c r="EO357" s="180">
        <f t="shared" si="2569"/>
        <v>0</v>
      </c>
      <c r="EP357" s="161">
        <f t="shared" si="2632"/>
        <v>0</v>
      </c>
      <c r="EQ357" s="624">
        <v>-1329.38</v>
      </c>
      <c r="ER357" s="180">
        <f t="shared" si="2570"/>
        <v>0</v>
      </c>
      <c r="ES357" s="161">
        <f t="shared" si="2633"/>
        <v>0</v>
      </c>
      <c r="ET357" s="624">
        <v>-265.88</v>
      </c>
      <c r="EU357" s="625">
        <f t="shared" si="2571"/>
        <v>0</v>
      </c>
      <c r="EV357" s="161">
        <f t="shared" si="2634"/>
        <v>1</v>
      </c>
      <c r="EW357" s="624">
        <v>3587.48</v>
      </c>
      <c r="EX357" s="626">
        <f t="shared" si="2572"/>
        <v>3587.48</v>
      </c>
      <c r="EY357" s="161">
        <f t="shared" si="2635"/>
        <v>1</v>
      </c>
      <c r="EZ357" s="624">
        <v>1793.74</v>
      </c>
      <c r="FA357" s="180">
        <f t="shared" si="2573"/>
        <v>1793.74</v>
      </c>
      <c r="FB357" s="161">
        <f t="shared" si="2636"/>
        <v>0</v>
      </c>
      <c r="FC357" s="624">
        <v>358.75</v>
      </c>
      <c r="FD357" s="625">
        <f t="shared" si="2574"/>
        <v>0</v>
      </c>
      <c r="FE357" s="161">
        <f t="shared" si="2637"/>
        <v>0</v>
      </c>
      <c r="FF357" s="624">
        <v>-3292</v>
      </c>
      <c r="FG357" s="180">
        <f t="shared" si="2575"/>
        <v>0</v>
      </c>
      <c r="FH357" s="860"/>
      <c r="FI357" s="436"/>
      <c r="FJ357" s="668"/>
      <c r="FK357" s="668"/>
      <c r="FL357" s="668"/>
      <c r="FM357" s="668"/>
      <c r="FN357" s="668"/>
      <c r="FO357" s="668"/>
      <c r="FP357" s="668"/>
      <c r="FQ357" s="668"/>
      <c r="FR357" s="668"/>
      <c r="FS357" s="433"/>
      <c r="FT357" s="433"/>
      <c r="FU357" s="433"/>
      <c r="FV357" s="433"/>
      <c r="FW357" s="433"/>
      <c r="FX357" s="433"/>
      <c r="FY357" s="433"/>
      <c r="FZ357" s="433"/>
      <c r="GA357" s="433"/>
      <c r="GB357" s="433"/>
      <c r="GC357" s="433"/>
      <c r="GD357" s="433"/>
      <c r="GE357" s="433"/>
      <c r="GF357" s="433"/>
      <c r="GG357" s="694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65"/>
      <c r="HG357" s="65"/>
      <c r="HH357" s="65"/>
      <c r="HI357" s="436"/>
      <c r="HJ357" s="65"/>
      <c r="HK357" s="432"/>
      <c r="HL357" s="197"/>
      <c r="HM357" s="196"/>
      <c r="HN357" s="700">
        <f t="shared" si="2576"/>
        <v>43891</v>
      </c>
      <c r="HO357" s="160">
        <f t="shared" si="2577"/>
        <v>9085.66</v>
      </c>
      <c r="HP357" s="160">
        <f t="shared" si="2578"/>
        <v>0</v>
      </c>
      <c r="HQ357" s="171">
        <f t="shared" si="2579"/>
        <v>9085.66</v>
      </c>
      <c r="HR357" s="168">
        <f t="shared" si="2580"/>
        <v>1</v>
      </c>
      <c r="HS357" s="168">
        <f t="shared" si="2581"/>
        <v>0</v>
      </c>
      <c r="HT357" s="160">
        <f t="shared" si="2638"/>
        <v>439007.75999999995</v>
      </c>
      <c r="HU357" s="158">
        <f>MAX(HT55:HT357)</f>
        <v>439007.75999999995</v>
      </c>
      <c r="HV357" s="158">
        <f t="shared" si="2582"/>
        <v>0</v>
      </c>
      <c r="HW357" s="170"/>
      <c r="HX357" s="468"/>
      <c r="HY357" s="156"/>
      <c r="HZ357" s="156"/>
      <c r="IA357" s="156"/>
      <c r="IB357" s="156"/>
      <c r="IC357" s="156"/>
      <c r="ID357" s="156"/>
      <c r="IE357" s="156"/>
      <c r="IF357" s="156"/>
      <c r="IG357" s="156"/>
      <c r="IH357" s="156"/>
      <c r="II357" s="156"/>
      <c r="IJ357" s="156"/>
      <c r="IK357" s="156"/>
      <c r="IL357" s="156"/>
      <c r="IM357" s="156"/>
      <c r="IN357" s="156"/>
      <c r="IO357" s="156"/>
      <c r="IP357" s="156"/>
      <c r="IQ357" s="156"/>
      <c r="IR357" s="156"/>
      <c r="IS357" s="156"/>
      <c r="IT357" s="156"/>
      <c r="IU357" s="156"/>
      <c r="IV357" s="156"/>
      <c r="IW357" s="156"/>
      <c r="IX357" s="156"/>
      <c r="IY357" s="156"/>
      <c r="IZ357" s="156"/>
      <c r="JA357" s="156"/>
      <c r="JB357" s="156"/>
      <c r="JC357" s="156"/>
      <c r="JD357" s="156"/>
      <c r="JE357" s="156"/>
      <c r="JF357" s="156"/>
      <c r="JG357" s="156"/>
      <c r="JH357" s="156"/>
      <c r="JI357" s="156"/>
      <c r="JJ357" s="156"/>
      <c r="JK357" s="156"/>
      <c r="JL357" s="156"/>
      <c r="JM357" s="156"/>
      <c r="JN357" s="156"/>
      <c r="JO357" s="156"/>
      <c r="JP357" s="156"/>
      <c r="JQ357" s="156"/>
      <c r="JR357" s="156"/>
      <c r="JS357" s="156"/>
      <c r="JT357" s="156"/>
      <c r="JU357" s="156"/>
    </row>
    <row r="358" spans="1:281" s="174" customFormat="1" ht="19.5" customHeight="1" x14ac:dyDescent="0.35">
      <c r="A358" s="156"/>
      <c r="B358" s="813">
        <f t="shared" si="2583"/>
        <v>43922</v>
      </c>
      <c r="C358" s="814">
        <f t="shared" si="2584"/>
        <v>39855.680000000008</v>
      </c>
      <c r="D358" s="816">
        <v>0</v>
      </c>
      <c r="E358" s="816">
        <v>0</v>
      </c>
      <c r="F358" s="814">
        <f t="shared" si="2522"/>
        <v>6875.53</v>
      </c>
      <c r="G358" s="817">
        <f t="shared" si="2585"/>
        <v>46731.210000000006</v>
      </c>
      <c r="H358" s="818">
        <f t="shared" si="2586"/>
        <v>0.17251066849191882</v>
      </c>
      <c r="I358" s="765">
        <f t="shared" si="2587"/>
        <v>445883.29</v>
      </c>
      <c r="J358" s="159">
        <f t="shared" si="2523"/>
        <v>0</v>
      </c>
      <c r="K358" s="267">
        <v>43922</v>
      </c>
      <c r="L358" s="162">
        <f t="shared" si="2588"/>
        <v>0</v>
      </c>
      <c r="M358" s="260">
        <v>12328</v>
      </c>
      <c r="N358" s="175">
        <f t="shared" si="2524"/>
        <v>0</v>
      </c>
      <c r="O358" s="162">
        <f t="shared" si="2589"/>
        <v>0</v>
      </c>
      <c r="P358" s="260">
        <v>1197.7</v>
      </c>
      <c r="Q358" s="176">
        <f t="shared" si="2525"/>
        <v>0</v>
      </c>
      <c r="R358" s="161">
        <f t="shared" si="2590"/>
        <v>0</v>
      </c>
      <c r="S358" s="260">
        <v>14268.8</v>
      </c>
      <c r="T358" s="177">
        <f t="shared" si="2526"/>
        <v>0</v>
      </c>
      <c r="U358" s="164">
        <f t="shared" si="2591"/>
        <v>0</v>
      </c>
      <c r="V358" s="260">
        <v>1391.78</v>
      </c>
      <c r="W358" s="177">
        <f t="shared" si="2527"/>
        <v>0</v>
      </c>
      <c r="X358" s="164">
        <f t="shared" si="2592"/>
        <v>0</v>
      </c>
      <c r="Y358" s="248">
        <v>6507</v>
      </c>
      <c r="Z358" s="178">
        <f t="shared" si="2528"/>
        <v>0</v>
      </c>
      <c r="AA358" s="165">
        <f t="shared" si="2593"/>
        <v>0</v>
      </c>
      <c r="AB358" s="248">
        <v>3253.5</v>
      </c>
      <c r="AC358" s="179">
        <f t="shared" si="2529"/>
        <v>0</v>
      </c>
      <c r="AD358" s="164">
        <f t="shared" si="2594"/>
        <v>0</v>
      </c>
      <c r="AE358" s="248">
        <v>650.70000000000005</v>
      </c>
      <c r="AF358" s="179">
        <f t="shared" si="2530"/>
        <v>0</v>
      </c>
      <c r="AG358" s="164">
        <f t="shared" si="2595"/>
        <v>0</v>
      </c>
      <c r="AH358" s="243">
        <v>-9078.5</v>
      </c>
      <c r="AI358" s="178">
        <f t="shared" si="2531"/>
        <v>0</v>
      </c>
      <c r="AJ358" s="165">
        <f t="shared" si="2596"/>
        <v>0</v>
      </c>
      <c r="AK358" s="243">
        <v>-4558.75</v>
      </c>
      <c r="AL358" s="179">
        <f t="shared" si="2532"/>
        <v>0</v>
      </c>
      <c r="AM358" s="164">
        <f t="shared" si="2597"/>
        <v>0</v>
      </c>
      <c r="AN358" s="243">
        <v>-1846.9</v>
      </c>
      <c r="AO358" s="178">
        <f t="shared" si="2533"/>
        <v>0</v>
      </c>
      <c r="AP358" s="165">
        <f t="shared" si="2598"/>
        <v>0</v>
      </c>
      <c r="AQ358" s="259">
        <v>-375</v>
      </c>
      <c r="AR358" s="179">
        <f t="shared" si="2534"/>
        <v>0</v>
      </c>
      <c r="AS358" s="164">
        <f t="shared" si="2599"/>
        <v>1</v>
      </c>
      <c r="AT358" s="259">
        <v>-72.599999999999994</v>
      </c>
      <c r="AU358" s="180">
        <f t="shared" si="2535"/>
        <v>-72.599999999999994</v>
      </c>
      <c r="AV358" s="162">
        <f t="shared" si="2600"/>
        <v>0</v>
      </c>
      <c r="AW358" s="259">
        <v>-2686</v>
      </c>
      <c r="AX358" s="176">
        <f t="shared" si="2536"/>
        <v>0</v>
      </c>
      <c r="AY358" s="161">
        <f t="shared" si="2601"/>
        <v>0</v>
      </c>
      <c r="AZ358" s="248">
        <v>2073.75</v>
      </c>
      <c r="BA358" s="181">
        <f t="shared" si="2537"/>
        <v>0</v>
      </c>
      <c r="BB358" s="162">
        <f t="shared" si="2602"/>
        <v>0</v>
      </c>
      <c r="BC358" s="248">
        <v>207.38</v>
      </c>
      <c r="BD358" s="182">
        <f t="shared" si="2538"/>
        <v>0</v>
      </c>
      <c r="BE358" s="161">
        <f t="shared" si="2603"/>
        <v>0</v>
      </c>
      <c r="BF358" s="248">
        <v>1006.25</v>
      </c>
      <c r="BG358" s="182">
        <f t="shared" si="2539"/>
        <v>0</v>
      </c>
      <c r="BH358" s="161">
        <f t="shared" si="2604"/>
        <v>0</v>
      </c>
      <c r="BI358" s="248">
        <v>503.13</v>
      </c>
      <c r="BJ358" s="180">
        <f t="shared" si="2540"/>
        <v>0</v>
      </c>
      <c r="BK358" s="161">
        <f t="shared" si="2605"/>
        <v>1</v>
      </c>
      <c r="BL358" s="248">
        <v>100.63</v>
      </c>
      <c r="BM358" s="180">
        <f t="shared" si="2541"/>
        <v>100.63</v>
      </c>
      <c r="BN358" s="161">
        <f t="shared" si="2606"/>
        <v>0</v>
      </c>
      <c r="BO358" s="260">
        <v>667.25</v>
      </c>
      <c r="BP358" s="176">
        <f t="shared" si="2542"/>
        <v>0</v>
      </c>
      <c r="BQ358" s="161">
        <f t="shared" si="2607"/>
        <v>0</v>
      </c>
      <c r="BR358" s="260">
        <v>283</v>
      </c>
      <c r="BS358" s="182">
        <f t="shared" si="2543"/>
        <v>0</v>
      </c>
      <c r="BT358" s="161">
        <f t="shared" si="2608"/>
        <v>1</v>
      </c>
      <c r="BU358" s="260">
        <v>83</v>
      </c>
      <c r="BV358" s="180">
        <f t="shared" si="2544"/>
        <v>83</v>
      </c>
      <c r="BW358" s="162">
        <f t="shared" si="2609"/>
        <v>1</v>
      </c>
      <c r="BX358" s="259">
        <v>-77</v>
      </c>
      <c r="BY358" s="176">
        <f t="shared" si="2545"/>
        <v>-77</v>
      </c>
      <c r="BZ358" s="161">
        <f t="shared" si="2610"/>
        <v>0</v>
      </c>
      <c r="CA358" s="260">
        <v>593</v>
      </c>
      <c r="CB358" s="180">
        <f t="shared" si="2546"/>
        <v>0</v>
      </c>
      <c r="CC358" s="162">
        <f t="shared" si="2611"/>
        <v>0</v>
      </c>
      <c r="CD358" s="260">
        <v>5226.1499999999996</v>
      </c>
      <c r="CE358" s="182">
        <f t="shared" si="2547"/>
        <v>0</v>
      </c>
      <c r="CF358" s="410">
        <f t="shared" si="2612"/>
        <v>0</v>
      </c>
      <c r="CG358" s="260">
        <v>1260</v>
      </c>
      <c r="CH358" s="182">
        <f t="shared" si="2548"/>
        <v>0</v>
      </c>
      <c r="CI358" s="416">
        <f t="shared" si="2613"/>
        <v>0</v>
      </c>
      <c r="CJ358" s="260">
        <v>630</v>
      </c>
      <c r="CK358" s="444">
        <f t="shared" si="2549"/>
        <v>0</v>
      </c>
      <c r="CL358" s="162">
        <f t="shared" si="2614"/>
        <v>0</v>
      </c>
      <c r="CM358" s="260">
        <v>126</v>
      </c>
      <c r="CN358" s="608">
        <f t="shared" si="2550"/>
        <v>0</v>
      </c>
      <c r="CO358" s="158">
        <f t="shared" si="2551"/>
        <v>34.03</v>
      </c>
      <c r="CP358" s="176">
        <f t="shared" si="2552"/>
        <v>6841.5</v>
      </c>
      <c r="CQ358" s="731">
        <f t="shared" si="2553"/>
        <v>6875.53</v>
      </c>
      <c r="CR358" s="599"/>
      <c r="CS358" s="359">
        <f t="shared" si="2615"/>
        <v>43922</v>
      </c>
      <c r="CT358" s="161">
        <f t="shared" si="2616"/>
        <v>0</v>
      </c>
      <c r="CU358" s="624">
        <v>13693.5</v>
      </c>
      <c r="CV358" s="175">
        <f t="shared" si="2554"/>
        <v>0</v>
      </c>
      <c r="CW358" s="161">
        <f t="shared" si="2617"/>
        <v>0</v>
      </c>
      <c r="CX358" s="624">
        <v>1369.35</v>
      </c>
      <c r="CY358" s="625">
        <f t="shared" si="2555"/>
        <v>0</v>
      </c>
      <c r="CZ358" s="161">
        <f t="shared" si="2618"/>
        <v>0</v>
      </c>
      <c r="DA358" s="624">
        <v>21879.99</v>
      </c>
      <c r="DB358" s="626">
        <f t="shared" si="2556"/>
        <v>0</v>
      </c>
      <c r="DC358" s="161">
        <f t="shared" si="2619"/>
        <v>0</v>
      </c>
      <c r="DD358" s="624">
        <v>2188</v>
      </c>
      <c r="DE358" s="626">
        <f t="shared" si="2557"/>
        <v>0</v>
      </c>
      <c r="DF358" s="161">
        <f t="shared" si="2620"/>
        <v>0</v>
      </c>
      <c r="DG358" s="624">
        <v>13606</v>
      </c>
      <c r="DH358" s="180">
        <f t="shared" si="2558"/>
        <v>0</v>
      </c>
      <c r="DI358" s="161">
        <f t="shared" si="2621"/>
        <v>0</v>
      </c>
      <c r="DJ358" s="624">
        <v>6803</v>
      </c>
      <c r="DK358" s="625">
        <f t="shared" si="2559"/>
        <v>0</v>
      </c>
      <c r="DL358" s="161">
        <f t="shared" si="2622"/>
        <v>0</v>
      </c>
      <c r="DM358" s="624">
        <v>1360.6</v>
      </c>
      <c r="DN358" s="625">
        <f t="shared" si="2560"/>
        <v>0</v>
      </c>
      <c r="DO358" s="161">
        <f t="shared" si="2623"/>
        <v>0</v>
      </c>
      <c r="DP358" s="624">
        <v>1758.01</v>
      </c>
      <c r="DQ358" s="180">
        <f t="shared" si="2561"/>
        <v>0</v>
      </c>
      <c r="DR358" s="161">
        <f t="shared" si="2624"/>
        <v>0</v>
      </c>
      <c r="DS358" s="624">
        <v>879</v>
      </c>
      <c r="DT358" s="625">
        <f t="shared" si="2562"/>
        <v>0</v>
      </c>
      <c r="DU358" s="161">
        <f t="shared" si="2625"/>
        <v>0</v>
      </c>
      <c r="DV358" s="624">
        <v>351.6</v>
      </c>
      <c r="DW358" s="180">
        <f t="shared" si="2563"/>
        <v>0</v>
      </c>
      <c r="DX358" s="161">
        <f t="shared" si="2626"/>
        <v>1</v>
      </c>
      <c r="DY358" s="624">
        <v>5007</v>
      </c>
      <c r="DZ358" s="625">
        <f t="shared" si="2564"/>
        <v>5007</v>
      </c>
      <c r="EA358" s="161">
        <f t="shared" si="2627"/>
        <v>0</v>
      </c>
      <c r="EB358" s="624">
        <v>500.7</v>
      </c>
      <c r="EC358" s="180">
        <f t="shared" si="2565"/>
        <v>0</v>
      </c>
      <c r="ED358" s="161">
        <f t="shared" si="2628"/>
        <v>2</v>
      </c>
      <c r="EE358" s="624">
        <v>36</v>
      </c>
      <c r="EF358" s="625">
        <f t="shared" si="2566"/>
        <v>72</v>
      </c>
      <c r="EG358" s="161">
        <f t="shared" si="2629"/>
        <v>0</v>
      </c>
      <c r="EH358" s="624">
        <v>2617.5100000000002</v>
      </c>
      <c r="EI358" s="626">
        <f t="shared" si="2567"/>
        <v>0</v>
      </c>
      <c r="EJ358" s="161">
        <f t="shared" si="2630"/>
        <v>0</v>
      </c>
      <c r="EK358" s="624">
        <v>261.75</v>
      </c>
      <c r="EL358" s="626">
        <f t="shared" si="2568"/>
        <v>0</v>
      </c>
      <c r="EM358" s="161">
        <f t="shared" si="2631"/>
        <v>0</v>
      </c>
      <c r="EN358" s="624">
        <v>1218.75</v>
      </c>
      <c r="EO358" s="180">
        <f t="shared" si="2569"/>
        <v>0</v>
      </c>
      <c r="EP358" s="161">
        <f t="shared" si="2632"/>
        <v>0</v>
      </c>
      <c r="EQ358" s="624">
        <v>609.38</v>
      </c>
      <c r="ER358" s="180">
        <f t="shared" si="2570"/>
        <v>0</v>
      </c>
      <c r="ES358" s="161">
        <f t="shared" si="2633"/>
        <v>0</v>
      </c>
      <c r="ET358" s="624">
        <v>121.88</v>
      </c>
      <c r="EU358" s="625">
        <f t="shared" si="2571"/>
        <v>0</v>
      </c>
      <c r="EV358" s="161">
        <f t="shared" si="2634"/>
        <v>1</v>
      </c>
      <c r="EW358" s="624">
        <v>1175</v>
      </c>
      <c r="EX358" s="626">
        <f t="shared" si="2572"/>
        <v>1175</v>
      </c>
      <c r="EY358" s="161">
        <f t="shared" si="2635"/>
        <v>1</v>
      </c>
      <c r="EZ358" s="624">
        <v>587.5</v>
      </c>
      <c r="FA358" s="180">
        <f t="shared" si="2573"/>
        <v>587.5</v>
      </c>
      <c r="FB358" s="161">
        <f t="shared" si="2636"/>
        <v>0</v>
      </c>
      <c r="FC358" s="624">
        <v>117.5</v>
      </c>
      <c r="FD358" s="625">
        <f t="shared" si="2574"/>
        <v>0</v>
      </c>
      <c r="FE358" s="161">
        <f t="shared" si="2637"/>
        <v>0</v>
      </c>
      <c r="FF358" s="624">
        <v>2002.01</v>
      </c>
      <c r="FG358" s="180">
        <f t="shared" si="2575"/>
        <v>0</v>
      </c>
      <c r="FH358" s="860"/>
      <c r="FI358" s="436"/>
      <c r="FJ358" s="668"/>
      <c r="FK358" s="668"/>
      <c r="FL358" s="668"/>
      <c r="FM358" s="668"/>
      <c r="FN358" s="668"/>
      <c r="FO358" s="668"/>
      <c r="FP358" s="668"/>
      <c r="FQ358" s="668"/>
      <c r="FR358" s="668"/>
      <c r="FS358" s="433"/>
      <c r="FT358" s="433"/>
      <c r="FU358" s="433"/>
      <c r="FV358" s="433"/>
      <c r="FW358" s="433"/>
      <c r="FX358" s="433"/>
      <c r="FY358" s="433"/>
      <c r="FZ358" s="433"/>
      <c r="GA358" s="433"/>
      <c r="GB358" s="433"/>
      <c r="GC358" s="433"/>
      <c r="GD358" s="433"/>
      <c r="GE358" s="433"/>
      <c r="GF358" s="433"/>
      <c r="GG358" s="694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65"/>
      <c r="HG358" s="65"/>
      <c r="HH358" s="65"/>
      <c r="HI358" s="436"/>
      <c r="HJ358" s="65"/>
      <c r="HK358" s="432"/>
      <c r="HL358" s="197"/>
      <c r="HM358" s="196"/>
      <c r="HN358" s="700">
        <f t="shared" si="2576"/>
        <v>43922</v>
      </c>
      <c r="HO358" s="160">
        <f t="shared" si="2577"/>
        <v>6875.53</v>
      </c>
      <c r="HP358" s="160">
        <f t="shared" si="2578"/>
        <v>0</v>
      </c>
      <c r="HQ358" s="171">
        <f t="shared" si="2579"/>
        <v>6875.53</v>
      </c>
      <c r="HR358" s="168">
        <f t="shared" si="2580"/>
        <v>1</v>
      </c>
      <c r="HS358" s="168">
        <f t="shared" si="2581"/>
        <v>0</v>
      </c>
      <c r="HT358" s="160">
        <f t="shared" si="2638"/>
        <v>445883.29</v>
      </c>
      <c r="HU358" s="158">
        <f>MAX(HT55:HT358)</f>
        <v>445883.29</v>
      </c>
      <c r="HV358" s="158">
        <f t="shared" si="2582"/>
        <v>0</v>
      </c>
      <c r="HW358" s="170"/>
      <c r="HX358" s="468"/>
      <c r="HY358" s="156"/>
      <c r="HZ358" s="156"/>
      <c r="IA358" s="156"/>
      <c r="IB358" s="156"/>
      <c r="IC358" s="156"/>
      <c r="ID358" s="156"/>
      <c r="IE358" s="156"/>
      <c r="IF358" s="156"/>
      <c r="IG358" s="156"/>
      <c r="IH358" s="156"/>
      <c r="II358" s="156"/>
      <c r="IJ358" s="156"/>
      <c r="IK358" s="156"/>
      <c r="IL358" s="156"/>
      <c r="IM358" s="156"/>
      <c r="IN358" s="156"/>
      <c r="IO358" s="156"/>
      <c r="IP358" s="156"/>
      <c r="IQ358" s="156"/>
      <c r="IR358" s="156"/>
      <c r="IS358" s="156"/>
      <c r="IT358" s="156"/>
      <c r="IU358" s="156"/>
      <c r="IV358" s="156"/>
      <c r="IW358" s="156"/>
      <c r="IX358" s="156"/>
      <c r="IY358" s="156"/>
      <c r="IZ358" s="156"/>
      <c r="JA358" s="156"/>
      <c r="JB358" s="156"/>
      <c r="JC358" s="156"/>
      <c r="JD358" s="156"/>
      <c r="JE358" s="156"/>
      <c r="JF358" s="156"/>
      <c r="JG358" s="156"/>
      <c r="JH358" s="156"/>
      <c r="JI358" s="156"/>
      <c r="JJ358" s="156"/>
      <c r="JK358" s="156"/>
      <c r="JL358" s="156"/>
      <c r="JM358" s="156"/>
      <c r="JN358" s="156"/>
      <c r="JO358" s="156"/>
      <c r="JP358" s="156"/>
      <c r="JQ358" s="156"/>
      <c r="JR358" s="156"/>
      <c r="JS358" s="156"/>
      <c r="JT358" s="156"/>
      <c r="JU358" s="156"/>
    </row>
    <row r="359" spans="1:281" s="174" customFormat="1" ht="19.5" customHeight="1" x14ac:dyDescent="0.35">
      <c r="A359" s="156"/>
      <c r="B359" s="813">
        <f t="shared" si="2583"/>
        <v>43952</v>
      </c>
      <c r="C359" s="814">
        <f t="shared" si="2584"/>
        <v>46731.210000000006</v>
      </c>
      <c r="D359" s="816">
        <v>0</v>
      </c>
      <c r="E359" s="816">
        <v>0</v>
      </c>
      <c r="F359" s="814">
        <f t="shared" si="2522"/>
        <v>6781.4600000000009</v>
      </c>
      <c r="G359" s="817">
        <f t="shared" si="2585"/>
        <v>53512.670000000006</v>
      </c>
      <c r="H359" s="818">
        <f t="shared" si="2586"/>
        <v>0.14511629380022473</v>
      </c>
      <c r="I359" s="765">
        <f t="shared" si="2587"/>
        <v>452664.75</v>
      </c>
      <c r="J359" s="159">
        <f t="shared" si="2523"/>
        <v>0</v>
      </c>
      <c r="K359" s="267">
        <v>43952</v>
      </c>
      <c r="L359" s="162">
        <f t="shared" si="2588"/>
        <v>0</v>
      </c>
      <c r="M359" s="260">
        <v>4511</v>
      </c>
      <c r="N359" s="175">
        <f t="shared" si="2524"/>
        <v>0</v>
      </c>
      <c r="O359" s="162">
        <f t="shared" si="2589"/>
        <v>0</v>
      </c>
      <c r="P359" s="260">
        <v>451.1</v>
      </c>
      <c r="Q359" s="176">
        <f t="shared" si="2525"/>
        <v>0</v>
      </c>
      <c r="R359" s="161">
        <f t="shared" si="2590"/>
        <v>0</v>
      </c>
      <c r="S359" s="260">
        <v>11100.2</v>
      </c>
      <c r="T359" s="177">
        <f t="shared" si="2526"/>
        <v>0</v>
      </c>
      <c r="U359" s="164">
        <f t="shared" si="2591"/>
        <v>0</v>
      </c>
      <c r="V359" s="260">
        <v>1110.02</v>
      </c>
      <c r="W359" s="177">
        <f t="shared" si="2527"/>
        <v>0</v>
      </c>
      <c r="X359" s="164">
        <f t="shared" si="2592"/>
        <v>0</v>
      </c>
      <c r="Y359" s="248">
        <v>4301</v>
      </c>
      <c r="Z359" s="178">
        <f t="shared" si="2528"/>
        <v>0</v>
      </c>
      <c r="AA359" s="165">
        <f t="shared" si="2593"/>
        <v>0</v>
      </c>
      <c r="AB359" s="248">
        <v>2150.5</v>
      </c>
      <c r="AC359" s="179">
        <f t="shared" si="2529"/>
        <v>0</v>
      </c>
      <c r="AD359" s="164">
        <f t="shared" si="2594"/>
        <v>0</v>
      </c>
      <c r="AE359" s="248">
        <v>430.1</v>
      </c>
      <c r="AF359" s="179">
        <f t="shared" si="2530"/>
        <v>0</v>
      </c>
      <c r="AG359" s="164">
        <f t="shared" si="2595"/>
        <v>0</v>
      </c>
      <c r="AH359" s="439">
        <v>10561.5</v>
      </c>
      <c r="AI359" s="178">
        <f t="shared" si="2531"/>
        <v>0</v>
      </c>
      <c r="AJ359" s="165">
        <f t="shared" si="2596"/>
        <v>0</v>
      </c>
      <c r="AK359" s="439">
        <v>5241.75</v>
      </c>
      <c r="AL359" s="179">
        <f t="shared" si="2532"/>
        <v>0</v>
      </c>
      <c r="AM359" s="164">
        <f t="shared" si="2597"/>
        <v>0</v>
      </c>
      <c r="AN359" s="439">
        <v>2049.9</v>
      </c>
      <c r="AO359" s="178">
        <f t="shared" si="2533"/>
        <v>0</v>
      </c>
      <c r="AP359" s="165">
        <f t="shared" si="2598"/>
        <v>0</v>
      </c>
      <c r="AQ359" s="260">
        <v>1547</v>
      </c>
      <c r="AR359" s="179">
        <f t="shared" si="2534"/>
        <v>0</v>
      </c>
      <c r="AS359" s="164">
        <f t="shared" si="2599"/>
        <v>1</v>
      </c>
      <c r="AT359" s="260">
        <v>154.69999999999999</v>
      </c>
      <c r="AU359" s="180">
        <f t="shared" si="2535"/>
        <v>154.69999999999999</v>
      </c>
      <c r="AV359" s="162">
        <f t="shared" si="2600"/>
        <v>0</v>
      </c>
      <c r="AW359" s="260">
        <v>898</v>
      </c>
      <c r="AX359" s="176">
        <f t="shared" si="2536"/>
        <v>0</v>
      </c>
      <c r="AY359" s="161">
        <f t="shared" si="2601"/>
        <v>0</v>
      </c>
      <c r="AZ359" s="247">
        <v>-950.25</v>
      </c>
      <c r="BA359" s="181">
        <f t="shared" si="2537"/>
        <v>0</v>
      </c>
      <c r="BB359" s="162">
        <f t="shared" si="2602"/>
        <v>0</v>
      </c>
      <c r="BC359" s="247">
        <v>-98.93</v>
      </c>
      <c r="BD359" s="182">
        <f t="shared" si="2538"/>
        <v>0</v>
      </c>
      <c r="BE359" s="161">
        <f t="shared" si="2603"/>
        <v>0</v>
      </c>
      <c r="BF359" s="248">
        <v>2603.5</v>
      </c>
      <c r="BG359" s="182">
        <f t="shared" si="2539"/>
        <v>0</v>
      </c>
      <c r="BH359" s="161">
        <f t="shared" si="2604"/>
        <v>0</v>
      </c>
      <c r="BI359" s="248">
        <v>1282.25</v>
      </c>
      <c r="BJ359" s="180">
        <f t="shared" si="2540"/>
        <v>0</v>
      </c>
      <c r="BK359" s="161">
        <f t="shared" si="2605"/>
        <v>1</v>
      </c>
      <c r="BL359" s="248">
        <v>225.25</v>
      </c>
      <c r="BM359" s="180">
        <f t="shared" si="2541"/>
        <v>225.25</v>
      </c>
      <c r="BN359" s="161">
        <f t="shared" si="2606"/>
        <v>0</v>
      </c>
      <c r="BO359" s="260">
        <v>754.75</v>
      </c>
      <c r="BP359" s="176">
        <f t="shared" si="2542"/>
        <v>0</v>
      </c>
      <c r="BQ359" s="161">
        <f t="shared" si="2607"/>
        <v>0</v>
      </c>
      <c r="BR359" s="260">
        <v>335.99</v>
      </c>
      <c r="BS359" s="182">
        <f t="shared" si="2543"/>
        <v>0</v>
      </c>
      <c r="BT359" s="161">
        <f t="shared" si="2608"/>
        <v>1</v>
      </c>
      <c r="BU359" s="260">
        <v>148.49</v>
      </c>
      <c r="BV359" s="180">
        <f t="shared" si="2544"/>
        <v>148.49</v>
      </c>
      <c r="BW359" s="162">
        <f t="shared" si="2609"/>
        <v>1</v>
      </c>
      <c r="BX359" s="259">
        <v>-1.5</v>
      </c>
      <c r="BY359" s="176">
        <f t="shared" si="2545"/>
        <v>-1.5</v>
      </c>
      <c r="BZ359" s="161">
        <f t="shared" si="2610"/>
        <v>0</v>
      </c>
      <c r="CA359" s="259">
        <v>-1136</v>
      </c>
      <c r="CB359" s="180">
        <f t="shared" si="2546"/>
        <v>0</v>
      </c>
      <c r="CC359" s="162">
        <f t="shared" si="2611"/>
        <v>0</v>
      </c>
      <c r="CD359" s="260">
        <v>2969.9</v>
      </c>
      <c r="CE359" s="182">
        <f t="shared" si="2547"/>
        <v>0</v>
      </c>
      <c r="CF359" s="410">
        <f t="shared" si="2612"/>
        <v>0</v>
      </c>
      <c r="CG359" s="260">
        <v>4871</v>
      </c>
      <c r="CH359" s="182">
        <f t="shared" si="2548"/>
        <v>0</v>
      </c>
      <c r="CI359" s="416">
        <f t="shared" si="2613"/>
        <v>0</v>
      </c>
      <c r="CJ359" s="260">
        <v>2416</v>
      </c>
      <c r="CK359" s="444">
        <f t="shared" si="2549"/>
        <v>0</v>
      </c>
      <c r="CL359" s="162">
        <f t="shared" si="2614"/>
        <v>0</v>
      </c>
      <c r="CM359" s="260">
        <v>452</v>
      </c>
      <c r="CN359" s="608">
        <f t="shared" si="2550"/>
        <v>0</v>
      </c>
      <c r="CO359" s="158">
        <f t="shared" si="2551"/>
        <v>526.94000000000005</v>
      </c>
      <c r="CP359" s="176">
        <f t="shared" si="2552"/>
        <v>6254.52</v>
      </c>
      <c r="CQ359" s="731">
        <f t="shared" si="2553"/>
        <v>6781.4600000000009</v>
      </c>
      <c r="CR359" s="599"/>
      <c r="CS359" s="359">
        <f t="shared" si="2615"/>
        <v>43952</v>
      </c>
      <c r="CT359" s="161">
        <f t="shared" si="2616"/>
        <v>0</v>
      </c>
      <c r="CU359" s="624">
        <v>-6233.49</v>
      </c>
      <c r="CV359" s="175">
        <f t="shared" si="2554"/>
        <v>0</v>
      </c>
      <c r="CW359" s="161">
        <f t="shared" si="2617"/>
        <v>0</v>
      </c>
      <c r="CX359" s="624">
        <v>-623.35</v>
      </c>
      <c r="CY359" s="625">
        <f t="shared" si="2555"/>
        <v>0</v>
      </c>
      <c r="CZ359" s="161">
        <f t="shared" si="2618"/>
        <v>0</v>
      </c>
      <c r="DA359" s="624">
        <v>14677.8</v>
      </c>
      <c r="DB359" s="626">
        <f t="shared" si="2556"/>
        <v>0</v>
      </c>
      <c r="DC359" s="161">
        <f t="shared" si="2619"/>
        <v>0</v>
      </c>
      <c r="DD359" s="624">
        <v>1467.78</v>
      </c>
      <c r="DE359" s="626">
        <f t="shared" si="2557"/>
        <v>0</v>
      </c>
      <c r="DF359" s="161">
        <f t="shared" si="2620"/>
        <v>0</v>
      </c>
      <c r="DG359" s="624">
        <v>-1665.01</v>
      </c>
      <c r="DH359" s="180">
        <f t="shared" si="2558"/>
        <v>0</v>
      </c>
      <c r="DI359" s="161">
        <f t="shared" si="2621"/>
        <v>0</v>
      </c>
      <c r="DJ359" s="624">
        <v>-832.5</v>
      </c>
      <c r="DK359" s="625">
        <f t="shared" si="2559"/>
        <v>0</v>
      </c>
      <c r="DL359" s="161">
        <f t="shared" si="2622"/>
        <v>0</v>
      </c>
      <c r="DM359" s="624">
        <v>-166.5</v>
      </c>
      <c r="DN359" s="625">
        <f t="shared" si="2560"/>
        <v>0</v>
      </c>
      <c r="DO359" s="161">
        <f t="shared" si="2623"/>
        <v>0</v>
      </c>
      <c r="DP359" s="624">
        <v>-535.5</v>
      </c>
      <c r="DQ359" s="180">
        <f t="shared" si="2561"/>
        <v>0</v>
      </c>
      <c r="DR359" s="161">
        <f t="shared" si="2624"/>
        <v>0</v>
      </c>
      <c r="DS359" s="624">
        <v>-267.75</v>
      </c>
      <c r="DT359" s="625">
        <f t="shared" si="2562"/>
        <v>0</v>
      </c>
      <c r="DU359" s="161">
        <f t="shared" si="2625"/>
        <v>0</v>
      </c>
      <c r="DV359" s="624">
        <v>-107.1</v>
      </c>
      <c r="DW359" s="180">
        <f t="shared" si="2563"/>
        <v>0</v>
      </c>
      <c r="DX359" s="161">
        <f t="shared" si="2626"/>
        <v>1</v>
      </c>
      <c r="DY359" s="624">
        <v>3055</v>
      </c>
      <c r="DZ359" s="625">
        <f t="shared" si="2564"/>
        <v>3055</v>
      </c>
      <c r="EA359" s="161">
        <f t="shared" si="2627"/>
        <v>0</v>
      </c>
      <c r="EB359" s="624">
        <v>305.5</v>
      </c>
      <c r="EC359" s="180">
        <f t="shared" si="2565"/>
        <v>0</v>
      </c>
      <c r="ED359" s="161">
        <f t="shared" si="2628"/>
        <v>2</v>
      </c>
      <c r="EE359" s="624">
        <v>1806</v>
      </c>
      <c r="EF359" s="625">
        <f t="shared" si="2566"/>
        <v>3612</v>
      </c>
      <c r="EG359" s="161">
        <f t="shared" si="2629"/>
        <v>0</v>
      </c>
      <c r="EH359" s="624">
        <v>2441.25</v>
      </c>
      <c r="EI359" s="626">
        <f t="shared" si="2567"/>
        <v>0</v>
      </c>
      <c r="EJ359" s="161">
        <f t="shared" si="2630"/>
        <v>0</v>
      </c>
      <c r="EK359" s="624">
        <v>244.12</v>
      </c>
      <c r="EL359" s="626">
        <f t="shared" si="2568"/>
        <v>0</v>
      </c>
      <c r="EM359" s="161">
        <f t="shared" si="2631"/>
        <v>0</v>
      </c>
      <c r="EN359" s="624">
        <v>3707.5</v>
      </c>
      <c r="EO359" s="180">
        <f t="shared" si="2569"/>
        <v>0</v>
      </c>
      <c r="EP359" s="161">
        <f t="shared" si="2632"/>
        <v>0</v>
      </c>
      <c r="EQ359" s="624">
        <v>1853.75</v>
      </c>
      <c r="ER359" s="180">
        <f t="shared" si="2570"/>
        <v>0</v>
      </c>
      <c r="ES359" s="161">
        <f t="shared" si="2633"/>
        <v>0</v>
      </c>
      <c r="ET359" s="624">
        <v>370.75</v>
      </c>
      <c r="EU359" s="625">
        <f t="shared" si="2571"/>
        <v>0</v>
      </c>
      <c r="EV359" s="161">
        <f t="shared" si="2634"/>
        <v>1</v>
      </c>
      <c r="EW359" s="624">
        <v>-274.99</v>
      </c>
      <c r="EX359" s="626">
        <f t="shared" si="2572"/>
        <v>-274.99</v>
      </c>
      <c r="EY359" s="161">
        <f t="shared" si="2635"/>
        <v>1</v>
      </c>
      <c r="EZ359" s="624">
        <v>-137.49</v>
      </c>
      <c r="FA359" s="180">
        <f t="shared" si="2573"/>
        <v>-137.49</v>
      </c>
      <c r="FB359" s="161">
        <f t="shared" si="2636"/>
        <v>0</v>
      </c>
      <c r="FC359" s="624">
        <v>-27.5</v>
      </c>
      <c r="FD359" s="625">
        <f t="shared" si="2574"/>
        <v>0</v>
      </c>
      <c r="FE359" s="161">
        <f t="shared" si="2637"/>
        <v>0</v>
      </c>
      <c r="FF359" s="624">
        <v>1805.99</v>
      </c>
      <c r="FG359" s="180">
        <f t="shared" si="2575"/>
        <v>0</v>
      </c>
      <c r="FH359" s="860"/>
      <c r="FI359" s="436"/>
      <c r="FJ359" s="668"/>
      <c r="FK359" s="668"/>
      <c r="FL359" s="668"/>
      <c r="FM359" s="668"/>
      <c r="FN359" s="668"/>
      <c r="FO359" s="668"/>
      <c r="FP359" s="668"/>
      <c r="FQ359" s="668"/>
      <c r="FR359" s="668"/>
      <c r="FS359" s="433"/>
      <c r="FT359" s="433"/>
      <c r="FU359" s="433"/>
      <c r="FV359" s="433"/>
      <c r="FW359" s="433"/>
      <c r="FX359" s="433"/>
      <c r="FY359" s="433"/>
      <c r="FZ359" s="433"/>
      <c r="GA359" s="433"/>
      <c r="GB359" s="433"/>
      <c r="GC359" s="433"/>
      <c r="GD359" s="433"/>
      <c r="GE359" s="433"/>
      <c r="GF359" s="433"/>
      <c r="GG359" s="694"/>
      <c r="GH359" s="196"/>
      <c r="GI359" s="196"/>
      <c r="GJ359" s="196"/>
      <c r="GK359" s="196"/>
      <c r="GL359" s="196"/>
      <c r="GM359" s="196"/>
      <c r="GN359" s="196"/>
      <c r="GO359" s="196"/>
      <c r="GP359" s="196"/>
      <c r="GQ359" s="196"/>
      <c r="GR359" s="196"/>
      <c r="GS359" s="196"/>
      <c r="GT359" s="196"/>
      <c r="GU359" s="196"/>
      <c r="GV359" s="196"/>
      <c r="GW359" s="196"/>
      <c r="GX359" s="196"/>
      <c r="GY359" s="196"/>
      <c r="GZ359" s="196"/>
      <c r="HA359" s="196"/>
      <c r="HB359" s="196"/>
      <c r="HC359" s="196"/>
      <c r="HD359" s="196"/>
      <c r="HE359" s="196"/>
      <c r="HF359" s="65"/>
      <c r="HG359" s="65"/>
      <c r="HH359" s="65"/>
      <c r="HI359" s="436"/>
      <c r="HJ359" s="65"/>
      <c r="HK359" s="432"/>
      <c r="HL359" s="197"/>
      <c r="HM359" s="196"/>
      <c r="HN359" s="700">
        <f t="shared" si="2576"/>
        <v>43952</v>
      </c>
      <c r="HO359" s="160">
        <f t="shared" si="2577"/>
        <v>6781.4600000000009</v>
      </c>
      <c r="HP359" s="160">
        <f t="shared" si="2578"/>
        <v>0</v>
      </c>
      <c r="HQ359" s="171">
        <f t="shared" si="2579"/>
        <v>6781.4600000000009</v>
      </c>
      <c r="HR359" s="168">
        <f t="shared" si="2580"/>
        <v>1</v>
      </c>
      <c r="HS359" s="168">
        <f t="shared" si="2581"/>
        <v>0</v>
      </c>
      <c r="HT359" s="160">
        <f t="shared" si="2638"/>
        <v>452664.75</v>
      </c>
      <c r="HU359" s="158">
        <f>MAX(HT55:HT359)</f>
        <v>452664.75</v>
      </c>
      <c r="HV359" s="158">
        <f t="shared" si="2582"/>
        <v>0</v>
      </c>
      <c r="HW359" s="170"/>
      <c r="HX359" s="468"/>
      <c r="HY359" s="156"/>
      <c r="HZ359" s="156"/>
      <c r="IA359" s="156"/>
      <c r="IB359" s="156"/>
      <c r="IC359" s="156"/>
      <c r="ID359" s="156"/>
      <c r="IE359" s="156"/>
      <c r="IF359" s="156"/>
      <c r="IG359" s="156"/>
      <c r="IH359" s="156"/>
      <c r="II359" s="156"/>
      <c r="IJ359" s="156"/>
      <c r="IK359" s="156"/>
      <c r="IL359" s="156"/>
      <c r="IM359" s="156"/>
      <c r="IN359" s="156"/>
      <c r="IO359" s="156"/>
      <c r="IP359" s="156"/>
      <c r="IQ359" s="156"/>
      <c r="IR359" s="156"/>
      <c r="IS359" s="156"/>
      <c r="IT359" s="156"/>
      <c r="IU359" s="156"/>
      <c r="IV359" s="156"/>
      <c r="IW359" s="156"/>
      <c r="IX359" s="156"/>
      <c r="IY359" s="156"/>
      <c r="IZ359" s="156"/>
      <c r="JA359" s="156"/>
      <c r="JB359" s="156"/>
      <c r="JC359" s="156"/>
      <c r="JD359" s="156"/>
      <c r="JE359" s="156"/>
      <c r="JF359" s="156"/>
      <c r="JG359" s="156"/>
      <c r="JH359" s="156"/>
      <c r="JI359" s="156"/>
      <c r="JJ359" s="156"/>
      <c r="JK359" s="156"/>
      <c r="JL359" s="156"/>
      <c r="JM359" s="156"/>
      <c r="JN359" s="156"/>
      <c r="JO359" s="156"/>
      <c r="JP359" s="156"/>
      <c r="JQ359" s="156"/>
      <c r="JR359" s="156"/>
      <c r="JS359" s="156"/>
      <c r="JT359" s="156"/>
      <c r="JU359" s="156"/>
    </row>
    <row r="360" spans="1:281" s="174" customFormat="1" ht="19.5" customHeight="1" x14ac:dyDescent="0.35">
      <c r="A360" s="156"/>
      <c r="B360" s="813">
        <f t="shared" si="2583"/>
        <v>43983</v>
      </c>
      <c r="C360" s="814">
        <f t="shared" si="2584"/>
        <v>53512.670000000006</v>
      </c>
      <c r="D360" s="816">
        <v>0</v>
      </c>
      <c r="E360" s="816">
        <v>0</v>
      </c>
      <c r="F360" s="814">
        <f t="shared" si="2522"/>
        <v>4287.09</v>
      </c>
      <c r="G360" s="817">
        <f t="shared" si="2585"/>
        <v>57799.760000000009</v>
      </c>
      <c r="H360" s="818">
        <f t="shared" si="2586"/>
        <v>8.0113550678745787E-2</v>
      </c>
      <c r="I360" s="765">
        <f t="shared" si="2587"/>
        <v>456951.84</v>
      </c>
      <c r="J360" s="159">
        <f t="shared" si="2523"/>
        <v>0</v>
      </c>
      <c r="K360" s="267">
        <v>43983</v>
      </c>
      <c r="L360" s="162">
        <f t="shared" si="2588"/>
        <v>0</v>
      </c>
      <c r="M360" s="260">
        <v>1175.5</v>
      </c>
      <c r="N360" s="175">
        <f t="shared" si="2524"/>
        <v>0</v>
      </c>
      <c r="O360" s="162">
        <f t="shared" si="2589"/>
        <v>0</v>
      </c>
      <c r="P360" s="260">
        <v>117.55</v>
      </c>
      <c r="Q360" s="176">
        <f t="shared" si="2525"/>
        <v>0</v>
      </c>
      <c r="R360" s="161">
        <f t="shared" si="2590"/>
        <v>0</v>
      </c>
      <c r="S360" s="260">
        <v>12026.6</v>
      </c>
      <c r="T360" s="177">
        <f t="shared" si="2526"/>
        <v>0</v>
      </c>
      <c r="U360" s="164">
        <f t="shared" si="2591"/>
        <v>0</v>
      </c>
      <c r="V360" s="260">
        <v>1202.6600000000001</v>
      </c>
      <c r="W360" s="177">
        <f t="shared" si="2527"/>
        <v>0</v>
      </c>
      <c r="X360" s="164">
        <f t="shared" si="2592"/>
        <v>0</v>
      </c>
      <c r="Y360" s="248">
        <v>160</v>
      </c>
      <c r="Z360" s="178">
        <f t="shared" si="2528"/>
        <v>0</v>
      </c>
      <c r="AA360" s="165">
        <f t="shared" si="2593"/>
        <v>0</v>
      </c>
      <c r="AB360" s="248">
        <v>41</v>
      </c>
      <c r="AC360" s="179">
        <f t="shared" si="2529"/>
        <v>0</v>
      </c>
      <c r="AD360" s="164">
        <f t="shared" si="2594"/>
        <v>0</v>
      </c>
      <c r="AE360" s="247">
        <v>-54.2</v>
      </c>
      <c r="AF360" s="179">
        <f t="shared" si="2530"/>
        <v>0</v>
      </c>
      <c r="AG360" s="164">
        <f t="shared" si="2595"/>
        <v>0</v>
      </c>
      <c r="AH360" s="439">
        <v>1725.5</v>
      </c>
      <c r="AI360" s="178">
        <f t="shared" si="2531"/>
        <v>0</v>
      </c>
      <c r="AJ360" s="165">
        <f t="shared" si="2596"/>
        <v>0</v>
      </c>
      <c r="AK360" s="439">
        <v>862.75</v>
      </c>
      <c r="AL360" s="179">
        <f t="shared" si="2532"/>
        <v>0</v>
      </c>
      <c r="AM360" s="164">
        <f t="shared" si="2597"/>
        <v>0</v>
      </c>
      <c r="AN360" s="439">
        <v>345.1</v>
      </c>
      <c r="AO360" s="178">
        <f t="shared" si="2533"/>
        <v>0</v>
      </c>
      <c r="AP360" s="165">
        <f t="shared" si="2598"/>
        <v>0</v>
      </c>
      <c r="AQ360" s="260">
        <v>2370</v>
      </c>
      <c r="AR360" s="179">
        <f t="shared" si="2534"/>
        <v>0</v>
      </c>
      <c r="AS360" s="164">
        <f t="shared" si="2599"/>
        <v>1</v>
      </c>
      <c r="AT360" s="260">
        <v>237</v>
      </c>
      <c r="AU360" s="180">
        <f t="shared" si="2535"/>
        <v>237</v>
      </c>
      <c r="AV360" s="162">
        <f t="shared" si="2600"/>
        <v>0</v>
      </c>
      <c r="AW360" s="260">
        <v>1046</v>
      </c>
      <c r="AX360" s="176">
        <f t="shared" si="2536"/>
        <v>0</v>
      </c>
      <c r="AY360" s="161">
        <f t="shared" si="2601"/>
        <v>0</v>
      </c>
      <c r="AZ360" s="248">
        <v>1765</v>
      </c>
      <c r="BA360" s="181">
        <f t="shared" si="2537"/>
        <v>0</v>
      </c>
      <c r="BB360" s="162">
        <f t="shared" si="2602"/>
        <v>0</v>
      </c>
      <c r="BC360" s="248">
        <v>176.5</v>
      </c>
      <c r="BD360" s="182">
        <f t="shared" si="2538"/>
        <v>0</v>
      </c>
      <c r="BE360" s="161">
        <f t="shared" si="2603"/>
        <v>0</v>
      </c>
      <c r="BF360" s="248">
        <v>1606.25</v>
      </c>
      <c r="BG360" s="182">
        <f t="shared" si="2539"/>
        <v>0</v>
      </c>
      <c r="BH360" s="161">
        <f t="shared" si="2604"/>
        <v>0</v>
      </c>
      <c r="BI360" s="248">
        <v>803.13</v>
      </c>
      <c r="BJ360" s="180">
        <f t="shared" si="2540"/>
        <v>0</v>
      </c>
      <c r="BK360" s="161">
        <f t="shared" si="2605"/>
        <v>1</v>
      </c>
      <c r="BL360" s="248">
        <v>160.63</v>
      </c>
      <c r="BM360" s="180">
        <f t="shared" si="2541"/>
        <v>160.63</v>
      </c>
      <c r="BN360" s="161">
        <f t="shared" si="2606"/>
        <v>0</v>
      </c>
      <c r="BO360" s="260">
        <v>334.5</v>
      </c>
      <c r="BP360" s="176">
        <f t="shared" si="2542"/>
        <v>0</v>
      </c>
      <c r="BQ360" s="161">
        <f t="shared" si="2607"/>
        <v>0</v>
      </c>
      <c r="BR360" s="259">
        <v>-1626.51</v>
      </c>
      <c r="BS360" s="182">
        <f t="shared" si="2543"/>
        <v>0</v>
      </c>
      <c r="BT360" s="161">
        <f t="shared" si="2608"/>
        <v>1</v>
      </c>
      <c r="BU360" s="259">
        <v>-832.76</v>
      </c>
      <c r="BV360" s="180">
        <f t="shared" si="2544"/>
        <v>-832.76</v>
      </c>
      <c r="BW360" s="162">
        <f t="shared" si="2609"/>
        <v>1</v>
      </c>
      <c r="BX360" s="259">
        <v>-197.75</v>
      </c>
      <c r="BY360" s="176">
        <f t="shared" si="2545"/>
        <v>-197.75</v>
      </c>
      <c r="BZ360" s="161">
        <f t="shared" si="2610"/>
        <v>0</v>
      </c>
      <c r="CA360" s="260">
        <v>953</v>
      </c>
      <c r="CB360" s="180">
        <f t="shared" si="2546"/>
        <v>0</v>
      </c>
      <c r="CC360" s="162">
        <f t="shared" si="2611"/>
        <v>0</v>
      </c>
      <c r="CD360" s="259">
        <v>-77.400000000000006</v>
      </c>
      <c r="CE360" s="182">
        <f t="shared" si="2547"/>
        <v>0</v>
      </c>
      <c r="CF360" s="410">
        <f t="shared" si="2612"/>
        <v>0</v>
      </c>
      <c r="CG360" s="260">
        <v>3950</v>
      </c>
      <c r="CH360" s="182">
        <f t="shared" si="2548"/>
        <v>0</v>
      </c>
      <c r="CI360" s="416">
        <f t="shared" si="2613"/>
        <v>0</v>
      </c>
      <c r="CJ360" s="260">
        <v>1975</v>
      </c>
      <c r="CK360" s="444">
        <f t="shared" si="2549"/>
        <v>0</v>
      </c>
      <c r="CL360" s="162">
        <f t="shared" si="2614"/>
        <v>0</v>
      </c>
      <c r="CM360" s="260">
        <v>395</v>
      </c>
      <c r="CN360" s="608">
        <f t="shared" si="2550"/>
        <v>0</v>
      </c>
      <c r="CO360" s="158">
        <f t="shared" si="2551"/>
        <v>-632.88</v>
      </c>
      <c r="CP360" s="176">
        <f t="shared" si="2552"/>
        <v>4919.97</v>
      </c>
      <c r="CQ360" s="731">
        <f t="shared" si="2553"/>
        <v>4287.09</v>
      </c>
      <c r="CR360" s="599"/>
      <c r="CS360" s="359">
        <f t="shared" si="2615"/>
        <v>43983</v>
      </c>
      <c r="CT360" s="161">
        <f t="shared" si="2616"/>
        <v>0</v>
      </c>
      <c r="CU360" s="624">
        <v>-137.01</v>
      </c>
      <c r="CV360" s="175">
        <f t="shared" si="2554"/>
        <v>0</v>
      </c>
      <c r="CW360" s="161">
        <f t="shared" si="2617"/>
        <v>0</v>
      </c>
      <c r="CX360" s="624">
        <v>-13.7</v>
      </c>
      <c r="CY360" s="625">
        <f t="shared" si="2555"/>
        <v>0</v>
      </c>
      <c r="CZ360" s="161">
        <f t="shared" si="2618"/>
        <v>0</v>
      </c>
      <c r="DA360" s="624">
        <v>19248.400000000001</v>
      </c>
      <c r="DB360" s="626">
        <f t="shared" si="2556"/>
        <v>0</v>
      </c>
      <c r="DC360" s="161">
        <f t="shared" si="2619"/>
        <v>0</v>
      </c>
      <c r="DD360" s="624">
        <v>1924.84</v>
      </c>
      <c r="DE360" s="626">
        <f t="shared" si="2557"/>
        <v>0</v>
      </c>
      <c r="DF360" s="161">
        <f t="shared" si="2620"/>
        <v>0</v>
      </c>
      <c r="DG360" s="624">
        <v>1327.01</v>
      </c>
      <c r="DH360" s="180">
        <f t="shared" si="2558"/>
        <v>0</v>
      </c>
      <c r="DI360" s="161">
        <f t="shared" si="2621"/>
        <v>0</v>
      </c>
      <c r="DJ360" s="624">
        <v>663.5</v>
      </c>
      <c r="DK360" s="625">
        <f t="shared" si="2559"/>
        <v>0</v>
      </c>
      <c r="DL360" s="161">
        <f t="shared" si="2622"/>
        <v>0</v>
      </c>
      <c r="DM360" s="624">
        <v>132.69999999999999</v>
      </c>
      <c r="DN360" s="625">
        <f t="shared" si="2560"/>
        <v>0</v>
      </c>
      <c r="DO360" s="161">
        <f t="shared" si="2623"/>
        <v>0</v>
      </c>
      <c r="DP360" s="624">
        <v>-978.02</v>
      </c>
      <c r="DQ360" s="180">
        <f t="shared" si="2561"/>
        <v>0</v>
      </c>
      <c r="DR360" s="161">
        <f t="shared" si="2624"/>
        <v>0</v>
      </c>
      <c r="DS360" s="624">
        <v>-489.01</v>
      </c>
      <c r="DT360" s="625">
        <f t="shared" si="2562"/>
        <v>0</v>
      </c>
      <c r="DU360" s="161">
        <f t="shared" si="2625"/>
        <v>0</v>
      </c>
      <c r="DV360" s="624">
        <v>-195.6</v>
      </c>
      <c r="DW360" s="180">
        <f t="shared" si="2563"/>
        <v>0</v>
      </c>
      <c r="DX360" s="161">
        <f t="shared" si="2626"/>
        <v>1</v>
      </c>
      <c r="DY360" s="624">
        <v>1304</v>
      </c>
      <c r="DZ360" s="625">
        <f t="shared" si="2564"/>
        <v>1304</v>
      </c>
      <c r="EA360" s="161">
        <f t="shared" si="2627"/>
        <v>0</v>
      </c>
      <c r="EB360" s="624">
        <v>130.4</v>
      </c>
      <c r="EC360" s="180">
        <f t="shared" si="2565"/>
        <v>0</v>
      </c>
      <c r="ED360" s="161">
        <f t="shared" si="2628"/>
        <v>2</v>
      </c>
      <c r="EE360" s="624">
        <v>-592</v>
      </c>
      <c r="EF360" s="625">
        <f t="shared" si="2566"/>
        <v>-1184</v>
      </c>
      <c r="EG360" s="161">
        <f t="shared" si="2629"/>
        <v>0</v>
      </c>
      <c r="EH360" s="624">
        <v>3089.99</v>
      </c>
      <c r="EI360" s="626">
        <f t="shared" si="2567"/>
        <v>0</v>
      </c>
      <c r="EJ360" s="161">
        <f t="shared" si="2630"/>
        <v>0</v>
      </c>
      <c r="EK360" s="624">
        <v>309</v>
      </c>
      <c r="EL360" s="626">
        <f t="shared" si="2568"/>
        <v>0</v>
      </c>
      <c r="EM360" s="161">
        <f t="shared" si="2631"/>
        <v>0</v>
      </c>
      <c r="EN360" s="624">
        <v>2228.75</v>
      </c>
      <c r="EO360" s="180">
        <f t="shared" si="2569"/>
        <v>0</v>
      </c>
      <c r="EP360" s="161">
        <f t="shared" si="2632"/>
        <v>0</v>
      </c>
      <c r="EQ360" s="624">
        <v>1114.3800000000001</v>
      </c>
      <c r="ER360" s="180">
        <f t="shared" si="2570"/>
        <v>0</v>
      </c>
      <c r="ES360" s="161">
        <f t="shared" si="2633"/>
        <v>0</v>
      </c>
      <c r="ET360" s="624">
        <v>222.87</v>
      </c>
      <c r="EU360" s="625">
        <f t="shared" si="2571"/>
        <v>0</v>
      </c>
      <c r="EV360" s="161">
        <f t="shared" si="2634"/>
        <v>1</v>
      </c>
      <c r="EW360" s="624">
        <v>3199.98</v>
      </c>
      <c r="EX360" s="626">
        <f t="shared" si="2572"/>
        <v>3199.98</v>
      </c>
      <c r="EY360" s="161">
        <f t="shared" si="2635"/>
        <v>1</v>
      </c>
      <c r="EZ360" s="624">
        <v>1599.99</v>
      </c>
      <c r="FA360" s="180">
        <f t="shared" si="2573"/>
        <v>1599.99</v>
      </c>
      <c r="FB360" s="161">
        <f t="shared" si="2636"/>
        <v>0</v>
      </c>
      <c r="FC360" s="624">
        <v>320</v>
      </c>
      <c r="FD360" s="625">
        <f t="shared" si="2574"/>
        <v>0</v>
      </c>
      <c r="FE360" s="161">
        <f t="shared" si="2637"/>
        <v>0</v>
      </c>
      <c r="FF360" s="624">
        <v>-442</v>
      </c>
      <c r="FG360" s="180">
        <f t="shared" si="2575"/>
        <v>0</v>
      </c>
      <c r="FH360" s="860"/>
      <c r="FI360" s="436"/>
      <c r="FJ360" s="668"/>
      <c r="FK360" s="668"/>
      <c r="FL360" s="668"/>
      <c r="FM360" s="668"/>
      <c r="FN360" s="668"/>
      <c r="FO360" s="668"/>
      <c r="FP360" s="668"/>
      <c r="FQ360" s="668"/>
      <c r="FR360" s="668"/>
      <c r="FS360" s="433"/>
      <c r="FT360" s="433"/>
      <c r="FU360" s="433"/>
      <c r="FV360" s="433"/>
      <c r="FW360" s="433"/>
      <c r="FX360" s="433"/>
      <c r="FY360" s="433"/>
      <c r="FZ360" s="433"/>
      <c r="GA360" s="433"/>
      <c r="GB360" s="433"/>
      <c r="GC360" s="433"/>
      <c r="GD360" s="433"/>
      <c r="GE360" s="433"/>
      <c r="GF360" s="433"/>
      <c r="GG360" s="694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65"/>
      <c r="HG360" s="65"/>
      <c r="HH360" s="65"/>
      <c r="HI360" s="436"/>
      <c r="HJ360" s="65"/>
      <c r="HK360" s="432"/>
      <c r="HL360" s="197"/>
      <c r="HM360" s="196"/>
      <c r="HN360" s="700">
        <f t="shared" si="2576"/>
        <v>43983</v>
      </c>
      <c r="HO360" s="160">
        <f t="shared" si="2577"/>
        <v>4287.09</v>
      </c>
      <c r="HP360" s="160">
        <f t="shared" si="2578"/>
        <v>0</v>
      </c>
      <c r="HQ360" s="171">
        <f t="shared" si="2579"/>
        <v>4287.09</v>
      </c>
      <c r="HR360" s="168">
        <f t="shared" si="2580"/>
        <v>1</v>
      </c>
      <c r="HS360" s="168">
        <f t="shared" si="2581"/>
        <v>0</v>
      </c>
      <c r="HT360" s="160">
        <f t="shared" si="2638"/>
        <v>456951.84</v>
      </c>
      <c r="HU360" s="158">
        <f>MAX(HT55:HT360)</f>
        <v>456951.84</v>
      </c>
      <c r="HV360" s="158">
        <f t="shared" si="2582"/>
        <v>0</v>
      </c>
      <c r="HW360" s="170"/>
      <c r="HX360" s="468"/>
      <c r="HY360" s="156"/>
      <c r="HZ360" s="156"/>
      <c r="IA360" s="156"/>
      <c r="IB360" s="156"/>
      <c r="IC360" s="156"/>
      <c r="ID360" s="156"/>
      <c r="IE360" s="156"/>
      <c r="IF360" s="156"/>
      <c r="IG360" s="156"/>
      <c r="IH360" s="156"/>
      <c r="II360" s="156"/>
      <c r="IJ360" s="156"/>
      <c r="IK360" s="156"/>
      <c r="IL360" s="156"/>
      <c r="IM360" s="156"/>
      <c r="IN360" s="156"/>
      <c r="IO360" s="156"/>
      <c r="IP360" s="156"/>
      <c r="IQ360" s="156"/>
      <c r="IR360" s="156"/>
      <c r="IS360" s="156"/>
      <c r="IT360" s="156"/>
      <c r="IU360" s="156"/>
      <c r="IV360" s="156"/>
      <c r="IW360" s="156"/>
      <c r="IX360" s="156"/>
      <c r="IY360" s="156"/>
      <c r="IZ360" s="156"/>
      <c r="JA360" s="156"/>
      <c r="JB360" s="156"/>
      <c r="JC360" s="156"/>
      <c r="JD360" s="156"/>
      <c r="JE360" s="156"/>
      <c r="JF360" s="156"/>
      <c r="JG360" s="156"/>
      <c r="JH360" s="156"/>
      <c r="JI360" s="156"/>
      <c r="JJ360" s="156"/>
      <c r="JK360" s="156"/>
      <c r="JL360" s="156"/>
      <c r="JM360" s="156"/>
      <c r="JN360" s="156"/>
      <c r="JO360" s="156"/>
      <c r="JP360" s="156"/>
      <c r="JQ360" s="156"/>
      <c r="JR360" s="156"/>
      <c r="JS360" s="156"/>
      <c r="JT360" s="156"/>
      <c r="JU360" s="156"/>
    </row>
    <row r="361" spans="1:281" s="174" customFormat="1" ht="19.5" customHeight="1" x14ac:dyDescent="0.35">
      <c r="A361" s="156"/>
      <c r="B361" s="813">
        <f t="shared" si="2583"/>
        <v>44013</v>
      </c>
      <c r="C361" s="814">
        <f t="shared" si="2584"/>
        <v>57799.760000000009</v>
      </c>
      <c r="D361" s="816">
        <v>0</v>
      </c>
      <c r="E361" s="816">
        <v>0</v>
      </c>
      <c r="F361" s="814">
        <f t="shared" si="2522"/>
        <v>8669.369999999999</v>
      </c>
      <c r="G361" s="817">
        <f t="shared" si="2585"/>
        <v>66469.13</v>
      </c>
      <c r="H361" s="818">
        <f t="shared" si="2586"/>
        <v>0.14998972314071887</v>
      </c>
      <c r="I361" s="765">
        <f t="shared" si="2587"/>
        <v>465621.21</v>
      </c>
      <c r="J361" s="159">
        <f t="shared" si="2523"/>
        <v>0</v>
      </c>
      <c r="K361" s="267">
        <v>44013</v>
      </c>
      <c r="L361" s="162">
        <f t="shared" si="2588"/>
        <v>0</v>
      </c>
      <c r="M361" s="260">
        <v>9649</v>
      </c>
      <c r="N361" s="175">
        <f t="shared" si="2524"/>
        <v>0</v>
      </c>
      <c r="O361" s="162">
        <f t="shared" si="2589"/>
        <v>0</v>
      </c>
      <c r="P361" s="260">
        <v>964.9</v>
      </c>
      <c r="Q361" s="176">
        <f t="shared" si="2525"/>
        <v>0</v>
      </c>
      <c r="R361" s="161">
        <f t="shared" si="2590"/>
        <v>0</v>
      </c>
      <c r="S361" s="260">
        <v>14980.6</v>
      </c>
      <c r="T361" s="177">
        <f t="shared" si="2526"/>
        <v>0</v>
      </c>
      <c r="U361" s="164">
        <f t="shared" si="2591"/>
        <v>0</v>
      </c>
      <c r="V361" s="260">
        <v>1498.06</v>
      </c>
      <c r="W361" s="177">
        <f t="shared" si="2527"/>
        <v>0</v>
      </c>
      <c r="X361" s="164">
        <f t="shared" si="2592"/>
        <v>0</v>
      </c>
      <c r="Y361" s="248">
        <v>19469</v>
      </c>
      <c r="Z361" s="178">
        <f t="shared" si="2528"/>
        <v>0</v>
      </c>
      <c r="AA361" s="165">
        <f t="shared" si="2593"/>
        <v>0</v>
      </c>
      <c r="AB361" s="248">
        <v>9734.5</v>
      </c>
      <c r="AC361" s="179">
        <f t="shared" si="2529"/>
        <v>0</v>
      </c>
      <c r="AD361" s="164">
        <f t="shared" si="2594"/>
        <v>0</v>
      </c>
      <c r="AE361" s="248">
        <v>1946.9</v>
      </c>
      <c r="AF361" s="179">
        <f t="shared" si="2530"/>
        <v>0</v>
      </c>
      <c r="AG361" s="164">
        <f t="shared" si="2595"/>
        <v>0</v>
      </c>
      <c r="AH361" s="439">
        <v>30765</v>
      </c>
      <c r="AI361" s="178">
        <f t="shared" si="2531"/>
        <v>0</v>
      </c>
      <c r="AJ361" s="165">
        <f t="shared" si="2596"/>
        <v>0</v>
      </c>
      <c r="AK361" s="439">
        <v>15382.5</v>
      </c>
      <c r="AL361" s="179">
        <f t="shared" si="2532"/>
        <v>0</v>
      </c>
      <c r="AM361" s="164">
        <f t="shared" si="2597"/>
        <v>0</v>
      </c>
      <c r="AN361" s="439">
        <v>6153</v>
      </c>
      <c r="AO361" s="178">
        <f t="shared" si="2533"/>
        <v>0</v>
      </c>
      <c r="AP361" s="165">
        <f t="shared" si="2598"/>
        <v>0</v>
      </c>
      <c r="AQ361" s="260">
        <v>2397</v>
      </c>
      <c r="AR361" s="179">
        <f t="shared" si="2534"/>
        <v>0</v>
      </c>
      <c r="AS361" s="164">
        <f t="shared" si="2599"/>
        <v>1</v>
      </c>
      <c r="AT361" s="260">
        <v>239.7</v>
      </c>
      <c r="AU361" s="180">
        <f t="shared" si="2535"/>
        <v>239.7</v>
      </c>
      <c r="AV361" s="162">
        <f t="shared" si="2600"/>
        <v>0</v>
      </c>
      <c r="AW361" s="260">
        <v>910</v>
      </c>
      <c r="AX361" s="176">
        <f t="shared" si="2536"/>
        <v>0</v>
      </c>
      <c r="AY361" s="161">
        <f t="shared" si="2601"/>
        <v>0</v>
      </c>
      <c r="AZ361" s="248">
        <v>6103.75</v>
      </c>
      <c r="BA361" s="181">
        <f t="shared" si="2537"/>
        <v>0</v>
      </c>
      <c r="BB361" s="162">
        <f t="shared" si="2602"/>
        <v>0</v>
      </c>
      <c r="BC361" s="248">
        <v>610.38</v>
      </c>
      <c r="BD361" s="182">
        <f t="shared" si="2538"/>
        <v>0</v>
      </c>
      <c r="BE361" s="161">
        <f t="shared" si="2603"/>
        <v>0</v>
      </c>
      <c r="BF361" s="248">
        <v>6773.75</v>
      </c>
      <c r="BG361" s="182">
        <f t="shared" si="2539"/>
        <v>0</v>
      </c>
      <c r="BH361" s="161">
        <f t="shared" si="2604"/>
        <v>0</v>
      </c>
      <c r="BI361" s="248">
        <v>3386.88</v>
      </c>
      <c r="BJ361" s="180">
        <f t="shared" si="2540"/>
        <v>0</v>
      </c>
      <c r="BK361" s="161">
        <f t="shared" si="2605"/>
        <v>1</v>
      </c>
      <c r="BL361" s="248">
        <v>677.38</v>
      </c>
      <c r="BM361" s="180">
        <f t="shared" si="2541"/>
        <v>677.38</v>
      </c>
      <c r="BN361" s="161">
        <f t="shared" si="2606"/>
        <v>0</v>
      </c>
      <c r="BO361" s="260">
        <v>2136</v>
      </c>
      <c r="BP361" s="176">
        <f t="shared" si="2542"/>
        <v>0</v>
      </c>
      <c r="BQ361" s="161">
        <f t="shared" si="2607"/>
        <v>0</v>
      </c>
      <c r="BR361" s="260">
        <v>2212.4899999999998</v>
      </c>
      <c r="BS361" s="182">
        <f t="shared" si="2543"/>
        <v>0</v>
      </c>
      <c r="BT361" s="161">
        <f t="shared" si="2608"/>
        <v>1</v>
      </c>
      <c r="BU361" s="260">
        <v>1106.24</v>
      </c>
      <c r="BV361" s="180">
        <f t="shared" si="2544"/>
        <v>1106.24</v>
      </c>
      <c r="BW361" s="162">
        <f t="shared" si="2609"/>
        <v>1</v>
      </c>
      <c r="BX361" s="260">
        <v>221.25</v>
      </c>
      <c r="BY361" s="176">
        <f t="shared" si="2545"/>
        <v>221.25</v>
      </c>
      <c r="BZ361" s="161">
        <f t="shared" si="2610"/>
        <v>0</v>
      </c>
      <c r="CA361" s="260">
        <v>4042</v>
      </c>
      <c r="CB361" s="180">
        <f t="shared" si="2546"/>
        <v>0</v>
      </c>
      <c r="CC361" s="162">
        <f t="shared" si="2611"/>
        <v>0</v>
      </c>
      <c r="CD361" s="260">
        <v>8670.7000000000007</v>
      </c>
      <c r="CE361" s="182">
        <f t="shared" si="2547"/>
        <v>0</v>
      </c>
      <c r="CF361" s="410">
        <f t="shared" si="2612"/>
        <v>0</v>
      </c>
      <c r="CG361" s="260">
        <v>970</v>
      </c>
      <c r="CH361" s="182">
        <f t="shared" si="2548"/>
        <v>0</v>
      </c>
      <c r="CI361" s="416">
        <f t="shared" si="2613"/>
        <v>0</v>
      </c>
      <c r="CJ361" s="260">
        <v>485</v>
      </c>
      <c r="CK361" s="444">
        <f t="shared" si="2549"/>
        <v>0</v>
      </c>
      <c r="CL361" s="162">
        <f t="shared" si="2614"/>
        <v>0</v>
      </c>
      <c r="CM361" s="260">
        <v>97</v>
      </c>
      <c r="CN361" s="608">
        <f t="shared" si="2550"/>
        <v>0</v>
      </c>
      <c r="CO361" s="158">
        <f t="shared" si="2551"/>
        <v>2244.5699999999997</v>
      </c>
      <c r="CP361" s="176">
        <f t="shared" si="2552"/>
        <v>6424.8</v>
      </c>
      <c r="CQ361" s="731">
        <f t="shared" si="2553"/>
        <v>8669.369999999999</v>
      </c>
      <c r="CR361" s="599"/>
      <c r="CS361" s="359">
        <f t="shared" si="2615"/>
        <v>44013</v>
      </c>
      <c r="CT361" s="161">
        <f t="shared" si="2616"/>
        <v>0</v>
      </c>
      <c r="CU361" s="624">
        <v>3780.51</v>
      </c>
      <c r="CV361" s="175">
        <f t="shared" si="2554"/>
        <v>0</v>
      </c>
      <c r="CW361" s="161">
        <f t="shared" si="2617"/>
        <v>0</v>
      </c>
      <c r="CX361" s="624">
        <v>378.05</v>
      </c>
      <c r="CY361" s="625">
        <f t="shared" si="2555"/>
        <v>0</v>
      </c>
      <c r="CZ361" s="161">
        <f t="shared" si="2618"/>
        <v>0</v>
      </c>
      <c r="DA361" s="624">
        <v>1238.6099999999999</v>
      </c>
      <c r="DB361" s="626">
        <f t="shared" si="2556"/>
        <v>0</v>
      </c>
      <c r="DC361" s="161">
        <f t="shared" si="2619"/>
        <v>0</v>
      </c>
      <c r="DD361" s="624">
        <v>123.86</v>
      </c>
      <c r="DE361" s="626">
        <f t="shared" si="2557"/>
        <v>0</v>
      </c>
      <c r="DF361" s="161">
        <f t="shared" si="2620"/>
        <v>0</v>
      </c>
      <c r="DG361" s="624">
        <v>17814</v>
      </c>
      <c r="DH361" s="180">
        <f t="shared" si="2558"/>
        <v>0</v>
      </c>
      <c r="DI361" s="161">
        <f t="shared" si="2621"/>
        <v>0</v>
      </c>
      <c r="DJ361" s="624">
        <v>8907.01</v>
      </c>
      <c r="DK361" s="625">
        <f t="shared" si="2559"/>
        <v>0</v>
      </c>
      <c r="DL361" s="161">
        <f t="shared" si="2622"/>
        <v>0</v>
      </c>
      <c r="DM361" s="624">
        <v>1781.4</v>
      </c>
      <c r="DN361" s="625">
        <f t="shared" si="2560"/>
        <v>0</v>
      </c>
      <c r="DO361" s="161">
        <f t="shared" si="2623"/>
        <v>0</v>
      </c>
      <c r="DP361" s="624">
        <v>9190.51</v>
      </c>
      <c r="DQ361" s="180">
        <f t="shared" si="2561"/>
        <v>0</v>
      </c>
      <c r="DR361" s="161">
        <f t="shared" si="2624"/>
        <v>0</v>
      </c>
      <c r="DS361" s="624">
        <v>4595.26</v>
      </c>
      <c r="DT361" s="625">
        <f t="shared" si="2562"/>
        <v>0</v>
      </c>
      <c r="DU361" s="161">
        <f t="shared" si="2625"/>
        <v>0</v>
      </c>
      <c r="DV361" s="624">
        <v>1838.1</v>
      </c>
      <c r="DW361" s="180">
        <f t="shared" si="2563"/>
        <v>0</v>
      </c>
      <c r="DX361" s="161">
        <f t="shared" si="2626"/>
        <v>1</v>
      </c>
      <c r="DY361" s="624">
        <v>-790</v>
      </c>
      <c r="DZ361" s="625">
        <f t="shared" si="2564"/>
        <v>-790</v>
      </c>
      <c r="EA361" s="161">
        <f t="shared" si="2627"/>
        <v>0</v>
      </c>
      <c r="EB361" s="624">
        <v>-79</v>
      </c>
      <c r="EC361" s="180">
        <f t="shared" si="2565"/>
        <v>0</v>
      </c>
      <c r="ED361" s="161">
        <f t="shared" si="2628"/>
        <v>2</v>
      </c>
      <c r="EE361" s="624">
        <v>2098.0100000000002</v>
      </c>
      <c r="EF361" s="625">
        <f t="shared" si="2566"/>
        <v>4196.0200000000004</v>
      </c>
      <c r="EG361" s="161">
        <f t="shared" si="2629"/>
        <v>0</v>
      </c>
      <c r="EH361" s="624">
        <v>2610.0100000000002</v>
      </c>
      <c r="EI361" s="626">
        <f t="shared" si="2567"/>
        <v>0</v>
      </c>
      <c r="EJ361" s="161">
        <f t="shared" si="2630"/>
        <v>0</v>
      </c>
      <c r="EK361" s="624">
        <v>261</v>
      </c>
      <c r="EL361" s="626">
        <f t="shared" si="2568"/>
        <v>0</v>
      </c>
      <c r="EM361" s="161">
        <f t="shared" si="2631"/>
        <v>0</v>
      </c>
      <c r="EN361" s="624">
        <v>5426.25</v>
      </c>
      <c r="EO361" s="180">
        <f t="shared" si="2569"/>
        <v>0</v>
      </c>
      <c r="EP361" s="161">
        <f t="shared" si="2632"/>
        <v>0</v>
      </c>
      <c r="EQ361" s="624">
        <v>2713.12</v>
      </c>
      <c r="ER361" s="180">
        <f t="shared" si="2570"/>
        <v>0</v>
      </c>
      <c r="ES361" s="161">
        <f t="shared" si="2633"/>
        <v>0</v>
      </c>
      <c r="ET361" s="624">
        <v>542.63</v>
      </c>
      <c r="EU361" s="625">
        <f t="shared" si="2571"/>
        <v>0</v>
      </c>
      <c r="EV361" s="161">
        <f t="shared" si="2634"/>
        <v>1</v>
      </c>
      <c r="EW361" s="624">
        <v>2012.52</v>
      </c>
      <c r="EX361" s="626">
        <f t="shared" si="2572"/>
        <v>2012.52</v>
      </c>
      <c r="EY361" s="161">
        <f t="shared" si="2635"/>
        <v>1</v>
      </c>
      <c r="EZ361" s="624">
        <v>1006.26</v>
      </c>
      <c r="FA361" s="180">
        <f t="shared" si="2573"/>
        <v>1006.26</v>
      </c>
      <c r="FB361" s="161">
        <f t="shared" si="2636"/>
        <v>0</v>
      </c>
      <c r="FC361" s="624">
        <v>201.25</v>
      </c>
      <c r="FD361" s="625">
        <f t="shared" si="2574"/>
        <v>0</v>
      </c>
      <c r="FE361" s="161">
        <f t="shared" si="2637"/>
        <v>0</v>
      </c>
      <c r="FF361" s="624">
        <v>996</v>
      </c>
      <c r="FG361" s="180">
        <f t="shared" si="2575"/>
        <v>0</v>
      </c>
      <c r="FH361" s="860"/>
      <c r="FI361" s="436"/>
      <c r="FJ361" s="668"/>
      <c r="FK361" s="668"/>
      <c r="FL361" s="668"/>
      <c r="FM361" s="668"/>
      <c r="FN361" s="668"/>
      <c r="FO361" s="668"/>
      <c r="FP361" s="668"/>
      <c r="FQ361" s="668"/>
      <c r="FR361" s="668"/>
      <c r="FS361" s="433"/>
      <c r="FT361" s="433"/>
      <c r="FU361" s="433"/>
      <c r="FV361" s="433"/>
      <c r="FW361" s="433"/>
      <c r="FX361" s="433"/>
      <c r="FY361" s="433"/>
      <c r="FZ361" s="433"/>
      <c r="GA361" s="433"/>
      <c r="GB361" s="433"/>
      <c r="GC361" s="433"/>
      <c r="GD361" s="433"/>
      <c r="GE361" s="433"/>
      <c r="GF361" s="433"/>
      <c r="GG361" s="694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65"/>
      <c r="HG361" s="65"/>
      <c r="HH361" s="65"/>
      <c r="HI361" s="436"/>
      <c r="HJ361" s="65"/>
      <c r="HK361" s="432"/>
      <c r="HL361" s="197"/>
      <c r="HM361" s="196"/>
      <c r="HN361" s="700">
        <f t="shared" si="2576"/>
        <v>44013</v>
      </c>
      <c r="HO361" s="160">
        <f t="shared" si="2577"/>
        <v>8669.369999999999</v>
      </c>
      <c r="HP361" s="160">
        <f t="shared" si="2578"/>
        <v>0</v>
      </c>
      <c r="HQ361" s="171">
        <f t="shared" si="2579"/>
        <v>8669.369999999999</v>
      </c>
      <c r="HR361" s="168">
        <f t="shared" si="2580"/>
        <v>1</v>
      </c>
      <c r="HS361" s="168">
        <f t="shared" si="2581"/>
        <v>0</v>
      </c>
      <c r="HT361" s="160">
        <f t="shared" si="2638"/>
        <v>465621.21</v>
      </c>
      <c r="HU361" s="158">
        <f>MAX(HT55:HT361)</f>
        <v>465621.21</v>
      </c>
      <c r="HV361" s="158">
        <f t="shared" si="2582"/>
        <v>0</v>
      </c>
      <c r="HW361" s="170"/>
      <c r="HX361" s="468"/>
      <c r="HY361" s="156"/>
      <c r="HZ361" s="156"/>
      <c r="IA361" s="156"/>
      <c r="IB361" s="156"/>
      <c r="IC361" s="156"/>
      <c r="ID361" s="156"/>
      <c r="IE361" s="156"/>
      <c r="IF361" s="156"/>
      <c r="IG361" s="156"/>
      <c r="IH361" s="156"/>
      <c r="II361" s="156"/>
      <c r="IJ361" s="156"/>
      <c r="IK361" s="156"/>
      <c r="IL361" s="156"/>
      <c r="IM361" s="156"/>
      <c r="IN361" s="156"/>
      <c r="IO361" s="156"/>
      <c r="IP361" s="156"/>
      <c r="IQ361" s="156"/>
      <c r="IR361" s="156"/>
      <c r="IS361" s="156"/>
      <c r="IT361" s="156"/>
      <c r="IU361" s="156"/>
      <c r="IV361" s="156"/>
      <c r="IW361" s="156"/>
      <c r="IX361" s="156"/>
      <c r="IY361" s="156"/>
      <c r="IZ361" s="156"/>
      <c r="JA361" s="156"/>
      <c r="JB361" s="156"/>
      <c r="JC361" s="156"/>
      <c r="JD361" s="156"/>
      <c r="JE361" s="156"/>
      <c r="JF361" s="156"/>
      <c r="JG361" s="156"/>
      <c r="JH361" s="156"/>
      <c r="JI361" s="156"/>
      <c r="JJ361" s="156"/>
      <c r="JK361" s="156"/>
      <c r="JL361" s="156"/>
      <c r="JM361" s="156"/>
      <c r="JN361" s="156"/>
      <c r="JO361" s="156"/>
      <c r="JP361" s="156"/>
      <c r="JQ361" s="156"/>
      <c r="JR361" s="156"/>
      <c r="JS361" s="156"/>
      <c r="JT361" s="156"/>
      <c r="JU361" s="156"/>
    </row>
    <row r="362" spans="1:281" s="174" customFormat="1" ht="19.5" customHeight="1" x14ac:dyDescent="0.35">
      <c r="A362" s="156"/>
      <c r="B362" s="813">
        <f t="shared" si="2583"/>
        <v>44044</v>
      </c>
      <c r="C362" s="814">
        <f t="shared" si="2584"/>
        <v>66469.13</v>
      </c>
      <c r="D362" s="816">
        <v>0</v>
      </c>
      <c r="E362" s="816">
        <v>0</v>
      </c>
      <c r="F362" s="814">
        <f t="shared" si="2522"/>
        <v>197.4399999999996</v>
      </c>
      <c r="G362" s="817">
        <f t="shared" si="2585"/>
        <v>66666.570000000007</v>
      </c>
      <c r="H362" s="818">
        <f t="shared" si="2586"/>
        <v>2.9704014480105212E-3</v>
      </c>
      <c r="I362" s="765">
        <f t="shared" si="2587"/>
        <v>465818.65</v>
      </c>
      <c r="J362" s="159">
        <f t="shared" si="2523"/>
        <v>0</v>
      </c>
      <c r="K362" s="267">
        <v>44044</v>
      </c>
      <c r="L362" s="162">
        <f t="shared" si="2588"/>
        <v>0</v>
      </c>
      <c r="M362" s="260">
        <v>13089.5</v>
      </c>
      <c r="N362" s="175">
        <f t="shared" si="2524"/>
        <v>0</v>
      </c>
      <c r="O362" s="162">
        <f t="shared" si="2589"/>
        <v>0</v>
      </c>
      <c r="P362" s="260">
        <v>1308.95</v>
      </c>
      <c r="Q362" s="176">
        <f t="shared" si="2525"/>
        <v>0</v>
      </c>
      <c r="R362" s="161">
        <f t="shared" si="2590"/>
        <v>0</v>
      </c>
      <c r="S362" s="260">
        <v>24096.400000000001</v>
      </c>
      <c r="T362" s="177">
        <f t="shared" si="2526"/>
        <v>0</v>
      </c>
      <c r="U362" s="164">
        <f t="shared" si="2591"/>
        <v>0</v>
      </c>
      <c r="V362" s="260">
        <v>2409.64</v>
      </c>
      <c r="W362" s="177">
        <f t="shared" si="2527"/>
        <v>0</v>
      </c>
      <c r="X362" s="164">
        <f t="shared" si="2592"/>
        <v>0</v>
      </c>
      <c r="Y362" s="247">
        <v>-739</v>
      </c>
      <c r="Z362" s="178">
        <f t="shared" si="2528"/>
        <v>0</v>
      </c>
      <c r="AA362" s="165">
        <f t="shared" si="2593"/>
        <v>0</v>
      </c>
      <c r="AB362" s="247">
        <v>-369.5</v>
      </c>
      <c r="AC362" s="179">
        <f t="shared" si="2529"/>
        <v>0</v>
      </c>
      <c r="AD362" s="164">
        <f t="shared" si="2594"/>
        <v>0</v>
      </c>
      <c r="AE362" s="247">
        <v>-73.900000000000006</v>
      </c>
      <c r="AF362" s="179">
        <f t="shared" si="2530"/>
        <v>0</v>
      </c>
      <c r="AG362" s="164">
        <f t="shared" si="2595"/>
        <v>0</v>
      </c>
      <c r="AH362" s="439">
        <v>18941</v>
      </c>
      <c r="AI362" s="178">
        <f t="shared" si="2531"/>
        <v>0</v>
      </c>
      <c r="AJ362" s="165">
        <f t="shared" si="2596"/>
        <v>0</v>
      </c>
      <c r="AK362" s="439">
        <v>9470.5</v>
      </c>
      <c r="AL362" s="179">
        <f t="shared" si="2532"/>
        <v>0</v>
      </c>
      <c r="AM362" s="164">
        <f t="shared" si="2597"/>
        <v>0</v>
      </c>
      <c r="AN362" s="439">
        <v>3788.2</v>
      </c>
      <c r="AO362" s="178">
        <f t="shared" si="2533"/>
        <v>0</v>
      </c>
      <c r="AP362" s="165">
        <f t="shared" si="2598"/>
        <v>0</v>
      </c>
      <c r="AQ362" s="260">
        <v>2330</v>
      </c>
      <c r="AR362" s="179">
        <f t="shared" si="2534"/>
        <v>0</v>
      </c>
      <c r="AS362" s="164">
        <f t="shared" si="2599"/>
        <v>1</v>
      </c>
      <c r="AT362" s="260">
        <v>233</v>
      </c>
      <c r="AU362" s="180">
        <f t="shared" si="2535"/>
        <v>233</v>
      </c>
      <c r="AV362" s="162">
        <f t="shared" si="2600"/>
        <v>0</v>
      </c>
      <c r="AW362" s="260">
        <v>2076</v>
      </c>
      <c r="AX362" s="176">
        <f t="shared" si="2536"/>
        <v>0</v>
      </c>
      <c r="AY362" s="161">
        <f t="shared" si="2601"/>
        <v>0</v>
      </c>
      <c r="AZ362" s="248">
        <v>730</v>
      </c>
      <c r="BA362" s="181">
        <f t="shared" si="2537"/>
        <v>0</v>
      </c>
      <c r="BB362" s="162">
        <f t="shared" si="2602"/>
        <v>0</v>
      </c>
      <c r="BC362" s="248">
        <v>73</v>
      </c>
      <c r="BD362" s="182">
        <f t="shared" si="2538"/>
        <v>0</v>
      </c>
      <c r="BE362" s="161">
        <f t="shared" si="2603"/>
        <v>0</v>
      </c>
      <c r="BF362" s="248">
        <v>2002.5</v>
      </c>
      <c r="BG362" s="182">
        <f t="shared" si="2539"/>
        <v>0</v>
      </c>
      <c r="BH362" s="161">
        <f t="shared" si="2604"/>
        <v>0</v>
      </c>
      <c r="BI362" s="248">
        <v>1001.25</v>
      </c>
      <c r="BJ362" s="180">
        <f t="shared" si="2540"/>
        <v>0</v>
      </c>
      <c r="BK362" s="161">
        <f t="shared" si="2605"/>
        <v>1</v>
      </c>
      <c r="BL362" s="248">
        <v>200.25</v>
      </c>
      <c r="BM362" s="180">
        <f t="shared" si="2541"/>
        <v>200.25</v>
      </c>
      <c r="BN362" s="161">
        <f t="shared" si="2606"/>
        <v>0</v>
      </c>
      <c r="BO362" s="260">
        <v>1281.25</v>
      </c>
      <c r="BP362" s="176">
        <f t="shared" si="2542"/>
        <v>0</v>
      </c>
      <c r="BQ362" s="161">
        <f t="shared" si="2607"/>
        <v>0</v>
      </c>
      <c r="BR362" s="259">
        <v>-2143.5300000000002</v>
      </c>
      <c r="BS362" s="182">
        <f t="shared" si="2543"/>
        <v>0</v>
      </c>
      <c r="BT362" s="161">
        <f t="shared" si="2608"/>
        <v>1</v>
      </c>
      <c r="BU362" s="259">
        <v>-2143.5300000000002</v>
      </c>
      <c r="BV362" s="180">
        <f t="shared" si="2544"/>
        <v>-2143.5300000000002</v>
      </c>
      <c r="BW362" s="162">
        <f t="shared" si="2609"/>
        <v>1</v>
      </c>
      <c r="BX362" s="259">
        <v>-2143.5300000000002</v>
      </c>
      <c r="BY362" s="176">
        <f t="shared" si="2545"/>
        <v>-2143.5300000000002</v>
      </c>
      <c r="BZ362" s="161">
        <f t="shared" si="2610"/>
        <v>0</v>
      </c>
      <c r="CA362" s="260">
        <v>1205</v>
      </c>
      <c r="CB362" s="180">
        <f t="shared" si="2546"/>
        <v>0</v>
      </c>
      <c r="CC362" s="162">
        <f t="shared" si="2611"/>
        <v>0</v>
      </c>
      <c r="CD362" s="260">
        <v>1650.65</v>
      </c>
      <c r="CE362" s="182">
        <f t="shared" si="2547"/>
        <v>0</v>
      </c>
      <c r="CF362" s="410">
        <f t="shared" si="2612"/>
        <v>0</v>
      </c>
      <c r="CG362" s="260">
        <v>2370</v>
      </c>
      <c r="CH362" s="182">
        <f t="shared" si="2548"/>
        <v>0</v>
      </c>
      <c r="CI362" s="416">
        <f t="shared" si="2613"/>
        <v>0</v>
      </c>
      <c r="CJ362" s="260">
        <v>1185</v>
      </c>
      <c r="CK362" s="444">
        <f t="shared" si="2549"/>
        <v>0</v>
      </c>
      <c r="CL362" s="162">
        <f t="shared" si="2614"/>
        <v>0</v>
      </c>
      <c r="CM362" s="260">
        <v>237</v>
      </c>
      <c r="CN362" s="608">
        <f t="shared" si="2550"/>
        <v>0</v>
      </c>
      <c r="CO362" s="158">
        <f t="shared" si="2551"/>
        <v>-3853.8100000000004</v>
      </c>
      <c r="CP362" s="176">
        <f t="shared" si="2552"/>
        <v>4051.25</v>
      </c>
      <c r="CQ362" s="731">
        <f t="shared" si="2553"/>
        <v>197.4399999999996</v>
      </c>
      <c r="CR362" s="599"/>
      <c r="CS362" s="359">
        <f t="shared" si="2615"/>
        <v>44044</v>
      </c>
      <c r="CT362" s="161">
        <f t="shared" si="2616"/>
        <v>0</v>
      </c>
      <c r="CU362" s="624">
        <v>5301.98</v>
      </c>
      <c r="CV362" s="175">
        <f t="shared" si="2554"/>
        <v>0</v>
      </c>
      <c r="CW362" s="161">
        <f t="shared" si="2617"/>
        <v>0</v>
      </c>
      <c r="CX362" s="624">
        <v>530.20000000000005</v>
      </c>
      <c r="CY362" s="625">
        <f t="shared" si="2555"/>
        <v>0</v>
      </c>
      <c r="CZ362" s="161">
        <f t="shared" si="2618"/>
        <v>0</v>
      </c>
      <c r="DA362" s="624">
        <v>12904.61</v>
      </c>
      <c r="DB362" s="626">
        <f t="shared" si="2556"/>
        <v>0</v>
      </c>
      <c r="DC362" s="161">
        <f t="shared" si="2619"/>
        <v>0</v>
      </c>
      <c r="DD362" s="624">
        <v>1290.46</v>
      </c>
      <c r="DE362" s="626">
        <f t="shared" si="2557"/>
        <v>0</v>
      </c>
      <c r="DF362" s="161">
        <f t="shared" si="2620"/>
        <v>0</v>
      </c>
      <c r="DG362" s="624">
        <v>12867.99</v>
      </c>
      <c r="DH362" s="180">
        <f t="shared" si="2558"/>
        <v>0</v>
      </c>
      <c r="DI362" s="161">
        <f t="shared" si="2621"/>
        <v>0</v>
      </c>
      <c r="DJ362" s="624">
        <v>6433.99</v>
      </c>
      <c r="DK362" s="625">
        <f t="shared" si="2559"/>
        <v>0</v>
      </c>
      <c r="DL362" s="161">
        <f t="shared" si="2622"/>
        <v>0</v>
      </c>
      <c r="DM362" s="624">
        <v>1286.8</v>
      </c>
      <c r="DN362" s="625">
        <f t="shared" si="2560"/>
        <v>0</v>
      </c>
      <c r="DO362" s="161">
        <f t="shared" si="2623"/>
        <v>0</v>
      </c>
      <c r="DP362" s="624">
        <v>18941</v>
      </c>
      <c r="DQ362" s="180">
        <f t="shared" si="2561"/>
        <v>0</v>
      </c>
      <c r="DR362" s="161">
        <f t="shared" si="2624"/>
        <v>0</v>
      </c>
      <c r="DS362" s="624">
        <v>9470.5</v>
      </c>
      <c r="DT362" s="625">
        <f t="shared" si="2562"/>
        <v>0</v>
      </c>
      <c r="DU362" s="161">
        <f t="shared" si="2625"/>
        <v>0</v>
      </c>
      <c r="DV362" s="624">
        <v>3788.2</v>
      </c>
      <c r="DW362" s="180">
        <f t="shared" si="2563"/>
        <v>0</v>
      </c>
      <c r="DX362" s="161">
        <f t="shared" si="2626"/>
        <v>1</v>
      </c>
      <c r="DY362" s="624">
        <v>2193</v>
      </c>
      <c r="DZ362" s="625">
        <f t="shared" si="2564"/>
        <v>2193</v>
      </c>
      <c r="EA362" s="161">
        <f t="shared" si="2627"/>
        <v>0</v>
      </c>
      <c r="EB362" s="624">
        <v>219.3</v>
      </c>
      <c r="EC362" s="180">
        <f t="shared" si="2565"/>
        <v>0</v>
      </c>
      <c r="ED362" s="161">
        <f t="shared" si="2628"/>
        <v>2</v>
      </c>
      <c r="EE362" s="624">
        <v>-74</v>
      </c>
      <c r="EF362" s="625">
        <f t="shared" si="2566"/>
        <v>-148</v>
      </c>
      <c r="EG362" s="161">
        <f t="shared" si="2629"/>
        <v>0</v>
      </c>
      <c r="EH362" s="624">
        <v>1622.49</v>
      </c>
      <c r="EI362" s="626">
        <f t="shared" si="2567"/>
        <v>0</v>
      </c>
      <c r="EJ362" s="161">
        <f t="shared" si="2630"/>
        <v>0</v>
      </c>
      <c r="EK362" s="624">
        <v>162.25</v>
      </c>
      <c r="EL362" s="626">
        <f t="shared" si="2568"/>
        <v>0</v>
      </c>
      <c r="EM362" s="161">
        <f t="shared" si="2631"/>
        <v>0</v>
      </c>
      <c r="EN362" s="624">
        <v>2802.49</v>
      </c>
      <c r="EO362" s="180">
        <f t="shared" si="2569"/>
        <v>0</v>
      </c>
      <c r="EP362" s="161">
        <f t="shared" si="2632"/>
        <v>0</v>
      </c>
      <c r="EQ362" s="624">
        <v>1401.25</v>
      </c>
      <c r="ER362" s="180">
        <f t="shared" si="2570"/>
        <v>0</v>
      </c>
      <c r="ES362" s="161">
        <f t="shared" si="2633"/>
        <v>0</v>
      </c>
      <c r="ET362" s="624">
        <v>280.25</v>
      </c>
      <c r="EU362" s="625">
        <f t="shared" si="2571"/>
        <v>0</v>
      </c>
      <c r="EV362" s="161">
        <f t="shared" si="2634"/>
        <v>1</v>
      </c>
      <c r="EW362" s="624">
        <v>1337.5</v>
      </c>
      <c r="EX362" s="626">
        <f t="shared" si="2572"/>
        <v>1337.5</v>
      </c>
      <c r="EY362" s="161">
        <f t="shared" si="2635"/>
        <v>1</v>
      </c>
      <c r="EZ362" s="624">
        <v>668.75</v>
      </c>
      <c r="FA362" s="180">
        <f t="shared" si="2573"/>
        <v>668.75</v>
      </c>
      <c r="FB362" s="161">
        <f t="shared" si="2636"/>
        <v>0</v>
      </c>
      <c r="FC362" s="624">
        <v>133.75</v>
      </c>
      <c r="FD362" s="625">
        <f t="shared" si="2574"/>
        <v>0</v>
      </c>
      <c r="FE362" s="161">
        <f t="shared" si="2637"/>
        <v>0</v>
      </c>
      <c r="FF362" s="624">
        <v>1310.01</v>
      </c>
      <c r="FG362" s="180">
        <f t="shared" si="2575"/>
        <v>0</v>
      </c>
      <c r="FH362" s="860"/>
      <c r="FI362" s="436"/>
      <c r="FJ362" s="668"/>
      <c r="FK362" s="668"/>
      <c r="FL362" s="668"/>
      <c r="FM362" s="668"/>
      <c r="FN362" s="668"/>
      <c r="FO362" s="668"/>
      <c r="FP362" s="668"/>
      <c r="FQ362" s="668"/>
      <c r="FR362" s="668"/>
      <c r="FS362" s="433"/>
      <c r="FT362" s="433"/>
      <c r="FU362" s="433"/>
      <c r="FV362" s="433"/>
      <c r="FW362" s="433"/>
      <c r="FX362" s="433"/>
      <c r="FY362" s="433"/>
      <c r="FZ362" s="433"/>
      <c r="GA362" s="433"/>
      <c r="GB362" s="433"/>
      <c r="GC362" s="433"/>
      <c r="GD362" s="433"/>
      <c r="GE362" s="433"/>
      <c r="GF362" s="433"/>
      <c r="GG362" s="694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65"/>
      <c r="HG362" s="65"/>
      <c r="HH362" s="65"/>
      <c r="HI362" s="436"/>
      <c r="HJ362" s="65"/>
      <c r="HK362" s="432"/>
      <c r="HL362" s="197"/>
      <c r="HM362" s="196"/>
      <c r="HN362" s="700">
        <f t="shared" si="2576"/>
        <v>44044</v>
      </c>
      <c r="HO362" s="160">
        <f t="shared" si="2577"/>
        <v>197.4399999999996</v>
      </c>
      <c r="HP362" s="160">
        <f t="shared" si="2578"/>
        <v>0</v>
      </c>
      <c r="HQ362" s="171">
        <f t="shared" si="2579"/>
        <v>197.4399999999996</v>
      </c>
      <c r="HR362" s="168">
        <f t="shared" si="2580"/>
        <v>1</v>
      </c>
      <c r="HS362" s="168">
        <f t="shared" si="2581"/>
        <v>0</v>
      </c>
      <c r="HT362" s="160">
        <f t="shared" si="2638"/>
        <v>465818.65</v>
      </c>
      <c r="HU362" s="158">
        <f>MAX(HT55:HT362)</f>
        <v>465818.65</v>
      </c>
      <c r="HV362" s="158">
        <f t="shared" si="2582"/>
        <v>0</v>
      </c>
      <c r="HW362" s="170"/>
      <c r="HX362" s="468"/>
      <c r="HY362" s="156"/>
      <c r="HZ362" s="156"/>
      <c r="IA362" s="156"/>
      <c r="IB362" s="156"/>
      <c r="IC362" s="156"/>
      <c r="ID362" s="156"/>
      <c r="IE362" s="156"/>
      <c r="IF362" s="156"/>
      <c r="IG362" s="156"/>
      <c r="IH362" s="156"/>
      <c r="II362" s="156"/>
      <c r="IJ362" s="156"/>
      <c r="IK362" s="156"/>
      <c r="IL362" s="156"/>
      <c r="IM362" s="156"/>
      <c r="IN362" s="156"/>
      <c r="IO362" s="156"/>
      <c r="IP362" s="156"/>
      <c r="IQ362" s="156"/>
      <c r="IR362" s="156"/>
      <c r="IS362" s="156"/>
      <c r="IT362" s="156"/>
      <c r="IU362" s="156"/>
      <c r="IV362" s="156"/>
      <c r="IW362" s="156"/>
      <c r="IX362" s="156"/>
      <c r="IY362" s="156"/>
      <c r="IZ362" s="156"/>
      <c r="JA362" s="156"/>
      <c r="JB362" s="156"/>
      <c r="JC362" s="156"/>
      <c r="JD362" s="156"/>
      <c r="JE362" s="156"/>
      <c r="JF362" s="156"/>
      <c r="JG362" s="156"/>
      <c r="JH362" s="156"/>
      <c r="JI362" s="156"/>
      <c r="JJ362" s="156"/>
      <c r="JK362" s="156"/>
      <c r="JL362" s="156"/>
      <c r="JM362" s="156"/>
      <c r="JN362" s="156"/>
      <c r="JO362" s="156"/>
      <c r="JP362" s="156"/>
      <c r="JQ362" s="156"/>
      <c r="JR362" s="156"/>
      <c r="JS362" s="156"/>
      <c r="JT362" s="156"/>
      <c r="JU362" s="156"/>
    </row>
    <row r="363" spans="1:281" s="174" customFormat="1" ht="19.5" customHeight="1" x14ac:dyDescent="0.35">
      <c r="A363" s="156"/>
      <c r="B363" s="813">
        <f t="shared" si="2583"/>
        <v>44075</v>
      </c>
      <c r="C363" s="814">
        <f t="shared" si="2584"/>
        <v>66666.570000000007</v>
      </c>
      <c r="D363" s="816">
        <v>0</v>
      </c>
      <c r="E363" s="816">
        <v>0</v>
      </c>
      <c r="F363" s="814">
        <f t="shared" si="2522"/>
        <v>-5100.8700000000008</v>
      </c>
      <c r="G363" s="817">
        <f t="shared" si="2585"/>
        <v>61565.700000000004</v>
      </c>
      <c r="H363" s="818">
        <f t="shared" si="2586"/>
        <v>-7.6513160944083378E-2</v>
      </c>
      <c r="I363" s="765">
        <f t="shared" si="2587"/>
        <v>460717.78</v>
      </c>
      <c r="J363" s="159">
        <f t="shared" si="2523"/>
        <v>-5100.8699999999953</v>
      </c>
      <c r="K363" s="267">
        <v>44075</v>
      </c>
      <c r="L363" s="162">
        <f t="shared" si="2588"/>
        <v>0</v>
      </c>
      <c r="M363" s="259">
        <v>-2317</v>
      </c>
      <c r="N363" s="175">
        <f t="shared" si="2524"/>
        <v>0</v>
      </c>
      <c r="O363" s="162">
        <f t="shared" si="2589"/>
        <v>0</v>
      </c>
      <c r="P363" s="259">
        <v>-266.8</v>
      </c>
      <c r="Q363" s="176">
        <f t="shared" si="2525"/>
        <v>0</v>
      </c>
      <c r="R363" s="161">
        <f t="shared" si="2590"/>
        <v>0</v>
      </c>
      <c r="S363" s="259">
        <v>-14780.2</v>
      </c>
      <c r="T363" s="177">
        <f t="shared" si="2526"/>
        <v>0</v>
      </c>
      <c r="U363" s="164">
        <f t="shared" si="2591"/>
        <v>0</v>
      </c>
      <c r="V363" s="259">
        <v>-1513.12</v>
      </c>
      <c r="W363" s="177">
        <f t="shared" si="2527"/>
        <v>0</v>
      </c>
      <c r="X363" s="164">
        <f t="shared" si="2592"/>
        <v>0</v>
      </c>
      <c r="Y363" s="248">
        <v>811</v>
      </c>
      <c r="Z363" s="178">
        <f t="shared" si="2528"/>
        <v>0</v>
      </c>
      <c r="AA363" s="165">
        <f t="shared" si="2593"/>
        <v>0</v>
      </c>
      <c r="AB363" s="248">
        <v>386</v>
      </c>
      <c r="AC363" s="179">
        <f t="shared" si="2529"/>
        <v>0</v>
      </c>
      <c r="AD363" s="164">
        <f t="shared" si="2594"/>
        <v>0</v>
      </c>
      <c r="AE363" s="248">
        <v>46</v>
      </c>
      <c r="AF363" s="179">
        <f t="shared" si="2530"/>
        <v>0</v>
      </c>
      <c r="AG363" s="164">
        <f t="shared" si="2595"/>
        <v>0</v>
      </c>
      <c r="AH363" s="243">
        <v>-9798</v>
      </c>
      <c r="AI363" s="178">
        <f t="shared" si="2531"/>
        <v>0</v>
      </c>
      <c r="AJ363" s="165">
        <f t="shared" si="2596"/>
        <v>0</v>
      </c>
      <c r="AK363" s="243">
        <v>-4918.5</v>
      </c>
      <c r="AL363" s="179">
        <f t="shared" si="2532"/>
        <v>0</v>
      </c>
      <c r="AM363" s="164">
        <f t="shared" si="2597"/>
        <v>0</v>
      </c>
      <c r="AN363" s="243">
        <v>-1990.8</v>
      </c>
      <c r="AO363" s="178">
        <f t="shared" si="2533"/>
        <v>0</v>
      </c>
      <c r="AP363" s="165">
        <f t="shared" si="2598"/>
        <v>0</v>
      </c>
      <c r="AQ363" s="259">
        <v>-2035</v>
      </c>
      <c r="AR363" s="179">
        <f t="shared" si="2534"/>
        <v>0</v>
      </c>
      <c r="AS363" s="164">
        <f t="shared" si="2599"/>
        <v>1</v>
      </c>
      <c r="AT363" s="259">
        <v>-238.6</v>
      </c>
      <c r="AU363" s="180">
        <f t="shared" si="2535"/>
        <v>-238.6</v>
      </c>
      <c r="AV363" s="162">
        <f t="shared" si="2600"/>
        <v>0</v>
      </c>
      <c r="AW363" s="259">
        <v>-271</v>
      </c>
      <c r="AX363" s="176">
        <f t="shared" si="2536"/>
        <v>0</v>
      </c>
      <c r="AY363" s="161">
        <f t="shared" si="2601"/>
        <v>0</v>
      </c>
      <c r="AZ363" s="247">
        <v>-3104.5</v>
      </c>
      <c r="BA363" s="181">
        <f t="shared" si="2537"/>
        <v>0</v>
      </c>
      <c r="BB363" s="162">
        <f t="shared" si="2602"/>
        <v>0</v>
      </c>
      <c r="BC363" s="247">
        <v>-322.14999999999998</v>
      </c>
      <c r="BD363" s="182">
        <f t="shared" si="2538"/>
        <v>0</v>
      </c>
      <c r="BE363" s="161">
        <f t="shared" si="2603"/>
        <v>0</v>
      </c>
      <c r="BF363" s="247">
        <v>-1469</v>
      </c>
      <c r="BG363" s="182">
        <f t="shared" si="2539"/>
        <v>0</v>
      </c>
      <c r="BH363" s="161">
        <f t="shared" si="2604"/>
        <v>0</v>
      </c>
      <c r="BI363" s="247">
        <v>-754</v>
      </c>
      <c r="BJ363" s="180">
        <f t="shared" si="2540"/>
        <v>0</v>
      </c>
      <c r="BK363" s="161">
        <f t="shared" si="2605"/>
        <v>1</v>
      </c>
      <c r="BL363" s="247">
        <v>-182</v>
      </c>
      <c r="BM363" s="180">
        <f t="shared" si="2541"/>
        <v>-182</v>
      </c>
      <c r="BN363" s="161">
        <f t="shared" si="2606"/>
        <v>0</v>
      </c>
      <c r="BO363" s="259">
        <v>-464</v>
      </c>
      <c r="BP363" s="176">
        <f t="shared" si="2542"/>
        <v>0</v>
      </c>
      <c r="BQ363" s="161">
        <f t="shared" si="2607"/>
        <v>0</v>
      </c>
      <c r="BR363" s="259">
        <v>-590.5</v>
      </c>
      <c r="BS363" s="182">
        <f t="shared" si="2543"/>
        <v>0</v>
      </c>
      <c r="BT363" s="161">
        <f t="shared" si="2608"/>
        <v>1</v>
      </c>
      <c r="BU363" s="259">
        <v>-334.25</v>
      </c>
      <c r="BV363" s="180">
        <f t="shared" si="2544"/>
        <v>-334.25</v>
      </c>
      <c r="BW363" s="162">
        <f t="shared" si="2609"/>
        <v>1</v>
      </c>
      <c r="BX363" s="259">
        <v>-129.25</v>
      </c>
      <c r="BY363" s="176">
        <f t="shared" si="2545"/>
        <v>-129.25</v>
      </c>
      <c r="BZ363" s="161">
        <f t="shared" si="2610"/>
        <v>0</v>
      </c>
      <c r="CA363" s="259">
        <v>-109</v>
      </c>
      <c r="CB363" s="180">
        <f t="shared" si="2546"/>
        <v>0</v>
      </c>
      <c r="CC363" s="162">
        <f t="shared" si="2611"/>
        <v>0</v>
      </c>
      <c r="CD363" s="259">
        <v>-4121.8500000000004</v>
      </c>
      <c r="CE363" s="182">
        <f t="shared" si="2547"/>
        <v>0</v>
      </c>
      <c r="CF363" s="410">
        <f t="shared" si="2612"/>
        <v>0</v>
      </c>
      <c r="CG363" s="260">
        <v>211</v>
      </c>
      <c r="CH363" s="182">
        <f t="shared" si="2548"/>
        <v>0</v>
      </c>
      <c r="CI363" s="416">
        <f t="shared" si="2613"/>
        <v>0</v>
      </c>
      <c r="CJ363" s="260">
        <v>86</v>
      </c>
      <c r="CK363" s="444">
        <f t="shared" si="2549"/>
        <v>0</v>
      </c>
      <c r="CL363" s="162">
        <f t="shared" si="2614"/>
        <v>0</v>
      </c>
      <c r="CM363" s="259">
        <v>-14</v>
      </c>
      <c r="CN363" s="608">
        <f t="shared" si="2550"/>
        <v>0</v>
      </c>
      <c r="CO363" s="158">
        <f t="shared" si="2551"/>
        <v>-884.1</v>
      </c>
      <c r="CP363" s="176">
        <f t="shared" si="2552"/>
        <v>-4216.7700000000004</v>
      </c>
      <c r="CQ363" s="731">
        <f t="shared" si="2553"/>
        <v>-5100.8700000000008</v>
      </c>
      <c r="CR363" s="599"/>
      <c r="CS363" s="359">
        <f t="shared" si="2615"/>
        <v>44075</v>
      </c>
      <c r="CT363" s="161">
        <f t="shared" si="2616"/>
        <v>0</v>
      </c>
      <c r="CU363" s="624">
        <v>8015.01</v>
      </c>
      <c r="CV363" s="175">
        <f t="shared" si="2554"/>
        <v>0</v>
      </c>
      <c r="CW363" s="161">
        <f t="shared" si="2617"/>
        <v>0</v>
      </c>
      <c r="CX363" s="624">
        <v>801.5</v>
      </c>
      <c r="CY363" s="625">
        <f t="shared" si="2555"/>
        <v>0</v>
      </c>
      <c r="CZ363" s="161">
        <f t="shared" si="2618"/>
        <v>0</v>
      </c>
      <c r="DA363" s="624">
        <v>3505.58</v>
      </c>
      <c r="DB363" s="626">
        <f t="shared" si="2556"/>
        <v>0</v>
      </c>
      <c r="DC363" s="161">
        <f t="shared" si="2619"/>
        <v>0</v>
      </c>
      <c r="DD363" s="624">
        <v>350.56</v>
      </c>
      <c r="DE363" s="626">
        <f t="shared" si="2557"/>
        <v>0</v>
      </c>
      <c r="DF363" s="161">
        <f t="shared" si="2620"/>
        <v>0</v>
      </c>
      <c r="DG363" s="624">
        <v>5928</v>
      </c>
      <c r="DH363" s="180">
        <f t="shared" si="2558"/>
        <v>0</v>
      </c>
      <c r="DI363" s="161">
        <f t="shared" si="2621"/>
        <v>0</v>
      </c>
      <c r="DJ363" s="624">
        <v>2964</v>
      </c>
      <c r="DK363" s="625">
        <f t="shared" si="2559"/>
        <v>0</v>
      </c>
      <c r="DL363" s="161">
        <f t="shared" si="2622"/>
        <v>0</v>
      </c>
      <c r="DM363" s="624">
        <v>592.79999999999995</v>
      </c>
      <c r="DN363" s="625">
        <f t="shared" si="2560"/>
        <v>0</v>
      </c>
      <c r="DO363" s="161">
        <f t="shared" si="2623"/>
        <v>0</v>
      </c>
      <c r="DP363" s="624">
        <v>8264.49</v>
      </c>
      <c r="DQ363" s="180">
        <f t="shared" si="2561"/>
        <v>0</v>
      </c>
      <c r="DR363" s="161">
        <f t="shared" si="2624"/>
        <v>0</v>
      </c>
      <c r="DS363" s="624">
        <v>4132.25</v>
      </c>
      <c r="DT363" s="625">
        <f t="shared" si="2562"/>
        <v>0</v>
      </c>
      <c r="DU363" s="161">
        <f t="shared" si="2625"/>
        <v>0</v>
      </c>
      <c r="DV363" s="624">
        <v>1652.9</v>
      </c>
      <c r="DW363" s="180">
        <f t="shared" si="2563"/>
        <v>0</v>
      </c>
      <c r="DX363" s="161">
        <f t="shared" si="2626"/>
        <v>1</v>
      </c>
      <c r="DY363" s="624">
        <v>-453</v>
      </c>
      <c r="DZ363" s="625">
        <f t="shared" si="2564"/>
        <v>-453</v>
      </c>
      <c r="EA363" s="161">
        <f t="shared" si="2627"/>
        <v>0</v>
      </c>
      <c r="EB363" s="624">
        <v>-45.3</v>
      </c>
      <c r="EC363" s="180">
        <f t="shared" si="2565"/>
        <v>0</v>
      </c>
      <c r="ED363" s="161">
        <f t="shared" si="2628"/>
        <v>2</v>
      </c>
      <c r="EE363" s="624">
        <v>-560.01</v>
      </c>
      <c r="EF363" s="625">
        <f t="shared" si="2566"/>
        <v>-1120.02</v>
      </c>
      <c r="EG363" s="161">
        <f t="shared" si="2629"/>
        <v>0</v>
      </c>
      <c r="EH363" s="624">
        <v>2195.0100000000002</v>
      </c>
      <c r="EI363" s="626">
        <f t="shared" si="2567"/>
        <v>0</v>
      </c>
      <c r="EJ363" s="161">
        <f t="shared" si="2630"/>
        <v>0</v>
      </c>
      <c r="EK363" s="624">
        <v>219.5</v>
      </c>
      <c r="EL363" s="626">
        <f t="shared" si="2568"/>
        <v>0</v>
      </c>
      <c r="EM363" s="161">
        <f t="shared" si="2631"/>
        <v>0</v>
      </c>
      <c r="EN363" s="624">
        <v>3830.01</v>
      </c>
      <c r="EO363" s="180">
        <f t="shared" si="2569"/>
        <v>0</v>
      </c>
      <c r="EP363" s="161">
        <f t="shared" si="2632"/>
        <v>0</v>
      </c>
      <c r="EQ363" s="624">
        <v>1915</v>
      </c>
      <c r="ER363" s="180">
        <f t="shared" si="2570"/>
        <v>0</v>
      </c>
      <c r="ES363" s="161">
        <f t="shared" si="2633"/>
        <v>0</v>
      </c>
      <c r="ET363" s="624">
        <v>383</v>
      </c>
      <c r="EU363" s="625">
        <f t="shared" si="2571"/>
        <v>0</v>
      </c>
      <c r="EV363" s="161">
        <f t="shared" si="2634"/>
        <v>1</v>
      </c>
      <c r="EW363" s="624">
        <v>-1762.5</v>
      </c>
      <c r="EX363" s="626">
        <f t="shared" si="2572"/>
        <v>-1762.5</v>
      </c>
      <c r="EY363" s="161">
        <f t="shared" si="2635"/>
        <v>1</v>
      </c>
      <c r="EZ363" s="624">
        <v>-881.25</v>
      </c>
      <c r="FA363" s="180">
        <f t="shared" si="2573"/>
        <v>-881.25</v>
      </c>
      <c r="FB363" s="161">
        <f t="shared" si="2636"/>
        <v>0</v>
      </c>
      <c r="FC363" s="624">
        <v>-176.25</v>
      </c>
      <c r="FD363" s="625">
        <f t="shared" si="2574"/>
        <v>0</v>
      </c>
      <c r="FE363" s="161">
        <f t="shared" si="2637"/>
        <v>0</v>
      </c>
      <c r="FF363" s="624">
        <v>1114</v>
      </c>
      <c r="FG363" s="180">
        <f t="shared" si="2575"/>
        <v>0</v>
      </c>
      <c r="FH363" s="860"/>
      <c r="FI363" s="436"/>
      <c r="FJ363" s="668"/>
      <c r="FK363" s="668"/>
      <c r="FL363" s="668"/>
      <c r="FM363" s="668"/>
      <c r="FN363" s="668"/>
      <c r="FO363" s="668"/>
      <c r="FP363" s="668"/>
      <c r="FQ363" s="668"/>
      <c r="FR363" s="668"/>
      <c r="FS363" s="433"/>
      <c r="FT363" s="433"/>
      <c r="FU363" s="433"/>
      <c r="FV363" s="433"/>
      <c r="FW363" s="433"/>
      <c r="FX363" s="433"/>
      <c r="FY363" s="433"/>
      <c r="FZ363" s="433"/>
      <c r="GA363" s="433"/>
      <c r="GB363" s="433"/>
      <c r="GC363" s="433"/>
      <c r="GD363" s="433"/>
      <c r="GE363" s="433"/>
      <c r="GF363" s="433"/>
      <c r="GG363" s="694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65"/>
      <c r="HG363" s="65"/>
      <c r="HH363" s="65"/>
      <c r="HI363" s="436"/>
      <c r="HJ363" s="65"/>
      <c r="HK363" s="432"/>
      <c r="HL363" s="197"/>
      <c r="HM363" s="196"/>
      <c r="HN363" s="700">
        <f t="shared" si="2576"/>
        <v>44075</v>
      </c>
      <c r="HO363" s="160">
        <f t="shared" si="2577"/>
        <v>0</v>
      </c>
      <c r="HP363" s="160">
        <f t="shared" si="2578"/>
        <v>-5100.8700000000008</v>
      </c>
      <c r="HQ363" s="171">
        <f t="shared" si="2579"/>
        <v>-5100.8700000000008</v>
      </c>
      <c r="HR363" s="168">
        <f t="shared" si="2580"/>
        <v>0</v>
      </c>
      <c r="HS363" s="168">
        <f t="shared" si="2581"/>
        <v>1</v>
      </c>
      <c r="HT363" s="160">
        <f t="shared" si="2638"/>
        <v>460717.78</v>
      </c>
      <c r="HU363" s="158">
        <f>MAX(HT55:HT363)</f>
        <v>465818.65</v>
      </c>
      <c r="HV363" s="158">
        <f t="shared" si="2582"/>
        <v>-5100.8699999999953</v>
      </c>
      <c r="HW363" s="170"/>
      <c r="HX363" s="468"/>
      <c r="HY363" s="156"/>
      <c r="HZ363" s="156"/>
      <c r="IA363" s="156"/>
      <c r="IB363" s="156"/>
      <c r="IC363" s="156"/>
      <c r="ID363" s="156"/>
      <c r="IE363" s="156"/>
      <c r="IF363" s="156"/>
      <c r="IG363" s="156"/>
      <c r="IH363" s="156"/>
      <c r="II363" s="156"/>
      <c r="IJ363" s="156"/>
      <c r="IK363" s="156"/>
      <c r="IL363" s="156"/>
      <c r="IM363" s="156"/>
      <c r="IN363" s="156"/>
      <c r="IO363" s="156"/>
      <c r="IP363" s="156"/>
      <c r="IQ363" s="156"/>
      <c r="IR363" s="156"/>
      <c r="IS363" s="156"/>
      <c r="IT363" s="156"/>
      <c r="IU363" s="156"/>
      <c r="IV363" s="156"/>
      <c r="IW363" s="156"/>
      <c r="IX363" s="156"/>
      <c r="IY363" s="156"/>
      <c r="IZ363" s="156"/>
      <c r="JA363" s="156"/>
      <c r="JB363" s="156"/>
      <c r="JC363" s="156"/>
      <c r="JD363" s="156"/>
      <c r="JE363" s="156"/>
      <c r="JF363" s="156"/>
      <c r="JG363" s="156"/>
      <c r="JH363" s="156"/>
      <c r="JI363" s="156"/>
      <c r="JJ363" s="156"/>
      <c r="JK363" s="156"/>
      <c r="JL363" s="156"/>
      <c r="JM363" s="156"/>
      <c r="JN363" s="156"/>
      <c r="JO363" s="156"/>
      <c r="JP363" s="156"/>
      <c r="JQ363" s="156"/>
      <c r="JR363" s="156"/>
      <c r="JS363" s="156"/>
      <c r="JT363" s="156"/>
      <c r="JU363" s="156"/>
    </row>
    <row r="364" spans="1:281" s="174" customFormat="1" ht="19.5" customHeight="1" x14ac:dyDescent="0.35">
      <c r="A364" s="156"/>
      <c r="B364" s="813">
        <f t="shared" si="2583"/>
        <v>44105</v>
      </c>
      <c r="C364" s="814">
        <f t="shared" si="2584"/>
        <v>61565.700000000004</v>
      </c>
      <c r="D364" s="816">
        <v>0</v>
      </c>
      <c r="E364" s="816">
        <v>0</v>
      </c>
      <c r="F364" s="814">
        <f t="shared" si="2522"/>
        <v>5071.2</v>
      </c>
      <c r="G364" s="817">
        <f t="shared" si="2585"/>
        <v>66636.900000000009</v>
      </c>
      <c r="H364" s="818">
        <f t="shared" si="2586"/>
        <v>8.237054073940521E-2</v>
      </c>
      <c r="I364" s="765">
        <f t="shared" si="2587"/>
        <v>465788.98000000004</v>
      </c>
      <c r="J364" s="159">
        <f t="shared" si="2523"/>
        <v>-29.669999999983702</v>
      </c>
      <c r="K364" s="267">
        <v>44105</v>
      </c>
      <c r="L364" s="162">
        <f t="shared" si="2588"/>
        <v>0</v>
      </c>
      <c r="M364" s="260">
        <v>424</v>
      </c>
      <c r="N364" s="175">
        <f t="shared" si="2524"/>
        <v>0</v>
      </c>
      <c r="O364" s="162">
        <f t="shared" si="2589"/>
        <v>0</v>
      </c>
      <c r="P364" s="259">
        <v>-27.8</v>
      </c>
      <c r="Q364" s="176">
        <f t="shared" si="2525"/>
        <v>0</v>
      </c>
      <c r="R364" s="161">
        <f t="shared" si="2590"/>
        <v>0</v>
      </c>
      <c r="S364" s="260">
        <v>20954.599999999999</v>
      </c>
      <c r="T364" s="177">
        <f t="shared" si="2526"/>
        <v>0</v>
      </c>
      <c r="U364" s="164">
        <f t="shared" si="2591"/>
        <v>0</v>
      </c>
      <c r="V364" s="260">
        <v>2025.26</v>
      </c>
      <c r="W364" s="177">
        <f t="shared" si="2527"/>
        <v>0</v>
      </c>
      <c r="X364" s="164">
        <f t="shared" si="2592"/>
        <v>0</v>
      </c>
      <c r="Y364" s="248">
        <v>668</v>
      </c>
      <c r="Z364" s="178">
        <f t="shared" si="2528"/>
        <v>0</v>
      </c>
      <c r="AA364" s="165">
        <f t="shared" si="2593"/>
        <v>0</v>
      </c>
      <c r="AB364" s="248">
        <v>334</v>
      </c>
      <c r="AC364" s="179">
        <f t="shared" si="2529"/>
        <v>0</v>
      </c>
      <c r="AD364" s="164">
        <f t="shared" si="2594"/>
        <v>0</v>
      </c>
      <c r="AE364" s="248">
        <v>66.8</v>
      </c>
      <c r="AF364" s="179">
        <f t="shared" si="2530"/>
        <v>0</v>
      </c>
      <c r="AG364" s="164">
        <f t="shared" si="2595"/>
        <v>0</v>
      </c>
      <c r="AH364" s="243">
        <v>-2043</v>
      </c>
      <c r="AI364" s="178">
        <f t="shared" si="2531"/>
        <v>0</v>
      </c>
      <c r="AJ364" s="165">
        <f t="shared" si="2596"/>
        <v>0</v>
      </c>
      <c r="AK364" s="243">
        <v>-1021.5</v>
      </c>
      <c r="AL364" s="179">
        <f t="shared" si="2532"/>
        <v>0</v>
      </c>
      <c r="AM364" s="164">
        <f t="shared" si="2597"/>
        <v>0</v>
      </c>
      <c r="AN364" s="243">
        <v>-408.6</v>
      </c>
      <c r="AO364" s="178">
        <f t="shared" si="2533"/>
        <v>0</v>
      </c>
      <c r="AP364" s="165">
        <f t="shared" si="2598"/>
        <v>0</v>
      </c>
      <c r="AQ364" s="260">
        <v>1353</v>
      </c>
      <c r="AR364" s="179">
        <f t="shared" si="2534"/>
        <v>0</v>
      </c>
      <c r="AS364" s="164">
        <f t="shared" si="2599"/>
        <v>1</v>
      </c>
      <c r="AT364" s="260">
        <v>135.30000000000001</v>
      </c>
      <c r="AU364" s="180">
        <f t="shared" si="2535"/>
        <v>135.30000000000001</v>
      </c>
      <c r="AV364" s="162">
        <f t="shared" si="2600"/>
        <v>0</v>
      </c>
      <c r="AW364" s="259">
        <v>-1529</v>
      </c>
      <c r="AX364" s="176">
        <f t="shared" si="2536"/>
        <v>0</v>
      </c>
      <c r="AY364" s="161">
        <f t="shared" si="2601"/>
        <v>0</v>
      </c>
      <c r="AZ364" s="247">
        <v>-2207.75</v>
      </c>
      <c r="BA364" s="181">
        <f t="shared" si="2537"/>
        <v>0</v>
      </c>
      <c r="BB364" s="162">
        <f t="shared" si="2602"/>
        <v>0</v>
      </c>
      <c r="BC364" s="247">
        <v>-224.68</v>
      </c>
      <c r="BD364" s="182">
        <f t="shared" si="2538"/>
        <v>0</v>
      </c>
      <c r="BE364" s="161">
        <f t="shared" si="2603"/>
        <v>0</v>
      </c>
      <c r="BF364" s="247">
        <v>-1034.25</v>
      </c>
      <c r="BG364" s="182">
        <f t="shared" si="2539"/>
        <v>0</v>
      </c>
      <c r="BH364" s="161">
        <f t="shared" si="2604"/>
        <v>0</v>
      </c>
      <c r="BI364" s="247">
        <v>-556.13</v>
      </c>
      <c r="BJ364" s="180">
        <f t="shared" si="2540"/>
        <v>0</v>
      </c>
      <c r="BK364" s="161">
        <f t="shared" si="2605"/>
        <v>1</v>
      </c>
      <c r="BL364" s="247">
        <v>-173.63</v>
      </c>
      <c r="BM364" s="180">
        <f t="shared" si="2541"/>
        <v>-173.63</v>
      </c>
      <c r="BN364" s="161">
        <f t="shared" si="2606"/>
        <v>0</v>
      </c>
      <c r="BO364" s="259">
        <v>-414</v>
      </c>
      <c r="BP364" s="176">
        <f t="shared" si="2542"/>
        <v>0</v>
      </c>
      <c r="BQ364" s="161">
        <f t="shared" si="2607"/>
        <v>0</v>
      </c>
      <c r="BR364" s="260">
        <v>197</v>
      </c>
      <c r="BS364" s="182">
        <f t="shared" si="2543"/>
        <v>0</v>
      </c>
      <c r="BT364" s="161">
        <f t="shared" si="2608"/>
        <v>1</v>
      </c>
      <c r="BU364" s="260">
        <v>59.5</v>
      </c>
      <c r="BV364" s="180">
        <f t="shared" si="2544"/>
        <v>59.5</v>
      </c>
      <c r="BW364" s="162">
        <f t="shared" si="2609"/>
        <v>1</v>
      </c>
      <c r="BX364" s="259">
        <v>-50.5</v>
      </c>
      <c r="BY364" s="176">
        <f t="shared" si="2545"/>
        <v>-50.5</v>
      </c>
      <c r="BZ364" s="161">
        <f t="shared" si="2610"/>
        <v>0</v>
      </c>
      <c r="CA364" s="259">
        <v>-626</v>
      </c>
      <c r="CB364" s="180">
        <f t="shared" si="2546"/>
        <v>0</v>
      </c>
      <c r="CC364" s="162">
        <f t="shared" si="2611"/>
        <v>0</v>
      </c>
      <c r="CD364" s="260">
        <v>12785.95</v>
      </c>
      <c r="CE364" s="182">
        <f t="shared" si="2547"/>
        <v>0</v>
      </c>
      <c r="CF364" s="410">
        <f t="shared" si="2612"/>
        <v>0</v>
      </c>
      <c r="CG364" s="260">
        <v>1832</v>
      </c>
      <c r="CH364" s="182">
        <f t="shared" si="2548"/>
        <v>0</v>
      </c>
      <c r="CI364" s="416">
        <f t="shared" si="2613"/>
        <v>0</v>
      </c>
      <c r="CJ364" s="260">
        <v>877</v>
      </c>
      <c r="CK364" s="444">
        <f t="shared" si="2549"/>
        <v>0</v>
      </c>
      <c r="CL364" s="162">
        <f t="shared" si="2614"/>
        <v>0</v>
      </c>
      <c r="CM364" s="260">
        <v>113</v>
      </c>
      <c r="CN364" s="608">
        <f t="shared" si="2550"/>
        <v>0</v>
      </c>
      <c r="CO364" s="158">
        <f t="shared" si="2551"/>
        <v>-29.329999999999984</v>
      </c>
      <c r="CP364" s="176">
        <f t="shared" si="2552"/>
        <v>5100.53</v>
      </c>
      <c r="CQ364" s="731">
        <f t="shared" si="2553"/>
        <v>5071.2</v>
      </c>
      <c r="CR364" s="599"/>
      <c r="CS364" s="359">
        <f t="shared" si="2615"/>
        <v>44105</v>
      </c>
      <c r="CT364" s="161">
        <f t="shared" si="2616"/>
        <v>0</v>
      </c>
      <c r="CU364" s="624">
        <v>3635.52</v>
      </c>
      <c r="CV364" s="175">
        <f t="shared" si="2554"/>
        <v>0</v>
      </c>
      <c r="CW364" s="161">
        <f t="shared" si="2617"/>
        <v>0</v>
      </c>
      <c r="CX364" s="624">
        <v>363.55</v>
      </c>
      <c r="CY364" s="625">
        <f t="shared" si="2555"/>
        <v>0</v>
      </c>
      <c r="CZ364" s="161">
        <f t="shared" si="2618"/>
        <v>0</v>
      </c>
      <c r="DA364" s="624">
        <v>7333.6</v>
      </c>
      <c r="DB364" s="626">
        <f t="shared" si="2556"/>
        <v>0</v>
      </c>
      <c r="DC364" s="161">
        <f t="shared" si="2619"/>
        <v>0</v>
      </c>
      <c r="DD364" s="624">
        <v>733.36</v>
      </c>
      <c r="DE364" s="626">
        <f t="shared" si="2557"/>
        <v>0</v>
      </c>
      <c r="DF364" s="161">
        <f t="shared" si="2620"/>
        <v>0</v>
      </c>
      <c r="DG364" s="624">
        <v>-177.99</v>
      </c>
      <c r="DH364" s="180">
        <f t="shared" si="2558"/>
        <v>0</v>
      </c>
      <c r="DI364" s="161">
        <f t="shared" si="2621"/>
        <v>0</v>
      </c>
      <c r="DJ364" s="624">
        <v>-89</v>
      </c>
      <c r="DK364" s="625">
        <f t="shared" si="2559"/>
        <v>0</v>
      </c>
      <c r="DL364" s="161">
        <f t="shared" si="2622"/>
        <v>0</v>
      </c>
      <c r="DM364" s="624">
        <v>-17.8</v>
      </c>
      <c r="DN364" s="625">
        <f t="shared" si="2560"/>
        <v>0</v>
      </c>
      <c r="DO364" s="161">
        <f t="shared" si="2623"/>
        <v>0</v>
      </c>
      <c r="DP364" s="624">
        <v>7211.98</v>
      </c>
      <c r="DQ364" s="180">
        <f t="shared" si="2561"/>
        <v>0</v>
      </c>
      <c r="DR364" s="161">
        <f t="shared" si="2624"/>
        <v>0</v>
      </c>
      <c r="DS364" s="624">
        <v>3605.99</v>
      </c>
      <c r="DT364" s="625">
        <f t="shared" si="2562"/>
        <v>0</v>
      </c>
      <c r="DU364" s="161">
        <f t="shared" si="2625"/>
        <v>0</v>
      </c>
      <c r="DV364" s="624">
        <v>1442.39</v>
      </c>
      <c r="DW364" s="180">
        <f t="shared" si="2563"/>
        <v>0</v>
      </c>
      <c r="DX364" s="161">
        <f t="shared" si="2626"/>
        <v>1</v>
      </c>
      <c r="DY364" s="624">
        <v>-152</v>
      </c>
      <c r="DZ364" s="625">
        <f t="shared" si="2564"/>
        <v>-152</v>
      </c>
      <c r="EA364" s="161">
        <f t="shared" si="2627"/>
        <v>0</v>
      </c>
      <c r="EB364" s="624">
        <v>-15.2</v>
      </c>
      <c r="EC364" s="180">
        <f t="shared" si="2565"/>
        <v>0</v>
      </c>
      <c r="ED364" s="161">
        <f t="shared" si="2628"/>
        <v>2</v>
      </c>
      <c r="EE364" s="624">
        <v>1895</v>
      </c>
      <c r="EF364" s="625">
        <f t="shared" si="2566"/>
        <v>3790</v>
      </c>
      <c r="EG364" s="161">
        <f t="shared" si="2629"/>
        <v>0</v>
      </c>
      <c r="EH364" s="624">
        <v>-136.26</v>
      </c>
      <c r="EI364" s="626">
        <f t="shared" si="2567"/>
        <v>0</v>
      </c>
      <c r="EJ364" s="161">
        <f t="shared" si="2630"/>
        <v>0</v>
      </c>
      <c r="EK364" s="624">
        <v>-13.62</v>
      </c>
      <c r="EL364" s="626">
        <f t="shared" si="2568"/>
        <v>0</v>
      </c>
      <c r="EM364" s="161">
        <f t="shared" si="2631"/>
        <v>0</v>
      </c>
      <c r="EN364" s="624">
        <v>642.5</v>
      </c>
      <c r="EO364" s="180">
        <f t="shared" si="2569"/>
        <v>0</v>
      </c>
      <c r="EP364" s="161">
        <f t="shared" si="2632"/>
        <v>0</v>
      </c>
      <c r="EQ364" s="624">
        <v>321.25</v>
      </c>
      <c r="ER364" s="180">
        <f t="shared" si="2570"/>
        <v>0</v>
      </c>
      <c r="ES364" s="161">
        <f t="shared" si="2633"/>
        <v>0</v>
      </c>
      <c r="ET364" s="624">
        <v>64.25</v>
      </c>
      <c r="EU364" s="625">
        <f t="shared" si="2571"/>
        <v>0</v>
      </c>
      <c r="EV364" s="161">
        <f t="shared" si="2634"/>
        <v>1</v>
      </c>
      <c r="EW364" s="624">
        <v>975.02</v>
      </c>
      <c r="EX364" s="626">
        <f t="shared" si="2572"/>
        <v>975.02</v>
      </c>
      <c r="EY364" s="161">
        <f t="shared" si="2635"/>
        <v>1</v>
      </c>
      <c r="EZ364" s="624">
        <v>487.51</v>
      </c>
      <c r="FA364" s="180">
        <f t="shared" si="2573"/>
        <v>487.51</v>
      </c>
      <c r="FB364" s="161">
        <f t="shared" si="2636"/>
        <v>0</v>
      </c>
      <c r="FC364" s="624">
        <v>97.5</v>
      </c>
      <c r="FD364" s="625">
        <f t="shared" si="2574"/>
        <v>0</v>
      </c>
      <c r="FE364" s="161">
        <f t="shared" si="2637"/>
        <v>0</v>
      </c>
      <c r="FF364" s="624">
        <v>1352</v>
      </c>
      <c r="FG364" s="180">
        <f t="shared" si="2575"/>
        <v>0</v>
      </c>
      <c r="FH364" s="860"/>
      <c r="FI364" s="436"/>
      <c r="FJ364" s="668"/>
      <c r="FK364" s="668"/>
      <c r="FL364" s="668"/>
      <c r="FM364" s="668"/>
      <c r="FN364" s="668"/>
      <c r="FO364" s="668"/>
      <c r="FP364" s="668"/>
      <c r="FQ364" s="668"/>
      <c r="FR364" s="668"/>
      <c r="FS364" s="433"/>
      <c r="FT364" s="433"/>
      <c r="FU364" s="433"/>
      <c r="FV364" s="433"/>
      <c r="FW364" s="433"/>
      <c r="FX364" s="433"/>
      <c r="FY364" s="433"/>
      <c r="FZ364" s="433"/>
      <c r="GA364" s="433"/>
      <c r="GB364" s="433"/>
      <c r="GC364" s="433"/>
      <c r="GD364" s="433"/>
      <c r="GE364" s="433"/>
      <c r="GF364" s="433"/>
      <c r="GG364" s="694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65"/>
      <c r="HG364" s="65"/>
      <c r="HH364" s="65"/>
      <c r="HI364" s="436"/>
      <c r="HJ364" s="65"/>
      <c r="HK364" s="432"/>
      <c r="HL364" s="197"/>
      <c r="HM364" s="196"/>
      <c r="HN364" s="700">
        <f t="shared" si="2576"/>
        <v>44105</v>
      </c>
      <c r="HO364" s="160">
        <f t="shared" si="2577"/>
        <v>5071.2</v>
      </c>
      <c r="HP364" s="160">
        <f t="shared" si="2578"/>
        <v>0</v>
      </c>
      <c r="HQ364" s="171">
        <f t="shared" si="2579"/>
        <v>5071.2</v>
      </c>
      <c r="HR364" s="168">
        <f t="shared" si="2580"/>
        <v>1</v>
      </c>
      <c r="HS364" s="168">
        <f t="shared" si="2581"/>
        <v>0</v>
      </c>
      <c r="HT364" s="160">
        <f t="shared" si="2638"/>
        <v>465788.98000000004</v>
      </c>
      <c r="HU364" s="158">
        <f>MAX(HT55:HT364)</f>
        <v>465818.65</v>
      </c>
      <c r="HV364" s="158">
        <f t="shared" si="2582"/>
        <v>-29.669999999983702</v>
      </c>
      <c r="HW364" s="170"/>
      <c r="HX364" s="468"/>
      <c r="HY364" s="156"/>
      <c r="HZ364" s="156"/>
      <c r="IA364" s="156"/>
      <c r="IB364" s="156"/>
      <c r="IC364" s="156"/>
      <c r="ID364" s="156"/>
      <c r="IE364" s="156"/>
      <c r="IF364" s="156"/>
      <c r="IG364" s="156"/>
      <c r="IH364" s="156"/>
      <c r="II364" s="156"/>
      <c r="IJ364" s="156"/>
      <c r="IK364" s="156"/>
      <c r="IL364" s="156"/>
      <c r="IM364" s="156"/>
      <c r="IN364" s="156"/>
      <c r="IO364" s="156"/>
      <c r="IP364" s="156"/>
      <c r="IQ364" s="156"/>
      <c r="IR364" s="156"/>
      <c r="IS364" s="156"/>
      <c r="IT364" s="156"/>
      <c r="IU364" s="156"/>
      <c r="IV364" s="156"/>
      <c r="IW364" s="156"/>
      <c r="IX364" s="156"/>
      <c r="IY364" s="156"/>
      <c r="IZ364" s="156"/>
      <c r="JA364" s="156"/>
      <c r="JB364" s="156"/>
      <c r="JC364" s="156"/>
      <c r="JD364" s="156"/>
      <c r="JE364" s="156"/>
      <c r="JF364" s="156"/>
      <c r="JG364" s="156"/>
      <c r="JH364" s="156"/>
      <c r="JI364" s="156"/>
      <c r="JJ364" s="156"/>
      <c r="JK364" s="156"/>
      <c r="JL364" s="156"/>
      <c r="JM364" s="156"/>
      <c r="JN364" s="156"/>
      <c r="JO364" s="156"/>
      <c r="JP364" s="156"/>
      <c r="JQ364" s="156"/>
      <c r="JR364" s="156"/>
      <c r="JS364" s="156"/>
      <c r="JT364" s="156"/>
      <c r="JU364" s="156"/>
    </row>
    <row r="365" spans="1:281" s="174" customFormat="1" ht="19.5" customHeight="1" x14ac:dyDescent="0.35">
      <c r="A365" s="156"/>
      <c r="B365" s="813">
        <f t="shared" si="2583"/>
        <v>44136</v>
      </c>
      <c r="C365" s="814">
        <f t="shared" si="2584"/>
        <v>66636.900000000009</v>
      </c>
      <c r="D365" s="816">
        <v>0</v>
      </c>
      <c r="E365" s="816">
        <v>0</v>
      </c>
      <c r="F365" s="814">
        <f t="shared" si="2522"/>
        <v>-22.939999999999998</v>
      </c>
      <c r="G365" s="817">
        <f t="shared" si="2585"/>
        <v>66613.960000000006</v>
      </c>
      <c r="H365" s="818">
        <f t="shared" si="2586"/>
        <v>-3.4425370928119398E-4</v>
      </c>
      <c r="I365" s="765">
        <f t="shared" si="2587"/>
        <v>465766.04000000004</v>
      </c>
      <c r="J365" s="159">
        <f t="shared" si="2523"/>
        <v>-52.60999999998603</v>
      </c>
      <c r="K365" s="267">
        <v>44136</v>
      </c>
      <c r="L365" s="162">
        <f t="shared" si="2588"/>
        <v>0</v>
      </c>
      <c r="M365" s="260">
        <v>3040</v>
      </c>
      <c r="N365" s="175">
        <f t="shared" si="2524"/>
        <v>0</v>
      </c>
      <c r="O365" s="162">
        <f t="shared" si="2589"/>
        <v>0</v>
      </c>
      <c r="P365" s="260">
        <v>268.89999999999998</v>
      </c>
      <c r="Q365" s="176">
        <f t="shared" si="2525"/>
        <v>0</v>
      </c>
      <c r="R365" s="161">
        <f t="shared" si="2590"/>
        <v>0</v>
      </c>
      <c r="S365" s="259">
        <v>-16736.400000000001</v>
      </c>
      <c r="T365" s="177">
        <f t="shared" si="2526"/>
        <v>0</v>
      </c>
      <c r="U365" s="164">
        <f t="shared" si="2591"/>
        <v>0</v>
      </c>
      <c r="V365" s="259">
        <v>-1708.74</v>
      </c>
      <c r="W365" s="177">
        <f t="shared" si="2527"/>
        <v>0</v>
      </c>
      <c r="X365" s="164">
        <f t="shared" si="2592"/>
        <v>0</v>
      </c>
      <c r="Y365" s="248">
        <v>1789</v>
      </c>
      <c r="Z365" s="178">
        <f t="shared" si="2528"/>
        <v>0</v>
      </c>
      <c r="AA365" s="165">
        <f t="shared" si="2593"/>
        <v>0</v>
      </c>
      <c r="AB365" s="248">
        <v>855.5</v>
      </c>
      <c r="AC365" s="179">
        <f t="shared" si="2529"/>
        <v>0</v>
      </c>
      <c r="AD365" s="164">
        <f t="shared" si="2594"/>
        <v>0</v>
      </c>
      <c r="AE365" s="248">
        <v>108.7</v>
      </c>
      <c r="AF365" s="179">
        <f t="shared" si="2530"/>
        <v>0</v>
      </c>
      <c r="AG365" s="164">
        <f t="shared" si="2595"/>
        <v>0</v>
      </c>
      <c r="AH365" s="243">
        <v>-6972.5</v>
      </c>
      <c r="AI365" s="178">
        <f t="shared" si="2531"/>
        <v>0</v>
      </c>
      <c r="AJ365" s="165">
        <f t="shared" si="2596"/>
        <v>0</v>
      </c>
      <c r="AK365" s="243">
        <v>-3525.25</v>
      </c>
      <c r="AL365" s="179">
        <f t="shared" si="2532"/>
        <v>0</v>
      </c>
      <c r="AM365" s="164">
        <f t="shared" si="2597"/>
        <v>0</v>
      </c>
      <c r="AN365" s="243">
        <v>-1456.9</v>
      </c>
      <c r="AO365" s="178">
        <f t="shared" si="2533"/>
        <v>0</v>
      </c>
      <c r="AP365" s="165">
        <f t="shared" si="2598"/>
        <v>0</v>
      </c>
      <c r="AQ365" s="260">
        <v>119</v>
      </c>
      <c r="AR365" s="179">
        <f t="shared" si="2534"/>
        <v>0</v>
      </c>
      <c r="AS365" s="164">
        <f t="shared" si="2599"/>
        <v>1</v>
      </c>
      <c r="AT365" s="259">
        <v>-23.2</v>
      </c>
      <c r="AU365" s="180">
        <f t="shared" si="2535"/>
        <v>-23.2</v>
      </c>
      <c r="AV365" s="162">
        <f t="shared" si="2600"/>
        <v>0</v>
      </c>
      <c r="AW365" s="259">
        <v>-314</v>
      </c>
      <c r="AX365" s="176">
        <f t="shared" si="2536"/>
        <v>0</v>
      </c>
      <c r="AY365" s="161">
        <f t="shared" si="2601"/>
        <v>0</v>
      </c>
      <c r="AZ365" s="247">
        <v>-1844.75</v>
      </c>
      <c r="BA365" s="181">
        <f t="shared" si="2537"/>
        <v>0</v>
      </c>
      <c r="BB365" s="162">
        <f t="shared" si="2602"/>
        <v>0</v>
      </c>
      <c r="BC365" s="247">
        <v>-200.08</v>
      </c>
      <c r="BD365" s="182">
        <f t="shared" si="2538"/>
        <v>0</v>
      </c>
      <c r="BE365" s="161">
        <f t="shared" si="2603"/>
        <v>0</v>
      </c>
      <c r="BF365" s="247">
        <v>-1184</v>
      </c>
      <c r="BG365" s="182">
        <f t="shared" si="2539"/>
        <v>0</v>
      </c>
      <c r="BH365" s="161">
        <f t="shared" si="2604"/>
        <v>0</v>
      </c>
      <c r="BI365" s="247">
        <v>-611.5</v>
      </c>
      <c r="BJ365" s="180">
        <f t="shared" si="2540"/>
        <v>0</v>
      </c>
      <c r="BK365" s="161">
        <f t="shared" si="2605"/>
        <v>1</v>
      </c>
      <c r="BL365" s="247">
        <v>-153.5</v>
      </c>
      <c r="BM365" s="180">
        <f t="shared" si="2541"/>
        <v>-153.5</v>
      </c>
      <c r="BN365" s="161">
        <f t="shared" si="2606"/>
        <v>0</v>
      </c>
      <c r="BO365" s="260">
        <v>2331.25</v>
      </c>
      <c r="BP365" s="176">
        <f t="shared" si="2542"/>
        <v>0</v>
      </c>
      <c r="BQ365" s="161">
        <f t="shared" si="2607"/>
        <v>0</v>
      </c>
      <c r="BR365" s="260">
        <v>400</v>
      </c>
      <c r="BS365" s="182">
        <f t="shared" si="2543"/>
        <v>0</v>
      </c>
      <c r="BT365" s="161">
        <f t="shared" si="2608"/>
        <v>1</v>
      </c>
      <c r="BU365" s="260">
        <v>200</v>
      </c>
      <c r="BV365" s="180">
        <f t="shared" si="2544"/>
        <v>200</v>
      </c>
      <c r="BW365" s="162">
        <f t="shared" si="2609"/>
        <v>1</v>
      </c>
      <c r="BX365" s="260">
        <v>40</v>
      </c>
      <c r="BY365" s="176">
        <f t="shared" si="2545"/>
        <v>40</v>
      </c>
      <c r="BZ365" s="161">
        <f t="shared" si="2610"/>
        <v>0</v>
      </c>
      <c r="CA365" s="260">
        <v>868.02</v>
      </c>
      <c r="CB365" s="180">
        <f t="shared" si="2546"/>
        <v>0</v>
      </c>
      <c r="CC365" s="162">
        <f t="shared" si="2611"/>
        <v>0</v>
      </c>
      <c r="CD365" s="260">
        <v>28646.799999999999</v>
      </c>
      <c r="CE365" s="182">
        <f t="shared" si="2547"/>
        <v>0</v>
      </c>
      <c r="CF365" s="410">
        <f t="shared" si="2612"/>
        <v>0</v>
      </c>
      <c r="CG365" s="259">
        <v>-1719</v>
      </c>
      <c r="CH365" s="182">
        <f t="shared" si="2548"/>
        <v>0</v>
      </c>
      <c r="CI365" s="416">
        <f t="shared" si="2613"/>
        <v>0</v>
      </c>
      <c r="CJ365" s="259">
        <v>-879</v>
      </c>
      <c r="CK365" s="444">
        <f t="shared" si="2549"/>
        <v>0</v>
      </c>
      <c r="CL365" s="162">
        <f t="shared" si="2614"/>
        <v>0</v>
      </c>
      <c r="CM365" s="259">
        <v>-207</v>
      </c>
      <c r="CN365" s="608">
        <f t="shared" si="2550"/>
        <v>0</v>
      </c>
      <c r="CO365" s="158">
        <f t="shared" si="2551"/>
        <v>63.300000000000011</v>
      </c>
      <c r="CP365" s="176">
        <f t="shared" si="2552"/>
        <v>-86.240000000000009</v>
      </c>
      <c r="CQ365" s="731">
        <f t="shared" si="2553"/>
        <v>-22.939999999999998</v>
      </c>
      <c r="CR365" s="599"/>
      <c r="CS365" s="359">
        <f t="shared" si="2615"/>
        <v>44136</v>
      </c>
      <c r="CT365" s="161">
        <f t="shared" si="2616"/>
        <v>0</v>
      </c>
      <c r="CU365" s="624">
        <v>1046.48</v>
      </c>
      <c r="CV365" s="175">
        <f t="shared" si="2554"/>
        <v>0</v>
      </c>
      <c r="CW365" s="161">
        <f t="shared" si="2617"/>
        <v>0</v>
      </c>
      <c r="CX365" s="624">
        <v>104.65</v>
      </c>
      <c r="CY365" s="625">
        <f t="shared" si="2555"/>
        <v>0</v>
      </c>
      <c r="CZ365" s="161">
        <f t="shared" si="2618"/>
        <v>0</v>
      </c>
      <c r="DA365" s="624">
        <v>-6639.98</v>
      </c>
      <c r="DB365" s="626">
        <f t="shared" si="2556"/>
        <v>0</v>
      </c>
      <c r="DC365" s="161">
        <f t="shared" si="2619"/>
        <v>0</v>
      </c>
      <c r="DD365" s="624">
        <v>-664</v>
      </c>
      <c r="DE365" s="626">
        <f t="shared" si="2557"/>
        <v>0</v>
      </c>
      <c r="DF365" s="161">
        <f t="shared" si="2620"/>
        <v>0</v>
      </c>
      <c r="DG365" s="624">
        <v>1815</v>
      </c>
      <c r="DH365" s="180">
        <f t="shared" si="2558"/>
        <v>0</v>
      </c>
      <c r="DI365" s="161">
        <f t="shared" si="2621"/>
        <v>0</v>
      </c>
      <c r="DJ365" s="624">
        <v>907.5</v>
      </c>
      <c r="DK365" s="625">
        <f t="shared" si="2559"/>
        <v>0</v>
      </c>
      <c r="DL365" s="161">
        <f t="shared" si="2622"/>
        <v>0</v>
      </c>
      <c r="DM365" s="624">
        <v>181.5</v>
      </c>
      <c r="DN365" s="625">
        <f t="shared" si="2560"/>
        <v>0</v>
      </c>
      <c r="DO365" s="161">
        <f t="shared" si="2623"/>
        <v>0</v>
      </c>
      <c r="DP365" s="624">
        <v>4756.0200000000004</v>
      </c>
      <c r="DQ365" s="180">
        <f t="shared" si="2561"/>
        <v>0</v>
      </c>
      <c r="DR365" s="161">
        <f t="shared" si="2624"/>
        <v>0</v>
      </c>
      <c r="DS365" s="624">
        <v>2378</v>
      </c>
      <c r="DT365" s="625">
        <f t="shared" si="2562"/>
        <v>0</v>
      </c>
      <c r="DU365" s="161">
        <f t="shared" si="2625"/>
        <v>0</v>
      </c>
      <c r="DV365" s="624">
        <v>951.21</v>
      </c>
      <c r="DW365" s="180">
        <f t="shared" si="2563"/>
        <v>0</v>
      </c>
      <c r="DX365" s="161">
        <f t="shared" si="2626"/>
        <v>1</v>
      </c>
      <c r="DY365" s="624">
        <v>-1693.99</v>
      </c>
      <c r="DZ365" s="625">
        <f t="shared" si="2564"/>
        <v>-1693.99</v>
      </c>
      <c r="EA365" s="161">
        <f t="shared" si="2627"/>
        <v>0</v>
      </c>
      <c r="EB365" s="624">
        <v>-169.4</v>
      </c>
      <c r="EC365" s="180">
        <f t="shared" si="2565"/>
        <v>0</v>
      </c>
      <c r="ED365" s="161">
        <f t="shared" si="2628"/>
        <v>2</v>
      </c>
      <c r="EE365" s="624">
        <v>-1043</v>
      </c>
      <c r="EF365" s="625">
        <f t="shared" si="2566"/>
        <v>-2086</v>
      </c>
      <c r="EG365" s="161">
        <f t="shared" si="2629"/>
        <v>0</v>
      </c>
      <c r="EH365" s="624">
        <v>485.01</v>
      </c>
      <c r="EI365" s="626">
        <f t="shared" si="2567"/>
        <v>0</v>
      </c>
      <c r="EJ365" s="161">
        <f t="shared" si="2630"/>
        <v>0</v>
      </c>
      <c r="EK365" s="624">
        <v>48.5</v>
      </c>
      <c r="EL365" s="626">
        <f t="shared" si="2568"/>
        <v>0</v>
      </c>
      <c r="EM365" s="161">
        <f t="shared" si="2631"/>
        <v>0</v>
      </c>
      <c r="EN365" s="624">
        <v>-928.75</v>
      </c>
      <c r="EO365" s="180">
        <f t="shared" si="2569"/>
        <v>0</v>
      </c>
      <c r="EP365" s="161">
        <f t="shared" si="2632"/>
        <v>0</v>
      </c>
      <c r="EQ365" s="624">
        <v>-464.38</v>
      </c>
      <c r="ER365" s="180">
        <f t="shared" si="2570"/>
        <v>0</v>
      </c>
      <c r="ES365" s="161">
        <f t="shared" si="2633"/>
        <v>0</v>
      </c>
      <c r="ET365" s="624">
        <v>-92.88</v>
      </c>
      <c r="EU365" s="625">
        <f t="shared" si="2571"/>
        <v>0</v>
      </c>
      <c r="EV365" s="161">
        <f t="shared" si="2634"/>
        <v>1</v>
      </c>
      <c r="EW365" s="624">
        <v>2462.5</v>
      </c>
      <c r="EX365" s="626">
        <f t="shared" si="2572"/>
        <v>2462.5</v>
      </c>
      <c r="EY365" s="161">
        <f t="shared" si="2635"/>
        <v>1</v>
      </c>
      <c r="EZ365" s="624">
        <v>1231.25</v>
      </c>
      <c r="FA365" s="180">
        <f t="shared" si="2573"/>
        <v>1231.25</v>
      </c>
      <c r="FB365" s="161">
        <f t="shared" si="2636"/>
        <v>0</v>
      </c>
      <c r="FC365" s="624">
        <v>246.25</v>
      </c>
      <c r="FD365" s="625">
        <f t="shared" si="2574"/>
        <v>0</v>
      </c>
      <c r="FE365" s="161">
        <f t="shared" si="2637"/>
        <v>0</v>
      </c>
      <c r="FF365" s="624">
        <v>-133</v>
      </c>
      <c r="FG365" s="180">
        <f t="shared" si="2575"/>
        <v>0</v>
      </c>
      <c r="FH365" s="860"/>
      <c r="FI365" s="436"/>
      <c r="FJ365" s="668"/>
      <c r="FK365" s="668"/>
      <c r="FL365" s="668"/>
      <c r="FM365" s="668"/>
      <c r="FN365" s="668"/>
      <c r="FO365" s="668"/>
      <c r="FP365" s="668"/>
      <c r="FQ365" s="668"/>
      <c r="FR365" s="668"/>
      <c r="FS365" s="433"/>
      <c r="FT365" s="433"/>
      <c r="FU365" s="433"/>
      <c r="FV365" s="433"/>
      <c r="FW365" s="433"/>
      <c r="FX365" s="433"/>
      <c r="FY365" s="433"/>
      <c r="FZ365" s="433"/>
      <c r="GA365" s="433"/>
      <c r="GB365" s="433"/>
      <c r="GC365" s="433"/>
      <c r="GD365" s="433"/>
      <c r="GE365" s="433"/>
      <c r="GF365" s="433"/>
      <c r="GG365" s="694"/>
      <c r="GH365" s="196"/>
      <c r="GI365" s="196"/>
      <c r="GJ365" s="196"/>
      <c r="GK365" s="196"/>
      <c r="GL365" s="196"/>
      <c r="GM365" s="196"/>
      <c r="GN365" s="196"/>
      <c r="GO365" s="196"/>
      <c r="GP365" s="196"/>
      <c r="GQ365" s="196"/>
      <c r="GR365" s="196"/>
      <c r="GS365" s="196"/>
      <c r="GT365" s="196"/>
      <c r="GU365" s="196"/>
      <c r="GV365" s="196"/>
      <c r="GW365" s="196"/>
      <c r="GX365" s="196"/>
      <c r="GY365" s="196"/>
      <c r="GZ365" s="196"/>
      <c r="HA365" s="196"/>
      <c r="HB365" s="196"/>
      <c r="HC365" s="196"/>
      <c r="HD365" s="196"/>
      <c r="HE365" s="196"/>
      <c r="HF365" s="65"/>
      <c r="HG365" s="65"/>
      <c r="HH365" s="65"/>
      <c r="HI365" s="436"/>
      <c r="HJ365" s="65"/>
      <c r="HK365" s="432"/>
      <c r="HL365" s="197"/>
      <c r="HM365" s="196"/>
      <c r="HN365" s="700">
        <f t="shared" si="2576"/>
        <v>44136</v>
      </c>
      <c r="HO365" s="160">
        <f t="shared" si="2577"/>
        <v>0</v>
      </c>
      <c r="HP365" s="160">
        <f t="shared" si="2578"/>
        <v>-22.939999999999998</v>
      </c>
      <c r="HQ365" s="171">
        <f t="shared" si="2579"/>
        <v>-22.939999999999998</v>
      </c>
      <c r="HR365" s="168">
        <f t="shared" si="2580"/>
        <v>0</v>
      </c>
      <c r="HS365" s="168">
        <f t="shared" si="2581"/>
        <v>1</v>
      </c>
      <c r="HT365" s="160">
        <f t="shared" si="2638"/>
        <v>465766.04000000004</v>
      </c>
      <c r="HU365" s="158">
        <f>MAX(HT55:HT365)</f>
        <v>465818.65</v>
      </c>
      <c r="HV365" s="158">
        <f t="shared" si="2582"/>
        <v>-52.60999999998603</v>
      </c>
      <c r="HW365" s="170"/>
      <c r="HX365" s="468"/>
      <c r="HY365" s="156"/>
      <c r="HZ365" s="156"/>
      <c r="IA365" s="156"/>
      <c r="IB365" s="156"/>
      <c r="IC365" s="156"/>
      <c r="ID365" s="156"/>
      <c r="IE365" s="156"/>
      <c r="IF365" s="156"/>
      <c r="IG365" s="156"/>
      <c r="IH365" s="156"/>
      <c r="II365" s="156"/>
      <c r="IJ365" s="156"/>
      <c r="IK365" s="156"/>
      <c r="IL365" s="156"/>
      <c r="IM365" s="156"/>
      <c r="IN365" s="156"/>
      <c r="IO365" s="156"/>
      <c r="IP365" s="156"/>
      <c r="IQ365" s="156"/>
      <c r="IR365" s="156"/>
      <c r="IS365" s="156"/>
      <c r="IT365" s="156"/>
      <c r="IU365" s="156"/>
      <c r="IV365" s="156"/>
      <c r="IW365" s="156"/>
      <c r="IX365" s="156"/>
      <c r="IY365" s="156"/>
      <c r="IZ365" s="156"/>
      <c r="JA365" s="156"/>
      <c r="JB365" s="156"/>
      <c r="JC365" s="156"/>
      <c r="JD365" s="156"/>
      <c r="JE365" s="156"/>
      <c r="JF365" s="156"/>
      <c r="JG365" s="156"/>
      <c r="JH365" s="156"/>
      <c r="JI365" s="156"/>
      <c r="JJ365" s="156"/>
      <c r="JK365" s="156"/>
      <c r="JL365" s="156"/>
      <c r="JM365" s="156"/>
      <c r="JN365" s="156"/>
      <c r="JO365" s="156"/>
      <c r="JP365" s="156"/>
      <c r="JQ365" s="156"/>
      <c r="JR365" s="156"/>
      <c r="JS365" s="156"/>
      <c r="JT365" s="156"/>
      <c r="JU365" s="156"/>
    </row>
    <row r="366" spans="1:281" s="174" customFormat="1" ht="19.5" customHeight="1" x14ac:dyDescent="0.35">
      <c r="A366" s="156"/>
      <c r="B366" s="813">
        <f t="shared" si="2583"/>
        <v>44166</v>
      </c>
      <c r="C366" s="814">
        <f t="shared" si="2584"/>
        <v>66613.960000000006</v>
      </c>
      <c r="D366" s="816">
        <v>0</v>
      </c>
      <c r="E366" s="816">
        <v>0</v>
      </c>
      <c r="F366" s="814">
        <f t="shared" si="2522"/>
        <v>4697.6299999999992</v>
      </c>
      <c r="G366" s="817">
        <f t="shared" si="2585"/>
        <v>71311.590000000011</v>
      </c>
      <c r="H366" s="818">
        <f t="shared" si="2586"/>
        <v>7.0520203272707388E-2</v>
      </c>
      <c r="I366" s="765">
        <f t="shared" si="2587"/>
        <v>470463.67000000004</v>
      </c>
      <c r="J366" s="159">
        <f t="shared" si="2523"/>
        <v>0</v>
      </c>
      <c r="K366" s="267">
        <v>44166</v>
      </c>
      <c r="L366" s="162">
        <f t="shared" si="2588"/>
        <v>0</v>
      </c>
      <c r="M366" s="260">
        <v>4684.5</v>
      </c>
      <c r="N366" s="175">
        <f t="shared" si="2524"/>
        <v>0</v>
      </c>
      <c r="O366" s="162">
        <f t="shared" si="2589"/>
        <v>0</v>
      </c>
      <c r="P366" s="260">
        <v>468.45</v>
      </c>
      <c r="Q366" s="176">
        <f t="shared" si="2525"/>
        <v>0</v>
      </c>
      <c r="R366" s="161">
        <f t="shared" si="2590"/>
        <v>0</v>
      </c>
      <c r="S366" s="260">
        <v>12399.2</v>
      </c>
      <c r="T366" s="177">
        <f t="shared" si="2526"/>
        <v>0</v>
      </c>
      <c r="U366" s="164">
        <f t="shared" si="2591"/>
        <v>0</v>
      </c>
      <c r="V366" s="260">
        <v>1239.92</v>
      </c>
      <c r="W366" s="177">
        <f t="shared" si="2527"/>
        <v>0</v>
      </c>
      <c r="X366" s="164">
        <f t="shared" si="2592"/>
        <v>0</v>
      </c>
      <c r="Y366" s="247">
        <v>-5325</v>
      </c>
      <c r="Z366" s="178">
        <f t="shared" si="2528"/>
        <v>0</v>
      </c>
      <c r="AA366" s="165">
        <f t="shared" si="2593"/>
        <v>0</v>
      </c>
      <c r="AB366" s="247">
        <v>-2682</v>
      </c>
      <c r="AC366" s="179">
        <f t="shared" si="2529"/>
        <v>0</v>
      </c>
      <c r="AD366" s="164">
        <f t="shared" si="2594"/>
        <v>0</v>
      </c>
      <c r="AE366" s="247">
        <v>-567.6</v>
      </c>
      <c r="AF366" s="179">
        <f t="shared" si="2530"/>
        <v>0</v>
      </c>
      <c r="AG366" s="164">
        <f t="shared" si="2595"/>
        <v>0</v>
      </c>
      <c r="AH366" s="243">
        <v>-95.5</v>
      </c>
      <c r="AI366" s="178">
        <f t="shared" si="2531"/>
        <v>0</v>
      </c>
      <c r="AJ366" s="165">
        <f t="shared" si="2596"/>
        <v>0</v>
      </c>
      <c r="AK366" s="243">
        <v>-67.25</v>
      </c>
      <c r="AL366" s="179">
        <f t="shared" si="2532"/>
        <v>0</v>
      </c>
      <c r="AM366" s="164">
        <f t="shared" si="2597"/>
        <v>0</v>
      </c>
      <c r="AN366" s="243">
        <v>-50.3</v>
      </c>
      <c r="AO366" s="178">
        <f t="shared" si="2533"/>
        <v>0</v>
      </c>
      <c r="AP366" s="165">
        <f t="shared" si="2598"/>
        <v>0</v>
      </c>
      <c r="AQ366" s="260">
        <v>3495</v>
      </c>
      <c r="AR366" s="179">
        <f t="shared" si="2534"/>
        <v>0</v>
      </c>
      <c r="AS366" s="164">
        <f t="shared" si="2599"/>
        <v>1</v>
      </c>
      <c r="AT366" s="260">
        <v>349.5</v>
      </c>
      <c r="AU366" s="180">
        <f t="shared" si="2535"/>
        <v>349.5</v>
      </c>
      <c r="AV366" s="162">
        <f t="shared" si="2600"/>
        <v>0</v>
      </c>
      <c r="AW366" s="260">
        <v>1655</v>
      </c>
      <c r="AX366" s="176">
        <f t="shared" si="2536"/>
        <v>0</v>
      </c>
      <c r="AY366" s="161">
        <f t="shared" si="2601"/>
        <v>0</v>
      </c>
      <c r="AZ366" s="248">
        <v>3627.5</v>
      </c>
      <c r="BA366" s="181">
        <f t="shared" si="2537"/>
        <v>0</v>
      </c>
      <c r="BB366" s="162">
        <f t="shared" si="2602"/>
        <v>0</v>
      </c>
      <c r="BC366" s="248">
        <v>362.75</v>
      </c>
      <c r="BD366" s="182">
        <f t="shared" si="2538"/>
        <v>0</v>
      </c>
      <c r="BE366" s="161">
        <f t="shared" si="2603"/>
        <v>0</v>
      </c>
      <c r="BF366" s="248">
        <v>3631.25</v>
      </c>
      <c r="BG366" s="182">
        <f t="shared" si="2539"/>
        <v>0</v>
      </c>
      <c r="BH366" s="161">
        <f t="shared" si="2604"/>
        <v>0</v>
      </c>
      <c r="BI366" s="248">
        <v>1815.63</v>
      </c>
      <c r="BJ366" s="180">
        <f t="shared" si="2540"/>
        <v>0</v>
      </c>
      <c r="BK366" s="161">
        <f t="shared" si="2605"/>
        <v>1</v>
      </c>
      <c r="BL366" s="248">
        <v>363.13</v>
      </c>
      <c r="BM366" s="180">
        <f t="shared" si="2541"/>
        <v>363.13</v>
      </c>
      <c r="BN366" s="161">
        <f t="shared" si="2606"/>
        <v>0</v>
      </c>
      <c r="BO366" s="260">
        <v>906.25</v>
      </c>
      <c r="BP366" s="176">
        <f t="shared" si="2542"/>
        <v>0</v>
      </c>
      <c r="BQ366" s="161">
        <f t="shared" si="2607"/>
        <v>0</v>
      </c>
      <c r="BR366" s="260">
        <v>1187.51</v>
      </c>
      <c r="BS366" s="182">
        <f t="shared" si="2543"/>
        <v>0</v>
      </c>
      <c r="BT366" s="161">
        <f t="shared" si="2608"/>
        <v>1</v>
      </c>
      <c r="BU366" s="260">
        <v>593.76</v>
      </c>
      <c r="BV366" s="180">
        <f t="shared" si="2544"/>
        <v>593.76</v>
      </c>
      <c r="BW366" s="162">
        <f t="shared" si="2609"/>
        <v>1</v>
      </c>
      <c r="BX366" s="260">
        <v>118.75</v>
      </c>
      <c r="BY366" s="176">
        <f t="shared" si="2545"/>
        <v>118.75</v>
      </c>
      <c r="BZ366" s="161">
        <f t="shared" si="2610"/>
        <v>0</v>
      </c>
      <c r="CA366" s="260">
        <v>1932</v>
      </c>
      <c r="CB366" s="180">
        <f t="shared" si="2546"/>
        <v>0</v>
      </c>
      <c r="CC366" s="162">
        <f t="shared" si="2611"/>
        <v>0</v>
      </c>
      <c r="CD366" s="260">
        <v>48044.15</v>
      </c>
      <c r="CE366" s="182">
        <f t="shared" si="2547"/>
        <v>0</v>
      </c>
      <c r="CF366" s="410">
        <f t="shared" si="2612"/>
        <v>0</v>
      </c>
      <c r="CG366" s="260">
        <v>3180</v>
      </c>
      <c r="CH366" s="182">
        <f t="shared" si="2548"/>
        <v>0</v>
      </c>
      <c r="CI366" s="416">
        <f t="shared" si="2613"/>
        <v>0</v>
      </c>
      <c r="CJ366" s="260">
        <v>1590</v>
      </c>
      <c r="CK366" s="444">
        <f t="shared" si="2549"/>
        <v>0</v>
      </c>
      <c r="CL366" s="162">
        <f t="shared" si="2614"/>
        <v>0</v>
      </c>
      <c r="CM366" s="260">
        <v>318</v>
      </c>
      <c r="CN366" s="608">
        <f t="shared" si="2550"/>
        <v>0</v>
      </c>
      <c r="CO366" s="158">
        <f t="shared" si="2551"/>
        <v>1425.1399999999999</v>
      </c>
      <c r="CP366" s="176">
        <f t="shared" si="2552"/>
        <v>3272.49</v>
      </c>
      <c r="CQ366" s="731">
        <f t="shared" si="2553"/>
        <v>4697.6299999999992</v>
      </c>
      <c r="CR366" s="599"/>
      <c r="CS366" s="359">
        <f t="shared" si="2615"/>
        <v>44166</v>
      </c>
      <c r="CT366" s="161">
        <f t="shared" si="2616"/>
        <v>0</v>
      </c>
      <c r="CU366" s="624">
        <v>-2843.5</v>
      </c>
      <c r="CV366" s="175">
        <f t="shared" si="2554"/>
        <v>0</v>
      </c>
      <c r="CW366" s="161">
        <f t="shared" si="2617"/>
        <v>0</v>
      </c>
      <c r="CX366" s="624">
        <v>-284.35000000000002</v>
      </c>
      <c r="CY366" s="625">
        <f t="shared" si="2555"/>
        <v>0</v>
      </c>
      <c r="CZ366" s="161">
        <f t="shared" si="2618"/>
        <v>0</v>
      </c>
      <c r="DA366" s="624">
        <v>-1171.5999999999999</v>
      </c>
      <c r="DB366" s="626">
        <f t="shared" si="2556"/>
        <v>0</v>
      </c>
      <c r="DC366" s="161">
        <f t="shared" si="2619"/>
        <v>0</v>
      </c>
      <c r="DD366" s="624">
        <v>-117.16</v>
      </c>
      <c r="DE366" s="626">
        <f t="shared" si="2557"/>
        <v>0</v>
      </c>
      <c r="DF366" s="161">
        <f t="shared" si="2620"/>
        <v>0</v>
      </c>
      <c r="DG366" s="624">
        <v>1932.99</v>
      </c>
      <c r="DH366" s="180">
        <f t="shared" si="2558"/>
        <v>0</v>
      </c>
      <c r="DI366" s="161">
        <f t="shared" si="2621"/>
        <v>0</v>
      </c>
      <c r="DJ366" s="624">
        <v>966.5</v>
      </c>
      <c r="DK366" s="625">
        <f t="shared" si="2559"/>
        <v>0</v>
      </c>
      <c r="DL366" s="161">
        <f t="shared" si="2622"/>
        <v>0</v>
      </c>
      <c r="DM366" s="624">
        <v>193.3</v>
      </c>
      <c r="DN366" s="625">
        <f t="shared" si="2560"/>
        <v>0</v>
      </c>
      <c r="DO366" s="161">
        <f t="shared" si="2623"/>
        <v>0</v>
      </c>
      <c r="DP366" s="624">
        <v>-1153.01</v>
      </c>
      <c r="DQ366" s="180">
        <f t="shared" si="2561"/>
        <v>0</v>
      </c>
      <c r="DR366" s="161">
        <f t="shared" si="2624"/>
        <v>0</v>
      </c>
      <c r="DS366" s="624">
        <v>-576.5</v>
      </c>
      <c r="DT366" s="625">
        <f t="shared" si="2562"/>
        <v>0</v>
      </c>
      <c r="DU366" s="161">
        <f t="shared" si="2625"/>
        <v>0</v>
      </c>
      <c r="DV366" s="624">
        <v>-230.6</v>
      </c>
      <c r="DW366" s="180">
        <f t="shared" si="2563"/>
        <v>0</v>
      </c>
      <c r="DX366" s="161">
        <f t="shared" si="2626"/>
        <v>1</v>
      </c>
      <c r="DY366" s="624">
        <v>2422</v>
      </c>
      <c r="DZ366" s="625">
        <f t="shared" si="2564"/>
        <v>2422</v>
      </c>
      <c r="EA366" s="161">
        <f t="shared" si="2627"/>
        <v>0</v>
      </c>
      <c r="EB366" s="624">
        <v>242.2</v>
      </c>
      <c r="EC366" s="180">
        <f t="shared" si="2565"/>
        <v>0</v>
      </c>
      <c r="ED366" s="161">
        <f t="shared" si="2628"/>
        <v>2</v>
      </c>
      <c r="EE366" s="624">
        <v>1043.99</v>
      </c>
      <c r="EF366" s="625">
        <f t="shared" si="2566"/>
        <v>2087.98</v>
      </c>
      <c r="EG366" s="161">
        <f t="shared" si="2629"/>
        <v>0</v>
      </c>
      <c r="EH366" s="624">
        <v>1513.72</v>
      </c>
      <c r="EI366" s="626">
        <f t="shared" si="2567"/>
        <v>0</v>
      </c>
      <c r="EJ366" s="161">
        <f t="shared" si="2630"/>
        <v>0</v>
      </c>
      <c r="EK366" s="624">
        <v>151.37</v>
      </c>
      <c r="EL366" s="626">
        <f t="shared" si="2568"/>
        <v>0</v>
      </c>
      <c r="EM366" s="161">
        <f t="shared" si="2631"/>
        <v>0</v>
      </c>
      <c r="EN366" s="624">
        <v>3781.25</v>
      </c>
      <c r="EO366" s="180">
        <f t="shared" si="2569"/>
        <v>0</v>
      </c>
      <c r="EP366" s="161">
        <f t="shared" si="2632"/>
        <v>0</v>
      </c>
      <c r="EQ366" s="624">
        <v>1890.63</v>
      </c>
      <c r="ER366" s="180">
        <f t="shared" si="2570"/>
        <v>0</v>
      </c>
      <c r="ES366" s="161">
        <f t="shared" si="2633"/>
        <v>0</v>
      </c>
      <c r="ET366" s="624">
        <v>378.13</v>
      </c>
      <c r="EU366" s="625">
        <f t="shared" si="2571"/>
        <v>0</v>
      </c>
      <c r="EV366" s="161">
        <f t="shared" si="2634"/>
        <v>1</v>
      </c>
      <c r="EW366" s="624">
        <v>-824.99</v>
      </c>
      <c r="EX366" s="626">
        <f t="shared" si="2572"/>
        <v>-824.99</v>
      </c>
      <c r="EY366" s="161">
        <f t="shared" si="2635"/>
        <v>1</v>
      </c>
      <c r="EZ366" s="624">
        <v>-412.5</v>
      </c>
      <c r="FA366" s="180">
        <f t="shared" si="2573"/>
        <v>-412.5</v>
      </c>
      <c r="FB366" s="161">
        <f t="shared" si="2636"/>
        <v>0</v>
      </c>
      <c r="FC366" s="624">
        <v>-82.5</v>
      </c>
      <c r="FD366" s="625">
        <f t="shared" si="2574"/>
        <v>0</v>
      </c>
      <c r="FE366" s="161">
        <f t="shared" si="2637"/>
        <v>0</v>
      </c>
      <c r="FF366" s="624">
        <v>1152</v>
      </c>
      <c r="FG366" s="180">
        <f t="shared" si="2575"/>
        <v>0</v>
      </c>
      <c r="FH366" s="860"/>
      <c r="FI366" s="436"/>
      <c r="FJ366" s="668"/>
      <c r="FK366" s="668"/>
      <c r="FL366" s="668"/>
      <c r="FM366" s="668"/>
      <c r="FN366" s="668"/>
      <c r="FO366" s="668"/>
      <c r="FP366" s="668"/>
      <c r="FQ366" s="668"/>
      <c r="FR366" s="668"/>
      <c r="FS366" s="433"/>
      <c r="FT366" s="433"/>
      <c r="FU366" s="433"/>
      <c r="FV366" s="433"/>
      <c r="FW366" s="433"/>
      <c r="FX366" s="433"/>
      <c r="FY366" s="433"/>
      <c r="FZ366" s="433"/>
      <c r="GA366" s="433"/>
      <c r="GB366" s="433"/>
      <c r="GC366" s="433"/>
      <c r="GD366" s="433"/>
      <c r="GE366" s="433"/>
      <c r="GF366" s="433"/>
      <c r="GG366" s="694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65"/>
      <c r="HG366" s="65"/>
      <c r="HH366" s="65"/>
      <c r="HI366" s="436"/>
      <c r="HJ366" s="65"/>
      <c r="HK366" s="432"/>
      <c r="HL366" s="197"/>
      <c r="HM366" s="196"/>
      <c r="HN366" s="700">
        <f t="shared" si="2576"/>
        <v>44166</v>
      </c>
      <c r="HO366" s="160">
        <f t="shared" si="2577"/>
        <v>4697.6299999999992</v>
      </c>
      <c r="HP366" s="160">
        <f t="shared" si="2578"/>
        <v>0</v>
      </c>
      <c r="HQ366" s="171">
        <f t="shared" si="2579"/>
        <v>4697.6299999999992</v>
      </c>
      <c r="HR366" s="168">
        <f t="shared" si="2580"/>
        <v>1</v>
      </c>
      <c r="HS366" s="168">
        <f t="shared" si="2581"/>
        <v>0</v>
      </c>
      <c r="HT366" s="160">
        <f t="shared" si="2638"/>
        <v>470463.67000000004</v>
      </c>
      <c r="HU366" s="158">
        <f>MAX(HT54:HT366)</f>
        <v>470463.67000000004</v>
      </c>
      <c r="HV366" s="158">
        <f t="shared" si="2582"/>
        <v>0</v>
      </c>
      <c r="HW366" s="170"/>
      <c r="HX366" s="468"/>
      <c r="HY366" s="156"/>
      <c r="HZ366" s="156"/>
      <c r="IA366" s="156"/>
      <c r="IB366" s="156"/>
      <c r="IC366" s="156"/>
      <c r="ID366" s="156"/>
      <c r="IE366" s="156"/>
      <c r="IF366" s="156"/>
      <c r="IG366" s="156"/>
      <c r="IH366" s="156"/>
      <c r="II366" s="156"/>
      <c r="IJ366" s="156"/>
      <c r="IK366" s="156"/>
      <c r="IL366" s="156"/>
      <c r="IM366" s="156"/>
      <c r="IN366" s="156"/>
      <c r="IO366" s="156"/>
      <c r="IP366" s="156"/>
      <c r="IQ366" s="156"/>
      <c r="IR366" s="156"/>
      <c r="IS366" s="156"/>
      <c r="IT366" s="156"/>
      <c r="IU366" s="156"/>
      <c r="IV366" s="156"/>
      <c r="IW366" s="156"/>
      <c r="IX366" s="156"/>
      <c r="IY366" s="156"/>
      <c r="IZ366" s="156"/>
      <c r="JA366" s="156"/>
      <c r="JB366" s="156"/>
      <c r="JC366" s="156"/>
      <c r="JD366" s="156"/>
      <c r="JE366" s="156"/>
      <c r="JF366" s="156"/>
      <c r="JG366" s="156"/>
      <c r="JH366" s="156"/>
      <c r="JI366" s="156"/>
      <c r="JJ366" s="156"/>
      <c r="JK366" s="156"/>
      <c r="JL366" s="156"/>
      <c r="JM366" s="156"/>
      <c r="JN366" s="156"/>
      <c r="JO366" s="156"/>
      <c r="JP366" s="156"/>
      <c r="JQ366" s="156"/>
      <c r="JR366" s="156"/>
      <c r="JS366" s="156"/>
      <c r="JT366" s="156"/>
      <c r="JU366" s="156"/>
    </row>
    <row r="367" spans="1:281" s="174" customFormat="1" ht="19.5" customHeight="1" x14ac:dyDescent="0.35">
      <c r="A367" s="156"/>
      <c r="B367" s="813"/>
      <c r="C367" s="814"/>
      <c r="D367" s="816"/>
      <c r="E367" s="816"/>
      <c r="F367" s="820" t="s">
        <v>45</v>
      </c>
      <c r="G367" s="817"/>
      <c r="H367" s="821" t="s">
        <v>25</v>
      </c>
      <c r="I367" s="765"/>
      <c r="J367" s="159"/>
      <c r="K367" s="268"/>
      <c r="L367" s="162"/>
      <c r="M367"/>
      <c r="N367" s="175"/>
      <c r="O367" s="162"/>
      <c r="P367"/>
      <c r="Q367" s="176"/>
      <c r="R367" s="161"/>
      <c r="S367" s="244" t="s">
        <v>117</v>
      </c>
      <c r="T367" s="177"/>
      <c r="U367" s="164"/>
      <c r="V367" s="244" t="s">
        <v>117</v>
      </c>
      <c r="W367" s="177"/>
      <c r="X367" s="164"/>
      <c r="Y367" s="249" t="s">
        <v>45</v>
      </c>
      <c r="Z367" s="178"/>
      <c r="AA367" s="165"/>
      <c r="AB367" s="249" t="s">
        <v>45</v>
      </c>
      <c r="AC367" s="179"/>
      <c r="AD367" s="164"/>
      <c r="AE367" s="249" t="s">
        <v>45</v>
      </c>
      <c r="AF367" s="179"/>
      <c r="AG367" s="164"/>
      <c r="AH367" s="333" t="s">
        <v>45</v>
      </c>
      <c r="AI367" s="178"/>
      <c r="AJ367" s="165"/>
      <c r="AK367" s="333" t="s">
        <v>45</v>
      </c>
      <c r="AL367" s="179"/>
      <c r="AM367" s="164"/>
      <c r="AN367" s="333" t="s">
        <v>45</v>
      </c>
      <c r="AO367" s="178"/>
      <c r="AP367" s="165"/>
      <c r="AQ367" s="244" t="s">
        <v>2</v>
      </c>
      <c r="AR367" s="179"/>
      <c r="AS367" s="164"/>
      <c r="AT367" s="244" t="s">
        <v>2</v>
      </c>
      <c r="AU367" s="180"/>
      <c r="AV367" s="162"/>
      <c r="AW367" s="244" t="s">
        <v>2</v>
      </c>
      <c r="AX367" s="176"/>
      <c r="AY367" s="161"/>
      <c r="AZ367" s="249" t="s">
        <v>2</v>
      </c>
      <c r="BA367" s="181"/>
      <c r="BB367" s="162"/>
      <c r="BC367" s="249" t="s">
        <v>2</v>
      </c>
      <c r="BD367" s="182"/>
      <c r="BE367" s="161"/>
      <c r="BF367" s="485" t="s">
        <v>61</v>
      </c>
      <c r="BG367" s="182"/>
      <c r="BH367" s="161"/>
      <c r="BI367" s="485" t="s">
        <v>61</v>
      </c>
      <c r="BJ367" s="180"/>
      <c r="BK367" s="161"/>
      <c r="BL367" s="485" t="s">
        <v>61</v>
      </c>
      <c r="BM367" s="180"/>
      <c r="BN367" s="161"/>
      <c r="BO367" s="244" t="s">
        <v>2</v>
      </c>
      <c r="BP367" s="176"/>
      <c r="BQ367" s="161"/>
      <c r="BR367" s="244" t="s">
        <v>2</v>
      </c>
      <c r="BS367" s="182"/>
      <c r="BT367" s="161"/>
      <c r="BU367" s="244" t="s">
        <v>2</v>
      </c>
      <c r="BV367" s="180"/>
      <c r="BW367" s="162"/>
      <c r="BX367" s="244" t="s">
        <v>2</v>
      </c>
      <c r="BY367" s="176"/>
      <c r="BZ367" s="161"/>
      <c r="CA367" s="244" t="s">
        <v>2</v>
      </c>
      <c r="CB367" s="180"/>
      <c r="CC367" s="162"/>
      <c r="CD367" s="244" t="s">
        <v>45</v>
      </c>
      <c r="CE367" s="182"/>
      <c r="CF367" s="410"/>
      <c r="CG367" s="244" t="s">
        <v>2</v>
      </c>
      <c r="CH367" s="182"/>
      <c r="CI367" s="416"/>
      <c r="CJ367" s="244" t="s">
        <v>2</v>
      </c>
      <c r="CK367" s="444"/>
      <c r="CL367" s="162"/>
      <c r="CM367" s="244" t="s">
        <v>2</v>
      </c>
      <c r="CN367" s="608"/>
      <c r="CO367" s="702" t="s">
        <v>111</v>
      </c>
      <c r="CP367" s="176"/>
      <c r="CQ367" s="732" t="s">
        <v>119</v>
      </c>
      <c r="CR367" s="599"/>
      <c r="CS367" s="359"/>
      <c r="CT367" s="161"/>
      <c r="CU367" s="24" t="s">
        <v>25</v>
      </c>
      <c r="CV367" s="175"/>
      <c r="CW367" s="161"/>
      <c r="CX367" s="24" t="s">
        <v>25</v>
      </c>
      <c r="CY367" s="625"/>
      <c r="CZ367" s="161"/>
      <c r="DA367" s="24" t="s">
        <v>25</v>
      </c>
      <c r="DB367" s="626"/>
      <c r="DC367" s="161"/>
      <c r="DD367" s="24" t="s">
        <v>25</v>
      </c>
      <c r="DE367" s="626"/>
      <c r="DF367" s="161"/>
      <c r="DG367" s="24" t="s">
        <v>25</v>
      </c>
      <c r="DH367" s="180"/>
      <c r="DI367" s="161"/>
      <c r="DJ367" s="24" t="s">
        <v>25</v>
      </c>
      <c r="DK367" s="625"/>
      <c r="DL367" s="161"/>
      <c r="DM367" s="24" t="s">
        <v>25</v>
      </c>
      <c r="DN367" s="625"/>
      <c r="DO367" s="161"/>
      <c r="DP367" s="24" t="s">
        <v>25</v>
      </c>
      <c r="DQ367" s="180"/>
      <c r="DR367" s="161"/>
      <c r="DS367" s="24" t="s">
        <v>25</v>
      </c>
      <c r="DT367" s="625"/>
      <c r="DU367" s="161"/>
      <c r="DV367" s="24" t="s">
        <v>25</v>
      </c>
      <c r="DW367" s="180"/>
      <c r="DX367" s="161"/>
      <c r="DY367" s="24" t="s">
        <v>25</v>
      </c>
      <c r="DZ367" s="625"/>
      <c r="EA367" s="161"/>
      <c r="EB367" s="24" t="s">
        <v>25</v>
      </c>
      <c r="EC367" s="180"/>
      <c r="ED367" s="161"/>
      <c r="EE367" s="24" t="s">
        <v>25</v>
      </c>
      <c r="EF367" s="625"/>
      <c r="EG367" s="161"/>
      <c r="EH367" s="24" t="s">
        <v>25</v>
      </c>
      <c r="EI367" s="626"/>
      <c r="EJ367" s="161"/>
      <c r="EK367" s="24" t="s">
        <v>25</v>
      </c>
      <c r="EL367" s="626"/>
      <c r="EM367" s="161"/>
      <c r="EN367" s="24" t="s">
        <v>25</v>
      </c>
      <c r="EO367" s="180"/>
      <c r="EP367" s="161"/>
      <c r="EQ367" s="24" t="s">
        <v>25</v>
      </c>
      <c r="ER367" s="180"/>
      <c r="ES367" s="161"/>
      <c r="ET367" s="24" t="s">
        <v>25</v>
      </c>
      <c r="EU367" s="625"/>
      <c r="EV367" s="161"/>
      <c r="EW367" s="24" t="s">
        <v>25</v>
      </c>
      <c r="EX367" s="626"/>
      <c r="EY367" s="161"/>
      <c r="EZ367" s="24" t="s">
        <v>25</v>
      </c>
      <c r="FA367" s="180"/>
      <c r="FB367" s="161"/>
      <c r="FC367" s="24" t="s">
        <v>25</v>
      </c>
      <c r="FD367" s="625"/>
      <c r="FE367" s="161"/>
      <c r="FF367" s="24" t="s">
        <v>25</v>
      </c>
      <c r="FG367" s="180"/>
      <c r="FH367" s="860"/>
      <c r="FI367" s="436"/>
      <c r="FJ367" s="668"/>
      <c r="FK367" s="668"/>
      <c r="FL367" s="668"/>
      <c r="FM367" s="668"/>
      <c r="FN367" s="668"/>
      <c r="FO367" s="668"/>
      <c r="FP367" s="668"/>
      <c r="FQ367" s="668"/>
      <c r="FR367" s="668"/>
      <c r="FS367" s="433"/>
      <c r="FT367" s="433"/>
      <c r="FU367" s="433"/>
      <c r="FV367" s="433"/>
      <c r="FW367" s="433"/>
      <c r="FX367" s="433"/>
      <c r="FY367" s="433"/>
      <c r="FZ367" s="433"/>
      <c r="GA367" s="433"/>
      <c r="GB367" s="433"/>
      <c r="GC367" s="433"/>
      <c r="GD367" s="433"/>
      <c r="GE367" s="433"/>
      <c r="GF367" s="433"/>
      <c r="GG367" s="694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65"/>
      <c r="HG367" s="65"/>
      <c r="HH367" s="65"/>
      <c r="HI367" s="436"/>
      <c r="HJ367" s="65"/>
      <c r="HK367" s="432"/>
      <c r="HL367" s="197"/>
      <c r="HM367" s="196"/>
      <c r="HN367" s="686"/>
      <c r="HO367" s="160"/>
      <c r="HP367" s="160"/>
      <c r="HQ367" s="171"/>
      <c r="HR367" s="168"/>
      <c r="HS367" s="168"/>
      <c r="HT367" s="160"/>
      <c r="HU367" s="158"/>
      <c r="HV367" s="158"/>
      <c r="HW367" s="185"/>
      <c r="HX367" s="468"/>
      <c r="HY367" s="156"/>
      <c r="HZ367" s="156"/>
      <c r="IA367" s="156"/>
      <c r="IB367" s="156"/>
      <c r="IC367" s="156"/>
      <c r="ID367" s="156"/>
      <c r="IE367" s="156"/>
      <c r="IF367" s="156"/>
      <c r="IG367" s="156"/>
      <c r="IH367" s="156"/>
      <c r="II367" s="156"/>
      <c r="IJ367" s="156"/>
      <c r="IK367" s="156"/>
      <c r="IL367" s="156"/>
      <c r="IM367" s="156"/>
      <c r="IN367" s="156"/>
      <c r="IO367" s="156"/>
      <c r="IP367" s="156"/>
      <c r="IQ367" s="156"/>
      <c r="IR367" s="156"/>
      <c r="IS367" s="156"/>
      <c r="IT367" s="156"/>
      <c r="IU367" s="156"/>
      <c r="IV367" s="156"/>
      <c r="IW367" s="156"/>
      <c r="IX367" s="156"/>
      <c r="IY367" s="156"/>
      <c r="IZ367" s="156"/>
      <c r="JA367" s="156"/>
      <c r="JB367" s="156"/>
      <c r="JC367" s="156"/>
      <c r="JD367" s="156"/>
      <c r="JE367" s="156"/>
      <c r="JF367" s="156"/>
      <c r="JG367" s="156"/>
      <c r="JH367" s="156"/>
      <c r="JI367" s="156"/>
      <c r="JJ367" s="156"/>
      <c r="JK367" s="156"/>
      <c r="JL367" s="156"/>
      <c r="JM367" s="156"/>
      <c r="JN367" s="156"/>
      <c r="JO367" s="156"/>
      <c r="JP367" s="156"/>
      <c r="JQ367" s="156"/>
      <c r="JR367" s="156"/>
      <c r="JS367" s="156"/>
      <c r="JT367" s="156"/>
      <c r="JU367" s="156"/>
    </row>
    <row r="368" spans="1:281" s="174" customFormat="1" ht="19.5" customHeight="1" x14ac:dyDescent="0.35">
      <c r="A368" s="156"/>
      <c r="B368" s="813"/>
      <c r="C368" s="814"/>
      <c r="D368" s="816"/>
      <c r="E368" s="816"/>
      <c r="F368" s="822">
        <f>CQ368</f>
        <v>46311.6</v>
      </c>
      <c r="G368" s="823"/>
      <c r="H368" s="824">
        <f>F368/D55</f>
        <v>1.8524639999999999</v>
      </c>
      <c r="I368" s="766"/>
      <c r="J368" s="187"/>
      <c r="K368" s="268"/>
      <c r="L368" s="162">
        <f>L365</f>
        <v>0</v>
      </c>
      <c r="M368" s="254">
        <v>76263</v>
      </c>
      <c r="N368" s="175">
        <f>M368*L368</f>
        <v>0</v>
      </c>
      <c r="O368" s="162">
        <f>O365</f>
        <v>0</v>
      </c>
      <c r="P368" s="254">
        <v>7415.7</v>
      </c>
      <c r="Q368" s="176">
        <f>P368*O368</f>
        <v>0</v>
      </c>
      <c r="R368" s="161">
        <f>R365</f>
        <v>0</v>
      </c>
      <c r="S368" s="254">
        <v>110524.6</v>
      </c>
      <c r="T368" s="177">
        <f>S368*R368</f>
        <v>0</v>
      </c>
      <c r="U368" s="164">
        <f>U365</f>
        <v>0</v>
      </c>
      <c r="V368" s="254">
        <v>10841.86</v>
      </c>
      <c r="W368" s="177">
        <f>V368*U368</f>
        <v>0</v>
      </c>
      <c r="X368" s="164">
        <f>X365</f>
        <v>0</v>
      </c>
      <c r="Y368" s="250">
        <v>27895</v>
      </c>
      <c r="Z368" s="178">
        <f>Y368*X368</f>
        <v>0</v>
      </c>
      <c r="AA368" s="165">
        <f>AA365</f>
        <v>0</v>
      </c>
      <c r="AB368" s="250">
        <v>13791.5</v>
      </c>
      <c r="AC368" s="179">
        <f>AB368*AA368</f>
        <v>0</v>
      </c>
      <c r="AD368" s="164">
        <f>AD365</f>
        <v>0</v>
      </c>
      <c r="AE368" s="250">
        <v>2508.6999999999998</v>
      </c>
      <c r="AF368" s="179">
        <f>AE368*AD368</f>
        <v>0</v>
      </c>
      <c r="AG368" s="164">
        <f>AG365</f>
        <v>0</v>
      </c>
      <c r="AH368" s="245">
        <v>45333</v>
      </c>
      <c r="AI368" s="178">
        <f>AH368*AG368</f>
        <v>0</v>
      </c>
      <c r="AJ368" s="165">
        <f>AJ365</f>
        <v>0</v>
      </c>
      <c r="AK368" s="245">
        <v>22471.5</v>
      </c>
      <c r="AL368" s="179">
        <f>AK368*AJ368</f>
        <v>0</v>
      </c>
      <c r="AM368" s="164">
        <f>AM365</f>
        <v>0</v>
      </c>
      <c r="AN368" s="245">
        <v>8754.6</v>
      </c>
      <c r="AO368" s="178">
        <f>AN368*AM368</f>
        <v>0</v>
      </c>
      <c r="AP368" s="165">
        <f>AP365</f>
        <v>0</v>
      </c>
      <c r="AQ368" s="254">
        <v>17622</v>
      </c>
      <c r="AR368" s="179">
        <f>AQ368*AP368</f>
        <v>0</v>
      </c>
      <c r="AS368" s="164">
        <f>AS365</f>
        <v>1</v>
      </c>
      <c r="AT368" s="254">
        <v>1621.8</v>
      </c>
      <c r="AU368" s="180">
        <f>AT368*AS368</f>
        <v>1621.8</v>
      </c>
      <c r="AV368" s="162">
        <f>AV365</f>
        <v>0</v>
      </c>
      <c r="AW368" s="254">
        <v>5950</v>
      </c>
      <c r="AX368" s="176">
        <f>AW368*AV368</f>
        <v>0</v>
      </c>
      <c r="AY368" s="161">
        <f>AY365</f>
        <v>0</v>
      </c>
      <c r="AZ368" s="250">
        <v>3343.25</v>
      </c>
      <c r="BA368" s="181">
        <f>AZ368*AY368</f>
        <v>0</v>
      </c>
      <c r="BB368" s="162">
        <f>BB365</f>
        <v>0</v>
      </c>
      <c r="BC368" s="250">
        <v>287.52999999999997</v>
      </c>
      <c r="BD368" s="182">
        <f>BC368*BB368</f>
        <v>0</v>
      </c>
      <c r="BE368" s="161">
        <f>BE365</f>
        <v>0</v>
      </c>
      <c r="BF368" s="250">
        <v>10894.25</v>
      </c>
      <c r="BG368" s="182">
        <f>BF368*BE368</f>
        <v>0</v>
      </c>
      <c r="BH368" s="161">
        <f>BH365</f>
        <v>0</v>
      </c>
      <c r="BI368" s="250">
        <v>5291.13</v>
      </c>
      <c r="BJ368" s="180">
        <f>BI368*BH368</f>
        <v>0</v>
      </c>
      <c r="BK368" s="161">
        <f>BK365</f>
        <v>1</v>
      </c>
      <c r="BL368" s="250">
        <v>808.63</v>
      </c>
      <c r="BM368" s="180">
        <f>BL368*BK368</f>
        <v>808.63</v>
      </c>
      <c r="BN368" s="161">
        <f>BN365</f>
        <v>0</v>
      </c>
      <c r="BO368" s="254">
        <v>6502.5</v>
      </c>
      <c r="BP368" s="176">
        <f>BO368*BN368</f>
        <v>0</v>
      </c>
      <c r="BQ368" s="161">
        <f>BQ365</f>
        <v>0</v>
      </c>
      <c r="BR368" s="261">
        <v>-1714.57</v>
      </c>
      <c r="BS368" s="182">
        <f>BR368*BQ368</f>
        <v>0</v>
      </c>
      <c r="BT368" s="161">
        <f>BT365</f>
        <v>1</v>
      </c>
      <c r="BU368" s="261">
        <v>-2202.0500000000002</v>
      </c>
      <c r="BV368" s="180">
        <f>BU368*BT368</f>
        <v>-2202.0500000000002</v>
      </c>
      <c r="BW368" s="162">
        <f>BW365</f>
        <v>1</v>
      </c>
      <c r="BX368" s="261">
        <v>-2592.0300000000002</v>
      </c>
      <c r="BY368" s="176">
        <f>BX368*BW368</f>
        <v>-2592.0300000000002</v>
      </c>
      <c r="BZ368" s="161">
        <f>BZ365</f>
        <v>0</v>
      </c>
      <c r="CA368" s="254">
        <v>8710.02</v>
      </c>
      <c r="CB368" s="180">
        <f>CA368*BZ368</f>
        <v>0</v>
      </c>
      <c r="CC368" s="162">
        <f>CC365</f>
        <v>0</v>
      </c>
      <c r="CD368" s="254">
        <v>125209.2</v>
      </c>
      <c r="CE368" s="182">
        <f>CD368*CC368</f>
        <v>0</v>
      </c>
      <c r="CF368" s="410">
        <f>CF366</f>
        <v>0</v>
      </c>
      <c r="CG368" s="254">
        <v>53666</v>
      </c>
      <c r="CH368" s="182">
        <f>CG368*CF368</f>
        <v>0</v>
      </c>
      <c r="CI368" s="416">
        <f>CI365</f>
        <v>0</v>
      </c>
      <c r="CJ368" s="254">
        <v>26716</v>
      </c>
      <c r="CK368" s="444">
        <f>CJ368*CI368</f>
        <v>0</v>
      </c>
      <c r="CL368" s="162">
        <f>CL365</f>
        <v>0</v>
      </c>
      <c r="CM368" s="254">
        <v>5156</v>
      </c>
      <c r="CN368" s="608">
        <f>CM368*CL368</f>
        <v>0</v>
      </c>
      <c r="CO368" s="606">
        <f>N368+Q368+T368+W368+Z368+AC368+AF368+AI368+AL368+AO368+AR368+AU368+AX368+BA368+BD368+BG368+BJ368+BM368+BP368+BS368+BV368+BY368+CB368+CE368+CH368+CK368+CN368</f>
        <v>-2363.6500000000005</v>
      </c>
      <c r="CP368" s="291">
        <f>SUM(CP355:CP367)</f>
        <v>48675.25</v>
      </c>
      <c r="CQ368" s="733">
        <f>CO368+CP368</f>
        <v>46311.6</v>
      </c>
      <c r="CR368" s="599"/>
      <c r="CS368" s="359"/>
      <c r="CT368" s="161">
        <f>CT366</f>
        <v>0</v>
      </c>
      <c r="CU368" s="624">
        <v>65697.039999999994</v>
      </c>
      <c r="CV368" s="175">
        <f>CU368*CT368</f>
        <v>0</v>
      </c>
      <c r="CW368" s="161">
        <f>CW366</f>
        <v>0</v>
      </c>
      <c r="CX368" s="624">
        <v>6569.7</v>
      </c>
      <c r="CY368" s="625">
        <f>CX368*CW368</f>
        <v>0</v>
      </c>
      <c r="CZ368" s="161">
        <f>CZ366</f>
        <v>0</v>
      </c>
      <c r="DA368" s="624">
        <v>86567.360000000001</v>
      </c>
      <c r="DB368" s="626">
        <f>DA368*CZ368</f>
        <v>0</v>
      </c>
      <c r="DC368" s="161">
        <f>DC366</f>
        <v>0</v>
      </c>
      <c r="DD368" s="624">
        <v>8656.73</v>
      </c>
      <c r="DE368" s="626">
        <f>DD368*DC368</f>
        <v>0</v>
      </c>
      <c r="DF368" s="161">
        <f>DF366</f>
        <v>0</v>
      </c>
      <c r="DG368" s="624">
        <v>54399</v>
      </c>
      <c r="DH368" s="180">
        <f>DG368*DF368</f>
        <v>0</v>
      </c>
      <c r="DI368" s="161">
        <f>DI366</f>
        <v>0</v>
      </c>
      <c r="DJ368" s="624">
        <v>27199.5</v>
      </c>
      <c r="DK368" s="625">
        <f>DJ368*DI368</f>
        <v>0</v>
      </c>
      <c r="DL368" s="161">
        <f>DL366</f>
        <v>0</v>
      </c>
      <c r="DM368" s="624">
        <v>5439.9</v>
      </c>
      <c r="DN368" s="625">
        <f>DM368*DL368</f>
        <v>0</v>
      </c>
      <c r="DO368" s="161">
        <f>DO366</f>
        <v>0</v>
      </c>
      <c r="DP368" s="624">
        <v>66081.490000000005</v>
      </c>
      <c r="DQ368" s="180">
        <f>DP368*DO368</f>
        <v>0</v>
      </c>
      <c r="DR368" s="161">
        <f>DR366</f>
        <v>0</v>
      </c>
      <c r="DS368" s="624">
        <v>33040.74</v>
      </c>
      <c r="DT368" s="625">
        <f>DS368*DR368</f>
        <v>0</v>
      </c>
      <c r="DU368" s="161">
        <f>DU366</f>
        <v>0</v>
      </c>
      <c r="DV368" s="624">
        <v>13216.3</v>
      </c>
      <c r="DW368" s="180">
        <f>DV368*DU368</f>
        <v>0</v>
      </c>
      <c r="DX368" s="161">
        <f>DX366</f>
        <v>1</v>
      </c>
      <c r="DY368" s="624">
        <v>9684.01</v>
      </c>
      <c r="DZ368" s="625">
        <f>DY368*DX368</f>
        <v>9684.01</v>
      </c>
      <c r="EA368" s="161">
        <f>EA366</f>
        <v>0</v>
      </c>
      <c r="EB368" s="624">
        <v>968.4</v>
      </c>
      <c r="EC368" s="180">
        <f>EB368*EA368</f>
        <v>0</v>
      </c>
      <c r="ED368" s="161">
        <f>ED366</f>
        <v>2</v>
      </c>
      <c r="EE368" s="624">
        <v>8179.99</v>
      </c>
      <c r="EF368" s="625">
        <f>EE368*ED368</f>
        <v>16359.98</v>
      </c>
      <c r="EG368" s="161">
        <f>EG366</f>
        <v>0</v>
      </c>
      <c r="EH368" s="624">
        <v>16934.97</v>
      </c>
      <c r="EI368" s="626">
        <f>EH368*EG368</f>
        <v>0</v>
      </c>
      <c r="EJ368" s="161">
        <f>EJ366</f>
        <v>0</v>
      </c>
      <c r="EK368" s="624">
        <v>1693.5</v>
      </c>
      <c r="EL368" s="626">
        <f>EK368*EJ368</f>
        <v>0</v>
      </c>
      <c r="EM368" s="161">
        <f>EM366</f>
        <v>0</v>
      </c>
      <c r="EN368" s="624">
        <v>23018.75</v>
      </c>
      <c r="EO368" s="180">
        <f>EN368*EM368</f>
        <v>0</v>
      </c>
      <c r="EP368" s="161">
        <f>EP366</f>
        <v>0</v>
      </c>
      <c r="EQ368" s="624">
        <v>11509.38</v>
      </c>
      <c r="ER368" s="180">
        <f>EQ368*EP368</f>
        <v>0</v>
      </c>
      <c r="ES368" s="161">
        <f>ES366</f>
        <v>0</v>
      </c>
      <c r="ET368" s="624">
        <v>2301.88</v>
      </c>
      <c r="EU368" s="625">
        <f>ET368*ES368</f>
        <v>0</v>
      </c>
      <c r="EV368" s="161">
        <f>EV366</f>
        <v>1</v>
      </c>
      <c r="EW368" s="624">
        <v>15087.51</v>
      </c>
      <c r="EX368" s="626">
        <f>EW368*EV368</f>
        <v>15087.51</v>
      </c>
      <c r="EY368" s="161">
        <f>EY366</f>
        <v>1</v>
      </c>
      <c r="EZ368" s="624">
        <v>7543.75</v>
      </c>
      <c r="FA368" s="180">
        <f>EZ368*EY368</f>
        <v>7543.75</v>
      </c>
      <c r="FB368" s="161">
        <f>FB366</f>
        <v>0</v>
      </c>
      <c r="FC368" s="624">
        <v>1508.75</v>
      </c>
      <c r="FD368" s="625">
        <f>FC368*FB368</f>
        <v>0</v>
      </c>
      <c r="FE368" s="161">
        <f>FE366</f>
        <v>0</v>
      </c>
      <c r="FF368" s="624">
        <v>6542</v>
      </c>
      <c r="FG368" s="180">
        <f>FF368*FE368</f>
        <v>0</v>
      </c>
      <c r="FH368" s="860"/>
      <c r="FI368" s="436"/>
      <c r="FJ368" s="668"/>
      <c r="FK368" s="668"/>
      <c r="FL368" s="668"/>
      <c r="FM368" s="668"/>
      <c r="FN368" s="668"/>
      <c r="FO368" s="668"/>
      <c r="FP368" s="668"/>
      <c r="FQ368" s="668"/>
      <c r="FR368" s="668"/>
      <c r="FS368" s="433"/>
      <c r="FT368" s="433"/>
      <c r="FU368" s="433"/>
      <c r="FV368" s="433"/>
      <c r="FW368" s="433"/>
      <c r="FX368" s="433"/>
      <c r="FY368" s="433"/>
      <c r="FZ368" s="433"/>
      <c r="GA368" s="433"/>
      <c r="GB368" s="433"/>
      <c r="GC368" s="433"/>
      <c r="GD368" s="433"/>
      <c r="GE368" s="433"/>
      <c r="GF368" s="433"/>
      <c r="GG368" s="694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65"/>
      <c r="HG368" s="65"/>
      <c r="HH368" s="65"/>
      <c r="HI368" s="436"/>
      <c r="HJ368" s="65"/>
      <c r="HK368" s="432"/>
      <c r="HL368" s="197"/>
      <c r="HM368" s="196"/>
      <c r="HN368" s="686"/>
      <c r="HO368" s="160"/>
      <c r="HP368" s="160"/>
      <c r="HQ368" s="171"/>
      <c r="HR368" s="168"/>
      <c r="HS368" s="168"/>
      <c r="HT368" s="160"/>
      <c r="HU368" s="158"/>
      <c r="HV368" s="158"/>
      <c r="HW368" s="185"/>
      <c r="HX368" s="468"/>
      <c r="HY368" s="156"/>
      <c r="HZ368" s="156"/>
      <c r="IA368" s="156"/>
      <c r="IB368" s="156"/>
      <c r="IC368" s="156"/>
      <c r="ID368" s="156"/>
      <c r="IE368" s="156"/>
      <c r="IF368" s="156"/>
      <c r="IG368" s="156"/>
      <c r="IH368" s="156"/>
      <c r="II368" s="156"/>
      <c r="IJ368" s="156"/>
      <c r="IK368" s="156"/>
      <c r="IL368" s="156"/>
      <c r="IM368" s="156"/>
      <c r="IN368" s="156"/>
      <c r="IO368" s="156"/>
      <c r="IP368" s="156"/>
      <c r="IQ368" s="156"/>
      <c r="IR368" s="156"/>
      <c r="IS368" s="156"/>
      <c r="IT368" s="156"/>
      <c r="IU368" s="156"/>
      <c r="IV368" s="156"/>
      <c r="IW368" s="156"/>
      <c r="IX368" s="156"/>
      <c r="IY368" s="156"/>
      <c r="IZ368" s="156"/>
      <c r="JA368" s="156"/>
      <c r="JB368" s="156"/>
      <c r="JC368" s="156"/>
      <c r="JD368" s="156"/>
      <c r="JE368" s="156"/>
      <c r="JF368" s="156"/>
      <c r="JG368" s="156"/>
      <c r="JH368" s="156"/>
      <c r="JI368" s="156"/>
      <c r="JJ368" s="156"/>
      <c r="JK368" s="156"/>
      <c r="JL368" s="156"/>
      <c r="JM368" s="156"/>
      <c r="JN368" s="156"/>
      <c r="JO368" s="156"/>
      <c r="JP368" s="156"/>
      <c r="JQ368" s="156"/>
      <c r="JR368" s="156"/>
      <c r="JS368" s="156"/>
      <c r="JT368" s="156"/>
      <c r="JU368" s="156"/>
    </row>
    <row r="369" spans="1:281" s="174" customFormat="1" ht="19.5" customHeight="1" x14ac:dyDescent="0.35">
      <c r="A369" s="156"/>
      <c r="B369" s="813"/>
      <c r="C369" s="814"/>
      <c r="D369" s="816"/>
      <c r="E369" s="816"/>
      <c r="F369" s="814"/>
      <c r="G369" s="817"/>
      <c r="H369" s="818"/>
      <c r="I369" s="765"/>
      <c r="J369" s="159"/>
      <c r="K369" s="268"/>
      <c r="L369" s="162"/>
      <c r="M369"/>
      <c r="N369" s="188"/>
      <c r="O369" s="162"/>
      <c r="P369"/>
      <c r="Q369" s="189"/>
      <c r="R369" s="161"/>
      <c r="S369"/>
      <c r="T369" s="190"/>
      <c r="U369" s="164"/>
      <c r="V369"/>
      <c r="W369" s="191"/>
      <c r="X369" s="164"/>
      <c r="Y369"/>
      <c r="Z369" s="192"/>
      <c r="AA369" s="165"/>
      <c r="AB369"/>
      <c r="AC369" s="191"/>
      <c r="AD369" s="164"/>
      <c r="AE369"/>
      <c r="AF369" s="191"/>
      <c r="AG369" s="164"/>
      <c r="AH369" s="438"/>
      <c r="AI369" s="192"/>
      <c r="AJ369" s="165"/>
      <c r="AK369" s="438"/>
      <c r="AL369" s="191"/>
      <c r="AM369" s="164"/>
      <c r="AN369" s="438"/>
      <c r="AO369" s="192"/>
      <c r="AP369" s="165"/>
      <c r="AQ369"/>
      <c r="AR369" s="191"/>
      <c r="AS369" s="164"/>
      <c r="AT369"/>
      <c r="AU369" s="193"/>
      <c r="AV369" s="162"/>
      <c r="AW369"/>
      <c r="AX369" s="189"/>
      <c r="AY369" s="161"/>
      <c r="AZ369"/>
      <c r="BA369" s="193"/>
      <c r="BB369" s="162"/>
      <c r="BC369"/>
      <c r="BD369" s="189"/>
      <c r="BE369" s="161"/>
      <c r="BF369" s="24"/>
      <c r="BG369" s="189"/>
      <c r="BH369" s="161"/>
      <c r="BI369" s="24"/>
      <c r="BJ369" s="193"/>
      <c r="BK369" s="161"/>
      <c r="BL369" s="24"/>
      <c r="BM369" s="193"/>
      <c r="BN369" s="161"/>
      <c r="BO369"/>
      <c r="BP369" s="189"/>
      <c r="BQ369" s="161"/>
      <c r="BR369"/>
      <c r="BS369" s="189"/>
      <c r="BT369" s="161"/>
      <c r="BU369"/>
      <c r="BV369" s="193"/>
      <c r="BW369" s="162"/>
      <c r="BX369"/>
      <c r="BY369" s="189"/>
      <c r="BZ369" s="161"/>
      <c r="CA369"/>
      <c r="CB369" s="193"/>
      <c r="CC369" s="162"/>
      <c r="CD369"/>
      <c r="CE369" s="194"/>
      <c r="CF369" s="411"/>
      <c r="CG369"/>
      <c r="CH369" s="189"/>
      <c r="CI369" s="416"/>
      <c r="CJ369"/>
      <c r="CK369" s="445"/>
      <c r="CL369" s="162"/>
      <c r="CM369"/>
      <c r="CN369" s="609"/>
      <c r="CO369" s="158"/>
      <c r="CP369" s="189"/>
      <c r="CQ369" s="734"/>
      <c r="CR369" s="600"/>
      <c r="CS369" s="359"/>
      <c r="CT369" s="161"/>
      <c r="CU369" s="24"/>
      <c r="CV369" s="188"/>
      <c r="CW369" s="161"/>
      <c r="CX369" s="24"/>
      <c r="CY369" s="627"/>
      <c r="CZ369" s="161"/>
      <c r="DA369" s="24"/>
      <c r="DB369" s="628"/>
      <c r="DC369" s="161"/>
      <c r="DD369" s="24"/>
      <c r="DE369" s="627"/>
      <c r="DF369" s="161"/>
      <c r="DG369" s="24"/>
      <c r="DH369" s="193"/>
      <c r="DI369" s="161"/>
      <c r="DJ369" s="24"/>
      <c r="DK369" s="627"/>
      <c r="DL369" s="161"/>
      <c r="DM369" s="24"/>
      <c r="DN369" s="627"/>
      <c r="DO369" s="161"/>
      <c r="DP369" s="24"/>
      <c r="DQ369" s="193"/>
      <c r="DR369" s="161"/>
      <c r="DS369" s="24"/>
      <c r="DT369" s="627"/>
      <c r="DU369" s="161"/>
      <c r="DV369" s="24"/>
      <c r="DW369" s="193"/>
      <c r="DX369" s="161"/>
      <c r="DY369" s="24"/>
      <c r="DZ369" s="627"/>
      <c r="EA369" s="161"/>
      <c r="EB369" s="24"/>
      <c r="EC369" s="193"/>
      <c r="ED369" s="161"/>
      <c r="EE369" s="24"/>
      <c r="EF369" s="627"/>
      <c r="EG369" s="161"/>
      <c r="EH369" s="24"/>
      <c r="EI369" s="627"/>
      <c r="EJ369" s="161"/>
      <c r="EK369" s="24"/>
      <c r="EL369" s="627"/>
      <c r="EM369" s="161"/>
      <c r="EN369" s="24"/>
      <c r="EO369" s="193"/>
      <c r="EP369" s="161"/>
      <c r="EQ369" s="24"/>
      <c r="ER369" s="193"/>
      <c r="ES369" s="161"/>
      <c r="ET369" s="24"/>
      <c r="EU369" s="627"/>
      <c r="EV369" s="161"/>
      <c r="EW369" s="24"/>
      <c r="EX369" s="627"/>
      <c r="EY369" s="161"/>
      <c r="EZ369" s="24"/>
      <c r="FA369" s="193"/>
      <c r="FB369" s="161"/>
      <c r="FC369" s="24"/>
      <c r="FD369" s="627"/>
      <c r="FE369" s="161"/>
      <c r="FF369" s="24"/>
      <c r="FG369" s="193"/>
      <c r="FH369" s="861"/>
      <c r="FI369" s="436"/>
      <c r="FJ369" s="668"/>
      <c r="FK369" s="668"/>
      <c r="FL369" s="668"/>
      <c r="FM369" s="668"/>
      <c r="FN369" s="668"/>
      <c r="FO369" s="668"/>
      <c r="FP369" s="668"/>
      <c r="FQ369" s="668"/>
      <c r="FR369" s="668"/>
      <c r="FS369" s="433"/>
      <c r="FT369" s="433"/>
      <c r="FU369" s="433"/>
      <c r="FV369" s="433"/>
      <c r="FW369" s="433"/>
      <c r="FX369" s="433"/>
      <c r="FY369" s="433"/>
      <c r="FZ369" s="433"/>
      <c r="GA369" s="433"/>
      <c r="GB369" s="433"/>
      <c r="GC369" s="433"/>
      <c r="GD369" s="433"/>
      <c r="GE369" s="433"/>
      <c r="GF369" s="433"/>
      <c r="GG369" s="694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65"/>
      <c r="HG369" s="65"/>
      <c r="HH369" s="65"/>
      <c r="HI369" s="436"/>
      <c r="HJ369" s="65"/>
      <c r="HK369" s="432"/>
      <c r="HL369" s="197"/>
      <c r="HM369" s="196"/>
      <c r="HN369" s="686"/>
      <c r="HO369" s="160"/>
      <c r="HP369" s="160"/>
      <c r="HQ369" s="171"/>
      <c r="HR369" s="168"/>
      <c r="HS369" s="168"/>
      <c r="HT369" s="160"/>
      <c r="HU369" s="158"/>
      <c r="HV369" s="158"/>
      <c r="HW369" s="185"/>
      <c r="HX369" s="468"/>
      <c r="HY369" s="156"/>
      <c r="HZ369" s="156"/>
      <c r="IA369" s="156"/>
      <c r="IB369" s="156"/>
      <c r="IC369" s="156"/>
      <c r="ID369" s="156"/>
      <c r="IE369" s="156"/>
      <c r="IF369" s="156"/>
      <c r="IG369" s="156"/>
      <c r="IH369" s="156"/>
      <c r="II369" s="156"/>
      <c r="IJ369" s="156"/>
      <c r="IK369" s="156"/>
      <c r="IL369" s="156"/>
      <c r="IM369" s="156"/>
      <c r="IN369" s="156"/>
      <c r="IO369" s="156"/>
      <c r="IP369" s="156"/>
      <c r="IQ369" s="156"/>
      <c r="IR369" s="156"/>
      <c r="IS369" s="156"/>
      <c r="IT369" s="156"/>
      <c r="IU369" s="156"/>
      <c r="IV369" s="156"/>
      <c r="IW369" s="156"/>
      <c r="IX369" s="156"/>
      <c r="IY369" s="156"/>
      <c r="IZ369" s="156"/>
      <c r="JA369" s="156"/>
      <c r="JB369" s="156"/>
      <c r="JC369" s="156"/>
      <c r="JD369" s="156"/>
      <c r="JE369" s="156"/>
      <c r="JF369" s="156"/>
      <c r="JG369" s="156"/>
      <c r="JH369" s="156"/>
      <c r="JI369" s="156"/>
      <c r="JJ369" s="156"/>
      <c r="JK369" s="156"/>
      <c r="JL369" s="156"/>
      <c r="JM369" s="156"/>
      <c r="JN369" s="156"/>
      <c r="JO369" s="156"/>
      <c r="JP369" s="156"/>
      <c r="JQ369" s="156"/>
      <c r="JR369" s="156"/>
      <c r="JS369" s="156"/>
      <c r="JT369" s="156"/>
      <c r="JU369" s="156"/>
    </row>
    <row r="370" spans="1:281" s="174" customFormat="1" ht="19.5" customHeight="1" x14ac:dyDescent="0.35">
      <c r="A370" s="156"/>
      <c r="B370" s="813">
        <f>EDATE(B366,1)</f>
        <v>44197</v>
      </c>
      <c r="C370" s="814">
        <f>C355</f>
        <v>25000</v>
      </c>
      <c r="D370" s="816">
        <f>(F368&lt;0)*-F368</f>
        <v>0</v>
      </c>
      <c r="E370" s="816">
        <f>(F368&gt;0)*-F368</f>
        <v>-46311.6</v>
      </c>
      <c r="F370" s="814">
        <f t="shared" ref="F370:F381" si="2639">CQ370</f>
        <v>1428.1</v>
      </c>
      <c r="G370" s="817">
        <f>F370+D55</f>
        <v>26428.1</v>
      </c>
      <c r="H370" s="818">
        <f>F370/D55</f>
        <v>5.7123999999999994E-2</v>
      </c>
      <c r="I370" s="765">
        <f>F370+I366</f>
        <v>471891.77</v>
      </c>
      <c r="J370" s="159">
        <f t="shared" ref="J370:J380" si="2640">HV370</f>
        <v>0</v>
      </c>
      <c r="K370" s="267">
        <f t="shared" ref="K370:K381" si="2641">B370</f>
        <v>44197</v>
      </c>
      <c r="L370" s="162">
        <f>L366</f>
        <v>0</v>
      </c>
      <c r="M370" s="260">
        <v>2767</v>
      </c>
      <c r="N370" s="175">
        <f t="shared" ref="N370:N381" si="2642">M370*L370</f>
        <v>0</v>
      </c>
      <c r="O370" s="162">
        <f>O366</f>
        <v>0</v>
      </c>
      <c r="P370" s="260">
        <v>276.7</v>
      </c>
      <c r="Q370" s="176">
        <f t="shared" ref="Q370:Q381" si="2643">P370*O370</f>
        <v>0</v>
      </c>
      <c r="R370" s="161">
        <f>R366</f>
        <v>0</v>
      </c>
      <c r="S370" s="260">
        <v>742</v>
      </c>
      <c r="T370" s="177">
        <f t="shared" ref="T370:T381" si="2644">S370*R370</f>
        <v>0</v>
      </c>
      <c r="U370" s="164">
        <f>U366</f>
        <v>0</v>
      </c>
      <c r="V370" s="260">
        <v>74.2</v>
      </c>
      <c r="W370" s="177">
        <f t="shared" ref="W370:W381" si="2645">V370*U370</f>
        <v>0</v>
      </c>
      <c r="X370" s="164">
        <f>X366</f>
        <v>0</v>
      </c>
      <c r="Y370" s="247">
        <v>-3385</v>
      </c>
      <c r="Z370" s="178">
        <f t="shared" ref="Z370:Z381" si="2646">Y370*X370</f>
        <v>0</v>
      </c>
      <c r="AA370" s="165">
        <f>AA366</f>
        <v>0</v>
      </c>
      <c r="AB370" s="247">
        <v>-1712</v>
      </c>
      <c r="AC370" s="179">
        <f t="shared" ref="AC370:AC381" si="2647">AB370*AA370</f>
        <v>0</v>
      </c>
      <c r="AD370" s="164">
        <f>AD366</f>
        <v>0</v>
      </c>
      <c r="AE370" s="247">
        <v>-373.6</v>
      </c>
      <c r="AF370" s="179">
        <f t="shared" ref="AF370:AF381" si="2648">AE370*AD370</f>
        <v>0</v>
      </c>
      <c r="AG370" s="164">
        <f>AG366</f>
        <v>0</v>
      </c>
      <c r="AH370" s="243">
        <v>-6362</v>
      </c>
      <c r="AI370" s="178">
        <f t="shared" ref="AI370:AI381" si="2649">AH370*AG370</f>
        <v>0</v>
      </c>
      <c r="AJ370" s="165">
        <f>AJ366</f>
        <v>0</v>
      </c>
      <c r="AK370" s="243">
        <v>-3220</v>
      </c>
      <c r="AL370" s="179">
        <f t="shared" ref="AL370:AL381" si="2650">AK370*AJ370</f>
        <v>0</v>
      </c>
      <c r="AM370" s="164">
        <f>AM366</f>
        <v>0</v>
      </c>
      <c r="AN370" s="243">
        <v>-1334.8</v>
      </c>
      <c r="AO370" s="178">
        <f t="shared" ref="AO370:AO381" si="2651">AN370*AM370</f>
        <v>0</v>
      </c>
      <c r="AP370" s="165">
        <f>AP366</f>
        <v>0</v>
      </c>
      <c r="AQ370" s="259">
        <v>-474</v>
      </c>
      <c r="AR370" s="179">
        <f t="shared" ref="AR370:AR381" si="2652">AQ370*AP370</f>
        <v>0</v>
      </c>
      <c r="AS370" s="164">
        <f>AS366</f>
        <v>1</v>
      </c>
      <c r="AT370" s="259">
        <v>-47.4</v>
      </c>
      <c r="AU370" s="180">
        <f t="shared" ref="AU370:AU381" si="2653">AT370*AS370</f>
        <v>-47.4</v>
      </c>
      <c r="AV370" s="162">
        <f>AV366</f>
        <v>0</v>
      </c>
      <c r="AW370" s="259">
        <v>-635</v>
      </c>
      <c r="AX370" s="176">
        <f t="shared" ref="AX370:AX381" si="2654">AW370*AV370</f>
        <v>0</v>
      </c>
      <c r="AY370" s="161">
        <f>AY366</f>
        <v>0</v>
      </c>
      <c r="AZ370" s="247">
        <v>-1005.25</v>
      </c>
      <c r="BA370" s="181">
        <f t="shared" ref="BA370:BA381" si="2655">AZ370*AY370</f>
        <v>0</v>
      </c>
      <c r="BB370" s="162">
        <f>BB366</f>
        <v>0</v>
      </c>
      <c r="BC370" s="247">
        <v>-104.43</v>
      </c>
      <c r="BD370" s="182">
        <f t="shared" ref="BD370:BD381" si="2656">BC370*BB370</f>
        <v>0</v>
      </c>
      <c r="BE370" s="161">
        <f>BE366</f>
        <v>0</v>
      </c>
      <c r="BF370" s="247">
        <v>-726.5</v>
      </c>
      <c r="BG370" s="182">
        <f t="shared" ref="BG370:BG381" si="2657">BF370*BE370</f>
        <v>0</v>
      </c>
      <c r="BH370" s="161">
        <f>BH366</f>
        <v>0</v>
      </c>
      <c r="BI370" s="247">
        <v>-382.75</v>
      </c>
      <c r="BJ370" s="180">
        <f t="shared" ref="BJ370:BJ381" si="2658">BI370*BH370</f>
        <v>0</v>
      </c>
      <c r="BK370" s="161">
        <f>BK366</f>
        <v>1</v>
      </c>
      <c r="BL370" s="247">
        <v>-107.75</v>
      </c>
      <c r="BM370" s="180">
        <f t="shared" ref="BM370:BM381" si="2659">BL370*BK370</f>
        <v>-107.75</v>
      </c>
      <c r="BN370" s="161">
        <f>BN366</f>
        <v>0</v>
      </c>
      <c r="BO370" s="260">
        <v>1162.5</v>
      </c>
      <c r="BP370" s="176">
        <f t="shared" ref="BP370:BP381" si="2660">BO370*BN370</f>
        <v>0</v>
      </c>
      <c r="BQ370" s="161">
        <f>BQ366</f>
        <v>0</v>
      </c>
      <c r="BR370" s="259">
        <v>-689</v>
      </c>
      <c r="BS370" s="182">
        <f t="shared" ref="BS370:BS381" si="2661">BR370*BQ370</f>
        <v>0</v>
      </c>
      <c r="BT370" s="161">
        <f>BT366</f>
        <v>1</v>
      </c>
      <c r="BU370" s="259">
        <v>-689</v>
      </c>
      <c r="BV370" s="180">
        <f t="shared" ref="BV370:BV381" si="2662">BU370*BT370</f>
        <v>-689</v>
      </c>
      <c r="BW370" s="162">
        <f>BW366</f>
        <v>1</v>
      </c>
      <c r="BX370" s="259">
        <v>-689</v>
      </c>
      <c r="BY370" s="176">
        <f t="shared" ref="BY370:BY381" si="2663">BX370*BW370</f>
        <v>-689</v>
      </c>
      <c r="BZ370" s="161">
        <f>BZ366</f>
        <v>0</v>
      </c>
      <c r="CA370" s="259">
        <v>-1061.99</v>
      </c>
      <c r="CB370" s="180">
        <f t="shared" ref="CB370:CB381" si="2664">CA370*BZ370</f>
        <v>0</v>
      </c>
      <c r="CC370" s="162">
        <f>CC366</f>
        <v>0</v>
      </c>
      <c r="CD370" s="260">
        <v>28219.45</v>
      </c>
      <c r="CE370" s="182">
        <f t="shared" ref="CE370:CE381" si="2665">CD370*CC370</f>
        <v>0</v>
      </c>
      <c r="CF370" s="410">
        <f>CF368</f>
        <v>0</v>
      </c>
      <c r="CG370" s="260">
        <v>3620</v>
      </c>
      <c r="CH370" s="182">
        <f t="shared" ref="CH370:CH381" si="2666">CG370*CF370</f>
        <v>0</v>
      </c>
      <c r="CI370" s="416">
        <f>CI366</f>
        <v>0</v>
      </c>
      <c r="CJ370" s="260">
        <v>1810</v>
      </c>
      <c r="CK370" s="444">
        <f t="shared" ref="CK370:CK381" si="2667">CJ370*CI370</f>
        <v>0</v>
      </c>
      <c r="CL370" s="162">
        <f>CL366</f>
        <v>0</v>
      </c>
      <c r="CM370" s="260">
        <v>362</v>
      </c>
      <c r="CN370" s="608">
        <f t="shared" ref="CN370:CN381" si="2668">CM370*CL370</f>
        <v>0</v>
      </c>
      <c r="CO370" s="158">
        <f t="shared" ref="CO370:CO381" si="2669">N370+Q370+T370+W370+Z370+AC370+AF370+AI370+AL370+AO370+AR370+AU370+AX370+BA370+BD370+BG370+BJ370+BM370+BP370+BS370+BV370+BY370+CB370+CE370+CH370+CK370+CN370</f>
        <v>-1533.15</v>
      </c>
      <c r="CP370" s="176">
        <f t="shared" ref="CP370:CP381" si="2670">FG370+FD370+FA370+EX370+EU370++ER370+EO370+EL370+EI370+EF370+EC370+DZ370+DW370+DT370+DQ370+DN370+DK370+DH370+DE370+DB370+CY370+CV370</f>
        <v>2961.25</v>
      </c>
      <c r="CQ370" s="731">
        <f t="shared" ref="CQ370:CQ381" si="2671">CO370+CP370</f>
        <v>1428.1</v>
      </c>
      <c r="CR370" s="599"/>
      <c r="CS370" s="359">
        <f>EDATE(CS366,1)</f>
        <v>44197</v>
      </c>
      <c r="CT370" s="161">
        <f>CT366</f>
        <v>0</v>
      </c>
      <c r="CU370" s="624">
        <v>6450</v>
      </c>
      <c r="CV370" s="175">
        <f t="shared" ref="CV370:CV381" si="2672">CU370*CT370</f>
        <v>0</v>
      </c>
      <c r="CW370" s="161">
        <f>CW366</f>
        <v>0</v>
      </c>
      <c r="CX370" s="624">
        <v>645</v>
      </c>
      <c r="CY370" s="625">
        <f t="shared" ref="CY370:CY381" si="2673">CX370*CW370</f>
        <v>0</v>
      </c>
      <c r="CZ370" s="161">
        <f>CZ366</f>
        <v>0</v>
      </c>
      <c r="DA370" s="624">
        <v>10490</v>
      </c>
      <c r="DB370" s="626">
        <f t="shared" ref="DB370:DB381" si="2674">DA370*CZ370</f>
        <v>0</v>
      </c>
      <c r="DC370" s="161">
        <f>DC366</f>
        <v>0</v>
      </c>
      <c r="DD370" s="624">
        <v>1049</v>
      </c>
      <c r="DE370" s="626">
        <f t="shared" ref="DE370:DE381" si="2675">DD370*DC370</f>
        <v>0</v>
      </c>
      <c r="DF370" s="161">
        <f>DF366</f>
        <v>0</v>
      </c>
      <c r="DG370" s="624">
        <v>-836</v>
      </c>
      <c r="DH370" s="180">
        <f t="shared" ref="DH370:DH381" si="2676">DG370*DF370</f>
        <v>0</v>
      </c>
      <c r="DI370" s="161">
        <f>DI366</f>
        <v>0</v>
      </c>
      <c r="DJ370" s="624">
        <v>-418</v>
      </c>
      <c r="DK370" s="625">
        <f t="shared" ref="DK370:DK381" si="2677">DJ370*DI370</f>
        <v>0</v>
      </c>
      <c r="DL370" s="161">
        <f>DL366</f>
        <v>0</v>
      </c>
      <c r="DM370" s="624">
        <v>-83.6</v>
      </c>
      <c r="DN370" s="625">
        <f t="shared" ref="DN370:DN381" si="2678">DM370*DL370</f>
        <v>0</v>
      </c>
      <c r="DO370" s="161">
        <f>DO366</f>
        <v>0</v>
      </c>
      <c r="DP370" s="624">
        <v>22510</v>
      </c>
      <c r="DQ370" s="180">
        <f t="shared" ref="DQ370:DQ381" si="2679">DP370*DO370</f>
        <v>0</v>
      </c>
      <c r="DR370" s="161">
        <f>DR366</f>
        <v>0</v>
      </c>
      <c r="DS370" s="624">
        <v>11255</v>
      </c>
      <c r="DT370" s="625">
        <f t="shared" ref="DT370:DT381" si="2680">DS370*DR370</f>
        <v>0</v>
      </c>
      <c r="DU370" s="161">
        <f>DU366</f>
        <v>0</v>
      </c>
      <c r="DV370" s="624">
        <v>4502</v>
      </c>
      <c r="DW370" s="180">
        <f t="shared" ref="DW370:DW381" si="2681">DV370*DU370</f>
        <v>0</v>
      </c>
      <c r="DX370" s="161">
        <f>DX366</f>
        <v>1</v>
      </c>
      <c r="DY370" s="624">
        <v>1135</v>
      </c>
      <c r="DZ370" s="625">
        <f t="shared" ref="DZ370:DZ381" si="2682">DY370*DX370</f>
        <v>1135</v>
      </c>
      <c r="EA370" s="161">
        <f>EA366</f>
        <v>0</v>
      </c>
      <c r="EB370" s="624">
        <v>113.5</v>
      </c>
      <c r="EC370" s="180">
        <f t="shared" ref="EC370:EC381" si="2683">EB370*EA370</f>
        <v>0</v>
      </c>
      <c r="ED370" s="161">
        <f>ED366</f>
        <v>2</v>
      </c>
      <c r="EE370" s="624">
        <v>285</v>
      </c>
      <c r="EF370" s="625">
        <f t="shared" ref="EF370:EF381" si="2684">EE370*ED370</f>
        <v>570</v>
      </c>
      <c r="EG370" s="161">
        <f>EG366</f>
        <v>0</v>
      </c>
      <c r="EH370" s="624">
        <v>-2850</v>
      </c>
      <c r="EI370" s="626">
        <f t="shared" ref="EI370:EI381" si="2685">EH370*EG370</f>
        <v>0</v>
      </c>
      <c r="EJ370" s="161">
        <f>EJ366</f>
        <v>0</v>
      </c>
      <c r="EK370" s="624">
        <v>-285</v>
      </c>
      <c r="EL370" s="626">
        <f t="shared" ref="EL370:EL381" si="2686">EK370*EJ370</f>
        <v>0</v>
      </c>
      <c r="EM370" s="161">
        <f>EM366</f>
        <v>0</v>
      </c>
      <c r="EN370" s="624">
        <v>464.98</v>
      </c>
      <c r="EO370" s="180">
        <f t="shared" ref="EO370:EO381" si="2687">EN370*EM370</f>
        <v>0</v>
      </c>
      <c r="EP370" s="161">
        <f>EP366</f>
        <v>0</v>
      </c>
      <c r="EQ370" s="624">
        <v>232.49</v>
      </c>
      <c r="ER370" s="180">
        <f t="shared" ref="ER370:ER381" si="2688">EQ370*EP370</f>
        <v>0</v>
      </c>
      <c r="ES370" s="161">
        <f>ES366</f>
        <v>0</v>
      </c>
      <c r="ET370" s="624">
        <v>46.5</v>
      </c>
      <c r="EU370" s="625">
        <f t="shared" ref="EU370:EU381" si="2689">ET370*ES370</f>
        <v>0</v>
      </c>
      <c r="EV370" s="161">
        <f>EV366</f>
        <v>1</v>
      </c>
      <c r="EW370" s="624">
        <v>837.5</v>
      </c>
      <c r="EX370" s="626">
        <f t="shared" ref="EX370:EX381" si="2690">EW370*EV370</f>
        <v>837.5</v>
      </c>
      <c r="EY370" s="161">
        <f>EY366</f>
        <v>1</v>
      </c>
      <c r="EZ370" s="624">
        <v>418.75</v>
      </c>
      <c r="FA370" s="180">
        <f t="shared" ref="FA370:FA381" si="2691">EZ370*EY370</f>
        <v>418.75</v>
      </c>
      <c r="FB370" s="161">
        <f>FB366</f>
        <v>0</v>
      </c>
      <c r="FC370" s="624">
        <v>83.75</v>
      </c>
      <c r="FD370" s="625">
        <f t="shared" ref="FD370:FD381" si="2692">FC370*FB370</f>
        <v>0</v>
      </c>
      <c r="FE370" s="161">
        <f>FE366</f>
        <v>0</v>
      </c>
      <c r="FF370" s="624">
        <v>-659</v>
      </c>
      <c r="FG370" s="180">
        <f t="shared" ref="FG370:FG381" si="2693">FF370*FE370</f>
        <v>0</v>
      </c>
      <c r="FH370" s="860"/>
      <c r="FI370" s="436"/>
      <c r="FJ370" s="668"/>
      <c r="FK370" s="668"/>
      <c r="FL370" s="668"/>
      <c r="FM370" s="668"/>
      <c r="FN370" s="668"/>
      <c r="FO370" s="668"/>
      <c r="FP370" s="668"/>
      <c r="FQ370" s="668"/>
      <c r="FR370" s="668"/>
      <c r="FS370" s="433"/>
      <c r="FT370" s="433"/>
      <c r="FU370" s="433"/>
      <c r="FV370" s="433"/>
      <c r="FW370" s="433"/>
      <c r="FX370" s="433"/>
      <c r="FY370" s="433"/>
      <c r="FZ370" s="433"/>
      <c r="GA370" s="433"/>
      <c r="GB370" s="433"/>
      <c r="GC370" s="433"/>
      <c r="GD370" s="433"/>
      <c r="GE370" s="433"/>
      <c r="GF370" s="433"/>
      <c r="GG370" s="694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65"/>
      <c r="HG370" s="65"/>
      <c r="HH370" s="65"/>
      <c r="HI370" s="436"/>
      <c r="HJ370" s="65"/>
      <c r="HK370" s="432"/>
      <c r="HL370" s="197"/>
      <c r="HM370" s="196"/>
      <c r="HN370" s="700">
        <f t="shared" ref="HN370:HN381" si="2694">B370</f>
        <v>44197</v>
      </c>
      <c r="HO370" s="160">
        <f t="shared" ref="HO370:HO381" si="2695">HQ370*HR370</f>
        <v>1428.1</v>
      </c>
      <c r="HP370" s="160">
        <f t="shared" ref="HP370:HP381" si="2696">HQ370*HS370</f>
        <v>0</v>
      </c>
      <c r="HQ370" s="171">
        <f t="shared" ref="HQ370:HQ381" si="2697">CQ370</f>
        <v>1428.1</v>
      </c>
      <c r="HR370" s="168">
        <f t="shared" ref="HR370:HR381" si="2698">(HQ370&gt;0)*1</f>
        <v>1</v>
      </c>
      <c r="HS370" s="168">
        <f t="shared" ref="HS370:HS381" si="2699">(HQ370&lt;0)*1</f>
        <v>0</v>
      </c>
      <c r="HT370" s="160">
        <f>HQ370+HT366</f>
        <v>471891.77</v>
      </c>
      <c r="HU370" s="158">
        <f>MAX(HT55:HT370)</f>
        <v>471891.77</v>
      </c>
      <c r="HV370" s="158">
        <f t="shared" ref="HV370:HV381" si="2700">HT370-HU370</f>
        <v>0</v>
      </c>
      <c r="HW370" s="170"/>
      <c r="HX370" s="468"/>
      <c r="HY370" s="156"/>
      <c r="HZ370" s="156"/>
      <c r="IA370" s="156"/>
      <c r="IB370" s="156"/>
      <c r="IC370" s="156"/>
      <c r="ID370" s="156"/>
      <c r="IE370" s="156"/>
      <c r="IF370" s="156"/>
      <c r="IG370" s="156"/>
      <c r="IH370" s="156"/>
      <c r="II370" s="156"/>
      <c r="IJ370" s="156"/>
      <c r="IK370" s="156"/>
      <c r="IL370" s="156"/>
      <c r="IM370" s="156"/>
      <c r="IN370" s="156"/>
      <c r="IO370" s="156"/>
      <c r="IP370" s="156"/>
      <c r="IQ370" s="156"/>
      <c r="IR370" s="156"/>
      <c r="IS370" s="156"/>
      <c r="IT370" s="156"/>
      <c r="IU370" s="156"/>
      <c r="IV370" s="156"/>
      <c r="IW370" s="156"/>
      <c r="IX370" s="156"/>
      <c r="IY370" s="156"/>
      <c r="IZ370" s="156"/>
      <c r="JA370" s="156"/>
      <c r="JB370" s="156"/>
      <c r="JC370" s="156"/>
      <c r="JD370" s="156"/>
      <c r="JE370" s="156"/>
      <c r="JF370" s="156"/>
      <c r="JG370" s="156"/>
      <c r="JH370" s="156"/>
      <c r="JI370" s="156"/>
      <c r="JJ370" s="156"/>
      <c r="JK370" s="156"/>
      <c r="JL370" s="156"/>
      <c r="JM370" s="156"/>
      <c r="JN370" s="156"/>
      <c r="JO370" s="156"/>
      <c r="JP370" s="156"/>
      <c r="JQ370" s="156"/>
      <c r="JR370" s="156"/>
      <c r="JS370" s="156"/>
      <c r="JT370" s="156"/>
      <c r="JU370" s="156"/>
    </row>
    <row r="371" spans="1:281" s="174" customFormat="1" ht="19.5" customHeight="1" x14ac:dyDescent="0.35">
      <c r="A371" s="156"/>
      <c r="B371" s="813">
        <f>EDATE(B370,1)</f>
        <v>44228</v>
      </c>
      <c r="C371" s="814">
        <f t="shared" ref="C371:C381" si="2701">G370</f>
        <v>26428.1</v>
      </c>
      <c r="D371" s="816">
        <v>0</v>
      </c>
      <c r="E371" s="816">
        <v>0</v>
      </c>
      <c r="F371" s="814">
        <f t="shared" si="2639"/>
        <v>1229.2</v>
      </c>
      <c r="G371" s="817">
        <f t="shared" ref="G371:G381" si="2702">F371+G370</f>
        <v>27657.3</v>
      </c>
      <c r="H371" s="818">
        <f t="shared" ref="H371:H381" si="2703">F371/G370</f>
        <v>4.6511099927728443E-2</v>
      </c>
      <c r="I371" s="765">
        <f t="shared" ref="I371:I380" si="2704">F371+I370</f>
        <v>473120.97000000003</v>
      </c>
      <c r="J371" s="159">
        <f t="shared" si="2640"/>
        <v>0</v>
      </c>
      <c r="K371" s="267">
        <f t="shared" si="2641"/>
        <v>44228</v>
      </c>
      <c r="L371" s="162">
        <f t="shared" ref="L371:L381" si="2705">L370</f>
        <v>0</v>
      </c>
      <c r="M371" s="260">
        <v>2098</v>
      </c>
      <c r="N371" s="175">
        <f t="shared" si="2642"/>
        <v>0</v>
      </c>
      <c r="O371" s="162">
        <f t="shared" ref="O371:O381" si="2706">O370</f>
        <v>0</v>
      </c>
      <c r="P371" s="260">
        <v>209.8</v>
      </c>
      <c r="Q371" s="176">
        <f t="shared" si="2643"/>
        <v>0</v>
      </c>
      <c r="R371" s="161">
        <f t="shared" ref="R371:R381" si="2707">R370</f>
        <v>0</v>
      </c>
      <c r="S371" s="260">
        <v>11053</v>
      </c>
      <c r="T371" s="177">
        <f t="shared" si="2644"/>
        <v>0</v>
      </c>
      <c r="U371" s="164">
        <f t="shared" ref="U371:U381" si="2708">U370</f>
        <v>0</v>
      </c>
      <c r="V371" s="260">
        <v>1070.2</v>
      </c>
      <c r="W371" s="177">
        <f t="shared" si="2645"/>
        <v>0</v>
      </c>
      <c r="X371" s="164">
        <f t="shared" ref="X371:X381" si="2709">X370</f>
        <v>0</v>
      </c>
      <c r="Y371" s="248">
        <v>11173</v>
      </c>
      <c r="Z371" s="178">
        <f t="shared" si="2646"/>
        <v>0</v>
      </c>
      <c r="AA371" s="165">
        <f t="shared" ref="AA371:AA377" si="2710">AA370</f>
        <v>0</v>
      </c>
      <c r="AB371" s="248">
        <v>5586.5</v>
      </c>
      <c r="AC371" s="179">
        <f t="shared" si="2647"/>
        <v>0</v>
      </c>
      <c r="AD371" s="164">
        <f t="shared" ref="AD371:AD381" si="2711">AD370</f>
        <v>0</v>
      </c>
      <c r="AE371" s="248">
        <v>1117.3</v>
      </c>
      <c r="AF371" s="179">
        <f t="shared" si="2648"/>
        <v>0</v>
      </c>
      <c r="AG371" s="164">
        <f t="shared" ref="AG371:AG381" si="2712">AG370</f>
        <v>0</v>
      </c>
      <c r="AH371" s="243">
        <v>-1874</v>
      </c>
      <c r="AI371" s="178">
        <f t="shared" si="2649"/>
        <v>0</v>
      </c>
      <c r="AJ371" s="165">
        <f t="shared" ref="AJ371:AJ381" si="2713">AJ370</f>
        <v>0</v>
      </c>
      <c r="AK371" s="243">
        <v>-937</v>
      </c>
      <c r="AL371" s="179">
        <f t="shared" si="2650"/>
        <v>0</v>
      </c>
      <c r="AM371" s="164">
        <f t="shared" ref="AM371:AM381" si="2714">AM370</f>
        <v>0</v>
      </c>
      <c r="AN371" s="243">
        <v>-374.8</v>
      </c>
      <c r="AO371" s="178">
        <f t="shared" si="2651"/>
        <v>0</v>
      </c>
      <c r="AP371" s="165">
        <f t="shared" ref="AP371:AP381" si="2715">AP370</f>
        <v>0</v>
      </c>
      <c r="AQ371" s="259">
        <v>-1106</v>
      </c>
      <c r="AR371" s="179">
        <f t="shared" si="2652"/>
        <v>0</v>
      </c>
      <c r="AS371" s="164">
        <f t="shared" ref="AS371:AS381" si="2716">AS370</f>
        <v>1</v>
      </c>
      <c r="AT371" s="259">
        <v>-180.8</v>
      </c>
      <c r="AU371" s="180">
        <f t="shared" si="2653"/>
        <v>-180.8</v>
      </c>
      <c r="AV371" s="162">
        <f t="shared" ref="AV371:AV381" si="2717">AV370</f>
        <v>0</v>
      </c>
      <c r="AW371" s="259">
        <v>-857</v>
      </c>
      <c r="AX371" s="176">
        <f t="shared" si="2654"/>
        <v>0</v>
      </c>
      <c r="AY371" s="161">
        <f t="shared" ref="AY371:AY381" si="2718">AY370</f>
        <v>0</v>
      </c>
      <c r="AZ371" s="248">
        <v>2567.5</v>
      </c>
      <c r="BA371" s="181">
        <f t="shared" si="2655"/>
        <v>0</v>
      </c>
      <c r="BB371" s="162">
        <f t="shared" ref="BB371:BB379" si="2719">BB370</f>
        <v>0</v>
      </c>
      <c r="BC371" s="248">
        <v>256.75</v>
      </c>
      <c r="BD371" s="182">
        <f t="shared" si="2656"/>
        <v>0</v>
      </c>
      <c r="BE371" s="161">
        <f t="shared" ref="BE371:BE381" si="2720">BE370</f>
        <v>0</v>
      </c>
      <c r="BF371" s="247">
        <v>-1374</v>
      </c>
      <c r="BG371" s="182">
        <f t="shared" si="2657"/>
        <v>0</v>
      </c>
      <c r="BH371" s="161">
        <f t="shared" ref="BH371:BH381" si="2721">BH370</f>
        <v>0</v>
      </c>
      <c r="BI371" s="247">
        <v>-706.5</v>
      </c>
      <c r="BJ371" s="180">
        <f t="shared" si="2658"/>
        <v>0</v>
      </c>
      <c r="BK371" s="161">
        <f t="shared" ref="BK371:BK381" si="2722">BK370</f>
        <v>1</v>
      </c>
      <c r="BL371" s="247">
        <v>-172.5</v>
      </c>
      <c r="BM371" s="180">
        <f t="shared" si="2659"/>
        <v>-172.5</v>
      </c>
      <c r="BN371" s="161">
        <f t="shared" ref="BN371:BN381" si="2723">BN370</f>
        <v>0</v>
      </c>
      <c r="BO371" s="260">
        <v>2818.75</v>
      </c>
      <c r="BP371" s="176">
        <f t="shared" si="2660"/>
        <v>0</v>
      </c>
      <c r="BQ371" s="161">
        <f t="shared" ref="BQ371:BQ381" si="2724">BQ370</f>
        <v>0</v>
      </c>
      <c r="BR371" s="260">
        <v>2062.5</v>
      </c>
      <c r="BS371" s="182">
        <f t="shared" si="2661"/>
        <v>0</v>
      </c>
      <c r="BT371" s="161">
        <f t="shared" ref="BT371:BT381" si="2725">BT370</f>
        <v>1</v>
      </c>
      <c r="BU371" s="260">
        <v>1031.25</v>
      </c>
      <c r="BV371" s="180">
        <f t="shared" si="2662"/>
        <v>1031.25</v>
      </c>
      <c r="BW371" s="162">
        <f t="shared" ref="BW371:BW381" si="2726">BW370</f>
        <v>1</v>
      </c>
      <c r="BX371" s="260">
        <v>206.25</v>
      </c>
      <c r="BY371" s="176">
        <f t="shared" si="2663"/>
        <v>206.25</v>
      </c>
      <c r="BZ371" s="161">
        <f t="shared" ref="BZ371:BZ381" si="2727">BZ370</f>
        <v>0</v>
      </c>
      <c r="CA371" s="259">
        <v>-318.01</v>
      </c>
      <c r="CB371" s="180">
        <f t="shared" si="2664"/>
        <v>0</v>
      </c>
      <c r="CC371" s="162">
        <f t="shared" ref="CC371:CC381" si="2728">CC370</f>
        <v>0</v>
      </c>
      <c r="CD371" s="260">
        <v>55204.15</v>
      </c>
      <c r="CE371" s="182">
        <f t="shared" si="2665"/>
        <v>0</v>
      </c>
      <c r="CF371" s="410">
        <f t="shared" ref="CF371:CF381" si="2729">CF370</f>
        <v>0</v>
      </c>
      <c r="CG371" s="260">
        <v>9360</v>
      </c>
      <c r="CH371" s="182">
        <f t="shared" si="2666"/>
        <v>0</v>
      </c>
      <c r="CI371" s="416">
        <f t="shared" ref="CI371:CI381" si="2730">CI370</f>
        <v>0</v>
      </c>
      <c r="CJ371" s="260">
        <v>4680</v>
      </c>
      <c r="CK371" s="444">
        <f t="shared" si="2667"/>
        <v>0</v>
      </c>
      <c r="CL371" s="162">
        <f t="shared" ref="CL371:CL381" si="2731">CL370</f>
        <v>0</v>
      </c>
      <c r="CM371" s="260">
        <v>936</v>
      </c>
      <c r="CN371" s="608">
        <f t="shared" si="2668"/>
        <v>0</v>
      </c>
      <c r="CO371" s="158">
        <f t="shared" si="2669"/>
        <v>884.2</v>
      </c>
      <c r="CP371" s="176">
        <f t="shared" si="2670"/>
        <v>345</v>
      </c>
      <c r="CQ371" s="731">
        <f t="shared" si="2671"/>
        <v>1229.2</v>
      </c>
      <c r="CR371" s="599"/>
      <c r="CS371" s="359">
        <f>EDATE(CS370,1)</f>
        <v>44228</v>
      </c>
      <c r="CT371" s="161">
        <f t="shared" ref="CT371:CT381" si="2732">CT370</f>
        <v>0</v>
      </c>
      <c r="CU371" s="624">
        <v>1575</v>
      </c>
      <c r="CV371" s="175">
        <f t="shared" si="2672"/>
        <v>0</v>
      </c>
      <c r="CW371" s="161">
        <f t="shared" ref="CW371:CW381" si="2733">CW370</f>
        <v>0</v>
      </c>
      <c r="CX371" s="624">
        <v>157.5</v>
      </c>
      <c r="CY371" s="625">
        <f t="shared" si="2673"/>
        <v>0</v>
      </c>
      <c r="CZ371" s="161">
        <f t="shared" ref="CZ371:CZ381" si="2734">CZ370</f>
        <v>0</v>
      </c>
      <c r="DA371" s="624">
        <v>4555</v>
      </c>
      <c r="DB371" s="626">
        <f t="shared" si="2674"/>
        <v>0</v>
      </c>
      <c r="DC371" s="161">
        <f t="shared" ref="DC371:DC381" si="2735">DC370</f>
        <v>0</v>
      </c>
      <c r="DD371" s="624">
        <v>455.5</v>
      </c>
      <c r="DE371" s="626">
        <f t="shared" si="2675"/>
        <v>0</v>
      </c>
      <c r="DF371" s="161">
        <f t="shared" ref="DF371:DF381" si="2736">DF370</f>
        <v>0</v>
      </c>
      <c r="DG371" s="624">
        <v>7624.01</v>
      </c>
      <c r="DH371" s="180">
        <f t="shared" si="2676"/>
        <v>0</v>
      </c>
      <c r="DI371" s="161">
        <f t="shared" ref="DI371:DI381" si="2737">DI370</f>
        <v>0</v>
      </c>
      <c r="DJ371" s="624">
        <v>3812</v>
      </c>
      <c r="DK371" s="625">
        <f t="shared" si="2677"/>
        <v>0</v>
      </c>
      <c r="DL371" s="161">
        <f t="shared" ref="DL371:DL381" si="2738">DL370</f>
        <v>0</v>
      </c>
      <c r="DM371" s="624">
        <v>762.4</v>
      </c>
      <c r="DN371" s="625">
        <f t="shared" si="2678"/>
        <v>0</v>
      </c>
      <c r="DO371" s="161">
        <f t="shared" ref="DO371:DO381" si="2739">DO370</f>
        <v>0</v>
      </c>
      <c r="DP371" s="624">
        <v>3879.99</v>
      </c>
      <c r="DQ371" s="180">
        <f t="shared" si="2679"/>
        <v>0</v>
      </c>
      <c r="DR371" s="161">
        <f t="shared" ref="DR371:DR381" si="2740">DR370</f>
        <v>0</v>
      </c>
      <c r="DS371" s="624">
        <v>1940</v>
      </c>
      <c r="DT371" s="625">
        <f t="shared" si="2680"/>
        <v>0</v>
      </c>
      <c r="DU371" s="161">
        <f t="shared" ref="DU371:DU381" si="2741">DU370</f>
        <v>0</v>
      </c>
      <c r="DV371" s="624">
        <v>775.99</v>
      </c>
      <c r="DW371" s="180">
        <f t="shared" si="2681"/>
        <v>0</v>
      </c>
      <c r="DX371" s="161">
        <f t="shared" ref="DX371:DX381" si="2742">DX370</f>
        <v>1</v>
      </c>
      <c r="DY371" s="624">
        <v>-855</v>
      </c>
      <c r="DZ371" s="625">
        <f t="shared" si="2682"/>
        <v>-855</v>
      </c>
      <c r="EA371" s="161">
        <f t="shared" ref="EA371:EA381" si="2743">EA370</f>
        <v>0</v>
      </c>
      <c r="EB371" s="624">
        <v>-85.5</v>
      </c>
      <c r="EC371" s="180">
        <f t="shared" si="2683"/>
        <v>0</v>
      </c>
      <c r="ED371" s="161">
        <f t="shared" ref="ED371:ED381" si="2744">ED370</f>
        <v>2</v>
      </c>
      <c r="EE371" s="624">
        <v>-600</v>
      </c>
      <c r="EF371" s="625">
        <f t="shared" si="2684"/>
        <v>-1200</v>
      </c>
      <c r="EG371" s="161">
        <f t="shared" ref="EG371:EG381" si="2745">EG370</f>
        <v>0</v>
      </c>
      <c r="EH371" s="624">
        <v>1100</v>
      </c>
      <c r="EI371" s="626">
        <f t="shared" si="2685"/>
        <v>0</v>
      </c>
      <c r="EJ371" s="161">
        <f t="shared" ref="EJ371:EJ381" si="2746">EJ370</f>
        <v>0</v>
      </c>
      <c r="EK371" s="624">
        <v>110</v>
      </c>
      <c r="EL371" s="626">
        <f t="shared" si="2686"/>
        <v>0</v>
      </c>
      <c r="EM371" s="161">
        <f t="shared" ref="EM371:EM381" si="2747">EM370</f>
        <v>0</v>
      </c>
      <c r="EN371" s="624">
        <v>2050.0100000000002</v>
      </c>
      <c r="EO371" s="180">
        <f t="shared" si="2687"/>
        <v>0</v>
      </c>
      <c r="EP371" s="161">
        <f t="shared" ref="EP371:EP381" si="2748">EP370</f>
        <v>0</v>
      </c>
      <c r="EQ371" s="624">
        <v>1025</v>
      </c>
      <c r="ER371" s="180">
        <f t="shared" si="2688"/>
        <v>0</v>
      </c>
      <c r="ES371" s="161">
        <f t="shared" ref="ES371:ES381" si="2749">ES370</f>
        <v>0</v>
      </c>
      <c r="ET371" s="624">
        <v>205</v>
      </c>
      <c r="EU371" s="625">
        <f t="shared" si="2689"/>
        <v>0</v>
      </c>
      <c r="EV371" s="161">
        <f t="shared" ref="EV371:EV381" si="2750">EV370</f>
        <v>1</v>
      </c>
      <c r="EW371" s="624">
        <v>1600</v>
      </c>
      <c r="EX371" s="626">
        <f t="shared" si="2690"/>
        <v>1600</v>
      </c>
      <c r="EY371" s="161">
        <f t="shared" ref="EY371:EY381" si="2751">EY370</f>
        <v>1</v>
      </c>
      <c r="EZ371" s="624">
        <v>800</v>
      </c>
      <c r="FA371" s="180">
        <f t="shared" si="2691"/>
        <v>800</v>
      </c>
      <c r="FB371" s="161">
        <f t="shared" ref="FB371:FB381" si="2752">FB370</f>
        <v>0</v>
      </c>
      <c r="FC371" s="624">
        <v>160</v>
      </c>
      <c r="FD371" s="625">
        <f t="shared" si="2692"/>
        <v>0</v>
      </c>
      <c r="FE371" s="161">
        <f t="shared" ref="FE371:FE381" si="2753">FE370</f>
        <v>0</v>
      </c>
      <c r="FF371" s="624">
        <v>615</v>
      </c>
      <c r="FG371" s="180">
        <f t="shared" si="2693"/>
        <v>0</v>
      </c>
      <c r="FH371" s="860"/>
      <c r="FI371" s="436"/>
      <c r="FJ371" s="668"/>
      <c r="FK371" s="668"/>
      <c r="FL371" s="668"/>
      <c r="FM371" s="668"/>
      <c r="FN371" s="668"/>
      <c r="FO371" s="668"/>
      <c r="FP371" s="668"/>
      <c r="FQ371" s="668"/>
      <c r="FR371" s="668"/>
      <c r="FS371" s="433"/>
      <c r="FT371" s="433"/>
      <c r="FU371" s="433"/>
      <c r="FV371" s="433"/>
      <c r="FW371" s="433"/>
      <c r="FX371" s="433"/>
      <c r="FY371" s="433"/>
      <c r="FZ371" s="433"/>
      <c r="GA371" s="433"/>
      <c r="GB371" s="433"/>
      <c r="GC371" s="433"/>
      <c r="GD371" s="433"/>
      <c r="GE371" s="433"/>
      <c r="GF371" s="433"/>
      <c r="GG371" s="694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65"/>
      <c r="HG371" s="65"/>
      <c r="HH371" s="65"/>
      <c r="HI371" s="436"/>
      <c r="HJ371" s="65"/>
      <c r="HK371" s="432"/>
      <c r="HL371" s="197"/>
      <c r="HM371" s="196"/>
      <c r="HN371" s="700">
        <f t="shared" si="2694"/>
        <v>44228</v>
      </c>
      <c r="HO371" s="160">
        <f t="shared" si="2695"/>
        <v>1229.2</v>
      </c>
      <c r="HP371" s="160">
        <f t="shared" si="2696"/>
        <v>0</v>
      </c>
      <c r="HQ371" s="171">
        <f t="shared" si="2697"/>
        <v>1229.2</v>
      </c>
      <c r="HR371" s="168">
        <f t="shared" si="2698"/>
        <v>1</v>
      </c>
      <c r="HS371" s="168">
        <f t="shared" si="2699"/>
        <v>0</v>
      </c>
      <c r="HT371" s="160">
        <f t="shared" ref="HT371:HT381" si="2754">HQ371+HT370</f>
        <v>473120.97000000003</v>
      </c>
      <c r="HU371" s="158">
        <f>MAX(HT55:HT371)</f>
        <v>473120.97000000003</v>
      </c>
      <c r="HV371" s="158">
        <f t="shared" si="2700"/>
        <v>0</v>
      </c>
      <c r="HW371" s="170"/>
      <c r="HX371" s="468"/>
      <c r="HY371" s="156"/>
      <c r="HZ371" s="156"/>
      <c r="IA371" s="156"/>
      <c r="IB371" s="156"/>
      <c r="IC371" s="156"/>
      <c r="ID371" s="156"/>
      <c r="IE371" s="156"/>
      <c r="IF371" s="156"/>
      <c r="IG371" s="156"/>
      <c r="IH371" s="156"/>
      <c r="II371" s="156"/>
      <c r="IJ371" s="156"/>
      <c r="IK371" s="156"/>
      <c r="IL371" s="156"/>
      <c r="IM371" s="156"/>
      <c r="IN371" s="156"/>
      <c r="IO371" s="156"/>
      <c r="IP371" s="156"/>
      <c r="IQ371" s="156"/>
      <c r="IR371" s="156"/>
      <c r="IS371" s="156"/>
      <c r="IT371" s="156"/>
      <c r="IU371" s="156"/>
      <c r="IV371" s="156"/>
      <c r="IW371" s="156"/>
      <c r="IX371" s="156"/>
      <c r="IY371" s="156"/>
      <c r="IZ371" s="156"/>
      <c r="JA371" s="156"/>
      <c r="JB371" s="156"/>
      <c r="JC371" s="156"/>
      <c r="JD371" s="156"/>
      <c r="JE371" s="156"/>
      <c r="JF371" s="156"/>
      <c r="JG371" s="156"/>
      <c r="JH371" s="156"/>
      <c r="JI371" s="156"/>
      <c r="JJ371" s="156"/>
      <c r="JK371" s="156"/>
      <c r="JL371" s="156"/>
      <c r="JM371" s="156"/>
      <c r="JN371" s="156"/>
      <c r="JO371" s="156"/>
      <c r="JP371" s="156"/>
      <c r="JQ371" s="156"/>
      <c r="JR371" s="156"/>
      <c r="JS371" s="156"/>
      <c r="JT371" s="156"/>
      <c r="JU371" s="156"/>
    </row>
    <row r="372" spans="1:281" s="174" customFormat="1" ht="19.5" customHeight="1" x14ac:dyDescent="0.35">
      <c r="A372" s="156"/>
      <c r="B372" s="813">
        <f>EDATE(B371,1)</f>
        <v>44256</v>
      </c>
      <c r="C372" s="814">
        <f t="shared" si="2701"/>
        <v>27657.3</v>
      </c>
      <c r="D372" s="816">
        <v>0</v>
      </c>
      <c r="E372" s="816">
        <v>0</v>
      </c>
      <c r="F372" s="814">
        <f t="shared" si="2639"/>
        <v>3607.73</v>
      </c>
      <c r="G372" s="817">
        <f t="shared" si="2702"/>
        <v>31265.03</v>
      </c>
      <c r="H372" s="818">
        <f t="shared" si="2703"/>
        <v>0.13044404189852227</v>
      </c>
      <c r="I372" s="765">
        <f t="shared" si="2704"/>
        <v>476728.7</v>
      </c>
      <c r="J372" s="159">
        <f t="shared" si="2640"/>
        <v>0</v>
      </c>
      <c r="K372" s="267">
        <f t="shared" si="2641"/>
        <v>44256</v>
      </c>
      <c r="L372" s="162">
        <f t="shared" si="2705"/>
        <v>0</v>
      </c>
      <c r="M372" s="260">
        <v>7711</v>
      </c>
      <c r="N372" s="175">
        <f t="shared" si="2642"/>
        <v>0</v>
      </c>
      <c r="O372" s="162">
        <f t="shared" si="2706"/>
        <v>0</v>
      </c>
      <c r="P372" s="260">
        <v>700.9</v>
      </c>
      <c r="Q372" s="198">
        <f t="shared" si="2643"/>
        <v>0</v>
      </c>
      <c r="R372" s="161">
        <f t="shared" si="2707"/>
        <v>0</v>
      </c>
      <c r="S372" s="259">
        <v>-3936</v>
      </c>
      <c r="T372" s="199">
        <f t="shared" si="2644"/>
        <v>0</v>
      </c>
      <c r="U372" s="164">
        <f t="shared" si="2708"/>
        <v>0</v>
      </c>
      <c r="V372" s="259">
        <v>-393.6</v>
      </c>
      <c r="W372" s="199">
        <f t="shared" si="2645"/>
        <v>0</v>
      </c>
      <c r="X372" s="164">
        <f t="shared" si="2709"/>
        <v>0</v>
      </c>
      <c r="Y372" s="248">
        <v>1600</v>
      </c>
      <c r="Z372" s="200">
        <f t="shared" si="2646"/>
        <v>0</v>
      </c>
      <c r="AA372" s="165">
        <f t="shared" si="2710"/>
        <v>0</v>
      </c>
      <c r="AB372" s="248">
        <v>800</v>
      </c>
      <c r="AC372" s="200">
        <f t="shared" si="2647"/>
        <v>0</v>
      </c>
      <c r="AD372" s="164">
        <f t="shared" si="2711"/>
        <v>0</v>
      </c>
      <c r="AE372" s="248">
        <v>160</v>
      </c>
      <c r="AF372" s="200">
        <f t="shared" si="2648"/>
        <v>0</v>
      </c>
      <c r="AG372" s="164">
        <f t="shared" si="2712"/>
        <v>0</v>
      </c>
      <c r="AH372" s="439">
        <v>12337</v>
      </c>
      <c r="AI372" s="200">
        <f t="shared" si="2649"/>
        <v>0</v>
      </c>
      <c r="AJ372" s="165">
        <f t="shared" si="2713"/>
        <v>0</v>
      </c>
      <c r="AK372" s="439">
        <v>6149</v>
      </c>
      <c r="AL372" s="200">
        <f t="shared" si="2650"/>
        <v>0</v>
      </c>
      <c r="AM372" s="165">
        <f t="shared" si="2714"/>
        <v>0</v>
      </c>
      <c r="AN372" s="439">
        <v>2436.1999999999998</v>
      </c>
      <c r="AO372" s="200">
        <f t="shared" si="2651"/>
        <v>0</v>
      </c>
      <c r="AP372" s="165">
        <f t="shared" si="2715"/>
        <v>0</v>
      </c>
      <c r="AQ372" s="260">
        <v>1448</v>
      </c>
      <c r="AR372" s="200">
        <f t="shared" si="2652"/>
        <v>0</v>
      </c>
      <c r="AS372" s="165">
        <f t="shared" si="2716"/>
        <v>1</v>
      </c>
      <c r="AT372" s="260">
        <v>109.7</v>
      </c>
      <c r="AU372" s="198">
        <f t="shared" si="2653"/>
        <v>109.7</v>
      </c>
      <c r="AV372" s="162">
        <f t="shared" si="2717"/>
        <v>0</v>
      </c>
      <c r="AW372" s="260">
        <v>1116</v>
      </c>
      <c r="AX372" s="198">
        <f t="shared" si="2654"/>
        <v>0</v>
      </c>
      <c r="AY372" s="161">
        <f t="shared" si="2718"/>
        <v>0</v>
      </c>
      <c r="AZ372" s="248">
        <v>5770</v>
      </c>
      <c r="BA372" s="175">
        <f t="shared" si="2655"/>
        <v>0</v>
      </c>
      <c r="BB372" s="162">
        <f t="shared" si="2719"/>
        <v>0</v>
      </c>
      <c r="BC372" s="248">
        <v>577</v>
      </c>
      <c r="BD372" s="175">
        <f t="shared" si="2656"/>
        <v>0</v>
      </c>
      <c r="BE372" s="162">
        <f t="shared" si="2720"/>
        <v>0</v>
      </c>
      <c r="BF372" s="248">
        <v>3653.5</v>
      </c>
      <c r="BG372" s="175">
        <f t="shared" si="2657"/>
        <v>0</v>
      </c>
      <c r="BH372" s="162">
        <f t="shared" si="2721"/>
        <v>0</v>
      </c>
      <c r="BI372" s="248">
        <v>1807.25</v>
      </c>
      <c r="BJ372" s="198">
        <f t="shared" si="2658"/>
        <v>0</v>
      </c>
      <c r="BK372" s="162">
        <f t="shared" si="2722"/>
        <v>1</v>
      </c>
      <c r="BL372" s="248">
        <v>330.25</v>
      </c>
      <c r="BM372" s="198">
        <f t="shared" si="2659"/>
        <v>330.25</v>
      </c>
      <c r="BN372" s="162">
        <f t="shared" si="2723"/>
        <v>0</v>
      </c>
      <c r="BO372" s="259">
        <v>-1107.75</v>
      </c>
      <c r="BP372" s="176">
        <f t="shared" si="2660"/>
        <v>0</v>
      </c>
      <c r="BQ372" s="161">
        <f t="shared" si="2724"/>
        <v>0</v>
      </c>
      <c r="BR372" s="260">
        <v>4506.25</v>
      </c>
      <c r="BS372" s="175">
        <f t="shared" si="2661"/>
        <v>0</v>
      </c>
      <c r="BT372" s="161">
        <f t="shared" si="2725"/>
        <v>1</v>
      </c>
      <c r="BU372" s="260">
        <v>2253.13</v>
      </c>
      <c r="BV372" s="198">
        <f t="shared" si="2662"/>
        <v>2253.13</v>
      </c>
      <c r="BW372" s="162">
        <f t="shared" si="2726"/>
        <v>1</v>
      </c>
      <c r="BX372" s="260">
        <v>450.63</v>
      </c>
      <c r="BY372" s="198">
        <f t="shared" si="2663"/>
        <v>450.63</v>
      </c>
      <c r="BZ372" s="161">
        <f t="shared" si="2727"/>
        <v>0</v>
      </c>
      <c r="CA372" s="260">
        <v>2314</v>
      </c>
      <c r="CB372" s="180">
        <f t="shared" si="2664"/>
        <v>0</v>
      </c>
      <c r="CC372" s="162">
        <f t="shared" si="2728"/>
        <v>0</v>
      </c>
      <c r="CD372" s="260">
        <v>66553.45</v>
      </c>
      <c r="CE372" s="182">
        <f t="shared" si="2665"/>
        <v>0</v>
      </c>
      <c r="CF372" s="410">
        <f t="shared" si="2729"/>
        <v>0</v>
      </c>
      <c r="CG372" s="260">
        <v>2401</v>
      </c>
      <c r="CH372" s="182">
        <f t="shared" si="2666"/>
        <v>0</v>
      </c>
      <c r="CI372" s="416">
        <f t="shared" si="2730"/>
        <v>0</v>
      </c>
      <c r="CJ372" s="260">
        <v>1181</v>
      </c>
      <c r="CK372" s="444">
        <f t="shared" si="2667"/>
        <v>0</v>
      </c>
      <c r="CL372" s="162">
        <f t="shared" si="2731"/>
        <v>0</v>
      </c>
      <c r="CM372" s="260">
        <v>205</v>
      </c>
      <c r="CN372" s="873">
        <f t="shared" si="2668"/>
        <v>0</v>
      </c>
      <c r="CO372" s="158">
        <f t="shared" si="2669"/>
        <v>3143.71</v>
      </c>
      <c r="CP372" s="176">
        <f t="shared" si="2670"/>
        <v>464.02</v>
      </c>
      <c r="CQ372" s="731">
        <f t="shared" si="2671"/>
        <v>3607.73</v>
      </c>
      <c r="CR372" s="602"/>
      <c r="CS372" s="359">
        <f>EDATE(CS371,1)</f>
        <v>44256</v>
      </c>
      <c r="CT372" s="161">
        <f t="shared" si="2732"/>
        <v>0</v>
      </c>
      <c r="CU372" s="624">
        <v>-4350</v>
      </c>
      <c r="CV372" s="175">
        <f t="shared" si="2672"/>
        <v>0</v>
      </c>
      <c r="CW372" s="161">
        <f t="shared" si="2733"/>
        <v>0</v>
      </c>
      <c r="CX372" s="624">
        <v>-435</v>
      </c>
      <c r="CY372" s="625">
        <f t="shared" si="2673"/>
        <v>0</v>
      </c>
      <c r="CZ372" s="161">
        <f t="shared" si="2734"/>
        <v>0</v>
      </c>
      <c r="DA372" s="624">
        <v>-3245</v>
      </c>
      <c r="DB372" s="626">
        <f t="shared" si="2674"/>
        <v>0</v>
      </c>
      <c r="DC372" s="161">
        <f t="shared" si="2735"/>
        <v>0</v>
      </c>
      <c r="DD372" s="624">
        <v>-324.5</v>
      </c>
      <c r="DE372" s="626">
        <f t="shared" si="2675"/>
        <v>0</v>
      </c>
      <c r="DF372" s="161">
        <f t="shared" si="2736"/>
        <v>0</v>
      </c>
      <c r="DG372" s="624">
        <v>-6479.01</v>
      </c>
      <c r="DH372" s="180">
        <f t="shared" si="2676"/>
        <v>0</v>
      </c>
      <c r="DI372" s="161">
        <f t="shared" si="2737"/>
        <v>0</v>
      </c>
      <c r="DJ372" s="624">
        <v>-3239.5</v>
      </c>
      <c r="DK372" s="625">
        <f t="shared" si="2677"/>
        <v>0</v>
      </c>
      <c r="DL372" s="161">
        <f t="shared" si="2738"/>
        <v>0</v>
      </c>
      <c r="DM372" s="624">
        <v>-647.9</v>
      </c>
      <c r="DN372" s="625">
        <f t="shared" si="2678"/>
        <v>0</v>
      </c>
      <c r="DO372" s="161">
        <f t="shared" si="2739"/>
        <v>0</v>
      </c>
      <c r="DP372" s="624">
        <v>-539.97</v>
      </c>
      <c r="DQ372" s="180">
        <f t="shared" si="2679"/>
        <v>0</v>
      </c>
      <c r="DR372" s="161">
        <f t="shared" si="2740"/>
        <v>0</v>
      </c>
      <c r="DS372" s="624">
        <v>-269.99</v>
      </c>
      <c r="DT372" s="625">
        <f t="shared" si="2680"/>
        <v>0</v>
      </c>
      <c r="DU372" s="161">
        <f t="shared" si="2741"/>
        <v>0</v>
      </c>
      <c r="DV372" s="624">
        <v>-107.99</v>
      </c>
      <c r="DW372" s="180">
        <f t="shared" si="2681"/>
        <v>0</v>
      </c>
      <c r="DX372" s="161">
        <f t="shared" si="2742"/>
        <v>1</v>
      </c>
      <c r="DY372" s="624">
        <v>-1090</v>
      </c>
      <c r="DZ372" s="625">
        <f t="shared" si="2682"/>
        <v>-1090</v>
      </c>
      <c r="EA372" s="161">
        <f t="shared" si="2743"/>
        <v>0</v>
      </c>
      <c r="EB372" s="624">
        <v>-109</v>
      </c>
      <c r="EC372" s="180">
        <f t="shared" si="2683"/>
        <v>0</v>
      </c>
      <c r="ED372" s="161">
        <f t="shared" si="2744"/>
        <v>2</v>
      </c>
      <c r="EE372" s="624">
        <v>-1772.99</v>
      </c>
      <c r="EF372" s="625">
        <f t="shared" si="2684"/>
        <v>-3545.98</v>
      </c>
      <c r="EG372" s="161">
        <f t="shared" si="2745"/>
        <v>0</v>
      </c>
      <c r="EH372" s="624">
        <v>6012.49</v>
      </c>
      <c r="EI372" s="626">
        <f t="shared" si="2685"/>
        <v>0</v>
      </c>
      <c r="EJ372" s="161">
        <f t="shared" si="2746"/>
        <v>0</v>
      </c>
      <c r="EK372" s="624">
        <v>601.25</v>
      </c>
      <c r="EL372" s="626">
        <f t="shared" si="2686"/>
        <v>0</v>
      </c>
      <c r="EM372" s="161">
        <f t="shared" si="2747"/>
        <v>0</v>
      </c>
      <c r="EN372" s="624">
        <v>5325</v>
      </c>
      <c r="EO372" s="180">
        <f t="shared" si="2687"/>
        <v>0</v>
      </c>
      <c r="EP372" s="161">
        <f t="shared" si="2748"/>
        <v>0</v>
      </c>
      <c r="EQ372" s="624">
        <v>2662.5</v>
      </c>
      <c r="ER372" s="180">
        <f t="shared" si="2688"/>
        <v>0</v>
      </c>
      <c r="ES372" s="161">
        <f t="shared" si="2749"/>
        <v>0</v>
      </c>
      <c r="ET372" s="624">
        <v>532.5</v>
      </c>
      <c r="EU372" s="625">
        <f t="shared" si="2689"/>
        <v>0</v>
      </c>
      <c r="EV372" s="161">
        <f t="shared" si="2750"/>
        <v>1</v>
      </c>
      <c r="EW372" s="624">
        <v>3400</v>
      </c>
      <c r="EX372" s="626">
        <f t="shared" si="2690"/>
        <v>3400</v>
      </c>
      <c r="EY372" s="161">
        <f t="shared" si="2751"/>
        <v>1</v>
      </c>
      <c r="EZ372" s="624">
        <v>1700</v>
      </c>
      <c r="FA372" s="180">
        <f t="shared" si="2691"/>
        <v>1700</v>
      </c>
      <c r="FB372" s="161">
        <f t="shared" si="2752"/>
        <v>0</v>
      </c>
      <c r="FC372" s="624">
        <v>340</v>
      </c>
      <c r="FD372" s="625">
        <f t="shared" si="2692"/>
        <v>0</v>
      </c>
      <c r="FE372" s="161">
        <f t="shared" si="2753"/>
        <v>0</v>
      </c>
      <c r="FF372" s="624">
        <v>1059</v>
      </c>
      <c r="FG372" s="180">
        <f t="shared" si="2693"/>
        <v>0</v>
      </c>
      <c r="FH372" s="863"/>
      <c r="FI372" s="436"/>
      <c r="FJ372" s="668"/>
      <c r="FK372" s="668"/>
      <c r="FL372" s="668"/>
      <c r="FM372" s="668"/>
      <c r="FN372" s="668"/>
      <c r="FO372" s="668"/>
      <c r="FP372" s="668"/>
      <c r="FQ372" s="668"/>
      <c r="FR372" s="668"/>
      <c r="FS372" s="433"/>
      <c r="FT372" s="433"/>
      <c r="FU372" s="433"/>
      <c r="FV372" s="433"/>
      <c r="FW372" s="433"/>
      <c r="FX372" s="433"/>
      <c r="FY372" s="433"/>
      <c r="FZ372" s="433"/>
      <c r="GA372" s="433"/>
      <c r="GB372" s="433"/>
      <c r="GC372" s="433"/>
      <c r="GD372" s="433"/>
      <c r="GE372" s="433"/>
      <c r="GF372" s="433"/>
      <c r="GG372" s="693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65"/>
      <c r="HG372" s="65"/>
      <c r="HH372" s="65"/>
      <c r="HI372" s="436"/>
      <c r="HJ372" s="65"/>
      <c r="HK372" s="432"/>
      <c r="HL372" s="197"/>
      <c r="HM372" s="196"/>
      <c r="HN372" s="700">
        <f t="shared" si="2694"/>
        <v>44256</v>
      </c>
      <c r="HO372" s="160">
        <f t="shared" si="2695"/>
        <v>3607.73</v>
      </c>
      <c r="HP372" s="160">
        <f t="shared" si="2696"/>
        <v>0</v>
      </c>
      <c r="HQ372" s="171">
        <f t="shared" si="2697"/>
        <v>3607.73</v>
      </c>
      <c r="HR372" s="168">
        <f t="shared" si="2698"/>
        <v>1</v>
      </c>
      <c r="HS372" s="168">
        <f t="shared" si="2699"/>
        <v>0</v>
      </c>
      <c r="HT372" s="160">
        <f t="shared" si="2754"/>
        <v>476728.7</v>
      </c>
      <c r="HU372" s="158">
        <f>MAX(HT55:HT372)</f>
        <v>476728.7</v>
      </c>
      <c r="HV372" s="158">
        <f t="shared" si="2700"/>
        <v>0</v>
      </c>
      <c r="HW372" s="170"/>
      <c r="HX372" s="468"/>
      <c r="HY372" s="156"/>
      <c r="HZ372" s="156"/>
      <c r="IA372" s="156"/>
      <c r="IB372" s="156"/>
      <c r="IC372" s="156"/>
      <c r="ID372" s="156"/>
      <c r="IE372" s="156"/>
      <c r="IF372" s="156"/>
      <c r="IG372" s="156"/>
      <c r="IH372" s="156"/>
      <c r="II372" s="156"/>
      <c r="IJ372" s="156"/>
      <c r="IK372" s="156"/>
      <c r="IL372" s="156"/>
      <c r="IM372" s="156"/>
      <c r="IN372" s="156"/>
      <c r="IO372" s="156"/>
      <c r="IP372" s="156"/>
      <c r="IQ372" s="156"/>
      <c r="IR372" s="156"/>
      <c r="IS372" s="156"/>
      <c r="IT372" s="156"/>
      <c r="IU372" s="156"/>
      <c r="IV372" s="156"/>
      <c r="IW372" s="156"/>
      <c r="IX372" s="156"/>
      <c r="IY372" s="156"/>
      <c r="IZ372" s="156"/>
      <c r="JA372" s="156"/>
      <c r="JB372" s="156"/>
      <c r="JC372" s="156"/>
      <c r="JD372" s="156"/>
      <c r="JE372" s="156"/>
      <c r="JF372" s="156"/>
      <c r="JG372" s="156"/>
      <c r="JH372" s="156"/>
      <c r="JI372" s="156"/>
      <c r="JJ372" s="156"/>
      <c r="JK372" s="156"/>
      <c r="JL372" s="156"/>
      <c r="JM372" s="156"/>
      <c r="JN372" s="156"/>
      <c r="JO372" s="156"/>
      <c r="JP372" s="156"/>
      <c r="JQ372" s="156"/>
      <c r="JR372" s="156"/>
      <c r="JS372" s="156"/>
      <c r="JT372" s="156"/>
      <c r="JU372" s="156"/>
    </row>
    <row r="373" spans="1:281" s="174" customFormat="1" ht="19.5" customHeight="1" x14ac:dyDescent="0.35">
      <c r="A373" s="156"/>
      <c r="B373" s="813">
        <v>44287</v>
      </c>
      <c r="C373" s="814">
        <f t="shared" si="2701"/>
        <v>31265.03</v>
      </c>
      <c r="D373" s="816">
        <v>0</v>
      </c>
      <c r="E373" s="816">
        <v>0</v>
      </c>
      <c r="F373" s="814">
        <f t="shared" si="2639"/>
        <v>-4348.0200000000004</v>
      </c>
      <c r="G373" s="817">
        <f t="shared" si="2702"/>
        <v>26917.01</v>
      </c>
      <c r="H373" s="818">
        <f t="shared" si="2703"/>
        <v>-0.13906975301159155</v>
      </c>
      <c r="I373" s="765">
        <f t="shared" si="2704"/>
        <v>472380.68</v>
      </c>
      <c r="J373" s="269">
        <f t="shared" si="2640"/>
        <v>-4348.0200000000186</v>
      </c>
      <c r="K373" s="267">
        <f t="shared" si="2641"/>
        <v>44287</v>
      </c>
      <c r="L373" s="162">
        <f t="shared" si="2705"/>
        <v>0</v>
      </c>
      <c r="M373" s="260">
        <v>10350</v>
      </c>
      <c r="N373" s="175">
        <f t="shared" si="2642"/>
        <v>0</v>
      </c>
      <c r="O373" s="162">
        <f t="shared" si="2706"/>
        <v>0</v>
      </c>
      <c r="P373" s="260">
        <v>1035</v>
      </c>
      <c r="Q373" s="198">
        <f t="shared" si="2643"/>
        <v>0</v>
      </c>
      <c r="R373" s="161">
        <f t="shared" si="2707"/>
        <v>0</v>
      </c>
      <c r="S373" s="260">
        <v>15166</v>
      </c>
      <c r="T373" s="199">
        <f t="shared" si="2644"/>
        <v>0</v>
      </c>
      <c r="U373" s="164">
        <f t="shared" si="2708"/>
        <v>0</v>
      </c>
      <c r="V373" s="260">
        <v>1481.5</v>
      </c>
      <c r="W373" s="199">
        <f t="shared" si="2645"/>
        <v>0</v>
      </c>
      <c r="X373" s="164">
        <f t="shared" si="2709"/>
        <v>0</v>
      </c>
      <c r="Y373" s="247">
        <v>-3329</v>
      </c>
      <c r="Z373" s="200">
        <f t="shared" si="2646"/>
        <v>0</v>
      </c>
      <c r="AA373" s="165">
        <f t="shared" si="2710"/>
        <v>0</v>
      </c>
      <c r="AB373" s="247">
        <v>-1684</v>
      </c>
      <c r="AC373" s="200">
        <f t="shared" si="2647"/>
        <v>0</v>
      </c>
      <c r="AD373" s="164">
        <f t="shared" si="2711"/>
        <v>0</v>
      </c>
      <c r="AE373" s="247">
        <v>-368</v>
      </c>
      <c r="AF373" s="200">
        <f t="shared" si="2648"/>
        <v>0</v>
      </c>
      <c r="AG373" s="164">
        <f t="shared" si="2712"/>
        <v>0</v>
      </c>
      <c r="AH373" s="243">
        <v>-7754</v>
      </c>
      <c r="AI373" s="200">
        <f t="shared" si="2649"/>
        <v>0</v>
      </c>
      <c r="AJ373" s="165">
        <f t="shared" si="2713"/>
        <v>0</v>
      </c>
      <c r="AK373" s="243">
        <v>-3896.5</v>
      </c>
      <c r="AL373" s="200">
        <f t="shared" si="2650"/>
        <v>0</v>
      </c>
      <c r="AM373" s="165">
        <f t="shared" si="2714"/>
        <v>0</v>
      </c>
      <c r="AN373" s="243">
        <v>-1582</v>
      </c>
      <c r="AO373" s="200">
        <f t="shared" si="2651"/>
        <v>0</v>
      </c>
      <c r="AP373" s="165">
        <f t="shared" si="2715"/>
        <v>0</v>
      </c>
      <c r="AQ373" s="259">
        <v>-1504</v>
      </c>
      <c r="AR373" s="200">
        <f t="shared" si="2652"/>
        <v>0</v>
      </c>
      <c r="AS373" s="165">
        <f t="shared" si="2716"/>
        <v>1</v>
      </c>
      <c r="AT373" s="259">
        <v>-185.5</v>
      </c>
      <c r="AU373" s="198">
        <f t="shared" si="2653"/>
        <v>-185.5</v>
      </c>
      <c r="AV373" s="162">
        <f t="shared" si="2717"/>
        <v>0</v>
      </c>
      <c r="AW373" s="260">
        <v>1719</v>
      </c>
      <c r="AX373" s="198">
        <f t="shared" si="2654"/>
        <v>0</v>
      </c>
      <c r="AY373" s="161">
        <f t="shared" si="2718"/>
        <v>0</v>
      </c>
      <c r="AZ373" s="247">
        <v>-1170.25</v>
      </c>
      <c r="BA373" s="175">
        <f t="shared" si="2655"/>
        <v>0</v>
      </c>
      <c r="BB373" s="162">
        <f t="shared" si="2719"/>
        <v>0</v>
      </c>
      <c r="BC373" s="247">
        <v>-120.93</v>
      </c>
      <c r="BD373" s="175">
        <f t="shared" si="2656"/>
        <v>0</v>
      </c>
      <c r="BE373" s="162">
        <f t="shared" si="2720"/>
        <v>0</v>
      </c>
      <c r="BF373" s="247">
        <v>-934</v>
      </c>
      <c r="BG373" s="175">
        <f t="shared" si="2657"/>
        <v>0</v>
      </c>
      <c r="BH373" s="162">
        <f t="shared" si="2721"/>
        <v>0</v>
      </c>
      <c r="BI373" s="247">
        <v>-486.5</v>
      </c>
      <c r="BJ373" s="198">
        <f t="shared" si="2658"/>
        <v>0</v>
      </c>
      <c r="BK373" s="162">
        <f t="shared" si="2722"/>
        <v>1</v>
      </c>
      <c r="BL373" s="247">
        <v>-128.5</v>
      </c>
      <c r="BM373" s="198">
        <f t="shared" si="2659"/>
        <v>-128.5</v>
      </c>
      <c r="BN373" s="162">
        <f t="shared" si="2723"/>
        <v>0</v>
      </c>
      <c r="BO373" s="259">
        <v>-495.25</v>
      </c>
      <c r="BP373" s="176">
        <f t="shared" si="2660"/>
        <v>0</v>
      </c>
      <c r="BQ373" s="161">
        <f t="shared" si="2724"/>
        <v>0</v>
      </c>
      <c r="BR373" s="259">
        <v>-2901.5</v>
      </c>
      <c r="BS373" s="175">
        <f t="shared" si="2661"/>
        <v>0</v>
      </c>
      <c r="BT373" s="161">
        <f t="shared" si="2725"/>
        <v>1</v>
      </c>
      <c r="BU373" s="259">
        <v>-1470.25</v>
      </c>
      <c r="BV373" s="198">
        <f t="shared" si="2662"/>
        <v>-1470.25</v>
      </c>
      <c r="BW373" s="162">
        <f t="shared" si="2726"/>
        <v>1</v>
      </c>
      <c r="BX373" s="259">
        <v>-325.25</v>
      </c>
      <c r="BY373" s="198">
        <f t="shared" si="2663"/>
        <v>-325.25</v>
      </c>
      <c r="BZ373" s="161">
        <f t="shared" si="2727"/>
        <v>0</v>
      </c>
      <c r="CA373" s="259">
        <v>-275</v>
      </c>
      <c r="CB373" s="180">
        <f t="shared" si="2664"/>
        <v>0</v>
      </c>
      <c r="CC373" s="162">
        <f t="shared" si="2728"/>
        <v>0</v>
      </c>
      <c r="CD373" s="259">
        <v>-28704.35</v>
      </c>
      <c r="CE373" s="182">
        <f t="shared" si="2665"/>
        <v>0</v>
      </c>
      <c r="CF373" s="410">
        <f t="shared" si="2729"/>
        <v>0</v>
      </c>
      <c r="CG373" s="259">
        <v>-3599</v>
      </c>
      <c r="CH373" s="182">
        <f t="shared" si="2666"/>
        <v>0</v>
      </c>
      <c r="CI373" s="416">
        <f t="shared" si="2730"/>
        <v>0</v>
      </c>
      <c r="CJ373" s="259">
        <v>-1819</v>
      </c>
      <c r="CK373" s="444">
        <f t="shared" si="2667"/>
        <v>0</v>
      </c>
      <c r="CL373" s="162">
        <f t="shared" si="2731"/>
        <v>0</v>
      </c>
      <c r="CM373" s="259">
        <v>-395</v>
      </c>
      <c r="CN373" s="873">
        <f t="shared" si="2668"/>
        <v>0</v>
      </c>
      <c r="CO373" s="158">
        <f t="shared" si="2669"/>
        <v>-2109.5</v>
      </c>
      <c r="CP373" s="176">
        <f t="shared" si="2670"/>
        <v>-2238.52</v>
      </c>
      <c r="CQ373" s="731">
        <f t="shared" si="2671"/>
        <v>-4348.0200000000004</v>
      </c>
      <c r="CR373" s="602"/>
      <c r="CS373" s="359">
        <v>44287</v>
      </c>
      <c r="CT373" s="161">
        <f t="shared" si="2732"/>
        <v>0</v>
      </c>
      <c r="CU373" s="624">
        <v>5050</v>
      </c>
      <c r="CV373" s="175">
        <f t="shared" si="2672"/>
        <v>0</v>
      </c>
      <c r="CW373" s="161">
        <f t="shared" si="2733"/>
        <v>0</v>
      </c>
      <c r="CX373" s="624">
        <v>505</v>
      </c>
      <c r="CY373" s="625">
        <f t="shared" si="2673"/>
        <v>0</v>
      </c>
      <c r="CZ373" s="161">
        <f t="shared" si="2734"/>
        <v>0</v>
      </c>
      <c r="DA373" s="624">
        <v>12185</v>
      </c>
      <c r="DB373" s="626">
        <f t="shared" si="2674"/>
        <v>0</v>
      </c>
      <c r="DC373" s="161">
        <f t="shared" si="2735"/>
        <v>0</v>
      </c>
      <c r="DD373" s="624">
        <v>1218.5</v>
      </c>
      <c r="DE373" s="626">
        <f t="shared" si="2675"/>
        <v>0</v>
      </c>
      <c r="DF373" s="161">
        <f t="shared" si="2736"/>
        <v>0</v>
      </c>
      <c r="DG373" s="624">
        <v>-2714.01</v>
      </c>
      <c r="DH373" s="180">
        <f t="shared" si="2676"/>
        <v>0</v>
      </c>
      <c r="DI373" s="161">
        <f t="shared" si="2737"/>
        <v>0</v>
      </c>
      <c r="DJ373" s="624">
        <v>-1357</v>
      </c>
      <c r="DK373" s="625">
        <f t="shared" si="2677"/>
        <v>0</v>
      </c>
      <c r="DL373" s="161">
        <f t="shared" si="2738"/>
        <v>0</v>
      </c>
      <c r="DM373" s="624">
        <v>-271.39999999999998</v>
      </c>
      <c r="DN373" s="625">
        <f t="shared" si="2678"/>
        <v>0</v>
      </c>
      <c r="DO373" s="161">
        <f t="shared" si="2739"/>
        <v>0</v>
      </c>
      <c r="DP373" s="624">
        <v>-2975</v>
      </c>
      <c r="DQ373" s="180">
        <f t="shared" si="2679"/>
        <v>0</v>
      </c>
      <c r="DR373" s="161">
        <f t="shared" si="2740"/>
        <v>0</v>
      </c>
      <c r="DS373" s="624">
        <v>-1487.5</v>
      </c>
      <c r="DT373" s="625">
        <f t="shared" si="2680"/>
        <v>0</v>
      </c>
      <c r="DU373" s="161">
        <f t="shared" si="2741"/>
        <v>0</v>
      </c>
      <c r="DV373" s="624">
        <v>-595</v>
      </c>
      <c r="DW373" s="180">
        <f t="shared" si="2681"/>
        <v>0</v>
      </c>
      <c r="DX373" s="161">
        <f t="shared" si="2742"/>
        <v>1</v>
      </c>
      <c r="DY373" s="624">
        <v>990</v>
      </c>
      <c r="DZ373" s="625">
        <f t="shared" si="2682"/>
        <v>990</v>
      </c>
      <c r="EA373" s="161">
        <f t="shared" si="2743"/>
        <v>0</v>
      </c>
      <c r="EB373" s="624">
        <v>99</v>
      </c>
      <c r="EC373" s="180">
        <f t="shared" si="2683"/>
        <v>0</v>
      </c>
      <c r="ED373" s="161">
        <f t="shared" si="2744"/>
        <v>2</v>
      </c>
      <c r="EE373" s="624">
        <v>-283.01</v>
      </c>
      <c r="EF373" s="625">
        <f t="shared" si="2684"/>
        <v>-566.02</v>
      </c>
      <c r="EG373" s="161">
        <f t="shared" si="2745"/>
        <v>0</v>
      </c>
      <c r="EH373" s="624">
        <v>-2853.76</v>
      </c>
      <c r="EI373" s="626">
        <f t="shared" si="2685"/>
        <v>0</v>
      </c>
      <c r="EJ373" s="161">
        <f t="shared" si="2746"/>
        <v>0</v>
      </c>
      <c r="EK373" s="624">
        <v>-285.38</v>
      </c>
      <c r="EL373" s="626">
        <f t="shared" si="2686"/>
        <v>0</v>
      </c>
      <c r="EM373" s="161">
        <f t="shared" si="2747"/>
        <v>0</v>
      </c>
      <c r="EN373" s="624">
        <v>-1842.51</v>
      </c>
      <c r="EO373" s="180">
        <f t="shared" si="2687"/>
        <v>0</v>
      </c>
      <c r="EP373" s="161">
        <f t="shared" si="2748"/>
        <v>0</v>
      </c>
      <c r="EQ373" s="624">
        <v>-921.25</v>
      </c>
      <c r="ER373" s="180">
        <f t="shared" si="2688"/>
        <v>0</v>
      </c>
      <c r="ES373" s="161">
        <f t="shared" si="2749"/>
        <v>0</v>
      </c>
      <c r="ET373" s="624">
        <v>-184.25</v>
      </c>
      <c r="EU373" s="625">
        <f t="shared" si="2689"/>
        <v>0</v>
      </c>
      <c r="EV373" s="161">
        <f t="shared" si="2750"/>
        <v>1</v>
      </c>
      <c r="EW373" s="624">
        <v>-1775</v>
      </c>
      <c r="EX373" s="626">
        <f t="shared" si="2690"/>
        <v>-1775</v>
      </c>
      <c r="EY373" s="161">
        <f t="shared" si="2751"/>
        <v>1</v>
      </c>
      <c r="EZ373" s="624">
        <v>-887.5</v>
      </c>
      <c r="FA373" s="180">
        <f t="shared" si="2691"/>
        <v>-887.5</v>
      </c>
      <c r="FB373" s="161">
        <f t="shared" si="2752"/>
        <v>0</v>
      </c>
      <c r="FC373" s="624">
        <v>-177.5</v>
      </c>
      <c r="FD373" s="625">
        <f t="shared" si="2692"/>
        <v>0</v>
      </c>
      <c r="FE373" s="161">
        <f t="shared" si="2753"/>
        <v>0</v>
      </c>
      <c r="FF373" s="624">
        <v>-498</v>
      </c>
      <c r="FG373" s="180">
        <f t="shared" si="2693"/>
        <v>0</v>
      </c>
      <c r="FH373" s="863"/>
      <c r="FI373" s="436"/>
      <c r="FJ373" s="668"/>
      <c r="FK373" s="668"/>
      <c r="FL373" s="668"/>
      <c r="FM373" s="668"/>
      <c r="FN373" s="668"/>
      <c r="FO373" s="668"/>
      <c r="FP373" s="668"/>
      <c r="FQ373" s="668"/>
      <c r="FR373" s="668"/>
      <c r="FS373" s="433"/>
      <c r="FT373" s="433"/>
      <c r="FU373" s="433"/>
      <c r="FV373" s="433"/>
      <c r="FW373" s="433"/>
      <c r="FX373" s="433"/>
      <c r="FY373" s="433"/>
      <c r="FZ373" s="433"/>
      <c r="GA373" s="433"/>
      <c r="GB373" s="433"/>
      <c r="GC373" s="433"/>
      <c r="GD373" s="433"/>
      <c r="GE373" s="433"/>
      <c r="GF373" s="433"/>
      <c r="GG373" s="693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65"/>
      <c r="HG373" s="65"/>
      <c r="HH373" s="65"/>
      <c r="HI373" s="436"/>
      <c r="HJ373" s="65"/>
      <c r="HK373" s="432"/>
      <c r="HL373" s="197"/>
      <c r="HM373" s="196"/>
      <c r="HN373" s="700">
        <f t="shared" si="2694"/>
        <v>44287</v>
      </c>
      <c r="HO373" s="160">
        <f t="shared" si="2695"/>
        <v>0</v>
      </c>
      <c r="HP373" s="160">
        <f t="shared" si="2696"/>
        <v>-4348.0200000000004</v>
      </c>
      <c r="HQ373" s="171">
        <f t="shared" si="2697"/>
        <v>-4348.0200000000004</v>
      </c>
      <c r="HR373" s="168">
        <f t="shared" si="2698"/>
        <v>0</v>
      </c>
      <c r="HS373" s="168">
        <f t="shared" si="2699"/>
        <v>1</v>
      </c>
      <c r="HT373" s="160">
        <f t="shared" si="2754"/>
        <v>472380.68</v>
      </c>
      <c r="HU373" s="158">
        <f>MAX(HT55:HT373)</f>
        <v>476728.7</v>
      </c>
      <c r="HV373" s="158">
        <f t="shared" si="2700"/>
        <v>-4348.0200000000186</v>
      </c>
      <c r="HW373" s="170"/>
      <c r="HX373" s="468"/>
      <c r="HY373" s="156"/>
      <c r="HZ373" s="156"/>
      <c r="IA373" s="156"/>
      <c r="IB373" s="156"/>
      <c r="IC373" s="156"/>
      <c r="ID373" s="156"/>
      <c r="IE373" s="156"/>
      <c r="IF373" s="156"/>
      <c r="IG373" s="156"/>
      <c r="IH373" s="156"/>
      <c r="II373" s="156"/>
      <c r="IJ373" s="156"/>
      <c r="IK373" s="156"/>
      <c r="IL373" s="156"/>
      <c r="IM373" s="156"/>
      <c r="IN373" s="156"/>
      <c r="IO373" s="156"/>
      <c r="IP373" s="156"/>
      <c r="IQ373" s="156"/>
      <c r="IR373" s="156"/>
      <c r="IS373" s="156"/>
      <c r="IT373" s="156"/>
      <c r="IU373" s="156"/>
      <c r="IV373" s="156"/>
      <c r="IW373" s="156"/>
      <c r="IX373" s="156"/>
      <c r="IY373" s="156"/>
      <c r="IZ373" s="156"/>
      <c r="JA373" s="156"/>
      <c r="JB373" s="156"/>
      <c r="JC373" s="156"/>
      <c r="JD373" s="156"/>
      <c r="JE373" s="156"/>
      <c r="JF373" s="156"/>
      <c r="JG373" s="156"/>
      <c r="JH373" s="156"/>
      <c r="JI373" s="156"/>
      <c r="JJ373" s="156"/>
      <c r="JK373" s="156"/>
      <c r="JL373" s="156"/>
      <c r="JM373" s="156"/>
      <c r="JN373" s="156"/>
      <c r="JO373" s="156"/>
      <c r="JP373" s="156"/>
      <c r="JQ373" s="156"/>
      <c r="JR373" s="156"/>
      <c r="JS373" s="156"/>
      <c r="JT373" s="156"/>
      <c r="JU373" s="156"/>
    </row>
    <row r="374" spans="1:281" s="174" customFormat="1" ht="19.5" customHeight="1" x14ac:dyDescent="0.35">
      <c r="A374" s="156"/>
      <c r="B374" s="813">
        <v>44317</v>
      </c>
      <c r="C374" s="814">
        <f t="shared" si="2701"/>
        <v>26917.01</v>
      </c>
      <c r="D374" s="816">
        <v>0</v>
      </c>
      <c r="E374" s="816">
        <v>0</v>
      </c>
      <c r="F374" s="814">
        <f t="shared" si="2639"/>
        <v>2765.1400000000003</v>
      </c>
      <c r="G374" s="817">
        <f t="shared" si="2702"/>
        <v>29682.149999999998</v>
      </c>
      <c r="H374" s="818">
        <f t="shared" si="2703"/>
        <v>0.10272834909969571</v>
      </c>
      <c r="I374" s="765">
        <f t="shared" si="2704"/>
        <v>475145.82</v>
      </c>
      <c r="J374" s="269">
        <f t="shared" si="2640"/>
        <v>-1582.8800000000047</v>
      </c>
      <c r="K374" s="267">
        <f t="shared" si="2641"/>
        <v>44317</v>
      </c>
      <c r="L374" s="162">
        <f t="shared" si="2705"/>
        <v>0</v>
      </c>
      <c r="M374" s="259">
        <v>-1734</v>
      </c>
      <c r="N374" s="175">
        <f t="shared" si="2642"/>
        <v>0</v>
      </c>
      <c r="O374" s="162">
        <f t="shared" si="2706"/>
        <v>0</v>
      </c>
      <c r="P374" s="259">
        <v>-243.6</v>
      </c>
      <c r="Q374" s="198">
        <f t="shared" si="2643"/>
        <v>0</v>
      </c>
      <c r="R374" s="161">
        <f t="shared" si="2707"/>
        <v>0</v>
      </c>
      <c r="S374" s="259">
        <v>-8085</v>
      </c>
      <c r="T374" s="199">
        <f t="shared" si="2644"/>
        <v>0</v>
      </c>
      <c r="U374" s="164">
        <f t="shared" si="2708"/>
        <v>0</v>
      </c>
      <c r="V374" s="259">
        <v>-878.7</v>
      </c>
      <c r="W374" s="199">
        <f t="shared" si="2645"/>
        <v>0</v>
      </c>
      <c r="X374" s="164">
        <f t="shared" si="2709"/>
        <v>0</v>
      </c>
      <c r="Y374" s="248">
        <v>13550</v>
      </c>
      <c r="Z374" s="200">
        <f t="shared" si="2646"/>
        <v>0</v>
      </c>
      <c r="AA374" s="165">
        <f t="shared" si="2710"/>
        <v>0</v>
      </c>
      <c r="AB374" s="248">
        <v>6775</v>
      </c>
      <c r="AC374" s="200">
        <f t="shared" si="2647"/>
        <v>0</v>
      </c>
      <c r="AD374" s="164">
        <f t="shared" si="2711"/>
        <v>0</v>
      </c>
      <c r="AE374" s="248">
        <v>1355</v>
      </c>
      <c r="AF374" s="200">
        <f t="shared" si="2648"/>
        <v>0</v>
      </c>
      <c r="AG374" s="164">
        <f t="shared" si="2712"/>
        <v>0</v>
      </c>
      <c r="AH374" s="439">
        <v>10775</v>
      </c>
      <c r="AI374" s="200">
        <f t="shared" si="2649"/>
        <v>0</v>
      </c>
      <c r="AJ374" s="165">
        <f t="shared" si="2713"/>
        <v>0</v>
      </c>
      <c r="AK374" s="439">
        <v>5387.5</v>
      </c>
      <c r="AL374" s="200">
        <f t="shared" si="2650"/>
        <v>0</v>
      </c>
      <c r="AM374" s="165">
        <f t="shared" si="2714"/>
        <v>0</v>
      </c>
      <c r="AN374" s="439">
        <v>2155</v>
      </c>
      <c r="AO374" s="200">
        <f t="shared" si="2651"/>
        <v>0</v>
      </c>
      <c r="AP374" s="165">
        <f t="shared" si="2715"/>
        <v>0</v>
      </c>
      <c r="AQ374" s="260">
        <v>691</v>
      </c>
      <c r="AR374" s="200">
        <f t="shared" si="2652"/>
        <v>0</v>
      </c>
      <c r="AS374" s="165">
        <f t="shared" si="2716"/>
        <v>1</v>
      </c>
      <c r="AT374" s="260">
        <v>34</v>
      </c>
      <c r="AU374" s="198">
        <f t="shared" si="2653"/>
        <v>34</v>
      </c>
      <c r="AV374" s="162">
        <f t="shared" si="2717"/>
        <v>0</v>
      </c>
      <c r="AW374" s="260">
        <v>1537</v>
      </c>
      <c r="AX374" s="198">
        <f t="shared" si="2654"/>
        <v>0</v>
      </c>
      <c r="AY374" s="161">
        <f t="shared" si="2718"/>
        <v>0</v>
      </c>
      <c r="AZ374" s="248">
        <v>2255</v>
      </c>
      <c r="BA374" s="175">
        <f t="shared" si="2655"/>
        <v>0</v>
      </c>
      <c r="BB374" s="162">
        <f t="shared" si="2719"/>
        <v>0</v>
      </c>
      <c r="BC374" s="248">
        <v>225.5</v>
      </c>
      <c r="BD374" s="175">
        <f t="shared" si="2656"/>
        <v>0</v>
      </c>
      <c r="BE374" s="162">
        <f t="shared" si="2720"/>
        <v>0</v>
      </c>
      <c r="BF374" s="248">
        <v>2131.25</v>
      </c>
      <c r="BG374" s="175">
        <f t="shared" si="2657"/>
        <v>0</v>
      </c>
      <c r="BH374" s="162">
        <f t="shared" si="2721"/>
        <v>0</v>
      </c>
      <c r="BI374" s="248">
        <v>1065.6300000000001</v>
      </c>
      <c r="BJ374" s="198">
        <f t="shared" si="2658"/>
        <v>0</v>
      </c>
      <c r="BK374" s="162">
        <f t="shared" si="2722"/>
        <v>1</v>
      </c>
      <c r="BL374" s="248">
        <v>213.13</v>
      </c>
      <c r="BM374" s="198">
        <f t="shared" si="2659"/>
        <v>213.13</v>
      </c>
      <c r="BN374" s="162">
        <f t="shared" si="2723"/>
        <v>0</v>
      </c>
      <c r="BO374" s="260">
        <v>2356.25</v>
      </c>
      <c r="BP374" s="198">
        <f t="shared" si="2660"/>
        <v>0</v>
      </c>
      <c r="BQ374" s="161">
        <f t="shared" si="2724"/>
        <v>0</v>
      </c>
      <c r="BR374" s="260">
        <v>101.75</v>
      </c>
      <c r="BS374" s="175">
        <f t="shared" si="2661"/>
        <v>0</v>
      </c>
      <c r="BT374" s="161">
        <f t="shared" si="2725"/>
        <v>1</v>
      </c>
      <c r="BU374" s="259">
        <v>-7.62</v>
      </c>
      <c r="BV374" s="198">
        <f t="shared" si="2662"/>
        <v>-7.62</v>
      </c>
      <c r="BW374" s="162">
        <f t="shared" si="2726"/>
        <v>1</v>
      </c>
      <c r="BX374" s="259">
        <v>-95.13</v>
      </c>
      <c r="BY374" s="198">
        <f t="shared" si="2663"/>
        <v>-95.13</v>
      </c>
      <c r="BZ374" s="161">
        <f t="shared" si="2727"/>
        <v>0</v>
      </c>
      <c r="CA374" s="260">
        <v>1488</v>
      </c>
      <c r="CB374" s="180">
        <f t="shared" si="2664"/>
        <v>0</v>
      </c>
      <c r="CC374" s="162">
        <f t="shared" si="2728"/>
        <v>0</v>
      </c>
      <c r="CD374" s="260">
        <v>100619.7</v>
      </c>
      <c r="CE374" s="182">
        <f t="shared" si="2665"/>
        <v>0</v>
      </c>
      <c r="CF374" s="410">
        <f t="shared" si="2729"/>
        <v>0</v>
      </c>
      <c r="CG374" s="260">
        <v>2740</v>
      </c>
      <c r="CH374" s="182">
        <f t="shared" si="2666"/>
        <v>0</v>
      </c>
      <c r="CI374" s="416">
        <f t="shared" si="2730"/>
        <v>0</v>
      </c>
      <c r="CJ374" s="260">
        <v>1370</v>
      </c>
      <c r="CK374" s="444">
        <f t="shared" si="2667"/>
        <v>0</v>
      </c>
      <c r="CL374" s="162">
        <f t="shared" si="2731"/>
        <v>0</v>
      </c>
      <c r="CM374" s="260">
        <v>274</v>
      </c>
      <c r="CN374" s="873">
        <f t="shared" si="2668"/>
        <v>0</v>
      </c>
      <c r="CO374" s="158">
        <f t="shared" si="2669"/>
        <v>144.38</v>
      </c>
      <c r="CP374" s="176">
        <f t="shared" si="2670"/>
        <v>2620.7600000000002</v>
      </c>
      <c r="CQ374" s="731">
        <f t="shared" si="2671"/>
        <v>2765.1400000000003</v>
      </c>
      <c r="CR374" s="602"/>
      <c r="CS374" s="359">
        <v>44317</v>
      </c>
      <c r="CT374" s="161">
        <f t="shared" si="2732"/>
        <v>0</v>
      </c>
      <c r="CU374" s="624">
        <v>-4025</v>
      </c>
      <c r="CV374" s="175">
        <f t="shared" si="2672"/>
        <v>0</v>
      </c>
      <c r="CW374" s="161">
        <f t="shared" si="2733"/>
        <v>0</v>
      </c>
      <c r="CX374" s="624">
        <v>-402.5</v>
      </c>
      <c r="CY374" s="625">
        <f t="shared" si="2673"/>
        <v>0</v>
      </c>
      <c r="CZ374" s="161">
        <f t="shared" si="2734"/>
        <v>0</v>
      </c>
      <c r="DA374" s="624">
        <v>4470</v>
      </c>
      <c r="DB374" s="626">
        <f t="shared" si="2674"/>
        <v>0</v>
      </c>
      <c r="DC374" s="161">
        <f t="shared" si="2735"/>
        <v>0</v>
      </c>
      <c r="DD374" s="624">
        <v>447</v>
      </c>
      <c r="DE374" s="626">
        <f t="shared" si="2675"/>
        <v>0</v>
      </c>
      <c r="DF374" s="161">
        <f t="shared" si="2736"/>
        <v>0</v>
      </c>
      <c r="DG374" s="624">
        <v>6081.01</v>
      </c>
      <c r="DH374" s="180">
        <f t="shared" si="2676"/>
        <v>0</v>
      </c>
      <c r="DI374" s="161">
        <f t="shared" si="2737"/>
        <v>0</v>
      </c>
      <c r="DJ374" s="624">
        <v>3040.5</v>
      </c>
      <c r="DK374" s="625">
        <f t="shared" si="2677"/>
        <v>0</v>
      </c>
      <c r="DL374" s="161">
        <f t="shared" si="2738"/>
        <v>0</v>
      </c>
      <c r="DM374" s="624">
        <v>608.1</v>
      </c>
      <c r="DN374" s="625">
        <f t="shared" si="2678"/>
        <v>0</v>
      </c>
      <c r="DO374" s="161">
        <f t="shared" si="2739"/>
        <v>0</v>
      </c>
      <c r="DP374" s="624">
        <v>5765</v>
      </c>
      <c r="DQ374" s="180">
        <f t="shared" si="2679"/>
        <v>0</v>
      </c>
      <c r="DR374" s="161">
        <f t="shared" si="2740"/>
        <v>0</v>
      </c>
      <c r="DS374" s="624">
        <v>2882.5</v>
      </c>
      <c r="DT374" s="625">
        <f t="shared" si="2680"/>
        <v>0</v>
      </c>
      <c r="DU374" s="161">
        <f t="shared" si="2741"/>
        <v>0</v>
      </c>
      <c r="DV374" s="624">
        <v>1153</v>
      </c>
      <c r="DW374" s="180">
        <f t="shared" si="2681"/>
        <v>0</v>
      </c>
      <c r="DX374" s="161">
        <f t="shared" si="2742"/>
        <v>1</v>
      </c>
      <c r="DY374" s="624">
        <v>1970</v>
      </c>
      <c r="DZ374" s="625">
        <f t="shared" si="2682"/>
        <v>1970</v>
      </c>
      <c r="EA374" s="161">
        <f t="shared" si="2743"/>
        <v>0</v>
      </c>
      <c r="EB374" s="624">
        <v>197</v>
      </c>
      <c r="EC374" s="180">
        <f t="shared" si="2683"/>
        <v>0</v>
      </c>
      <c r="ED374" s="161">
        <f t="shared" si="2744"/>
        <v>2</v>
      </c>
      <c r="EE374" s="624">
        <v>1066</v>
      </c>
      <c r="EF374" s="625">
        <f t="shared" si="2684"/>
        <v>2132</v>
      </c>
      <c r="EG374" s="161">
        <f t="shared" si="2745"/>
        <v>0</v>
      </c>
      <c r="EH374" s="624">
        <v>1616.27</v>
      </c>
      <c r="EI374" s="626">
        <f t="shared" si="2685"/>
        <v>0</v>
      </c>
      <c r="EJ374" s="161">
        <f t="shared" si="2746"/>
        <v>0</v>
      </c>
      <c r="EK374" s="624">
        <v>161.63</v>
      </c>
      <c r="EL374" s="626">
        <f t="shared" si="2686"/>
        <v>0</v>
      </c>
      <c r="EM374" s="161">
        <f t="shared" si="2747"/>
        <v>0</v>
      </c>
      <c r="EN374" s="624">
        <v>2580</v>
      </c>
      <c r="EO374" s="180">
        <f t="shared" si="2687"/>
        <v>0</v>
      </c>
      <c r="EP374" s="161">
        <f t="shared" si="2748"/>
        <v>0</v>
      </c>
      <c r="EQ374" s="624">
        <v>1290</v>
      </c>
      <c r="ER374" s="180">
        <f t="shared" si="2688"/>
        <v>0</v>
      </c>
      <c r="ES374" s="161">
        <f t="shared" si="2749"/>
        <v>0</v>
      </c>
      <c r="ET374" s="624">
        <v>258</v>
      </c>
      <c r="EU374" s="625">
        <f t="shared" si="2689"/>
        <v>0</v>
      </c>
      <c r="EV374" s="161">
        <f t="shared" si="2750"/>
        <v>1</v>
      </c>
      <c r="EW374" s="624">
        <v>-987.5</v>
      </c>
      <c r="EX374" s="626">
        <f t="shared" si="2690"/>
        <v>-987.5</v>
      </c>
      <c r="EY374" s="161">
        <f t="shared" si="2751"/>
        <v>1</v>
      </c>
      <c r="EZ374" s="624">
        <v>-493.74</v>
      </c>
      <c r="FA374" s="180">
        <f t="shared" si="2691"/>
        <v>-493.74</v>
      </c>
      <c r="FB374" s="161">
        <f t="shared" si="2752"/>
        <v>0</v>
      </c>
      <c r="FC374" s="624">
        <v>-98.75</v>
      </c>
      <c r="FD374" s="625">
        <f t="shared" si="2692"/>
        <v>0</v>
      </c>
      <c r="FE374" s="161">
        <f t="shared" si="2753"/>
        <v>0</v>
      </c>
      <c r="FF374" s="624">
        <v>2328</v>
      </c>
      <c r="FG374" s="180">
        <f t="shared" si="2693"/>
        <v>0</v>
      </c>
      <c r="FH374" s="863"/>
      <c r="FI374" s="436"/>
      <c r="FJ374" s="668"/>
      <c r="FK374" s="668"/>
      <c r="FL374" s="668"/>
      <c r="FM374" s="668"/>
      <c r="FN374" s="668"/>
      <c r="FO374" s="668"/>
      <c r="FP374" s="668"/>
      <c r="FQ374" s="668"/>
      <c r="FR374" s="668"/>
      <c r="FS374" s="433"/>
      <c r="FT374" s="433"/>
      <c r="FU374" s="433"/>
      <c r="FV374" s="433"/>
      <c r="FW374" s="433"/>
      <c r="FX374" s="433"/>
      <c r="FY374" s="433"/>
      <c r="FZ374" s="433"/>
      <c r="GA374" s="433"/>
      <c r="GB374" s="433"/>
      <c r="GC374" s="433"/>
      <c r="GD374" s="433"/>
      <c r="GE374" s="433"/>
      <c r="GF374" s="433"/>
      <c r="GG374" s="693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65"/>
      <c r="HG374" s="65"/>
      <c r="HH374" s="65"/>
      <c r="HI374" s="436"/>
      <c r="HJ374" s="65"/>
      <c r="HK374" s="432"/>
      <c r="HL374" s="197"/>
      <c r="HM374" s="196"/>
      <c r="HN374" s="700">
        <f t="shared" si="2694"/>
        <v>44317</v>
      </c>
      <c r="HO374" s="160">
        <f t="shared" si="2695"/>
        <v>2765.1400000000003</v>
      </c>
      <c r="HP374" s="160">
        <f t="shared" si="2696"/>
        <v>0</v>
      </c>
      <c r="HQ374" s="171">
        <f t="shared" si="2697"/>
        <v>2765.1400000000003</v>
      </c>
      <c r="HR374" s="168">
        <f t="shared" si="2698"/>
        <v>1</v>
      </c>
      <c r="HS374" s="168">
        <f t="shared" si="2699"/>
        <v>0</v>
      </c>
      <c r="HT374" s="160">
        <f t="shared" si="2754"/>
        <v>475145.82</v>
      </c>
      <c r="HU374" s="158">
        <f>MAX(HT52:HT374)</f>
        <v>476728.7</v>
      </c>
      <c r="HV374" s="158">
        <f t="shared" si="2700"/>
        <v>-1582.8800000000047</v>
      </c>
      <c r="HW374" s="170"/>
      <c r="HX374" s="468"/>
      <c r="HY374" s="156"/>
      <c r="HZ374" s="156"/>
      <c r="IA374" s="156"/>
      <c r="IB374" s="156"/>
      <c r="IC374" s="156"/>
      <c r="ID374" s="156"/>
      <c r="IE374" s="156"/>
      <c r="IF374" s="156"/>
      <c r="IG374" s="156"/>
      <c r="IH374" s="156"/>
      <c r="II374" s="156"/>
      <c r="IJ374" s="156"/>
      <c r="IK374" s="156"/>
      <c r="IL374" s="156"/>
      <c r="IM374" s="156"/>
      <c r="IN374" s="156"/>
      <c r="IO374" s="156"/>
      <c r="IP374" s="156"/>
      <c r="IQ374" s="156"/>
      <c r="IR374" s="156"/>
      <c r="IS374" s="156"/>
      <c r="IT374" s="156"/>
      <c r="IU374" s="156"/>
      <c r="IV374" s="156"/>
      <c r="IW374" s="156"/>
      <c r="IX374" s="156"/>
      <c r="IY374" s="156"/>
      <c r="IZ374" s="156"/>
      <c r="JA374" s="156"/>
      <c r="JB374" s="156"/>
      <c r="JC374" s="156"/>
      <c r="JD374" s="156"/>
      <c r="JE374" s="156"/>
      <c r="JF374" s="156"/>
      <c r="JG374" s="156"/>
      <c r="JH374" s="156"/>
      <c r="JI374" s="156"/>
      <c r="JJ374" s="156"/>
      <c r="JK374" s="156"/>
      <c r="JL374" s="156"/>
      <c r="JM374" s="156"/>
      <c r="JN374" s="156"/>
      <c r="JO374" s="156"/>
      <c r="JP374" s="156"/>
      <c r="JQ374" s="156"/>
      <c r="JR374" s="156"/>
      <c r="JS374" s="156"/>
      <c r="JT374" s="156"/>
      <c r="JU374" s="156"/>
    </row>
    <row r="375" spans="1:281" s="174" customFormat="1" ht="19.5" customHeight="1" x14ac:dyDescent="0.35">
      <c r="A375" s="156"/>
      <c r="B375" s="813">
        <v>44348</v>
      </c>
      <c r="C375" s="814">
        <f t="shared" si="2701"/>
        <v>29682.149999999998</v>
      </c>
      <c r="D375" s="816">
        <v>0</v>
      </c>
      <c r="E375" s="816">
        <v>0</v>
      </c>
      <c r="F375" s="814">
        <f t="shared" si="2639"/>
        <v>1735.73</v>
      </c>
      <c r="G375" s="817">
        <f t="shared" si="2702"/>
        <v>31417.879999999997</v>
      </c>
      <c r="H375" s="818">
        <f t="shared" si="2703"/>
        <v>5.8477232949769482E-2</v>
      </c>
      <c r="I375" s="765">
        <f t="shared" si="2704"/>
        <v>476881.55</v>
      </c>
      <c r="J375" s="269">
        <f t="shared" si="2640"/>
        <v>0</v>
      </c>
      <c r="K375" s="267">
        <f t="shared" si="2641"/>
        <v>44348</v>
      </c>
      <c r="L375" s="162">
        <f t="shared" si="2705"/>
        <v>0</v>
      </c>
      <c r="M375" s="260">
        <v>4669.5</v>
      </c>
      <c r="N375" s="201">
        <f t="shared" si="2642"/>
        <v>0</v>
      </c>
      <c r="O375" s="161">
        <f t="shared" si="2706"/>
        <v>0</v>
      </c>
      <c r="P375" s="260">
        <v>466.95</v>
      </c>
      <c r="Q375" s="198">
        <f t="shared" si="2643"/>
        <v>0</v>
      </c>
      <c r="R375" s="161">
        <f t="shared" si="2707"/>
        <v>0</v>
      </c>
      <c r="S375" s="260">
        <v>14702</v>
      </c>
      <c r="T375" s="203">
        <f t="shared" si="2644"/>
        <v>0</v>
      </c>
      <c r="U375" s="164">
        <f t="shared" si="2708"/>
        <v>0</v>
      </c>
      <c r="V375" s="260">
        <v>1470.2</v>
      </c>
      <c r="W375" s="199">
        <f t="shared" si="2645"/>
        <v>0</v>
      </c>
      <c r="X375" s="164">
        <f t="shared" si="2709"/>
        <v>0</v>
      </c>
      <c r="Y375" s="248">
        <v>4082</v>
      </c>
      <c r="Z375" s="200">
        <f t="shared" si="2646"/>
        <v>0</v>
      </c>
      <c r="AA375" s="165">
        <f t="shared" si="2710"/>
        <v>0</v>
      </c>
      <c r="AB375" s="248">
        <v>2021.5</v>
      </c>
      <c r="AC375" s="200">
        <f t="shared" si="2647"/>
        <v>0</v>
      </c>
      <c r="AD375" s="164">
        <f t="shared" si="2711"/>
        <v>0</v>
      </c>
      <c r="AE375" s="248">
        <v>373.1</v>
      </c>
      <c r="AF375" s="200">
        <f t="shared" si="2648"/>
        <v>0</v>
      </c>
      <c r="AG375" s="164">
        <f t="shared" si="2712"/>
        <v>0</v>
      </c>
      <c r="AH375" s="439">
        <v>7186</v>
      </c>
      <c r="AI375" s="200">
        <f t="shared" si="2649"/>
        <v>0</v>
      </c>
      <c r="AJ375" s="165">
        <f t="shared" si="2713"/>
        <v>0</v>
      </c>
      <c r="AK375" s="439">
        <v>3573.5</v>
      </c>
      <c r="AL375" s="200">
        <f t="shared" si="2650"/>
        <v>0</v>
      </c>
      <c r="AM375" s="165">
        <f t="shared" si="2714"/>
        <v>0</v>
      </c>
      <c r="AN375" s="439">
        <v>1406</v>
      </c>
      <c r="AO375" s="200">
        <f t="shared" si="2651"/>
        <v>0</v>
      </c>
      <c r="AP375" s="165">
        <f t="shared" si="2715"/>
        <v>0</v>
      </c>
      <c r="AQ375" s="260">
        <v>2332</v>
      </c>
      <c r="AR375" s="200">
        <f t="shared" si="2652"/>
        <v>0</v>
      </c>
      <c r="AS375" s="165">
        <f t="shared" si="2716"/>
        <v>1</v>
      </c>
      <c r="AT375" s="260">
        <v>233.2</v>
      </c>
      <c r="AU375" s="198">
        <f t="shared" si="2653"/>
        <v>233.2</v>
      </c>
      <c r="AV375" s="162">
        <f t="shared" si="2717"/>
        <v>0</v>
      </c>
      <c r="AW375" s="260">
        <v>1077</v>
      </c>
      <c r="AX375" s="198">
        <f t="shared" si="2654"/>
        <v>0</v>
      </c>
      <c r="AY375" s="161">
        <f t="shared" si="2718"/>
        <v>0</v>
      </c>
      <c r="AZ375" s="248">
        <v>921</v>
      </c>
      <c r="BA375" s="175">
        <f t="shared" si="2655"/>
        <v>0</v>
      </c>
      <c r="BB375" s="162">
        <f t="shared" si="2719"/>
        <v>0</v>
      </c>
      <c r="BC375" s="248">
        <v>88.2</v>
      </c>
      <c r="BD375" s="175">
        <f t="shared" si="2656"/>
        <v>0</v>
      </c>
      <c r="BE375" s="162">
        <f t="shared" si="2720"/>
        <v>0</v>
      </c>
      <c r="BF375" s="248">
        <v>1657.25</v>
      </c>
      <c r="BG375" s="175">
        <f t="shared" si="2657"/>
        <v>0</v>
      </c>
      <c r="BH375" s="162">
        <f t="shared" si="2721"/>
        <v>0</v>
      </c>
      <c r="BI375" s="248">
        <v>809.13</v>
      </c>
      <c r="BJ375" s="198">
        <f t="shared" si="2658"/>
        <v>0</v>
      </c>
      <c r="BK375" s="162">
        <f t="shared" si="2722"/>
        <v>1</v>
      </c>
      <c r="BL375" s="248">
        <v>130.63</v>
      </c>
      <c r="BM375" s="198">
        <f t="shared" si="2659"/>
        <v>130.63</v>
      </c>
      <c r="BN375" s="162">
        <f t="shared" si="2723"/>
        <v>0</v>
      </c>
      <c r="BO375" s="260">
        <v>692.25</v>
      </c>
      <c r="BP375" s="198">
        <f t="shared" si="2660"/>
        <v>0</v>
      </c>
      <c r="BQ375" s="161">
        <f t="shared" si="2724"/>
        <v>0</v>
      </c>
      <c r="BR375" s="260">
        <v>1356.25</v>
      </c>
      <c r="BS375" s="175">
        <f t="shared" si="2661"/>
        <v>0</v>
      </c>
      <c r="BT375" s="161">
        <f t="shared" si="2725"/>
        <v>1</v>
      </c>
      <c r="BU375" s="260">
        <v>678.13</v>
      </c>
      <c r="BV375" s="198">
        <f t="shared" si="2662"/>
        <v>678.13</v>
      </c>
      <c r="BW375" s="162">
        <f t="shared" si="2726"/>
        <v>1</v>
      </c>
      <c r="BX375" s="260">
        <v>135.63</v>
      </c>
      <c r="BY375" s="198">
        <f t="shared" si="2663"/>
        <v>135.63</v>
      </c>
      <c r="BZ375" s="161">
        <f t="shared" si="2727"/>
        <v>0</v>
      </c>
      <c r="CA375" s="260">
        <v>1076</v>
      </c>
      <c r="CB375" s="180">
        <f t="shared" si="2664"/>
        <v>0</v>
      </c>
      <c r="CC375" s="162">
        <f t="shared" si="2728"/>
        <v>0</v>
      </c>
      <c r="CD375" s="260">
        <v>11315.6</v>
      </c>
      <c r="CE375" s="182">
        <f t="shared" si="2665"/>
        <v>0</v>
      </c>
      <c r="CF375" s="410">
        <f t="shared" si="2729"/>
        <v>0</v>
      </c>
      <c r="CG375" s="260">
        <v>7140</v>
      </c>
      <c r="CH375" s="182">
        <f t="shared" si="2666"/>
        <v>0</v>
      </c>
      <c r="CI375" s="416">
        <f t="shared" si="2730"/>
        <v>0</v>
      </c>
      <c r="CJ375" s="260">
        <v>3570</v>
      </c>
      <c r="CK375" s="444">
        <f t="shared" si="2667"/>
        <v>0</v>
      </c>
      <c r="CL375" s="162">
        <f t="shared" si="2731"/>
        <v>0</v>
      </c>
      <c r="CM375" s="260">
        <v>714</v>
      </c>
      <c r="CN375" s="873">
        <f t="shared" si="2668"/>
        <v>0</v>
      </c>
      <c r="CO375" s="158">
        <f t="shared" si="2669"/>
        <v>1177.5900000000001</v>
      </c>
      <c r="CP375" s="176">
        <f t="shared" si="2670"/>
        <v>558.14</v>
      </c>
      <c r="CQ375" s="731">
        <f t="shared" si="2671"/>
        <v>1735.73</v>
      </c>
      <c r="CR375" s="602"/>
      <c r="CS375" s="359">
        <v>44348</v>
      </c>
      <c r="CT375" s="161">
        <f t="shared" si="2732"/>
        <v>0</v>
      </c>
      <c r="CU375" s="624">
        <v>187.5</v>
      </c>
      <c r="CV375" s="175">
        <f t="shared" si="2672"/>
        <v>0</v>
      </c>
      <c r="CW375" s="161">
        <f t="shared" si="2733"/>
        <v>0</v>
      </c>
      <c r="CX375" s="624">
        <v>18.75</v>
      </c>
      <c r="CY375" s="625">
        <f t="shared" si="2673"/>
        <v>0</v>
      </c>
      <c r="CZ375" s="161">
        <f t="shared" si="2734"/>
        <v>0</v>
      </c>
      <c r="DA375" s="624">
        <v>13230</v>
      </c>
      <c r="DB375" s="626">
        <f t="shared" si="2674"/>
        <v>0</v>
      </c>
      <c r="DC375" s="161">
        <f t="shared" si="2735"/>
        <v>0</v>
      </c>
      <c r="DD375" s="624">
        <v>1323</v>
      </c>
      <c r="DE375" s="626">
        <f t="shared" si="2675"/>
        <v>0</v>
      </c>
      <c r="DF375" s="161">
        <f t="shared" si="2736"/>
        <v>0</v>
      </c>
      <c r="DG375" s="624">
        <v>4579</v>
      </c>
      <c r="DH375" s="180">
        <f t="shared" si="2676"/>
        <v>0</v>
      </c>
      <c r="DI375" s="161">
        <f t="shared" si="2737"/>
        <v>0</v>
      </c>
      <c r="DJ375" s="624">
        <v>2289.5</v>
      </c>
      <c r="DK375" s="625">
        <f t="shared" si="2677"/>
        <v>0</v>
      </c>
      <c r="DL375" s="161">
        <f t="shared" si="2738"/>
        <v>0</v>
      </c>
      <c r="DM375" s="624">
        <v>457.9</v>
      </c>
      <c r="DN375" s="625">
        <f t="shared" si="2678"/>
        <v>0</v>
      </c>
      <c r="DO375" s="161">
        <f t="shared" si="2739"/>
        <v>0</v>
      </c>
      <c r="DP375" s="624">
        <v>-4475</v>
      </c>
      <c r="DQ375" s="180">
        <f t="shared" si="2679"/>
        <v>0</v>
      </c>
      <c r="DR375" s="161">
        <f t="shared" si="2740"/>
        <v>0</v>
      </c>
      <c r="DS375" s="624">
        <v>-2237.5</v>
      </c>
      <c r="DT375" s="625">
        <f t="shared" si="2680"/>
        <v>0</v>
      </c>
      <c r="DU375" s="161">
        <f t="shared" si="2741"/>
        <v>0</v>
      </c>
      <c r="DV375" s="624">
        <v>-895</v>
      </c>
      <c r="DW375" s="180">
        <f t="shared" si="2681"/>
        <v>0</v>
      </c>
      <c r="DX375" s="161">
        <f t="shared" si="2742"/>
        <v>1</v>
      </c>
      <c r="DY375" s="624">
        <v>340</v>
      </c>
      <c r="DZ375" s="625">
        <f t="shared" si="2682"/>
        <v>340</v>
      </c>
      <c r="EA375" s="161">
        <f t="shared" si="2743"/>
        <v>0</v>
      </c>
      <c r="EB375" s="624">
        <v>34</v>
      </c>
      <c r="EC375" s="180">
        <f t="shared" si="2683"/>
        <v>0</v>
      </c>
      <c r="ED375" s="161">
        <f t="shared" si="2744"/>
        <v>2</v>
      </c>
      <c r="EE375" s="624">
        <v>-54.99</v>
      </c>
      <c r="EF375" s="625">
        <f t="shared" si="2684"/>
        <v>-109.98</v>
      </c>
      <c r="EG375" s="161">
        <f t="shared" si="2745"/>
        <v>0</v>
      </c>
      <c r="EH375" s="624">
        <v>3774.99</v>
      </c>
      <c r="EI375" s="626">
        <f t="shared" si="2685"/>
        <v>0</v>
      </c>
      <c r="EJ375" s="161">
        <f t="shared" si="2746"/>
        <v>0</v>
      </c>
      <c r="EK375" s="624">
        <v>377.5</v>
      </c>
      <c r="EL375" s="626">
        <f t="shared" si="2686"/>
        <v>0</v>
      </c>
      <c r="EM375" s="161">
        <f t="shared" si="2747"/>
        <v>0</v>
      </c>
      <c r="EN375" s="624">
        <v>1637.5</v>
      </c>
      <c r="EO375" s="180">
        <f t="shared" si="2687"/>
        <v>0</v>
      </c>
      <c r="EP375" s="161">
        <f t="shared" si="2748"/>
        <v>0</v>
      </c>
      <c r="EQ375" s="624">
        <v>818.75</v>
      </c>
      <c r="ER375" s="180">
        <f t="shared" si="2688"/>
        <v>0</v>
      </c>
      <c r="ES375" s="161">
        <f t="shared" si="2749"/>
        <v>0</v>
      </c>
      <c r="ET375" s="624">
        <v>163.75</v>
      </c>
      <c r="EU375" s="625">
        <f t="shared" si="2689"/>
        <v>0</v>
      </c>
      <c r="EV375" s="161">
        <f t="shared" si="2750"/>
        <v>1</v>
      </c>
      <c r="EW375" s="624">
        <v>218.75</v>
      </c>
      <c r="EX375" s="626">
        <f t="shared" si="2690"/>
        <v>218.75</v>
      </c>
      <c r="EY375" s="161">
        <f t="shared" si="2751"/>
        <v>1</v>
      </c>
      <c r="EZ375" s="624">
        <v>109.37</v>
      </c>
      <c r="FA375" s="180">
        <f t="shared" si="2691"/>
        <v>109.37</v>
      </c>
      <c r="FB375" s="161">
        <f t="shared" si="2752"/>
        <v>0</v>
      </c>
      <c r="FC375" s="624">
        <v>21.88</v>
      </c>
      <c r="FD375" s="625">
        <f t="shared" si="2692"/>
        <v>0</v>
      </c>
      <c r="FE375" s="161">
        <f t="shared" si="2753"/>
        <v>0</v>
      </c>
      <c r="FF375" s="624">
        <v>258</v>
      </c>
      <c r="FG375" s="180">
        <f t="shared" si="2693"/>
        <v>0</v>
      </c>
      <c r="FH375" s="863"/>
      <c r="FI375" s="436"/>
      <c r="FJ375" s="668"/>
      <c r="FK375" s="668"/>
      <c r="FL375" s="668"/>
      <c r="FM375" s="668"/>
      <c r="FN375" s="668"/>
      <c r="FO375" s="668"/>
      <c r="FP375" s="668"/>
      <c r="FQ375" s="668"/>
      <c r="FR375" s="668"/>
      <c r="FS375" s="433"/>
      <c r="FT375" s="433"/>
      <c r="FU375" s="433"/>
      <c r="FV375" s="433"/>
      <c r="FW375" s="433"/>
      <c r="FX375" s="433"/>
      <c r="FY375" s="433"/>
      <c r="FZ375" s="433"/>
      <c r="GA375" s="433"/>
      <c r="GB375" s="433"/>
      <c r="GC375" s="433"/>
      <c r="GD375" s="433"/>
      <c r="GE375" s="433"/>
      <c r="GF375" s="433"/>
      <c r="GG375" s="693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65"/>
      <c r="HG375" s="65"/>
      <c r="HH375" s="65"/>
      <c r="HI375" s="436"/>
      <c r="HJ375" s="65"/>
      <c r="HK375" s="432"/>
      <c r="HL375" s="197"/>
      <c r="HM375" s="196"/>
      <c r="HN375" s="700">
        <f t="shared" si="2694"/>
        <v>44348</v>
      </c>
      <c r="HO375" s="160">
        <f t="shared" si="2695"/>
        <v>1735.73</v>
      </c>
      <c r="HP375" s="160">
        <f t="shared" si="2696"/>
        <v>0</v>
      </c>
      <c r="HQ375" s="171">
        <f t="shared" si="2697"/>
        <v>1735.73</v>
      </c>
      <c r="HR375" s="168">
        <f t="shared" si="2698"/>
        <v>1</v>
      </c>
      <c r="HS375" s="168">
        <f t="shared" si="2699"/>
        <v>0</v>
      </c>
      <c r="HT375" s="160">
        <f t="shared" si="2754"/>
        <v>476881.55</v>
      </c>
      <c r="HU375" s="158">
        <f>MAX(HT53:HT375)</f>
        <v>476881.55</v>
      </c>
      <c r="HV375" s="158">
        <f t="shared" si="2700"/>
        <v>0</v>
      </c>
      <c r="HW375" s="170"/>
      <c r="HX375" s="468"/>
      <c r="HY375" s="156"/>
      <c r="HZ375" s="156"/>
      <c r="IA375" s="156"/>
      <c r="IB375" s="156"/>
      <c r="IC375" s="156"/>
      <c r="ID375" s="156"/>
      <c r="IE375" s="156"/>
      <c r="IF375" s="156"/>
      <c r="IG375" s="156"/>
      <c r="IH375" s="156"/>
      <c r="II375" s="156"/>
      <c r="IJ375" s="156"/>
      <c r="IK375" s="156"/>
      <c r="IL375" s="156"/>
      <c r="IM375" s="156"/>
      <c r="IN375" s="156"/>
      <c r="IO375" s="156"/>
      <c r="IP375" s="156"/>
      <c r="IQ375" s="156"/>
      <c r="IR375" s="156"/>
      <c r="IS375" s="156"/>
      <c r="IT375" s="156"/>
      <c r="IU375" s="156"/>
      <c r="IV375" s="156"/>
      <c r="IW375" s="156"/>
      <c r="IX375" s="156"/>
      <c r="IY375" s="156"/>
      <c r="IZ375" s="156"/>
      <c r="JA375" s="156"/>
      <c r="JB375" s="156"/>
      <c r="JC375" s="156"/>
      <c r="JD375" s="156"/>
      <c r="JE375" s="156"/>
      <c r="JF375" s="156"/>
      <c r="JG375" s="156"/>
      <c r="JH375" s="156"/>
      <c r="JI375" s="156"/>
      <c r="JJ375" s="156"/>
      <c r="JK375" s="156"/>
      <c r="JL375" s="156"/>
      <c r="JM375" s="156"/>
      <c r="JN375" s="156"/>
      <c r="JO375" s="156"/>
      <c r="JP375" s="156"/>
      <c r="JQ375" s="156"/>
      <c r="JR375" s="156"/>
      <c r="JS375" s="156"/>
      <c r="JT375" s="156"/>
      <c r="JU375" s="156"/>
    </row>
    <row r="376" spans="1:281" s="174" customFormat="1" ht="19.5" customHeight="1" x14ac:dyDescent="0.35">
      <c r="A376" s="156"/>
      <c r="B376" s="813">
        <v>44378</v>
      </c>
      <c r="C376" s="814">
        <f t="shared" si="2701"/>
        <v>31417.879999999997</v>
      </c>
      <c r="D376" s="816">
        <v>0</v>
      </c>
      <c r="E376" s="816">
        <v>0</v>
      </c>
      <c r="F376" s="814">
        <f t="shared" si="2639"/>
        <v>9997.119999999999</v>
      </c>
      <c r="G376" s="817">
        <f t="shared" si="2702"/>
        <v>41415</v>
      </c>
      <c r="H376" s="818">
        <f t="shared" si="2703"/>
        <v>0.31819842713766811</v>
      </c>
      <c r="I376" s="765">
        <f t="shared" si="2704"/>
        <v>486878.67</v>
      </c>
      <c r="J376" s="269">
        <f t="shared" si="2640"/>
        <v>0</v>
      </c>
      <c r="K376" s="267">
        <f t="shared" si="2641"/>
        <v>44378</v>
      </c>
      <c r="L376" s="162">
        <f t="shared" si="2705"/>
        <v>0</v>
      </c>
      <c r="M376" s="260">
        <v>4888</v>
      </c>
      <c r="N376" s="201">
        <f t="shared" si="2642"/>
        <v>0</v>
      </c>
      <c r="O376" s="161">
        <f t="shared" si="2706"/>
        <v>0</v>
      </c>
      <c r="P376" s="260">
        <v>488.8</v>
      </c>
      <c r="Q376" s="202">
        <f t="shared" si="2643"/>
        <v>0</v>
      </c>
      <c r="R376" s="161">
        <f t="shared" si="2707"/>
        <v>0</v>
      </c>
      <c r="S376" s="260">
        <v>8102</v>
      </c>
      <c r="T376" s="203">
        <f t="shared" si="2644"/>
        <v>0</v>
      </c>
      <c r="U376" s="164">
        <f t="shared" si="2708"/>
        <v>0</v>
      </c>
      <c r="V376" s="260">
        <v>810.2</v>
      </c>
      <c r="W376" s="199">
        <f t="shared" si="2645"/>
        <v>0</v>
      </c>
      <c r="X376" s="164">
        <f t="shared" si="2709"/>
        <v>0</v>
      </c>
      <c r="Y376" s="247">
        <v>-11715</v>
      </c>
      <c r="Z376" s="200">
        <f t="shared" si="2646"/>
        <v>0</v>
      </c>
      <c r="AA376" s="165">
        <f t="shared" si="2710"/>
        <v>0</v>
      </c>
      <c r="AB376" s="247">
        <v>-5955</v>
      </c>
      <c r="AC376" s="200">
        <f t="shared" si="2647"/>
        <v>0</v>
      </c>
      <c r="AD376" s="164">
        <f t="shared" si="2711"/>
        <v>0</v>
      </c>
      <c r="AE376" s="247">
        <v>-1347</v>
      </c>
      <c r="AF376" s="200">
        <f t="shared" si="2648"/>
        <v>0</v>
      </c>
      <c r="AG376" s="164">
        <f t="shared" si="2712"/>
        <v>0</v>
      </c>
      <c r="AH376" s="439">
        <v>3235</v>
      </c>
      <c r="AI376" s="200">
        <f t="shared" si="2649"/>
        <v>0</v>
      </c>
      <c r="AJ376" s="165">
        <f t="shared" si="2713"/>
        <v>0</v>
      </c>
      <c r="AK376" s="439">
        <v>1617.5</v>
      </c>
      <c r="AL376" s="200">
        <f t="shared" si="2650"/>
        <v>0</v>
      </c>
      <c r="AM376" s="165">
        <f t="shared" si="2714"/>
        <v>0</v>
      </c>
      <c r="AN376" s="439">
        <v>647</v>
      </c>
      <c r="AO376" s="200">
        <f t="shared" si="2651"/>
        <v>0</v>
      </c>
      <c r="AP376" s="165">
        <f t="shared" si="2715"/>
        <v>0</v>
      </c>
      <c r="AQ376" s="260">
        <v>1609</v>
      </c>
      <c r="AR376" s="200">
        <f t="shared" si="2652"/>
        <v>0</v>
      </c>
      <c r="AS376" s="165">
        <f t="shared" si="2716"/>
        <v>1</v>
      </c>
      <c r="AT376" s="260">
        <v>160.9</v>
      </c>
      <c r="AU376" s="198">
        <f t="shared" si="2653"/>
        <v>160.9</v>
      </c>
      <c r="AV376" s="162">
        <f t="shared" si="2717"/>
        <v>0</v>
      </c>
      <c r="AW376" s="260">
        <v>486</v>
      </c>
      <c r="AX376" s="198">
        <f t="shared" si="2654"/>
        <v>0</v>
      </c>
      <c r="AY376" s="161">
        <f t="shared" si="2718"/>
        <v>0</v>
      </c>
      <c r="AZ376" s="248">
        <v>28.5</v>
      </c>
      <c r="BA376" s="175">
        <f t="shared" si="2655"/>
        <v>0</v>
      </c>
      <c r="BB376" s="162">
        <f t="shared" si="2719"/>
        <v>0</v>
      </c>
      <c r="BC376" s="247">
        <v>-1.05</v>
      </c>
      <c r="BD376" s="175">
        <f t="shared" si="2656"/>
        <v>0</v>
      </c>
      <c r="BE376" s="162">
        <f t="shared" si="2720"/>
        <v>0</v>
      </c>
      <c r="BF376" s="247">
        <v>-426.25</v>
      </c>
      <c r="BG376" s="175">
        <f t="shared" si="2657"/>
        <v>0</v>
      </c>
      <c r="BH376" s="162">
        <f t="shared" si="2721"/>
        <v>0</v>
      </c>
      <c r="BI376" s="247">
        <v>-213.13</v>
      </c>
      <c r="BJ376" s="198">
        <f t="shared" si="2658"/>
        <v>0</v>
      </c>
      <c r="BK376" s="162">
        <f t="shared" si="2722"/>
        <v>1</v>
      </c>
      <c r="BL376" s="247">
        <v>-42.63</v>
      </c>
      <c r="BM376" s="198">
        <f t="shared" si="2659"/>
        <v>-42.63</v>
      </c>
      <c r="BN376" s="162">
        <f t="shared" si="2723"/>
        <v>0</v>
      </c>
      <c r="BO376" s="259">
        <v>-426.5</v>
      </c>
      <c r="BP376" s="198">
        <f t="shared" si="2660"/>
        <v>0</v>
      </c>
      <c r="BQ376" s="161">
        <f t="shared" si="2724"/>
        <v>0</v>
      </c>
      <c r="BR376" s="259">
        <v>-857.75</v>
      </c>
      <c r="BS376" s="201">
        <f t="shared" si="2661"/>
        <v>0</v>
      </c>
      <c r="BT376" s="161">
        <f t="shared" si="2725"/>
        <v>1</v>
      </c>
      <c r="BU376" s="259">
        <v>-857.75</v>
      </c>
      <c r="BV376" s="198">
        <f t="shared" si="2662"/>
        <v>-857.75</v>
      </c>
      <c r="BW376" s="162">
        <f t="shared" si="2726"/>
        <v>1</v>
      </c>
      <c r="BX376" s="259">
        <v>-857.75</v>
      </c>
      <c r="BY376" s="198">
        <f t="shared" si="2663"/>
        <v>-857.75</v>
      </c>
      <c r="BZ376" s="161">
        <f t="shared" si="2727"/>
        <v>0</v>
      </c>
      <c r="CA376" s="259">
        <v>-920.98</v>
      </c>
      <c r="CB376" s="180">
        <f t="shared" si="2664"/>
        <v>0</v>
      </c>
      <c r="CC376" s="162">
        <f t="shared" si="2728"/>
        <v>0</v>
      </c>
      <c r="CD376" s="259">
        <v>-15039</v>
      </c>
      <c r="CE376" s="182">
        <f t="shared" si="2665"/>
        <v>0</v>
      </c>
      <c r="CF376" s="410">
        <f t="shared" si="2729"/>
        <v>0</v>
      </c>
      <c r="CG376" s="259">
        <v>-1608</v>
      </c>
      <c r="CH376" s="182">
        <f t="shared" si="2666"/>
        <v>0</v>
      </c>
      <c r="CI376" s="416">
        <f t="shared" si="2730"/>
        <v>0</v>
      </c>
      <c r="CJ376" s="259">
        <v>-843</v>
      </c>
      <c r="CK376" s="444">
        <f t="shared" si="2667"/>
        <v>0</v>
      </c>
      <c r="CL376" s="162">
        <f t="shared" si="2731"/>
        <v>0</v>
      </c>
      <c r="CM376" s="259">
        <v>-231</v>
      </c>
      <c r="CN376" s="873">
        <f t="shared" si="2668"/>
        <v>0</v>
      </c>
      <c r="CO376" s="158">
        <f t="shared" si="2669"/>
        <v>-1597.23</v>
      </c>
      <c r="CP376" s="176">
        <f t="shared" si="2670"/>
        <v>11594.349999999999</v>
      </c>
      <c r="CQ376" s="731">
        <f t="shared" si="2671"/>
        <v>9997.119999999999</v>
      </c>
      <c r="CR376" s="602"/>
      <c r="CS376" s="359">
        <v>44378</v>
      </c>
      <c r="CT376" s="161">
        <f t="shared" si="2732"/>
        <v>0</v>
      </c>
      <c r="CU376" s="624">
        <v>4975</v>
      </c>
      <c r="CV376" s="175">
        <f t="shared" si="2672"/>
        <v>0</v>
      </c>
      <c r="CW376" s="161">
        <f t="shared" si="2733"/>
        <v>0</v>
      </c>
      <c r="CX376" s="624">
        <v>497.5</v>
      </c>
      <c r="CY376" s="625">
        <f t="shared" si="2673"/>
        <v>0</v>
      </c>
      <c r="CZ376" s="161">
        <f t="shared" si="2734"/>
        <v>0</v>
      </c>
      <c r="DA376" s="624">
        <v>9485</v>
      </c>
      <c r="DB376" s="626">
        <f t="shared" si="2674"/>
        <v>0</v>
      </c>
      <c r="DC376" s="161">
        <f t="shared" si="2735"/>
        <v>0</v>
      </c>
      <c r="DD376" s="624">
        <v>948.5</v>
      </c>
      <c r="DE376" s="626">
        <f t="shared" si="2675"/>
        <v>0</v>
      </c>
      <c r="DF376" s="161">
        <f t="shared" si="2736"/>
        <v>0</v>
      </c>
      <c r="DG376" s="624">
        <v>-5284</v>
      </c>
      <c r="DH376" s="180">
        <f t="shared" si="2676"/>
        <v>0</v>
      </c>
      <c r="DI376" s="161">
        <f t="shared" si="2737"/>
        <v>0</v>
      </c>
      <c r="DJ376" s="624">
        <v>-2642</v>
      </c>
      <c r="DK376" s="625">
        <f t="shared" si="2677"/>
        <v>0</v>
      </c>
      <c r="DL376" s="161">
        <f t="shared" si="2738"/>
        <v>0</v>
      </c>
      <c r="DM376" s="624">
        <v>-528.4</v>
      </c>
      <c r="DN376" s="625">
        <f t="shared" si="2678"/>
        <v>0</v>
      </c>
      <c r="DO376" s="161">
        <f t="shared" si="2739"/>
        <v>0</v>
      </c>
      <c r="DP376" s="624">
        <v>-3049.98</v>
      </c>
      <c r="DQ376" s="180">
        <f t="shared" si="2679"/>
        <v>0</v>
      </c>
      <c r="DR376" s="161">
        <f t="shared" si="2740"/>
        <v>0</v>
      </c>
      <c r="DS376" s="624">
        <v>-1524.99</v>
      </c>
      <c r="DT376" s="625">
        <f t="shared" si="2680"/>
        <v>0</v>
      </c>
      <c r="DU376" s="161">
        <f t="shared" si="2741"/>
        <v>0</v>
      </c>
      <c r="DV376" s="624">
        <v>-610</v>
      </c>
      <c r="DW376" s="180">
        <f t="shared" si="2681"/>
        <v>0</v>
      </c>
      <c r="DX376" s="161">
        <f t="shared" si="2742"/>
        <v>1</v>
      </c>
      <c r="DY376" s="624">
        <v>1460</v>
      </c>
      <c r="DZ376" s="625">
        <f t="shared" si="2682"/>
        <v>1460</v>
      </c>
      <c r="EA376" s="161">
        <f t="shared" si="2743"/>
        <v>0</v>
      </c>
      <c r="EB376" s="624">
        <v>146</v>
      </c>
      <c r="EC376" s="180">
        <f t="shared" si="2683"/>
        <v>0</v>
      </c>
      <c r="ED376" s="161">
        <f t="shared" si="2744"/>
        <v>2</v>
      </c>
      <c r="EE376" s="624">
        <v>2849.99</v>
      </c>
      <c r="EF376" s="625">
        <f t="shared" si="2684"/>
        <v>5699.98</v>
      </c>
      <c r="EG376" s="161">
        <f t="shared" si="2745"/>
        <v>0</v>
      </c>
      <c r="EH376" s="624">
        <v>1375.01</v>
      </c>
      <c r="EI376" s="626">
        <f t="shared" si="2685"/>
        <v>0</v>
      </c>
      <c r="EJ376" s="161">
        <f t="shared" si="2746"/>
        <v>0</v>
      </c>
      <c r="EK376" s="624">
        <v>137.5</v>
      </c>
      <c r="EL376" s="626">
        <f t="shared" si="2686"/>
        <v>0</v>
      </c>
      <c r="EM376" s="161">
        <f t="shared" si="2747"/>
        <v>0</v>
      </c>
      <c r="EN376" s="624">
        <v>-1575</v>
      </c>
      <c r="EO376" s="180">
        <f t="shared" si="2687"/>
        <v>0</v>
      </c>
      <c r="EP376" s="161">
        <f t="shared" si="2748"/>
        <v>0</v>
      </c>
      <c r="EQ376" s="624">
        <v>-787.5</v>
      </c>
      <c r="ER376" s="180">
        <f t="shared" si="2688"/>
        <v>0</v>
      </c>
      <c r="ES376" s="161">
        <f t="shared" si="2749"/>
        <v>0</v>
      </c>
      <c r="ET376" s="624">
        <v>-157.5</v>
      </c>
      <c r="EU376" s="625">
        <f t="shared" si="2689"/>
        <v>0</v>
      </c>
      <c r="EV376" s="161">
        <f t="shared" si="2750"/>
        <v>1</v>
      </c>
      <c r="EW376" s="624">
        <v>2956.25</v>
      </c>
      <c r="EX376" s="626">
        <f t="shared" si="2690"/>
        <v>2956.25</v>
      </c>
      <c r="EY376" s="161">
        <f t="shared" si="2751"/>
        <v>1</v>
      </c>
      <c r="EZ376" s="624">
        <v>1478.12</v>
      </c>
      <c r="FA376" s="180">
        <f t="shared" si="2691"/>
        <v>1478.12</v>
      </c>
      <c r="FB376" s="161">
        <f t="shared" si="2752"/>
        <v>0</v>
      </c>
      <c r="FC376" s="624">
        <v>295.62</v>
      </c>
      <c r="FD376" s="625">
        <f t="shared" si="2692"/>
        <v>0</v>
      </c>
      <c r="FE376" s="161">
        <f t="shared" si="2753"/>
        <v>0</v>
      </c>
      <c r="FF376" s="624">
        <v>358</v>
      </c>
      <c r="FG376" s="180">
        <f t="shared" si="2693"/>
        <v>0</v>
      </c>
      <c r="FH376" s="863"/>
      <c r="FI376" s="436"/>
      <c r="FJ376" s="668"/>
      <c r="FK376" s="668"/>
      <c r="FL376" s="668"/>
      <c r="FM376" s="668"/>
      <c r="FN376" s="668"/>
      <c r="FO376" s="668"/>
      <c r="FP376" s="668"/>
      <c r="FQ376" s="668"/>
      <c r="FR376" s="668"/>
      <c r="FS376" s="433"/>
      <c r="FT376" s="433"/>
      <c r="FU376" s="433"/>
      <c r="FV376" s="433"/>
      <c r="FW376" s="433"/>
      <c r="FX376" s="433"/>
      <c r="FY376" s="433"/>
      <c r="FZ376" s="433"/>
      <c r="GA376" s="433"/>
      <c r="GB376" s="433"/>
      <c r="GC376" s="433"/>
      <c r="GD376" s="433"/>
      <c r="GE376" s="433"/>
      <c r="GF376" s="433"/>
      <c r="GG376" s="695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65"/>
      <c r="HG376" s="65"/>
      <c r="HH376" s="65"/>
      <c r="HI376" s="436"/>
      <c r="HJ376" s="65"/>
      <c r="HK376" s="432"/>
      <c r="HL376" s="197"/>
      <c r="HM376" s="196"/>
      <c r="HN376" s="700">
        <f t="shared" si="2694"/>
        <v>44378</v>
      </c>
      <c r="HO376" s="160">
        <f t="shared" si="2695"/>
        <v>9997.119999999999</v>
      </c>
      <c r="HP376" s="160">
        <f t="shared" si="2696"/>
        <v>0</v>
      </c>
      <c r="HQ376" s="171">
        <f t="shared" si="2697"/>
        <v>9997.119999999999</v>
      </c>
      <c r="HR376" s="168">
        <f t="shared" si="2698"/>
        <v>1</v>
      </c>
      <c r="HS376" s="168">
        <f t="shared" si="2699"/>
        <v>0</v>
      </c>
      <c r="HT376" s="160">
        <f t="shared" si="2754"/>
        <v>486878.67</v>
      </c>
      <c r="HU376" s="158">
        <f>MAX(HT54:HT376)</f>
        <v>486878.67</v>
      </c>
      <c r="HV376" s="158">
        <f t="shared" si="2700"/>
        <v>0</v>
      </c>
      <c r="HW376" s="170"/>
      <c r="HX376" s="468"/>
      <c r="HY376" s="156"/>
      <c r="HZ376" s="156"/>
      <c r="IA376" s="156"/>
      <c r="IB376" s="156"/>
      <c r="IC376" s="156"/>
      <c r="ID376" s="156"/>
      <c r="IE376" s="156"/>
      <c r="IF376" s="156"/>
      <c r="IG376" s="156"/>
      <c r="IH376" s="156"/>
      <c r="II376" s="156"/>
      <c r="IJ376" s="156"/>
      <c r="IK376" s="156"/>
      <c r="IL376" s="156"/>
      <c r="IM376" s="156"/>
      <c r="IN376" s="156"/>
      <c r="IO376" s="156"/>
      <c r="IP376" s="156"/>
      <c r="IQ376" s="156"/>
      <c r="IR376" s="156"/>
      <c r="IS376" s="156"/>
      <c r="IT376" s="156"/>
      <c r="IU376" s="156"/>
      <c r="IV376" s="156"/>
      <c r="IW376" s="156"/>
      <c r="IX376" s="156"/>
      <c r="IY376" s="156"/>
      <c r="IZ376" s="156"/>
      <c r="JA376" s="156"/>
      <c r="JB376" s="156"/>
      <c r="JC376" s="156"/>
      <c r="JD376" s="156"/>
      <c r="JE376" s="156"/>
      <c r="JF376" s="156"/>
      <c r="JG376" s="156"/>
      <c r="JH376" s="156"/>
      <c r="JI376" s="156"/>
      <c r="JJ376" s="156"/>
      <c r="JK376" s="156"/>
      <c r="JL376" s="156"/>
      <c r="JM376" s="156"/>
      <c r="JN376" s="156"/>
      <c r="JO376" s="156"/>
      <c r="JP376" s="156"/>
      <c r="JQ376" s="156"/>
      <c r="JR376" s="156"/>
      <c r="JS376" s="156"/>
      <c r="JT376" s="156"/>
      <c r="JU376" s="156"/>
    </row>
    <row r="377" spans="1:281" s="174" customFormat="1" ht="19.5" customHeight="1" x14ac:dyDescent="0.35">
      <c r="A377" s="156"/>
      <c r="B377" s="813">
        <v>44409</v>
      </c>
      <c r="C377" s="814">
        <f t="shared" si="2701"/>
        <v>41415</v>
      </c>
      <c r="D377" s="816">
        <v>0</v>
      </c>
      <c r="E377" s="816">
        <v>0</v>
      </c>
      <c r="F377" s="814">
        <f t="shared" si="2639"/>
        <v>5436.02</v>
      </c>
      <c r="G377" s="817">
        <f t="shared" si="2702"/>
        <v>46851.020000000004</v>
      </c>
      <c r="H377" s="818">
        <f t="shared" si="2703"/>
        <v>0.13125727393456479</v>
      </c>
      <c r="I377" s="765">
        <f t="shared" si="2704"/>
        <v>492314.69</v>
      </c>
      <c r="J377" s="269">
        <f t="shared" si="2640"/>
        <v>0</v>
      </c>
      <c r="K377" s="267">
        <f t="shared" si="2641"/>
        <v>44409</v>
      </c>
      <c r="L377" s="162">
        <f t="shared" si="2705"/>
        <v>0</v>
      </c>
      <c r="M377" s="260">
        <v>6371</v>
      </c>
      <c r="N377" s="201">
        <f t="shared" si="2642"/>
        <v>0</v>
      </c>
      <c r="O377" s="161">
        <f t="shared" si="2706"/>
        <v>0</v>
      </c>
      <c r="P377" s="260">
        <v>637.1</v>
      </c>
      <c r="Q377" s="202">
        <f t="shared" si="2643"/>
        <v>0</v>
      </c>
      <c r="R377" s="161">
        <f t="shared" si="2707"/>
        <v>0</v>
      </c>
      <c r="S377" s="260">
        <v>7440</v>
      </c>
      <c r="T377" s="203">
        <f t="shared" si="2644"/>
        <v>0</v>
      </c>
      <c r="U377" s="164">
        <f t="shared" si="2708"/>
        <v>0</v>
      </c>
      <c r="V377" s="260">
        <v>673.8</v>
      </c>
      <c r="W377" s="199">
        <f t="shared" si="2645"/>
        <v>0</v>
      </c>
      <c r="X377" s="164">
        <f t="shared" si="2709"/>
        <v>0</v>
      </c>
      <c r="Y377" s="247">
        <v>-8628</v>
      </c>
      <c r="Z377" s="200">
        <f t="shared" si="2646"/>
        <v>0</v>
      </c>
      <c r="AA377" s="165">
        <f t="shared" si="2710"/>
        <v>0</v>
      </c>
      <c r="AB377" s="247">
        <v>-4353</v>
      </c>
      <c r="AC377" s="200">
        <f t="shared" si="2647"/>
        <v>0</v>
      </c>
      <c r="AD377" s="164">
        <f t="shared" si="2711"/>
        <v>0</v>
      </c>
      <c r="AE377" s="247">
        <v>-933</v>
      </c>
      <c r="AF377" s="200">
        <f t="shared" si="2648"/>
        <v>0</v>
      </c>
      <c r="AG377" s="164">
        <f t="shared" si="2712"/>
        <v>0</v>
      </c>
      <c r="AH377" s="439">
        <v>7435</v>
      </c>
      <c r="AI377" s="200">
        <f t="shared" si="2649"/>
        <v>0</v>
      </c>
      <c r="AJ377" s="165">
        <f t="shared" si="2713"/>
        <v>0</v>
      </c>
      <c r="AK377" s="439">
        <v>3717.5</v>
      </c>
      <c r="AL377" s="200">
        <f t="shared" si="2650"/>
        <v>0</v>
      </c>
      <c r="AM377" s="165">
        <f t="shared" si="2714"/>
        <v>0</v>
      </c>
      <c r="AN377" s="439">
        <v>1487</v>
      </c>
      <c r="AO377" s="200">
        <f t="shared" si="2651"/>
        <v>0</v>
      </c>
      <c r="AP377" s="165">
        <f t="shared" si="2715"/>
        <v>0</v>
      </c>
      <c r="AQ377" s="260">
        <v>224</v>
      </c>
      <c r="AR377" s="200">
        <f t="shared" si="2652"/>
        <v>0</v>
      </c>
      <c r="AS377" s="165">
        <f t="shared" si="2716"/>
        <v>1</v>
      </c>
      <c r="AT377" s="260">
        <v>22.4</v>
      </c>
      <c r="AU377" s="198">
        <f t="shared" si="2653"/>
        <v>22.4</v>
      </c>
      <c r="AV377" s="162">
        <f t="shared" si="2717"/>
        <v>0</v>
      </c>
      <c r="AW377" s="260">
        <v>909</v>
      </c>
      <c r="AX377" s="198">
        <f t="shared" si="2654"/>
        <v>0</v>
      </c>
      <c r="AY377" s="161">
        <f t="shared" si="2718"/>
        <v>0</v>
      </c>
      <c r="AZ377" s="247">
        <v>-4881</v>
      </c>
      <c r="BA377" s="175">
        <f t="shared" si="2655"/>
        <v>0</v>
      </c>
      <c r="BB377" s="162">
        <f t="shared" si="2719"/>
        <v>0</v>
      </c>
      <c r="BC377" s="247">
        <v>-503.7</v>
      </c>
      <c r="BD377" s="175">
        <f t="shared" si="2656"/>
        <v>0</v>
      </c>
      <c r="BE377" s="162">
        <f t="shared" si="2720"/>
        <v>0</v>
      </c>
      <c r="BF377" s="247">
        <v>-3232</v>
      </c>
      <c r="BG377" s="175">
        <f t="shared" si="2657"/>
        <v>0</v>
      </c>
      <c r="BH377" s="162">
        <f t="shared" si="2721"/>
        <v>0</v>
      </c>
      <c r="BI377" s="247">
        <v>-1674.5</v>
      </c>
      <c r="BJ377" s="198">
        <f t="shared" si="2658"/>
        <v>0</v>
      </c>
      <c r="BK377" s="162">
        <f t="shared" si="2722"/>
        <v>1</v>
      </c>
      <c r="BL377" s="247">
        <v>-428.5</v>
      </c>
      <c r="BM377" s="198">
        <f t="shared" si="2659"/>
        <v>-428.5</v>
      </c>
      <c r="BN377" s="162">
        <f t="shared" si="2723"/>
        <v>0</v>
      </c>
      <c r="BO377" s="259">
        <v>-1182.75</v>
      </c>
      <c r="BP377" s="198">
        <f t="shared" si="2660"/>
        <v>0</v>
      </c>
      <c r="BQ377" s="161">
        <f t="shared" si="2724"/>
        <v>0</v>
      </c>
      <c r="BR377" s="259">
        <v>-2559.25</v>
      </c>
      <c r="BS377" s="201">
        <f t="shared" si="2661"/>
        <v>0</v>
      </c>
      <c r="BT377" s="161">
        <f t="shared" si="2725"/>
        <v>1</v>
      </c>
      <c r="BU377" s="259">
        <v>-1318.63</v>
      </c>
      <c r="BV377" s="198">
        <f t="shared" si="2662"/>
        <v>-1318.63</v>
      </c>
      <c r="BW377" s="162">
        <f t="shared" si="2726"/>
        <v>1</v>
      </c>
      <c r="BX377" s="259">
        <v>-326.13</v>
      </c>
      <c r="BY377" s="198">
        <f t="shared" si="2663"/>
        <v>-326.13</v>
      </c>
      <c r="BZ377" s="161">
        <f t="shared" si="2727"/>
        <v>0</v>
      </c>
      <c r="CA377" s="259">
        <v>-1355</v>
      </c>
      <c r="CB377" s="180">
        <f t="shared" si="2664"/>
        <v>0</v>
      </c>
      <c r="CC377" s="162">
        <f t="shared" si="2728"/>
        <v>0</v>
      </c>
      <c r="CD377" s="260">
        <v>37200</v>
      </c>
      <c r="CE377" s="182">
        <f t="shared" si="2665"/>
        <v>0</v>
      </c>
      <c r="CF377" s="410">
        <f t="shared" si="2729"/>
        <v>0</v>
      </c>
      <c r="CG377" s="259">
        <v>-1839</v>
      </c>
      <c r="CH377" s="182">
        <f t="shared" si="2666"/>
        <v>0</v>
      </c>
      <c r="CI377" s="416">
        <f t="shared" si="2730"/>
        <v>0</v>
      </c>
      <c r="CJ377" s="259">
        <v>-939</v>
      </c>
      <c r="CK377" s="444">
        <f t="shared" si="2667"/>
        <v>0</v>
      </c>
      <c r="CL377" s="162">
        <f t="shared" si="2731"/>
        <v>0</v>
      </c>
      <c r="CM377" s="259">
        <v>-219</v>
      </c>
      <c r="CN377" s="873">
        <f t="shared" si="2668"/>
        <v>0</v>
      </c>
      <c r="CO377" s="158">
        <f t="shared" si="2669"/>
        <v>-2050.86</v>
      </c>
      <c r="CP377" s="176">
        <f t="shared" si="2670"/>
        <v>7486.88</v>
      </c>
      <c r="CQ377" s="731">
        <f t="shared" si="2671"/>
        <v>5436.02</v>
      </c>
      <c r="CR377" s="602"/>
      <c r="CS377" s="359">
        <v>44409</v>
      </c>
      <c r="CT377" s="161">
        <f t="shared" si="2732"/>
        <v>0</v>
      </c>
      <c r="CU377" s="624">
        <v>5925</v>
      </c>
      <c r="CV377" s="175">
        <f t="shared" si="2672"/>
        <v>0</v>
      </c>
      <c r="CW377" s="161">
        <f t="shared" si="2733"/>
        <v>0</v>
      </c>
      <c r="CX377" s="624">
        <v>592.5</v>
      </c>
      <c r="CY377" s="625">
        <f t="shared" si="2673"/>
        <v>0</v>
      </c>
      <c r="CZ377" s="161">
        <f t="shared" si="2734"/>
        <v>0</v>
      </c>
      <c r="DA377" s="624">
        <v>-3765</v>
      </c>
      <c r="DB377" s="626">
        <f t="shared" si="2674"/>
        <v>0</v>
      </c>
      <c r="DC377" s="161">
        <f t="shared" si="2735"/>
        <v>0</v>
      </c>
      <c r="DD377" s="624">
        <v>-376.5</v>
      </c>
      <c r="DE377" s="626">
        <f t="shared" si="2675"/>
        <v>0</v>
      </c>
      <c r="DF377" s="161">
        <f t="shared" si="2736"/>
        <v>0</v>
      </c>
      <c r="DG377" s="624">
        <v>5551</v>
      </c>
      <c r="DH377" s="180">
        <f t="shared" si="2676"/>
        <v>0</v>
      </c>
      <c r="DI377" s="161">
        <f t="shared" si="2737"/>
        <v>0</v>
      </c>
      <c r="DJ377" s="624">
        <v>2775.5</v>
      </c>
      <c r="DK377" s="625">
        <f t="shared" si="2677"/>
        <v>0</v>
      </c>
      <c r="DL377" s="161">
        <f t="shared" si="2738"/>
        <v>0</v>
      </c>
      <c r="DM377" s="624">
        <v>555.1</v>
      </c>
      <c r="DN377" s="625">
        <f t="shared" si="2678"/>
        <v>0</v>
      </c>
      <c r="DO377" s="161">
        <f t="shared" si="2739"/>
        <v>0</v>
      </c>
      <c r="DP377" s="624">
        <v>7400.02</v>
      </c>
      <c r="DQ377" s="180">
        <f t="shared" si="2679"/>
        <v>0</v>
      </c>
      <c r="DR377" s="161">
        <f t="shared" si="2740"/>
        <v>0</v>
      </c>
      <c r="DS377" s="624">
        <v>3700.01</v>
      </c>
      <c r="DT377" s="625">
        <f t="shared" si="2680"/>
        <v>0</v>
      </c>
      <c r="DU377" s="161">
        <f t="shared" si="2741"/>
        <v>0</v>
      </c>
      <c r="DV377" s="624">
        <v>1480.01</v>
      </c>
      <c r="DW377" s="180">
        <f t="shared" si="2681"/>
        <v>0</v>
      </c>
      <c r="DX377" s="161">
        <f t="shared" si="2742"/>
        <v>1</v>
      </c>
      <c r="DY377" s="624">
        <v>1890</v>
      </c>
      <c r="DZ377" s="625">
        <f t="shared" si="2682"/>
        <v>1890</v>
      </c>
      <c r="EA377" s="161">
        <f t="shared" si="2743"/>
        <v>0</v>
      </c>
      <c r="EB377" s="624">
        <v>189</v>
      </c>
      <c r="EC377" s="180">
        <f t="shared" si="2683"/>
        <v>0</v>
      </c>
      <c r="ED377" s="161">
        <f t="shared" si="2744"/>
        <v>2</v>
      </c>
      <c r="EE377" s="624">
        <v>1200</v>
      </c>
      <c r="EF377" s="625">
        <f t="shared" si="2684"/>
        <v>2400</v>
      </c>
      <c r="EG377" s="161">
        <f t="shared" si="2745"/>
        <v>0</v>
      </c>
      <c r="EH377" s="624">
        <v>3474.99</v>
      </c>
      <c r="EI377" s="626">
        <f t="shared" si="2685"/>
        <v>0</v>
      </c>
      <c r="EJ377" s="161">
        <f t="shared" si="2746"/>
        <v>0</v>
      </c>
      <c r="EK377" s="624">
        <v>347.5</v>
      </c>
      <c r="EL377" s="626">
        <f t="shared" si="2686"/>
        <v>0</v>
      </c>
      <c r="EM377" s="161">
        <f t="shared" si="2747"/>
        <v>0</v>
      </c>
      <c r="EN377" s="624">
        <v>-331.25</v>
      </c>
      <c r="EO377" s="180">
        <f t="shared" si="2687"/>
        <v>0</v>
      </c>
      <c r="EP377" s="161">
        <f t="shared" si="2748"/>
        <v>0</v>
      </c>
      <c r="EQ377" s="624">
        <v>-165.63</v>
      </c>
      <c r="ER377" s="180">
        <f t="shared" si="2688"/>
        <v>0</v>
      </c>
      <c r="ES377" s="161">
        <f t="shared" si="2749"/>
        <v>0</v>
      </c>
      <c r="ET377" s="624">
        <v>-33.130000000000003</v>
      </c>
      <c r="EU377" s="625">
        <f t="shared" si="2689"/>
        <v>0</v>
      </c>
      <c r="EV377" s="161">
        <f t="shared" si="2750"/>
        <v>1</v>
      </c>
      <c r="EW377" s="624">
        <v>2131.25</v>
      </c>
      <c r="EX377" s="626">
        <f t="shared" si="2690"/>
        <v>2131.25</v>
      </c>
      <c r="EY377" s="161">
        <f t="shared" si="2751"/>
        <v>1</v>
      </c>
      <c r="EZ377" s="624">
        <v>1065.6300000000001</v>
      </c>
      <c r="FA377" s="180">
        <f t="shared" si="2691"/>
        <v>1065.6300000000001</v>
      </c>
      <c r="FB377" s="161">
        <f t="shared" si="2752"/>
        <v>0</v>
      </c>
      <c r="FC377" s="624">
        <v>213.13</v>
      </c>
      <c r="FD377" s="625">
        <f t="shared" si="2692"/>
        <v>0</v>
      </c>
      <c r="FE377" s="161">
        <f t="shared" si="2753"/>
        <v>0</v>
      </c>
      <c r="FF377" s="624">
        <v>970</v>
      </c>
      <c r="FG377" s="180">
        <f t="shared" si="2693"/>
        <v>0</v>
      </c>
      <c r="FH377" s="863"/>
      <c r="FI377" s="436"/>
      <c r="FJ377" s="668"/>
      <c r="FK377" s="668"/>
      <c r="FL377" s="668"/>
      <c r="FM377" s="668"/>
      <c r="FN377" s="668"/>
      <c r="FO377" s="668"/>
      <c r="FP377" s="668"/>
      <c r="FQ377" s="668"/>
      <c r="FR377" s="668"/>
      <c r="FS377" s="433"/>
      <c r="FT377" s="433"/>
      <c r="FU377" s="433"/>
      <c r="FV377" s="433"/>
      <c r="FW377" s="433"/>
      <c r="FX377" s="433"/>
      <c r="FY377" s="433"/>
      <c r="FZ377" s="433"/>
      <c r="GA377" s="433"/>
      <c r="GB377" s="433"/>
      <c r="GC377" s="433"/>
      <c r="GD377" s="433"/>
      <c r="GE377" s="433"/>
      <c r="GF377" s="433"/>
      <c r="GG377" s="693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65"/>
      <c r="HG377" s="65"/>
      <c r="HH377" s="65"/>
      <c r="HI377" s="436"/>
      <c r="HJ377" s="65"/>
      <c r="HK377" s="432"/>
      <c r="HL377" s="197"/>
      <c r="HM377" s="196"/>
      <c r="HN377" s="700">
        <f t="shared" si="2694"/>
        <v>44409</v>
      </c>
      <c r="HO377" s="160">
        <f t="shared" si="2695"/>
        <v>5436.02</v>
      </c>
      <c r="HP377" s="160">
        <f t="shared" si="2696"/>
        <v>0</v>
      </c>
      <c r="HQ377" s="171">
        <f t="shared" si="2697"/>
        <v>5436.02</v>
      </c>
      <c r="HR377" s="168">
        <f t="shared" si="2698"/>
        <v>1</v>
      </c>
      <c r="HS377" s="168">
        <f t="shared" si="2699"/>
        <v>0</v>
      </c>
      <c r="HT377" s="160">
        <f t="shared" si="2754"/>
        <v>492314.69</v>
      </c>
      <c r="HU377" s="158">
        <f>MAX(HT54:HT377)</f>
        <v>492314.69</v>
      </c>
      <c r="HV377" s="158">
        <f t="shared" si="2700"/>
        <v>0</v>
      </c>
      <c r="HW377" s="170"/>
      <c r="HX377" s="468"/>
      <c r="HY377" s="156"/>
      <c r="HZ377" s="156"/>
      <c r="IA377" s="156"/>
      <c r="IB377" s="156"/>
      <c r="IC377" s="156"/>
      <c r="ID377" s="156"/>
      <c r="IE377" s="156"/>
      <c r="IF377" s="156"/>
      <c r="IG377" s="156"/>
      <c r="IH377" s="156"/>
      <c r="II377" s="156"/>
      <c r="IJ377" s="156"/>
      <c r="IK377" s="156"/>
      <c r="IL377" s="156"/>
      <c r="IM377" s="156"/>
      <c r="IN377" s="156"/>
      <c r="IO377" s="156"/>
      <c r="IP377" s="156"/>
      <c r="IQ377" s="156"/>
      <c r="IR377" s="156"/>
      <c r="IS377" s="156"/>
      <c r="IT377" s="156"/>
      <c r="IU377" s="156"/>
      <c r="IV377" s="156"/>
      <c r="IW377" s="156"/>
      <c r="IX377" s="156"/>
      <c r="IY377" s="156"/>
      <c r="IZ377" s="156"/>
      <c r="JA377" s="156"/>
      <c r="JB377" s="156"/>
      <c r="JC377" s="156"/>
      <c r="JD377" s="156"/>
      <c r="JE377" s="156"/>
      <c r="JF377" s="156"/>
      <c r="JG377" s="156"/>
      <c r="JH377" s="156"/>
      <c r="JI377" s="156"/>
      <c r="JJ377" s="156"/>
      <c r="JK377" s="156"/>
      <c r="JL377" s="156"/>
      <c r="JM377" s="156"/>
      <c r="JN377" s="156"/>
      <c r="JO377" s="156"/>
      <c r="JP377" s="156"/>
      <c r="JQ377" s="156"/>
      <c r="JR377" s="156"/>
      <c r="JS377" s="156"/>
      <c r="JT377" s="156"/>
      <c r="JU377" s="156"/>
    </row>
    <row r="378" spans="1:281" s="174" customFormat="1" ht="19.5" customHeight="1" x14ac:dyDescent="0.35">
      <c r="A378" s="156"/>
      <c r="B378" s="813">
        <v>44440</v>
      </c>
      <c r="C378" s="814">
        <f t="shared" si="2701"/>
        <v>46851.020000000004</v>
      </c>
      <c r="D378" s="816">
        <v>0</v>
      </c>
      <c r="E378" s="816">
        <v>0</v>
      </c>
      <c r="F378" s="814">
        <f t="shared" si="2639"/>
        <v>3370.92</v>
      </c>
      <c r="G378" s="817">
        <f t="shared" si="2702"/>
        <v>50221.94</v>
      </c>
      <c r="H378" s="818">
        <f t="shared" si="2703"/>
        <v>7.1949767582434696E-2</v>
      </c>
      <c r="I378" s="765">
        <f t="shared" si="2704"/>
        <v>495685.61</v>
      </c>
      <c r="J378" s="269">
        <f t="shared" si="2640"/>
        <v>0</v>
      </c>
      <c r="K378" s="267">
        <f t="shared" si="2641"/>
        <v>44440</v>
      </c>
      <c r="L378" s="162">
        <f t="shared" si="2705"/>
        <v>0</v>
      </c>
      <c r="M378" s="260">
        <v>1982</v>
      </c>
      <c r="N378" s="201">
        <f t="shared" si="2642"/>
        <v>0</v>
      </c>
      <c r="O378" s="161">
        <f t="shared" si="2706"/>
        <v>0</v>
      </c>
      <c r="P378" s="260">
        <v>92.9</v>
      </c>
      <c r="Q378" s="202">
        <f t="shared" si="2643"/>
        <v>0</v>
      </c>
      <c r="R378" s="161">
        <f t="shared" si="2707"/>
        <v>0</v>
      </c>
      <c r="S378" s="259">
        <v>-4994</v>
      </c>
      <c r="T378" s="203">
        <f t="shared" si="2644"/>
        <v>0</v>
      </c>
      <c r="U378" s="164">
        <f t="shared" si="2708"/>
        <v>0</v>
      </c>
      <c r="V378" s="259">
        <v>-534.5</v>
      </c>
      <c r="W378" s="199">
        <f t="shared" si="2645"/>
        <v>0</v>
      </c>
      <c r="X378" s="164">
        <f t="shared" si="2709"/>
        <v>0</v>
      </c>
      <c r="Y378" s="247">
        <v>-4889</v>
      </c>
      <c r="Z378" s="200">
        <f t="shared" si="2646"/>
        <v>0</v>
      </c>
      <c r="AA378" s="165">
        <f>AA377</f>
        <v>0</v>
      </c>
      <c r="AB378" s="247">
        <v>-2464</v>
      </c>
      <c r="AC378" s="200">
        <f t="shared" si="2647"/>
        <v>0</v>
      </c>
      <c r="AD378" s="164">
        <f t="shared" si="2711"/>
        <v>0</v>
      </c>
      <c r="AE378" s="247">
        <v>-524</v>
      </c>
      <c r="AF378" s="200">
        <f t="shared" si="2648"/>
        <v>0</v>
      </c>
      <c r="AG378" s="164">
        <f t="shared" si="2712"/>
        <v>0</v>
      </c>
      <c r="AH378" s="439">
        <v>9795</v>
      </c>
      <c r="AI378" s="200">
        <f t="shared" si="2649"/>
        <v>0</v>
      </c>
      <c r="AJ378" s="165">
        <f t="shared" si="2713"/>
        <v>0</v>
      </c>
      <c r="AK378" s="439">
        <v>4897.5</v>
      </c>
      <c r="AL378" s="200">
        <f t="shared" si="2650"/>
        <v>0</v>
      </c>
      <c r="AM378" s="165">
        <f t="shared" si="2714"/>
        <v>0</v>
      </c>
      <c r="AN378" s="439">
        <v>1959</v>
      </c>
      <c r="AO378" s="200">
        <f t="shared" si="2651"/>
        <v>0</v>
      </c>
      <c r="AP378" s="165">
        <f t="shared" si="2715"/>
        <v>0</v>
      </c>
      <c r="AQ378" s="259">
        <v>-1680</v>
      </c>
      <c r="AR378" s="200">
        <f t="shared" si="2652"/>
        <v>0</v>
      </c>
      <c r="AS378" s="165">
        <f t="shared" si="2716"/>
        <v>1</v>
      </c>
      <c r="AT378" s="259">
        <v>-238.2</v>
      </c>
      <c r="AU378" s="198">
        <f t="shared" si="2653"/>
        <v>-238.2</v>
      </c>
      <c r="AV378" s="162">
        <f t="shared" si="2717"/>
        <v>0</v>
      </c>
      <c r="AW378" s="260">
        <v>431</v>
      </c>
      <c r="AX378" s="198">
        <f t="shared" si="2654"/>
        <v>0</v>
      </c>
      <c r="AY378" s="161">
        <f t="shared" si="2718"/>
        <v>0</v>
      </c>
      <c r="AZ378" s="248">
        <v>835.5</v>
      </c>
      <c r="BA378" s="175">
        <f t="shared" si="2655"/>
        <v>0</v>
      </c>
      <c r="BB378" s="162">
        <f t="shared" si="2719"/>
        <v>0</v>
      </c>
      <c r="BC378" s="248">
        <v>71.849999999999994</v>
      </c>
      <c r="BD378" s="175">
        <f t="shared" si="2656"/>
        <v>0</v>
      </c>
      <c r="BE378" s="162">
        <f t="shared" si="2720"/>
        <v>0</v>
      </c>
      <c r="BF378" s="248">
        <v>1357.25</v>
      </c>
      <c r="BG378" s="175">
        <f t="shared" si="2657"/>
        <v>0</v>
      </c>
      <c r="BH378" s="162">
        <f t="shared" si="2721"/>
        <v>0</v>
      </c>
      <c r="BI378" s="248">
        <v>659.12</v>
      </c>
      <c r="BJ378" s="198">
        <f t="shared" si="2658"/>
        <v>0</v>
      </c>
      <c r="BK378" s="162">
        <f t="shared" si="2722"/>
        <v>1</v>
      </c>
      <c r="BL378" s="248">
        <v>100.62</v>
      </c>
      <c r="BM378" s="198">
        <f t="shared" si="2659"/>
        <v>100.62</v>
      </c>
      <c r="BN378" s="162">
        <f t="shared" si="2723"/>
        <v>0</v>
      </c>
      <c r="BO378" s="260">
        <v>147</v>
      </c>
      <c r="BP378" s="198">
        <f t="shared" si="2660"/>
        <v>0</v>
      </c>
      <c r="BQ378" s="161">
        <f t="shared" si="2724"/>
        <v>0</v>
      </c>
      <c r="BR378" s="259">
        <v>-1342</v>
      </c>
      <c r="BS378" s="201">
        <f t="shared" si="2661"/>
        <v>0</v>
      </c>
      <c r="BT378" s="161">
        <f t="shared" si="2725"/>
        <v>1</v>
      </c>
      <c r="BU378" s="259">
        <v>-729.5</v>
      </c>
      <c r="BV378" s="198">
        <f t="shared" si="2662"/>
        <v>-729.5</v>
      </c>
      <c r="BW378" s="162">
        <f t="shared" si="2726"/>
        <v>1</v>
      </c>
      <c r="BX378" s="259">
        <v>-239.5</v>
      </c>
      <c r="BY378" s="198">
        <f t="shared" si="2663"/>
        <v>-239.5</v>
      </c>
      <c r="BZ378" s="161">
        <f t="shared" si="2727"/>
        <v>0</v>
      </c>
      <c r="CA378" s="260">
        <v>753</v>
      </c>
      <c r="CB378" s="180">
        <f t="shared" si="2664"/>
        <v>0</v>
      </c>
      <c r="CC378" s="162">
        <f t="shared" si="2728"/>
        <v>0</v>
      </c>
      <c r="CD378" s="259">
        <v>-13278.15</v>
      </c>
      <c r="CE378" s="182">
        <f t="shared" si="2665"/>
        <v>0</v>
      </c>
      <c r="CF378" s="410">
        <f t="shared" si="2729"/>
        <v>0</v>
      </c>
      <c r="CG378" s="260">
        <v>3191</v>
      </c>
      <c r="CH378" s="182">
        <f t="shared" si="2666"/>
        <v>0</v>
      </c>
      <c r="CI378" s="416">
        <f t="shared" si="2730"/>
        <v>0</v>
      </c>
      <c r="CJ378" s="260">
        <v>1576</v>
      </c>
      <c r="CK378" s="444">
        <f t="shared" si="2667"/>
        <v>0</v>
      </c>
      <c r="CL378" s="162">
        <f t="shared" si="2731"/>
        <v>0</v>
      </c>
      <c r="CM378" s="260">
        <v>284</v>
      </c>
      <c r="CN378" s="873">
        <f t="shared" si="2668"/>
        <v>0</v>
      </c>
      <c r="CO378" s="158">
        <f t="shared" si="2669"/>
        <v>-1106.58</v>
      </c>
      <c r="CP378" s="176">
        <f t="shared" si="2670"/>
        <v>4477.5</v>
      </c>
      <c r="CQ378" s="731">
        <f t="shared" si="2671"/>
        <v>3370.92</v>
      </c>
      <c r="CR378" s="602"/>
      <c r="CS378" s="359">
        <v>44440</v>
      </c>
      <c r="CT378" s="161">
        <f t="shared" si="2732"/>
        <v>0</v>
      </c>
      <c r="CU378" s="624">
        <v>-1600</v>
      </c>
      <c r="CV378" s="175">
        <f t="shared" si="2672"/>
        <v>0</v>
      </c>
      <c r="CW378" s="161">
        <f t="shared" si="2733"/>
        <v>0</v>
      </c>
      <c r="CX378" s="624">
        <v>-160</v>
      </c>
      <c r="CY378" s="625">
        <f t="shared" si="2673"/>
        <v>0</v>
      </c>
      <c r="CZ378" s="161">
        <f t="shared" si="2734"/>
        <v>0</v>
      </c>
      <c r="DA378" s="624">
        <v>5355</v>
      </c>
      <c r="DB378" s="626">
        <f t="shared" si="2674"/>
        <v>0</v>
      </c>
      <c r="DC378" s="161">
        <f t="shared" si="2735"/>
        <v>0</v>
      </c>
      <c r="DD378" s="624">
        <v>535.5</v>
      </c>
      <c r="DE378" s="626">
        <f t="shared" si="2675"/>
        <v>0</v>
      </c>
      <c r="DF378" s="161">
        <f t="shared" si="2736"/>
        <v>0</v>
      </c>
      <c r="DG378" s="624">
        <v>3355</v>
      </c>
      <c r="DH378" s="180">
        <f t="shared" si="2676"/>
        <v>0</v>
      </c>
      <c r="DI378" s="161">
        <f t="shared" si="2737"/>
        <v>0</v>
      </c>
      <c r="DJ378" s="624">
        <v>1677.5</v>
      </c>
      <c r="DK378" s="625">
        <f t="shared" si="2677"/>
        <v>0</v>
      </c>
      <c r="DL378" s="161">
        <f t="shared" si="2738"/>
        <v>0</v>
      </c>
      <c r="DM378" s="624">
        <v>335.5</v>
      </c>
      <c r="DN378" s="625">
        <f t="shared" si="2678"/>
        <v>0</v>
      </c>
      <c r="DO378" s="161">
        <f t="shared" si="2739"/>
        <v>0</v>
      </c>
      <c r="DP378" s="624">
        <v>4259.99</v>
      </c>
      <c r="DQ378" s="180">
        <f t="shared" si="2679"/>
        <v>0</v>
      </c>
      <c r="DR378" s="161">
        <f t="shared" si="2740"/>
        <v>0</v>
      </c>
      <c r="DS378" s="624">
        <v>2130</v>
      </c>
      <c r="DT378" s="625">
        <f t="shared" si="2680"/>
        <v>0</v>
      </c>
      <c r="DU378" s="161">
        <f t="shared" si="2741"/>
        <v>0</v>
      </c>
      <c r="DV378" s="624">
        <v>852</v>
      </c>
      <c r="DW378" s="180">
        <f t="shared" si="2681"/>
        <v>0</v>
      </c>
      <c r="DX378" s="161">
        <f t="shared" si="2742"/>
        <v>1</v>
      </c>
      <c r="DY378" s="624">
        <v>330</v>
      </c>
      <c r="DZ378" s="625">
        <f t="shared" si="2682"/>
        <v>330</v>
      </c>
      <c r="EA378" s="161">
        <f t="shared" si="2743"/>
        <v>0</v>
      </c>
      <c r="EB378" s="624">
        <v>33</v>
      </c>
      <c r="EC378" s="180">
        <f t="shared" si="2683"/>
        <v>0</v>
      </c>
      <c r="ED378" s="161">
        <f t="shared" si="2744"/>
        <v>2</v>
      </c>
      <c r="EE378" s="624">
        <v>780</v>
      </c>
      <c r="EF378" s="625">
        <f t="shared" si="2684"/>
        <v>1560</v>
      </c>
      <c r="EG378" s="161">
        <f t="shared" si="2745"/>
        <v>0</v>
      </c>
      <c r="EH378" s="624">
        <v>2712.51</v>
      </c>
      <c r="EI378" s="626">
        <f t="shared" si="2685"/>
        <v>0</v>
      </c>
      <c r="EJ378" s="161">
        <f t="shared" si="2746"/>
        <v>0</v>
      </c>
      <c r="EK378" s="624">
        <v>271.25</v>
      </c>
      <c r="EL378" s="626">
        <f t="shared" si="2686"/>
        <v>0</v>
      </c>
      <c r="EM378" s="161">
        <f t="shared" si="2747"/>
        <v>0</v>
      </c>
      <c r="EN378" s="624">
        <v>993.75</v>
      </c>
      <c r="EO378" s="180">
        <f t="shared" si="2687"/>
        <v>0</v>
      </c>
      <c r="EP378" s="161">
        <f t="shared" si="2748"/>
        <v>0</v>
      </c>
      <c r="EQ378" s="624">
        <v>496.88</v>
      </c>
      <c r="ER378" s="180">
        <f t="shared" si="2688"/>
        <v>0</v>
      </c>
      <c r="ES378" s="161">
        <f t="shared" si="2749"/>
        <v>0</v>
      </c>
      <c r="ET378" s="624">
        <v>99.38</v>
      </c>
      <c r="EU378" s="625">
        <f t="shared" si="2689"/>
        <v>0</v>
      </c>
      <c r="EV378" s="161">
        <f t="shared" si="2750"/>
        <v>1</v>
      </c>
      <c r="EW378" s="624">
        <v>1725</v>
      </c>
      <c r="EX378" s="626">
        <f t="shared" si="2690"/>
        <v>1725</v>
      </c>
      <c r="EY378" s="161">
        <f t="shared" si="2751"/>
        <v>1</v>
      </c>
      <c r="EZ378" s="624">
        <v>862.5</v>
      </c>
      <c r="FA378" s="180">
        <f t="shared" si="2691"/>
        <v>862.5</v>
      </c>
      <c r="FB378" s="161">
        <f t="shared" si="2752"/>
        <v>0</v>
      </c>
      <c r="FC378" s="624">
        <v>172.5</v>
      </c>
      <c r="FD378" s="625">
        <f t="shared" si="2692"/>
        <v>0</v>
      </c>
      <c r="FE378" s="161">
        <f t="shared" si="2753"/>
        <v>0</v>
      </c>
      <c r="FF378" s="624">
        <v>616</v>
      </c>
      <c r="FG378" s="180">
        <f t="shared" si="2693"/>
        <v>0</v>
      </c>
      <c r="FH378" s="863"/>
      <c r="FI378" s="436"/>
      <c r="FJ378" s="668"/>
      <c r="FK378" s="668"/>
      <c r="FL378" s="668"/>
      <c r="FM378" s="668"/>
      <c r="FN378" s="668"/>
      <c r="FO378" s="668"/>
      <c r="FP378" s="668"/>
      <c r="FQ378" s="668"/>
      <c r="FR378" s="668"/>
      <c r="FS378" s="433"/>
      <c r="FT378" s="433"/>
      <c r="FU378" s="433"/>
      <c r="FV378" s="433"/>
      <c r="FW378" s="433"/>
      <c r="FX378" s="433"/>
      <c r="FY378" s="433"/>
      <c r="FZ378" s="433"/>
      <c r="GA378" s="433"/>
      <c r="GB378" s="433"/>
      <c r="GC378" s="433"/>
      <c r="GD378" s="433"/>
      <c r="GE378" s="433"/>
      <c r="GF378" s="433"/>
      <c r="GG378" s="693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65"/>
      <c r="HG378" s="65"/>
      <c r="HH378" s="65"/>
      <c r="HI378" s="436"/>
      <c r="HJ378" s="65"/>
      <c r="HK378" s="432"/>
      <c r="HL378" s="197"/>
      <c r="HM378" s="196"/>
      <c r="HN378" s="700">
        <f t="shared" si="2694"/>
        <v>44440</v>
      </c>
      <c r="HO378" s="160">
        <f t="shared" si="2695"/>
        <v>3370.92</v>
      </c>
      <c r="HP378" s="160">
        <f t="shared" si="2696"/>
        <v>0</v>
      </c>
      <c r="HQ378" s="171">
        <f t="shared" si="2697"/>
        <v>3370.92</v>
      </c>
      <c r="HR378" s="168">
        <f t="shared" si="2698"/>
        <v>1</v>
      </c>
      <c r="HS378" s="168">
        <f t="shared" si="2699"/>
        <v>0</v>
      </c>
      <c r="HT378" s="160">
        <f t="shared" si="2754"/>
        <v>495685.61</v>
      </c>
      <c r="HU378" s="158">
        <f>MAX(HT54:HT378)</f>
        <v>495685.61</v>
      </c>
      <c r="HV378" s="158">
        <f t="shared" si="2700"/>
        <v>0</v>
      </c>
      <c r="HW378" s="170"/>
      <c r="HX378" s="468"/>
      <c r="HY378" s="156"/>
      <c r="HZ378" s="156"/>
      <c r="IA378" s="156"/>
      <c r="IB378" s="156"/>
      <c r="IC378" s="156"/>
      <c r="ID378" s="156"/>
      <c r="IE378" s="156"/>
      <c r="IF378" s="156"/>
      <c r="IG378" s="156"/>
      <c r="IH378" s="156"/>
      <c r="II378" s="156"/>
      <c r="IJ378" s="156"/>
      <c r="IK378" s="156"/>
      <c r="IL378" s="156"/>
      <c r="IM378" s="156"/>
      <c r="IN378" s="156"/>
      <c r="IO378" s="156"/>
      <c r="IP378" s="156"/>
      <c r="IQ378" s="156"/>
      <c r="IR378" s="156"/>
      <c r="IS378" s="156"/>
      <c r="IT378" s="156"/>
      <c r="IU378" s="156"/>
      <c r="IV378" s="156"/>
      <c r="IW378" s="156"/>
      <c r="IX378" s="156"/>
      <c r="IY378" s="156"/>
      <c r="IZ378" s="156"/>
      <c r="JA378" s="156"/>
      <c r="JB378" s="156"/>
      <c r="JC378" s="156"/>
      <c r="JD378" s="156"/>
      <c r="JE378" s="156"/>
      <c r="JF378" s="156"/>
      <c r="JG378" s="156"/>
      <c r="JH378" s="156"/>
      <c r="JI378" s="156"/>
      <c r="JJ378" s="156"/>
      <c r="JK378" s="156"/>
      <c r="JL378" s="156"/>
      <c r="JM378" s="156"/>
      <c r="JN378" s="156"/>
      <c r="JO378" s="156"/>
      <c r="JP378" s="156"/>
      <c r="JQ378" s="156"/>
      <c r="JR378" s="156"/>
      <c r="JS378" s="156"/>
      <c r="JT378" s="156"/>
      <c r="JU378" s="156"/>
    </row>
    <row r="379" spans="1:281" s="174" customFormat="1" ht="18" customHeight="1" x14ac:dyDescent="0.35">
      <c r="A379" s="156"/>
      <c r="B379" s="813">
        <v>44470</v>
      </c>
      <c r="C379" s="814">
        <f t="shared" si="2701"/>
        <v>50221.94</v>
      </c>
      <c r="D379" s="816">
        <v>0</v>
      </c>
      <c r="E379" s="816">
        <v>0</v>
      </c>
      <c r="F379" s="814">
        <f t="shared" si="2639"/>
        <v>1459.2599999999998</v>
      </c>
      <c r="G379" s="817">
        <f t="shared" si="2702"/>
        <v>51681.200000000004</v>
      </c>
      <c r="H379" s="818">
        <f t="shared" si="2703"/>
        <v>2.9056225227460344E-2</v>
      </c>
      <c r="I379" s="765">
        <f t="shared" si="2704"/>
        <v>497144.87</v>
      </c>
      <c r="J379" s="269">
        <f t="shared" si="2640"/>
        <v>0</v>
      </c>
      <c r="K379" s="267">
        <f t="shared" si="2641"/>
        <v>44470</v>
      </c>
      <c r="L379" s="162">
        <f t="shared" si="2705"/>
        <v>0</v>
      </c>
      <c r="M379" s="259">
        <v>-1978</v>
      </c>
      <c r="N379" s="201">
        <f t="shared" si="2642"/>
        <v>0</v>
      </c>
      <c r="O379" s="161">
        <f t="shared" si="2706"/>
        <v>0</v>
      </c>
      <c r="P379" s="259">
        <v>-232.9</v>
      </c>
      <c r="Q379" s="202">
        <f t="shared" si="2643"/>
        <v>0</v>
      </c>
      <c r="R379" s="161">
        <f t="shared" si="2707"/>
        <v>0</v>
      </c>
      <c r="S379" s="260">
        <v>346</v>
      </c>
      <c r="T379" s="203">
        <f t="shared" si="2644"/>
        <v>0</v>
      </c>
      <c r="U379" s="164">
        <f t="shared" si="2708"/>
        <v>0</v>
      </c>
      <c r="V379" s="259">
        <v>-0.5</v>
      </c>
      <c r="W379" s="199">
        <f t="shared" si="2645"/>
        <v>0</v>
      </c>
      <c r="X379" s="164">
        <f t="shared" si="2709"/>
        <v>0</v>
      </c>
      <c r="Y379" s="247">
        <v>-7269</v>
      </c>
      <c r="Z379" s="200">
        <f t="shared" si="2646"/>
        <v>0</v>
      </c>
      <c r="AA379" s="165">
        <f>AA378</f>
        <v>0</v>
      </c>
      <c r="AB379" s="247">
        <v>-3654</v>
      </c>
      <c r="AC379" s="200">
        <f t="shared" si="2647"/>
        <v>0</v>
      </c>
      <c r="AD379" s="164">
        <f t="shared" si="2711"/>
        <v>0</v>
      </c>
      <c r="AE379" s="247">
        <v>-762</v>
      </c>
      <c r="AF379" s="200">
        <f t="shared" si="2648"/>
        <v>0</v>
      </c>
      <c r="AG379" s="164">
        <f t="shared" si="2712"/>
        <v>0</v>
      </c>
      <c r="AH379" s="243">
        <v>-5859</v>
      </c>
      <c r="AI379" s="200">
        <f t="shared" si="2649"/>
        <v>0</v>
      </c>
      <c r="AJ379" s="165">
        <f t="shared" si="2713"/>
        <v>0</v>
      </c>
      <c r="AK379" s="243">
        <v>-2949</v>
      </c>
      <c r="AL379" s="200">
        <f t="shared" si="2650"/>
        <v>0</v>
      </c>
      <c r="AM379" s="165">
        <f t="shared" si="2714"/>
        <v>0</v>
      </c>
      <c r="AN379" s="243">
        <v>-1203</v>
      </c>
      <c r="AO379" s="200">
        <f t="shared" si="2651"/>
        <v>0</v>
      </c>
      <c r="AP379" s="165">
        <f t="shared" si="2715"/>
        <v>0</v>
      </c>
      <c r="AQ379" s="260">
        <v>1346</v>
      </c>
      <c r="AR379" s="200">
        <f t="shared" si="2652"/>
        <v>0</v>
      </c>
      <c r="AS379" s="165">
        <f t="shared" si="2716"/>
        <v>1</v>
      </c>
      <c r="AT379" s="260">
        <v>99.5</v>
      </c>
      <c r="AU379" s="198">
        <f t="shared" si="2653"/>
        <v>99.5</v>
      </c>
      <c r="AV379" s="162">
        <f t="shared" si="2717"/>
        <v>0</v>
      </c>
      <c r="AW379" s="260">
        <v>1496</v>
      </c>
      <c r="AX379" s="198">
        <f t="shared" si="2654"/>
        <v>0</v>
      </c>
      <c r="AY379" s="161">
        <f t="shared" si="2718"/>
        <v>0</v>
      </c>
      <c r="AZ379" s="248">
        <v>211</v>
      </c>
      <c r="BA379" s="175">
        <f t="shared" si="2655"/>
        <v>0</v>
      </c>
      <c r="BB379" s="162">
        <f t="shared" si="2719"/>
        <v>0</v>
      </c>
      <c r="BC379" s="248">
        <v>17.2</v>
      </c>
      <c r="BD379" s="175">
        <f t="shared" si="2656"/>
        <v>0</v>
      </c>
      <c r="BE379" s="162">
        <f t="shared" si="2720"/>
        <v>0</v>
      </c>
      <c r="BF379" s="247">
        <v>-2795.25</v>
      </c>
      <c r="BG379" s="175">
        <f t="shared" si="2657"/>
        <v>0</v>
      </c>
      <c r="BH379" s="162">
        <f t="shared" si="2721"/>
        <v>0</v>
      </c>
      <c r="BI379" s="247">
        <v>-1417.13</v>
      </c>
      <c r="BJ379" s="198">
        <f t="shared" si="2658"/>
        <v>0</v>
      </c>
      <c r="BK379" s="162">
        <f t="shared" si="2722"/>
        <v>1</v>
      </c>
      <c r="BL379" s="247">
        <v>-314.63</v>
      </c>
      <c r="BM379" s="198">
        <f t="shared" si="2659"/>
        <v>-314.63</v>
      </c>
      <c r="BN379" s="162">
        <f t="shared" si="2723"/>
        <v>0</v>
      </c>
      <c r="BO379" s="259">
        <v>-2139</v>
      </c>
      <c r="BP379" s="198">
        <f t="shared" si="2660"/>
        <v>0</v>
      </c>
      <c r="BQ379" s="161">
        <f t="shared" si="2724"/>
        <v>0</v>
      </c>
      <c r="BR379" s="260">
        <v>2512.5</v>
      </c>
      <c r="BS379" s="201">
        <f t="shared" si="2661"/>
        <v>0</v>
      </c>
      <c r="BT379" s="161">
        <f t="shared" si="2725"/>
        <v>1</v>
      </c>
      <c r="BU379" s="260">
        <v>1256.25</v>
      </c>
      <c r="BV379" s="198">
        <f t="shared" si="2662"/>
        <v>1256.25</v>
      </c>
      <c r="BW379" s="162">
        <f t="shared" si="2726"/>
        <v>1</v>
      </c>
      <c r="BX379" s="260">
        <v>251.25</v>
      </c>
      <c r="BY379" s="198">
        <f t="shared" si="2663"/>
        <v>251.25</v>
      </c>
      <c r="BZ379" s="161">
        <f t="shared" si="2727"/>
        <v>0</v>
      </c>
      <c r="CA379" s="259">
        <v>-1147</v>
      </c>
      <c r="CB379" s="180">
        <f t="shared" si="2664"/>
        <v>0</v>
      </c>
      <c r="CC379" s="162">
        <f t="shared" si="2728"/>
        <v>0</v>
      </c>
      <c r="CD379" s="260">
        <v>36809.050000000003</v>
      </c>
      <c r="CE379" s="182">
        <f t="shared" si="2665"/>
        <v>0</v>
      </c>
      <c r="CF379" s="410">
        <f t="shared" si="2729"/>
        <v>0</v>
      </c>
      <c r="CG379" s="260">
        <v>5470</v>
      </c>
      <c r="CH379" s="182">
        <f t="shared" si="2666"/>
        <v>0</v>
      </c>
      <c r="CI379" s="416">
        <f t="shared" si="2730"/>
        <v>0</v>
      </c>
      <c r="CJ379" s="260">
        <v>2735</v>
      </c>
      <c r="CK379" s="444">
        <f t="shared" si="2667"/>
        <v>0</v>
      </c>
      <c r="CL379" s="162">
        <f t="shared" si="2731"/>
        <v>0</v>
      </c>
      <c r="CM379" s="260">
        <v>547</v>
      </c>
      <c r="CN379" s="873">
        <f t="shared" si="2668"/>
        <v>0</v>
      </c>
      <c r="CO379" s="158">
        <f t="shared" si="2669"/>
        <v>1292.3699999999999</v>
      </c>
      <c r="CP379" s="176">
        <f t="shared" si="2670"/>
        <v>166.88999999999987</v>
      </c>
      <c r="CQ379" s="731">
        <f t="shared" si="2671"/>
        <v>1459.2599999999998</v>
      </c>
      <c r="CR379" s="602"/>
      <c r="CS379" s="359">
        <v>44470</v>
      </c>
      <c r="CT379" s="161">
        <f t="shared" si="2732"/>
        <v>0</v>
      </c>
      <c r="CU379" s="624">
        <v>-4337.5</v>
      </c>
      <c r="CV379" s="175">
        <f t="shared" si="2672"/>
        <v>0</v>
      </c>
      <c r="CW379" s="161">
        <f t="shared" si="2733"/>
        <v>0</v>
      </c>
      <c r="CX379" s="624">
        <v>-433.75</v>
      </c>
      <c r="CY379" s="625">
        <f t="shared" si="2673"/>
        <v>0</v>
      </c>
      <c r="CZ379" s="161">
        <f t="shared" si="2734"/>
        <v>0</v>
      </c>
      <c r="DA379" s="624">
        <v>-600</v>
      </c>
      <c r="DB379" s="626">
        <f t="shared" si="2674"/>
        <v>0</v>
      </c>
      <c r="DC379" s="161">
        <f t="shared" si="2735"/>
        <v>0</v>
      </c>
      <c r="DD379" s="624">
        <v>-60</v>
      </c>
      <c r="DE379" s="626">
        <f t="shared" si="2675"/>
        <v>0</v>
      </c>
      <c r="DF379" s="161">
        <f t="shared" si="2736"/>
        <v>0</v>
      </c>
      <c r="DG379" s="624">
        <v>1378</v>
      </c>
      <c r="DH379" s="180">
        <f t="shared" si="2676"/>
        <v>0</v>
      </c>
      <c r="DI379" s="161">
        <f t="shared" si="2737"/>
        <v>0</v>
      </c>
      <c r="DJ379" s="624">
        <v>689</v>
      </c>
      <c r="DK379" s="625">
        <f t="shared" si="2677"/>
        <v>0</v>
      </c>
      <c r="DL379" s="161">
        <f t="shared" si="2738"/>
        <v>0</v>
      </c>
      <c r="DM379" s="624">
        <v>137.80000000000001</v>
      </c>
      <c r="DN379" s="625">
        <f t="shared" si="2678"/>
        <v>0</v>
      </c>
      <c r="DO379" s="161">
        <f t="shared" si="2739"/>
        <v>0</v>
      </c>
      <c r="DP379" s="624">
        <v>-3855</v>
      </c>
      <c r="DQ379" s="180">
        <f t="shared" si="2679"/>
        <v>0</v>
      </c>
      <c r="DR379" s="161">
        <f t="shared" si="2740"/>
        <v>0</v>
      </c>
      <c r="DS379" s="624">
        <v>-1927.5</v>
      </c>
      <c r="DT379" s="625">
        <f t="shared" si="2680"/>
        <v>0</v>
      </c>
      <c r="DU379" s="161">
        <f t="shared" si="2741"/>
        <v>0</v>
      </c>
      <c r="DV379" s="624">
        <v>-771</v>
      </c>
      <c r="DW379" s="180">
        <f t="shared" si="2681"/>
        <v>0</v>
      </c>
      <c r="DX379" s="161">
        <f t="shared" si="2742"/>
        <v>1</v>
      </c>
      <c r="DY379" s="624">
        <v>-310</v>
      </c>
      <c r="DZ379" s="625">
        <f t="shared" si="2682"/>
        <v>-310</v>
      </c>
      <c r="EA379" s="161">
        <f t="shared" si="2743"/>
        <v>0</v>
      </c>
      <c r="EB379" s="624">
        <v>-31</v>
      </c>
      <c r="EC379" s="180">
        <f t="shared" si="2683"/>
        <v>0</v>
      </c>
      <c r="ED379" s="161">
        <f t="shared" si="2744"/>
        <v>2</v>
      </c>
      <c r="EE379" s="624">
        <v>-760</v>
      </c>
      <c r="EF379" s="625">
        <f t="shared" si="2684"/>
        <v>-1520</v>
      </c>
      <c r="EG379" s="161">
        <f t="shared" si="2745"/>
        <v>0</v>
      </c>
      <c r="EH379" s="624">
        <v>-2887.51</v>
      </c>
      <c r="EI379" s="626">
        <f t="shared" si="2685"/>
        <v>0</v>
      </c>
      <c r="EJ379" s="161">
        <f t="shared" si="2746"/>
        <v>0</v>
      </c>
      <c r="EK379" s="624">
        <v>-288.75</v>
      </c>
      <c r="EL379" s="626">
        <f t="shared" si="2686"/>
        <v>0</v>
      </c>
      <c r="EM379" s="161">
        <f t="shared" si="2747"/>
        <v>0</v>
      </c>
      <c r="EN379" s="624">
        <v>-243.76</v>
      </c>
      <c r="EO379" s="180">
        <f t="shared" si="2687"/>
        <v>0</v>
      </c>
      <c r="EP379" s="161">
        <f t="shared" si="2748"/>
        <v>0</v>
      </c>
      <c r="EQ379" s="624">
        <v>-121.88</v>
      </c>
      <c r="ER379" s="180">
        <f t="shared" si="2688"/>
        <v>0</v>
      </c>
      <c r="ES379" s="161">
        <f t="shared" si="2749"/>
        <v>0</v>
      </c>
      <c r="ET379" s="624">
        <v>-24.38</v>
      </c>
      <c r="EU379" s="625">
        <f t="shared" si="2689"/>
        <v>0</v>
      </c>
      <c r="EV379" s="161">
        <f t="shared" si="2750"/>
        <v>1</v>
      </c>
      <c r="EW379" s="624">
        <v>1331.26</v>
      </c>
      <c r="EX379" s="626">
        <f t="shared" si="2690"/>
        <v>1331.26</v>
      </c>
      <c r="EY379" s="161">
        <f t="shared" si="2751"/>
        <v>1</v>
      </c>
      <c r="EZ379" s="624">
        <v>665.63</v>
      </c>
      <c r="FA379" s="180">
        <f t="shared" si="2691"/>
        <v>665.63</v>
      </c>
      <c r="FB379" s="161">
        <f t="shared" si="2752"/>
        <v>0</v>
      </c>
      <c r="FC379" s="624">
        <v>133.12</v>
      </c>
      <c r="FD379" s="625">
        <f t="shared" si="2692"/>
        <v>0</v>
      </c>
      <c r="FE379" s="161">
        <f t="shared" si="2753"/>
        <v>0</v>
      </c>
      <c r="FF379" s="624">
        <v>-452</v>
      </c>
      <c r="FG379" s="180">
        <f t="shared" si="2693"/>
        <v>0</v>
      </c>
      <c r="FH379" s="863"/>
      <c r="FI379" s="436"/>
      <c r="FJ379" s="668"/>
      <c r="FK379" s="668"/>
      <c r="FL379" s="668"/>
      <c r="FM379" s="668"/>
      <c r="FN379" s="668"/>
      <c r="FO379" s="668"/>
      <c r="FP379" s="668"/>
      <c r="FQ379" s="668"/>
      <c r="FR379" s="668"/>
      <c r="FS379" s="433"/>
      <c r="FT379" s="433"/>
      <c r="FU379" s="433"/>
      <c r="FV379" s="433"/>
      <c r="FW379" s="433"/>
      <c r="FX379" s="433"/>
      <c r="FY379" s="433"/>
      <c r="FZ379" s="433"/>
      <c r="GA379" s="433"/>
      <c r="GB379" s="433"/>
      <c r="GC379" s="433"/>
      <c r="GD379" s="433"/>
      <c r="GE379" s="433"/>
      <c r="GF379" s="433"/>
      <c r="GG379" s="6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65"/>
      <c r="HG379" s="65"/>
      <c r="HH379" s="65"/>
      <c r="HI379" s="436"/>
      <c r="HJ379" s="65"/>
      <c r="HK379" s="432"/>
      <c r="HL379" s="197"/>
      <c r="HM379" s="196"/>
      <c r="HN379" s="700">
        <f t="shared" si="2694"/>
        <v>44470</v>
      </c>
      <c r="HO379" s="160">
        <f t="shared" si="2695"/>
        <v>1459.2599999999998</v>
      </c>
      <c r="HP379" s="160">
        <f t="shared" si="2696"/>
        <v>0</v>
      </c>
      <c r="HQ379" s="171">
        <f t="shared" si="2697"/>
        <v>1459.2599999999998</v>
      </c>
      <c r="HR379" s="168">
        <f t="shared" si="2698"/>
        <v>1</v>
      </c>
      <c r="HS379" s="168">
        <f t="shared" si="2699"/>
        <v>0</v>
      </c>
      <c r="HT379" s="160">
        <f t="shared" si="2754"/>
        <v>497144.87</v>
      </c>
      <c r="HU379" s="158">
        <f>MAX(HT54:HT379)</f>
        <v>497144.87</v>
      </c>
      <c r="HV379" s="158">
        <f t="shared" si="2700"/>
        <v>0</v>
      </c>
      <c r="HW379" s="170"/>
      <c r="HX379" s="468"/>
      <c r="HY379" s="156"/>
      <c r="HZ379" s="156"/>
      <c r="IA379" s="156"/>
      <c r="IB379" s="156"/>
      <c r="IC379" s="156"/>
      <c r="ID379" s="156"/>
      <c r="IE379" s="156"/>
      <c r="IF379" s="156"/>
      <c r="IG379" s="156"/>
      <c r="IH379" s="156"/>
      <c r="II379" s="156"/>
      <c r="IJ379" s="156"/>
      <c r="IK379" s="156"/>
      <c r="IL379" s="156"/>
      <c r="IM379" s="156"/>
      <c r="IN379" s="156"/>
      <c r="IO379" s="156"/>
      <c r="IP379" s="156"/>
      <c r="IQ379" s="156"/>
      <c r="IR379" s="156"/>
      <c r="IS379" s="156"/>
      <c r="IT379" s="156"/>
      <c r="IU379" s="156"/>
      <c r="IV379" s="156"/>
      <c r="IW379" s="156"/>
      <c r="IX379" s="156"/>
      <c r="IY379" s="156"/>
      <c r="IZ379" s="156"/>
      <c r="JA379" s="156"/>
      <c r="JB379" s="156"/>
      <c r="JC379" s="156"/>
      <c r="JD379" s="156"/>
      <c r="JE379" s="156"/>
      <c r="JF379" s="156"/>
      <c r="JG379" s="156"/>
      <c r="JH379" s="156"/>
      <c r="JI379" s="156"/>
      <c r="JJ379" s="156"/>
      <c r="JK379" s="156"/>
      <c r="JL379" s="156"/>
      <c r="JM379" s="156"/>
      <c r="JN379" s="156"/>
      <c r="JO379" s="156"/>
      <c r="JP379" s="156"/>
      <c r="JQ379" s="156"/>
      <c r="JR379" s="156"/>
      <c r="JS379" s="156"/>
      <c r="JT379" s="156"/>
      <c r="JU379" s="156"/>
    </row>
    <row r="380" spans="1:281" s="174" customFormat="1" ht="18" customHeight="1" x14ac:dyDescent="0.35">
      <c r="A380" s="156"/>
      <c r="B380" s="813">
        <v>44501</v>
      </c>
      <c r="C380" s="814">
        <f t="shared" si="2701"/>
        <v>51681.200000000004</v>
      </c>
      <c r="D380" s="816">
        <v>0</v>
      </c>
      <c r="E380" s="816">
        <v>0</v>
      </c>
      <c r="F380" s="814">
        <f t="shared" si="2639"/>
        <v>9197.7799999999988</v>
      </c>
      <c r="G380" s="817">
        <f t="shared" si="2702"/>
        <v>60878.98</v>
      </c>
      <c r="H380" s="818">
        <f t="shared" si="2703"/>
        <v>0.17797148673018426</v>
      </c>
      <c r="I380" s="765">
        <f t="shared" si="2704"/>
        <v>506342.65</v>
      </c>
      <c r="J380" s="269">
        <f t="shared" si="2640"/>
        <v>0</v>
      </c>
      <c r="K380" s="267">
        <f t="shared" si="2641"/>
        <v>44501</v>
      </c>
      <c r="L380" s="162">
        <f t="shared" si="2705"/>
        <v>0</v>
      </c>
      <c r="M380" s="259">
        <v>-1537.5</v>
      </c>
      <c r="N380" s="201">
        <f t="shared" si="2642"/>
        <v>0</v>
      </c>
      <c r="O380" s="161">
        <f t="shared" si="2706"/>
        <v>0</v>
      </c>
      <c r="P380" s="259">
        <v>-153.75</v>
      </c>
      <c r="Q380" s="202">
        <f t="shared" si="2643"/>
        <v>0</v>
      </c>
      <c r="R380" s="161">
        <f t="shared" si="2707"/>
        <v>0</v>
      </c>
      <c r="S380" s="260">
        <v>6240</v>
      </c>
      <c r="T380" s="203">
        <f t="shared" si="2644"/>
        <v>0</v>
      </c>
      <c r="U380" s="164">
        <f t="shared" si="2708"/>
        <v>0</v>
      </c>
      <c r="V380" s="260">
        <v>624</v>
      </c>
      <c r="W380" s="199">
        <f t="shared" si="2645"/>
        <v>0</v>
      </c>
      <c r="X380" s="164">
        <f t="shared" si="2709"/>
        <v>0</v>
      </c>
      <c r="Y380" s="248">
        <v>981</v>
      </c>
      <c r="Z380" s="200">
        <f t="shared" si="2646"/>
        <v>0</v>
      </c>
      <c r="AA380" s="165">
        <f>AA379</f>
        <v>0</v>
      </c>
      <c r="AB380" s="248">
        <v>471</v>
      </c>
      <c r="AC380" s="200">
        <f t="shared" si="2647"/>
        <v>0</v>
      </c>
      <c r="AD380" s="164">
        <f t="shared" si="2711"/>
        <v>0</v>
      </c>
      <c r="AE380" s="248">
        <v>63</v>
      </c>
      <c r="AF380" s="200">
        <f t="shared" si="2648"/>
        <v>0</v>
      </c>
      <c r="AG380" s="164">
        <f t="shared" si="2712"/>
        <v>0</v>
      </c>
      <c r="AH380" s="439">
        <v>846</v>
      </c>
      <c r="AI380" s="200">
        <f t="shared" si="2649"/>
        <v>0</v>
      </c>
      <c r="AJ380" s="165">
        <f t="shared" si="2713"/>
        <v>0</v>
      </c>
      <c r="AK380" s="439">
        <v>403.5</v>
      </c>
      <c r="AL380" s="200">
        <f t="shared" si="2650"/>
        <v>0</v>
      </c>
      <c r="AM380" s="165">
        <f t="shared" si="2714"/>
        <v>0</v>
      </c>
      <c r="AN380" s="439">
        <v>138</v>
      </c>
      <c r="AO380" s="200">
        <f t="shared" si="2651"/>
        <v>0</v>
      </c>
      <c r="AP380" s="165">
        <f t="shared" si="2715"/>
        <v>0</v>
      </c>
      <c r="AQ380" s="260">
        <v>2074</v>
      </c>
      <c r="AR380" s="200">
        <f t="shared" si="2652"/>
        <v>0</v>
      </c>
      <c r="AS380" s="165">
        <f t="shared" si="2716"/>
        <v>1</v>
      </c>
      <c r="AT380" s="260">
        <v>172.3</v>
      </c>
      <c r="AU380" s="198">
        <f t="shared" si="2653"/>
        <v>172.3</v>
      </c>
      <c r="AV380" s="162">
        <f t="shared" si="2717"/>
        <v>0</v>
      </c>
      <c r="AW380" s="260">
        <v>1810</v>
      </c>
      <c r="AX380" s="198">
        <f t="shared" si="2654"/>
        <v>0</v>
      </c>
      <c r="AY380" s="161">
        <f t="shared" si="2718"/>
        <v>0</v>
      </c>
      <c r="AZ380" s="247">
        <v>-1122.75</v>
      </c>
      <c r="BA380" s="175">
        <f t="shared" si="2655"/>
        <v>0</v>
      </c>
      <c r="BB380" s="162">
        <f>BB379</f>
        <v>0</v>
      </c>
      <c r="BC380" s="247">
        <v>-116.18</v>
      </c>
      <c r="BD380" s="175">
        <f t="shared" si="2656"/>
        <v>0</v>
      </c>
      <c r="BE380" s="162">
        <f t="shared" si="2720"/>
        <v>0</v>
      </c>
      <c r="BF380" s="248">
        <v>3673.5</v>
      </c>
      <c r="BG380" s="175">
        <f t="shared" si="2657"/>
        <v>0</v>
      </c>
      <c r="BH380" s="162">
        <f t="shared" si="2721"/>
        <v>0</v>
      </c>
      <c r="BI380" s="248">
        <v>1817.25</v>
      </c>
      <c r="BJ380" s="198">
        <f t="shared" si="2658"/>
        <v>0</v>
      </c>
      <c r="BK380" s="162">
        <f t="shared" si="2722"/>
        <v>1</v>
      </c>
      <c r="BL380" s="248">
        <v>332.25</v>
      </c>
      <c r="BM380" s="198">
        <f t="shared" si="2659"/>
        <v>332.25</v>
      </c>
      <c r="BN380" s="162">
        <f t="shared" si="2723"/>
        <v>0</v>
      </c>
      <c r="BO380" s="260">
        <v>1761</v>
      </c>
      <c r="BP380" s="198">
        <f t="shared" si="2660"/>
        <v>0</v>
      </c>
      <c r="BQ380" s="161">
        <f t="shared" si="2724"/>
        <v>0</v>
      </c>
      <c r="BR380" s="259">
        <v>-850</v>
      </c>
      <c r="BS380" s="201">
        <f t="shared" si="2661"/>
        <v>0</v>
      </c>
      <c r="BT380" s="161">
        <f t="shared" si="2725"/>
        <v>1</v>
      </c>
      <c r="BU380" s="259">
        <v>-425</v>
      </c>
      <c r="BV380" s="198">
        <f t="shared" si="2662"/>
        <v>-425</v>
      </c>
      <c r="BW380" s="162">
        <f t="shared" si="2726"/>
        <v>1</v>
      </c>
      <c r="BX380" s="259">
        <v>-85</v>
      </c>
      <c r="BY380" s="198">
        <f t="shared" si="2663"/>
        <v>-85</v>
      </c>
      <c r="BZ380" s="161">
        <f t="shared" si="2727"/>
        <v>0</v>
      </c>
      <c r="CA380" s="260">
        <v>1871</v>
      </c>
      <c r="CB380" s="180">
        <f t="shared" si="2664"/>
        <v>0</v>
      </c>
      <c r="CC380" s="162">
        <f t="shared" si="2728"/>
        <v>0</v>
      </c>
      <c r="CD380" s="260">
        <v>3080.05</v>
      </c>
      <c r="CE380" s="182">
        <f t="shared" si="2665"/>
        <v>0</v>
      </c>
      <c r="CF380" s="410">
        <f t="shared" si="2729"/>
        <v>0</v>
      </c>
      <c r="CG380" s="260">
        <v>6981</v>
      </c>
      <c r="CH380" s="182">
        <f t="shared" si="2666"/>
        <v>0</v>
      </c>
      <c r="CI380" s="416">
        <f t="shared" si="2730"/>
        <v>0</v>
      </c>
      <c r="CJ380" s="260">
        <v>3471</v>
      </c>
      <c r="CK380" s="444">
        <f t="shared" si="2667"/>
        <v>0</v>
      </c>
      <c r="CL380" s="162">
        <f t="shared" si="2731"/>
        <v>0</v>
      </c>
      <c r="CM380" s="260">
        <v>663</v>
      </c>
      <c r="CN380" s="873">
        <f t="shared" si="2668"/>
        <v>0</v>
      </c>
      <c r="CO380" s="158">
        <f t="shared" si="2669"/>
        <v>-5.4499999999999886</v>
      </c>
      <c r="CP380" s="176">
        <f t="shared" si="2670"/>
        <v>9203.23</v>
      </c>
      <c r="CQ380" s="731">
        <f t="shared" si="2671"/>
        <v>9197.7799999999988</v>
      </c>
      <c r="CR380" s="602"/>
      <c r="CS380" s="359">
        <v>44501</v>
      </c>
      <c r="CT380" s="161">
        <f t="shared" si="2732"/>
        <v>0</v>
      </c>
      <c r="CU380" s="624">
        <v>862.5</v>
      </c>
      <c r="CV380" s="175">
        <f t="shared" si="2672"/>
        <v>0</v>
      </c>
      <c r="CW380" s="161">
        <f t="shared" si="2733"/>
        <v>0</v>
      </c>
      <c r="CX380" s="624">
        <v>86.25</v>
      </c>
      <c r="CY380" s="625">
        <f t="shared" si="2673"/>
        <v>0</v>
      </c>
      <c r="CZ380" s="161">
        <f t="shared" si="2734"/>
        <v>0</v>
      </c>
      <c r="DA380" s="624">
        <v>3295</v>
      </c>
      <c r="DB380" s="626">
        <f t="shared" si="2674"/>
        <v>0</v>
      </c>
      <c r="DC380" s="161">
        <f t="shared" si="2735"/>
        <v>0</v>
      </c>
      <c r="DD380" s="624">
        <v>329.5</v>
      </c>
      <c r="DE380" s="626">
        <f t="shared" si="2675"/>
        <v>0</v>
      </c>
      <c r="DF380" s="161">
        <f t="shared" si="2736"/>
        <v>0</v>
      </c>
      <c r="DG380" s="624">
        <v>-354</v>
      </c>
      <c r="DH380" s="180">
        <f t="shared" si="2676"/>
        <v>0</v>
      </c>
      <c r="DI380" s="161">
        <f t="shared" si="2737"/>
        <v>0</v>
      </c>
      <c r="DJ380" s="624">
        <v>-177</v>
      </c>
      <c r="DK380" s="625">
        <f t="shared" si="2677"/>
        <v>0</v>
      </c>
      <c r="DL380" s="161">
        <f t="shared" si="2738"/>
        <v>0</v>
      </c>
      <c r="DM380" s="624">
        <v>-35.4</v>
      </c>
      <c r="DN380" s="625">
        <f t="shared" si="2678"/>
        <v>0</v>
      </c>
      <c r="DO380" s="161">
        <f t="shared" si="2739"/>
        <v>0</v>
      </c>
      <c r="DP380" s="624">
        <v>3973.01</v>
      </c>
      <c r="DQ380" s="180">
        <f t="shared" si="2679"/>
        <v>0</v>
      </c>
      <c r="DR380" s="161">
        <f t="shared" si="2740"/>
        <v>0</v>
      </c>
      <c r="DS380" s="624">
        <v>1986.5</v>
      </c>
      <c r="DT380" s="625">
        <f t="shared" si="2680"/>
        <v>0</v>
      </c>
      <c r="DU380" s="161">
        <f t="shared" si="2741"/>
        <v>0</v>
      </c>
      <c r="DV380" s="624">
        <v>794.6</v>
      </c>
      <c r="DW380" s="180">
        <f t="shared" si="2681"/>
        <v>0</v>
      </c>
      <c r="DX380" s="161">
        <f t="shared" si="2742"/>
        <v>1</v>
      </c>
      <c r="DY380" s="624">
        <v>3745</v>
      </c>
      <c r="DZ380" s="625">
        <f t="shared" si="2682"/>
        <v>3745</v>
      </c>
      <c r="EA380" s="161">
        <f t="shared" si="2743"/>
        <v>0</v>
      </c>
      <c r="EB380" s="624">
        <v>374.5</v>
      </c>
      <c r="EC380" s="180">
        <f t="shared" si="2683"/>
        <v>0</v>
      </c>
      <c r="ED380" s="161">
        <f t="shared" si="2744"/>
        <v>2</v>
      </c>
      <c r="EE380" s="624">
        <v>1500.99</v>
      </c>
      <c r="EF380" s="625">
        <f t="shared" si="2684"/>
        <v>3001.98</v>
      </c>
      <c r="EG380" s="161">
        <f t="shared" si="2745"/>
        <v>0</v>
      </c>
      <c r="EH380" s="624">
        <v>-586.25</v>
      </c>
      <c r="EI380" s="626">
        <f t="shared" si="2685"/>
        <v>0</v>
      </c>
      <c r="EJ380" s="161">
        <f t="shared" si="2746"/>
        <v>0</v>
      </c>
      <c r="EK380" s="624">
        <v>-58.63</v>
      </c>
      <c r="EL380" s="626">
        <f t="shared" si="2686"/>
        <v>0</v>
      </c>
      <c r="EM380" s="161">
        <f t="shared" si="2747"/>
        <v>0</v>
      </c>
      <c r="EN380" s="624">
        <v>5118.7299999999996</v>
      </c>
      <c r="EO380" s="180">
        <f t="shared" si="2687"/>
        <v>0</v>
      </c>
      <c r="EP380" s="161">
        <f t="shared" si="2748"/>
        <v>0</v>
      </c>
      <c r="EQ380" s="624">
        <v>2559.37</v>
      </c>
      <c r="ER380" s="180">
        <f t="shared" si="2688"/>
        <v>0</v>
      </c>
      <c r="ES380" s="161">
        <f t="shared" si="2749"/>
        <v>0</v>
      </c>
      <c r="ET380" s="624">
        <v>511.87</v>
      </c>
      <c r="EU380" s="625">
        <f t="shared" si="2689"/>
        <v>0</v>
      </c>
      <c r="EV380" s="161">
        <f t="shared" si="2750"/>
        <v>1</v>
      </c>
      <c r="EW380" s="624">
        <v>1637.5</v>
      </c>
      <c r="EX380" s="626">
        <f t="shared" si="2690"/>
        <v>1637.5</v>
      </c>
      <c r="EY380" s="161">
        <f t="shared" si="2751"/>
        <v>1</v>
      </c>
      <c r="EZ380" s="624">
        <v>818.75</v>
      </c>
      <c r="FA380" s="180">
        <f t="shared" si="2691"/>
        <v>818.75</v>
      </c>
      <c r="FB380" s="161">
        <f t="shared" si="2752"/>
        <v>0</v>
      </c>
      <c r="FC380" s="624">
        <v>163.75</v>
      </c>
      <c r="FD380" s="625">
        <f t="shared" si="2692"/>
        <v>0</v>
      </c>
      <c r="FE380" s="161">
        <f t="shared" si="2753"/>
        <v>0</v>
      </c>
      <c r="FF380" s="624">
        <v>2561</v>
      </c>
      <c r="FG380" s="180">
        <f t="shared" si="2693"/>
        <v>0</v>
      </c>
      <c r="FH380" s="863"/>
      <c r="FI380" s="436"/>
      <c r="FJ380" s="668"/>
      <c r="FK380" s="668"/>
      <c r="FL380" s="668"/>
      <c r="FM380" s="668"/>
      <c r="FN380" s="668"/>
      <c r="FO380" s="668"/>
      <c r="FP380" s="668"/>
      <c r="FQ380" s="668"/>
      <c r="FR380" s="668"/>
      <c r="FS380" s="433"/>
      <c r="FT380" s="433"/>
      <c r="FU380" s="433"/>
      <c r="FV380" s="433"/>
      <c r="FW380" s="433"/>
      <c r="FX380" s="433"/>
      <c r="FY380" s="433"/>
      <c r="FZ380" s="433"/>
      <c r="GA380" s="433"/>
      <c r="GB380" s="433"/>
      <c r="GC380" s="433"/>
      <c r="GD380" s="433"/>
      <c r="GE380" s="433"/>
      <c r="GF380" s="433"/>
      <c r="GG380" s="518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65"/>
      <c r="HG380" s="65"/>
      <c r="HH380" s="65"/>
      <c r="HI380" s="436"/>
      <c r="HJ380" s="65"/>
      <c r="HK380" s="432"/>
      <c r="HL380" s="197"/>
      <c r="HM380" s="196"/>
      <c r="HN380" s="700">
        <f t="shared" si="2694"/>
        <v>44501</v>
      </c>
      <c r="HO380" s="160">
        <f t="shared" si="2695"/>
        <v>9197.7799999999988</v>
      </c>
      <c r="HP380" s="160">
        <f t="shared" si="2696"/>
        <v>0</v>
      </c>
      <c r="HQ380" s="171">
        <f t="shared" si="2697"/>
        <v>9197.7799999999988</v>
      </c>
      <c r="HR380" s="168">
        <f t="shared" si="2698"/>
        <v>1</v>
      </c>
      <c r="HS380" s="168">
        <f t="shared" si="2699"/>
        <v>0</v>
      </c>
      <c r="HT380" s="160">
        <f t="shared" si="2754"/>
        <v>506342.65</v>
      </c>
      <c r="HU380" s="158">
        <f>MAX(HT54:HT380)</f>
        <v>506342.65</v>
      </c>
      <c r="HV380" s="158">
        <f t="shared" si="2700"/>
        <v>0</v>
      </c>
      <c r="HW380" s="170"/>
      <c r="HX380" s="468"/>
      <c r="HY380" s="156"/>
      <c r="HZ380" s="156"/>
      <c r="IA380" s="156"/>
      <c r="IB380" s="156"/>
      <c r="IC380" s="156"/>
      <c r="ID380" s="156"/>
      <c r="IE380" s="156"/>
      <c r="IF380" s="156"/>
      <c r="IG380" s="156"/>
      <c r="IH380" s="156"/>
      <c r="II380" s="156"/>
      <c r="IJ380" s="156"/>
      <c r="IK380" s="156"/>
      <c r="IL380" s="156"/>
      <c r="IM380" s="156"/>
      <c r="IN380" s="156"/>
      <c r="IO380" s="156"/>
      <c r="IP380" s="156"/>
      <c r="IQ380" s="156"/>
      <c r="IR380" s="156"/>
      <c r="IS380" s="156"/>
      <c r="IT380" s="156"/>
      <c r="IU380" s="156"/>
      <c r="IV380" s="156"/>
      <c r="IW380" s="156"/>
      <c r="IX380" s="156"/>
      <c r="IY380" s="156"/>
      <c r="IZ380" s="156"/>
      <c r="JA380" s="156"/>
      <c r="JB380" s="156"/>
      <c r="JC380" s="156"/>
      <c r="JD380" s="156"/>
      <c r="JE380" s="156"/>
      <c r="JF380" s="156"/>
      <c r="JG380" s="156"/>
      <c r="JH380" s="156"/>
      <c r="JI380" s="156"/>
      <c r="JJ380" s="156"/>
      <c r="JK380" s="156"/>
      <c r="JL380" s="156"/>
      <c r="JM380" s="156"/>
      <c r="JN380" s="156"/>
      <c r="JO380" s="156"/>
      <c r="JP380" s="156"/>
      <c r="JQ380" s="156"/>
      <c r="JR380" s="156"/>
      <c r="JS380" s="156"/>
      <c r="JT380" s="156"/>
      <c r="JU380" s="156"/>
    </row>
    <row r="381" spans="1:281" s="174" customFormat="1" ht="16.5" customHeight="1" x14ac:dyDescent="0.35">
      <c r="A381" s="156"/>
      <c r="B381" s="813">
        <v>44531</v>
      </c>
      <c r="C381" s="814">
        <f t="shared" si="2701"/>
        <v>60878.98</v>
      </c>
      <c r="D381" s="816">
        <v>0</v>
      </c>
      <c r="E381" s="816">
        <v>0</v>
      </c>
      <c r="F381" s="814">
        <f t="shared" si="2639"/>
        <v>1341.52</v>
      </c>
      <c r="G381" s="817">
        <f t="shared" si="2702"/>
        <v>62220.5</v>
      </c>
      <c r="H381" s="818">
        <f t="shared" si="2703"/>
        <v>2.2035848826639341E-2</v>
      </c>
      <c r="I381" s="765"/>
      <c r="J381" s="269"/>
      <c r="K381" s="267">
        <f t="shared" si="2641"/>
        <v>44531</v>
      </c>
      <c r="L381" s="162">
        <f t="shared" si="2705"/>
        <v>0</v>
      </c>
      <c r="M381" s="259">
        <v>-15506</v>
      </c>
      <c r="N381" s="201">
        <f t="shared" si="2642"/>
        <v>0</v>
      </c>
      <c r="O381" s="161">
        <f t="shared" si="2706"/>
        <v>0</v>
      </c>
      <c r="P381" s="259">
        <v>-1691</v>
      </c>
      <c r="Q381" s="202">
        <f t="shared" si="2643"/>
        <v>0</v>
      </c>
      <c r="R381" s="161">
        <f t="shared" si="2707"/>
        <v>0</v>
      </c>
      <c r="S381" s="259">
        <v>-43369</v>
      </c>
      <c r="T381" s="203">
        <f t="shared" si="2644"/>
        <v>0</v>
      </c>
      <c r="U381" s="164">
        <f t="shared" si="2708"/>
        <v>0</v>
      </c>
      <c r="V381" s="259">
        <v>-4547.5</v>
      </c>
      <c r="W381" s="199">
        <f t="shared" si="2645"/>
        <v>0</v>
      </c>
      <c r="X381" s="164">
        <f t="shared" si="2709"/>
        <v>0</v>
      </c>
      <c r="Y381" s="247">
        <v>-789</v>
      </c>
      <c r="Z381" s="200">
        <f t="shared" si="2646"/>
        <v>0</v>
      </c>
      <c r="AA381" s="165">
        <f>AA380</f>
        <v>0</v>
      </c>
      <c r="AB381" s="247">
        <v>-414</v>
      </c>
      <c r="AC381" s="200">
        <f t="shared" si="2647"/>
        <v>0</v>
      </c>
      <c r="AD381" s="164">
        <f t="shared" si="2711"/>
        <v>0</v>
      </c>
      <c r="AE381" s="247">
        <v>-114</v>
      </c>
      <c r="AF381" s="200">
        <f t="shared" si="2648"/>
        <v>0</v>
      </c>
      <c r="AG381" s="164">
        <f t="shared" si="2712"/>
        <v>0</v>
      </c>
      <c r="AH381" s="439">
        <v>106</v>
      </c>
      <c r="AI381" s="200">
        <f t="shared" si="2649"/>
        <v>0</v>
      </c>
      <c r="AJ381" s="165">
        <f t="shared" si="2713"/>
        <v>0</v>
      </c>
      <c r="AK381" s="439">
        <v>33.5</v>
      </c>
      <c r="AL381" s="200">
        <f t="shared" si="2650"/>
        <v>0</v>
      </c>
      <c r="AM381" s="165">
        <f t="shared" si="2714"/>
        <v>0</v>
      </c>
      <c r="AN381" s="243">
        <v>-10</v>
      </c>
      <c r="AO381" s="200">
        <f t="shared" si="2651"/>
        <v>0</v>
      </c>
      <c r="AP381" s="165">
        <f t="shared" si="2715"/>
        <v>0</v>
      </c>
      <c r="AQ381" s="259">
        <v>-614</v>
      </c>
      <c r="AR381" s="200">
        <f t="shared" si="2652"/>
        <v>0</v>
      </c>
      <c r="AS381" s="165">
        <f t="shared" si="2716"/>
        <v>1</v>
      </c>
      <c r="AT381" s="259">
        <v>-96.5</v>
      </c>
      <c r="AU381" s="198">
        <f t="shared" si="2653"/>
        <v>-96.5</v>
      </c>
      <c r="AV381" s="162">
        <f t="shared" si="2717"/>
        <v>0</v>
      </c>
      <c r="AW381" s="259">
        <v>-833</v>
      </c>
      <c r="AX381" s="198">
        <f t="shared" si="2654"/>
        <v>0</v>
      </c>
      <c r="AY381" s="161">
        <f t="shared" si="2718"/>
        <v>0</v>
      </c>
      <c r="AZ381" s="247">
        <v>-3241.25</v>
      </c>
      <c r="BA381" s="175">
        <f t="shared" si="2655"/>
        <v>0</v>
      </c>
      <c r="BB381" s="162">
        <f>BB380</f>
        <v>0</v>
      </c>
      <c r="BC381" s="247">
        <v>-343.63</v>
      </c>
      <c r="BD381" s="175">
        <f t="shared" si="2656"/>
        <v>0</v>
      </c>
      <c r="BE381" s="162">
        <f t="shared" si="2720"/>
        <v>0</v>
      </c>
      <c r="BF381" s="247">
        <v>-3001.5</v>
      </c>
      <c r="BG381" s="175">
        <f t="shared" si="2657"/>
        <v>0</v>
      </c>
      <c r="BH381" s="162">
        <f t="shared" si="2721"/>
        <v>0</v>
      </c>
      <c r="BI381" s="247">
        <v>-1520.25</v>
      </c>
      <c r="BJ381" s="198">
        <f t="shared" si="2658"/>
        <v>0</v>
      </c>
      <c r="BK381" s="162">
        <f t="shared" si="2722"/>
        <v>1</v>
      </c>
      <c r="BL381" s="247">
        <v>-335.25</v>
      </c>
      <c r="BM381" s="198">
        <f t="shared" si="2659"/>
        <v>-335.25</v>
      </c>
      <c r="BN381" s="162">
        <f t="shared" si="2723"/>
        <v>0</v>
      </c>
      <c r="BO381" s="260">
        <v>572.5</v>
      </c>
      <c r="BP381" s="198">
        <f t="shared" si="2660"/>
        <v>0</v>
      </c>
      <c r="BQ381" s="161">
        <f t="shared" si="2724"/>
        <v>0</v>
      </c>
      <c r="BR381" s="259">
        <v>-690.5</v>
      </c>
      <c r="BS381" s="201">
        <f t="shared" si="2661"/>
        <v>0</v>
      </c>
      <c r="BT381" s="161">
        <f t="shared" si="2725"/>
        <v>1</v>
      </c>
      <c r="BU381" s="259">
        <v>-384.25</v>
      </c>
      <c r="BV381" s="198">
        <f t="shared" si="2662"/>
        <v>-384.25</v>
      </c>
      <c r="BW381" s="162">
        <f t="shared" si="2726"/>
        <v>1</v>
      </c>
      <c r="BX381" s="259">
        <v>-139.25</v>
      </c>
      <c r="BY381" s="198">
        <f t="shared" si="2663"/>
        <v>-139.25</v>
      </c>
      <c r="BZ381" s="161">
        <f t="shared" si="2727"/>
        <v>0</v>
      </c>
      <c r="CA381" s="260">
        <v>17</v>
      </c>
      <c r="CB381" s="180">
        <f t="shared" si="2664"/>
        <v>0</v>
      </c>
      <c r="CC381" s="162">
        <f t="shared" si="2728"/>
        <v>0</v>
      </c>
      <c r="CD381" s="260">
        <v>53914.35</v>
      </c>
      <c r="CE381" s="182">
        <f t="shared" si="2665"/>
        <v>0</v>
      </c>
      <c r="CF381" s="410">
        <f t="shared" si="2729"/>
        <v>0</v>
      </c>
      <c r="CG381" s="259">
        <v>-6509</v>
      </c>
      <c r="CH381" s="182">
        <f t="shared" si="2666"/>
        <v>0</v>
      </c>
      <c r="CI381" s="416">
        <f t="shared" si="2730"/>
        <v>0</v>
      </c>
      <c r="CJ381" s="259">
        <v>-3274</v>
      </c>
      <c r="CK381" s="444">
        <f t="shared" si="2667"/>
        <v>0</v>
      </c>
      <c r="CL381" s="162">
        <f t="shared" si="2731"/>
        <v>0</v>
      </c>
      <c r="CM381" s="259">
        <v>-686</v>
      </c>
      <c r="CN381" s="873">
        <f t="shared" si="2668"/>
        <v>0</v>
      </c>
      <c r="CO381" s="158">
        <f t="shared" si="2669"/>
        <v>-955.25</v>
      </c>
      <c r="CP381" s="176">
        <f t="shared" si="2670"/>
        <v>2296.77</v>
      </c>
      <c r="CQ381" s="731">
        <f t="shared" si="2671"/>
        <v>1341.52</v>
      </c>
      <c r="CR381" s="602"/>
      <c r="CS381" s="359">
        <v>44531</v>
      </c>
      <c r="CT381" s="161">
        <f t="shared" si="2732"/>
        <v>0</v>
      </c>
      <c r="CU381" s="624">
        <v>6500</v>
      </c>
      <c r="CV381" s="175">
        <f t="shared" si="2672"/>
        <v>0</v>
      </c>
      <c r="CW381" s="161">
        <f t="shared" si="2733"/>
        <v>0</v>
      </c>
      <c r="CX381" s="624">
        <v>650</v>
      </c>
      <c r="CY381" s="625">
        <f t="shared" si="2673"/>
        <v>0</v>
      </c>
      <c r="CZ381" s="161">
        <f t="shared" si="2734"/>
        <v>0</v>
      </c>
      <c r="DA381" s="624">
        <v>4885</v>
      </c>
      <c r="DB381" s="626">
        <f t="shared" si="2674"/>
        <v>0</v>
      </c>
      <c r="DC381" s="161">
        <f t="shared" si="2735"/>
        <v>0</v>
      </c>
      <c r="DD381" s="624">
        <v>488.5</v>
      </c>
      <c r="DE381" s="626">
        <f t="shared" si="2675"/>
        <v>0</v>
      </c>
      <c r="DF381" s="161">
        <f t="shared" si="2736"/>
        <v>0</v>
      </c>
      <c r="DG381" s="624">
        <v>1368</v>
      </c>
      <c r="DH381" s="180">
        <f t="shared" si="2676"/>
        <v>0</v>
      </c>
      <c r="DI381" s="161">
        <f t="shared" si="2737"/>
        <v>0</v>
      </c>
      <c r="DJ381" s="624">
        <v>684</v>
      </c>
      <c r="DK381" s="625">
        <f t="shared" si="2677"/>
        <v>0</v>
      </c>
      <c r="DL381" s="161">
        <f t="shared" si="2738"/>
        <v>0</v>
      </c>
      <c r="DM381" s="624">
        <v>136.80000000000001</v>
      </c>
      <c r="DN381" s="625">
        <f t="shared" si="2678"/>
        <v>0</v>
      </c>
      <c r="DO381" s="161">
        <f t="shared" si="2739"/>
        <v>0</v>
      </c>
      <c r="DP381" s="624">
        <v>-2164.9899999999998</v>
      </c>
      <c r="DQ381" s="180">
        <f t="shared" si="2679"/>
        <v>0</v>
      </c>
      <c r="DR381" s="161">
        <f t="shared" si="2740"/>
        <v>0</v>
      </c>
      <c r="DS381" s="624">
        <v>-1082.5</v>
      </c>
      <c r="DT381" s="625">
        <f t="shared" si="2680"/>
        <v>0</v>
      </c>
      <c r="DU381" s="161">
        <f t="shared" si="2741"/>
        <v>0</v>
      </c>
      <c r="DV381" s="624">
        <v>-433</v>
      </c>
      <c r="DW381" s="180">
        <f t="shared" si="2681"/>
        <v>0</v>
      </c>
      <c r="DX381" s="161">
        <f t="shared" si="2742"/>
        <v>1</v>
      </c>
      <c r="DY381" s="624">
        <v>1400</v>
      </c>
      <c r="DZ381" s="625">
        <f t="shared" si="2682"/>
        <v>1400</v>
      </c>
      <c r="EA381" s="161">
        <f t="shared" si="2743"/>
        <v>0</v>
      </c>
      <c r="EB381" s="624">
        <v>140</v>
      </c>
      <c r="EC381" s="180">
        <f t="shared" si="2683"/>
        <v>0</v>
      </c>
      <c r="ED381" s="161">
        <f t="shared" si="2744"/>
        <v>2</v>
      </c>
      <c r="EE381" s="624">
        <v>1114.01</v>
      </c>
      <c r="EF381" s="625">
        <f t="shared" si="2684"/>
        <v>2228.02</v>
      </c>
      <c r="EG381" s="161">
        <f t="shared" si="2745"/>
        <v>0</v>
      </c>
      <c r="EH381" s="624">
        <v>-1401.25</v>
      </c>
      <c r="EI381" s="626">
        <f t="shared" si="2685"/>
        <v>0</v>
      </c>
      <c r="EJ381" s="161">
        <f t="shared" si="2746"/>
        <v>0</v>
      </c>
      <c r="EK381" s="624">
        <v>-140.12</v>
      </c>
      <c r="EL381" s="626">
        <f t="shared" si="2686"/>
        <v>0</v>
      </c>
      <c r="EM381" s="161">
        <f t="shared" si="2747"/>
        <v>0</v>
      </c>
      <c r="EN381" s="624">
        <v>1493.75</v>
      </c>
      <c r="EO381" s="180">
        <f t="shared" si="2687"/>
        <v>0</v>
      </c>
      <c r="EP381" s="161">
        <f t="shared" si="2748"/>
        <v>0</v>
      </c>
      <c r="EQ381" s="624">
        <v>746.87</v>
      </c>
      <c r="ER381" s="180">
        <f t="shared" si="2688"/>
        <v>0</v>
      </c>
      <c r="ES381" s="161">
        <f t="shared" si="2749"/>
        <v>0</v>
      </c>
      <c r="ET381" s="624">
        <v>149.38</v>
      </c>
      <c r="EU381" s="625">
        <f t="shared" si="2689"/>
        <v>0</v>
      </c>
      <c r="EV381" s="161">
        <f t="shared" si="2750"/>
        <v>1</v>
      </c>
      <c r="EW381" s="624">
        <v>-887.5</v>
      </c>
      <c r="EX381" s="626">
        <f t="shared" si="2690"/>
        <v>-887.5</v>
      </c>
      <c r="EY381" s="161">
        <f t="shared" si="2751"/>
        <v>1</v>
      </c>
      <c r="EZ381" s="624">
        <v>-443.75</v>
      </c>
      <c r="FA381" s="180">
        <f t="shared" si="2691"/>
        <v>-443.75</v>
      </c>
      <c r="FB381" s="161">
        <f t="shared" si="2752"/>
        <v>0</v>
      </c>
      <c r="FC381" s="624">
        <v>-88.75</v>
      </c>
      <c r="FD381" s="625">
        <f t="shared" si="2692"/>
        <v>0</v>
      </c>
      <c r="FE381" s="161">
        <f t="shared" si="2753"/>
        <v>0</v>
      </c>
      <c r="FF381" s="624">
        <v>214</v>
      </c>
      <c r="FG381" s="180">
        <f t="shared" si="2693"/>
        <v>0</v>
      </c>
      <c r="FH381" s="863"/>
      <c r="FI381" s="436"/>
      <c r="FJ381" s="668"/>
      <c r="FK381" s="668"/>
      <c r="FL381" s="668"/>
      <c r="FM381" s="668"/>
      <c r="FN381" s="668"/>
      <c r="FO381" s="668"/>
      <c r="FP381" s="668"/>
      <c r="FQ381" s="668"/>
      <c r="FR381" s="668"/>
      <c r="FS381" s="433"/>
      <c r="FT381" s="433"/>
      <c r="FU381" s="433"/>
      <c r="FV381" s="433"/>
      <c r="FW381" s="433"/>
      <c r="FX381" s="433"/>
      <c r="FY381" s="433"/>
      <c r="FZ381" s="433"/>
      <c r="GA381" s="433"/>
      <c r="GB381" s="433"/>
      <c r="GC381" s="433"/>
      <c r="GD381" s="433"/>
      <c r="GE381" s="433"/>
      <c r="GF381" s="433"/>
      <c r="GG381" s="432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65"/>
      <c r="HG381" s="65"/>
      <c r="HH381" s="65"/>
      <c r="HI381" s="436"/>
      <c r="HJ381" s="65"/>
      <c r="HK381" s="432"/>
      <c r="HL381" s="197"/>
      <c r="HM381" s="196"/>
      <c r="HN381" s="700">
        <f t="shared" si="2694"/>
        <v>44531</v>
      </c>
      <c r="HO381" s="160">
        <f t="shared" si="2695"/>
        <v>1341.52</v>
      </c>
      <c r="HP381" s="160">
        <f t="shared" si="2696"/>
        <v>0</v>
      </c>
      <c r="HQ381" s="171">
        <f t="shared" si="2697"/>
        <v>1341.52</v>
      </c>
      <c r="HR381" s="168">
        <f t="shared" si="2698"/>
        <v>1</v>
      </c>
      <c r="HS381" s="168">
        <f t="shared" si="2699"/>
        <v>0</v>
      </c>
      <c r="HT381" s="160">
        <f t="shared" si="2754"/>
        <v>507684.17000000004</v>
      </c>
      <c r="HU381" s="158">
        <f>MAX(HT54:HT381)</f>
        <v>507684.17000000004</v>
      </c>
      <c r="HV381" s="158">
        <f t="shared" si="2700"/>
        <v>0</v>
      </c>
      <c r="HW381" s="170"/>
      <c r="HX381" s="468"/>
      <c r="HY381" s="156"/>
      <c r="HZ381" s="156"/>
      <c r="IA381" s="156"/>
      <c r="IB381" s="156"/>
      <c r="IC381" s="156"/>
      <c r="ID381" s="156"/>
      <c r="IE381" s="156"/>
      <c r="IF381" s="156"/>
      <c r="IG381" s="156"/>
      <c r="IH381" s="156"/>
      <c r="II381" s="156"/>
      <c r="IJ381" s="156"/>
      <c r="IK381" s="156"/>
      <c r="IL381" s="156"/>
      <c r="IM381" s="156"/>
      <c r="IN381" s="156"/>
      <c r="IO381" s="156"/>
      <c r="IP381" s="156"/>
      <c r="IQ381" s="156"/>
      <c r="IR381" s="156"/>
      <c r="IS381" s="156"/>
      <c r="IT381" s="156"/>
      <c r="IU381" s="156"/>
      <c r="IV381" s="156"/>
      <c r="IW381" s="156"/>
      <c r="IX381" s="156"/>
      <c r="IY381" s="156"/>
      <c r="IZ381" s="156"/>
      <c r="JA381" s="156"/>
      <c r="JB381" s="156"/>
      <c r="JC381" s="156"/>
      <c r="JD381" s="156"/>
      <c r="JE381" s="156"/>
      <c r="JF381" s="156"/>
      <c r="JG381" s="156"/>
      <c r="JH381" s="156"/>
      <c r="JI381" s="156"/>
      <c r="JJ381" s="156"/>
      <c r="JK381" s="156"/>
      <c r="JL381" s="156"/>
      <c r="JM381" s="156"/>
      <c r="JN381" s="156"/>
      <c r="JO381" s="156"/>
      <c r="JP381" s="156"/>
      <c r="JQ381" s="156"/>
      <c r="JR381" s="156"/>
      <c r="JS381" s="156"/>
      <c r="JT381" s="156"/>
      <c r="JU381" s="156"/>
    </row>
    <row r="382" spans="1:281" s="204" customFormat="1" ht="19.5" customHeight="1" x14ac:dyDescent="0.35">
      <c r="A382" s="173"/>
      <c r="B382" s="813"/>
      <c r="C382" s="814"/>
      <c r="D382" s="816"/>
      <c r="E382" s="816"/>
      <c r="F382" s="820" t="s">
        <v>45</v>
      </c>
      <c r="G382" s="817"/>
      <c r="H382" s="821" t="s">
        <v>25</v>
      </c>
      <c r="I382" s="765"/>
      <c r="J382" s="162"/>
      <c r="K382" s="268"/>
      <c r="L382" s="162"/>
      <c r="M382" s="244" t="s">
        <v>117</v>
      </c>
      <c r="N382" s="201"/>
      <c r="O382" s="463"/>
      <c r="P382" s="244" t="s">
        <v>117</v>
      </c>
      <c r="Q382" s="465"/>
      <c r="R382" s="162"/>
      <c r="S382" s="244" t="s">
        <v>117</v>
      </c>
      <c r="T382" s="203"/>
      <c r="U382" s="164"/>
      <c r="V382" s="244" t="s">
        <v>117</v>
      </c>
      <c r="W382" s="199"/>
      <c r="X382" s="164"/>
      <c r="Y382" s="249" t="s">
        <v>45</v>
      </c>
      <c r="Z382" s="200"/>
      <c r="AA382" s="164"/>
      <c r="AB382" s="249" t="s">
        <v>45</v>
      </c>
      <c r="AC382" s="200"/>
      <c r="AD382" s="164"/>
      <c r="AE382" s="249" t="s">
        <v>45</v>
      </c>
      <c r="AF382" s="200"/>
      <c r="AG382" s="165"/>
      <c r="AH382" s="556" t="s">
        <v>45</v>
      </c>
      <c r="AI382" s="200"/>
      <c r="AJ382" s="164"/>
      <c r="AK382" s="333" t="s">
        <v>45</v>
      </c>
      <c r="AL382" s="200"/>
      <c r="AM382" s="164"/>
      <c r="AN382" s="333" t="s">
        <v>45</v>
      </c>
      <c r="AO382" s="200"/>
      <c r="AP382" s="164"/>
      <c r="AQ382" s="244" t="s">
        <v>2</v>
      </c>
      <c r="AR382" s="200"/>
      <c r="AS382" s="164"/>
      <c r="AT382" s="244" t="s">
        <v>2</v>
      </c>
      <c r="AU382" s="198"/>
      <c r="AV382" s="161"/>
      <c r="AW382" s="244" t="s">
        <v>45</v>
      </c>
      <c r="AX382" s="198"/>
      <c r="AY382" s="161"/>
      <c r="AZ382" s="249" t="s">
        <v>2</v>
      </c>
      <c r="BA382" s="175"/>
      <c r="BB382" s="161"/>
      <c r="BC382" s="249" t="s">
        <v>2</v>
      </c>
      <c r="BD382" s="175"/>
      <c r="BE382" s="161"/>
      <c r="BF382" s="485" t="s">
        <v>61</v>
      </c>
      <c r="BG382" s="201"/>
      <c r="BH382" s="161"/>
      <c r="BI382" s="485" t="s">
        <v>61</v>
      </c>
      <c r="BJ382" s="198"/>
      <c r="BK382" s="161"/>
      <c r="BL382" s="485" t="s">
        <v>61</v>
      </c>
      <c r="BM382" s="198"/>
      <c r="BN382" s="161"/>
      <c r="BO382" s="244" t="s">
        <v>2</v>
      </c>
      <c r="BP382" s="202"/>
      <c r="BQ382" s="161"/>
      <c r="BR382" s="244" t="s">
        <v>2</v>
      </c>
      <c r="BS382" s="201"/>
      <c r="BT382" s="161"/>
      <c r="BU382" s="244" t="s">
        <v>2</v>
      </c>
      <c r="BV382" s="198"/>
      <c r="BW382" s="162"/>
      <c r="BX382" s="244" t="s">
        <v>2</v>
      </c>
      <c r="BY382" s="202"/>
      <c r="BZ382" s="161"/>
      <c r="CA382" s="244" t="s">
        <v>2</v>
      </c>
      <c r="CB382" s="198"/>
      <c r="CC382" s="161"/>
      <c r="CD382" s="244" t="s">
        <v>45</v>
      </c>
      <c r="CE382" s="182"/>
      <c r="CF382" s="410"/>
      <c r="CG382" s="244" t="s">
        <v>2</v>
      </c>
      <c r="CH382" s="182"/>
      <c r="CI382" s="416"/>
      <c r="CJ382" s="244" t="s">
        <v>2</v>
      </c>
      <c r="CK382" s="444"/>
      <c r="CL382" s="162"/>
      <c r="CM382" s="244" t="s">
        <v>2</v>
      </c>
      <c r="CN382" s="873"/>
      <c r="CO382" s="702" t="s">
        <v>111</v>
      </c>
      <c r="CP382" s="176"/>
      <c r="CQ382" s="732" t="s">
        <v>119</v>
      </c>
      <c r="CR382" s="602"/>
      <c r="CS382" s="359"/>
      <c r="CT382" s="161"/>
      <c r="CU382" s="24" t="s">
        <v>25</v>
      </c>
      <c r="CV382" s="175"/>
      <c r="CW382" s="161"/>
      <c r="CX382" s="24" t="s">
        <v>25</v>
      </c>
      <c r="CY382" s="625"/>
      <c r="CZ382" s="161"/>
      <c r="DA382" s="24" t="s">
        <v>25</v>
      </c>
      <c r="DB382" s="626"/>
      <c r="DC382" s="161"/>
      <c r="DD382" s="24" t="s">
        <v>25</v>
      </c>
      <c r="DE382" s="626"/>
      <c r="DF382" s="161"/>
      <c r="DG382" s="24" t="s">
        <v>25</v>
      </c>
      <c r="DH382" s="180"/>
      <c r="DI382" s="161"/>
      <c r="DJ382" s="24" t="s">
        <v>25</v>
      </c>
      <c r="DK382" s="625"/>
      <c r="DL382" s="161"/>
      <c r="DM382" s="24" t="s">
        <v>25</v>
      </c>
      <c r="DN382" s="625"/>
      <c r="DO382" s="161"/>
      <c r="DP382" s="24" t="s">
        <v>25</v>
      </c>
      <c r="DQ382" s="180"/>
      <c r="DR382" s="161"/>
      <c r="DS382" s="24" t="s">
        <v>25</v>
      </c>
      <c r="DT382" s="625"/>
      <c r="DU382" s="161"/>
      <c r="DV382" s="24" t="s">
        <v>25</v>
      </c>
      <c r="DW382" s="180"/>
      <c r="DX382" s="161"/>
      <c r="DY382" s="24" t="s">
        <v>25</v>
      </c>
      <c r="DZ382" s="625"/>
      <c r="EA382" s="161"/>
      <c r="EB382" s="24" t="s">
        <v>25</v>
      </c>
      <c r="EC382" s="180"/>
      <c r="ED382" s="161"/>
      <c r="EE382" s="24" t="s">
        <v>25</v>
      </c>
      <c r="EF382" s="625"/>
      <c r="EG382" s="161"/>
      <c r="EH382" s="24" t="s">
        <v>25</v>
      </c>
      <c r="EI382" s="626"/>
      <c r="EJ382" s="161"/>
      <c r="EK382" s="24" t="s">
        <v>25</v>
      </c>
      <c r="EL382" s="626"/>
      <c r="EM382" s="161"/>
      <c r="EN382" s="24" t="s">
        <v>25</v>
      </c>
      <c r="EO382" s="180"/>
      <c r="EP382" s="161"/>
      <c r="EQ382" s="24" t="s">
        <v>25</v>
      </c>
      <c r="ER382" s="180"/>
      <c r="ES382" s="161"/>
      <c r="ET382" s="24" t="s">
        <v>25</v>
      </c>
      <c r="EU382" s="625"/>
      <c r="EV382" s="161"/>
      <c r="EW382" s="24" t="s">
        <v>25</v>
      </c>
      <c r="EX382" s="626"/>
      <c r="EY382" s="161"/>
      <c r="EZ382" s="24" t="s">
        <v>25</v>
      </c>
      <c r="FA382" s="180"/>
      <c r="FB382" s="161"/>
      <c r="FC382" s="24" t="s">
        <v>25</v>
      </c>
      <c r="FD382" s="625"/>
      <c r="FE382" s="161"/>
      <c r="FF382" s="24" t="s">
        <v>25</v>
      </c>
      <c r="FG382" s="180"/>
      <c r="FH382" s="863"/>
      <c r="FI382" s="436"/>
      <c r="FJ382" s="668"/>
      <c r="FK382" s="668"/>
      <c r="FL382" s="668"/>
      <c r="FM382" s="668"/>
      <c r="FN382" s="668"/>
      <c r="FO382" s="668"/>
      <c r="FP382" s="668"/>
      <c r="FQ382" s="668"/>
      <c r="FR382" s="668"/>
      <c r="FS382" s="433"/>
      <c r="FT382" s="433"/>
      <c r="FU382" s="433"/>
      <c r="FV382" s="433"/>
      <c r="FW382" s="433"/>
      <c r="FX382" s="433"/>
      <c r="FY382" s="433"/>
      <c r="FZ382" s="433"/>
      <c r="GA382" s="433"/>
      <c r="GB382" s="433"/>
      <c r="GC382" s="433"/>
      <c r="GD382" s="433"/>
      <c r="GE382" s="433"/>
      <c r="GF382" s="433"/>
      <c r="GG382" s="432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65"/>
      <c r="HG382" s="65"/>
      <c r="HH382" s="65"/>
      <c r="HI382" s="436"/>
      <c r="HJ382" s="65"/>
      <c r="HK382" s="432"/>
      <c r="HL382" s="197"/>
      <c r="HM382" s="196"/>
      <c r="HN382" s="686"/>
      <c r="HO382" s="160"/>
      <c r="HP382" s="160"/>
      <c r="HQ382" s="171"/>
      <c r="HR382" s="201"/>
      <c r="HS382" s="168"/>
      <c r="HT382" s="160"/>
      <c r="HU382" s="158"/>
      <c r="HV382" s="158"/>
      <c r="HW382" s="170"/>
      <c r="HX382" s="468"/>
      <c r="HY382" s="173"/>
      <c r="HZ382" s="173"/>
      <c r="IA382" s="173"/>
      <c r="IB382" s="173"/>
      <c r="IC382" s="173"/>
      <c r="ID382" s="173"/>
      <c r="IE382" s="173"/>
      <c r="IF382" s="173"/>
      <c r="IG382" s="173"/>
      <c r="IH382" s="173"/>
      <c r="II382" s="173"/>
      <c r="IJ382" s="173"/>
      <c r="IK382" s="173"/>
      <c r="IL382" s="173"/>
      <c r="IM382" s="173"/>
      <c r="IN382" s="173"/>
      <c r="IO382" s="173"/>
      <c r="IP382" s="173"/>
      <c r="IQ382" s="173"/>
      <c r="IR382" s="173"/>
      <c r="IS382" s="173"/>
      <c r="IT382" s="173"/>
      <c r="IU382" s="173"/>
      <c r="IV382" s="173"/>
      <c r="IW382" s="173"/>
      <c r="IX382" s="173"/>
      <c r="IY382" s="173"/>
      <c r="IZ382" s="173"/>
      <c r="JA382" s="173"/>
      <c r="JB382" s="173"/>
      <c r="JC382" s="173"/>
      <c r="JD382" s="173"/>
      <c r="JE382" s="173"/>
      <c r="JF382" s="173"/>
      <c r="JG382" s="173"/>
      <c r="JH382" s="173"/>
      <c r="JI382" s="173"/>
      <c r="JJ382" s="173"/>
      <c r="JK382" s="173"/>
      <c r="JL382" s="173"/>
      <c r="JM382" s="173"/>
      <c r="JN382" s="173"/>
      <c r="JO382" s="173"/>
      <c r="JP382" s="173"/>
      <c r="JQ382" s="173"/>
      <c r="JR382" s="173"/>
      <c r="JS382" s="173"/>
      <c r="JT382" s="173"/>
      <c r="JU382" s="173"/>
    </row>
    <row r="383" spans="1:281" s="204" customFormat="1" ht="19.5" customHeight="1" x14ac:dyDescent="0.35">
      <c r="A383" s="173"/>
      <c r="B383" s="813"/>
      <c r="C383" s="814"/>
      <c r="D383" s="816"/>
      <c r="E383" s="816"/>
      <c r="F383" s="822">
        <f>CQ383</f>
        <v>37220.49</v>
      </c>
      <c r="G383" s="817"/>
      <c r="H383" s="825">
        <f>F383/C370</f>
        <v>1.4888196</v>
      </c>
      <c r="I383" s="765"/>
      <c r="J383" s="159"/>
      <c r="K383" s="268"/>
      <c r="L383" s="162">
        <f>L371</f>
        <v>0</v>
      </c>
      <c r="M383" s="254">
        <v>20081</v>
      </c>
      <c r="N383" s="201">
        <f>M383*L383</f>
        <v>0</v>
      </c>
      <c r="O383" s="161">
        <f>O371</f>
        <v>0</v>
      </c>
      <c r="P383" s="254">
        <v>1586.9</v>
      </c>
      <c r="Q383" s="198">
        <f>P383*O383</f>
        <v>0</v>
      </c>
      <c r="R383" s="162">
        <f>R371</f>
        <v>0</v>
      </c>
      <c r="S383" s="254">
        <v>3407</v>
      </c>
      <c r="T383" s="203">
        <f>S383*R383</f>
        <v>0</v>
      </c>
      <c r="U383" s="164">
        <f>U371</f>
        <v>0</v>
      </c>
      <c r="V383" s="261">
        <v>-150.69999999999999</v>
      </c>
      <c r="W383" s="199">
        <f>V383*U383</f>
        <v>0</v>
      </c>
      <c r="X383" s="164">
        <f>X371</f>
        <v>0</v>
      </c>
      <c r="Y383" s="251">
        <v>-8618</v>
      </c>
      <c r="Z383" s="200">
        <f>Y383*X383</f>
        <v>0</v>
      </c>
      <c r="AA383" s="164">
        <f>AA371</f>
        <v>0</v>
      </c>
      <c r="AB383" s="251">
        <v>-4582</v>
      </c>
      <c r="AC383" s="200">
        <f>AB383*AA383</f>
        <v>0</v>
      </c>
      <c r="AD383" s="164">
        <f>AD371</f>
        <v>0</v>
      </c>
      <c r="AE383" s="251">
        <v>-1353.2</v>
      </c>
      <c r="AF383" s="200">
        <f>AE383*AD383</f>
        <v>0</v>
      </c>
      <c r="AG383" s="165">
        <f>AG371</f>
        <v>0</v>
      </c>
      <c r="AH383" s="557">
        <v>29866</v>
      </c>
      <c r="AI383" s="200">
        <f>AH383*AG383</f>
        <v>0</v>
      </c>
      <c r="AJ383" s="164">
        <f>AJ371</f>
        <v>0</v>
      </c>
      <c r="AK383" s="245">
        <v>14777</v>
      </c>
      <c r="AL383" s="200">
        <f>AK383*AJ383</f>
        <v>0</v>
      </c>
      <c r="AM383" s="164">
        <f>AM371</f>
        <v>0</v>
      </c>
      <c r="AN383" s="245">
        <v>5723.6</v>
      </c>
      <c r="AO383" s="200">
        <f>AN383*AM383</f>
        <v>0</v>
      </c>
      <c r="AP383" s="164">
        <f>AP371</f>
        <v>0</v>
      </c>
      <c r="AQ383" s="254">
        <v>4346</v>
      </c>
      <c r="AR383" s="200">
        <f>AQ383*AP383</f>
        <v>0</v>
      </c>
      <c r="AS383" s="164">
        <f>AS371</f>
        <v>1</v>
      </c>
      <c r="AT383" s="254">
        <v>83.6</v>
      </c>
      <c r="AU383" s="198">
        <f>AT383*AS383</f>
        <v>83.6</v>
      </c>
      <c r="AV383" s="161">
        <f>AV371</f>
        <v>0</v>
      </c>
      <c r="AW383" s="254">
        <v>8256</v>
      </c>
      <c r="AX383" s="198">
        <f>AW383*AV383</f>
        <v>0</v>
      </c>
      <c r="AY383" s="161">
        <f>AY371</f>
        <v>0</v>
      </c>
      <c r="AZ383" s="250">
        <v>1168</v>
      </c>
      <c r="BA383" s="175">
        <f>AZ383*AY383</f>
        <v>0</v>
      </c>
      <c r="BB383" s="161">
        <f>BB371</f>
        <v>0</v>
      </c>
      <c r="BC383" s="250">
        <v>46.6</v>
      </c>
      <c r="BD383" s="175">
        <f>BC383*BB383</f>
        <v>0</v>
      </c>
      <c r="BE383" s="161">
        <f>BE371</f>
        <v>0</v>
      </c>
      <c r="BF383" s="251">
        <v>-16.75</v>
      </c>
      <c r="BG383" s="201">
        <f>BF383*BE383</f>
        <v>0</v>
      </c>
      <c r="BH383" s="161">
        <f>BH371</f>
        <v>0</v>
      </c>
      <c r="BI383" s="251">
        <v>-242.38</v>
      </c>
      <c r="BJ383" s="198">
        <f>BI383*BH383</f>
        <v>0</v>
      </c>
      <c r="BK383" s="161">
        <f>BK371</f>
        <v>1</v>
      </c>
      <c r="BL383" s="251">
        <v>-422.88</v>
      </c>
      <c r="BM383" s="202">
        <f>BL383*BK383</f>
        <v>-422.88</v>
      </c>
      <c r="BN383" s="161">
        <f>BN371</f>
        <v>0</v>
      </c>
      <c r="BO383" s="254">
        <v>4160</v>
      </c>
      <c r="BP383" s="202">
        <f>BO383*BN383</f>
        <v>0</v>
      </c>
      <c r="BQ383" s="161">
        <f>BQ371</f>
        <v>0</v>
      </c>
      <c r="BR383" s="254">
        <v>649.25</v>
      </c>
      <c r="BS383" s="201">
        <f>BR383*BQ383</f>
        <v>0</v>
      </c>
      <c r="BT383" s="161">
        <f>BT371</f>
        <v>1</v>
      </c>
      <c r="BU383" s="261">
        <v>-663.25</v>
      </c>
      <c r="BV383" s="198">
        <f>BU383*BT383</f>
        <v>-663.25</v>
      </c>
      <c r="BW383" s="162">
        <f>BW371</f>
        <v>1</v>
      </c>
      <c r="BX383" s="261">
        <v>-1713.25</v>
      </c>
      <c r="BY383" s="202">
        <f>BX383*BW383</f>
        <v>-1713.25</v>
      </c>
      <c r="BZ383" s="161">
        <f>BZ371</f>
        <v>0</v>
      </c>
      <c r="CA383" s="254">
        <v>2441.02</v>
      </c>
      <c r="CB383" s="198">
        <f>CA383*BZ383</f>
        <v>0</v>
      </c>
      <c r="CC383" s="162">
        <f>CC370</f>
        <v>0</v>
      </c>
      <c r="CD383" s="254">
        <v>335894.3</v>
      </c>
      <c r="CE383" s="201">
        <f>CD383*CC383</f>
        <v>0</v>
      </c>
      <c r="CF383" s="410">
        <f>CF377</f>
        <v>0</v>
      </c>
      <c r="CG383" s="254">
        <v>27348</v>
      </c>
      <c r="CH383" s="201">
        <f>CG383*CF383</f>
        <v>0</v>
      </c>
      <c r="CI383" s="416">
        <f>CI370</f>
        <v>0</v>
      </c>
      <c r="CJ383" s="254">
        <v>13518</v>
      </c>
      <c r="CK383" s="447">
        <f>CJ383*CI383</f>
        <v>0</v>
      </c>
      <c r="CL383" s="162">
        <f>CL370</f>
        <v>0</v>
      </c>
      <c r="CM383" s="254">
        <v>2454</v>
      </c>
      <c r="CN383" s="873">
        <f>CM383*CL383</f>
        <v>0</v>
      </c>
      <c r="CO383" s="606">
        <f>N383+Q383+T383+W383+Z383+AC383+AF383+AI383+AL383+AO383+AR383+AU383+AX383+BA383+BD383+BG383+BJ383+BM383+BP383+BS383+BV383+BY383+CB383+CE383+CH383+CK383+CN383</f>
        <v>-2715.7799999999997</v>
      </c>
      <c r="CP383" s="291">
        <f>SUM(CP370:CP382)</f>
        <v>39936.269999999997</v>
      </c>
      <c r="CQ383" s="733">
        <f>CO383+CP383</f>
        <v>37220.49</v>
      </c>
      <c r="CR383" s="602"/>
      <c r="CS383" s="359"/>
      <c r="CT383" s="161">
        <f>CT381</f>
        <v>0</v>
      </c>
      <c r="CU383" s="624">
        <v>17212.5</v>
      </c>
      <c r="CV383" s="175">
        <f>CU383*CT383</f>
        <v>0</v>
      </c>
      <c r="CW383" s="161">
        <f>CW381</f>
        <v>0</v>
      </c>
      <c r="CX383" s="624">
        <v>1721.25</v>
      </c>
      <c r="CY383" s="625">
        <f>CX383*CW383</f>
        <v>0</v>
      </c>
      <c r="CZ383" s="161">
        <f>CZ381</f>
        <v>0</v>
      </c>
      <c r="DA383" s="624">
        <v>60340</v>
      </c>
      <c r="DB383" s="626">
        <f>DA383*CZ383</f>
        <v>0</v>
      </c>
      <c r="DC383" s="161">
        <f>DC381</f>
        <v>0</v>
      </c>
      <c r="DD383" s="624">
        <v>6034</v>
      </c>
      <c r="DE383" s="626">
        <f>DD383*DC383</f>
        <v>0</v>
      </c>
      <c r="DF383" s="161">
        <f>DF381</f>
        <v>0</v>
      </c>
      <c r="DG383" s="624">
        <v>14269</v>
      </c>
      <c r="DH383" s="180">
        <f>DG383*DF383</f>
        <v>0</v>
      </c>
      <c r="DI383" s="161">
        <f>DI381</f>
        <v>0</v>
      </c>
      <c r="DJ383" s="624">
        <v>7134.5</v>
      </c>
      <c r="DK383" s="625">
        <f>DJ383*DI383</f>
        <v>0</v>
      </c>
      <c r="DL383" s="161">
        <f>DL381</f>
        <v>0</v>
      </c>
      <c r="DM383" s="624">
        <v>1426.9</v>
      </c>
      <c r="DN383" s="625">
        <f>DM383*DL383</f>
        <v>0</v>
      </c>
      <c r="DO383" s="161">
        <f>DO381</f>
        <v>0</v>
      </c>
      <c r="DP383" s="624">
        <v>30728.07</v>
      </c>
      <c r="DQ383" s="180">
        <f>DP383*DO383</f>
        <v>0</v>
      </c>
      <c r="DR383" s="161">
        <f>DR381</f>
        <v>0</v>
      </c>
      <c r="DS383" s="624">
        <v>15364.03</v>
      </c>
      <c r="DT383" s="625">
        <f>DS383*DR383</f>
        <v>0</v>
      </c>
      <c r="DU383" s="161">
        <f>DU381</f>
        <v>0</v>
      </c>
      <c r="DV383" s="624">
        <v>6145.61</v>
      </c>
      <c r="DW383" s="180">
        <f>DV383*DU383</f>
        <v>0</v>
      </c>
      <c r="DX383" s="161">
        <f>DX381</f>
        <v>1</v>
      </c>
      <c r="DY383" s="624">
        <v>11005</v>
      </c>
      <c r="DZ383" s="625">
        <f>DY383*DX383</f>
        <v>11005</v>
      </c>
      <c r="EA383" s="161">
        <f>EA381</f>
        <v>0</v>
      </c>
      <c r="EB383" s="624">
        <v>1100.5</v>
      </c>
      <c r="EC383" s="180">
        <f>EB383*EA383</f>
        <v>0</v>
      </c>
      <c r="ED383" s="161">
        <f>ED381</f>
        <v>2</v>
      </c>
      <c r="EE383" s="624">
        <v>5325</v>
      </c>
      <c r="EF383" s="625">
        <f>EE383*ED383</f>
        <v>10650</v>
      </c>
      <c r="EG383" s="161">
        <f>EG381</f>
        <v>0</v>
      </c>
      <c r="EH383" s="624">
        <v>9487.49</v>
      </c>
      <c r="EI383" s="626">
        <f>EH383*EG383</f>
        <v>0</v>
      </c>
      <c r="EJ383" s="161">
        <f>EJ381</f>
        <v>0</v>
      </c>
      <c r="EK383" s="624">
        <v>948.75</v>
      </c>
      <c r="EL383" s="626">
        <f>EK383*EJ383</f>
        <v>0</v>
      </c>
      <c r="EM383" s="161">
        <f>EM381</f>
        <v>0</v>
      </c>
      <c r="EN383" s="624">
        <v>15671.2</v>
      </c>
      <c r="EO383" s="180">
        <f>EN383*EM383</f>
        <v>0</v>
      </c>
      <c r="EP383" s="161">
        <f>EP381</f>
        <v>0</v>
      </c>
      <c r="EQ383" s="624">
        <v>7835.6</v>
      </c>
      <c r="ER383" s="180">
        <f>EQ383*EP383</f>
        <v>0</v>
      </c>
      <c r="ES383" s="161">
        <f>ES381</f>
        <v>0</v>
      </c>
      <c r="ET383" s="624">
        <v>1567.12</v>
      </c>
      <c r="EU383" s="625">
        <f>ET383*ES383</f>
        <v>0</v>
      </c>
      <c r="EV383" s="161">
        <f>EV381</f>
        <v>1</v>
      </c>
      <c r="EW383" s="624">
        <v>12187.51</v>
      </c>
      <c r="EX383" s="626">
        <f>EW383*EV383</f>
        <v>12187.51</v>
      </c>
      <c r="EY383" s="161">
        <f>EY381</f>
        <v>1</v>
      </c>
      <c r="EZ383" s="624">
        <v>6093.76</v>
      </c>
      <c r="FA383" s="180">
        <f>EZ383*EY383</f>
        <v>6093.76</v>
      </c>
      <c r="FB383" s="161">
        <f>FB381</f>
        <v>0</v>
      </c>
      <c r="FC383" s="624">
        <v>1218.75</v>
      </c>
      <c r="FD383" s="625">
        <f>FC383*FB383</f>
        <v>0</v>
      </c>
      <c r="FE383" s="161">
        <f>FE381</f>
        <v>0</v>
      </c>
      <c r="FF383" s="624">
        <v>7370</v>
      </c>
      <c r="FG383" s="180">
        <f>FF383*FE383</f>
        <v>0</v>
      </c>
      <c r="FH383" s="863"/>
      <c r="FI383" s="436"/>
      <c r="FJ383" s="668"/>
      <c r="FK383" s="668"/>
      <c r="FL383" s="668"/>
      <c r="FM383" s="668"/>
      <c r="FN383" s="668"/>
      <c r="FO383" s="668"/>
      <c r="FP383" s="668"/>
      <c r="FQ383" s="668"/>
      <c r="FR383" s="668"/>
      <c r="FS383" s="433"/>
      <c r="FT383" s="433"/>
      <c r="FU383" s="433"/>
      <c r="FV383" s="433"/>
      <c r="FW383" s="433"/>
      <c r="FX383" s="433"/>
      <c r="FY383" s="433"/>
      <c r="FZ383" s="433"/>
      <c r="GA383" s="433"/>
      <c r="GB383" s="433"/>
      <c r="GC383" s="433"/>
      <c r="GD383" s="433"/>
      <c r="GE383" s="433"/>
      <c r="GF383" s="433"/>
      <c r="GG383" s="241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65"/>
      <c r="HG383" s="65"/>
      <c r="HH383" s="65"/>
      <c r="HI383" s="436"/>
      <c r="HJ383" s="65"/>
      <c r="HK383" s="432"/>
      <c r="HL383" s="197"/>
      <c r="HM383" s="196"/>
      <c r="HN383" s="686"/>
      <c r="HO383" s="160"/>
      <c r="HP383" s="160"/>
      <c r="HQ383" s="171"/>
      <c r="HR383" s="201"/>
      <c r="HS383" s="168"/>
      <c r="HT383" s="160"/>
      <c r="HU383" s="158"/>
      <c r="HV383" s="158"/>
      <c r="HW383" s="185"/>
      <c r="HX383" s="468"/>
      <c r="HY383" s="173"/>
      <c r="HZ383" s="173"/>
      <c r="IA383" s="173"/>
      <c r="IB383" s="173"/>
      <c r="IC383" s="173"/>
      <c r="ID383" s="173"/>
      <c r="IE383" s="173"/>
      <c r="IF383" s="173"/>
      <c r="IG383" s="173"/>
      <c r="IH383" s="173"/>
      <c r="II383" s="173"/>
      <c r="IJ383" s="173"/>
      <c r="IK383" s="173"/>
      <c r="IL383" s="173"/>
      <c r="IM383" s="173"/>
      <c r="IN383" s="173"/>
      <c r="IO383" s="173"/>
      <c r="IP383" s="173"/>
      <c r="IQ383" s="173"/>
      <c r="IR383" s="173"/>
      <c r="IS383" s="173"/>
      <c r="IT383" s="173"/>
      <c r="IU383" s="173"/>
      <c r="IV383" s="173"/>
      <c r="IW383" s="173"/>
      <c r="IX383" s="173"/>
      <c r="IY383" s="173"/>
      <c r="IZ383" s="173"/>
      <c r="JA383" s="173"/>
      <c r="JB383" s="173"/>
      <c r="JC383" s="173"/>
      <c r="JD383" s="173"/>
      <c r="JE383" s="173"/>
      <c r="JF383" s="173"/>
      <c r="JG383" s="173"/>
      <c r="JH383" s="173"/>
      <c r="JI383" s="173"/>
      <c r="JJ383" s="173"/>
      <c r="JK383" s="173"/>
      <c r="JL383" s="173"/>
      <c r="JM383" s="173"/>
      <c r="JN383" s="173"/>
      <c r="JO383" s="173"/>
      <c r="JP383" s="173"/>
      <c r="JQ383" s="173"/>
      <c r="JR383" s="173"/>
      <c r="JS383" s="173"/>
      <c r="JT383" s="173"/>
      <c r="JU383" s="173"/>
    </row>
    <row r="384" spans="1:281" s="174" customFormat="1" ht="19.5" customHeight="1" x14ac:dyDescent="0.35">
      <c r="A384" s="156"/>
      <c r="B384" s="813"/>
      <c r="C384" s="814"/>
      <c r="D384" s="816"/>
      <c r="E384" s="816"/>
      <c r="F384" s="814"/>
      <c r="G384" s="817"/>
      <c r="H384" s="818"/>
      <c r="I384" s="765"/>
      <c r="J384" s="269"/>
      <c r="K384" s="268"/>
      <c r="L384" s="162"/>
      <c r="M384"/>
      <c r="N384" s="462"/>
      <c r="O384" s="161"/>
      <c r="P384"/>
      <c r="Q384" s="193"/>
      <c r="R384" s="162"/>
      <c r="S384"/>
      <c r="T384" s="190"/>
      <c r="U384" s="164"/>
      <c r="V384"/>
      <c r="W384" s="191"/>
      <c r="X384" s="164"/>
      <c r="Y384"/>
      <c r="Z384" s="191"/>
      <c r="AA384" s="164"/>
      <c r="AB384"/>
      <c r="AC384" s="191"/>
      <c r="AD384" s="164"/>
      <c r="AE384"/>
      <c r="AF384" s="192"/>
      <c r="AG384" s="165"/>
      <c r="AH384" s="342"/>
      <c r="AI384" s="192"/>
      <c r="AJ384" s="165"/>
      <c r="AK384" s="438"/>
      <c r="AL384" s="191"/>
      <c r="AM384" s="164"/>
      <c r="AN384" s="438"/>
      <c r="AO384" s="192"/>
      <c r="AP384" s="165"/>
      <c r="AQ384"/>
      <c r="AR384" s="191"/>
      <c r="AS384" s="164"/>
      <c r="AT384"/>
      <c r="AU384" s="193"/>
      <c r="AV384" s="162"/>
      <c r="AW384"/>
      <c r="AX384" s="189"/>
      <c r="AY384" s="161"/>
      <c r="AZ384"/>
      <c r="BA384" s="189"/>
      <c r="BB384" s="161"/>
      <c r="BC384"/>
      <c r="BD384" s="189"/>
      <c r="BE384" s="161"/>
      <c r="BF384" s="24"/>
      <c r="BG384" s="189"/>
      <c r="BH384" s="161"/>
      <c r="BI384" s="24"/>
      <c r="BJ384" s="193"/>
      <c r="BK384" s="161"/>
      <c r="BL384" s="24"/>
      <c r="BM384" s="189"/>
      <c r="BN384" s="161"/>
      <c r="BO384"/>
      <c r="BP384" s="189"/>
      <c r="BQ384" s="161"/>
      <c r="BR384"/>
      <c r="BS384" s="189"/>
      <c r="BT384" s="161"/>
      <c r="BU384"/>
      <c r="BV384" s="193"/>
      <c r="BW384" s="162"/>
      <c r="BX384"/>
      <c r="BY384" s="189"/>
      <c r="BZ384" s="161"/>
      <c r="CA384"/>
      <c r="CB384" s="193"/>
      <c r="CC384" s="162"/>
      <c r="CD384"/>
      <c r="CE384" s="194"/>
      <c r="CF384" s="529"/>
      <c r="CG384"/>
      <c r="CH384" s="189"/>
      <c r="CI384" s="416"/>
      <c r="CJ384"/>
      <c r="CK384" s="441"/>
      <c r="CL384" s="161"/>
      <c r="CM384"/>
      <c r="CN384" s="609"/>
      <c r="CO384" s="158"/>
      <c r="CP384" s="189"/>
      <c r="CQ384" s="734"/>
      <c r="CR384" s="600"/>
      <c r="CS384" s="359"/>
      <c r="CT384" s="161"/>
      <c r="CU384" s="24"/>
      <c r="CV384" s="188"/>
      <c r="CW384" s="161"/>
      <c r="CX384" s="22"/>
      <c r="CY384" s="627"/>
      <c r="CZ384" s="161"/>
      <c r="DA384" s="24"/>
      <c r="DB384" s="628"/>
      <c r="DC384" s="161"/>
      <c r="DD384" s="24"/>
      <c r="DE384" s="627"/>
      <c r="DF384" s="161"/>
      <c r="DG384" s="24"/>
      <c r="DH384" s="193"/>
      <c r="DI384" s="161"/>
      <c r="DJ384" s="24"/>
      <c r="DK384" s="627"/>
      <c r="DL384" s="161"/>
      <c r="DM384" s="22"/>
      <c r="DN384" s="627"/>
      <c r="DO384" s="161"/>
      <c r="DP384" s="24"/>
      <c r="DQ384" s="193"/>
      <c r="DR384" s="161"/>
      <c r="DS384" s="24"/>
      <c r="DT384" s="627"/>
      <c r="DU384" s="161"/>
      <c r="DV384" s="24"/>
      <c r="DW384" s="193"/>
      <c r="DX384" s="161"/>
      <c r="DY384" s="24"/>
      <c r="DZ384" s="627"/>
      <c r="EA384" s="161"/>
      <c r="EB384" s="24"/>
      <c r="EC384" s="193"/>
      <c r="ED384" s="161"/>
      <c r="EE384" s="24"/>
      <c r="EF384" s="627"/>
      <c r="EG384" s="161"/>
      <c r="EH384" s="24"/>
      <c r="EI384" s="627"/>
      <c r="EJ384" s="161"/>
      <c r="EK384" s="24"/>
      <c r="EL384" s="627"/>
      <c r="EM384" s="161"/>
      <c r="EN384" s="24"/>
      <c r="EO384" s="193"/>
      <c r="EP384" s="161"/>
      <c r="EQ384" s="24"/>
      <c r="ER384" s="193"/>
      <c r="ES384" s="161"/>
      <c r="ET384" s="24"/>
      <c r="EU384" s="627"/>
      <c r="EV384" s="161"/>
      <c r="EW384" s="24"/>
      <c r="EX384" s="627"/>
      <c r="EY384" s="161"/>
      <c r="EZ384" s="24"/>
      <c r="FA384" s="193"/>
      <c r="FB384" s="161"/>
      <c r="FC384" s="24"/>
      <c r="FD384" s="627"/>
      <c r="FE384" s="161"/>
      <c r="FF384" s="24"/>
      <c r="FG384" s="193"/>
      <c r="FH384" s="861"/>
      <c r="FI384" s="436"/>
      <c r="FJ384" s="668"/>
      <c r="FK384" s="668"/>
      <c r="FL384" s="668"/>
      <c r="FM384" s="668"/>
      <c r="FN384" s="668"/>
      <c r="FO384" s="668"/>
      <c r="FP384" s="668"/>
      <c r="FQ384" s="668"/>
      <c r="FR384" s="668"/>
      <c r="FS384" s="433"/>
      <c r="FT384" s="433"/>
      <c r="FU384" s="433"/>
      <c r="FV384" s="433"/>
      <c r="FW384" s="433"/>
      <c r="FX384" s="433"/>
      <c r="FY384" s="433"/>
      <c r="FZ384" s="433"/>
      <c r="GA384" s="433"/>
      <c r="GB384" s="433"/>
      <c r="GC384" s="433"/>
      <c r="GD384" s="433"/>
      <c r="GE384" s="433"/>
      <c r="GF384" s="433"/>
      <c r="GG384" s="241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65"/>
      <c r="HG384" s="65"/>
      <c r="HH384" s="65"/>
      <c r="HI384" s="436"/>
      <c r="HJ384" s="65"/>
      <c r="HK384" s="432"/>
      <c r="HL384" s="197"/>
      <c r="HM384" s="196"/>
      <c r="HN384" s="686"/>
      <c r="HO384" s="160"/>
      <c r="HP384" s="160"/>
      <c r="HQ384" s="171"/>
      <c r="HR384" s="168"/>
      <c r="HS384" s="168"/>
      <c r="HT384" s="160"/>
      <c r="HU384" s="158"/>
      <c r="HV384" s="158"/>
      <c r="HW384" s="185"/>
      <c r="HX384" s="468"/>
      <c r="HY384" s="156"/>
      <c r="HZ384" s="156"/>
      <c r="IA384" s="156"/>
      <c r="IB384" s="156"/>
      <c r="IC384" s="156"/>
      <c r="ID384" s="156"/>
      <c r="IE384" s="156"/>
      <c r="IF384" s="156"/>
      <c r="IG384" s="156"/>
      <c r="IH384" s="156"/>
      <c r="II384" s="156"/>
      <c r="IJ384" s="156"/>
      <c r="IK384" s="156"/>
      <c r="IL384" s="156"/>
      <c r="IM384" s="156"/>
      <c r="IN384" s="156"/>
      <c r="IO384" s="156"/>
      <c r="IP384" s="156"/>
      <c r="IQ384" s="156"/>
      <c r="IR384" s="156"/>
      <c r="IS384" s="156"/>
      <c r="IT384" s="156"/>
      <c r="IU384" s="156"/>
      <c r="IV384" s="156"/>
      <c r="IW384" s="156"/>
      <c r="IX384" s="156"/>
      <c r="IY384" s="156"/>
      <c r="IZ384" s="156"/>
      <c r="JA384" s="156"/>
      <c r="JB384" s="156"/>
      <c r="JC384" s="156"/>
      <c r="JD384" s="156"/>
      <c r="JE384" s="156"/>
      <c r="JF384" s="156"/>
      <c r="JG384" s="156"/>
      <c r="JH384" s="156"/>
      <c r="JI384" s="156"/>
      <c r="JJ384" s="156"/>
      <c r="JK384" s="156"/>
      <c r="JL384" s="156"/>
      <c r="JM384" s="156"/>
      <c r="JN384" s="156"/>
      <c r="JO384" s="156"/>
      <c r="JP384" s="156"/>
      <c r="JQ384" s="156"/>
      <c r="JR384" s="156"/>
      <c r="JS384" s="156"/>
      <c r="JT384" s="156"/>
      <c r="JU384" s="156"/>
    </row>
    <row r="385" spans="1:281" s="174" customFormat="1" ht="19.5" customHeight="1" x14ac:dyDescent="0.35">
      <c r="A385" s="156"/>
      <c r="B385" s="813">
        <f>EDATE(B381,1)</f>
        <v>44562</v>
      </c>
      <c r="C385" s="814">
        <f>C370</f>
        <v>25000</v>
      </c>
      <c r="D385" s="816">
        <f>(F383&lt;0)*-F383</f>
        <v>0</v>
      </c>
      <c r="E385" s="816">
        <f>(F383&gt;0)*-F383</f>
        <v>-37220.49</v>
      </c>
      <c r="F385" s="814">
        <f t="shared" ref="F385:F390" si="2755">CQ385</f>
        <v>8187.1399999999985</v>
      </c>
      <c r="G385" s="817">
        <f>F385+C385</f>
        <v>33187.14</v>
      </c>
      <c r="H385" s="818">
        <f>F385/C385</f>
        <v>0.32748559999999993</v>
      </c>
      <c r="I385" s="765">
        <f>I380+F385</f>
        <v>514529.79000000004</v>
      </c>
      <c r="J385" s="269">
        <f t="shared" ref="J385:J390" si="2756">HV385</f>
        <v>0</v>
      </c>
      <c r="K385" s="267">
        <f t="shared" ref="K385:K391" si="2757">B385</f>
        <v>44562</v>
      </c>
      <c r="L385" s="162">
        <f>L381</f>
        <v>0</v>
      </c>
      <c r="M385" s="514">
        <v>-9255.5</v>
      </c>
      <c r="N385" s="201">
        <f t="shared" ref="N385:N391" si="2758">M385*L385</f>
        <v>0</v>
      </c>
      <c r="O385" s="161">
        <f>O381</f>
        <v>0</v>
      </c>
      <c r="P385" s="259">
        <v>-960.65</v>
      </c>
      <c r="Q385" s="202">
        <f t="shared" ref="Q385:Q391" si="2759">P385*O385</f>
        <v>0</v>
      </c>
      <c r="R385" s="161">
        <f>R381</f>
        <v>0</v>
      </c>
      <c r="S385" s="515">
        <v>6106</v>
      </c>
      <c r="T385" s="177">
        <f t="shared" ref="T385:T391" si="2760">S385*R385</f>
        <v>0</v>
      </c>
      <c r="U385" s="164">
        <f>U381</f>
        <v>0</v>
      </c>
      <c r="V385" s="260">
        <v>575.5</v>
      </c>
      <c r="W385" s="177">
        <f t="shared" ref="W385:W391" si="2761">V385*U385</f>
        <v>0</v>
      </c>
      <c r="X385" s="164">
        <f>X381</f>
        <v>0</v>
      </c>
      <c r="Y385" s="516">
        <v>-3460</v>
      </c>
      <c r="Z385" s="177">
        <f t="shared" ref="Z385:Z391" si="2762">Y385*X385</f>
        <v>0</v>
      </c>
      <c r="AA385" s="164">
        <f>AA381</f>
        <v>0</v>
      </c>
      <c r="AB385" s="247">
        <v>-1730</v>
      </c>
      <c r="AC385" s="177">
        <f t="shared" ref="AC385:AC391" si="2763">AB385*AA385</f>
        <v>0</v>
      </c>
      <c r="AD385" s="164">
        <f>AD381</f>
        <v>0</v>
      </c>
      <c r="AE385" s="247">
        <v>-346</v>
      </c>
      <c r="AF385" s="527">
        <f t="shared" ref="AF385:AF391" si="2764">AE385*AD385</f>
        <v>0</v>
      </c>
      <c r="AG385" s="165">
        <f>AG381</f>
        <v>0</v>
      </c>
      <c r="AH385" s="555">
        <v>-14932</v>
      </c>
      <c r="AI385" s="527">
        <f t="shared" ref="AI385:AI390" si="2765">AH385*AG385</f>
        <v>0</v>
      </c>
      <c r="AJ385" s="165">
        <f>AJ381</f>
        <v>0</v>
      </c>
      <c r="AK385" s="243">
        <v>-7524.5</v>
      </c>
      <c r="AL385" s="527">
        <f t="shared" ref="AL385:AL390" si="2766">AK385*AJ385</f>
        <v>0</v>
      </c>
      <c r="AM385" s="165">
        <f>AM381</f>
        <v>0</v>
      </c>
      <c r="AN385" s="243">
        <v>-3080</v>
      </c>
      <c r="AO385" s="200">
        <f t="shared" ref="AO385:AO390" si="2767">AN385*AM385</f>
        <v>0</v>
      </c>
      <c r="AP385" s="165">
        <f>AP381</f>
        <v>0</v>
      </c>
      <c r="AQ385" s="259">
        <v>-551</v>
      </c>
      <c r="AR385" s="200">
        <f t="shared" ref="AR385:AR391" si="2768">AQ385*AP385</f>
        <v>0</v>
      </c>
      <c r="AS385" s="164">
        <f>AS381</f>
        <v>1</v>
      </c>
      <c r="AT385" s="259">
        <v>-90.2</v>
      </c>
      <c r="AU385" s="177">
        <f t="shared" ref="AU385:AU391" si="2769">AT385*AS385</f>
        <v>-90.2</v>
      </c>
      <c r="AV385" s="161">
        <f>AV381</f>
        <v>0</v>
      </c>
      <c r="AW385" s="259">
        <v>-47</v>
      </c>
      <c r="AX385" s="177">
        <f t="shared" ref="AX385:AX390" si="2770">AW385*AV385</f>
        <v>0</v>
      </c>
      <c r="AY385" s="161">
        <f>AY381</f>
        <v>0</v>
      </c>
      <c r="AZ385" s="248">
        <v>1639.25</v>
      </c>
      <c r="BA385" s="177">
        <f t="shared" ref="BA385:BA390" si="2771">AZ385*AY385</f>
        <v>0</v>
      </c>
      <c r="BB385" s="161">
        <f>BB381</f>
        <v>0</v>
      </c>
      <c r="BC385" s="248">
        <v>152.22999999999999</v>
      </c>
      <c r="BD385" s="177">
        <f t="shared" ref="BD385:BD391" si="2772">BC385*BB385</f>
        <v>0</v>
      </c>
      <c r="BE385" s="161">
        <f>BE381</f>
        <v>0</v>
      </c>
      <c r="BF385" s="247">
        <v>-557</v>
      </c>
      <c r="BG385" s="177">
        <f t="shared" ref="BG385:BG391" si="2773">BF385*BE385</f>
        <v>0</v>
      </c>
      <c r="BH385" s="537">
        <f>BH381</f>
        <v>0</v>
      </c>
      <c r="BI385" s="247">
        <v>-399.5</v>
      </c>
      <c r="BJ385" s="177">
        <f t="shared" ref="BJ385:BJ391" si="2774">BI385*BH385</f>
        <v>0</v>
      </c>
      <c r="BK385" s="161">
        <f>BK381</f>
        <v>1</v>
      </c>
      <c r="BL385" s="247">
        <v>-273.5</v>
      </c>
      <c r="BM385" s="177">
        <f t="shared" ref="BM385:BM391" si="2775">BL385*BK385</f>
        <v>-273.5</v>
      </c>
      <c r="BN385" s="161">
        <f>BN381</f>
        <v>0</v>
      </c>
      <c r="BO385" s="259">
        <v>-345.25</v>
      </c>
      <c r="BP385" s="177">
        <f t="shared" ref="BP385:BP391" si="2776">BO385*BN385</f>
        <v>0</v>
      </c>
      <c r="BQ385" s="161">
        <f>BQ381</f>
        <v>0</v>
      </c>
      <c r="BR385" s="259">
        <v>-2271.75</v>
      </c>
      <c r="BS385" s="177">
        <f t="shared" ref="BS385:BS390" si="2777">BR385*BQ385</f>
        <v>0</v>
      </c>
      <c r="BT385" s="161">
        <f>BT381</f>
        <v>1</v>
      </c>
      <c r="BU385" s="259">
        <v>-1174.8800000000001</v>
      </c>
      <c r="BV385" s="177">
        <f t="shared" ref="BV385:BV391" si="2778">BU385*BT385</f>
        <v>-1174.8800000000001</v>
      </c>
      <c r="BW385" s="161">
        <f>BW381</f>
        <v>1</v>
      </c>
      <c r="BX385" s="259">
        <v>-297.38</v>
      </c>
      <c r="BY385" s="177">
        <f t="shared" ref="BY385:BY391" si="2779">BX385*BW385</f>
        <v>-297.38</v>
      </c>
      <c r="BZ385" s="161">
        <f>BZ381</f>
        <v>0</v>
      </c>
      <c r="CA385" s="259">
        <v>-1216</v>
      </c>
      <c r="CB385" s="177">
        <f t="shared" ref="CB385:CB391" si="2780">CA385*BZ385</f>
        <v>0</v>
      </c>
      <c r="CC385" s="161">
        <f>CC381</f>
        <v>0</v>
      </c>
      <c r="CD385" s="260">
        <v>39496.400000000001</v>
      </c>
      <c r="CE385" s="177">
        <f t="shared" ref="CE385:CE390" si="2781">CD385*CC385</f>
        <v>0</v>
      </c>
      <c r="CF385" s="530">
        <f>CF383</f>
        <v>0</v>
      </c>
      <c r="CG385" s="260">
        <v>10480</v>
      </c>
      <c r="CH385" s="179">
        <f t="shared" ref="CH385:CH390" si="2782">CG385*CF385</f>
        <v>0</v>
      </c>
      <c r="CI385" s="161">
        <f>CI381</f>
        <v>0</v>
      </c>
      <c r="CJ385" s="260">
        <v>5240</v>
      </c>
      <c r="CK385" s="532">
        <f t="shared" ref="CK385:CK390" si="2783">CJ385*CI385</f>
        <v>0</v>
      </c>
      <c r="CL385" s="161">
        <f>CL381</f>
        <v>0</v>
      </c>
      <c r="CM385" s="260">
        <v>1048</v>
      </c>
      <c r="CN385" s="874">
        <f t="shared" ref="CN385:CN390" si="2784">CM385*CL385</f>
        <v>0</v>
      </c>
      <c r="CO385" s="158">
        <f t="shared" ref="CO385:CO389" si="2785">N385+Q385+T385+W385+Z385+AC385+AF385+AI385+AL385+AO385+AR385+AU385+AX385+BA385+BD385+BG385+BJ385+BM385+BP385+BS385+BV385+BY385+CB385+CE385+CH385+CK385+CN385</f>
        <v>-1835.96</v>
      </c>
      <c r="CP385" s="176">
        <f t="shared" ref="CP385:CP389" si="2786">FG385+FD385+FA385+EX385+EU385++ER385+EO385+EL385+EI385+EF385+EC385+DZ385+DW385+DT385+DQ385+DN385+DK385+DH385+DE385+DB385+CY385+CV385</f>
        <v>10023.099999999999</v>
      </c>
      <c r="CQ385" s="731">
        <f t="shared" ref="CQ385:CQ389" si="2787">CO385+CP385</f>
        <v>8187.1399999999985</v>
      </c>
      <c r="CR385" s="603"/>
      <c r="CS385" s="359">
        <f>EDATE(CS381,1)</f>
        <v>44562</v>
      </c>
      <c r="CT385" s="161">
        <f>CT381</f>
        <v>0</v>
      </c>
      <c r="CU385" s="624">
        <v>-4125.5</v>
      </c>
      <c r="CV385" s="175">
        <f t="shared" ref="CV385:CV391" si="2788">CU385*CT385</f>
        <v>0</v>
      </c>
      <c r="CW385" s="161">
        <f>CW381</f>
        <v>0</v>
      </c>
      <c r="CX385" s="259">
        <f>CU385/10</f>
        <v>-412.55</v>
      </c>
      <c r="CY385" s="625">
        <f t="shared" ref="CY385:CY391" si="2789">CX385*CW385</f>
        <v>0</v>
      </c>
      <c r="CZ385" s="161">
        <f>CZ381</f>
        <v>0</v>
      </c>
      <c r="DA385" s="624">
        <v>905</v>
      </c>
      <c r="DB385" s="626">
        <f t="shared" ref="DB385:DB391" si="2790">DA385*CZ385</f>
        <v>0</v>
      </c>
      <c r="DC385" s="161">
        <f>DC381</f>
        <v>0</v>
      </c>
      <c r="DD385" s="624">
        <v>90.5</v>
      </c>
      <c r="DE385" s="626">
        <f t="shared" ref="DE385:DE391" si="2791">DD385*DC385</f>
        <v>0</v>
      </c>
      <c r="DF385" s="161">
        <f>DF381</f>
        <v>0</v>
      </c>
      <c r="DG385" s="624">
        <v>2545.9899999999998</v>
      </c>
      <c r="DH385" s="180">
        <f t="shared" ref="DH385:DH391" si="2792">DG385*DF385</f>
        <v>0</v>
      </c>
      <c r="DI385" s="161">
        <f>DI381</f>
        <v>0</v>
      </c>
      <c r="DJ385" s="624">
        <f>DG385/2</f>
        <v>1272.9949999999999</v>
      </c>
      <c r="DK385" s="625">
        <f t="shared" ref="DK385:DK391" si="2793">DJ385*DI385</f>
        <v>0</v>
      </c>
      <c r="DL385" s="161">
        <f>DL381</f>
        <v>0</v>
      </c>
      <c r="DM385" s="248">
        <f>DG385/10</f>
        <v>254.59899999999999</v>
      </c>
      <c r="DN385" s="625">
        <f t="shared" ref="DN385:DN391" si="2794">DM385*DL385</f>
        <v>0</v>
      </c>
      <c r="DO385" s="161">
        <f>DO381</f>
        <v>0</v>
      </c>
      <c r="DP385" s="624">
        <v>8520</v>
      </c>
      <c r="DQ385" s="180">
        <f t="shared" ref="DQ385:DQ391" si="2795">DP385*DO385</f>
        <v>0</v>
      </c>
      <c r="DR385" s="161">
        <f>DR381</f>
        <v>0</v>
      </c>
      <c r="DS385" s="624">
        <v>4260</v>
      </c>
      <c r="DT385" s="625">
        <f t="shared" ref="DT385:DT391" si="2796">DS385*DR385</f>
        <v>0</v>
      </c>
      <c r="DU385" s="161">
        <f>DU381</f>
        <v>0</v>
      </c>
      <c r="DV385" s="624">
        <v>1704</v>
      </c>
      <c r="DW385" s="180">
        <f t="shared" ref="DW385:DW391" si="2797">DV385*DU385</f>
        <v>0</v>
      </c>
      <c r="DX385" s="161">
        <f>DX381</f>
        <v>1</v>
      </c>
      <c r="DY385" s="624">
        <v>5100</v>
      </c>
      <c r="DZ385" s="625">
        <f t="shared" ref="DZ385:DZ391" si="2798">DY385*DX385</f>
        <v>5100</v>
      </c>
      <c r="EA385" s="161">
        <f>EA381</f>
        <v>0</v>
      </c>
      <c r="EB385" s="624">
        <v>510</v>
      </c>
      <c r="EC385" s="180">
        <f t="shared" ref="EC385:EC391" si="2799">EB385*EA385</f>
        <v>0</v>
      </c>
      <c r="ED385" s="161">
        <f>ED381</f>
        <v>2</v>
      </c>
      <c r="EE385" s="624">
        <v>3084.99</v>
      </c>
      <c r="EF385" s="625">
        <f t="shared" ref="EF385:EF391" si="2800">EE385*ED385</f>
        <v>6169.98</v>
      </c>
      <c r="EG385" s="161">
        <f>EG381</f>
        <v>0</v>
      </c>
      <c r="EH385" s="624">
        <v>5712.5</v>
      </c>
      <c r="EI385" s="626">
        <f t="shared" ref="EI385:EI391" si="2801">EH385*EG385</f>
        <v>0</v>
      </c>
      <c r="EJ385" s="161">
        <f>EJ381</f>
        <v>0</v>
      </c>
      <c r="EK385" s="624">
        <v>571.25</v>
      </c>
      <c r="EL385" s="626">
        <f t="shared" ref="EL385:EL391" si="2802">EK385*EJ385</f>
        <v>0</v>
      </c>
      <c r="EM385" s="161">
        <f>EM381</f>
        <v>0</v>
      </c>
      <c r="EN385" s="624">
        <v>2487.5100000000002</v>
      </c>
      <c r="EO385" s="180">
        <f t="shared" ref="EO385:EO391" si="2803">EN385*EM385</f>
        <v>0</v>
      </c>
      <c r="EP385" s="161">
        <f>EP381</f>
        <v>0</v>
      </c>
      <c r="EQ385" s="624">
        <v>1243.75</v>
      </c>
      <c r="ER385" s="180">
        <f t="shared" ref="ER385:ER391" si="2804">EQ385*EP385</f>
        <v>0</v>
      </c>
      <c r="ES385" s="161">
        <f>ES381</f>
        <v>0</v>
      </c>
      <c r="ET385" s="624">
        <v>248.75</v>
      </c>
      <c r="EU385" s="625">
        <f t="shared" ref="EU385:EU391" si="2805">ET385*ES385</f>
        <v>0</v>
      </c>
      <c r="EV385" s="161">
        <f>EV381</f>
        <v>1</v>
      </c>
      <c r="EW385" s="624">
        <v>-831.25</v>
      </c>
      <c r="EX385" s="626">
        <f t="shared" ref="EX385:EX391" si="2806">EW385*EV385</f>
        <v>-831.25</v>
      </c>
      <c r="EY385" s="161">
        <f>EY381</f>
        <v>1</v>
      </c>
      <c r="EZ385" s="624">
        <v>-415.63</v>
      </c>
      <c r="FA385" s="180">
        <f t="shared" ref="FA385:FA391" si="2807">EZ385*EY385</f>
        <v>-415.63</v>
      </c>
      <c r="FB385" s="161">
        <f>FB381</f>
        <v>0</v>
      </c>
      <c r="FC385" s="624">
        <v>-83.12</v>
      </c>
      <c r="FD385" s="625">
        <f t="shared" ref="FD385:FD391" si="2808">FC385*FB385</f>
        <v>0</v>
      </c>
      <c r="FE385" s="161">
        <f>FE381</f>
        <v>0</v>
      </c>
      <c r="FF385" s="624">
        <v>2390</v>
      </c>
      <c r="FG385" s="180">
        <f t="shared" ref="FG385:FG391" si="2809">FF385*FE385</f>
        <v>0</v>
      </c>
      <c r="FH385" s="864"/>
      <c r="FI385" s="436"/>
      <c r="FJ385" s="668"/>
      <c r="FK385" s="668"/>
      <c r="FL385" s="668"/>
      <c r="FM385" s="668"/>
      <c r="FN385" s="668"/>
      <c r="FO385" s="668"/>
      <c r="FP385" s="668"/>
      <c r="FQ385" s="668"/>
      <c r="FR385" s="668"/>
      <c r="FS385" s="433"/>
      <c r="FT385" s="433"/>
      <c r="FU385" s="433"/>
      <c r="FV385" s="433"/>
      <c r="FW385" s="433"/>
      <c r="FX385" s="433"/>
      <c r="FY385" s="433"/>
      <c r="FZ385" s="433"/>
      <c r="GA385" s="433"/>
      <c r="GB385" s="433"/>
      <c r="GC385" s="433"/>
      <c r="GD385" s="433"/>
      <c r="GE385" s="433"/>
      <c r="GF385" s="433"/>
      <c r="GG385" s="241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65"/>
      <c r="HG385" s="65"/>
      <c r="HH385" s="65"/>
      <c r="HI385" s="436"/>
      <c r="HJ385" s="65"/>
      <c r="HK385" s="432"/>
      <c r="HL385" s="197"/>
      <c r="HM385" s="196"/>
      <c r="HN385" s="700">
        <f t="shared" ref="HN385:HN391" si="2810">B385</f>
        <v>44562</v>
      </c>
      <c r="HO385" s="160">
        <f t="shared" ref="HO385:HO390" si="2811">HQ385*HR385</f>
        <v>8187.1399999999985</v>
      </c>
      <c r="HP385" s="160">
        <f t="shared" ref="HP385:HP390" si="2812">HQ385*HS385</f>
        <v>0</v>
      </c>
      <c r="HQ385" s="171">
        <f t="shared" ref="HQ385:HQ390" si="2813">CQ385</f>
        <v>8187.1399999999985</v>
      </c>
      <c r="HR385" s="168">
        <f t="shared" ref="HR385:HR390" si="2814">(HQ385&gt;0)*1</f>
        <v>1</v>
      </c>
      <c r="HS385" s="168">
        <f t="shared" ref="HS385:HS390" si="2815">(HQ385&lt;0)*1</f>
        <v>0</v>
      </c>
      <c r="HT385" s="160">
        <f>HQ385+HT381</f>
        <v>515871.31000000006</v>
      </c>
      <c r="HU385" s="158">
        <f>MAX(HT54:HT385)</f>
        <v>515871.31000000006</v>
      </c>
      <c r="HV385" s="158">
        <f t="shared" ref="HV385:HV390" si="2816">HT385-HU385</f>
        <v>0</v>
      </c>
      <c r="HW385" s="170"/>
      <c r="HX385" s="468"/>
      <c r="HY385" s="156"/>
      <c r="HZ385" s="156"/>
      <c r="IA385" s="156"/>
      <c r="IB385" s="156"/>
      <c r="IC385" s="156"/>
      <c r="ID385" s="156"/>
      <c r="IE385" s="156"/>
      <c r="IF385" s="156"/>
      <c r="IG385" s="156"/>
      <c r="IH385" s="156"/>
      <c r="II385" s="156"/>
      <c r="IJ385" s="156"/>
      <c r="IK385" s="156"/>
      <c r="IL385" s="156"/>
      <c r="IM385" s="156"/>
      <c r="IN385" s="156"/>
      <c r="IO385" s="156"/>
      <c r="IP385" s="156"/>
      <c r="IQ385" s="156"/>
      <c r="IR385" s="156"/>
      <c r="IS385" s="156"/>
      <c r="IT385" s="156"/>
      <c r="IU385" s="156"/>
      <c r="IV385" s="156"/>
      <c r="IW385" s="156"/>
      <c r="IX385" s="156"/>
      <c r="IY385" s="156"/>
      <c r="IZ385" s="156"/>
      <c r="JA385" s="156"/>
      <c r="JB385" s="156"/>
      <c r="JC385" s="156"/>
      <c r="JD385" s="156"/>
      <c r="JE385" s="156"/>
      <c r="JF385" s="156"/>
      <c r="JG385" s="156"/>
      <c r="JH385" s="156"/>
      <c r="JI385" s="156"/>
      <c r="JJ385" s="156"/>
      <c r="JK385" s="156"/>
      <c r="JL385" s="156"/>
      <c r="JM385" s="156"/>
      <c r="JN385" s="156"/>
      <c r="JO385" s="156"/>
      <c r="JP385" s="156"/>
      <c r="JQ385" s="156"/>
      <c r="JR385" s="156"/>
      <c r="JS385" s="156"/>
      <c r="JT385" s="156"/>
      <c r="JU385" s="156"/>
    </row>
    <row r="386" spans="1:281" s="174" customFormat="1" ht="21.75" customHeight="1" x14ac:dyDescent="0.35">
      <c r="A386" s="156"/>
      <c r="B386" s="813">
        <v>44593</v>
      </c>
      <c r="C386" s="814">
        <f t="shared" ref="C386:C391" si="2817">G385</f>
        <v>33187.14</v>
      </c>
      <c r="D386" s="816">
        <f t="shared" ref="D386:D391" si="2818">D385</f>
        <v>0</v>
      </c>
      <c r="E386" s="816">
        <f>CN386</f>
        <v>0</v>
      </c>
      <c r="F386" s="814">
        <f t="shared" si="2755"/>
        <v>-3511.12</v>
      </c>
      <c r="G386" s="817">
        <f t="shared" ref="G386:G391" si="2819">F386+G385</f>
        <v>29676.02</v>
      </c>
      <c r="H386" s="818">
        <f t="shared" ref="H386:H391" si="2820">F386/G385</f>
        <v>-0.10579760714541837</v>
      </c>
      <c r="I386" s="765">
        <f>I385+F386</f>
        <v>511018.67000000004</v>
      </c>
      <c r="J386" s="269">
        <f t="shared" si="2756"/>
        <v>-3511.1199999999953</v>
      </c>
      <c r="K386" s="267">
        <f t="shared" si="2757"/>
        <v>44593</v>
      </c>
      <c r="L386" s="162">
        <f t="shared" ref="L386:L391" si="2821">L385</f>
        <v>0</v>
      </c>
      <c r="M386" s="515">
        <v>7080.5</v>
      </c>
      <c r="N386" s="201">
        <f t="shared" si="2758"/>
        <v>0</v>
      </c>
      <c r="O386" s="161">
        <f t="shared" ref="O386:O391" si="2822">O385</f>
        <v>0</v>
      </c>
      <c r="P386" s="260">
        <v>708.05</v>
      </c>
      <c r="Q386" s="202">
        <f t="shared" si="2759"/>
        <v>0</v>
      </c>
      <c r="R386" s="161">
        <f t="shared" ref="R386:R391" si="2823">R385</f>
        <v>0</v>
      </c>
      <c r="S386" s="515">
        <v>13844.8</v>
      </c>
      <c r="T386" s="177">
        <f t="shared" si="2760"/>
        <v>0</v>
      </c>
      <c r="U386" s="164">
        <f t="shared" ref="U386:U391" si="2824">U385</f>
        <v>0</v>
      </c>
      <c r="V386" s="260">
        <v>1384.48</v>
      </c>
      <c r="W386" s="177">
        <f t="shared" si="2761"/>
        <v>0</v>
      </c>
      <c r="X386" s="164">
        <f t="shared" ref="X386:X391" si="2825">X385</f>
        <v>0</v>
      </c>
      <c r="Y386" s="517">
        <v>5300</v>
      </c>
      <c r="Z386" s="177">
        <f t="shared" si="2762"/>
        <v>0</v>
      </c>
      <c r="AA386" s="164">
        <f t="shared" ref="AA386:AA391" si="2826">AA385</f>
        <v>0</v>
      </c>
      <c r="AB386" s="248">
        <v>2611</v>
      </c>
      <c r="AC386" s="177">
        <f t="shared" si="2763"/>
        <v>0</v>
      </c>
      <c r="AD386" s="164">
        <f t="shared" ref="AD386:AD391" si="2827">AD385</f>
        <v>0</v>
      </c>
      <c r="AE386" s="248">
        <v>459.8</v>
      </c>
      <c r="AF386" s="527">
        <f t="shared" si="2764"/>
        <v>0</v>
      </c>
      <c r="AG386" s="165">
        <f t="shared" ref="AG386:AG391" si="2828">AG385</f>
        <v>0</v>
      </c>
      <c r="AH386" s="555">
        <v>-5778.03</v>
      </c>
      <c r="AI386" s="527">
        <f t="shared" si="2765"/>
        <v>0</v>
      </c>
      <c r="AJ386" s="165">
        <f t="shared" ref="AJ386:AJ391" si="2829">AJ385</f>
        <v>0</v>
      </c>
      <c r="AK386" s="243">
        <v>-2908.52</v>
      </c>
      <c r="AL386" s="527">
        <f t="shared" si="2766"/>
        <v>0</v>
      </c>
      <c r="AM386" s="165">
        <f t="shared" ref="AM386:AM391" si="2830">AM385</f>
        <v>0</v>
      </c>
      <c r="AN386" s="243">
        <v>-1186.81</v>
      </c>
      <c r="AO386" s="200">
        <f t="shared" si="2767"/>
        <v>0</v>
      </c>
      <c r="AP386" s="165">
        <f t="shared" ref="AP386:AP391" si="2831">AP385</f>
        <v>0</v>
      </c>
      <c r="AQ386" s="260">
        <v>736</v>
      </c>
      <c r="AR386" s="200">
        <f t="shared" si="2768"/>
        <v>0</v>
      </c>
      <c r="AS386" s="165">
        <f t="shared" ref="AS386:AS391" si="2832">AS385</f>
        <v>1</v>
      </c>
      <c r="AT386" s="260">
        <v>38.5</v>
      </c>
      <c r="AU386" s="177">
        <f t="shared" si="2769"/>
        <v>38.5</v>
      </c>
      <c r="AV386" s="161">
        <f t="shared" ref="AV386:AV391" si="2833">AV385</f>
        <v>0</v>
      </c>
      <c r="AW386" s="259">
        <v>-196</v>
      </c>
      <c r="AX386" s="177">
        <f t="shared" si="2770"/>
        <v>0</v>
      </c>
      <c r="AY386" s="161">
        <f t="shared" ref="AY386:AY391" si="2834">AY385</f>
        <v>0</v>
      </c>
      <c r="AZ386" s="248">
        <v>937.25</v>
      </c>
      <c r="BA386" s="177">
        <f t="shared" si="2771"/>
        <v>0</v>
      </c>
      <c r="BB386" s="161">
        <f t="shared" ref="BB386:BB391" si="2835">BB385</f>
        <v>0</v>
      </c>
      <c r="BC386" s="248">
        <v>89.83</v>
      </c>
      <c r="BD386" s="527">
        <f t="shared" si="2772"/>
        <v>0</v>
      </c>
      <c r="BE386" s="162">
        <f t="shared" ref="BE386:BE391" si="2836">BE385</f>
        <v>0</v>
      </c>
      <c r="BF386" s="248">
        <v>230.75</v>
      </c>
      <c r="BG386" s="177">
        <f t="shared" si="2773"/>
        <v>0</v>
      </c>
      <c r="BH386" s="537">
        <f t="shared" ref="BH386:BH391" si="2837">BH385</f>
        <v>0</v>
      </c>
      <c r="BI386" s="248">
        <v>76.38</v>
      </c>
      <c r="BJ386" s="177">
        <f t="shared" si="2774"/>
        <v>0</v>
      </c>
      <c r="BK386" s="161">
        <f t="shared" ref="BK386:BK391" si="2838">BK385</f>
        <v>1</v>
      </c>
      <c r="BL386" s="247">
        <v>-47.13</v>
      </c>
      <c r="BM386" s="177">
        <f t="shared" si="2775"/>
        <v>-47.13</v>
      </c>
      <c r="BN386" s="161">
        <f t="shared" ref="BN386:BN391" si="2839">BN385</f>
        <v>0</v>
      </c>
      <c r="BO386" s="260">
        <v>553.25</v>
      </c>
      <c r="BP386" s="177">
        <f t="shared" si="2776"/>
        <v>0</v>
      </c>
      <c r="BQ386" s="161">
        <f t="shared" ref="BQ386:BQ391" si="2840">BQ385</f>
        <v>0</v>
      </c>
      <c r="BR386" s="259">
        <v>-150</v>
      </c>
      <c r="BS386" s="177">
        <f t="shared" si="2777"/>
        <v>0</v>
      </c>
      <c r="BT386" s="161">
        <f t="shared" ref="BT386:BT391" si="2841">BT385</f>
        <v>1</v>
      </c>
      <c r="BU386" s="259">
        <v>-75</v>
      </c>
      <c r="BV386" s="177">
        <f t="shared" si="2778"/>
        <v>-75</v>
      </c>
      <c r="BW386" s="161">
        <f t="shared" ref="BW386:BW391" si="2842">BW385</f>
        <v>1</v>
      </c>
      <c r="BX386" s="259">
        <v>-15</v>
      </c>
      <c r="BY386" s="177">
        <f t="shared" si="2779"/>
        <v>-15</v>
      </c>
      <c r="BZ386" s="161">
        <f t="shared" ref="BZ386:BZ391" si="2843">BZ385</f>
        <v>0</v>
      </c>
      <c r="CA386" s="259">
        <v>-3360</v>
      </c>
      <c r="CB386" s="177">
        <f t="shared" si="2780"/>
        <v>0</v>
      </c>
      <c r="CC386" s="161">
        <f t="shared" ref="CC386:CC391" si="2844">CC385</f>
        <v>0</v>
      </c>
      <c r="CD386" s="259">
        <v>-28920.9</v>
      </c>
      <c r="CE386" s="177">
        <f t="shared" si="2781"/>
        <v>0</v>
      </c>
      <c r="CF386" s="537">
        <f t="shared" ref="CF386:CF391" si="2845">CF385</f>
        <v>0</v>
      </c>
      <c r="CG386" s="260">
        <v>7130</v>
      </c>
      <c r="CH386" s="179">
        <f t="shared" si="2782"/>
        <v>0</v>
      </c>
      <c r="CI386" s="416">
        <f t="shared" ref="CI386:CI391" si="2846">CI385</f>
        <v>0</v>
      </c>
      <c r="CJ386" s="260">
        <v>3565</v>
      </c>
      <c r="CK386" s="532">
        <f t="shared" si="2783"/>
        <v>0</v>
      </c>
      <c r="CL386" s="161">
        <f t="shared" ref="CL386:CL391" si="2847">CL385</f>
        <v>0</v>
      </c>
      <c r="CM386" s="260">
        <v>713</v>
      </c>
      <c r="CN386" s="874">
        <f t="shared" si="2784"/>
        <v>0</v>
      </c>
      <c r="CO386" s="158">
        <f t="shared" si="2785"/>
        <v>-98.63</v>
      </c>
      <c r="CP386" s="176">
        <f t="shared" si="2786"/>
        <v>-3412.49</v>
      </c>
      <c r="CQ386" s="731">
        <f t="shared" si="2787"/>
        <v>-3511.12</v>
      </c>
      <c r="CR386" s="603"/>
      <c r="CS386" s="359">
        <v>44593</v>
      </c>
      <c r="CT386" s="161">
        <f t="shared" ref="CT386:CT391" si="2848">CT385</f>
        <v>0</v>
      </c>
      <c r="CU386" s="624">
        <v>7200.5</v>
      </c>
      <c r="CV386" s="175">
        <f t="shared" si="2788"/>
        <v>0</v>
      </c>
      <c r="CW386" s="161">
        <f t="shared" ref="CW386:CW391" si="2849">CW385</f>
        <v>0</v>
      </c>
      <c r="CX386" s="565">
        <f>CU386/10</f>
        <v>720.05</v>
      </c>
      <c r="CY386" s="625">
        <f t="shared" si="2789"/>
        <v>0</v>
      </c>
      <c r="CZ386" s="161">
        <f t="shared" ref="CZ386:CZ391" si="2850">CZ385</f>
        <v>0</v>
      </c>
      <c r="DA386" s="624">
        <v>2650</v>
      </c>
      <c r="DB386" s="626">
        <f t="shared" si="2790"/>
        <v>0</v>
      </c>
      <c r="DC386" s="161">
        <f t="shared" ref="DC386:DC391" si="2851">DC385</f>
        <v>0</v>
      </c>
      <c r="DD386" s="624">
        <v>265</v>
      </c>
      <c r="DE386" s="626">
        <f t="shared" si="2791"/>
        <v>0</v>
      </c>
      <c r="DF386" s="161">
        <f t="shared" ref="DF386:DF391" si="2852">DF385</f>
        <v>0</v>
      </c>
      <c r="DG386" s="624">
        <v>-2784.99</v>
      </c>
      <c r="DH386" s="180">
        <f t="shared" si="2792"/>
        <v>0</v>
      </c>
      <c r="DI386" s="161">
        <f t="shared" ref="DI386:DI391" si="2853">DI385</f>
        <v>0</v>
      </c>
      <c r="DJ386" s="624">
        <f>DG386/2</f>
        <v>-1392.4949999999999</v>
      </c>
      <c r="DK386" s="625">
        <f t="shared" si="2793"/>
        <v>0</v>
      </c>
      <c r="DL386" s="161">
        <f t="shared" ref="DL386:DL391" si="2854">DL385</f>
        <v>0</v>
      </c>
      <c r="DM386" s="248">
        <f>DG386/10</f>
        <v>-278.49899999999997</v>
      </c>
      <c r="DN386" s="625">
        <f t="shared" si="2794"/>
        <v>0</v>
      </c>
      <c r="DO386" s="161">
        <f t="shared" ref="DO386:DO391" si="2855">DO385</f>
        <v>0</v>
      </c>
      <c r="DP386" s="624">
        <v>-8695.01</v>
      </c>
      <c r="DQ386" s="180">
        <f t="shared" si="2795"/>
        <v>0</v>
      </c>
      <c r="DR386" s="161">
        <f t="shared" ref="DR386:DR391" si="2856">DR385</f>
        <v>0</v>
      </c>
      <c r="DS386" s="624">
        <f>DP386/3</f>
        <v>-2898.3366666666666</v>
      </c>
      <c r="DT386" s="625">
        <f t="shared" si="2796"/>
        <v>0</v>
      </c>
      <c r="DU386" s="161">
        <f t="shared" ref="DU386:DU391" si="2857">DU385</f>
        <v>0</v>
      </c>
      <c r="DV386" s="624">
        <f>DP386/5</f>
        <v>-1739.002</v>
      </c>
      <c r="DW386" s="180">
        <f t="shared" si="2797"/>
        <v>0</v>
      </c>
      <c r="DX386" s="161">
        <f t="shared" ref="DX386:DX391" si="2858">DX385</f>
        <v>1</v>
      </c>
      <c r="DY386" s="624">
        <v>-950</v>
      </c>
      <c r="DZ386" s="625">
        <f t="shared" si="2798"/>
        <v>-950</v>
      </c>
      <c r="EA386" s="161">
        <f t="shared" ref="EA386:EA391" si="2859">EA385</f>
        <v>0</v>
      </c>
      <c r="EB386" s="624">
        <v>-95</v>
      </c>
      <c r="EC386" s="180">
        <f t="shared" si="2799"/>
        <v>0</v>
      </c>
      <c r="ED386" s="161">
        <f t="shared" ref="ED386:ED391" si="2860">ED385</f>
        <v>2</v>
      </c>
      <c r="EE386" s="624">
        <v>-724.99</v>
      </c>
      <c r="EF386" s="625">
        <f t="shared" si="2800"/>
        <v>-1449.98</v>
      </c>
      <c r="EG386" s="161">
        <f t="shared" ref="EG386:EG391" si="2861">EG385</f>
        <v>0</v>
      </c>
      <c r="EH386" s="624">
        <v>2962.5</v>
      </c>
      <c r="EI386" s="626">
        <f t="shared" si="2801"/>
        <v>0</v>
      </c>
      <c r="EJ386" s="161">
        <f t="shared" ref="EJ386:EJ391" si="2862">EJ385</f>
        <v>0</v>
      </c>
      <c r="EK386" s="624">
        <v>296.25</v>
      </c>
      <c r="EL386" s="626">
        <f t="shared" si="2802"/>
        <v>0</v>
      </c>
      <c r="EM386" s="161">
        <f t="shared" ref="EM386:EM391" si="2863">EM385</f>
        <v>0</v>
      </c>
      <c r="EN386" s="624">
        <v>-2075.0100000000002</v>
      </c>
      <c r="EO386" s="180">
        <f t="shared" si="2803"/>
        <v>0</v>
      </c>
      <c r="EP386" s="161">
        <f t="shared" ref="EP386:EP391" si="2864">EP385</f>
        <v>0</v>
      </c>
      <c r="EQ386" s="624">
        <f>EN386/2</f>
        <v>-1037.5050000000001</v>
      </c>
      <c r="ER386" s="180">
        <f t="shared" si="2804"/>
        <v>0</v>
      </c>
      <c r="ES386" s="161">
        <f t="shared" ref="ES386:ES391" si="2865">ES385</f>
        <v>0</v>
      </c>
      <c r="ET386" s="624">
        <f>EN386/10</f>
        <v>-207.50100000000003</v>
      </c>
      <c r="EU386" s="625">
        <f t="shared" si="2805"/>
        <v>0</v>
      </c>
      <c r="EV386" s="161">
        <f t="shared" ref="EV386:EV391" si="2866">EV385</f>
        <v>1</v>
      </c>
      <c r="EW386" s="624">
        <v>-675.01</v>
      </c>
      <c r="EX386" s="626">
        <f t="shared" si="2806"/>
        <v>-675.01</v>
      </c>
      <c r="EY386" s="161">
        <f t="shared" ref="EY386:EY391" si="2867">EY385</f>
        <v>1</v>
      </c>
      <c r="EZ386" s="624">
        <v>-337.5</v>
      </c>
      <c r="FA386" s="180">
        <f t="shared" si="2807"/>
        <v>-337.5</v>
      </c>
      <c r="FB386" s="161">
        <f t="shared" ref="FB386:FB391" si="2868">FB385</f>
        <v>0</v>
      </c>
      <c r="FC386" s="624">
        <v>-67.5</v>
      </c>
      <c r="FD386" s="625">
        <f t="shared" si="2808"/>
        <v>0</v>
      </c>
      <c r="FE386" s="161">
        <f t="shared" ref="FE386:FE391" si="2869">FE385</f>
        <v>0</v>
      </c>
      <c r="FF386" s="624">
        <v>-2423.0100000000002</v>
      </c>
      <c r="FG386" s="180">
        <f t="shared" si="2809"/>
        <v>0</v>
      </c>
      <c r="FH386" s="864"/>
      <c r="FI386" s="436"/>
      <c r="FJ386" s="668"/>
      <c r="FK386" s="668"/>
      <c r="FL386" s="668"/>
      <c r="FM386" s="668"/>
      <c r="FN386" s="668"/>
      <c r="FO386" s="668"/>
      <c r="FP386" s="668"/>
      <c r="FQ386" s="668"/>
      <c r="FR386" s="668"/>
      <c r="FS386" s="433"/>
      <c r="FT386" s="433"/>
      <c r="FU386" s="433"/>
      <c r="FV386" s="433"/>
      <c r="FW386" s="433"/>
      <c r="FX386" s="433"/>
      <c r="FY386" s="433"/>
      <c r="FZ386" s="433"/>
      <c r="GA386" s="433"/>
      <c r="GB386" s="433"/>
      <c r="GC386" s="433"/>
      <c r="GD386" s="433"/>
      <c r="GE386" s="433"/>
      <c r="GF386" s="433"/>
      <c r="GG386" s="241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65"/>
      <c r="HG386" s="65"/>
      <c r="HH386" s="65"/>
      <c r="HI386" s="436"/>
      <c r="HJ386" s="65"/>
      <c r="HK386" s="432"/>
      <c r="HL386" s="197"/>
      <c r="HM386" s="196"/>
      <c r="HN386" s="700">
        <f t="shared" si="2810"/>
        <v>44593</v>
      </c>
      <c r="HO386" s="160">
        <f t="shared" si="2811"/>
        <v>0</v>
      </c>
      <c r="HP386" s="160">
        <f t="shared" si="2812"/>
        <v>-3511.12</v>
      </c>
      <c r="HQ386" s="171">
        <f t="shared" si="2813"/>
        <v>-3511.12</v>
      </c>
      <c r="HR386" s="168">
        <f t="shared" si="2814"/>
        <v>0</v>
      </c>
      <c r="HS386" s="168">
        <f t="shared" si="2815"/>
        <v>1</v>
      </c>
      <c r="HT386" s="160">
        <f t="shared" ref="HT386:HT391" si="2870">HQ386+HT385</f>
        <v>512360.19000000006</v>
      </c>
      <c r="HU386" s="158">
        <f>MAX(HT54:HT386)</f>
        <v>515871.31000000006</v>
      </c>
      <c r="HV386" s="158">
        <f t="shared" si="2816"/>
        <v>-3511.1199999999953</v>
      </c>
      <c r="HW386" s="170"/>
      <c r="HX386" s="468"/>
      <c r="HY386" s="156"/>
      <c r="HZ386" s="156"/>
      <c r="IA386" s="156"/>
      <c r="IB386" s="156"/>
      <c r="IC386" s="156"/>
      <c r="ID386" s="156"/>
      <c r="IE386" s="156"/>
      <c r="IF386" s="156"/>
      <c r="IG386" s="156"/>
      <c r="IH386" s="156"/>
      <c r="II386" s="156"/>
      <c r="IJ386" s="156"/>
      <c r="IK386" s="156"/>
      <c r="IL386" s="156"/>
      <c r="IM386" s="156"/>
      <c r="IN386" s="156"/>
      <c r="IO386" s="156"/>
      <c r="IP386" s="156"/>
      <c r="IQ386" s="156"/>
      <c r="IR386" s="156"/>
      <c r="IS386" s="156"/>
      <c r="IT386" s="156"/>
      <c r="IU386" s="156"/>
      <c r="IV386" s="156"/>
      <c r="IW386" s="156"/>
      <c r="IX386" s="156"/>
      <c r="IY386" s="156"/>
      <c r="IZ386" s="156"/>
      <c r="JA386" s="156"/>
      <c r="JB386" s="156"/>
      <c r="JC386" s="156"/>
      <c r="JD386" s="156"/>
      <c r="JE386" s="156"/>
      <c r="JF386" s="156"/>
      <c r="JG386" s="156"/>
      <c r="JH386" s="156"/>
      <c r="JI386" s="156"/>
      <c r="JJ386" s="156"/>
      <c r="JK386" s="156"/>
      <c r="JL386" s="156"/>
      <c r="JM386" s="156"/>
      <c r="JN386" s="156"/>
      <c r="JO386" s="156"/>
      <c r="JP386" s="156"/>
      <c r="JQ386" s="156"/>
      <c r="JR386" s="156"/>
      <c r="JS386" s="156"/>
      <c r="JT386" s="156"/>
      <c r="JU386" s="156"/>
    </row>
    <row r="387" spans="1:281" s="174" customFormat="1" ht="21.75" customHeight="1" x14ac:dyDescent="0.35">
      <c r="A387" s="156"/>
      <c r="B387" s="813">
        <v>44621</v>
      </c>
      <c r="C387" s="814">
        <f t="shared" si="2817"/>
        <v>29676.02</v>
      </c>
      <c r="D387" s="816">
        <f t="shared" si="2818"/>
        <v>0</v>
      </c>
      <c r="E387" s="816">
        <v>0</v>
      </c>
      <c r="F387" s="814">
        <f t="shared" si="2755"/>
        <v>17861.11</v>
      </c>
      <c r="G387" s="817">
        <f t="shared" si="2819"/>
        <v>47537.130000000005</v>
      </c>
      <c r="H387" s="818">
        <f t="shared" si="2820"/>
        <v>0.6018701294850185</v>
      </c>
      <c r="I387" s="765">
        <f>F387+I386</f>
        <v>528879.78</v>
      </c>
      <c r="J387" s="269">
        <f t="shared" si="2756"/>
        <v>0</v>
      </c>
      <c r="K387" s="267">
        <f t="shared" si="2757"/>
        <v>44621</v>
      </c>
      <c r="L387" s="162">
        <f t="shared" si="2821"/>
        <v>0</v>
      </c>
      <c r="M387" s="515">
        <v>-851.5</v>
      </c>
      <c r="N387" s="201">
        <f t="shared" si="2758"/>
        <v>0</v>
      </c>
      <c r="O387" s="161">
        <f t="shared" si="2822"/>
        <v>0</v>
      </c>
      <c r="P387" s="259">
        <v>-120.25</v>
      </c>
      <c r="Q387" s="202">
        <f t="shared" si="2759"/>
        <v>0</v>
      </c>
      <c r="R387" s="161">
        <f t="shared" si="2823"/>
        <v>0</v>
      </c>
      <c r="S387" s="515">
        <v>5356</v>
      </c>
      <c r="T387" s="177">
        <f t="shared" si="2760"/>
        <v>0</v>
      </c>
      <c r="U387" s="164">
        <f t="shared" si="2824"/>
        <v>0</v>
      </c>
      <c r="V387" s="260">
        <v>500.5</v>
      </c>
      <c r="W387" s="177">
        <f t="shared" si="2761"/>
        <v>0</v>
      </c>
      <c r="X387" s="164">
        <f t="shared" si="2825"/>
        <v>0</v>
      </c>
      <c r="Y387" s="517">
        <v>5000</v>
      </c>
      <c r="Z387" s="177">
        <f t="shared" si="2762"/>
        <v>0</v>
      </c>
      <c r="AA387" s="164">
        <f t="shared" si="2826"/>
        <v>0</v>
      </c>
      <c r="AB387" s="248">
        <v>2500</v>
      </c>
      <c r="AC387" s="177">
        <f t="shared" si="2763"/>
        <v>0</v>
      </c>
      <c r="AD387" s="164">
        <f t="shared" si="2827"/>
        <v>0</v>
      </c>
      <c r="AE387" s="248">
        <v>500</v>
      </c>
      <c r="AF387" s="527">
        <f t="shared" si="2764"/>
        <v>0</v>
      </c>
      <c r="AG387" s="165">
        <f t="shared" si="2828"/>
        <v>0</v>
      </c>
      <c r="AH387" s="558">
        <v>3835</v>
      </c>
      <c r="AI387" s="527">
        <f t="shared" si="2765"/>
        <v>0</v>
      </c>
      <c r="AJ387" s="165">
        <f t="shared" si="2829"/>
        <v>0</v>
      </c>
      <c r="AK387" s="559">
        <v>1917.25</v>
      </c>
      <c r="AL387" s="527">
        <f t="shared" si="2766"/>
        <v>0</v>
      </c>
      <c r="AM387" s="165">
        <f t="shared" si="2830"/>
        <v>0</v>
      </c>
      <c r="AN387" s="439">
        <v>767</v>
      </c>
      <c r="AO387" s="200">
        <f t="shared" si="2767"/>
        <v>0</v>
      </c>
      <c r="AP387" s="165">
        <f t="shared" si="2831"/>
        <v>0</v>
      </c>
      <c r="AQ387" s="260">
        <v>2186</v>
      </c>
      <c r="AR387" s="200">
        <f t="shared" si="2768"/>
        <v>0</v>
      </c>
      <c r="AS387" s="165">
        <f t="shared" si="2832"/>
        <v>1</v>
      </c>
      <c r="AT387" s="260">
        <v>218.6</v>
      </c>
      <c r="AU387" s="177">
        <f t="shared" si="2769"/>
        <v>218.6</v>
      </c>
      <c r="AV387" s="161">
        <f t="shared" si="2833"/>
        <v>0</v>
      </c>
      <c r="AW387" s="260">
        <v>389</v>
      </c>
      <c r="AX387" s="177">
        <f t="shared" si="2770"/>
        <v>0</v>
      </c>
      <c r="AY387" s="161">
        <f t="shared" si="2834"/>
        <v>0</v>
      </c>
      <c r="AZ387" s="247">
        <v>-1831.75</v>
      </c>
      <c r="BA387" s="177">
        <f t="shared" si="2771"/>
        <v>0</v>
      </c>
      <c r="BB387" s="161">
        <f t="shared" si="2835"/>
        <v>0</v>
      </c>
      <c r="BC387" s="247">
        <v>-190.98</v>
      </c>
      <c r="BD387" s="527">
        <f t="shared" si="2772"/>
        <v>0</v>
      </c>
      <c r="BE387" s="162">
        <f t="shared" si="2836"/>
        <v>0</v>
      </c>
      <c r="BF387" s="248">
        <v>2081.25</v>
      </c>
      <c r="BG387" s="177">
        <f t="shared" si="2773"/>
        <v>0</v>
      </c>
      <c r="BH387" s="537">
        <f t="shared" si="2837"/>
        <v>0</v>
      </c>
      <c r="BI387" s="248">
        <v>1040.6199999999999</v>
      </c>
      <c r="BJ387" s="177">
        <f t="shared" si="2774"/>
        <v>0</v>
      </c>
      <c r="BK387" s="161">
        <f t="shared" si="2838"/>
        <v>1</v>
      </c>
      <c r="BL387" s="248">
        <v>208.13</v>
      </c>
      <c r="BM387" s="177">
        <f t="shared" si="2775"/>
        <v>208.13</v>
      </c>
      <c r="BN387" s="161">
        <f t="shared" si="2839"/>
        <v>0</v>
      </c>
      <c r="BO387" s="260">
        <v>1756.25</v>
      </c>
      <c r="BP387" s="177">
        <f t="shared" si="2776"/>
        <v>0</v>
      </c>
      <c r="BQ387" s="161">
        <f t="shared" si="2840"/>
        <v>0</v>
      </c>
      <c r="BR387" s="260">
        <v>6112.5</v>
      </c>
      <c r="BS387" s="177">
        <f t="shared" si="2777"/>
        <v>0</v>
      </c>
      <c r="BT387" s="161">
        <f t="shared" si="2841"/>
        <v>1</v>
      </c>
      <c r="BU387" s="260">
        <v>3056.25</v>
      </c>
      <c r="BV387" s="177">
        <f t="shared" si="2778"/>
        <v>3056.25</v>
      </c>
      <c r="BW387" s="161">
        <f t="shared" si="2842"/>
        <v>1</v>
      </c>
      <c r="BX387" s="260">
        <v>611.25</v>
      </c>
      <c r="BY387" s="177">
        <f t="shared" si="2779"/>
        <v>611.25</v>
      </c>
      <c r="BZ387" s="161">
        <f t="shared" si="2843"/>
        <v>0</v>
      </c>
      <c r="CA387" s="565">
        <v>1605</v>
      </c>
      <c r="CB387" s="177">
        <f t="shared" si="2780"/>
        <v>0</v>
      </c>
      <c r="CC387" s="161">
        <f t="shared" si="2844"/>
        <v>0</v>
      </c>
      <c r="CD387" s="565">
        <v>7136.65</v>
      </c>
      <c r="CE387" s="177">
        <f t="shared" si="2781"/>
        <v>0</v>
      </c>
      <c r="CF387" s="537">
        <f t="shared" si="2845"/>
        <v>0</v>
      </c>
      <c r="CG387" s="260">
        <v>7540</v>
      </c>
      <c r="CH387" s="179">
        <f t="shared" si="2782"/>
        <v>0</v>
      </c>
      <c r="CI387" s="416">
        <f t="shared" si="2846"/>
        <v>0</v>
      </c>
      <c r="CJ387" s="260">
        <v>3770</v>
      </c>
      <c r="CK387" s="532">
        <f t="shared" si="2783"/>
        <v>0</v>
      </c>
      <c r="CL387" s="161">
        <f t="shared" si="2847"/>
        <v>0</v>
      </c>
      <c r="CM387" s="260">
        <v>754</v>
      </c>
      <c r="CN387" s="874">
        <f t="shared" si="2784"/>
        <v>0</v>
      </c>
      <c r="CO387" s="158">
        <f t="shared" si="2785"/>
        <v>4094.23</v>
      </c>
      <c r="CP387" s="176">
        <f t="shared" si="2786"/>
        <v>13766.880000000001</v>
      </c>
      <c r="CQ387" s="731">
        <f t="shared" si="2787"/>
        <v>17861.11</v>
      </c>
      <c r="CR387" s="603"/>
      <c r="CS387" s="359">
        <v>44621</v>
      </c>
      <c r="CT387" s="161">
        <f t="shared" si="2848"/>
        <v>0</v>
      </c>
      <c r="CU387" s="624">
        <v>6175.5</v>
      </c>
      <c r="CV387" s="175">
        <f t="shared" si="2788"/>
        <v>0</v>
      </c>
      <c r="CW387" s="161">
        <f t="shared" si="2849"/>
        <v>0</v>
      </c>
      <c r="CX387" s="565">
        <f>CU387/10</f>
        <v>617.54999999999995</v>
      </c>
      <c r="CY387" s="625">
        <f t="shared" si="2789"/>
        <v>0</v>
      </c>
      <c r="CZ387" s="161">
        <f t="shared" si="2850"/>
        <v>0</v>
      </c>
      <c r="DA387" s="624">
        <v>2195</v>
      </c>
      <c r="DB387" s="626">
        <f t="shared" si="2790"/>
        <v>0</v>
      </c>
      <c r="DC387" s="161">
        <f t="shared" si="2851"/>
        <v>0</v>
      </c>
      <c r="DD387" s="624">
        <v>219.5</v>
      </c>
      <c r="DE387" s="626">
        <f t="shared" si="2791"/>
        <v>0</v>
      </c>
      <c r="DF387" s="161">
        <f t="shared" si="2852"/>
        <v>0</v>
      </c>
      <c r="DG387" s="624">
        <v>2912</v>
      </c>
      <c r="DH387" s="180">
        <f t="shared" si="2792"/>
        <v>0</v>
      </c>
      <c r="DI387" s="161">
        <f t="shared" si="2853"/>
        <v>0</v>
      </c>
      <c r="DJ387" s="624">
        <f>DG387/2</f>
        <v>1456</v>
      </c>
      <c r="DK387" s="625">
        <f t="shared" si="2793"/>
        <v>0</v>
      </c>
      <c r="DL387" s="161">
        <f t="shared" si="2854"/>
        <v>0</v>
      </c>
      <c r="DM387" s="248">
        <f>DG387/10</f>
        <v>291.2</v>
      </c>
      <c r="DN387" s="625">
        <f t="shared" si="2794"/>
        <v>0</v>
      </c>
      <c r="DO387" s="161">
        <f t="shared" si="2855"/>
        <v>0</v>
      </c>
      <c r="DP387" s="624">
        <v>11984.99</v>
      </c>
      <c r="DQ387" s="180">
        <f t="shared" si="2795"/>
        <v>0</v>
      </c>
      <c r="DR387" s="161">
        <f t="shared" si="2856"/>
        <v>0</v>
      </c>
      <c r="DS387" s="624">
        <v>5992.5</v>
      </c>
      <c r="DT387" s="625">
        <f t="shared" si="2796"/>
        <v>0</v>
      </c>
      <c r="DU387" s="161">
        <f t="shared" si="2857"/>
        <v>0</v>
      </c>
      <c r="DV387" s="624">
        <v>2397</v>
      </c>
      <c r="DW387" s="180">
        <f t="shared" si="2797"/>
        <v>0</v>
      </c>
      <c r="DX387" s="161">
        <f t="shared" si="2858"/>
        <v>1</v>
      </c>
      <c r="DY387" s="624">
        <v>2370</v>
      </c>
      <c r="DZ387" s="625">
        <f t="shared" si="2798"/>
        <v>2370</v>
      </c>
      <c r="EA387" s="161">
        <f t="shared" si="2859"/>
        <v>0</v>
      </c>
      <c r="EB387" s="624">
        <v>237</v>
      </c>
      <c r="EC387" s="180">
        <f t="shared" si="2799"/>
        <v>0</v>
      </c>
      <c r="ED387" s="161">
        <f t="shared" si="2860"/>
        <v>2</v>
      </c>
      <c r="EE387" s="624">
        <v>1775</v>
      </c>
      <c r="EF387" s="625">
        <f t="shared" si="2800"/>
        <v>3550</v>
      </c>
      <c r="EG387" s="161">
        <f t="shared" si="2861"/>
        <v>0</v>
      </c>
      <c r="EH387" s="624">
        <v>-2337.5</v>
      </c>
      <c r="EI387" s="626">
        <f t="shared" si="2801"/>
        <v>0</v>
      </c>
      <c r="EJ387" s="161">
        <f t="shared" si="2862"/>
        <v>0</v>
      </c>
      <c r="EK387" s="624">
        <v>-233.75</v>
      </c>
      <c r="EL387" s="626">
        <f t="shared" si="2802"/>
        <v>0</v>
      </c>
      <c r="EM387" s="161">
        <f t="shared" si="2863"/>
        <v>0</v>
      </c>
      <c r="EN387" s="624">
        <v>1762.48</v>
      </c>
      <c r="EO387" s="180">
        <f t="shared" si="2803"/>
        <v>0</v>
      </c>
      <c r="EP387" s="161">
        <f t="shared" si="2864"/>
        <v>0</v>
      </c>
      <c r="EQ387" s="624">
        <v>881.24</v>
      </c>
      <c r="ER387" s="180">
        <f t="shared" si="2804"/>
        <v>0</v>
      </c>
      <c r="ES387" s="161">
        <f t="shared" si="2865"/>
        <v>0</v>
      </c>
      <c r="ET387" s="624">
        <v>176.25</v>
      </c>
      <c r="EU387" s="625">
        <f t="shared" si="2805"/>
        <v>0</v>
      </c>
      <c r="EV387" s="161">
        <f t="shared" si="2866"/>
        <v>1</v>
      </c>
      <c r="EW387" s="624">
        <v>5231.25</v>
      </c>
      <c r="EX387" s="626">
        <f t="shared" si="2806"/>
        <v>5231.25</v>
      </c>
      <c r="EY387" s="161">
        <f t="shared" si="2867"/>
        <v>1</v>
      </c>
      <c r="EZ387" s="624">
        <v>2615.63</v>
      </c>
      <c r="FA387" s="180">
        <f t="shared" si="2807"/>
        <v>2615.63</v>
      </c>
      <c r="FB387" s="161">
        <f t="shared" si="2868"/>
        <v>0</v>
      </c>
      <c r="FC387" s="624">
        <v>523.12</v>
      </c>
      <c r="FD387" s="625">
        <f t="shared" si="2808"/>
        <v>0</v>
      </c>
      <c r="FE387" s="161">
        <f t="shared" si="2869"/>
        <v>0</v>
      </c>
      <c r="FF387" s="624">
        <v>4082.01</v>
      </c>
      <c r="FG387" s="180">
        <f t="shared" si="2809"/>
        <v>0</v>
      </c>
      <c r="FH387" s="864"/>
      <c r="FI387" s="436"/>
      <c r="FJ387" s="668"/>
      <c r="FK387" s="668"/>
      <c r="FL387" s="668"/>
      <c r="FM387" s="668"/>
      <c r="FN387" s="668"/>
      <c r="FO387" s="668"/>
      <c r="FP387" s="668"/>
      <c r="FQ387" s="668"/>
      <c r="FR387" s="668"/>
      <c r="FS387" s="433"/>
      <c r="FT387" s="433"/>
      <c r="FU387" s="433"/>
      <c r="FV387" s="433"/>
      <c r="FW387" s="433"/>
      <c r="FX387" s="433"/>
      <c r="FY387" s="433"/>
      <c r="FZ387" s="433"/>
      <c r="GA387" s="433"/>
      <c r="GB387" s="433"/>
      <c r="GC387" s="433"/>
      <c r="GD387" s="433"/>
      <c r="GE387" s="433"/>
      <c r="GF387" s="433"/>
      <c r="GG387" s="241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65"/>
      <c r="HG387" s="65"/>
      <c r="HH387" s="65"/>
      <c r="HI387" s="436"/>
      <c r="HJ387" s="65"/>
      <c r="HK387" s="432"/>
      <c r="HL387" s="197"/>
      <c r="HM387" s="196"/>
      <c r="HN387" s="700">
        <f t="shared" si="2810"/>
        <v>44621</v>
      </c>
      <c r="HO387" s="160">
        <f t="shared" si="2811"/>
        <v>17861.11</v>
      </c>
      <c r="HP387" s="160">
        <f t="shared" si="2812"/>
        <v>0</v>
      </c>
      <c r="HQ387" s="171">
        <f t="shared" si="2813"/>
        <v>17861.11</v>
      </c>
      <c r="HR387" s="168">
        <f t="shared" si="2814"/>
        <v>1</v>
      </c>
      <c r="HS387" s="168">
        <f t="shared" si="2815"/>
        <v>0</v>
      </c>
      <c r="HT387" s="160">
        <f t="shared" si="2870"/>
        <v>530221.30000000005</v>
      </c>
      <c r="HU387" s="158">
        <f>MAX(HT54:HT387)</f>
        <v>530221.30000000005</v>
      </c>
      <c r="HV387" s="158">
        <f t="shared" si="2816"/>
        <v>0</v>
      </c>
      <c r="HW387" s="170"/>
      <c r="HX387" s="468"/>
      <c r="HY387" s="156"/>
      <c r="HZ387" s="156"/>
      <c r="IA387" s="156"/>
      <c r="IB387" s="156"/>
      <c r="IC387" s="156"/>
      <c r="ID387" s="156"/>
      <c r="IE387" s="156"/>
      <c r="IF387" s="156"/>
      <c r="IG387" s="156"/>
      <c r="IH387" s="156"/>
      <c r="II387" s="156"/>
      <c r="IJ387" s="156"/>
      <c r="IK387" s="156"/>
      <c r="IL387" s="156"/>
      <c r="IM387" s="156"/>
      <c r="IN387" s="156"/>
      <c r="IO387" s="156"/>
      <c r="IP387" s="156"/>
      <c r="IQ387" s="156"/>
      <c r="IR387" s="156"/>
      <c r="IS387" s="156"/>
      <c r="IT387" s="156"/>
      <c r="IU387" s="156"/>
      <c r="IV387" s="156"/>
      <c r="IW387" s="156"/>
      <c r="IX387" s="156"/>
      <c r="IY387" s="156"/>
      <c r="IZ387" s="156"/>
      <c r="JA387" s="156"/>
      <c r="JB387" s="156"/>
      <c r="JC387" s="156"/>
      <c r="JD387" s="156"/>
      <c r="JE387" s="156"/>
      <c r="JF387" s="156"/>
      <c r="JG387" s="156"/>
      <c r="JH387" s="156"/>
      <c r="JI387" s="156"/>
      <c r="JJ387" s="156"/>
      <c r="JK387" s="156"/>
      <c r="JL387" s="156"/>
      <c r="JM387" s="156"/>
      <c r="JN387" s="156"/>
      <c r="JO387" s="156"/>
      <c r="JP387" s="156"/>
      <c r="JQ387" s="156"/>
      <c r="JR387" s="156"/>
      <c r="JS387" s="156"/>
      <c r="JT387" s="156"/>
      <c r="JU387" s="156"/>
    </row>
    <row r="388" spans="1:281" s="796" customFormat="1" ht="21.75" customHeight="1" x14ac:dyDescent="0.35">
      <c r="A388" s="156"/>
      <c r="B388" s="813">
        <v>44652</v>
      </c>
      <c r="C388" s="814">
        <f t="shared" si="2817"/>
        <v>47537.130000000005</v>
      </c>
      <c r="D388" s="816">
        <f t="shared" si="2818"/>
        <v>0</v>
      </c>
      <c r="E388" s="816">
        <v>0</v>
      </c>
      <c r="F388" s="814">
        <f t="shared" si="2755"/>
        <v>18534.940000000002</v>
      </c>
      <c r="G388" s="817">
        <f t="shared" si="2819"/>
        <v>66072.070000000007</v>
      </c>
      <c r="H388" s="818">
        <f t="shared" si="2820"/>
        <v>0.38990448098149805</v>
      </c>
      <c r="I388" s="765">
        <f>F388+I387</f>
        <v>547414.72</v>
      </c>
      <c r="J388" s="240">
        <f t="shared" si="2756"/>
        <v>0</v>
      </c>
      <c r="K388" s="797">
        <f t="shared" si="2757"/>
        <v>44652</v>
      </c>
      <c r="L388" s="165">
        <f t="shared" si="2821"/>
        <v>0</v>
      </c>
      <c r="M388" s="798">
        <v>7948.5</v>
      </c>
      <c r="N388" s="203">
        <f t="shared" si="2758"/>
        <v>0</v>
      </c>
      <c r="O388" s="164">
        <f t="shared" si="2822"/>
        <v>0</v>
      </c>
      <c r="P388" s="260">
        <v>759.75</v>
      </c>
      <c r="Q388" s="554">
        <f t="shared" si="2759"/>
        <v>0</v>
      </c>
      <c r="R388" s="164">
        <f t="shared" si="2823"/>
        <v>0</v>
      </c>
      <c r="S388" s="798">
        <v>18626</v>
      </c>
      <c r="T388" s="177">
        <f t="shared" si="2760"/>
        <v>0</v>
      </c>
      <c r="U388" s="164">
        <f t="shared" si="2824"/>
        <v>0</v>
      </c>
      <c r="V388" s="260">
        <v>1827.5</v>
      </c>
      <c r="W388" s="177">
        <f t="shared" si="2761"/>
        <v>0</v>
      </c>
      <c r="X388" s="164">
        <f t="shared" si="2825"/>
        <v>0</v>
      </c>
      <c r="Y388" s="799">
        <v>3031</v>
      </c>
      <c r="Z388" s="177">
        <f t="shared" si="2762"/>
        <v>0</v>
      </c>
      <c r="AA388" s="164">
        <f t="shared" si="2826"/>
        <v>0</v>
      </c>
      <c r="AB388" s="248">
        <v>1496</v>
      </c>
      <c r="AC388" s="177">
        <f t="shared" si="2763"/>
        <v>0</v>
      </c>
      <c r="AD388" s="164">
        <f t="shared" si="2827"/>
        <v>0</v>
      </c>
      <c r="AE388" s="800">
        <v>268</v>
      </c>
      <c r="AF388" s="527">
        <f t="shared" si="2764"/>
        <v>0</v>
      </c>
      <c r="AG388" s="165">
        <f t="shared" si="2828"/>
        <v>0</v>
      </c>
      <c r="AH388" s="801">
        <v>6688</v>
      </c>
      <c r="AI388" s="527">
        <f t="shared" si="2765"/>
        <v>0</v>
      </c>
      <c r="AJ388" s="165">
        <f t="shared" si="2829"/>
        <v>0</v>
      </c>
      <c r="AK388" s="802">
        <v>3285.5</v>
      </c>
      <c r="AL388" s="527">
        <f t="shared" si="2766"/>
        <v>0</v>
      </c>
      <c r="AM388" s="165">
        <f t="shared" si="2830"/>
        <v>0</v>
      </c>
      <c r="AN388" s="439">
        <v>1244</v>
      </c>
      <c r="AO388" s="200">
        <f t="shared" si="2767"/>
        <v>0</v>
      </c>
      <c r="AP388" s="165">
        <f t="shared" si="2831"/>
        <v>0</v>
      </c>
      <c r="AQ388" s="260">
        <v>2576</v>
      </c>
      <c r="AR388" s="200">
        <f t="shared" si="2768"/>
        <v>0</v>
      </c>
      <c r="AS388" s="165">
        <f t="shared" si="2832"/>
        <v>1</v>
      </c>
      <c r="AT388" s="803">
        <v>222.5</v>
      </c>
      <c r="AU388" s="177">
        <f t="shared" si="2769"/>
        <v>222.5</v>
      </c>
      <c r="AV388" s="164">
        <f t="shared" si="2833"/>
        <v>0</v>
      </c>
      <c r="AW388" s="803">
        <v>-874</v>
      </c>
      <c r="AX388" s="177">
        <f t="shared" si="2770"/>
        <v>0</v>
      </c>
      <c r="AY388" s="164">
        <f t="shared" si="2834"/>
        <v>0</v>
      </c>
      <c r="AZ388" s="248">
        <v>4886</v>
      </c>
      <c r="BA388" s="177">
        <f t="shared" si="2771"/>
        <v>0</v>
      </c>
      <c r="BB388" s="164">
        <f t="shared" si="2835"/>
        <v>0</v>
      </c>
      <c r="BC388" s="248">
        <v>484.7</v>
      </c>
      <c r="BD388" s="527">
        <f t="shared" si="2772"/>
        <v>0</v>
      </c>
      <c r="BE388" s="165">
        <f t="shared" si="2836"/>
        <v>0</v>
      </c>
      <c r="BF388" s="800">
        <v>6375</v>
      </c>
      <c r="BG388" s="177">
        <f t="shared" si="2773"/>
        <v>0</v>
      </c>
      <c r="BH388" s="805">
        <f t="shared" si="2837"/>
        <v>0</v>
      </c>
      <c r="BI388" s="800">
        <v>3187.5</v>
      </c>
      <c r="BJ388" s="177">
        <f t="shared" si="2774"/>
        <v>0</v>
      </c>
      <c r="BK388" s="164">
        <f t="shared" si="2838"/>
        <v>1</v>
      </c>
      <c r="BL388" s="800">
        <v>637.5</v>
      </c>
      <c r="BM388" s="177">
        <f t="shared" si="2775"/>
        <v>637.5</v>
      </c>
      <c r="BN388" s="164">
        <f t="shared" si="2839"/>
        <v>0</v>
      </c>
      <c r="BO388" s="260">
        <v>3325</v>
      </c>
      <c r="BP388" s="177">
        <f t="shared" si="2776"/>
        <v>0</v>
      </c>
      <c r="BQ388" s="164">
        <f t="shared" si="2840"/>
        <v>0</v>
      </c>
      <c r="BR388" s="260">
        <v>6281.25</v>
      </c>
      <c r="BS388" s="177">
        <f t="shared" si="2777"/>
        <v>0</v>
      </c>
      <c r="BT388" s="164">
        <f t="shared" si="2841"/>
        <v>1</v>
      </c>
      <c r="BU388" s="260">
        <v>3140.63</v>
      </c>
      <c r="BV388" s="177">
        <f t="shared" si="2778"/>
        <v>3140.63</v>
      </c>
      <c r="BW388" s="164">
        <f t="shared" si="2842"/>
        <v>1</v>
      </c>
      <c r="BX388" s="260">
        <v>628.13</v>
      </c>
      <c r="BY388" s="177">
        <f t="shared" si="2779"/>
        <v>628.13</v>
      </c>
      <c r="BZ388" s="164">
        <f t="shared" si="2843"/>
        <v>0</v>
      </c>
      <c r="CA388" s="804">
        <v>4647</v>
      </c>
      <c r="CB388" s="177">
        <f t="shared" si="2780"/>
        <v>0</v>
      </c>
      <c r="CC388" s="164">
        <f t="shared" si="2844"/>
        <v>0</v>
      </c>
      <c r="CD388" s="804">
        <v>5434.75</v>
      </c>
      <c r="CE388" s="177">
        <f t="shared" si="2781"/>
        <v>0</v>
      </c>
      <c r="CF388" s="805">
        <f t="shared" si="2845"/>
        <v>0</v>
      </c>
      <c r="CG388" s="803">
        <v>2192</v>
      </c>
      <c r="CH388" s="179">
        <f t="shared" si="2782"/>
        <v>0</v>
      </c>
      <c r="CI388" s="806">
        <f t="shared" si="2846"/>
        <v>0</v>
      </c>
      <c r="CJ388" s="260">
        <v>1057</v>
      </c>
      <c r="CK388" s="532">
        <f t="shared" si="2783"/>
        <v>0</v>
      </c>
      <c r="CL388" s="164">
        <f t="shared" si="2847"/>
        <v>0</v>
      </c>
      <c r="CM388" s="803">
        <v>149</v>
      </c>
      <c r="CN388" s="874">
        <f t="shared" si="2784"/>
        <v>0</v>
      </c>
      <c r="CO388" s="158">
        <f t="shared" si="2785"/>
        <v>4628.76</v>
      </c>
      <c r="CP388" s="179">
        <f t="shared" si="2786"/>
        <v>13906.18</v>
      </c>
      <c r="CQ388" s="736">
        <f t="shared" si="2787"/>
        <v>18534.940000000002</v>
      </c>
      <c r="CR388" s="603"/>
      <c r="CS388" s="359">
        <v>44652</v>
      </c>
      <c r="CT388" s="164">
        <f t="shared" si="2848"/>
        <v>0</v>
      </c>
      <c r="CU388" s="807">
        <v>11340.25</v>
      </c>
      <c r="CV388" s="199">
        <f t="shared" si="2788"/>
        <v>0</v>
      </c>
      <c r="CW388" s="164">
        <f t="shared" si="2849"/>
        <v>0</v>
      </c>
      <c r="CX388" s="804">
        <v>630.01</v>
      </c>
      <c r="CY388" s="808">
        <f t="shared" si="2789"/>
        <v>0</v>
      </c>
      <c r="CZ388" s="164">
        <f t="shared" si="2850"/>
        <v>0</v>
      </c>
      <c r="DA388" s="807">
        <v>31726.5</v>
      </c>
      <c r="DB388" s="809">
        <f t="shared" si="2790"/>
        <v>0</v>
      </c>
      <c r="DC388" s="164">
        <f t="shared" si="2851"/>
        <v>0</v>
      </c>
      <c r="DD388" s="624">
        <v>2575.25</v>
      </c>
      <c r="DE388" s="809">
        <f t="shared" si="2791"/>
        <v>0</v>
      </c>
      <c r="DF388" s="164">
        <f t="shared" si="2852"/>
        <v>0</v>
      </c>
      <c r="DG388" s="807">
        <v>8305.5</v>
      </c>
      <c r="DH388" s="178">
        <f t="shared" si="2792"/>
        <v>0</v>
      </c>
      <c r="DI388" s="164">
        <f t="shared" si="2853"/>
        <v>0</v>
      </c>
      <c r="DJ388" s="624">
        <v>3860</v>
      </c>
      <c r="DK388" s="808">
        <f t="shared" si="2793"/>
        <v>0</v>
      </c>
      <c r="DL388" s="164">
        <f t="shared" si="2854"/>
        <v>0</v>
      </c>
      <c r="DM388" s="248">
        <v>304</v>
      </c>
      <c r="DN388" s="808">
        <f t="shared" si="2794"/>
        <v>0</v>
      </c>
      <c r="DO388" s="164">
        <f t="shared" si="2855"/>
        <v>0</v>
      </c>
      <c r="DP388" s="807">
        <v>5690</v>
      </c>
      <c r="DQ388" s="178">
        <f t="shared" si="2795"/>
        <v>0</v>
      </c>
      <c r="DR388" s="164">
        <f t="shared" si="2856"/>
        <v>0</v>
      </c>
      <c r="DS388" s="807">
        <v>2552</v>
      </c>
      <c r="DT388" s="808">
        <f t="shared" si="2796"/>
        <v>0</v>
      </c>
      <c r="DU388" s="164">
        <f t="shared" si="2857"/>
        <v>0</v>
      </c>
      <c r="DV388" s="807">
        <v>670</v>
      </c>
      <c r="DW388" s="178">
        <f t="shared" si="2797"/>
        <v>0</v>
      </c>
      <c r="DX388" s="164">
        <f t="shared" si="2858"/>
        <v>1</v>
      </c>
      <c r="DY388" s="807">
        <v>4323</v>
      </c>
      <c r="DZ388" s="808">
        <f t="shared" si="2798"/>
        <v>4323</v>
      </c>
      <c r="EA388" s="164">
        <f t="shared" si="2859"/>
        <v>0</v>
      </c>
      <c r="EB388" s="807">
        <v>-24</v>
      </c>
      <c r="EC388" s="178">
        <f t="shared" si="2799"/>
        <v>0</v>
      </c>
      <c r="ED388" s="164">
        <f t="shared" si="2860"/>
        <v>2</v>
      </c>
      <c r="EE388" s="807">
        <v>1495.84</v>
      </c>
      <c r="EF388" s="808">
        <f t="shared" si="2800"/>
        <v>2991.68</v>
      </c>
      <c r="EG388" s="164">
        <f t="shared" si="2861"/>
        <v>0</v>
      </c>
      <c r="EH388" s="807">
        <v>3438.34</v>
      </c>
      <c r="EI388" s="809">
        <f t="shared" si="2801"/>
        <v>0</v>
      </c>
      <c r="EJ388" s="164">
        <f t="shared" si="2862"/>
        <v>0</v>
      </c>
      <c r="EK388" s="807">
        <v>-217.18</v>
      </c>
      <c r="EL388" s="809">
        <f t="shared" si="2802"/>
        <v>0</v>
      </c>
      <c r="EM388" s="164">
        <f t="shared" si="2863"/>
        <v>0</v>
      </c>
      <c r="EN388" s="807">
        <v>7206.25</v>
      </c>
      <c r="EO388" s="178">
        <f t="shared" si="2803"/>
        <v>0</v>
      </c>
      <c r="EP388" s="164">
        <f t="shared" si="2864"/>
        <v>0</v>
      </c>
      <c r="EQ388" s="807">
        <v>2978.96</v>
      </c>
      <c r="ER388" s="179">
        <f t="shared" si="2804"/>
        <v>0</v>
      </c>
      <c r="ES388" s="161">
        <f t="shared" si="2865"/>
        <v>0</v>
      </c>
      <c r="ET388" s="807">
        <f>EQ388/9</f>
        <v>330.99555555555554</v>
      </c>
      <c r="EU388" s="625">
        <f t="shared" si="2805"/>
        <v>0</v>
      </c>
      <c r="EV388" s="164">
        <f t="shared" si="2866"/>
        <v>1</v>
      </c>
      <c r="EW388" s="807">
        <v>4589.25</v>
      </c>
      <c r="EX388" s="809">
        <f t="shared" si="2806"/>
        <v>4589.25</v>
      </c>
      <c r="EY388" s="164">
        <f t="shared" si="2867"/>
        <v>1</v>
      </c>
      <c r="EZ388" s="807">
        <v>2002.25</v>
      </c>
      <c r="FA388" s="178">
        <f t="shared" si="2807"/>
        <v>2002.25</v>
      </c>
      <c r="FB388" s="164">
        <f t="shared" si="2868"/>
        <v>0</v>
      </c>
      <c r="FC388" s="807">
        <v>-62.25</v>
      </c>
      <c r="FD388" s="808">
        <f t="shared" si="2808"/>
        <v>0</v>
      </c>
      <c r="FE388" s="164">
        <f t="shared" si="2869"/>
        <v>0</v>
      </c>
      <c r="FF388" s="807">
        <v>69.849999999999994</v>
      </c>
      <c r="FG388" s="178">
        <f t="shared" si="2809"/>
        <v>0</v>
      </c>
      <c r="FH388" s="864"/>
      <c r="FI388" s="436"/>
      <c r="FJ388" s="668"/>
      <c r="FK388" s="668"/>
      <c r="FL388" s="668"/>
      <c r="FM388" s="668"/>
      <c r="FN388" s="668"/>
      <c r="FO388" s="668"/>
      <c r="FP388" s="668"/>
      <c r="FQ388" s="668"/>
      <c r="FR388" s="668"/>
      <c r="FS388" s="433"/>
      <c r="FT388" s="433"/>
      <c r="FU388" s="433"/>
      <c r="FV388" s="433"/>
      <c r="FW388" s="433"/>
      <c r="FX388" s="433"/>
      <c r="FY388" s="433"/>
      <c r="FZ388" s="433"/>
      <c r="GA388" s="433"/>
      <c r="GB388" s="433"/>
      <c r="GC388" s="433"/>
      <c r="GD388" s="433"/>
      <c r="GE388" s="433"/>
      <c r="GF388" s="433"/>
      <c r="GG388" s="241"/>
      <c r="GH388" s="196"/>
      <c r="GI388" s="196"/>
      <c r="GJ388" s="196"/>
      <c r="GK388" s="196"/>
      <c r="GL388" s="196"/>
      <c r="GM388" s="196"/>
      <c r="GN388" s="196"/>
      <c r="GO388" s="196"/>
      <c r="GP388" s="196"/>
      <c r="GQ388" s="196"/>
      <c r="GR388" s="196"/>
      <c r="GS388" s="196"/>
      <c r="GT388" s="196"/>
      <c r="GU388" s="196"/>
      <c r="GV388" s="196"/>
      <c r="GW388" s="196"/>
      <c r="GX388" s="196"/>
      <c r="GY388" s="196"/>
      <c r="GZ388" s="196"/>
      <c r="HA388" s="196"/>
      <c r="HB388" s="196"/>
      <c r="HC388" s="196"/>
      <c r="HD388" s="196"/>
      <c r="HE388" s="196"/>
      <c r="HF388" s="65"/>
      <c r="HG388" s="65"/>
      <c r="HH388" s="65"/>
      <c r="HI388" s="436"/>
      <c r="HJ388" s="65"/>
      <c r="HK388" s="436"/>
      <c r="HL388" s="197"/>
      <c r="HM388" s="196"/>
      <c r="HN388" s="700">
        <f t="shared" si="2810"/>
        <v>44652</v>
      </c>
      <c r="HO388" s="160">
        <f t="shared" si="2811"/>
        <v>18534.940000000002</v>
      </c>
      <c r="HP388" s="160">
        <f t="shared" si="2812"/>
        <v>0</v>
      </c>
      <c r="HQ388" s="171">
        <f t="shared" si="2813"/>
        <v>18534.940000000002</v>
      </c>
      <c r="HR388" s="168">
        <f t="shared" si="2814"/>
        <v>1</v>
      </c>
      <c r="HS388" s="168">
        <f t="shared" si="2815"/>
        <v>0</v>
      </c>
      <c r="HT388" s="160">
        <f t="shared" si="2870"/>
        <v>548756.24</v>
      </c>
      <c r="HU388" s="158">
        <f>MAX(HT55:HT388)</f>
        <v>548756.24</v>
      </c>
      <c r="HV388" s="158">
        <f t="shared" si="2816"/>
        <v>0</v>
      </c>
      <c r="HW388" s="170"/>
      <c r="HX388" s="468"/>
      <c r="HY388" s="156"/>
      <c r="HZ388" s="156"/>
      <c r="IA388" s="156"/>
      <c r="IB388" s="156"/>
      <c r="IC388" s="156"/>
      <c r="ID388" s="156"/>
      <c r="IE388" s="156"/>
      <c r="IF388" s="156"/>
      <c r="IG388" s="156"/>
      <c r="IH388" s="156"/>
      <c r="II388" s="156"/>
      <c r="IJ388" s="156"/>
      <c r="IK388" s="156"/>
      <c r="IL388" s="156"/>
      <c r="IM388" s="156"/>
      <c r="IN388" s="156"/>
      <c r="IO388" s="156"/>
      <c r="IP388" s="156"/>
      <c r="IQ388" s="156"/>
      <c r="IR388" s="156"/>
      <c r="IS388" s="156"/>
      <c r="IT388" s="156"/>
      <c r="IU388" s="156"/>
      <c r="IV388" s="156"/>
      <c r="IW388" s="156"/>
      <c r="IX388" s="156"/>
      <c r="IY388" s="156"/>
      <c r="IZ388" s="156"/>
      <c r="JA388" s="156"/>
      <c r="JB388" s="156"/>
      <c r="JC388" s="156"/>
      <c r="JD388" s="156"/>
      <c r="JE388" s="156"/>
      <c r="JF388" s="156"/>
      <c r="JG388" s="156"/>
      <c r="JH388" s="156"/>
      <c r="JI388" s="156"/>
      <c r="JJ388" s="156"/>
      <c r="JK388" s="156"/>
      <c r="JL388" s="156"/>
      <c r="JM388" s="156"/>
      <c r="JN388" s="156"/>
      <c r="JO388" s="156"/>
      <c r="JP388" s="156"/>
      <c r="JQ388" s="156"/>
      <c r="JR388" s="156"/>
      <c r="JS388" s="156"/>
      <c r="JT388" s="156"/>
      <c r="JU388" s="156"/>
    </row>
    <row r="389" spans="1:281" s="796" customFormat="1" ht="21.75" customHeight="1" x14ac:dyDescent="0.35">
      <c r="A389" s="156"/>
      <c r="B389" s="813">
        <v>44682</v>
      </c>
      <c r="C389" s="814">
        <f t="shared" si="2817"/>
        <v>66072.070000000007</v>
      </c>
      <c r="D389" s="816">
        <f t="shared" si="2818"/>
        <v>0</v>
      </c>
      <c r="E389" s="816">
        <v>0</v>
      </c>
      <c r="F389" s="814">
        <f t="shared" si="2755"/>
        <v>-3971.4799999999996</v>
      </c>
      <c r="G389" s="817">
        <f t="shared" si="2819"/>
        <v>62100.590000000011</v>
      </c>
      <c r="H389" s="818">
        <f t="shared" si="2820"/>
        <v>-6.0108302948583256E-2</v>
      </c>
      <c r="I389" s="765">
        <f>F389+I388</f>
        <v>543443.24</v>
      </c>
      <c r="J389" s="240">
        <f t="shared" si="2756"/>
        <v>-3971.4799999999814</v>
      </c>
      <c r="K389" s="797">
        <f t="shared" si="2757"/>
        <v>44682</v>
      </c>
      <c r="L389" s="165">
        <f t="shared" si="2821"/>
        <v>0</v>
      </c>
      <c r="M389" s="798">
        <v>-187.5</v>
      </c>
      <c r="N389" s="203">
        <f t="shared" si="2758"/>
        <v>0</v>
      </c>
      <c r="O389" s="164">
        <f t="shared" si="2822"/>
        <v>0</v>
      </c>
      <c r="P389" s="259">
        <v>-18.75</v>
      </c>
      <c r="Q389" s="554">
        <f t="shared" si="2759"/>
        <v>0</v>
      </c>
      <c r="R389" s="164">
        <f t="shared" si="2823"/>
        <v>0</v>
      </c>
      <c r="S389" s="798">
        <v>19471.8</v>
      </c>
      <c r="T389" s="177">
        <f t="shared" si="2760"/>
        <v>0</v>
      </c>
      <c r="U389" s="164">
        <f t="shared" si="2824"/>
        <v>0</v>
      </c>
      <c r="V389" s="260">
        <v>1947.18</v>
      </c>
      <c r="W389" s="177">
        <f t="shared" si="2761"/>
        <v>0</v>
      </c>
      <c r="X389" s="164">
        <f t="shared" si="2825"/>
        <v>0</v>
      </c>
      <c r="Y389" s="799">
        <v>7020</v>
      </c>
      <c r="Z389" s="177">
        <f t="shared" si="2762"/>
        <v>0</v>
      </c>
      <c r="AA389" s="164">
        <f t="shared" si="2826"/>
        <v>0</v>
      </c>
      <c r="AB389" s="800">
        <v>3510</v>
      </c>
      <c r="AC389" s="177">
        <f t="shared" si="2763"/>
        <v>0</v>
      </c>
      <c r="AD389" s="164">
        <f t="shared" si="2827"/>
        <v>0</v>
      </c>
      <c r="AE389" s="800">
        <f>Y389/10</f>
        <v>702</v>
      </c>
      <c r="AF389" s="527">
        <f t="shared" si="2764"/>
        <v>0</v>
      </c>
      <c r="AG389" s="165">
        <f t="shared" si="2828"/>
        <v>0</v>
      </c>
      <c r="AH389" s="801">
        <v>6003</v>
      </c>
      <c r="AI389" s="527">
        <f t="shared" si="2765"/>
        <v>0</v>
      </c>
      <c r="AJ389" s="165">
        <f t="shared" si="2829"/>
        <v>0</v>
      </c>
      <c r="AK389" s="802">
        <f>AH389/2</f>
        <v>3001.5</v>
      </c>
      <c r="AL389" s="527">
        <f t="shared" si="2766"/>
        <v>0</v>
      </c>
      <c r="AM389" s="165">
        <f t="shared" si="2830"/>
        <v>0</v>
      </c>
      <c r="AN389" s="439">
        <v>1200.5999999999999</v>
      </c>
      <c r="AO389" s="200">
        <f t="shared" si="2767"/>
        <v>0</v>
      </c>
      <c r="AP389" s="165">
        <f t="shared" si="2831"/>
        <v>0</v>
      </c>
      <c r="AQ389" s="259">
        <v>-1761</v>
      </c>
      <c r="AR389" s="200">
        <f t="shared" si="2768"/>
        <v>0</v>
      </c>
      <c r="AS389" s="165">
        <f t="shared" si="2832"/>
        <v>1</v>
      </c>
      <c r="AT389" s="803">
        <v>-211.2</v>
      </c>
      <c r="AU389" s="177">
        <f t="shared" si="2769"/>
        <v>-211.2</v>
      </c>
      <c r="AV389" s="164">
        <f t="shared" si="2833"/>
        <v>0</v>
      </c>
      <c r="AW389" s="803">
        <v>718</v>
      </c>
      <c r="AX389" s="177">
        <f t="shared" si="2770"/>
        <v>0</v>
      </c>
      <c r="AY389" s="164">
        <f t="shared" si="2834"/>
        <v>0</v>
      </c>
      <c r="AZ389" s="247">
        <v>-224</v>
      </c>
      <c r="BA389" s="177">
        <f t="shared" si="2771"/>
        <v>0</v>
      </c>
      <c r="BB389" s="164">
        <f t="shared" si="2835"/>
        <v>0</v>
      </c>
      <c r="BC389" s="247">
        <v>-26.3</v>
      </c>
      <c r="BD389" s="527">
        <f t="shared" si="2772"/>
        <v>0</v>
      </c>
      <c r="BE389" s="165">
        <f t="shared" si="2836"/>
        <v>0</v>
      </c>
      <c r="BF389" s="800">
        <v>-1536.5</v>
      </c>
      <c r="BG389" s="177">
        <f t="shared" si="2773"/>
        <v>0</v>
      </c>
      <c r="BH389" s="805">
        <f t="shared" si="2837"/>
        <v>0</v>
      </c>
      <c r="BI389" s="800">
        <v>-787.75</v>
      </c>
      <c r="BJ389" s="177">
        <f t="shared" si="2774"/>
        <v>0</v>
      </c>
      <c r="BK389" s="164">
        <f t="shared" si="2838"/>
        <v>1</v>
      </c>
      <c r="BL389" s="800">
        <v>-188.75</v>
      </c>
      <c r="BM389" s="177">
        <f t="shared" si="2775"/>
        <v>-188.75</v>
      </c>
      <c r="BN389" s="164">
        <f t="shared" si="2839"/>
        <v>0</v>
      </c>
      <c r="BO389" s="260">
        <v>267.25</v>
      </c>
      <c r="BP389" s="177">
        <f t="shared" si="2776"/>
        <v>0</v>
      </c>
      <c r="BQ389" s="164">
        <f t="shared" si="2840"/>
        <v>0</v>
      </c>
      <c r="BR389" s="259">
        <v>-2126.5</v>
      </c>
      <c r="BS389" s="177">
        <f t="shared" si="2777"/>
        <v>0</v>
      </c>
      <c r="BT389" s="164">
        <f t="shared" si="2841"/>
        <v>1</v>
      </c>
      <c r="BU389" s="259">
        <v>-1082.75</v>
      </c>
      <c r="BV389" s="177">
        <f t="shared" si="2778"/>
        <v>-1082.75</v>
      </c>
      <c r="BW389" s="164">
        <f t="shared" si="2842"/>
        <v>1</v>
      </c>
      <c r="BX389" s="259">
        <v>-247.75</v>
      </c>
      <c r="BY389" s="177">
        <f t="shared" si="2779"/>
        <v>-247.75</v>
      </c>
      <c r="BZ389" s="164">
        <f t="shared" si="2843"/>
        <v>0</v>
      </c>
      <c r="CA389" s="804">
        <v>-598</v>
      </c>
      <c r="CB389" s="177">
        <f t="shared" si="2780"/>
        <v>0</v>
      </c>
      <c r="CC389" s="164">
        <f t="shared" si="2844"/>
        <v>0</v>
      </c>
      <c r="CD389" s="804">
        <v>33887.550000000003</v>
      </c>
      <c r="CE389" s="177">
        <f t="shared" si="2781"/>
        <v>0</v>
      </c>
      <c r="CF389" s="805">
        <f t="shared" si="2845"/>
        <v>0</v>
      </c>
      <c r="CG389" s="803">
        <v>11730</v>
      </c>
      <c r="CH389" s="179">
        <f t="shared" si="2782"/>
        <v>0</v>
      </c>
      <c r="CI389" s="806">
        <f t="shared" si="2846"/>
        <v>0</v>
      </c>
      <c r="CJ389" s="260">
        <v>5865</v>
      </c>
      <c r="CK389" s="532">
        <f t="shared" si="2783"/>
        <v>0</v>
      </c>
      <c r="CL389" s="164">
        <f t="shared" si="2847"/>
        <v>0</v>
      </c>
      <c r="CM389" s="803">
        <v>1173</v>
      </c>
      <c r="CN389" s="874">
        <f t="shared" si="2784"/>
        <v>0</v>
      </c>
      <c r="CO389" s="158">
        <f t="shared" si="2785"/>
        <v>-1730.45</v>
      </c>
      <c r="CP389" s="179">
        <f t="shared" si="2786"/>
        <v>-2241.0299999999997</v>
      </c>
      <c r="CQ389" s="736">
        <f t="shared" si="2787"/>
        <v>-3971.4799999999996</v>
      </c>
      <c r="CR389" s="603"/>
      <c r="CS389" s="359">
        <f>B389</f>
        <v>44682</v>
      </c>
      <c r="CT389" s="164">
        <f t="shared" si="2848"/>
        <v>0</v>
      </c>
      <c r="CU389" s="807">
        <v>-10132.65</v>
      </c>
      <c r="CV389" s="199">
        <f t="shared" si="2788"/>
        <v>0</v>
      </c>
      <c r="CW389" s="164">
        <f t="shared" si="2849"/>
        <v>0</v>
      </c>
      <c r="CX389" s="804">
        <v>-2219.25</v>
      </c>
      <c r="CY389" s="808">
        <f t="shared" si="2789"/>
        <v>0</v>
      </c>
      <c r="CZ389" s="164">
        <f t="shared" si="2850"/>
        <v>0</v>
      </c>
      <c r="DA389" s="807">
        <v>-26167.02</v>
      </c>
      <c r="DB389" s="809">
        <f t="shared" si="2790"/>
        <v>0</v>
      </c>
      <c r="DC389" s="164">
        <f t="shared" si="2851"/>
        <v>0</v>
      </c>
      <c r="DD389" s="624">
        <v>-4750</v>
      </c>
      <c r="DE389" s="809">
        <f t="shared" si="2791"/>
        <v>0</v>
      </c>
      <c r="DF389" s="164">
        <f t="shared" si="2852"/>
        <v>0</v>
      </c>
      <c r="DG389" s="807">
        <v>1972.5</v>
      </c>
      <c r="DH389" s="178">
        <f t="shared" si="2792"/>
        <v>0</v>
      </c>
      <c r="DI389" s="164">
        <f t="shared" si="2853"/>
        <v>0</v>
      </c>
      <c r="DJ389" s="624">
        <v>684</v>
      </c>
      <c r="DK389" s="808">
        <f t="shared" si="2793"/>
        <v>0</v>
      </c>
      <c r="DL389" s="164">
        <f t="shared" si="2854"/>
        <v>0</v>
      </c>
      <c r="DM389" s="248">
        <v>-475.65</v>
      </c>
      <c r="DN389" s="808">
        <f t="shared" si="2794"/>
        <v>0</v>
      </c>
      <c r="DO389" s="164">
        <f t="shared" si="2855"/>
        <v>0</v>
      </c>
      <c r="DP389" s="807">
        <v>-3532</v>
      </c>
      <c r="DQ389" s="178">
        <f t="shared" si="2795"/>
        <v>0</v>
      </c>
      <c r="DR389" s="164">
        <f t="shared" si="2856"/>
        <v>0</v>
      </c>
      <c r="DS389" s="807">
        <v>-2048.75</v>
      </c>
      <c r="DT389" s="808">
        <f t="shared" si="2796"/>
        <v>0</v>
      </c>
      <c r="DU389" s="164">
        <f t="shared" si="2857"/>
        <v>0</v>
      </c>
      <c r="DV389" s="807">
        <v>-1158.8</v>
      </c>
      <c r="DW389" s="178">
        <f t="shared" si="2797"/>
        <v>0</v>
      </c>
      <c r="DX389" s="164">
        <f t="shared" si="2858"/>
        <v>1</v>
      </c>
      <c r="DY389" s="807">
        <v>-312.5</v>
      </c>
      <c r="DZ389" s="808">
        <f t="shared" si="2798"/>
        <v>-312.5</v>
      </c>
      <c r="EA389" s="164">
        <f t="shared" si="2859"/>
        <v>0</v>
      </c>
      <c r="EB389" s="807">
        <v>-470</v>
      </c>
      <c r="EC389" s="178">
        <f t="shared" si="2799"/>
        <v>0</v>
      </c>
      <c r="ED389" s="164">
        <f t="shared" si="2860"/>
        <v>2</v>
      </c>
      <c r="EE389" s="807">
        <v>882.5</v>
      </c>
      <c r="EF389" s="808">
        <f t="shared" si="2800"/>
        <v>1765</v>
      </c>
      <c r="EG389" s="164">
        <f t="shared" si="2861"/>
        <v>0</v>
      </c>
      <c r="EH389" s="807">
        <v>1650</v>
      </c>
      <c r="EI389" s="809">
        <f t="shared" si="2801"/>
        <v>0</v>
      </c>
      <c r="EJ389" s="164">
        <f t="shared" si="2862"/>
        <v>0</v>
      </c>
      <c r="EK389" s="807">
        <v>-273.75</v>
      </c>
      <c r="EL389" s="809">
        <f t="shared" si="2802"/>
        <v>0</v>
      </c>
      <c r="EM389" s="164">
        <f t="shared" si="2863"/>
        <v>0</v>
      </c>
      <c r="EN389" s="807">
        <v>-1871.5</v>
      </c>
      <c r="EO389" s="178">
        <f t="shared" si="2803"/>
        <v>0</v>
      </c>
      <c r="EP389" s="164">
        <f t="shared" si="2864"/>
        <v>0</v>
      </c>
      <c r="EQ389" s="807">
        <v>-1237.75</v>
      </c>
      <c r="ER389" s="179">
        <f t="shared" si="2804"/>
        <v>0</v>
      </c>
      <c r="ES389" s="161">
        <f t="shared" si="2865"/>
        <v>0</v>
      </c>
      <c r="ET389" s="807">
        <v>-730.75</v>
      </c>
      <c r="EU389" s="625">
        <f t="shared" si="2805"/>
        <v>0</v>
      </c>
      <c r="EV389" s="164">
        <f t="shared" si="2866"/>
        <v>1</v>
      </c>
      <c r="EW389" s="807">
        <v>-2137.35</v>
      </c>
      <c r="EX389" s="809">
        <f t="shared" si="2806"/>
        <v>-2137.35</v>
      </c>
      <c r="EY389" s="164">
        <f t="shared" si="2867"/>
        <v>1</v>
      </c>
      <c r="EZ389" s="807">
        <v>-1556.18</v>
      </c>
      <c r="FA389" s="178">
        <f t="shared" si="2807"/>
        <v>-1556.18</v>
      </c>
      <c r="FB389" s="164">
        <f t="shared" si="2868"/>
        <v>0</v>
      </c>
      <c r="FC389" s="807">
        <v>-1091.24</v>
      </c>
      <c r="FD389" s="808">
        <f t="shared" si="2808"/>
        <v>0</v>
      </c>
      <c r="FE389" s="164">
        <f t="shared" si="2869"/>
        <v>0</v>
      </c>
      <c r="FF389" s="807">
        <v>-1884.5</v>
      </c>
      <c r="FG389" s="178">
        <f t="shared" si="2809"/>
        <v>0</v>
      </c>
      <c r="FH389" s="864"/>
      <c r="FI389" s="436"/>
      <c r="FJ389" s="668"/>
      <c r="FK389" s="668"/>
      <c r="FL389" s="668"/>
      <c r="FM389" s="668"/>
      <c r="FN389" s="668"/>
      <c r="FO389" s="668"/>
      <c r="FP389" s="668"/>
      <c r="FQ389" s="668"/>
      <c r="FR389" s="668"/>
      <c r="FS389" s="433"/>
      <c r="FT389" s="433"/>
      <c r="FU389" s="433"/>
      <c r="FV389" s="433"/>
      <c r="FW389" s="433"/>
      <c r="FX389" s="433"/>
      <c r="FY389" s="433"/>
      <c r="FZ389" s="433"/>
      <c r="GA389" s="433"/>
      <c r="GB389" s="433"/>
      <c r="GC389" s="433"/>
      <c r="GD389" s="433"/>
      <c r="GE389" s="433"/>
      <c r="GF389" s="433"/>
      <c r="GG389" s="241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436"/>
      <c r="HG389" s="436"/>
      <c r="HH389" s="436"/>
      <c r="HI389" s="436"/>
      <c r="HJ389" s="436"/>
      <c r="HK389" s="436"/>
      <c r="HL389" s="197"/>
      <c r="HM389" s="196"/>
      <c r="HN389" s="700">
        <f t="shared" si="2810"/>
        <v>44682</v>
      </c>
      <c r="HO389" s="160">
        <f t="shared" si="2811"/>
        <v>0</v>
      </c>
      <c r="HP389" s="160">
        <f t="shared" si="2812"/>
        <v>-3971.4799999999996</v>
      </c>
      <c r="HQ389" s="171">
        <f t="shared" si="2813"/>
        <v>-3971.4799999999996</v>
      </c>
      <c r="HR389" s="168">
        <f t="shared" si="2814"/>
        <v>0</v>
      </c>
      <c r="HS389" s="168">
        <f t="shared" si="2815"/>
        <v>1</v>
      </c>
      <c r="HT389" s="160">
        <f t="shared" si="2870"/>
        <v>544784.76</v>
      </c>
      <c r="HU389" s="158">
        <f>MAX(HT56:HT389)</f>
        <v>548756.24</v>
      </c>
      <c r="HV389" s="158">
        <f t="shared" si="2816"/>
        <v>-3971.4799999999814</v>
      </c>
      <c r="HW389" s="170"/>
      <c r="HX389" s="468"/>
      <c r="HY389" s="156"/>
      <c r="HZ389" s="156"/>
      <c r="IA389" s="156"/>
      <c r="IB389" s="156"/>
      <c r="IC389" s="156"/>
      <c r="ID389" s="156"/>
      <c r="IE389" s="156"/>
      <c r="IF389" s="156"/>
      <c r="IG389" s="156"/>
      <c r="IH389" s="156"/>
      <c r="II389" s="156"/>
      <c r="IJ389" s="156"/>
      <c r="IK389" s="156"/>
      <c r="IL389" s="156"/>
      <c r="IM389" s="156"/>
      <c r="IN389" s="156"/>
      <c r="IO389" s="156"/>
      <c r="IP389" s="156"/>
      <c r="IQ389" s="156"/>
      <c r="IR389" s="156"/>
      <c r="IS389" s="156"/>
      <c r="IT389" s="156"/>
      <c r="IU389" s="156"/>
      <c r="IV389" s="156"/>
      <c r="IW389" s="156"/>
      <c r="IX389" s="156"/>
      <c r="IY389" s="156"/>
      <c r="IZ389" s="156"/>
      <c r="JA389" s="156"/>
      <c r="JB389" s="156"/>
      <c r="JC389" s="156"/>
      <c r="JD389" s="156"/>
      <c r="JE389" s="156"/>
      <c r="JF389" s="156"/>
      <c r="JG389" s="156"/>
      <c r="JH389" s="156"/>
      <c r="JI389" s="156"/>
      <c r="JJ389" s="156"/>
      <c r="JK389" s="156"/>
      <c r="JL389" s="156"/>
      <c r="JM389" s="156"/>
      <c r="JN389" s="156"/>
      <c r="JO389" s="156"/>
      <c r="JP389" s="156"/>
      <c r="JQ389" s="156"/>
      <c r="JR389" s="156"/>
      <c r="JS389" s="156"/>
      <c r="JT389" s="156"/>
      <c r="JU389" s="156"/>
    </row>
    <row r="390" spans="1:281" s="796" customFormat="1" ht="21.75" customHeight="1" x14ac:dyDescent="0.35">
      <c r="A390" s="156"/>
      <c r="B390" s="813">
        <v>44713</v>
      </c>
      <c r="C390" s="814">
        <f t="shared" si="2817"/>
        <v>62100.590000000011</v>
      </c>
      <c r="D390" s="816">
        <f t="shared" si="2818"/>
        <v>0</v>
      </c>
      <c r="E390" s="816">
        <v>0</v>
      </c>
      <c r="F390" s="814">
        <f t="shared" si="2755"/>
        <v>15684.26</v>
      </c>
      <c r="G390" s="817">
        <f t="shared" si="2819"/>
        <v>77784.850000000006</v>
      </c>
      <c r="H390" s="818">
        <f t="shared" si="2820"/>
        <v>0.25256217372491946</v>
      </c>
      <c r="I390" s="765">
        <f>F390+I389</f>
        <v>559127.5</v>
      </c>
      <c r="J390" s="240">
        <f t="shared" si="2756"/>
        <v>0</v>
      </c>
      <c r="K390" s="797">
        <f t="shared" si="2757"/>
        <v>44713</v>
      </c>
      <c r="L390" s="165">
        <f t="shared" si="2821"/>
        <v>0</v>
      </c>
      <c r="M390" s="798">
        <v>615.5</v>
      </c>
      <c r="N390" s="203">
        <f t="shared" si="2758"/>
        <v>0</v>
      </c>
      <c r="O390" s="164">
        <f t="shared" si="2822"/>
        <v>0</v>
      </c>
      <c r="P390" s="259">
        <v>-8.65</v>
      </c>
      <c r="Q390" s="554">
        <f t="shared" si="2759"/>
        <v>0</v>
      </c>
      <c r="R390" s="164">
        <f t="shared" si="2823"/>
        <v>0</v>
      </c>
      <c r="S390" s="798">
        <v>20409.599999999999</v>
      </c>
      <c r="T390" s="203">
        <f t="shared" si="2760"/>
        <v>0</v>
      </c>
      <c r="U390" s="164">
        <f t="shared" si="2824"/>
        <v>0</v>
      </c>
      <c r="V390" s="260">
        <v>1970.76</v>
      </c>
      <c r="W390" s="203">
        <f t="shared" si="2761"/>
        <v>0</v>
      </c>
      <c r="X390" s="164">
        <f t="shared" si="2825"/>
        <v>0</v>
      </c>
      <c r="Y390" s="798">
        <v>3033</v>
      </c>
      <c r="Z390" s="203">
        <f t="shared" si="2762"/>
        <v>0</v>
      </c>
      <c r="AA390" s="164">
        <f t="shared" si="2826"/>
        <v>0</v>
      </c>
      <c r="AB390" s="798">
        <v>1516.5</v>
      </c>
      <c r="AC390" s="203">
        <f t="shared" si="2763"/>
        <v>0</v>
      </c>
      <c r="AD390" s="164">
        <f t="shared" si="2827"/>
        <v>0</v>
      </c>
      <c r="AE390" s="798">
        <v>303.3</v>
      </c>
      <c r="AF390" s="203">
        <f t="shared" si="2764"/>
        <v>0</v>
      </c>
      <c r="AG390" s="164">
        <f t="shared" si="2828"/>
        <v>0</v>
      </c>
      <c r="AH390" s="891">
        <v>6371.5</v>
      </c>
      <c r="AI390" s="203">
        <f t="shared" si="2765"/>
        <v>0</v>
      </c>
      <c r="AJ390" s="164">
        <f t="shared" si="2829"/>
        <v>0</v>
      </c>
      <c r="AK390" s="891">
        <v>3185.75</v>
      </c>
      <c r="AL390" s="203">
        <f t="shared" si="2766"/>
        <v>0</v>
      </c>
      <c r="AM390" s="164">
        <f t="shared" si="2830"/>
        <v>0</v>
      </c>
      <c r="AN390" s="439">
        <v>1274.3</v>
      </c>
      <c r="AO390" s="203">
        <f t="shared" si="2767"/>
        <v>0</v>
      </c>
      <c r="AP390" s="164">
        <f t="shared" si="2831"/>
        <v>0</v>
      </c>
      <c r="AQ390" s="565">
        <v>1161</v>
      </c>
      <c r="AR390" s="203">
        <f t="shared" si="2768"/>
        <v>0</v>
      </c>
      <c r="AS390" s="164">
        <f t="shared" si="2832"/>
        <v>1</v>
      </c>
      <c r="AT390" s="798">
        <v>81</v>
      </c>
      <c r="AU390" s="203">
        <f t="shared" si="2769"/>
        <v>81</v>
      </c>
      <c r="AV390" s="164">
        <f t="shared" si="2833"/>
        <v>0</v>
      </c>
      <c r="AW390" s="798">
        <v>-741</v>
      </c>
      <c r="AX390" s="203">
        <f t="shared" si="2770"/>
        <v>0</v>
      </c>
      <c r="AY390" s="164">
        <f t="shared" si="2834"/>
        <v>0</v>
      </c>
      <c r="AZ390" s="247">
        <v>-190.5</v>
      </c>
      <c r="BA390" s="203">
        <f t="shared" si="2771"/>
        <v>0</v>
      </c>
      <c r="BB390" s="164">
        <f t="shared" si="2835"/>
        <v>0</v>
      </c>
      <c r="BC390" s="247">
        <v>-26.85</v>
      </c>
      <c r="BD390" s="203">
        <f t="shared" si="2772"/>
        <v>0</v>
      </c>
      <c r="BE390" s="164">
        <f t="shared" si="2836"/>
        <v>0</v>
      </c>
      <c r="BF390" s="798">
        <v>311</v>
      </c>
      <c r="BG390" s="203">
        <f t="shared" si="2773"/>
        <v>0</v>
      </c>
      <c r="BH390" s="164">
        <f t="shared" si="2837"/>
        <v>0</v>
      </c>
      <c r="BI390" s="798">
        <v>136</v>
      </c>
      <c r="BJ390" s="203">
        <f t="shared" si="2774"/>
        <v>0</v>
      </c>
      <c r="BK390" s="164">
        <f t="shared" si="2838"/>
        <v>1</v>
      </c>
      <c r="BL390" s="798">
        <v>-4</v>
      </c>
      <c r="BM390" s="203">
        <f t="shared" si="2775"/>
        <v>-4</v>
      </c>
      <c r="BN390" s="164">
        <f t="shared" si="2839"/>
        <v>0</v>
      </c>
      <c r="BO390" s="260">
        <v>1229.75</v>
      </c>
      <c r="BP390" s="203">
        <f t="shared" si="2776"/>
        <v>0</v>
      </c>
      <c r="BQ390" s="164">
        <f t="shared" si="2840"/>
        <v>0</v>
      </c>
      <c r="BR390" s="260">
        <v>3854.75</v>
      </c>
      <c r="BS390" s="203">
        <f t="shared" si="2777"/>
        <v>0</v>
      </c>
      <c r="BT390" s="164">
        <f t="shared" si="2841"/>
        <v>1</v>
      </c>
      <c r="BU390" s="260">
        <v>1907.88</v>
      </c>
      <c r="BV390" s="203">
        <f t="shared" si="2778"/>
        <v>1907.88</v>
      </c>
      <c r="BW390" s="164">
        <f t="shared" si="2842"/>
        <v>1</v>
      </c>
      <c r="BX390" s="260">
        <v>350.38</v>
      </c>
      <c r="BY390" s="203">
        <f t="shared" si="2779"/>
        <v>350.38</v>
      </c>
      <c r="BZ390" s="164">
        <f t="shared" si="2843"/>
        <v>0</v>
      </c>
      <c r="CA390" s="798">
        <v>475</v>
      </c>
      <c r="CB390" s="203">
        <f t="shared" si="2780"/>
        <v>0</v>
      </c>
      <c r="CC390" s="164">
        <f t="shared" si="2844"/>
        <v>0</v>
      </c>
      <c r="CD390" s="798">
        <v>65159.199999999997</v>
      </c>
      <c r="CE390" s="203">
        <f t="shared" si="2781"/>
        <v>0</v>
      </c>
      <c r="CF390" s="164">
        <f t="shared" si="2845"/>
        <v>0</v>
      </c>
      <c r="CG390" s="798">
        <v>-939</v>
      </c>
      <c r="CH390" s="203">
        <f t="shared" si="2782"/>
        <v>0</v>
      </c>
      <c r="CI390" s="164">
        <f t="shared" si="2846"/>
        <v>0</v>
      </c>
      <c r="CJ390" s="259">
        <v>-489</v>
      </c>
      <c r="CK390" s="907">
        <f t="shared" si="2783"/>
        <v>0</v>
      </c>
      <c r="CL390" s="164">
        <f t="shared" si="2847"/>
        <v>0</v>
      </c>
      <c r="CM390" s="798">
        <v>-129</v>
      </c>
      <c r="CN390" s="203">
        <f t="shared" si="2784"/>
        <v>0</v>
      </c>
      <c r="CO390" s="158">
        <f t="shared" ref="CO390:CO391" si="2871">N390+Q390+T390+W390+Z390+AC390+AF390+AI390+AL390+AO390+AR390+AU390+AX390+BA390+BD390+BG390+BJ390+BM390+BP390+BS390+BV390+BY390+CB390+CE390+CH390+CK390+CN390</f>
        <v>2335.2600000000002</v>
      </c>
      <c r="CP390" s="179">
        <f t="shared" ref="CP390:CP391" si="2872">FG390+FD390+FA390+EX390+EU390++ER390+EO390+EL390+EI390+EF390+EC390+DZ390+DW390+DT390+DQ390+DN390+DK390+DH390+DE390+DB390+CY390+CV390</f>
        <v>13349</v>
      </c>
      <c r="CQ390" s="736">
        <f t="shared" ref="CQ390:CQ391" si="2873">CO390+CP390</f>
        <v>15684.26</v>
      </c>
      <c r="CR390" s="603"/>
      <c r="CS390" s="359">
        <f>B390</f>
        <v>44713</v>
      </c>
      <c r="CT390" s="164">
        <f t="shared" si="2848"/>
        <v>0</v>
      </c>
      <c r="CU390" s="879">
        <v>25678.5</v>
      </c>
      <c r="CV390" s="199">
        <f t="shared" si="2788"/>
        <v>0</v>
      </c>
      <c r="CW390" s="164">
        <f t="shared" si="2849"/>
        <v>0</v>
      </c>
      <c r="CX390" s="565">
        <v>2587.35</v>
      </c>
      <c r="CY390" s="199">
        <f t="shared" si="2789"/>
        <v>0</v>
      </c>
      <c r="CZ390" s="164">
        <f t="shared" si="2850"/>
        <v>0</v>
      </c>
      <c r="DA390" s="879">
        <v>55564</v>
      </c>
      <c r="DB390" s="199">
        <f t="shared" si="2790"/>
        <v>0</v>
      </c>
      <c r="DC390" s="164">
        <f t="shared" si="2851"/>
        <v>0</v>
      </c>
      <c r="DD390" s="879">
        <v>5310.7</v>
      </c>
      <c r="DE390" s="199">
        <f t="shared" si="2791"/>
        <v>0</v>
      </c>
      <c r="DF390" s="164">
        <f t="shared" si="2852"/>
        <v>0</v>
      </c>
      <c r="DG390" s="879">
        <v>1790</v>
      </c>
      <c r="DH390" s="199">
        <f t="shared" si="2792"/>
        <v>0</v>
      </c>
      <c r="DI390" s="164">
        <f t="shared" si="2853"/>
        <v>0</v>
      </c>
      <c r="DJ390" s="879">
        <v>622</v>
      </c>
      <c r="DK390" s="199">
        <f t="shared" si="2793"/>
        <v>0</v>
      </c>
      <c r="DL390" s="164">
        <f t="shared" si="2854"/>
        <v>0</v>
      </c>
      <c r="DM390" s="247">
        <v>-312.39999999999998</v>
      </c>
      <c r="DN390" s="199">
        <f t="shared" si="2794"/>
        <v>0</v>
      </c>
      <c r="DO390" s="164">
        <f t="shared" si="2855"/>
        <v>0</v>
      </c>
      <c r="DP390" s="879">
        <v>16061</v>
      </c>
      <c r="DQ390" s="199">
        <f t="shared" si="2795"/>
        <v>0</v>
      </c>
      <c r="DR390" s="164">
        <f t="shared" si="2856"/>
        <v>0</v>
      </c>
      <c r="DS390" s="879">
        <v>7835.5</v>
      </c>
      <c r="DT390" s="199">
        <f t="shared" si="2796"/>
        <v>0</v>
      </c>
      <c r="DU390" s="164">
        <f t="shared" si="2857"/>
        <v>0</v>
      </c>
      <c r="DV390" s="879">
        <v>1255.0999999999999</v>
      </c>
      <c r="DW390" s="199">
        <f t="shared" si="2797"/>
        <v>0</v>
      </c>
      <c r="DX390" s="164">
        <f t="shared" si="2858"/>
        <v>1</v>
      </c>
      <c r="DY390" s="879">
        <v>1742</v>
      </c>
      <c r="DZ390" s="199">
        <f t="shared" si="2798"/>
        <v>1742</v>
      </c>
      <c r="EA390" s="164">
        <f t="shared" si="2859"/>
        <v>0</v>
      </c>
      <c r="EB390" s="879">
        <v>-387.4</v>
      </c>
      <c r="EC390" s="199">
        <f t="shared" si="2799"/>
        <v>0</v>
      </c>
      <c r="ED390" s="164">
        <f t="shared" si="2860"/>
        <v>2</v>
      </c>
      <c r="EE390" s="879">
        <v>1893</v>
      </c>
      <c r="EF390" s="199">
        <f t="shared" si="2800"/>
        <v>3786</v>
      </c>
      <c r="EG390" s="164">
        <f t="shared" si="2861"/>
        <v>0</v>
      </c>
      <c r="EH390" s="879">
        <v>2504.25</v>
      </c>
      <c r="EI390" s="199">
        <f t="shared" si="2801"/>
        <v>0</v>
      </c>
      <c r="EJ390" s="164">
        <f t="shared" si="2862"/>
        <v>0</v>
      </c>
      <c r="EK390" s="247">
        <v>-346.27</v>
      </c>
      <c r="EL390" s="199">
        <f t="shared" si="2802"/>
        <v>0</v>
      </c>
      <c r="EM390" s="164">
        <f t="shared" si="2863"/>
        <v>0</v>
      </c>
      <c r="EN390" s="879">
        <v>4833.75</v>
      </c>
      <c r="EO390" s="199">
        <f t="shared" si="2803"/>
        <v>0</v>
      </c>
      <c r="EP390" s="164">
        <f t="shared" si="2864"/>
        <v>0</v>
      </c>
      <c r="EQ390" s="879">
        <v>2143.88</v>
      </c>
      <c r="ER390" s="199">
        <f t="shared" si="2804"/>
        <v>0</v>
      </c>
      <c r="ES390" s="164">
        <f t="shared" si="2865"/>
        <v>0</v>
      </c>
      <c r="ET390" s="247">
        <v>-8.02</v>
      </c>
      <c r="EU390" s="199">
        <f t="shared" si="2805"/>
        <v>0</v>
      </c>
      <c r="EV390" s="164">
        <f t="shared" si="2866"/>
        <v>1</v>
      </c>
      <c r="EW390" s="879">
        <v>5357</v>
      </c>
      <c r="EX390" s="199">
        <f t="shared" si="2806"/>
        <v>5357</v>
      </c>
      <c r="EY390" s="164">
        <f t="shared" si="2867"/>
        <v>1</v>
      </c>
      <c r="EZ390" s="879">
        <v>2464</v>
      </c>
      <c r="FA390" s="199">
        <f t="shared" si="2807"/>
        <v>2464</v>
      </c>
      <c r="FB390" s="164">
        <f t="shared" si="2868"/>
        <v>0</v>
      </c>
      <c r="FC390" s="879">
        <v>149.6</v>
      </c>
      <c r="FD390" s="199">
        <f t="shared" si="2808"/>
        <v>0</v>
      </c>
      <c r="FE390" s="164">
        <f t="shared" si="2869"/>
        <v>0</v>
      </c>
      <c r="FF390" s="879">
        <v>924</v>
      </c>
      <c r="FG390" s="199">
        <f t="shared" si="2809"/>
        <v>0</v>
      </c>
      <c r="FH390" s="864"/>
      <c r="FI390" s="436"/>
      <c r="FJ390" s="668"/>
      <c r="FK390" s="668"/>
      <c r="FL390" s="668"/>
      <c r="FM390" s="668"/>
      <c r="FN390" s="668"/>
      <c r="FO390" s="668"/>
      <c r="FP390" s="668"/>
      <c r="FQ390" s="668"/>
      <c r="FR390" s="668"/>
      <c r="FS390" s="433"/>
      <c r="FT390" s="433"/>
      <c r="FU390" s="433"/>
      <c r="FV390" s="433"/>
      <c r="FW390" s="433"/>
      <c r="FX390" s="433"/>
      <c r="FY390" s="433"/>
      <c r="FZ390" s="433"/>
      <c r="GA390" s="433"/>
      <c r="GB390" s="433"/>
      <c r="GC390" s="433"/>
      <c r="GD390" s="433"/>
      <c r="GE390" s="433"/>
      <c r="GF390" s="433"/>
      <c r="GG390" s="241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436"/>
      <c r="HG390" s="436"/>
      <c r="HH390" s="436"/>
      <c r="HI390" s="436"/>
      <c r="HJ390" s="436"/>
      <c r="HK390" s="436"/>
      <c r="HL390" s="197"/>
      <c r="HM390" s="196"/>
      <c r="HN390" s="700">
        <f t="shared" si="2810"/>
        <v>44713</v>
      </c>
      <c r="HO390" s="160">
        <f t="shared" si="2811"/>
        <v>15684.26</v>
      </c>
      <c r="HP390" s="160">
        <f t="shared" si="2812"/>
        <v>0</v>
      </c>
      <c r="HQ390" s="171">
        <f t="shared" si="2813"/>
        <v>15684.26</v>
      </c>
      <c r="HR390" s="168">
        <f t="shared" si="2814"/>
        <v>1</v>
      </c>
      <c r="HS390" s="168">
        <f t="shared" si="2815"/>
        <v>0</v>
      </c>
      <c r="HT390" s="160">
        <f t="shared" si="2870"/>
        <v>560469.02</v>
      </c>
      <c r="HU390" s="158">
        <f>MAX(HT57:HT390)</f>
        <v>560469.02</v>
      </c>
      <c r="HV390" s="158">
        <f t="shared" si="2816"/>
        <v>0</v>
      </c>
      <c r="HW390" s="170"/>
      <c r="HX390" s="468"/>
      <c r="HY390" s="156"/>
      <c r="HZ390" s="156"/>
      <c r="IA390" s="156"/>
      <c r="IB390" s="156"/>
      <c r="IC390" s="156"/>
      <c r="ID390" s="156"/>
      <c r="IE390" s="156"/>
      <c r="IF390" s="156"/>
      <c r="IG390" s="156"/>
      <c r="IH390" s="156"/>
      <c r="II390" s="156"/>
      <c r="IJ390" s="156"/>
      <c r="IK390" s="156"/>
      <c r="IL390" s="156"/>
      <c r="IM390" s="156"/>
      <c r="IN390" s="156"/>
      <c r="IO390" s="156"/>
      <c r="IP390" s="156"/>
      <c r="IQ390" s="156"/>
      <c r="IR390" s="156"/>
      <c r="IS390" s="156"/>
      <c r="IT390" s="156"/>
      <c r="IU390" s="156"/>
      <c r="IV390" s="156"/>
      <c r="IW390" s="156"/>
      <c r="IX390" s="156"/>
      <c r="IY390" s="156"/>
      <c r="IZ390" s="156"/>
      <c r="JA390" s="156"/>
      <c r="JB390" s="156"/>
      <c r="JC390" s="156"/>
      <c r="JD390" s="156"/>
      <c r="JE390" s="156"/>
      <c r="JF390" s="156"/>
      <c r="JG390" s="156"/>
      <c r="JH390" s="156"/>
      <c r="JI390" s="156"/>
      <c r="JJ390" s="156"/>
      <c r="JK390" s="156"/>
      <c r="JL390" s="156"/>
      <c r="JM390" s="156"/>
      <c r="JN390" s="156"/>
      <c r="JO390" s="156"/>
      <c r="JP390" s="156"/>
      <c r="JQ390" s="156"/>
      <c r="JR390" s="156"/>
      <c r="JS390" s="156"/>
      <c r="JT390" s="156"/>
      <c r="JU390" s="156"/>
    </row>
    <row r="391" spans="1:281" s="796" customFormat="1" ht="21.75" customHeight="1" x14ac:dyDescent="0.35">
      <c r="A391" s="156"/>
      <c r="B391" s="813">
        <v>44743</v>
      </c>
      <c r="C391" s="814">
        <f t="shared" si="2817"/>
        <v>77784.850000000006</v>
      </c>
      <c r="D391" s="816">
        <f t="shared" si="2818"/>
        <v>0</v>
      </c>
      <c r="E391" s="816">
        <v>0</v>
      </c>
      <c r="F391" s="814">
        <f>CQ391</f>
        <v>-7170.62</v>
      </c>
      <c r="G391" s="817">
        <f t="shared" si="2819"/>
        <v>70614.23000000001</v>
      </c>
      <c r="H391" s="818">
        <f t="shared" si="2820"/>
        <v>-9.2185303436337532E-2</v>
      </c>
      <c r="I391" s="765">
        <f>F391+I390</f>
        <v>551956.88</v>
      </c>
      <c r="J391" s="240">
        <f t="shared" ref="J391" si="2874">HV391</f>
        <v>-7170.6199999999953</v>
      </c>
      <c r="K391" s="797">
        <f t="shared" si="2757"/>
        <v>44743</v>
      </c>
      <c r="L391" s="165">
        <f t="shared" si="2821"/>
        <v>0</v>
      </c>
      <c r="M391" s="798">
        <v>1244.5</v>
      </c>
      <c r="N391" s="203">
        <f t="shared" si="2758"/>
        <v>0</v>
      </c>
      <c r="O391" s="164">
        <f t="shared" si="2822"/>
        <v>0</v>
      </c>
      <c r="P391" s="565">
        <v>89.35</v>
      </c>
      <c r="Q391" s="554">
        <f t="shared" si="2759"/>
        <v>0</v>
      </c>
      <c r="R391" s="164">
        <f t="shared" si="2823"/>
        <v>0</v>
      </c>
      <c r="S391" s="798">
        <v>8230</v>
      </c>
      <c r="T391" s="203">
        <f t="shared" si="2760"/>
        <v>0</v>
      </c>
      <c r="U391" s="901">
        <f t="shared" si="2824"/>
        <v>0</v>
      </c>
      <c r="V391" s="254">
        <v>717.7</v>
      </c>
      <c r="W391" s="306">
        <f t="shared" si="2761"/>
        <v>0</v>
      </c>
      <c r="X391" s="164">
        <f t="shared" si="2825"/>
        <v>0</v>
      </c>
      <c r="Y391" s="798">
        <v>4112</v>
      </c>
      <c r="Z391" s="203">
        <f t="shared" si="2762"/>
        <v>0</v>
      </c>
      <c r="AA391" s="164">
        <f t="shared" si="2826"/>
        <v>0</v>
      </c>
      <c r="AB391" s="798">
        <v>2056</v>
      </c>
      <c r="AC391" s="203">
        <f t="shared" si="2763"/>
        <v>0</v>
      </c>
      <c r="AD391" s="164">
        <f t="shared" si="2827"/>
        <v>0</v>
      </c>
      <c r="AE391" s="798">
        <v>411.2</v>
      </c>
      <c r="AF391" s="203">
        <f t="shared" si="2764"/>
        <v>0</v>
      </c>
      <c r="AG391" s="164">
        <f t="shared" si="2828"/>
        <v>0</v>
      </c>
      <c r="AH391" s="891">
        <v>-380</v>
      </c>
      <c r="AI391" s="203">
        <f t="shared" ref="AI391" si="2875">AH391*AG391</f>
        <v>0</v>
      </c>
      <c r="AJ391" s="164">
        <f t="shared" si="2829"/>
        <v>0</v>
      </c>
      <c r="AK391" s="891">
        <v>-190</v>
      </c>
      <c r="AL391" s="203">
        <f t="shared" ref="AL391" si="2876">AK391*AJ391</f>
        <v>0</v>
      </c>
      <c r="AM391" s="164">
        <f t="shared" si="2830"/>
        <v>0</v>
      </c>
      <c r="AN391" s="902">
        <v>-76.099999999999994</v>
      </c>
      <c r="AO391" s="203">
        <f t="shared" ref="AO391" si="2877">AN391*AM391</f>
        <v>0</v>
      </c>
      <c r="AP391" s="164">
        <f t="shared" si="2831"/>
        <v>0</v>
      </c>
      <c r="AQ391" s="565">
        <v>531</v>
      </c>
      <c r="AR391" s="203">
        <f t="shared" si="2768"/>
        <v>0</v>
      </c>
      <c r="AS391" s="164">
        <f t="shared" si="2832"/>
        <v>1</v>
      </c>
      <c r="AT391" s="798">
        <v>18</v>
      </c>
      <c r="AU391" s="203">
        <f t="shared" si="2769"/>
        <v>18</v>
      </c>
      <c r="AV391" s="164">
        <f t="shared" si="2833"/>
        <v>0</v>
      </c>
      <c r="AW391" s="798">
        <v>144</v>
      </c>
      <c r="AX391" s="203">
        <f t="shared" ref="AX391" si="2878">AW391*AV391</f>
        <v>0</v>
      </c>
      <c r="AY391" s="164">
        <f t="shared" si="2834"/>
        <v>0</v>
      </c>
      <c r="AZ391" s="247">
        <v>-2396.75</v>
      </c>
      <c r="BA391" s="203">
        <f t="shared" ref="BA391" si="2879">AZ391*AY391</f>
        <v>0</v>
      </c>
      <c r="BB391" s="164">
        <f t="shared" si="2835"/>
        <v>0</v>
      </c>
      <c r="BC391" s="247">
        <v>-247.48</v>
      </c>
      <c r="BD391" s="203">
        <f t="shared" si="2772"/>
        <v>0</v>
      </c>
      <c r="BE391" s="164">
        <f t="shared" si="2836"/>
        <v>0</v>
      </c>
      <c r="BF391" s="798">
        <v>3543.75</v>
      </c>
      <c r="BG391" s="203">
        <f t="shared" si="2773"/>
        <v>0</v>
      </c>
      <c r="BH391" s="164">
        <f t="shared" si="2837"/>
        <v>0</v>
      </c>
      <c r="BI391" s="798">
        <v>1771.88</v>
      </c>
      <c r="BJ391" s="203">
        <f t="shared" si="2774"/>
        <v>0</v>
      </c>
      <c r="BK391" s="164">
        <f t="shared" si="2838"/>
        <v>1</v>
      </c>
      <c r="BL391" s="798">
        <v>354.38</v>
      </c>
      <c r="BM391" s="203">
        <f t="shared" si="2775"/>
        <v>354.38</v>
      </c>
      <c r="BN391" s="164">
        <f t="shared" si="2839"/>
        <v>0</v>
      </c>
      <c r="BO391" s="803">
        <v>154.75</v>
      </c>
      <c r="BP391" s="203">
        <f t="shared" si="2776"/>
        <v>0</v>
      </c>
      <c r="BQ391" s="164">
        <f t="shared" si="2840"/>
        <v>0</v>
      </c>
      <c r="BR391" s="259">
        <v>-51.5</v>
      </c>
      <c r="BS391" s="203">
        <f t="shared" ref="BS391" si="2880">BR391*BQ391</f>
        <v>0</v>
      </c>
      <c r="BT391" s="164">
        <f t="shared" si="2841"/>
        <v>1</v>
      </c>
      <c r="BU391" s="259">
        <v>-45.25</v>
      </c>
      <c r="BV391" s="203">
        <f t="shared" si="2778"/>
        <v>-45.25</v>
      </c>
      <c r="BW391" s="164">
        <f t="shared" si="2842"/>
        <v>1</v>
      </c>
      <c r="BX391" s="904">
        <v>-40.25</v>
      </c>
      <c r="BY391" s="203">
        <f t="shared" si="2779"/>
        <v>-40.25</v>
      </c>
      <c r="BZ391" s="164">
        <f t="shared" si="2843"/>
        <v>0</v>
      </c>
      <c r="CA391" s="798">
        <v>1315</v>
      </c>
      <c r="CB391" s="203">
        <f t="shared" si="2780"/>
        <v>0</v>
      </c>
      <c r="CC391" s="164">
        <f t="shared" si="2844"/>
        <v>0</v>
      </c>
      <c r="CD391" s="798">
        <v>-17740.349999999999</v>
      </c>
      <c r="CE391" s="203">
        <f t="shared" ref="CE391" si="2881">CD391*CC391</f>
        <v>0</v>
      </c>
      <c r="CF391" s="164">
        <f t="shared" si="2845"/>
        <v>0</v>
      </c>
      <c r="CG391" s="798">
        <v>4480</v>
      </c>
      <c r="CH391" s="203">
        <f t="shared" ref="CH391" si="2882">CG391*CF391</f>
        <v>0</v>
      </c>
      <c r="CI391" s="164">
        <f t="shared" si="2846"/>
        <v>0</v>
      </c>
      <c r="CJ391" s="565">
        <v>2240</v>
      </c>
      <c r="CK391" s="907">
        <f t="shared" ref="CK391" si="2883">CJ391*CI391</f>
        <v>0</v>
      </c>
      <c r="CL391" s="164">
        <f t="shared" si="2847"/>
        <v>0</v>
      </c>
      <c r="CM391" s="798">
        <v>448</v>
      </c>
      <c r="CN391" s="203">
        <f t="shared" ref="CN391" si="2884">CM391*CL391</f>
        <v>0</v>
      </c>
      <c r="CO391" s="158">
        <f t="shared" si="2871"/>
        <v>286.88</v>
      </c>
      <c r="CP391" s="179">
        <f t="shared" si="2872"/>
        <v>-7457.5</v>
      </c>
      <c r="CQ391" s="736">
        <f t="shared" si="2873"/>
        <v>-7170.62</v>
      </c>
      <c r="CR391" s="603"/>
      <c r="CS391" s="359">
        <f>B391</f>
        <v>44743</v>
      </c>
      <c r="CT391" s="164">
        <f t="shared" si="2848"/>
        <v>0</v>
      </c>
      <c r="CU391" s="879">
        <v>20458.5</v>
      </c>
      <c r="CV391" s="199">
        <f t="shared" si="2788"/>
        <v>0</v>
      </c>
      <c r="CW391" s="164">
        <f t="shared" si="2849"/>
        <v>0</v>
      </c>
      <c r="CX391" s="879">
        <v>1589.55</v>
      </c>
      <c r="CY391" s="199">
        <f t="shared" si="2789"/>
        <v>0</v>
      </c>
      <c r="CZ391" s="164">
        <f t="shared" si="2850"/>
        <v>0</v>
      </c>
      <c r="DA391" s="879">
        <v>37791</v>
      </c>
      <c r="DB391" s="199">
        <f t="shared" si="2790"/>
        <v>0</v>
      </c>
      <c r="DC391" s="164">
        <f t="shared" si="2851"/>
        <v>0</v>
      </c>
      <c r="DD391" s="879">
        <v>3393</v>
      </c>
      <c r="DE391" s="199">
        <f t="shared" si="2791"/>
        <v>0</v>
      </c>
      <c r="DF391" s="164">
        <f t="shared" si="2852"/>
        <v>0</v>
      </c>
      <c r="DG391" s="879">
        <v>9864</v>
      </c>
      <c r="DH391" s="199">
        <f t="shared" si="2792"/>
        <v>0</v>
      </c>
      <c r="DI391" s="164">
        <f t="shared" si="2853"/>
        <v>0</v>
      </c>
      <c r="DJ391" s="879">
        <v>4678.5</v>
      </c>
      <c r="DK391" s="199">
        <f t="shared" si="2793"/>
        <v>0</v>
      </c>
      <c r="DL391" s="164">
        <f t="shared" si="2854"/>
        <v>0</v>
      </c>
      <c r="DM391" s="879">
        <v>530.1</v>
      </c>
      <c r="DN391" s="199">
        <f t="shared" si="2794"/>
        <v>0</v>
      </c>
      <c r="DO391" s="164">
        <f t="shared" si="2855"/>
        <v>0</v>
      </c>
      <c r="DP391" s="879">
        <v>11194</v>
      </c>
      <c r="DQ391" s="199">
        <f t="shared" si="2795"/>
        <v>0</v>
      </c>
      <c r="DR391" s="164">
        <f t="shared" si="2856"/>
        <v>0</v>
      </c>
      <c r="DS391" s="879">
        <v>5226.5</v>
      </c>
      <c r="DT391" s="199">
        <f t="shared" si="2796"/>
        <v>0</v>
      </c>
      <c r="DU391" s="164">
        <f t="shared" si="2857"/>
        <v>0</v>
      </c>
      <c r="DV391" s="879">
        <v>1646</v>
      </c>
      <c r="DW391" s="199">
        <f t="shared" si="2797"/>
        <v>0</v>
      </c>
      <c r="DX391" s="164">
        <f t="shared" si="2858"/>
        <v>1</v>
      </c>
      <c r="DY391" s="879">
        <v>-2253</v>
      </c>
      <c r="DZ391" s="199">
        <f t="shared" si="2798"/>
        <v>-2253</v>
      </c>
      <c r="EA391" s="164">
        <f t="shared" si="2859"/>
        <v>0</v>
      </c>
      <c r="EB391" s="879">
        <v>-997.5</v>
      </c>
      <c r="EC391" s="199">
        <f t="shared" si="2799"/>
        <v>0</v>
      </c>
      <c r="ED391" s="164">
        <f t="shared" si="2860"/>
        <v>2</v>
      </c>
      <c r="EE391" s="879">
        <v>-4484</v>
      </c>
      <c r="EF391" s="199">
        <f t="shared" si="2800"/>
        <v>-8968</v>
      </c>
      <c r="EG391" s="164">
        <f t="shared" si="2861"/>
        <v>0</v>
      </c>
      <c r="EH391" s="879">
        <v>-1517.75</v>
      </c>
      <c r="EI391" s="199">
        <f t="shared" si="2801"/>
        <v>0</v>
      </c>
      <c r="EJ391" s="164">
        <f t="shared" si="2862"/>
        <v>0</v>
      </c>
      <c r="EK391" s="879">
        <v>-802.75</v>
      </c>
      <c r="EL391" s="199">
        <f t="shared" si="2802"/>
        <v>0</v>
      </c>
      <c r="EM391" s="164">
        <f t="shared" si="2863"/>
        <v>0</v>
      </c>
      <c r="EN391" s="879">
        <v>776.25</v>
      </c>
      <c r="EO391" s="199">
        <f t="shared" si="2803"/>
        <v>0</v>
      </c>
      <c r="EP391" s="164">
        <f t="shared" si="2864"/>
        <v>0</v>
      </c>
      <c r="EQ391" s="879">
        <v>-1.87</v>
      </c>
      <c r="ER391" s="199">
        <f t="shared" si="2804"/>
        <v>0</v>
      </c>
      <c r="ES391" s="164">
        <f t="shared" si="2865"/>
        <v>0</v>
      </c>
      <c r="ET391" s="879">
        <v>-624.37</v>
      </c>
      <c r="EU391" s="199">
        <f t="shared" si="2805"/>
        <v>0</v>
      </c>
      <c r="EV391" s="164">
        <f t="shared" si="2866"/>
        <v>1</v>
      </c>
      <c r="EW391" s="879">
        <v>2704</v>
      </c>
      <c r="EX391" s="199">
        <f t="shared" si="2806"/>
        <v>2704</v>
      </c>
      <c r="EY391" s="164">
        <f t="shared" si="2867"/>
        <v>1</v>
      </c>
      <c r="EZ391" s="879">
        <v>1059.5</v>
      </c>
      <c r="FA391" s="199">
        <f t="shared" si="2807"/>
        <v>1059.5</v>
      </c>
      <c r="FB391" s="164">
        <f t="shared" si="2868"/>
        <v>0</v>
      </c>
      <c r="FC391" s="879">
        <v>-256.10000000000002</v>
      </c>
      <c r="FD391" s="199">
        <f t="shared" si="2808"/>
        <v>0</v>
      </c>
      <c r="FE391" s="164">
        <f t="shared" si="2869"/>
        <v>0</v>
      </c>
      <c r="FF391" s="879">
        <v>-791</v>
      </c>
      <c r="FG391" s="199">
        <f t="shared" si="2809"/>
        <v>0</v>
      </c>
      <c r="FH391" s="864"/>
      <c r="FI391" s="436"/>
      <c r="FJ391" s="668"/>
      <c r="FK391" s="668"/>
      <c r="FL391" s="668"/>
      <c r="FM391" s="668"/>
      <c r="FN391" s="668"/>
      <c r="FO391" s="668"/>
      <c r="FP391" s="668"/>
      <c r="FQ391" s="668"/>
      <c r="FR391" s="668"/>
      <c r="FS391" s="433"/>
      <c r="FT391" s="433"/>
      <c r="FU391" s="433"/>
      <c r="FV391" s="433"/>
      <c r="FW391" s="433"/>
      <c r="FX391" s="433"/>
      <c r="FY391" s="433"/>
      <c r="FZ391" s="433"/>
      <c r="GA391" s="433"/>
      <c r="GB391" s="433"/>
      <c r="GC391" s="433"/>
      <c r="GD391" s="433"/>
      <c r="GE391" s="433"/>
      <c r="GF391" s="433"/>
      <c r="GG391" s="241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436"/>
      <c r="HG391" s="436"/>
      <c r="HH391" s="436"/>
      <c r="HI391" s="436"/>
      <c r="HJ391" s="436"/>
      <c r="HK391" s="436"/>
      <c r="HL391" s="197"/>
      <c r="HM391" s="196"/>
      <c r="HN391" s="700">
        <f t="shared" si="2810"/>
        <v>44743</v>
      </c>
      <c r="HO391" s="160">
        <f t="shared" ref="HO391" si="2885">HQ391*HR391</f>
        <v>0</v>
      </c>
      <c r="HP391" s="160">
        <f t="shared" ref="HP391" si="2886">HQ391*HS391</f>
        <v>-7170.62</v>
      </c>
      <c r="HQ391" s="171">
        <f t="shared" ref="HQ391" si="2887">CQ391</f>
        <v>-7170.62</v>
      </c>
      <c r="HR391" s="168">
        <f t="shared" ref="HR391" si="2888">(HQ391&gt;0)*1</f>
        <v>0</v>
      </c>
      <c r="HS391" s="168">
        <f t="shared" ref="HS391" si="2889">(HQ391&lt;0)*1</f>
        <v>1</v>
      </c>
      <c r="HT391" s="160">
        <f t="shared" si="2870"/>
        <v>553298.4</v>
      </c>
      <c r="HU391" s="158">
        <f>MAX(HT58:HT391)</f>
        <v>560469.02</v>
      </c>
      <c r="HV391" s="158">
        <f t="shared" ref="HV391" si="2890">HT391-HU391</f>
        <v>-7170.6199999999953</v>
      </c>
      <c r="HW391" s="170"/>
      <c r="HX391" s="468"/>
      <c r="HY391" s="156"/>
      <c r="HZ391" s="156"/>
      <c r="IA391" s="156"/>
      <c r="IB391" s="156"/>
      <c r="IC391" s="156"/>
      <c r="ID391" s="156"/>
      <c r="IE391" s="156"/>
      <c r="IF391" s="156"/>
      <c r="IG391" s="156"/>
      <c r="IH391" s="156"/>
      <c r="II391" s="156"/>
      <c r="IJ391" s="156"/>
      <c r="IK391" s="156"/>
      <c r="IL391" s="156"/>
      <c r="IM391" s="156"/>
      <c r="IN391" s="156"/>
      <c r="IO391" s="156"/>
      <c r="IP391" s="156"/>
      <c r="IQ391" s="156"/>
      <c r="IR391" s="156"/>
      <c r="IS391" s="156"/>
      <c r="IT391" s="156"/>
      <c r="IU391" s="156"/>
      <c r="IV391" s="156"/>
      <c r="IW391" s="156"/>
      <c r="IX391" s="156"/>
      <c r="IY391" s="156"/>
      <c r="IZ391" s="156"/>
      <c r="JA391" s="156"/>
      <c r="JB391" s="156"/>
      <c r="JC391" s="156"/>
      <c r="JD391" s="156"/>
      <c r="JE391" s="156"/>
      <c r="JF391" s="156"/>
      <c r="JG391" s="156"/>
      <c r="JH391" s="156"/>
      <c r="JI391" s="156"/>
      <c r="JJ391" s="156"/>
      <c r="JK391" s="156"/>
      <c r="JL391" s="156"/>
      <c r="JM391" s="156"/>
      <c r="JN391" s="156"/>
      <c r="JO391" s="156"/>
      <c r="JP391" s="156"/>
      <c r="JQ391" s="156"/>
      <c r="JR391" s="156"/>
      <c r="JS391" s="156"/>
      <c r="JT391" s="156"/>
      <c r="JU391" s="156"/>
    </row>
    <row r="392" spans="1:281" s="204" customFormat="1" ht="19.5" customHeight="1" x14ac:dyDescent="0.35">
      <c r="A392" s="173"/>
      <c r="B392" s="813"/>
      <c r="C392" s="814"/>
      <c r="D392" s="816"/>
      <c r="E392" s="816"/>
      <c r="F392" s="820" t="s">
        <v>45</v>
      </c>
      <c r="G392" s="817"/>
      <c r="H392" s="821" t="s">
        <v>25</v>
      </c>
      <c r="I392" s="765"/>
      <c r="J392" s="162"/>
      <c r="K392" s="268"/>
      <c r="L392" s="162"/>
      <c r="M392" s="464" t="s">
        <v>119</v>
      </c>
      <c r="N392" s="201"/>
      <c r="O392" s="463"/>
      <c r="P392" s="438"/>
      <c r="Q392" s="342"/>
      <c r="R392" s="161"/>
      <c r="S392" s="456" t="s">
        <v>119</v>
      </c>
      <c r="T392" s="203"/>
      <c r="U392" s="164"/>
      <c r="V392" s="438"/>
      <c r="W392" s="199"/>
      <c r="X392" s="164"/>
      <c r="Y392" s="456" t="s">
        <v>119</v>
      </c>
      <c r="Z392" s="554"/>
      <c r="AA392" s="164"/>
      <c r="AB392" s="456" t="s">
        <v>119</v>
      </c>
      <c r="AC392" s="200"/>
      <c r="AD392" s="164"/>
      <c r="AE392" s="456" t="s">
        <v>119</v>
      </c>
      <c r="AF392" s="200"/>
      <c r="AG392" s="165"/>
      <c r="AH392" s="456" t="s">
        <v>119</v>
      </c>
      <c r="AI392" s="200"/>
      <c r="AJ392" s="165"/>
      <c r="AK392" s="456" t="s">
        <v>119</v>
      </c>
      <c r="AL392" s="200"/>
      <c r="AM392" s="165"/>
      <c r="AN392" s="438"/>
      <c r="AO392" s="200"/>
      <c r="AP392" s="164"/>
      <c r="AQ392" s="438"/>
      <c r="AR392" s="200"/>
      <c r="AS392" s="164"/>
      <c r="AT392" s="456" t="s">
        <v>119</v>
      </c>
      <c r="AU392" s="202"/>
      <c r="AV392" s="161"/>
      <c r="AW392" s="456" t="s">
        <v>119</v>
      </c>
      <c r="AX392" s="198"/>
      <c r="AY392" s="161"/>
      <c r="AZ392" s="456" t="s">
        <v>119</v>
      </c>
      <c r="BA392" s="201"/>
      <c r="BB392" s="161"/>
      <c r="BC392" s="249" t="s">
        <v>2</v>
      </c>
      <c r="BD392" s="175"/>
      <c r="BE392" s="161"/>
      <c r="BF392" s="456" t="s">
        <v>119</v>
      </c>
      <c r="BG392" s="201"/>
      <c r="BH392" s="566"/>
      <c r="BI392" s="456" t="s">
        <v>119</v>
      </c>
      <c r="BJ392" s="201"/>
      <c r="BK392" s="161"/>
      <c r="BL392" s="456" t="s">
        <v>119</v>
      </c>
      <c r="BM392" s="202"/>
      <c r="BN392" s="161"/>
      <c r="BO392" s="456" t="s">
        <v>119</v>
      </c>
      <c r="BP392" s="202"/>
      <c r="BQ392" s="161"/>
      <c r="BR392" s="438"/>
      <c r="BS392" s="201"/>
      <c r="BT392" s="161"/>
      <c r="BU392" s="438"/>
      <c r="BV392" s="202"/>
      <c r="BW392" s="161"/>
      <c r="BX392" s="438"/>
      <c r="BY392" s="202"/>
      <c r="BZ392" s="161"/>
      <c r="CA392" s="438"/>
      <c r="CB392" s="202"/>
      <c r="CC392" s="161"/>
      <c r="CD392" s="456" t="s">
        <v>119</v>
      </c>
      <c r="CE392" s="182"/>
      <c r="CF392" s="530"/>
      <c r="CG392" s="456" t="s">
        <v>119</v>
      </c>
      <c r="CH392" s="182"/>
      <c r="CI392" s="161"/>
      <c r="CJ392" s="244" t="s">
        <v>2</v>
      </c>
      <c r="CK392" s="440"/>
      <c r="CL392" s="161"/>
      <c r="CM392" s="438"/>
      <c r="CN392" s="873"/>
      <c r="CO392" s="342"/>
      <c r="CP392" s="629"/>
      <c r="CQ392" s="732" t="s">
        <v>119</v>
      </c>
      <c r="CR392" s="602"/>
      <c r="CS392" s="359"/>
      <c r="CT392" s="161"/>
      <c r="CU392" s="24" t="s">
        <v>25</v>
      </c>
      <c r="CV392" s="517"/>
      <c r="CW392" s="161"/>
      <c r="CX392" s="456" t="s">
        <v>119</v>
      </c>
      <c r="CY392" s="465"/>
      <c r="CZ392" s="161"/>
      <c r="DA392" s="24" t="s">
        <v>25</v>
      </c>
      <c r="DB392" s="517"/>
      <c r="DC392" s="161"/>
      <c r="DD392" s="24" t="s">
        <v>25</v>
      </c>
      <c r="DE392" s="175"/>
      <c r="DF392" s="161"/>
      <c r="DG392" s="24" t="s">
        <v>25</v>
      </c>
      <c r="DH392" s="198"/>
      <c r="DI392" s="161"/>
      <c r="DJ392" s="24"/>
      <c r="DK392" s="198"/>
      <c r="DL392" s="161"/>
      <c r="DM392" s="456"/>
      <c r="DN392" s="198"/>
      <c r="DO392" s="161"/>
      <c r="DP392" s="24" t="s">
        <v>25</v>
      </c>
      <c r="DQ392" s="198"/>
      <c r="DR392" s="161"/>
      <c r="DS392" s="24" t="s">
        <v>25</v>
      </c>
      <c r="DT392" s="198"/>
      <c r="DU392" s="161"/>
      <c r="DV392" s="24" t="s">
        <v>25</v>
      </c>
      <c r="DW392" s="198"/>
      <c r="DX392" s="161"/>
      <c r="DY392" s="24" t="s">
        <v>25</v>
      </c>
      <c r="DZ392" s="198"/>
      <c r="EA392" s="161"/>
      <c r="EB392" s="24" t="s">
        <v>25</v>
      </c>
      <c r="EC392" s="198"/>
      <c r="ED392" s="161"/>
      <c r="EE392" s="24" t="s">
        <v>25</v>
      </c>
      <c r="EF392" s="202"/>
      <c r="EG392" s="161"/>
      <c r="EH392" s="24" t="s">
        <v>25</v>
      </c>
      <c r="EI392" s="175"/>
      <c r="EJ392" s="161"/>
      <c r="EK392" s="24" t="s">
        <v>25</v>
      </c>
      <c r="EL392" s="517"/>
      <c r="EM392" s="161"/>
      <c r="EN392" s="24" t="s">
        <v>25</v>
      </c>
      <c r="EO392" s="198"/>
      <c r="EP392" s="161"/>
      <c r="EQ392" s="24" t="s">
        <v>25</v>
      </c>
      <c r="ER392" s="629"/>
      <c r="ES392" s="161"/>
      <c r="ET392" s="24" t="s">
        <v>25</v>
      </c>
      <c r="EU392" s="629"/>
      <c r="EV392" s="161"/>
      <c r="EW392" s="24" t="s">
        <v>25</v>
      </c>
      <c r="EX392" s="517"/>
      <c r="EY392" s="161"/>
      <c r="EZ392" s="24" t="s">
        <v>25</v>
      </c>
      <c r="FA392" s="629"/>
      <c r="FB392" s="161"/>
      <c r="FC392" s="24" t="s">
        <v>25</v>
      </c>
      <c r="FD392" s="629"/>
      <c r="FE392" s="161"/>
      <c r="FF392" s="24" t="s">
        <v>25</v>
      </c>
      <c r="FG392" s="629"/>
      <c r="FH392" s="863"/>
      <c r="FI392" s="436"/>
      <c r="FJ392" s="668"/>
      <c r="FK392" s="668"/>
      <c r="FL392" s="668"/>
      <c r="FM392" s="668"/>
      <c r="FN392" s="668"/>
      <c r="FO392" s="668"/>
      <c r="FP392" s="668"/>
      <c r="FQ392" s="668"/>
      <c r="FR392" s="668"/>
      <c r="FS392" s="433"/>
      <c r="FT392" s="433"/>
      <c r="FU392" s="433"/>
      <c r="FV392" s="433"/>
      <c r="FW392" s="433"/>
      <c r="FX392" s="433"/>
      <c r="FY392" s="433"/>
      <c r="FZ392" s="433"/>
      <c r="GA392" s="433"/>
      <c r="GB392" s="433"/>
      <c r="GC392" s="433"/>
      <c r="GD392" s="433"/>
      <c r="GE392" s="433"/>
      <c r="GF392" s="433"/>
      <c r="GG392" s="241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436"/>
      <c r="HG392" s="436"/>
      <c r="HH392" s="436"/>
      <c r="HI392" s="436"/>
      <c r="HJ392" s="436"/>
      <c r="HK392" s="436"/>
      <c r="HL392" s="197"/>
      <c r="HM392" s="196"/>
      <c r="HN392" s="700"/>
      <c r="HO392" s="160"/>
      <c r="HP392" s="160"/>
      <c r="HQ392" s="171"/>
      <c r="HR392" s="201"/>
      <c r="HS392" s="168"/>
      <c r="HT392" s="160"/>
      <c r="HU392" s="158"/>
      <c r="HV392" s="158"/>
      <c r="HW392" s="170"/>
      <c r="HX392" s="468"/>
      <c r="HY392" s="173"/>
      <c r="HZ392" s="173"/>
      <c r="IA392" s="173"/>
      <c r="IB392" s="173"/>
      <c r="IC392" s="173"/>
      <c r="ID392" s="173"/>
      <c r="IE392" s="173"/>
      <c r="IF392" s="173"/>
      <c r="IG392" s="173"/>
      <c r="IH392" s="173"/>
      <c r="II392" s="173"/>
      <c r="IJ392" s="173"/>
      <c r="IK392" s="173"/>
      <c r="IL392" s="173"/>
      <c r="IM392" s="173"/>
      <c r="IN392" s="173"/>
      <c r="IO392" s="173"/>
      <c r="IP392" s="173"/>
      <c r="IQ392" s="173"/>
      <c r="IR392" s="173"/>
      <c r="IS392" s="173"/>
      <c r="IT392" s="173"/>
      <c r="IU392" s="173"/>
      <c r="IV392" s="173"/>
      <c r="IW392" s="173"/>
      <c r="IX392" s="173"/>
      <c r="IY392" s="173"/>
      <c r="IZ392" s="173"/>
      <c r="JA392" s="173"/>
      <c r="JB392" s="173"/>
      <c r="JC392" s="173"/>
      <c r="JD392" s="173"/>
      <c r="JE392" s="173"/>
      <c r="JF392" s="173"/>
      <c r="JG392" s="173"/>
      <c r="JH392" s="173"/>
      <c r="JI392" s="173"/>
      <c r="JJ392" s="173"/>
      <c r="JK392" s="173"/>
      <c r="JL392" s="173"/>
      <c r="JM392" s="173"/>
      <c r="JN392" s="173"/>
      <c r="JO392" s="173"/>
      <c r="JP392" s="173"/>
      <c r="JQ392" s="173"/>
      <c r="JR392" s="173"/>
      <c r="JS392" s="173"/>
      <c r="JT392" s="173"/>
      <c r="JU392" s="173"/>
    </row>
    <row r="393" spans="1:281" s="167" customFormat="1" ht="19.5" customHeight="1" x14ac:dyDescent="0.35">
      <c r="A393" s="518"/>
      <c r="B393" s="826"/>
      <c r="C393" s="814"/>
      <c r="D393" s="814"/>
      <c r="E393" s="814"/>
      <c r="F393" s="822">
        <f>SUM(F385:F392)</f>
        <v>45614.229999999996</v>
      </c>
      <c r="G393" s="817"/>
      <c r="H393" s="825">
        <f>F393/C385</f>
        <v>1.8245691999999998</v>
      </c>
      <c r="I393" s="767"/>
      <c r="J393" s="158"/>
      <c r="K393" s="520"/>
      <c r="L393" s="162">
        <f>L370</f>
        <v>0</v>
      </c>
      <c r="M393" s="250">
        <f>SUM(M385:M392)</f>
        <v>6594.5</v>
      </c>
      <c r="N393" s="201">
        <f>M393*L393</f>
        <v>0</v>
      </c>
      <c r="O393" s="161">
        <f>O370</f>
        <v>0</v>
      </c>
      <c r="P393" s="250">
        <f>SUM(P385:P392)</f>
        <v>448.85</v>
      </c>
      <c r="Q393" s="175">
        <f>P393*O393</f>
        <v>0</v>
      </c>
      <c r="R393" s="162">
        <f>R370</f>
        <v>0</v>
      </c>
      <c r="S393" s="250">
        <f>SUM(S385:S392)</f>
        <v>92044.200000000012</v>
      </c>
      <c r="T393" s="203">
        <f>S393*R393</f>
        <v>0</v>
      </c>
      <c r="U393" s="161">
        <f>U370</f>
        <v>0</v>
      </c>
      <c r="V393" s="250">
        <f>SUM(V385:V392)</f>
        <v>8923.6200000000008</v>
      </c>
      <c r="W393" s="199">
        <f>V393*U393</f>
        <v>0</v>
      </c>
      <c r="X393" s="162">
        <f>X370</f>
        <v>0</v>
      </c>
      <c r="Y393" s="250">
        <f>SUM(Y385:Y392)</f>
        <v>24036</v>
      </c>
      <c r="Z393" s="203">
        <f>Y393*X393</f>
        <v>0</v>
      </c>
      <c r="AA393" s="161">
        <f>AA370</f>
        <v>0</v>
      </c>
      <c r="AB393" s="250">
        <f>SUM(AB385:AB392)</f>
        <v>11959.5</v>
      </c>
      <c r="AC393" s="199">
        <f>AB393*AA393</f>
        <v>0</v>
      </c>
      <c r="AD393" s="162">
        <f>AD370</f>
        <v>0</v>
      </c>
      <c r="AE393" s="250">
        <f>SUM(AE385:AE392)</f>
        <v>2298.2999999999997</v>
      </c>
      <c r="AF393" s="199">
        <f>AE393*AD393</f>
        <v>0</v>
      </c>
      <c r="AG393" s="162">
        <f>AG370</f>
        <v>0</v>
      </c>
      <c r="AH393" s="557">
        <f>SUM(AH385:AH392)</f>
        <v>1807.4700000000012</v>
      </c>
      <c r="AI393" s="560">
        <f>AH393*AG393</f>
        <v>0</v>
      </c>
      <c r="AJ393" s="162">
        <f>AJ370</f>
        <v>0</v>
      </c>
      <c r="AK393" s="245">
        <f>SUM(AK385:AK392)</f>
        <v>766.97999999999956</v>
      </c>
      <c r="AL393" s="560">
        <f>AK393*AJ393</f>
        <v>0</v>
      </c>
      <c r="AM393" s="561">
        <f>AM370</f>
        <v>0</v>
      </c>
      <c r="AN393" s="245">
        <f>SUM(AN385:AN392)</f>
        <v>142.99000000000038</v>
      </c>
      <c r="AO393" s="199">
        <f>AN393*AM393</f>
        <v>0</v>
      </c>
      <c r="AP393" s="162">
        <f>AP370</f>
        <v>0</v>
      </c>
      <c r="AQ393" s="254">
        <f>SUM(AQ385:AQ392)</f>
        <v>4878</v>
      </c>
      <c r="AR393" s="199">
        <f>AQ393*AP393</f>
        <v>0</v>
      </c>
      <c r="AS393" s="162">
        <f>AS370</f>
        <v>1</v>
      </c>
      <c r="AT393" s="250">
        <f>SUM(AT385:AT392)</f>
        <v>277.2</v>
      </c>
      <c r="AU393" s="201">
        <f>AT393*AS393</f>
        <v>277.2</v>
      </c>
      <c r="AV393" s="161">
        <f>AV370</f>
        <v>0</v>
      </c>
      <c r="AW393" s="250">
        <f>SUM(AW385:AW392)</f>
        <v>-607</v>
      </c>
      <c r="AX393" s="175">
        <f>AW393*AV393</f>
        <v>0</v>
      </c>
      <c r="AY393" s="162">
        <f>AY370</f>
        <v>0</v>
      </c>
      <c r="AZ393" s="250">
        <f>SUM(AZ385:AZ392)</f>
        <v>2819.5</v>
      </c>
      <c r="BA393" s="175">
        <f>AZ393*AY393</f>
        <v>0</v>
      </c>
      <c r="BB393" s="162">
        <f>BB370</f>
        <v>0</v>
      </c>
      <c r="BC393" s="250">
        <f>SUM(BC385:BC392)</f>
        <v>235.14999999999995</v>
      </c>
      <c r="BD393" s="175">
        <f>BC393*BB393</f>
        <v>0</v>
      </c>
      <c r="BE393" s="162">
        <f>BE370</f>
        <v>0</v>
      </c>
      <c r="BF393" s="250">
        <f>SUM(BF385:BF392)</f>
        <v>10448.25</v>
      </c>
      <c r="BG393" s="201">
        <f>BF393*BE393</f>
        <v>0</v>
      </c>
      <c r="BH393" s="161">
        <f>BH370</f>
        <v>0</v>
      </c>
      <c r="BI393" s="254">
        <f>SUM(BI385:BI392)</f>
        <v>5025.13</v>
      </c>
      <c r="BJ393" s="201">
        <f>BI393*BH393</f>
        <v>0</v>
      </c>
      <c r="BK393" s="161">
        <f>BK370</f>
        <v>1</v>
      </c>
      <c r="BL393" s="254">
        <f>SUM(BL385:BL392)</f>
        <v>686.63</v>
      </c>
      <c r="BM393" s="201">
        <f>BL393*BK393</f>
        <v>686.63</v>
      </c>
      <c r="BN393" s="161">
        <f>BN370</f>
        <v>0</v>
      </c>
      <c r="BO393" s="250">
        <f>SUM(BO385:BO392)</f>
        <v>6941</v>
      </c>
      <c r="BP393" s="201">
        <f>BO393*BN393</f>
        <v>0</v>
      </c>
      <c r="BQ393" s="161">
        <f>BQ370</f>
        <v>0</v>
      </c>
      <c r="BR393" s="250">
        <f>SUM(BR385:BR392)</f>
        <v>11648.75</v>
      </c>
      <c r="BS393" s="201">
        <f>BR393*BQ393</f>
        <v>0</v>
      </c>
      <c r="BT393" s="161">
        <f>BT370</f>
        <v>1</v>
      </c>
      <c r="BU393" s="250">
        <f>SUM(BU385:BU392)</f>
        <v>5726.88</v>
      </c>
      <c r="BV393" s="201">
        <f>BU393*BT393</f>
        <v>5726.88</v>
      </c>
      <c r="BW393" s="161">
        <f>BW370</f>
        <v>1</v>
      </c>
      <c r="BX393" s="250">
        <f>SUM(BX385:BX392)</f>
        <v>989.38000000000011</v>
      </c>
      <c r="BY393" s="201">
        <f>BX393*BW393</f>
        <v>989.38000000000011</v>
      </c>
      <c r="BZ393" s="161">
        <f>BZ370</f>
        <v>0</v>
      </c>
      <c r="CA393" s="250">
        <f>SUM(CA385:CA392)</f>
        <v>2868</v>
      </c>
      <c r="CB393" s="201">
        <f>CA393*BZ393</f>
        <v>0</v>
      </c>
      <c r="CC393" s="161">
        <f>CC370</f>
        <v>0</v>
      </c>
      <c r="CD393" s="250">
        <f>SUM(CD385:CD392)</f>
        <v>104453.29999999999</v>
      </c>
      <c r="CE393" s="201">
        <f>CD393*CC393</f>
        <v>0</v>
      </c>
      <c r="CF393" s="161">
        <f>CF370</f>
        <v>0</v>
      </c>
      <c r="CG393" s="250">
        <f>SUM(CG385:CG392)</f>
        <v>42613</v>
      </c>
      <c r="CH393" s="201">
        <f>CG393*CF393</f>
        <v>0</v>
      </c>
      <c r="CI393" s="161">
        <f>CI370</f>
        <v>0</v>
      </c>
      <c r="CJ393" s="438"/>
      <c r="CK393" s="442">
        <f>CJ393*CI393</f>
        <v>0</v>
      </c>
      <c r="CL393" s="161">
        <f>CL370</f>
        <v>0</v>
      </c>
      <c r="CM393" s="521">
        <f>SUM(CM385:CM392)</f>
        <v>4156</v>
      </c>
      <c r="CN393" s="873">
        <f>CM393*CL393</f>
        <v>0</v>
      </c>
      <c r="CO393" s="521">
        <f>SUM(CO385:CO392)</f>
        <v>7680.09</v>
      </c>
      <c r="CP393" s="724">
        <f>SUM(CP385:CP392)</f>
        <v>37934.14</v>
      </c>
      <c r="CQ393" s="735">
        <f>SUM(CQ385:CQ392)</f>
        <v>45614.229999999996</v>
      </c>
      <c r="CR393" s="602"/>
      <c r="CS393" s="519"/>
      <c r="CT393" s="161">
        <f>CT387</f>
        <v>0</v>
      </c>
      <c r="CU393" s="630">
        <f>SUM(CU385:CU392)</f>
        <v>56595.1</v>
      </c>
      <c r="CV393" s="175">
        <f>CU393*CT393</f>
        <v>0</v>
      </c>
      <c r="CW393" s="161">
        <f>CW387</f>
        <v>0</v>
      </c>
      <c r="CX393" s="250">
        <f>SUM(CX385:CX392)</f>
        <v>3512.71</v>
      </c>
      <c r="CY393" s="175">
        <f>CX393*CW393</f>
        <v>0</v>
      </c>
      <c r="CZ393" s="161">
        <f>CZ387</f>
        <v>0</v>
      </c>
      <c r="DA393" s="250">
        <f>SUM(DA385:DA392)</f>
        <v>104664.48</v>
      </c>
      <c r="DB393" s="517">
        <f>DA393*CZ393</f>
        <v>0</v>
      </c>
      <c r="DC393" s="161">
        <f>DC387</f>
        <v>0</v>
      </c>
      <c r="DD393" s="250">
        <f>SUM(DD385:DD392)</f>
        <v>7103.95</v>
      </c>
      <c r="DE393" s="175">
        <f>DD393*DC393</f>
        <v>0</v>
      </c>
      <c r="DF393" s="161">
        <f>DF387</f>
        <v>0</v>
      </c>
      <c r="DG393" s="630">
        <f>SUM(DG385:DG392)</f>
        <v>24605</v>
      </c>
      <c r="DH393" s="175">
        <f>DG393*DF393</f>
        <v>0</v>
      </c>
      <c r="DI393" s="161">
        <f>DI387</f>
        <v>0</v>
      </c>
      <c r="DJ393" s="630">
        <f>SUM(DJ385:DJ392)</f>
        <v>11181</v>
      </c>
      <c r="DK393" s="175">
        <f>DJ393*DI393</f>
        <v>0</v>
      </c>
      <c r="DL393" s="161">
        <f>DL387</f>
        <v>0</v>
      </c>
      <c r="DM393" s="630">
        <f>SUM(DM385:DM392)</f>
        <v>313.35000000000002</v>
      </c>
      <c r="DN393" s="175">
        <f>DM393*DL393</f>
        <v>0</v>
      </c>
      <c r="DO393" s="161">
        <f>DO387</f>
        <v>0</v>
      </c>
      <c r="DP393" s="630">
        <f>SUM(DP385:DP392)</f>
        <v>41222.979999999996</v>
      </c>
      <c r="DQ393" s="175">
        <f>DP393*DO393</f>
        <v>0</v>
      </c>
      <c r="DR393" s="161">
        <f>DR387</f>
        <v>0</v>
      </c>
      <c r="DS393" s="630">
        <f>SUM(DS385:DS392)</f>
        <v>20919.413333333334</v>
      </c>
      <c r="DT393" s="175">
        <f>DS393*DR393</f>
        <v>0</v>
      </c>
      <c r="DU393" s="161">
        <f>DU387</f>
        <v>0</v>
      </c>
      <c r="DV393" s="630">
        <f>SUM(DV385:DV392)</f>
        <v>4774.2979999999998</v>
      </c>
      <c r="DW393" s="175">
        <f>DV393*DU393</f>
        <v>0</v>
      </c>
      <c r="DX393" s="161">
        <f>DX387</f>
        <v>1</v>
      </c>
      <c r="DY393" s="630">
        <f>SUM(DY385:DY392)</f>
        <v>10019.5</v>
      </c>
      <c r="DZ393" s="175">
        <f>DY393*DX393</f>
        <v>10019.5</v>
      </c>
      <c r="EA393" s="161">
        <f>EA387</f>
        <v>0</v>
      </c>
      <c r="EB393" s="630">
        <f>SUM(EB385:EB392)</f>
        <v>-1226.9000000000001</v>
      </c>
      <c r="EC393" s="175">
        <f>EB393*EA393</f>
        <v>0</v>
      </c>
      <c r="ED393" s="161">
        <f>ED387</f>
        <v>2</v>
      </c>
      <c r="EE393" s="630">
        <f>SUM(EE385:EE392)</f>
        <v>3922.34</v>
      </c>
      <c r="EF393" s="201">
        <f>EE393*ED393</f>
        <v>7844.68</v>
      </c>
      <c r="EG393" s="161">
        <f>EG387</f>
        <v>0</v>
      </c>
      <c r="EH393" s="630">
        <f>SUM(EH385:EH392)</f>
        <v>12412.34</v>
      </c>
      <c r="EI393" s="175">
        <f>EH393*EG393</f>
        <v>0</v>
      </c>
      <c r="EJ393" s="161">
        <f>EJ387</f>
        <v>0</v>
      </c>
      <c r="EK393" s="630">
        <f>SUM(EK385:EK392)</f>
        <v>-1006.2</v>
      </c>
      <c r="EL393" s="517">
        <f>EK393*EJ393</f>
        <v>0</v>
      </c>
      <c r="EM393" s="161">
        <f>EM387</f>
        <v>0</v>
      </c>
      <c r="EN393" s="630">
        <f>SUM(EN385:EN392)</f>
        <v>13119.73</v>
      </c>
      <c r="EO393" s="175">
        <f>EN393*EM393</f>
        <v>0</v>
      </c>
      <c r="EP393" s="161">
        <f>EP387</f>
        <v>0</v>
      </c>
      <c r="EQ393" s="630">
        <f>SUM(EQ385:EQ392)</f>
        <v>4970.7049999999999</v>
      </c>
      <c r="ER393" s="517">
        <f>EQ393*EP393</f>
        <v>0</v>
      </c>
      <c r="ES393" s="161">
        <f>ES387</f>
        <v>0</v>
      </c>
      <c r="ET393" s="630">
        <f>SUM(ET385:ET392)</f>
        <v>-814.64544444444448</v>
      </c>
      <c r="EU393" s="175">
        <f>ET393*ES393</f>
        <v>0</v>
      </c>
      <c r="EV393" s="161">
        <f>EV387</f>
        <v>1</v>
      </c>
      <c r="EW393" s="630">
        <f>SUM(EW385:EW392)</f>
        <v>14237.89</v>
      </c>
      <c r="EX393" s="517">
        <f>EW393*EV393</f>
        <v>14237.89</v>
      </c>
      <c r="EY393" s="161">
        <f>EY387</f>
        <v>1</v>
      </c>
      <c r="EZ393" s="630">
        <f>SUM(EZ385:EZ392)</f>
        <v>5832.07</v>
      </c>
      <c r="FA393" s="175">
        <f>EZ393*EY393</f>
        <v>5832.07</v>
      </c>
      <c r="FB393" s="161">
        <f>FB387</f>
        <v>0</v>
      </c>
      <c r="FC393" s="630">
        <f>SUM(FC385:FC392)</f>
        <v>-887.49</v>
      </c>
      <c r="FD393" s="517">
        <f>FC393*FB393</f>
        <v>0</v>
      </c>
      <c r="FE393" s="161">
        <f>FE387</f>
        <v>0</v>
      </c>
      <c r="FF393" s="630">
        <f>SUM(FF385:FF392)</f>
        <v>2367.3500000000004</v>
      </c>
      <c r="FG393" s="517">
        <f>FF393*FE393</f>
        <v>0</v>
      </c>
      <c r="FH393" s="863"/>
      <c r="FI393" s="436"/>
      <c r="FJ393" s="668"/>
      <c r="FK393" s="668"/>
      <c r="FL393" s="668"/>
      <c r="FM393" s="668"/>
      <c r="FN393" s="668"/>
      <c r="FO393" s="668"/>
      <c r="FP393" s="668"/>
      <c r="FQ393" s="668"/>
      <c r="FR393" s="668"/>
      <c r="FS393" s="433"/>
      <c r="FT393" s="433"/>
      <c r="FU393" s="433"/>
      <c r="FV393" s="433"/>
      <c r="FW393" s="433"/>
      <c r="FX393" s="433"/>
      <c r="FY393" s="433"/>
      <c r="FZ393" s="433"/>
      <c r="GA393" s="433"/>
      <c r="GB393" s="433"/>
      <c r="GC393" s="433"/>
      <c r="GD393" s="433"/>
      <c r="GE393" s="433"/>
      <c r="GF393" s="433"/>
      <c r="GG393" s="241"/>
      <c r="GH393" s="196"/>
      <c r="GI393" s="196"/>
      <c r="GJ393" s="196"/>
      <c r="GK393" s="196"/>
      <c r="GL393" s="196"/>
      <c r="GM393" s="196"/>
      <c r="GN393" s="196"/>
      <c r="GO393" s="196"/>
      <c r="GP393" s="196"/>
      <c r="GQ393" s="196"/>
      <c r="GR393" s="196"/>
      <c r="GS393" s="196"/>
      <c r="GT393" s="196"/>
      <c r="GU393" s="196"/>
      <c r="GV393" s="196"/>
      <c r="GW393" s="196"/>
      <c r="GX393" s="196"/>
      <c r="GY393" s="196"/>
      <c r="GZ393" s="196"/>
      <c r="HA393" s="196"/>
      <c r="HB393" s="196"/>
      <c r="HC393" s="196"/>
      <c r="HD393" s="196"/>
      <c r="HE393" s="196"/>
      <c r="HF393" s="436"/>
      <c r="HG393" s="436"/>
      <c r="HH393" s="436"/>
      <c r="HI393" s="525"/>
      <c r="HJ393" s="436"/>
      <c r="HK393" s="436"/>
      <c r="HL393" s="197"/>
      <c r="HM393" s="196"/>
      <c r="HN393" s="700"/>
      <c r="HO393" s="158"/>
      <c r="HP393" s="158"/>
      <c r="HQ393" s="171"/>
      <c r="HR393" s="201"/>
      <c r="HS393" s="522"/>
      <c r="HT393" s="158"/>
      <c r="HU393" s="158"/>
      <c r="HV393" s="158"/>
      <c r="HW393" s="207"/>
      <c r="HX393" s="523"/>
      <c r="HY393" s="518"/>
      <c r="HZ393" s="518"/>
      <c r="IA393" s="518"/>
      <c r="IB393" s="518"/>
      <c r="IC393" s="518"/>
      <c r="ID393" s="518"/>
      <c r="IE393" s="518"/>
      <c r="IF393" s="518"/>
      <c r="IG393" s="518"/>
      <c r="IH393" s="518"/>
      <c r="II393" s="518"/>
      <c r="IJ393" s="518"/>
      <c r="IK393" s="518"/>
      <c r="IL393" s="518"/>
      <c r="IM393" s="518"/>
      <c r="IN393" s="518"/>
      <c r="IO393" s="518"/>
      <c r="IP393" s="518"/>
      <c r="IQ393" s="518"/>
      <c r="IR393" s="518"/>
      <c r="IS393" s="518"/>
      <c r="IT393" s="518"/>
      <c r="IU393" s="518"/>
      <c r="IV393" s="518"/>
      <c r="IW393" s="518"/>
      <c r="IX393" s="518"/>
      <c r="IY393" s="518"/>
      <c r="IZ393" s="518"/>
      <c r="JA393" s="518"/>
      <c r="JB393" s="518"/>
      <c r="JC393" s="518"/>
      <c r="JD393" s="518"/>
      <c r="JE393" s="518"/>
      <c r="JF393" s="518"/>
      <c r="JG393" s="518"/>
      <c r="JH393" s="518"/>
      <c r="JI393" s="518"/>
      <c r="JJ393" s="518"/>
      <c r="JK393" s="518"/>
      <c r="JL393" s="518"/>
      <c r="JM393" s="518"/>
      <c r="JN393" s="518"/>
      <c r="JO393" s="518"/>
      <c r="JP393" s="518"/>
      <c r="JQ393" s="518"/>
      <c r="JR393" s="518"/>
      <c r="JS393" s="518"/>
      <c r="JT393" s="518"/>
      <c r="JU393" s="518"/>
    </row>
    <row r="394" spans="1:281" s="174" customFormat="1" ht="19.5" customHeight="1" x14ac:dyDescent="0.35">
      <c r="A394" s="156"/>
      <c r="B394" s="813"/>
      <c r="C394" s="814"/>
      <c r="D394" s="816"/>
      <c r="E394" s="816"/>
      <c r="F394" s="814"/>
      <c r="G394" s="817"/>
      <c r="H394" s="818"/>
      <c r="I394" s="765"/>
      <c r="J394" s="269"/>
      <c r="K394" s="267"/>
      <c r="L394" s="162"/>
      <c r="M394" s="260"/>
      <c r="N394" s="201"/>
      <c r="O394" s="161"/>
      <c r="P394" s="466"/>
      <c r="Q394" s="180"/>
      <c r="R394" s="162"/>
      <c r="S394" s="260"/>
      <c r="T394" s="177"/>
      <c r="U394" s="164"/>
      <c r="V394" s="260"/>
      <c r="W394" s="177"/>
      <c r="X394" s="164"/>
      <c r="Y394" s="247"/>
      <c r="Z394" s="178"/>
      <c r="AA394" s="165"/>
      <c r="AB394" s="247"/>
      <c r="AC394" s="179"/>
      <c r="AD394" s="164"/>
      <c r="AE394" s="247"/>
      <c r="AF394" s="178"/>
      <c r="AG394" s="165"/>
      <c r="AH394" s="555"/>
      <c r="AI394" s="178"/>
      <c r="AJ394" s="165"/>
      <c r="AK394" s="243"/>
      <c r="AL394" s="178"/>
      <c r="AM394" s="165"/>
      <c r="AN394" s="243"/>
      <c r="AO394" s="179"/>
      <c r="AP394" s="164"/>
      <c r="AQ394" s="259"/>
      <c r="AR394" s="179"/>
      <c r="AS394" s="164"/>
      <c r="AT394" s="259"/>
      <c r="AU394" s="180"/>
      <c r="AV394" s="162"/>
      <c r="AW394" s="259"/>
      <c r="AX394" s="176"/>
      <c r="AY394" s="161"/>
      <c r="AZ394" s="247"/>
      <c r="BA394" s="181"/>
      <c r="BB394" s="162"/>
      <c r="BC394" s="438"/>
      <c r="BD394" s="182"/>
      <c r="BE394" s="161"/>
      <c r="BF394" s="247"/>
      <c r="BG394" s="182"/>
      <c r="BH394" s="528"/>
      <c r="BI394" s="259"/>
      <c r="BJ394" s="176"/>
      <c r="BK394" s="161"/>
      <c r="BL394" s="259"/>
      <c r="BM394" s="176"/>
      <c r="BN394" s="161"/>
      <c r="BO394" s="260"/>
      <c r="BP394" s="176"/>
      <c r="BQ394" s="161"/>
      <c r="BR394" s="259"/>
      <c r="BS394" s="182"/>
      <c r="BT394" s="161"/>
      <c r="BU394" s="259"/>
      <c r="BV394" s="180"/>
      <c r="BW394" s="162"/>
      <c r="BX394" s="259"/>
      <c r="BY394" s="176"/>
      <c r="BZ394" s="161"/>
      <c r="CA394" s="259"/>
      <c r="CB394" s="176"/>
      <c r="CC394" s="161"/>
      <c r="CD394" s="260"/>
      <c r="CE394" s="182"/>
      <c r="CF394" s="530"/>
      <c r="CG394" s="260"/>
      <c r="CH394" s="182"/>
      <c r="CI394" s="161"/>
      <c r="CJ394" s="438"/>
      <c r="CK394" s="440"/>
      <c r="CL394" s="164"/>
      <c r="CM394" s="533"/>
      <c r="CN394" s="611"/>
      <c r="CO394" s="158"/>
      <c r="CP394" s="177"/>
      <c r="CQ394" s="736"/>
      <c r="CR394" s="599"/>
      <c r="CS394" s="359"/>
      <c r="CT394" s="586"/>
      <c r="CU394" s="177"/>
      <c r="CV394" s="611"/>
      <c r="CW394" s="646"/>
      <c r="CX394" s="177"/>
      <c r="CY394" s="611"/>
      <c r="CZ394" s="616"/>
      <c r="DA394" s="177"/>
      <c r="DB394" s="611"/>
      <c r="DC394" s="616"/>
      <c r="DD394" s="177"/>
      <c r="DE394" s="611"/>
      <c r="DF394" s="616"/>
      <c r="DG394" s="177"/>
      <c r="DH394" s="611"/>
      <c r="DI394" s="616"/>
      <c r="DJ394" s="177"/>
      <c r="DK394" s="611"/>
      <c r="DL394" s="616"/>
      <c r="DM394" s="177"/>
      <c r="DN394" s="611"/>
      <c r="DO394" s="616"/>
      <c r="DP394" s="177"/>
      <c r="DQ394" s="611"/>
      <c r="DR394" s="616"/>
      <c r="DS394" s="177"/>
      <c r="DT394" s="611"/>
      <c r="DU394" s="616"/>
      <c r="DV394" s="177"/>
      <c r="DW394" s="611"/>
      <c r="DX394" s="616"/>
      <c r="DY394" s="177"/>
      <c r="DZ394" s="611"/>
      <c r="EA394" s="616"/>
      <c r="EB394" s="177"/>
      <c r="EC394" s="611"/>
      <c r="ED394" s="616"/>
      <c r="EE394" s="177"/>
      <c r="EF394" s="177"/>
      <c r="EG394" s="616"/>
      <c r="EH394" s="177"/>
      <c r="EI394" s="611"/>
      <c r="EJ394" s="616"/>
      <c r="EK394" s="177"/>
      <c r="EL394" s="611"/>
      <c r="EM394" s="616"/>
      <c r="EN394" s="177"/>
      <c r="EO394" s="611"/>
      <c r="EP394" s="616"/>
      <c r="EQ394" s="177"/>
      <c r="ER394" s="611"/>
      <c r="ES394" s="616"/>
      <c r="ET394" s="177"/>
      <c r="EU394" s="611"/>
      <c r="EV394" s="616"/>
      <c r="EW394" s="177"/>
      <c r="EX394" s="611"/>
      <c r="EY394" s="616"/>
      <c r="EZ394" s="177"/>
      <c r="FA394" s="611"/>
      <c r="FB394" s="177"/>
      <c r="FC394" s="177"/>
      <c r="FD394" s="177"/>
      <c r="FE394" s="586"/>
      <c r="FF394" s="177"/>
      <c r="FG394" s="177"/>
      <c r="FH394" s="860"/>
      <c r="FI394" s="436"/>
      <c r="FJ394" s="668"/>
      <c r="FK394" s="668"/>
      <c r="FL394" s="668"/>
      <c r="FM394" s="668"/>
      <c r="FN394" s="668"/>
      <c r="FO394" s="668"/>
      <c r="FP394" s="668"/>
      <c r="FQ394" s="668"/>
      <c r="FR394" s="668"/>
      <c r="FS394" s="433"/>
      <c r="FT394" s="433"/>
      <c r="FU394" s="433"/>
      <c r="FV394" s="433"/>
      <c r="FW394" s="433"/>
      <c r="FX394" s="433"/>
      <c r="FY394" s="433"/>
      <c r="FZ394" s="433"/>
      <c r="GA394" s="433"/>
      <c r="GB394" s="433"/>
      <c r="GC394" s="433"/>
      <c r="GD394" s="433"/>
      <c r="GE394" s="433"/>
      <c r="GF394" s="433"/>
      <c r="GG394" s="241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436"/>
      <c r="HG394" s="436"/>
      <c r="HH394" s="436"/>
      <c r="HI394" s="436"/>
      <c r="HJ394" s="436"/>
      <c r="HK394" s="436"/>
      <c r="HL394" s="197"/>
      <c r="HM394" s="196"/>
      <c r="HN394" s="700"/>
      <c r="HO394" s="160"/>
      <c r="HP394" s="160"/>
      <c r="HQ394" s="171"/>
      <c r="HR394" s="168"/>
      <c r="HS394" s="168"/>
      <c r="HT394" s="160"/>
      <c r="HU394" s="158"/>
      <c r="HV394" s="158"/>
      <c r="HW394" s="185"/>
      <c r="HX394" s="468"/>
      <c r="HY394" s="156"/>
      <c r="HZ394" s="156"/>
      <c r="IA394" s="156"/>
      <c r="IB394" s="156"/>
      <c r="IC394" s="156"/>
      <c r="ID394" s="156"/>
      <c r="IE394" s="156"/>
      <c r="IF394" s="156"/>
      <c r="IG394" s="156"/>
      <c r="IH394" s="156"/>
      <c r="II394" s="156"/>
      <c r="IJ394" s="156"/>
      <c r="IK394" s="156"/>
      <c r="IL394" s="156"/>
      <c r="IM394" s="156"/>
      <c r="IN394" s="156"/>
      <c r="IO394" s="156"/>
      <c r="IP394" s="156"/>
      <c r="IQ394" s="156"/>
      <c r="IR394" s="156"/>
      <c r="IS394" s="156"/>
      <c r="IT394" s="156"/>
      <c r="IU394" s="156"/>
      <c r="IV394" s="156"/>
      <c r="IW394" s="156"/>
      <c r="IX394" s="156"/>
      <c r="IY394" s="156"/>
      <c r="IZ394" s="156"/>
      <c r="JA394" s="156"/>
      <c r="JB394" s="156"/>
      <c r="JC394" s="156"/>
      <c r="JD394" s="156"/>
      <c r="JE394" s="156"/>
      <c r="JF394" s="156"/>
      <c r="JG394" s="156"/>
      <c r="JH394" s="156"/>
      <c r="JI394" s="156"/>
      <c r="JJ394" s="156"/>
      <c r="JK394" s="156"/>
      <c r="JL394" s="156"/>
      <c r="JM394" s="156"/>
      <c r="JN394" s="156"/>
      <c r="JO394" s="156"/>
      <c r="JP394" s="156"/>
      <c r="JQ394" s="156"/>
      <c r="JR394" s="156"/>
      <c r="JS394" s="156"/>
      <c r="JT394" s="156"/>
      <c r="JU394" s="156"/>
    </row>
    <row r="395" spans="1:281" s="174" customFormat="1" ht="19.5" customHeight="1" x14ac:dyDescent="0.35">
      <c r="A395" s="156"/>
      <c r="B395" s="359"/>
      <c r="C395" s="264"/>
      <c r="D395" s="277"/>
      <c r="E395" s="277"/>
      <c r="F395" s="264"/>
      <c r="G395" s="551"/>
      <c r="H395" s="705"/>
      <c r="I395" s="765"/>
      <c r="J395" s="269"/>
      <c r="K395" s="267"/>
      <c r="L395" s="162"/>
      <c r="M395" s="260"/>
      <c r="N395" s="175"/>
      <c r="O395" s="162"/>
      <c r="P395" s="466"/>
      <c r="Q395" s="180"/>
      <c r="R395" s="162"/>
      <c r="S395" s="260"/>
      <c r="T395" s="177"/>
      <c r="U395" s="164"/>
      <c r="V395" s="260"/>
      <c r="W395" s="177"/>
      <c r="X395" s="164"/>
      <c r="Y395" s="247"/>
      <c r="Z395" s="178"/>
      <c r="AA395" s="165"/>
      <c r="AB395" s="247"/>
      <c r="AC395" s="179"/>
      <c r="AD395" s="164"/>
      <c r="AE395" s="247"/>
      <c r="AF395" s="178"/>
      <c r="AG395" s="165"/>
      <c r="AH395" s="555"/>
      <c r="AI395" s="178"/>
      <c r="AJ395" s="165"/>
      <c r="AK395" s="243"/>
      <c r="AL395" s="178"/>
      <c r="AM395" s="165"/>
      <c r="AN395" s="243"/>
      <c r="AO395" s="179"/>
      <c r="AP395" s="164"/>
      <c r="AQ395" s="259"/>
      <c r="AR395" s="179"/>
      <c r="AS395" s="164"/>
      <c r="AT395" s="259"/>
      <c r="AU395" s="180"/>
      <c r="AV395" s="162"/>
      <c r="AW395" s="259"/>
      <c r="AX395" s="176"/>
      <c r="AY395" s="161"/>
      <c r="AZ395" s="247"/>
      <c r="BA395" s="181"/>
      <c r="BB395" s="162"/>
      <c r="BC395" s="247"/>
      <c r="BD395" s="182"/>
      <c r="BE395" s="161"/>
      <c r="BF395" s="247"/>
      <c r="BG395" s="182"/>
      <c r="BH395" s="528"/>
      <c r="BI395" s="259"/>
      <c r="BJ395" s="176"/>
      <c r="BK395" s="161"/>
      <c r="BL395" s="259"/>
      <c r="BM395" s="176"/>
      <c r="BN395" s="161"/>
      <c r="BO395" s="260"/>
      <c r="BP395" s="176"/>
      <c r="BQ395" s="161"/>
      <c r="BR395" s="259"/>
      <c r="BS395" s="182"/>
      <c r="BT395" s="161"/>
      <c r="BU395" s="259"/>
      <c r="BV395" s="180"/>
      <c r="BW395" s="162"/>
      <c r="BX395" s="259"/>
      <c r="BY395" s="176"/>
      <c r="BZ395" s="161"/>
      <c r="CA395" s="259"/>
      <c r="CB395" s="180"/>
      <c r="CC395" s="162"/>
      <c r="CD395" s="260"/>
      <c r="CE395" s="182"/>
      <c r="CF395" s="530"/>
      <c r="CG395" s="260"/>
      <c r="CH395" s="182"/>
      <c r="CI395" s="161"/>
      <c r="CJ395" s="260"/>
      <c r="CK395" s="440"/>
      <c r="CL395" s="164"/>
      <c r="CM395" s="533"/>
      <c r="CN395" s="611"/>
      <c r="CO395" s="158"/>
      <c r="CP395" s="177"/>
      <c r="CQ395" s="736"/>
      <c r="CR395" s="599"/>
      <c r="CS395" s="359"/>
      <c r="CT395" s="586"/>
      <c r="CU395" s="177"/>
      <c r="CV395" s="611"/>
      <c r="CW395" s="646"/>
      <c r="CX395" s="177"/>
      <c r="CY395" s="611"/>
      <c r="CZ395" s="616"/>
      <c r="DA395" s="177"/>
      <c r="DB395" s="611"/>
      <c r="DC395" s="616"/>
      <c r="DD395" s="177"/>
      <c r="DE395" s="611"/>
      <c r="DF395" s="616"/>
      <c r="DG395" s="177"/>
      <c r="DH395" s="611"/>
      <c r="DI395" s="616"/>
      <c r="DJ395" s="177"/>
      <c r="DK395" s="611"/>
      <c r="DL395" s="616"/>
      <c r="DM395" s="177"/>
      <c r="DN395" s="611"/>
      <c r="DO395" s="616"/>
      <c r="DP395" s="177"/>
      <c r="DQ395" s="611"/>
      <c r="DR395" s="616"/>
      <c r="DS395" s="177"/>
      <c r="DT395" s="611"/>
      <c r="DU395" s="616"/>
      <c r="DV395" s="177"/>
      <c r="DW395" s="611"/>
      <c r="DX395" s="616"/>
      <c r="DY395" s="177"/>
      <c r="DZ395" s="611"/>
      <c r="EA395" s="616"/>
      <c r="EB395" s="177"/>
      <c r="EC395" s="611"/>
      <c r="ED395" s="616"/>
      <c r="EE395" s="177"/>
      <c r="EF395" s="177"/>
      <c r="EG395" s="616"/>
      <c r="EH395" s="177"/>
      <c r="EI395" s="611"/>
      <c r="EJ395" s="616"/>
      <c r="EK395" s="177"/>
      <c r="EL395" s="611"/>
      <c r="EM395" s="616"/>
      <c r="EN395" s="177"/>
      <c r="EO395" s="611"/>
      <c r="EP395" s="616"/>
      <c r="EQ395" s="177"/>
      <c r="ER395" s="611"/>
      <c r="ES395" s="616"/>
      <c r="ET395" s="177"/>
      <c r="EU395" s="611"/>
      <c r="EV395" s="616"/>
      <c r="EW395" s="177"/>
      <c r="EX395" s="611"/>
      <c r="EY395" s="616"/>
      <c r="EZ395" s="177"/>
      <c r="FA395" s="611"/>
      <c r="FB395" s="177"/>
      <c r="FC395" s="177"/>
      <c r="FD395" s="177"/>
      <c r="FE395" s="586"/>
      <c r="FF395" s="177"/>
      <c r="FG395" s="177"/>
      <c r="FH395" s="860"/>
      <c r="FI395" s="436"/>
      <c r="FJ395" s="668"/>
      <c r="FK395" s="668"/>
      <c r="FL395" s="668"/>
      <c r="FM395" s="668"/>
      <c r="FN395" s="668"/>
      <c r="FO395" s="668"/>
      <c r="FP395" s="668"/>
      <c r="FQ395" s="668"/>
      <c r="FR395" s="668"/>
      <c r="FS395" s="433"/>
      <c r="FT395" s="433"/>
      <c r="FU395" s="433"/>
      <c r="FV395" s="433"/>
      <c r="FW395" s="433"/>
      <c r="FX395" s="433"/>
      <c r="FY395" s="433"/>
      <c r="FZ395" s="433"/>
      <c r="GA395" s="433"/>
      <c r="GB395" s="433"/>
      <c r="GC395" s="433"/>
      <c r="GD395" s="433"/>
      <c r="GE395" s="433"/>
      <c r="GF395" s="433"/>
      <c r="GG395" s="241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436"/>
      <c r="HG395" s="436"/>
      <c r="HH395" s="436"/>
      <c r="HI395" s="436"/>
      <c r="HJ395" s="436"/>
      <c r="HK395" s="436"/>
      <c r="HL395" s="197"/>
      <c r="HM395" s="196"/>
      <c r="HN395" s="700"/>
      <c r="HO395" s="160"/>
      <c r="HP395" s="160"/>
      <c r="HQ395" s="171"/>
      <c r="HR395" s="168"/>
      <c r="HS395" s="168"/>
      <c r="HT395" s="160"/>
      <c r="HU395" s="158"/>
      <c r="HV395" s="158"/>
      <c r="HW395" s="170"/>
      <c r="HX395" s="468"/>
      <c r="HY395" s="156"/>
      <c r="HZ395" s="156"/>
      <c r="IA395" s="156"/>
      <c r="IB395" s="156"/>
      <c r="IC395" s="156"/>
      <c r="ID395" s="156"/>
      <c r="IE395" s="156"/>
      <c r="IF395" s="156"/>
      <c r="IG395" s="156"/>
      <c r="IH395" s="156"/>
      <c r="II395" s="156"/>
      <c r="IJ395" s="156"/>
      <c r="IK395" s="156"/>
      <c r="IL395" s="156"/>
      <c r="IM395" s="156"/>
      <c r="IN395" s="156"/>
      <c r="IO395" s="156"/>
      <c r="IP395" s="156"/>
      <c r="IQ395" s="156"/>
      <c r="IR395" s="156"/>
      <c r="IS395" s="156"/>
      <c r="IT395" s="156"/>
      <c r="IU395" s="156"/>
      <c r="IV395" s="156"/>
      <c r="IW395" s="156"/>
      <c r="IX395" s="156"/>
      <c r="IY395" s="156"/>
      <c r="IZ395" s="156"/>
      <c r="JA395" s="156"/>
      <c r="JB395" s="156"/>
      <c r="JC395" s="156"/>
      <c r="JD395" s="156"/>
      <c r="JE395" s="156"/>
      <c r="JF395" s="156"/>
      <c r="JG395" s="156"/>
      <c r="JH395" s="156"/>
      <c r="JI395" s="156"/>
      <c r="JJ395" s="156"/>
      <c r="JK395" s="156"/>
      <c r="JL395" s="156"/>
      <c r="JM395" s="156"/>
      <c r="JN395" s="156"/>
      <c r="JO395" s="156"/>
      <c r="JP395" s="156"/>
      <c r="JQ395" s="156"/>
      <c r="JR395" s="156"/>
      <c r="JS395" s="156"/>
      <c r="JT395" s="156"/>
      <c r="JU395" s="156"/>
    </row>
    <row r="396" spans="1:281" s="174" customFormat="1" ht="19.5" customHeight="1" x14ac:dyDescent="0.35">
      <c r="A396" s="156"/>
      <c r="B396" s="359"/>
      <c r="C396" s="264"/>
      <c r="D396" s="277"/>
      <c r="E396" s="277"/>
      <c r="F396" s="264"/>
      <c r="G396" s="551"/>
      <c r="H396" s="705"/>
      <c r="I396" s="765"/>
      <c r="J396" s="269"/>
      <c r="K396" s="267"/>
      <c r="L396" s="162"/>
      <c r="M396" s="260"/>
      <c r="N396" s="175"/>
      <c r="O396" s="162"/>
      <c r="P396" s="466"/>
      <c r="Q396" s="180"/>
      <c r="R396" s="162"/>
      <c r="S396" s="260"/>
      <c r="T396" s="177"/>
      <c r="U396" s="164"/>
      <c r="V396" s="260"/>
      <c r="W396" s="177"/>
      <c r="X396" s="164"/>
      <c r="Y396" s="247"/>
      <c r="Z396" s="178"/>
      <c r="AA396" s="165"/>
      <c r="AB396" s="247"/>
      <c r="AC396" s="179"/>
      <c r="AD396" s="164"/>
      <c r="AE396" s="247"/>
      <c r="AF396" s="178"/>
      <c r="AG396" s="165"/>
      <c r="AH396" s="555"/>
      <c r="AI396" s="178"/>
      <c r="AJ396" s="165"/>
      <c r="AK396" s="243"/>
      <c r="AL396" s="178"/>
      <c r="AM396" s="165"/>
      <c r="AN396" s="243"/>
      <c r="AO396" s="179"/>
      <c r="AP396" s="164"/>
      <c r="AQ396" s="259"/>
      <c r="AR396" s="179"/>
      <c r="AS396" s="164"/>
      <c r="AT396" s="259"/>
      <c r="AU396" s="180"/>
      <c r="AV396" s="162"/>
      <c r="AW396" s="259"/>
      <c r="AX396" s="176"/>
      <c r="AY396" s="161"/>
      <c r="AZ396" s="247"/>
      <c r="BA396" s="181"/>
      <c r="BB396" s="162"/>
      <c r="BC396" s="247"/>
      <c r="BD396" s="182"/>
      <c r="BE396" s="161"/>
      <c r="BF396" s="247"/>
      <c r="BG396" s="182"/>
      <c r="BH396" s="528"/>
      <c r="BI396" s="259"/>
      <c r="BJ396" s="176"/>
      <c r="BK396" s="161"/>
      <c r="BL396" s="259"/>
      <c r="BM396" s="176"/>
      <c r="BN396" s="161"/>
      <c r="BO396" s="260"/>
      <c r="BP396" s="176"/>
      <c r="BQ396" s="161"/>
      <c r="BR396" s="259"/>
      <c r="BS396" s="182"/>
      <c r="BT396" s="161"/>
      <c r="BU396" s="259"/>
      <c r="BV396" s="180"/>
      <c r="BW396" s="162"/>
      <c r="BX396" s="259"/>
      <c r="BY396" s="176"/>
      <c r="BZ396" s="161"/>
      <c r="CA396" s="259"/>
      <c r="CB396" s="180"/>
      <c r="CC396" s="162"/>
      <c r="CD396" s="260"/>
      <c r="CE396" s="182"/>
      <c r="CF396" s="530"/>
      <c r="CG396" s="260"/>
      <c r="CH396" s="182"/>
      <c r="CI396" s="161"/>
      <c r="CJ396" s="260"/>
      <c r="CK396" s="440"/>
      <c r="CL396" s="164"/>
      <c r="CM396" s="533"/>
      <c r="CN396" s="611"/>
      <c r="CO396" s="158"/>
      <c r="CP396" s="177"/>
      <c r="CQ396" s="736"/>
      <c r="CR396" s="599"/>
      <c r="CS396" s="359"/>
      <c r="CT396" s="586"/>
      <c r="CU396" s="177"/>
      <c r="CV396" s="611"/>
      <c r="CW396" s="646"/>
      <c r="CX396" s="177"/>
      <c r="CY396" s="611"/>
      <c r="CZ396" s="616"/>
      <c r="DA396" s="177"/>
      <c r="DB396" s="611"/>
      <c r="DC396" s="616"/>
      <c r="DD396" s="177"/>
      <c r="DE396" s="611"/>
      <c r="DF396" s="616"/>
      <c r="DG396" s="177"/>
      <c r="DH396" s="611"/>
      <c r="DI396" s="616"/>
      <c r="DJ396" s="177"/>
      <c r="DK396" s="611"/>
      <c r="DL396" s="616"/>
      <c r="DM396" s="177"/>
      <c r="DN396" s="611"/>
      <c r="DO396" s="616"/>
      <c r="DP396" s="177"/>
      <c r="DQ396" s="611"/>
      <c r="DR396" s="616"/>
      <c r="DS396" s="177"/>
      <c r="DT396" s="611"/>
      <c r="DU396" s="616"/>
      <c r="DV396" s="177"/>
      <c r="DW396" s="611"/>
      <c r="DX396" s="616"/>
      <c r="DY396" s="177"/>
      <c r="DZ396" s="611"/>
      <c r="EA396" s="616"/>
      <c r="EB396" s="177"/>
      <c r="EC396" s="611"/>
      <c r="ED396" s="616"/>
      <c r="EE396" s="177"/>
      <c r="EF396" s="177"/>
      <c r="EG396" s="616"/>
      <c r="EH396" s="177"/>
      <c r="EI396" s="611"/>
      <c r="EJ396" s="616"/>
      <c r="EK396" s="177"/>
      <c r="EL396" s="611"/>
      <c r="EM396" s="616"/>
      <c r="EN396" s="177"/>
      <c r="EO396" s="611"/>
      <c r="EP396" s="616"/>
      <c r="EQ396" s="177"/>
      <c r="ER396" s="611"/>
      <c r="ES396" s="616"/>
      <c r="ET396" s="177"/>
      <c r="EU396" s="611"/>
      <c r="EV396" s="616"/>
      <c r="EW396" s="177"/>
      <c r="EX396" s="611"/>
      <c r="EY396" s="616"/>
      <c r="EZ396" s="177"/>
      <c r="FA396" s="611"/>
      <c r="FB396" s="177"/>
      <c r="FC396" s="177"/>
      <c r="FD396" s="177"/>
      <c r="FE396" s="586"/>
      <c r="FF396" s="177"/>
      <c r="FG396" s="177"/>
      <c r="FH396" s="860"/>
      <c r="FI396" s="436"/>
      <c r="FJ396" s="668"/>
      <c r="FK396" s="668"/>
      <c r="FL396" s="668"/>
      <c r="FM396" s="668"/>
      <c r="FN396" s="668"/>
      <c r="FO396" s="668"/>
      <c r="FP396" s="668"/>
      <c r="FQ396" s="668"/>
      <c r="FR396" s="668"/>
      <c r="FS396" s="433"/>
      <c r="FT396" s="433"/>
      <c r="FU396" s="433"/>
      <c r="FV396" s="433"/>
      <c r="FW396" s="433"/>
      <c r="FX396" s="433"/>
      <c r="FY396" s="433"/>
      <c r="FZ396" s="433"/>
      <c r="GA396" s="433"/>
      <c r="GB396" s="433"/>
      <c r="GC396" s="433"/>
      <c r="GD396" s="433"/>
      <c r="GE396" s="433"/>
      <c r="GF396" s="433"/>
      <c r="GG396" s="241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436"/>
      <c r="HG396" s="436"/>
      <c r="HH396" s="436"/>
      <c r="HI396" s="436"/>
      <c r="HJ396" s="436"/>
      <c r="HK396" s="436"/>
      <c r="HL396" s="197"/>
      <c r="HM396" s="196"/>
      <c r="HN396" s="757" t="s">
        <v>165</v>
      </c>
      <c r="HO396" s="754"/>
      <c r="HP396" s="754"/>
      <c r="HQ396" s="719"/>
      <c r="HR396" s="295"/>
      <c r="HS396" s="295"/>
      <c r="HT396" s="754"/>
      <c r="HU396" s="606"/>
      <c r="HV396" s="606"/>
      <c r="HW396" s="170"/>
      <c r="HX396" s="468"/>
      <c r="HY396" s="156"/>
      <c r="HZ396" s="156"/>
      <c r="IA396" s="156"/>
      <c r="IB396" s="156"/>
      <c r="IC396" s="156"/>
      <c r="ID396" s="156"/>
      <c r="IE396" s="156"/>
      <c r="IF396" s="156"/>
      <c r="IG396" s="156"/>
      <c r="IH396" s="156"/>
      <c r="II396" s="156"/>
      <c r="IJ396" s="156"/>
      <c r="IK396" s="156"/>
      <c r="IL396" s="156"/>
      <c r="IM396" s="156"/>
      <c r="IN396" s="156"/>
      <c r="IO396" s="156"/>
      <c r="IP396" s="156"/>
      <c r="IQ396" s="156"/>
      <c r="IR396" s="156"/>
      <c r="IS396" s="156"/>
      <c r="IT396" s="156"/>
      <c r="IU396" s="156"/>
      <c r="IV396" s="156"/>
      <c r="IW396" s="156"/>
      <c r="IX396" s="156"/>
      <c r="IY396" s="156"/>
      <c r="IZ396" s="156"/>
      <c r="JA396" s="156"/>
      <c r="JB396" s="156"/>
      <c r="JC396" s="156"/>
      <c r="JD396" s="156"/>
      <c r="JE396" s="156"/>
      <c r="JF396" s="156"/>
      <c r="JG396" s="156"/>
      <c r="JH396" s="156"/>
      <c r="JI396" s="156"/>
      <c r="JJ396" s="156"/>
      <c r="JK396" s="156"/>
      <c r="JL396" s="156"/>
      <c r="JM396" s="156"/>
      <c r="JN396" s="156"/>
      <c r="JO396" s="156"/>
      <c r="JP396" s="156"/>
      <c r="JQ396" s="156"/>
      <c r="JR396" s="156"/>
      <c r="JS396" s="156"/>
      <c r="JT396" s="156"/>
      <c r="JU396" s="156"/>
    </row>
    <row r="397" spans="1:281" s="174" customFormat="1" ht="19.5" customHeight="1" x14ac:dyDescent="0.35">
      <c r="A397" s="156"/>
      <c r="B397" s="359"/>
      <c r="C397" s="264"/>
      <c r="D397" s="277"/>
      <c r="E397" s="277"/>
      <c r="F397" s="264"/>
      <c r="G397" s="551"/>
      <c r="H397" s="705"/>
      <c r="I397" s="765"/>
      <c r="J397" s="269"/>
      <c r="K397" s="267"/>
      <c r="L397" s="162"/>
      <c r="M397" s="260"/>
      <c r="N397" s="175"/>
      <c r="O397" s="162"/>
      <c r="P397" s="466"/>
      <c r="Q397" s="180"/>
      <c r="R397" s="162"/>
      <c r="S397" s="260"/>
      <c r="T397" s="177"/>
      <c r="U397" s="164"/>
      <c r="V397" s="260"/>
      <c r="W397" s="177"/>
      <c r="X397" s="164"/>
      <c r="Y397" s="247"/>
      <c r="Z397" s="178"/>
      <c r="AA397" s="165"/>
      <c r="AB397" s="247"/>
      <c r="AC397" s="179"/>
      <c r="AD397" s="164"/>
      <c r="AE397" s="247"/>
      <c r="AF397" s="178"/>
      <c r="AG397" s="165"/>
      <c r="AH397" s="555"/>
      <c r="AI397" s="178"/>
      <c r="AJ397" s="165"/>
      <c r="AK397" s="243"/>
      <c r="AL397" s="178"/>
      <c r="AM397" s="165"/>
      <c r="AN397" s="243"/>
      <c r="AO397" s="179"/>
      <c r="AP397" s="164"/>
      <c r="AQ397" s="259"/>
      <c r="AR397" s="179"/>
      <c r="AS397" s="164"/>
      <c r="AT397" s="259"/>
      <c r="AU397" s="180"/>
      <c r="AV397" s="162"/>
      <c r="AW397" s="259"/>
      <c r="AX397" s="176"/>
      <c r="AY397" s="161"/>
      <c r="AZ397" s="247"/>
      <c r="BA397" s="181"/>
      <c r="BB397" s="162"/>
      <c r="BC397" s="247"/>
      <c r="BD397" s="182"/>
      <c r="BE397" s="161"/>
      <c r="BF397" s="247"/>
      <c r="BG397" s="182"/>
      <c r="BH397" s="528"/>
      <c r="BI397" s="259"/>
      <c r="BJ397" s="176"/>
      <c r="BK397" s="161"/>
      <c r="BL397" s="259"/>
      <c r="BM397" s="176"/>
      <c r="BN397" s="161"/>
      <c r="BO397" s="260"/>
      <c r="BP397" s="176"/>
      <c r="BQ397" s="161"/>
      <c r="BR397" s="259"/>
      <c r="BS397" s="182"/>
      <c r="BT397" s="161"/>
      <c r="BU397" s="259"/>
      <c r="BV397" s="180"/>
      <c r="BW397" s="162"/>
      <c r="BX397" s="259"/>
      <c r="BY397" s="176"/>
      <c r="BZ397" s="161"/>
      <c r="CA397" s="259"/>
      <c r="CB397" s="180"/>
      <c r="CC397" s="162"/>
      <c r="CD397" s="260"/>
      <c r="CE397" s="182"/>
      <c r="CF397" s="530"/>
      <c r="CG397" s="260"/>
      <c r="CH397" s="182"/>
      <c r="CI397" s="161"/>
      <c r="CJ397" s="260"/>
      <c r="CK397" s="440"/>
      <c r="CL397" s="164"/>
      <c r="CM397" s="533"/>
      <c r="CN397" s="611"/>
      <c r="CO397" s="158"/>
      <c r="CP397" s="177"/>
      <c r="CQ397" s="736"/>
      <c r="CR397" s="599"/>
      <c r="CS397" s="359"/>
      <c r="CT397" s="586"/>
      <c r="CU397" s="177"/>
      <c r="CV397" s="611"/>
      <c r="CW397" s="646"/>
      <c r="CX397" s="177"/>
      <c r="CY397" s="611"/>
      <c r="CZ397" s="616"/>
      <c r="DA397" s="177"/>
      <c r="DB397" s="611"/>
      <c r="DC397" s="616"/>
      <c r="DD397" s="177"/>
      <c r="DE397" s="611"/>
      <c r="DF397" s="616"/>
      <c r="DG397" s="177"/>
      <c r="DH397" s="611"/>
      <c r="DI397" s="616"/>
      <c r="DJ397" s="177"/>
      <c r="DK397" s="611"/>
      <c r="DL397" s="616"/>
      <c r="DM397" s="177"/>
      <c r="DN397" s="611"/>
      <c r="DO397" s="616"/>
      <c r="DP397" s="177"/>
      <c r="DQ397" s="611"/>
      <c r="DR397" s="616"/>
      <c r="DS397" s="177"/>
      <c r="DT397" s="611"/>
      <c r="DU397" s="616"/>
      <c r="DV397" s="177"/>
      <c r="DW397" s="611"/>
      <c r="DX397" s="616"/>
      <c r="DY397" s="177"/>
      <c r="DZ397" s="611"/>
      <c r="EA397" s="616"/>
      <c r="EB397" s="177"/>
      <c r="EC397" s="611"/>
      <c r="ED397" s="616"/>
      <c r="EE397" s="177"/>
      <c r="EF397" s="177"/>
      <c r="EG397" s="616"/>
      <c r="EH397" s="177"/>
      <c r="EI397" s="611"/>
      <c r="EJ397" s="616"/>
      <c r="EK397" s="177"/>
      <c r="EL397" s="611"/>
      <c r="EM397" s="616"/>
      <c r="EN397" s="177"/>
      <c r="EO397" s="611"/>
      <c r="EP397" s="616"/>
      <c r="EQ397" s="177"/>
      <c r="ER397" s="611"/>
      <c r="ES397" s="616"/>
      <c r="ET397" s="177"/>
      <c r="EU397" s="611"/>
      <c r="EV397" s="616"/>
      <c r="EW397" s="177"/>
      <c r="EX397" s="611"/>
      <c r="EY397" s="616"/>
      <c r="EZ397" s="177"/>
      <c r="FA397" s="611"/>
      <c r="FB397" s="177"/>
      <c r="FC397" s="177"/>
      <c r="FD397" s="177"/>
      <c r="FE397" s="586"/>
      <c r="FF397" s="177"/>
      <c r="FG397" s="177"/>
      <c r="FH397" s="860"/>
      <c r="FI397" s="436"/>
      <c r="FJ397" s="668"/>
      <c r="FK397" s="668"/>
      <c r="FL397" s="668"/>
      <c r="FM397" s="668"/>
      <c r="FN397" s="668"/>
      <c r="FO397" s="668"/>
      <c r="FP397" s="668"/>
      <c r="FQ397" s="668"/>
      <c r="FR397" s="668"/>
      <c r="FS397" s="433"/>
      <c r="FT397" s="433"/>
      <c r="FU397" s="433"/>
      <c r="FV397" s="433"/>
      <c r="FW397" s="433"/>
      <c r="FX397" s="433"/>
      <c r="FY397" s="433"/>
      <c r="FZ397" s="433"/>
      <c r="GA397" s="433"/>
      <c r="GB397" s="433"/>
      <c r="GC397" s="433"/>
      <c r="GD397" s="433"/>
      <c r="GE397" s="433"/>
      <c r="GF397" s="433"/>
      <c r="GG397" s="241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436"/>
      <c r="HG397" s="436"/>
      <c r="HH397" s="436"/>
      <c r="HI397" s="436"/>
      <c r="HJ397" s="436"/>
      <c r="HK397" s="436"/>
      <c r="HL397" s="197"/>
      <c r="HM397" s="196"/>
      <c r="HN397" s="753">
        <f>MAX(HQ54:HQ393)</f>
        <v>26901.9</v>
      </c>
      <c r="HO397" s="295" t="s">
        <v>164</v>
      </c>
      <c r="HP397" s="295" t="s">
        <v>164</v>
      </c>
      <c r="HQ397" s="719" t="s">
        <v>164</v>
      </c>
      <c r="HR397" s="295" t="s">
        <v>164</v>
      </c>
      <c r="HS397" s="295" t="s">
        <v>164</v>
      </c>
      <c r="HT397" s="754"/>
      <c r="HU397" s="606"/>
      <c r="HV397" s="606" t="s">
        <v>160</v>
      </c>
      <c r="HW397" s="170"/>
      <c r="HX397" s="468"/>
      <c r="HY397" s="156"/>
      <c r="HZ397" s="156"/>
      <c r="IA397" s="156"/>
      <c r="IB397" s="156"/>
      <c r="IC397" s="156"/>
      <c r="ID397" s="156"/>
      <c r="IE397" s="156"/>
      <c r="IF397" s="156"/>
      <c r="IG397" s="156"/>
      <c r="IH397" s="156"/>
      <c r="II397" s="156"/>
      <c r="IJ397" s="156"/>
      <c r="IK397" s="156"/>
      <c r="IL397" s="156"/>
      <c r="IM397" s="156"/>
      <c r="IN397" s="156"/>
      <c r="IO397" s="156"/>
      <c r="IP397" s="156"/>
      <c r="IQ397" s="156"/>
      <c r="IR397" s="156"/>
      <c r="IS397" s="156"/>
      <c r="IT397" s="156"/>
      <c r="IU397" s="156"/>
      <c r="IV397" s="156"/>
      <c r="IW397" s="156"/>
      <c r="IX397" s="156"/>
      <c r="IY397" s="156"/>
      <c r="IZ397" s="156"/>
      <c r="JA397" s="156"/>
      <c r="JB397" s="156"/>
      <c r="JC397" s="156"/>
      <c r="JD397" s="156"/>
      <c r="JE397" s="156"/>
      <c r="JF397" s="156"/>
      <c r="JG397" s="156"/>
      <c r="JH397" s="156"/>
      <c r="JI397" s="156"/>
      <c r="JJ397" s="156"/>
      <c r="JK397" s="156"/>
      <c r="JL397" s="156"/>
      <c r="JM397" s="156"/>
      <c r="JN397" s="156"/>
      <c r="JO397" s="156"/>
      <c r="JP397" s="156"/>
      <c r="JQ397" s="156"/>
      <c r="JR397" s="156"/>
      <c r="JS397" s="156"/>
      <c r="JT397" s="156"/>
      <c r="JU397" s="156"/>
    </row>
    <row r="398" spans="1:281" s="173" customFormat="1" ht="19.5" customHeight="1" x14ac:dyDescent="0.35">
      <c r="B398" s="361"/>
      <c r="C398" s="236"/>
      <c r="D398" s="240"/>
      <c r="E398" s="908" t="s">
        <v>150</v>
      </c>
      <c r="F398" s="909">
        <f>(SUM(F377:F381))+F393</f>
        <v>66419.73</v>
      </c>
      <c r="G398" s="237"/>
      <c r="H398" s="706"/>
      <c r="I398" s="766"/>
      <c r="J398" s="159"/>
      <c r="K398" s="268"/>
      <c r="L398" s="162"/>
      <c r="M398" s="205"/>
      <c r="N398" s="188"/>
      <c r="O398" s="162"/>
      <c r="P398" s="167"/>
      <c r="Q398" s="210"/>
      <c r="R398" s="162"/>
      <c r="S398" s="204"/>
      <c r="T398" s="206"/>
      <c r="U398" s="164"/>
      <c r="V398" s="236"/>
      <c r="W398" s="207"/>
      <c r="X398" s="164"/>
      <c r="Y398" s="207"/>
      <c r="Z398" s="208"/>
      <c r="AA398" s="165"/>
      <c r="AB398" s="207"/>
      <c r="AC398" s="209"/>
      <c r="AD398" s="164"/>
      <c r="AE398" s="207"/>
      <c r="AF398" s="208"/>
      <c r="AG398" s="165"/>
      <c r="AH398" s="207"/>
      <c r="AI398" s="208"/>
      <c r="AJ398" s="165"/>
      <c r="AK398" s="207"/>
      <c r="AL398" s="208"/>
      <c r="AM398" s="165"/>
      <c r="AN398" s="207"/>
      <c r="AO398" s="207"/>
      <c r="AP398" s="164"/>
      <c r="AQ398" s="207"/>
      <c r="AR398" s="208"/>
      <c r="AS398" s="164"/>
      <c r="AT398" s="167"/>
      <c r="AU398" s="210"/>
      <c r="AV398" s="162"/>
      <c r="AW398" s="167"/>
      <c r="AX398" s="211"/>
      <c r="AY398" s="161"/>
      <c r="AZ398" s="167"/>
      <c r="BA398" s="212"/>
      <c r="BB398" s="162"/>
      <c r="BC398" s="167"/>
      <c r="BD398" s="167"/>
      <c r="BE398" s="161"/>
      <c r="BF398" s="205"/>
      <c r="BG398" s="211"/>
      <c r="BH398" s="528"/>
      <c r="BI398" s="571"/>
      <c r="BJ398" s="211"/>
      <c r="BK398" s="161"/>
      <c r="BL398" s="571"/>
      <c r="BM398" s="205"/>
      <c r="BN398" s="161"/>
      <c r="BO398" s="167"/>
      <c r="BP398" s="211"/>
      <c r="BQ398" s="161"/>
      <c r="BR398" s="167"/>
      <c r="BS398" s="167"/>
      <c r="BT398" s="161"/>
      <c r="BU398" s="167"/>
      <c r="BV398" s="212"/>
      <c r="BW398" s="162"/>
      <c r="BX398" s="167"/>
      <c r="BY398" s="167"/>
      <c r="BZ398" s="161"/>
      <c r="CA398" s="167"/>
      <c r="CB398" s="210"/>
      <c r="CC398" s="162"/>
      <c r="CD398" s="167"/>
      <c r="CE398" s="166"/>
      <c r="CF398" s="531"/>
      <c r="CG398" s="166"/>
      <c r="CH398" s="166"/>
      <c r="CI398" s="531"/>
      <c r="CJ398" s="166"/>
      <c r="CK398" s="401"/>
      <c r="CL398" s="164"/>
      <c r="CM398" s="207"/>
      <c r="CN398" s="612"/>
      <c r="CO398" s="158"/>
      <c r="CP398" s="584"/>
      <c r="CQ398" s="737"/>
      <c r="CR398" s="601"/>
      <c r="CS398" s="361"/>
      <c r="CT398" s="587"/>
      <c r="CU398" s="584"/>
      <c r="CV398" s="612"/>
      <c r="CW398" s="647"/>
      <c r="CX398" s="584"/>
      <c r="CY398" s="612"/>
      <c r="CZ398" s="617"/>
      <c r="DA398" s="584"/>
      <c r="DB398" s="612"/>
      <c r="DC398" s="617"/>
      <c r="DD398" s="584"/>
      <c r="DE398" s="612"/>
      <c r="DF398" s="617"/>
      <c r="DG398" s="584"/>
      <c r="DH398" s="612"/>
      <c r="DI398" s="617"/>
      <c r="DJ398" s="584"/>
      <c r="DK398" s="612"/>
      <c r="DL398" s="617"/>
      <c r="DM398" s="584"/>
      <c r="DN398" s="612"/>
      <c r="DO398" s="617"/>
      <c r="DP398" s="584"/>
      <c r="DQ398" s="612"/>
      <c r="DR398" s="617"/>
      <c r="DS398" s="584"/>
      <c r="DT398" s="612"/>
      <c r="DU398" s="617"/>
      <c r="DV398" s="584"/>
      <c r="DW398" s="612"/>
      <c r="DX398" s="617"/>
      <c r="DY398" s="584"/>
      <c r="DZ398" s="612"/>
      <c r="EA398" s="617"/>
      <c r="EB398" s="584"/>
      <c r="EC398" s="612"/>
      <c r="ED398" s="617"/>
      <c r="EE398" s="584"/>
      <c r="EF398" s="584"/>
      <c r="EG398" s="617"/>
      <c r="EH398" s="584"/>
      <c r="EI398" s="612"/>
      <c r="EJ398" s="617"/>
      <c r="EK398" s="584"/>
      <c r="EL398" s="612"/>
      <c r="EM398" s="617"/>
      <c r="EN398" s="584"/>
      <c r="EO398" s="612"/>
      <c r="EP398" s="617"/>
      <c r="EQ398" s="584"/>
      <c r="ER398" s="612"/>
      <c r="ES398" s="617"/>
      <c r="ET398" s="584"/>
      <c r="EU398" s="612"/>
      <c r="EV398" s="617"/>
      <c r="EW398" s="584"/>
      <c r="EX398" s="612"/>
      <c r="EY398" s="617"/>
      <c r="EZ398" s="584"/>
      <c r="FA398" s="612"/>
      <c r="FB398" s="584"/>
      <c r="FC398" s="584"/>
      <c r="FD398" s="584"/>
      <c r="FE398" s="587"/>
      <c r="FF398" s="584"/>
      <c r="FG398" s="584"/>
      <c r="FH398" s="862"/>
      <c r="FI398" s="525"/>
      <c r="FJ398" s="668"/>
      <c r="FK398" s="668"/>
      <c r="FL398" s="668"/>
      <c r="FM398" s="668"/>
      <c r="FN398" s="668"/>
      <c r="FO398" s="668"/>
      <c r="FP398" s="668"/>
      <c r="FQ398" s="668"/>
      <c r="FR398" s="668"/>
      <c r="FS398" s="433"/>
      <c r="FT398" s="433"/>
      <c r="FU398" s="433"/>
      <c r="FV398" s="433"/>
      <c r="FW398" s="433"/>
      <c r="FX398" s="433"/>
      <c r="FY398" s="433"/>
      <c r="FZ398" s="433"/>
      <c r="GA398" s="433"/>
      <c r="GB398" s="433"/>
      <c r="GC398" s="433"/>
      <c r="GD398" s="433"/>
      <c r="GE398" s="433"/>
      <c r="GF398" s="433"/>
      <c r="GG398" s="241"/>
      <c r="GH398" s="524"/>
      <c r="GI398" s="524"/>
      <c r="GJ398" s="524"/>
      <c r="GK398" s="524"/>
      <c r="GL398" s="524"/>
      <c r="GM398" s="524"/>
      <c r="GN398" s="524"/>
      <c r="GO398" s="524"/>
      <c r="GP398" s="524"/>
      <c r="GQ398" s="524"/>
      <c r="GR398" s="524"/>
      <c r="GS398" s="524"/>
      <c r="GT398" s="524"/>
      <c r="GU398" s="524"/>
      <c r="GV398" s="524"/>
      <c r="GW398" s="524"/>
      <c r="GX398" s="524"/>
      <c r="GY398" s="524"/>
      <c r="GZ398" s="524"/>
      <c r="HA398" s="524"/>
      <c r="HB398" s="524"/>
      <c r="HC398" s="524"/>
      <c r="HD398" s="524"/>
      <c r="HE398" s="524"/>
      <c r="HF398" s="525"/>
      <c r="HG398" s="525"/>
      <c r="HH398" s="525"/>
      <c r="HI398" s="436"/>
      <c r="HJ398" s="525"/>
      <c r="HK398" s="436"/>
      <c r="HL398" s="526"/>
      <c r="HM398" s="524"/>
      <c r="HN398" s="757" t="s">
        <v>166</v>
      </c>
      <c r="HO398" s="755">
        <f>SUM(HO54:HO397)</f>
        <v>661837.99999999977</v>
      </c>
      <c r="HP398" s="755">
        <f>SUM(HP54:HP397)</f>
        <v>-108539.59999999999</v>
      </c>
      <c r="HQ398" s="755">
        <f>SUM(HQ54:HQ397)</f>
        <v>553298.4</v>
      </c>
      <c r="HR398" s="755">
        <f>SUM(HR54:HR397)</f>
        <v>190</v>
      </c>
      <c r="HS398" s="755">
        <f>SUM(HS54:HS397)</f>
        <v>81</v>
      </c>
      <c r="HT398" s="237"/>
      <c r="HU398" s="606"/>
      <c r="HV398" s="606">
        <f>MIN(HV55:HV393)</f>
        <v>-7170.6199999999953</v>
      </c>
      <c r="HW398" s="170"/>
      <c r="HX398" s="468"/>
    </row>
    <row r="399" spans="1:281" s="173" customFormat="1" ht="19.5" customHeight="1" thickBot="1" x14ac:dyDescent="0.3">
      <c r="B399" s="361"/>
      <c r="C399" s="236"/>
      <c r="D399" s="240"/>
      <c r="E399" s="240"/>
      <c r="F399" s="207"/>
      <c r="G399" s="237"/>
      <c r="H399" s="706"/>
      <c r="I399" s="768"/>
      <c r="J399" s="159"/>
      <c r="K399" s="268"/>
      <c r="L399" s="162" t="s">
        <v>160</v>
      </c>
      <c r="M399" s="205"/>
      <c r="N399" s="188">
        <f>MIN(N54:N393)</f>
        <v>0</v>
      </c>
      <c r="O399" s="162"/>
      <c r="P399" s="167"/>
      <c r="Q399" s="188">
        <f>MIN(Q54:Q393)</f>
        <v>0</v>
      </c>
      <c r="R399" s="162"/>
      <c r="S399" s="204"/>
      <c r="T399" s="188">
        <f>MIN(T54:T393)</f>
        <v>0</v>
      </c>
      <c r="U399" s="164"/>
      <c r="V399" s="207"/>
      <c r="W399" s="188">
        <f>MIN(W54:W393)</f>
        <v>0</v>
      </c>
      <c r="X399" s="164"/>
      <c r="Y399" s="207"/>
      <c r="Z399" s="188">
        <f>MIN(Z54:Z393)</f>
        <v>0</v>
      </c>
      <c r="AA399" s="165"/>
      <c r="AB399" s="207"/>
      <c r="AC399" s="188">
        <f>MIN(AC54:AC393)</f>
        <v>0</v>
      </c>
      <c r="AD399" s="164"/>
      <c r="AE399" s="207"/>
      <c r="AF399" s="188">
        <f>MIN(AF54:AF393)</f>
        <v>0</v>
      </c>
      <c r="AG399" s="165"/>
      <c r="AH399" s="207"/>
      <c r="AI399" s="188">
        <f>MIN(AI54:AI393)</f>
        <v>0</v>
      </c>
      <c r="AJ399" s="164"/>
      <c r="AK399" s="207"/>
      <c r="AL399" s="188">
        <f>MIN(AL54:AL393)</f>
        <v>0</v>
      </c>
      <c r="AM399" s="165"/>
      <c r="AN399" s="207"/>
      <c r="AO399" s="188">
        <f>MIN(AO54:AO393)</f>
        <v>0</v>
      </c>
      <c r="AP399" s="164"/>
      <c r="AQ399" s="207"/>
      <c r="AR399" s="188">
        <f>MIN(AR54:AR393)</f>
        <v>0</v>
      </c>
      <c r="AS399" s="164"/>
      <c r="AT399" s="167"/>
      <c r="AU399" s="188">
        <f>MIN(AU54:AU393)</f>
        <v>-1965.5</v>
      </c>
      <c r="AV399" s="162"/>
      <c r="AW399" s="167"/>
      <c r="AX399" s="188">
        <f>MIN(AX54:AX393)</f>
        <v>0</v>
      </c>
      <c r="AY399" s="161"/>
      <c r="AZ399" s="167"/>
      <c r="BA399" s="188">
        <f>MIN(BA54:BA393)</f>
        <v>0</v>
      </c>
      <c r="BB399" s="162"/>
      <c r="BC399" s="167"/>
      <c r="BD399" s="188">
        <f>MIN(BD54:BD393)</f>
        <v>0</v>
      </c>
      <c r="BE399" s="161"/>
      <c r="BF399" s="205"/>
      <c r="BG399" s="188">
        <f>MIN(BG54:BG393)</f>
        <v>0</v>
      </c>
      <c r="BH399" s="162"/>
      <c r="BI399" s="571"/>
      <c r="BJ399" s="188">
        <f>MIN(BJ54:BJ393)</f>
        <v>0</v>
      </c>
      <c r="BK399" s="161"/>
      <c r="BL399" s="571"/>
      <c r="BM399" s="188">
        <f>MIN(BM54:BM393)</f>
        <v>-1004</v>
      </c>
      <c r="BN399" s="162"/>
      <c r="BO399" s="167"/>
      <c r="BP399" s="188">
        <f>MIN(BP54:BP393)</f>
        <v>0</v>
      </c>
      <c r="BQ399" s="161"/>
      <c r="BR399" s="167"/>
      <c r="BS399" s="188">
        <f>MIN(BS54:BS393)</f>
        <v>0</v>
      </c>
      <c r="BT399" s="161"/>
      <c r="BU399" s="167"/>
      <c r="BV399" s="188">
        <f>MIN(BV54:BV393)</f>
        <v>-3617.02</v>
      </c>
      <c r="BW399" s="162"/>
      <c r="BX399" s="167"/>
      <c r="BY399" s="188">
        <f>MIN(BY54:BY393)</f>
        <v>-2592.0300000000002</v>
      </c>
      <c r="BZ399" s="161"/>
      <c r="CA399" s="167"/>
      <c r="CB399" s="188">
        <f>MIN(CB54:CB393)</f>
        <v>0</v>
      </c>
      <c r="CC399" s="162"/>
      <c r="CD399" s="167"/>
      <c r="CE399" s="188">
        <f>MIN(CE54:CE393)</f>
        <v>0</v>
      </c>
      <c r="CF399" s="531"/>
      <c r="CG399" s="166"/>
      <c r="CH399" s="188">
        <f>MIN(CH54:CH393)</f>
        <v>0</v>
      </c>
      <c r="CI399" s="531"/>
      <c r="CJ399" s="166"/>
      <c r="CK399" s="188">
        <f>MIN(CK54:CK393)</f>
        <v>0</v>
      </c>
      <c r="CL399" s="164"/>
      <c r="CM399" s="207"/>
      <c r="CN399" s="875">
        <f>MIN(CN54:CN393)</f>
        <v>0</v>
      </c>
      <c r="CO399" s="158"/>
      <c r="CP399" s="584"/>
      <c r="CQ399" s="737"/>
      <c r="CR399" s="601"/>
      <c r="CS399" s="361"/>
      <c r="CT399" s="587"/>
      <c r="CU399" s="584"/>
      <c r="CV399" s="188">
        <f>MIN(CV54:CV393)</f>
        <v>0</v>
      </c>
      <c r="CW399" s="647"/>
      <c r="CX399" s="584"/>
      <c r="CY399" s="188">
        <f>MIN(CY54:CY393)</f>
        <v>0</v>
      </c>
      <c r="CZ399" s="617"/>
      <c r="DA399" s="584"/>
      <c r="DB399" s="188">
        <f>MIN(DB54:DB393)</f>
        <v>0</v>
      </c>
      <c r="DC399" s="617"/>
      <c r="DD399" s="584"/>
      <c r="DE399" s="188">
        <f>MIN(DE54:DE393)</f>
        <v>0</v>
      </c>
      <c r="DF399" s="617"/>
      <c r="DG399" s="584"/>
      <c r="DH399" s="188">
        <f>MIN(DH54:DH393)</f>
        <v>0</v>
      </c>
      <c r="DI399" s="617"/>
      <c r="DJ399" s="584"/>
      <c r="DK399" s="188">
        <f>MIN(DK54:DK393)</f>
        <v>0</v>
      </c>
      <c r="DL399" s="617"/>
      <c r="DM399" s="584"/>
      <c r="DN399" s="188">
        <f>MIN(DN54:DN393)</f>
        <v>0</v>
      </c>
      <c r="DO399" s="617"/>
      <c r="DP399" s="584"/>
      <c r="DQ399" s="188">
        <f>MIN(DQ54:DQ393)</f>
        <v>0</v>
      </c>
      <c r="DR399" s="617"/>
      <c r="DS399" s="584"/>
      <c r="DT399" s="188">
        <f>MIN(DT54:DT393)</f>
        <v>0</v>
      </c>
      <c r="DU399" s="617"/>
      <c r="DV399" s="584"/>
      <c r="DW399" s="188">
        <f>MIN(DW54:DW393)</f>
        <v>0</v>
      </c>
      <c r="DX399" s="617"/>
      <c r="DY399" s="584"/>
      <c r="DZ399" s="837">
        <f>MIN(DZ54:DZ393)</f>
        <v>-3441</v>
      </c>
      <c r="EA399" s="617"/>
      <c r="EB399" s="584"/>
      <c r="EC399" s="837">
        <f>MIN(EC54:EC393)</f>
        <v>0</v>
      </c>
      <c r="ED399" s="617"/>
      <c r="EE399" s="584"/>
      <c r="EF399" s="584"/>
      <c r="EG399" s="617"/>
      <c r="EH399" s="584"/>
      <c r="EI399" s="837">
        <f>MIN(EI54:EI393)</f>
        <v>0</v>
      </c>
      <c r="EJ399" s="617"/>
      <c r="EK399" s="584"/>
      <c r="EL399" s="837">
        <f>MIN(EL54:EL393)</f>
        <v>0</v>
      </c>
      <c r="EM399" s="617"/>
      <c r="EN399" s="584"/>
      <c r="EO399" s="837">
        <f>MIN(EO54:EO393)</f>
        <v>0</v>
      </c>
      <c r="EP399" s="617"/>
      <c r="EQ399" s="584"/>
      <c r="ER399" s="837">
        <f>MIN(ER54:ER393)</f>
        <v>0</v>
      </c>
      <c r="ES399" s="617"/>
      <c r="ET399" s="584"/>
      <c r="EU399" s="837">
        <f>MIN(EU54:EU393)</f>
        <v>0</v>
      </c>
      <c r="EV399" s="617"/>
      <c r="EW399" s="584"/>
      <c r="EX399" s="837">
        <f>MIN(EX54:EX393)</f>
        <v>-3150.01</v>
      </c>
      <c r="EY399" s="617"/>
      <c r="EZ399" s="584"/>
      <c r="FA399" s="837">
        <f>MIN(FA54:FA393)</f>
        <v>-1575</v>
      </c>
      <c r="FB399" s="584"/>
      <c r="FC399" s="584"/>
      <c r="FD399" s="837">
        <f>MIN(FD54:FD393)</f>
        <v>0</v>
      </c>
      <c r="FE399" s="584"/>
      <c r="FF399" s="584"/>
      <c r="FG399" s="837">
        <f>MIN(FG54:FG393)</f>
        <v>0</v>
      </c>
      <c r="FH399" s="862"/>
      <c r="FI399" s="436"/>
      <c r="FJ399" s="668"/>
      <c r="FK399" s="668"/>
      <c r="FL399" s="668"/>
      <c r="FM399" s="668"/>
      <c r="FN399" s="668"/>
      <c r="FO399" s="668"/>
      <c r="FP399" s="668"/>
      <c r="FQ399" s="668"/>
      <c r="FR399" s="668"/>
      <c r="FS399" s="433"/>
      <c r="FT399" s="433"/>
      <c r="FU399" s="433"/>
      <c r="FV399" s="433"/>
      <c r="FW399" s="433"/>
      <c r="FX399" s="433"/>
      <c r="FY399" s="433"/>
      <c r="FZ399" s="433"/>
      <c r="GA399" s="433"/>
      <c r="GB399" s="433"/>
      <c r="GC399" s="433"/>
      <c r="GD399" s="433"/>
      <c r="GE399" s="433"/>
      <c r="GF399" s="433"/>
      <c r="GG399" s="241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436"/>
      <c r="HG399" s="436"/>
      <c r="HH399" s="436"/>
      <c r="HI399" s="436"/>
      <c r="HJ399" s="436"/>
      <c r="HK399" s="436"/>
      <c r="HL399" s="197"/>
      <c r="HM399" s="196"/>
      <c r="HN399" s="756">
        <f>MIN(HQ54:HQ392)</f>
        <v>-7170.62</v>
      </c>
      <c r="HO399" s="207"/>
      <c r="HP399" s="207"/>
      <c r="HQ399" s="171"/>
      <c r="HR399" s="755">
        <f>HR398+HS398</f>
        <v>271</v>
      </c>
      <c r="HS399" s="755" t="s">
        <v>6</v>
      </c>
      <c r="HT399" s="213"/>
      <c r="HU399" s="167"/>
      <c r="HV399" s="158"/>
      <c r="HW399" s="185"/>
      <c r="HX399" s="468"/>
    </row>
    <row r="400" spans="1:281" s="173" customFormat="1" ht="16.5" hidden="1" customHeight="1" thickBot="1" x14ac:dyDescent="0.3">
      <c r="B400" s="361"/>
      <c r="C400" s="236"/>
      <c r="D400" s="240"/>
      <c r="E400" s="240"/>
      <c r="F400" s="207"/>
      <c r="G400" s="213"/>
      <c r="H400" s="707"/>
      <c r="I400" s="269"/>
      <c r="J400" s="269"/>
      <c r="K400" s="268"/>
      <c r="L400" s="162"/>
      <c r="M400" s="215"/>
      <c r="N400" s="216"/>
      <c r="O400" s="162"/>
      <c r="P400" s="211"/>
      <c r="Q400" s="211"/>
      <c r="R400" s="217"/>
      <c r="S400" s="218"/>
      <c r="T400" s="219"/>
      <c r="U400" s="164"/>
      <c r="V400" s="207"/>
      <c r="W400" s="207"/>
      <c r="X400" s="220"/>
      <c r="Y400" s="221"/>
      <c r="Z400" s="222"/>
      <c r="AA400" s="165"/>
      <c r="AB400" s="223"/>
      <c r="AC400" s="223"/>
      <c r="AD400" s="220"/>
      <c r="AE400" s="221"/>
      <c r="AF400" s="222"/>
      <c r="AG400" s="165"/>
      <c r="AH400" s="209"/>
      <c r="AI400" s="209"/>
      <c r="AJ400" s="220"/>
      <c r="AK400" s="224"/>
      <c r="AL400" s="225"/>
      <c r="AM400" s="165"/>
      <c r="AN400" s="209"/>
      <c r="AO400" s="209"/>
      <c r="AP400" s="220"/>
      <c r="AQ400" s="221"/>
      <c r="AR400" s="222"/>
      <c r="AS400" s="220"/>
      <c r="AT400" s="226"/>
      <c r="AU400" s="227"/>
      <c r="AV400" s="162"/>
      <c r="AW400" s="167"/>
      <c r="AX400" s="167"/>
      <c r="AY400" s="217"/>
      <c r="AZ400" s="228"/>
      <c r="BA400" s="229"/>
      <c r="BB400" s="162"/>
      <c r="BC400" s="211"/>
      <c r="BD400" s="211"/>
      <c r="BE400" s="217"/>
      <c r="BF400" s="230"/>
      <c r="BG400" s="227"/>
      <c r="BH400" s="162"/>
      <c r="BI400" s="578"/>
      <c r="BJ400" s="211"/>
      <c r="BK400" s="217"/>
      <c r="BL400" s="572"/>
      <c r="BM400" s="231"/>
      <c r="BN400" s="162"/>
      <c r="BO400" s="167"/>
      <c r="BP400" s="210"/>
      <c r="BQ400" s="162"/>
      <c r="BR400" s="167"/>
      <c r="BS400" s="167"/>
      <c r="BT400" s="217"/>
      <c r="BU400" s="232"/>
      <c r="BV400" s="233"/>
      <c r="BW400" s="162"/>
      <c r="BX400" s="167"/>
      <c r="BY400" s="167"/>
      <c r="BZ400" s="217"/>
      <c r="CA400" s="228"/>
      <c r="CB400" s="229"/>
      <c r="CC400" s="162"/>
      <c r="CD400" s="211"/>
      <c r="CE400" s="382"/>
      <c r="CF400" s="412"/>
      <c r="CG400" s="382"/>
      <c r="CH400" s="228"/>
      <c r="CI400" s="412"/>
      <c r="CJ400" s="382"/>
      <c r="CK400" s="383"/>
      <c r="CL400" s="383"/>
      <c r="CM400" s="211"/>
      <c r="CN400" s="876"/>
      <c r="CO400" s="701"/>
      <c r="CP400" s="167"/>
      <c r="CQ400" s="738"/>
      <c r="CR400" s="604"/>
      <c r="CS400" s="361"/>
      <c r="CT400" s="167"/>
      <c r="CU400" s="167"/>
      <c r="CV400" s="167"/>
      <c r="CW400" s="522"/>
      <c r="CX400" s="167"/>
      <c r="CY400" s="167"/>
      <c r="CZ400" s="167"/>
      <c r="DA400" s="167"/>
      <c r="DB400" s="167"/>
      <c r="DC400" s="167"/>
      <c r="DD400" s="167"/>
      <c r="DE400" s="167"/>
      <c r="DF400" s="167"/>
      <c r="DG400" s="167"/>
      <c r="DH400" s="167"/>
      <c r="DI400" s="167"/>
      <c r="DJ400" s="167"/>
      <c r="DK400" s="167"/>
      <c r="DL400" s="167"/>
      <c r="DM400" s="167"/>
      <c r="DN400" s="167"/>
      <c r="DO400" s="167"/>
      <c r="DP400" s="167"/>
      <c r="DQ400" s="167"/>
      <c r="DR400" s="167"/>
      <c r="DS400" s="167"/>
      <c r="DT400" s="167"/>
      <c r="DU400" s="167"/>
      <c r="DV400" s="167"/>
      <c r="DW400" s="167"/>
      <c r="DX400" s="167"/>
      <c r="DY400" s="167"/>
      <c r="DZ400" s="167"/>
      <c r="EA400" s="167"/>
      <c r="EB400" s="167"/>
      <c r="EC400" s="167"/>
      <c r="ED400" s="167"/>
      <c r="EE400" s="167"/>
      <c r="EF400" s="167"/>
      <c r="EG400" s="167"/>
      <c r="EH400" s="167"/>
      <c r="EI400" s="167"/>
      <c r="EJ400" s="167"/>
      <c r="EK400" s="167"/>
      <c r="EL400" s="167"/>
      <c r="EM400" s="167"/>
      <c r="EN400" s="167"/>
      <c r="EO400" s="167"/>
      <c r="EP400" s="167"/>
      <c r="EQ400" s="167"/>
      <c r="ER400" s="167"/>
      <c r="ES400" s="167"/>
      <c r="ET400" s="167"/>
      <c r="EU400" s="167"/>
      <c r="EV400" s="167"/>
      <c r="EW400" s="167"/>
      <c r="EX400" s="167"/>
      <c r="EY400" s="167"/>
      <c r="EZ400" s="167"/>
      <c r="FA400" s="167"/>
      <c r="FB400" s="167"/>
      <c r="FC400" s="167"/>
      <c r="FD400" s="167"/>
      <c r="FE400" s="167"/>
      <c r="FF400" s="167"/>
      <c r="FG400" s="167"/>
      <c r="FH400" s="518"/>
      <c r="FI400" s="436"/>
      <c r="FJ400" s="668"/>
      <c r="FK400" s="668"/>
      <c r="FL400" s="668"/>
      <c r="FM400" s="668"/>
      <c r="FN400" s="668"/>
      <c r="FO400" s="668"/>
      <c r="FP400" s="668"/>
      <c r="FQ400" s="668"/>
      <c r="FR400" s="668"/>
      <c r="FS400" s="433"/>
      <c r="FT400" s="433"/>
      <c r="FU400" s="433"/>
      <c r="FV400" s="433"/>
      <c r="FW400" s="433"/>
      <c r="FX400" s="433"/>
      <c r="FY400" s="433"/>
      <c r="FZ400" s="433"/>
      <c r="GA400" s="433"/>
      <c r="GB400" s="433"/>
      <c r="GC400" s="433"/>
      <c r="GD400" s="433"/>
      <c r="GE400" s="433"/>
      <c r="GF400" s="433"/>
      <c r="GG400" s="241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436"/>
      <c r="HG400" s="436"/>
      <c r="HH400" s="436"/>
      <c r="HI400" s="436"/>
      <c r="HJ400" s="436"/>
      <c r="HK400" s="436"/>
      <c r="HL400" s="197"/>
      <c r="HM400" s="196"/>
      <c r="HN400" s="700">
        <f>B400</f>
        <v>0</v>
      </c>
      <c r="HO400" s="207"/>
      <c r="HP400" s="207"/>
      <c r="HQ400" s="171"/>
      <c r="HR400" s="234">
        <f>SUM(HR54:HR399)</f>
        <v>651</v>
      </c>
      <c r="HS400" s="234">
        <f>SUM(HS54:HS399)</f>
        <v>162</v>
      </c>
      <c r="HT400" s="213"/>
      <c r="HU400" s="167"/>
      <c r="HV400" s="158"/>
      <c r="HW400" s="185"/>
      <c r="HX400" s="468"/>
    </row>
    <row r="401" spans="1:281" s="355" customFormat="1" ht="41.25" customHeight="1" thickBot="1" x14ac:dyDescent="0.3">
      <c r="A401" s="346"/>
      <c r="B401" s="708" t="s">
        <v>0</v>
      </c>
      <c r="C401" s="709" t="s">
        <v>21</v>
      </c>
      <c r="D401" s="710" t="s">
        <v>22</v>
      </c>
      <c r="E401" s="710" t="s">
        <v>32</v>
      </c>
      <c r="F401" s="711" t="s">
        <v>52</v>
      </c>
      <c r="G401" s="712" t="s">
        <v>23</v>
      </c>
      <c r="H401" s="713" t="s">
        <v>24</v>
      </c>
      <c r="I401" s="347" t="s">
        <v>31</v>
      </c>
      <c r="J401" s="347" t="s">
        <v>30</v>
      </c>
      <c r="K401" s="452" t="s">
        <v>0</v>
      </c>
      <c r="L401" s="372" t="str">
        <f t="shared" ref="L401:AQ401" si="2891">L53</f>
        <v>ES SP 500</v>
      </c>
      <c r="M401" s="384" t="str">
        <f t="shared" si="2891"/>
        <v xml:space="preserve">Monthly &amp; Annual </v>
      </c>
      <c r="N401" s="385">
        <f t="shared" si="2891"/>
        <v>1</v>
      </c>
      <c r="O401" s="372" t="str">
        <f t="shared" si="2891"/>
        <v>ET SP 500</v>
      </c>
      <c r="P401" s="384" t="str">
        <f t="shared" si="2891"/>
        <v xml:space="preserve">Monthly &amp; Annual </v>
      </c>
      <c r="Q401" s="376">
        <f t="shared" si="2891"/>
        <v>2</v>
      </c>
      <c r="R401" s="372" t="str">
        <f t="shared" si="2891"/>
        <v>NQ Nasdaq 100</v>
      </c>
      <c r="S401" s="384" t="str">
        <f t="shared" si="2891"/>
        <v xml:space="preserve">Monthly &amp; Annual </v>
      </c>
      <c r="T401" s="376">
        <f t="shared" si="2891"/>
        <v>3</v>
      </c>
      <c r="U401" s="372" t="str">
        <f t="shared" si="2891"/>
        <v>NM Nasdaq 100</v>
      </c>
      <c r="V401" s="384" t="str">
        <f t="shared" si="2891"/>
        <v xml:space="preserve">Monthly &amp; Annual </v>
      </c>
      <c r="W401" s="376">
        <f t="shared" si="2891"/>
        <v>4</v>
      </c>
      <c r="X401" s="372" t="str">
        <f t="shared" si="2891"/>
        <v>GC Gold 100 Ounce</v>
      </c>
      <c r="Y401" s="384" t="str">
        <f t="shared" si="2891"/>
        <v xml:space="preserve">Monthly &amp; Annual </v>
      </c>
      <c r="Z401" s="376">
        <f t="shared" si="2891"/>
        <v>5</v>
      </c>
      <c r="AA401" s="372" t="str">
        <f t="shared" si="2891"/>
        <v>QO Gold 50 Ounce</v>
      </c>
      <c r="AB401" s="384" t="str">
        <f t="shared" si="2891"/>
        <v xml:space="preserve">Monthly &amp; Annual </v>
      </c>
      <c r="AC401" s="376">
        <f t="shared" si="2891"/>
        <v>6</v>
      </c>
      <c r="AD401" s="372" t="str">
        <f t="shared" si="2891"/>
        <v>GR Gold 10 Ounce</v>
      </c>
      <c r="AE401" s="384" t="str">
        <f t="shared" si="2891"/>
        <v xml:space="preserve">Monthly &amp; Annual </v>
      </c>
      <c r="AF401" s="376">
        <f t="shared" si="2891"/>
        <v>7</v>
      </c>
      <c r="AG401" s="372" t="str">
        <f t="shared" si="2891"/>
        <v>SI Silver 5000 Ounces</v>
      </c>
      <c r="AH401" s="384" t="str">
        <f t="shared" si="2891"/>
        <v xml:space="preserve">Monthly &amp; Annual </v>
      </c>
      <c r="AI401" s="376">
        <f t="shared" si="2891"/>
        <v>8</v>
      </c>
      <c r="AJ401" s="372" t="str">
        <f t="shared" si="2891"/>
        <v>QI Silver 2500 Ounces</v>
      </c>
      <c r="AK401" s="384" t="str">
        <f t="shared" si="2891"/>
        <v xml:space="preserve">Monthly &amp; Annual </v>
      </c>
      <c r="AL401" s="376">
        <f t="shared" si="2891"/>
        <v>9</v>
      </c>
      <c r="AM401" s="372" t="str">
        <f t="shared" si="2891"/>
        <v>SO Silver 1000 Ounces</v>
      </c>
      <c r="AN401" s="384" t="str">
        <f t="shared" si="2891"/>
        <v xml:space="preserve">Monthly &amp; Annual </v>
      </c>
      <c r="AO401" s="376">
        <f t="shared" si="2891"/>
        <v>10</v>
      </c>
      <c r="AP401" s="372" t="str">
        <f t="shared" si="2891"/>
        <v>A6 100,000 AUD</v>
      </c>
      <c r="AQ401" s="384" t="str">
        <f t="shared" si="2891"/>
        <v xml:space="preserve">Monthly &amp; Annual </v>
      </c>
      <c r="AR401" s="376">
        <f t="shared" ref="AR401:BW401" si="2892">AR53</f>
        <v>11</v>
      </c>
      <c r="AS401" s="372" t="str">
        <f t="shared" si="2892"/>
        <v>MG 10,000 AUD</v>
      </c>
      <c r="AT401" s="384" t="str">
        <f t="shared" si="2892"/>
        <v xml:space="preserve">Monthly &amp; Annual </v>
      </c>
      <c r="AU401" s="376">
        <f t="shared" si="2892"/>
        <v>12</v>
      </c>
      <c r="AV401" s="372" t="str">
        <f t="shared" si="2892"/>
        <v>D6 100,000 CAD</v>
      </c>
      <c r="AW401" s="384" t="str">
        <f t="shared" si="2892"/>
        <v xml:space="preserve">Monthly &amp; Annual </v>
      </c>
      <c r="AX401" s="376">
        <f t="shared" si="2892"/>
        <v>13</v>
      </c>
      <c r="AY401" s="372" t="str">
        <f>AY53</f>
        <v>S6 125,000 CHF</v>
      </c>
      <c r="AZ401" s="384" t="str">
        <f t="shared" si="2892"/>
        <v xml:space="preserve">Monthly &amp; Annual </v>
      </c>
      <c r="BA401" s="376">
        <f t="shared" si="2892"/>
        <v>14</v>
      </c>
      <c r="BB401" s="372" t="str">
        <f>BB53</f>
        <v>WN 12,500 CHF</v>
      </c>
      <c r="BC401" s="384" t="str">
        <f t="shared" si="2892"/>
        <v xml:space="preserve">Monthly &amp; Annual </v>
      </c>
      <c r="BD401" s="376">
        <f t="shared" si="2892"/>
        <v>15</v>
      </c>
      <c r="BE401" s="372" t="str">
        <f t="shared" si="2892"/>
        <v>E6 125,000 EUR</v>
      </c>
      <c r="BF401" s="486" t="str">
        <f t="shared" si="2892"/>
        <v xml:space="preserve">Monthly &amp; Annual </v>
      </c>
      <c r="BG401" s="376">
        <f t="shared" si="2892"/>
        <v>16</v>
      </c>
      <c r="BH401" s="372" t="str">
        <f t="shared" si="2892"/>
        <v>E7 62,500 EUR</v>
      </c>
      <c r="BI401" s="573" t="str">
        <f t="shared" si="2892"/>
        <v xml:space="preserve">Monthly &amp; Annual </v>
      </c>
      <c r="BJ401" s="376">
        <f t="shared" si="2892"/>
        <v>17</v>
      </c>
      <c r="BK401" s="372" t="str">
        <f t="shared" si="2892"/>
        <v>MF 12,500 EUR</v>
      </c>
      <c r="BL401" s="573" t="str">
        <f t="shared" si="2892"/>
        <v xml:space="preserve">Monthly &amp; Annual </v>
      </c>
      <c r="BM401" s="376">
        <f t="shared" si="2892"/>
        <v>18</v>
      </c>
      <c r="BN401" s="372">
        <f t="shared" si="2892"/>
        <v>0</v>
      </c>
      <c r="BO401" s="384" t="str">
        <f t="shared" si="2892"/>
        <v xml:space="preserve">Monthly &amp; Annual </v>
      </c>
      <c r="BP401" s="376">
        <f t="shared" si="2892"/>
        <v>19</v>
      </c>
      <c r="BQ401" s="348" t="str">
        <f t="shared" si="2892"/>
        <v>J6 12,500,000 JPY</v>
      </c>
      <c r="BR401" s="348" t="str">
        <f t="shared" si="2892"/>
        <v xml:space="preserve">Monthly &amp; Annual </v>
      </c>
      <c r="BS401" s="349">
        <f t="shared" si="2892"/>
        <v>20</v>
      </c>
      <c r="BT401" s="348" t="str">
        <f t="shared" si="2892"/>
        <v>J7 6,250,000 JPY</v>
      </c>
      <c r="BU401" s="348" t="str">
        <f t="shared" si="2892"/>
        <v xml:space="preserve">Monthly &amp; Annual </v>
      </c>
      <c r="BV401" s="349">
        <f t="shared" si="2892"/>
        <v>21</v>
      </c>
      <c r="BW401" s="348" t="str">
        <f t="shared" si="2892"/>
        <v>WM 1,250,000 JPY</v>
      </c>
      <c r="BX401" s="348" t="str">
        <f t="shared" ref="BX401:CN401" si="2893">BX53</f>
        <v xml:space="preserve">Monthly &amp; Annual </v>
      </c>
      <c r="BY401" s="349">
        <f t="shared" si="2893"/>
        <v>22</v>
      </c>
      <c r="BZ401" s="348" t="str">
        <f t="shared" si="2893"/>
        <v>DX 100,000 USD</v>
      </c>
      <c r="CA401" s="348" t="str">
        <f t="shared" si="2893"/>
        <v xml:space="preserve">Monthly &amp; Annual </v>
      </c>
      <c r="CB401" s="349">
        <f t="shared" si="2893"/>
        <v>23</v>
      </c>
      <c r="CC401" s="348" t="str">
        <f t="shared" si="2893"/>
        <v>BT 5 Bitcoin</v>
      </c>
      <c r="CD401" s="348" t="str">
        <f t="shared" si="2893"/>
        <v xml:space="preserve">Monthly &amp; Annual </v>
      </c>
      <c r="CE401" s="349">
        <f t="shared" si="2893"/>
        <v>24</v>
      </c>
      <c r="CF401" s="413" t="str">
        <f t="shared" si="2893"/>
        <v>CL Crude 1000 Barrels</v>
      </c>
      <c r="CG401" s="413" t="str">
        <f>CG53</f>
        <v>Monthly &amp; Annual</v>
      </c>
      <c r="CH401" s="498">
        <f t="shared" si="2893"/>
        <v>25</v>
      </c>
      <c r="CI401" s="413" t="str">
        <f t="shared" si="2893"/>
        <v>QM Crude 500 Barrels</v>
      </c>
      <c r="CJ401" s="349" t="str">
        <f>CJ53</f>
        <v>Monthly &amp; Annual</v>
      </c>
      <c r="CK401" s="349">
        <f t="shared" si="2893"/>
        <v>26</v>
      </c>
      <c r="CL401" s="349" t="str">
        <f t="shared" si="2893"/>
        <v>CY Crude 100 Barrels</v>
      </c>
      <c r="CM401" s="349"/>
      <c r="CN401" s="498">
        <f t="shared" si="2893"/>
        <v>27</v>
      </c>
      <c r="CO401" s="698" t="s">
        <v>93</v>
      </c>
      <c r="CP401" s="741" t="s">
        <v>93</v>
      </c>
      <c r="CQ401" s="741" t="s">
        <v>93</v>
      </c>
      <c r="CR401" s="618"/>
      <c r="CS401" s="858" t="s">
        <v>0</v>
      </c>
      <c r="CT401" s="853" t="s">
        <v>133</v>
      </c>
      <c r="CU401" s="854" t="s">
        <v>93</v>
      </c>
      <c r="CV401" s="855">
        <f>28</f>
        <v>28</v>
      </c>
      <c r="CW401" s="856" t="s">
        <v>135</v>
      </c>
      <c r="CX401" s="854" t="s">
        <v>93</v>
      </c>
      <c r="CY401" s="855">
        <f>CV401+1</f>
        <v>29</v>
      </c>
      <c r="CZ401" s="857" t="s">
        <v>136</v>
      </c>
      <c r="DA401" s="854" t="s">
        <v>93</v>
      </c>
      <c r="DB401" s="855">
        <f>CY401+1</f>
        <v>30</v>
      </c>
      <c r="DC401" s="857" t="s">
        <v>121</v>
      </c>
      <c r="DD401" s="854" t="s">
        <v>93</v>
      </c>
      <c r="DE401" s="855">
        <f>DB401+1</f>
        <v>31</v>
      </c>
      <c r="DF401" s="857" t="s">
        <v>137</v>
      </c>
      <c r="DG401" s="854" t="s">
        <v>93</v>
      </c>
      <c r="DH401" s="855">
        <f>DE401+1</f>
        <v>32</v>
      </c>
      <c r="DI401" s="857" t="s">
        <v>138</v>
      </c>
      <c r="DJ401" s="854" t="s">
        <v>93</v>
      </c>
      <c r="DK401" s="855">
        <f>DH401+1</f>
        <v>33</v>
      </c>
      <c r="DL401" s="857" t="s">
        <v>139</v>
      </c>
      <c r="DM401" s="854" t="s">
        <v>93</v>
      </c>
      <c r="DN401" s="855">
        <f>DK401+1</f>
        <v>34</v>
      </c>
      <c r="DO401" s="857" t="s">
        <v>140</v>
      </c>
      <c r="DP401" s="854" t="s">
        <v>93</v>
      </c>
      <c r="DQ401" s="855">
        <f>DN401+1</f>
        <v>35</v>
      </c>
      <c r="DR401" s="857" t="s">
        <v>141</v>
      </c>
      <c r="DS401" s="854" t="s">
        <v>93</v>
      </c>
      <c r="DT401" s="855">
        <f>DQ401+1</f>
        <v>36</v>
      </c>
      <c r="DU401" s="857" t="s">
        <v>142</v>
      </c>
      <c r="DV401" s="854" t="s">
        <v>93</v>
      </c>
      <c r="DW401" s="855">
        <f>DT401+1</f>
        <v>37</v>
      </c>
      <c r="DX401" s="857" t="s">
        <v>120</v>
      </c>
      <c r="DY401" s="854" t="s">
        <v>93</v>
      </c>
      <c r="DZ401" s="855">
        <f>DW401+1</f>
        <v>38</v>
      </c>
      <c r="EA401" s="857" t="s">
        <v>118</v>
      </c>
      <c r="EB401" s="854" t="s">
        <v>93</v>
      </c>
      <c r="EC401" s="855">
        <f>DZ401+1</f>
        <v>39</v>
      </c>
      <c r="ED401" s="857" t="s">
        <v>122</v>
      </c>
      <c r="EE401" s="854" t="s">
        <v>93</v>
      </c>
      <c r="EF401" s="855">
        <f>EC401+1</f>
        <v>40</v>
      </c>
      <c r="EG401" s="857" t="s">
        <v>123</v>
      </c>
      <c r="EH401" s="854" t="s">
        <v>93</v>
      </c>
      <c r="EI401" s="855">
        <f>EF401+1</f>
        <v>41</v>
      </c>
      <c r="EJ401" s="857" t="s">
        <v>124</v>
      </c>
      <c r="EK401" s="857" t="s">
        <v>93</v>
      </c>
      <c r="EL401" s="855">
        <f>EI401+1</f>
        <v>42</v>
      </c>
      <c r="EM401" s="857" t="s">
        <v>125</v>
      </c>
      <c r="EN401" s="857" t="s">
        <v>93</v>
      </c>
      <c r="EO401" s="855">
        <f>EL401+1</f>
        <v>43</v>
      </c>
      <c r="EP401" s="857" t="s">
        <v>126</v>
      </c>
      <c r="EQ401" s="857" t="s">
        <v>93</v>
      </c>
      <c r="ER401" s="855">
        <f>EO401+1</f>
        <v>44</v>
      </c>
      <c r="ES401" s="857" t="s">
        <v>127</v>
      </c>
      <c r="ET401" s="854" t="s">
        <v>93</v>
      </c>
      <c r="EU401" s="855">
        <f>ER401+1</f>
        <v>45</v>
      </c>
      <c r="EV401" s="857" t="s">
        <v>143</v>
      </c>
      <c r="EW401" s="854" t="s">
        <v>93</v>
      </c>
      <c r="EX401" s="855">
        <f>EU401+1</f>
        <v>46</v>
      </c>
      <c r="EY401" s="853" t="s">
        <v>144</v>
      </c>
      <c r="EZ401" s="854" t="s">
        <v>93</v>
      </c>
      <c r="FA401" s="855">
        <f>EX401+1</f>
        <v>47</v>
      </c>
      <c r="FB401" s="854" t="s">
        <v>145</v>
      </c>
      <c r="FC401" s="854" t="s">
        <v>93</v>
      </c>
      <c r="FD401" s="855">
        <f>FA401+1</f>
        <v>48</v>
      </c>
      <c r="FE401" s="857" t="s">
        <v>128</v>
      </c>
      <c r="FF401" s="854" t="s">
        <v>93</v>
      </c>
      <c r="FG401" s="854">
        <f>FD401+1</f>
        <v>49</v>
      </c>
      <c r="FH401" s="499"/>
      <c r="FI401" s="436"/>
      <c r="FJ401" s="668"/>
      <c r="FK401" s="668"/>
      <c r="FL401" s="668"/>
      <c r="FM401" s="668"/>
      <c r="FN401" s="668"/>
      <c r="FO401" s="668"/>
      <c r="FP401" s="668"/>
      <c r="FQ401" s="668"/>
      <c r="FR401" s="668"/>
      <c r="FS401" s="433"/>
      <c r="FT401" s="433"/>
      <c r="FU401" s="433"/>
      <c r="FV401" s="433"/>
      <c r="FW401" s="433"/>
      <c r="FX401" s="433"/>
      <c r="FY401" s="433"/>
      <c r="FZ401" s="433"/>
      <c r="GA401" s="433"/>
      <c r="GB401" s="433"/>
      <c r="GC401" s="433"/>
      <c r="GD401" s="433"/>
      <c r="GE401" s="433"/>
      <c r="GF401" s="433"/>
      <c r="GG401" s="241"/>
      <c r="GH401" s="196"/>
      <c r="GI401" s="196"/>
      <c r="GJ401" s="196"/>
      <c r="GK401" s="196"/>
      <c r="GL401" s="196"/>
      <c r="GM401" s="196"/>
      <c r="GN401" s="196"/>
      <c r="GO401" s="196"/>
      <c r="GP401" s="196"/>
      <c r="GQ401" s="196"/>
      <c r="GR401" s="196"/>
      <c r="GS401" s="196"/>
      <c r="GT401" s="196"/>
      <c r="GU401" s="196"/>
      <c r="GV401" s="196"/>
      <c r="GW401" s="196"/>
      <c r="GX401" s="196"/>
      <c r="GY401" s="196"/>
      <c r="GZ401" s="196"/>
      <c r="HA401" s="196"/>
      <c r="HB401" s="196"/>
      <c r="HC401" s="196"/>
      <c r="HD401" s="196"/>
      <c r="HE401" s="196"/>
      <c r="HF401" s="436"/>
      <c r="HG401" s="436"/>
      <c r="HH401" s="436"/>
      <c r="HI401" s="436"/>
      <c r="HJ401" s="436"/>
      <c r="HK401" s="436"/>
      <c r="HL401" s="197"/>
      <c r="HM401" s="196"/>
      <c r="HN401" s="700" t="s">
        <v>168</v>
      </c>
      <c r="HO401" s="207"/>
      <c r="HP401" s="207"/>
      <c r="HQ401" s="171">
        <f>HQ398/HR398</f>
        <v>2912.0968421052635</v>
      </c>
      <c r="HR401" s="234">
        <f>HQ398/HR399</f>
        <v>2041.6915129151291</v>
      </c>
      <c r="HS401" s="234"/>
      <c r="HT401" s="213"/>
      <c r="HU401" s="167"/>
      <c r="HV401" s="158"/>
      <c r="HW401" s="185"/>
      <c r="HX401" s="468"/>
      <c r="HY401" s="346"/>
      <c r="HZ401" s="346"/>
      <c r="IA401" s="346"/>
      <c r="IB401" s="346"/>
      <c r="IC401" s="346"/>
      <c r="ID401" s="346"/>
      <c r="IE401" s="346"/>
      <c r="IF401" s="346"/>
      <c r="IG401" s="346"/>
      <c r="IH401" s="346"/>
      <c r="II401" s="346"/>
      <c r="IJ401" s="346"/>
      <c r="IK401" s="346"/>
      <c r="IL401" s="346"/>
      <c r="IM401" s="346"/>
      <c r="IN401" s="346"/>
      <c r="IO401" s="346"/>
      <c r="IP401" s="346"/>
      <c r="IQ401" s="346"/>
      <c r="IR401" s="346"/>
      <c r="IS401" s="346"/>
      <c r="IT401" s="346"/>
      <c r="IU401" s="346"/>
      <c r="IV401" s="346"/>
      <c r="IW401" s="346"/>
      <c r="IX401" s="346"/>
      <c r="IY401" s="346"/>
      <c r="IZ401" s="346"/>
      <c r="JA401" s="346"/>
      <c r="JB401" s="346"/>
      <c r="JC401" s="346"/>
      <c r="JD401" s="346"/>
      <c r="JE401" s="346"/>
      <c r="JF401" s="346"/>
      <c r="JG401" s="346"/>
      <c r="JH401" s="346"/>
      <c r="JI401" s="346"/>
      <c r="JJ401" s="346"/>
      <c r="JK401" s="346"/>
      <c r="JL401" s="346"/>
      <c r="JM401" s="346"/>
      <c r="JN401" s="346"/>
      <c r="JO401" s="346"/>
      <c r="JP401" s="346"/>
      <c r="JQ401" s="346"/>
      <c r="JR401" s="346"/>
      <c r="JS401" s="346"/>
      <c r="JT401" s="346"/>
      <c r="JU401" s="346"/>
    </row>
    <row r="402" spans="1:281" s="346" customFormat="1" ht="29.25" customHeight="1" x14ac:dyDescent="0.25">
      <c r="B402" s="421"/>
      <c r="C402" s="419"/>
      <c r="D402" s="422"/>
      <c r="E402" s="422"/>
      <c r="F402" s="418"/>
      <c r="G402" s="552"/>
      <c r="H402" s="426"/>
      <c r="I402" s="368"/>
      <c r="J402" s="368"/>
      <c r="K402" s="428"/>
      <c r="L402" s="367"/>
      <c r="M402" s="367"/>
      <c r="N402" s="367"/>
      <c r="O402" s="367"/>
      <c r="P402" s="367"/>
      <c r="Q402" s="427"/>
      <c r="R402" s="367"/>
      <c r="S402" s="367"/>
      <c r="T402" s="427"/>
      <c r="U402" s="367"/>
      <c r="V402" s="367"/>
      <c r="W402" s="427"/>
      <c r="X402" s="367"/>
      <c r="Y402" s="367"/>
      <c r="Z402" s="427"/>
      <c r="AA402" s="367"/>
      <c r="AB402" s="367"/>
      <c r="AC402" s="427"/>
      <c r="AD402" s="367"/>
      <c r="AE402" s="367"/>
      <c r="AF402" s="427"/>
      <c r="AG402" s="367"/>
      <c r="AH402" s="367"/>
      <c r="AI402" s="427"/>
      <c r="AJ402" s="367"/>
      <c r="AK402" s="367"/>
      <c r="AL402" s="427"/>
      <c r="AM402" s="367"/>
      <c r="AN402" s="367"/>
      <c r="AO402" s="427"/>
      <c r="AP402" s="367"/>
      <c r="AQ402" s="367"/>
      <c r="AR402" s="427"/>
      <c r="AS402" s="367"/>
      <c r="AT402" s="367"/>
      <c r="AU402" s="427"/>
      <c r="AV402" s="367"/>
      <c r="AW402" s="367"/>
      <c r="AX402" s="427"/>
      <c r="AY402" s="367"/>
      <c r="AZ402" s="367"/>
      <c r="BA402" s="427"/>
      <c r="BB402" s="367"/>
      <c r="BC402" s="367"/>
      <c r="BD402" s="427"/>
      <c r="BE402" s="367"/>
      <c r="BF402" s="487"/>
      <c r="BG402" s="427"/>
      <c r="BH402" s="367"/>
      <c r="BI402" s="574"/>
      <c r="BJ402" s="427"/>
      <c r="BK402" s="367"/>
      <c r="BL402" s="574"/>
      <c r="BM402" s="427"/>
      <c r="BN402" s="367"/>
      <c r="BO402" s="367"/>
      <c r="BP402" s="427"/>
      <c r="BQ402" s="367"/>
      <c r="BR402" s="367"/>
      <c r="BS402" s="427"/>
      <c r="BT402" s="367"/>
      <c r="BU402" s="367"/>
      <c r="BV402" s="427"/>
      <c r="BW402" s="367"/>
      <c r="BX402" s="367"/>
      <c r="BY402" s="427"/>
      <c r="BZ402" s="367"/>
      <c r="CA402" s="367"/>
      <c r="CB402" s="427"/>
      <c r="CC402" s="367"/>
      <c r="CD402" s="367"/>
      <c r="CE402" s="427"/>
      <c r="CF402" s="424"/>
      <c r="CG402" s="424"/>
      <c r="CH402" s="499"/>
      <c r="CI402" s="424"/>
      <c r="CJ402" s="427"/>
      <c r="CK402" s="427"/>
      <c r="CL402" s="427"/>
      <c r="CM402" s="427"/>
      <c r="CN402" s="499"/>
      <c r="CO402" s="367"/>
      <c r="CP402" s="499"/>
      <c r="CQ402" s="420"/>
      <c r="CR402" s="499"/>
      <c r="CS402" s="421" t="s">
        <v>147</v>
      </c>
      <c r="CT402" s="499"/>
      <c r="CU402" s="499"/>
      <c r="CV402" s="499"/>
      <c r="CW402" s="648"/>
      <c r="CX402" s="499"/>
      <c r="CY402" s="499"/>
      <c r="CZ402" s="499"/>
      <c r="DA402" s="499"/>
      <c r="DB402" s="499"/>
      <c r="DC402" s="499"/>
      <c r="DD402" s="499"/>
      <c r="DE402" s="499"/>
      <c r="DF402" s="499"/>
      <c r="DG402" s="499"/>
      <c r="DH402" s="499"/>
      <c r="DI402" s="499"/>
      <c r="DJ402" s="499"/>
      <c r="DK402" s="499"/>
      <c r="DL402" s="499"/>
      <c r="DM402" s="499"/>
      <c r="DN402" s="499"/>
      <c r="DO402" s="499"/>
      <c r="DP402" s="499"/>
      <c r="DQ402" s="499"/>
      <c r="DR402" s="499"/>
      <c r="DS402" s="499"/>
      <c r="DT402" s="499"/>
      <c r="DU402" s="499"/>
      <c r="DV402" s="499"/>
      <c r="DW402" s="499"/>
      <c r="DX402" s="499"/>
      <c r="DY402" s="499"/>
      <c r="DZ402" s="499"/>
      <c r="EA402" s="499"/>
      <c r="EB402" s="499"/>
      <c r="EC402" s="499"/>
      <c r="ED402" s="499"/>
      <c r="EE402" s="499"/>
      <c r="EF402" s="499"/>
      <c r="EG402" s="499"/>
      <c r="EH402" s="499"/>
      <c r="EI402" s="499"/>
      <c r="EJ402" s="499"/>
      <c r="EK402" s="499"/>
      <c r="EL402" s="499"/>
      <c r="EM402" s="499"/>
      <c r="EN402" s="499"/>
      <c r="EO402" s="499"/>
      <c r="EP402" s="499"/>
      <c r="EQ402" s="499"/>
      <c r="ER402" s="499"/>
      <c r="ES402" s="499"/>
      <c r="ET402" s="499"/>
      <c r="EU402" s="499"/>
      <c r="EV402" s="499"/>
      <c r="EW402" s="499"/>
      <c r="EX402" s="499"/>
      <c r="EY402" s="499"/>
      <c r="EZ402" s="499"/>
      <c r="FA402" s="499"/>
      <c r="FB402" s="499"/>
      <c r="FC402" s="499"/>
      <c r="FD402" s="499"/>
      <c r="FE402" s="499"/>
      <c r="FF402" s="499"/>
      <c r="FG402" s="499"/>
      <c r="FH402" s="499"/>
      <c r="FI402" s="436"/>
      <c r="FJ402" s="668"/>
      <c r="FK402" s="668"/>
      <c r="FL402" s="668"/>
      <c r="FM402" s="668"/>
      <c r="FN402" s="668"/>
      <c r="FO402" s="668"/>
      <c r="FP402" s="668"/>
      <c r="FQ402" s="668"/>
      <c r="FR402" s="668"/>
      <c r="FS402" s="433"/>
      <c r="FT402" s="433"/>
      <c r="FU402" s="433"/>
      <c r="FV402" s="433"/>
      <c r="FW402" s="433"/>
      <c r="FX402" s="433"/>
      <c r="FY402" s="433"/>
      <c r="FZ402" s="433"/>
      <c r="GA402" s="433"/>
      <c r="GB402" s="433"/>
      <c r="GC402" s="433"/>
      <c r="GD402" s="433"/>
      <c r="GE402" s="433"/>
      <c r="GF402" s="433"/>
      <c r="GG402" s="241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436"/>
      <c r="HG402" s="436"/>
      <c r="HH402" s="436"/>
      <c r="HI402" s="436"/>
      <c r="HJ402" s="436"/>
      <c r="HK402" s="436"/>
      <c r="HL402" s="197"/>
      <c r="HM402" s="196"/>
      <c r="HN402" s="700" t="s">
        <v>169</v>
      </c>
      <c r="HO402" s="207"/>
      <c r="HP402" s="207"/>
      <c r="HQ402" s="171">
        <f>HP398/HS398</f>
        <v>-1339.9950617283951</v>
      </c>
      <c r="HR402" s="234">
        <f>HR401*12.41</f>
        <v>25337.391675276751</v>
      </c>
      <c r="HS402" s="234"/>
      <c r="HT402" s="213"/>
      <c r="HU402" s="167"/>
      <c r="HV402" s="158"/>
      <c r="HW402" s="185"/>
      <c r="HX402" s="468"/>
    </row>
    <row r="403" spans="1:281" s="346" customFormat="1" ht="31.5" customHeight="1" x14ac:dyDescent="0.3">
      <c r="B403" s="421"/>
      <c r="C403" s="419"/>
      <c r="D403" s="422"/>
      <c r="E403" s="422"/>
      <c r="F403" s="418"/>
      <c r="G403" s="552"/>
      <c r="H403" s="426"/>
      <c r="I403" s="368"/>
      <c r="J403" s="368"/>
      <c r="K403" s="428"/>
      <c r="L403" s="367"/>
      <c r="M403" s="367"/>
      <c r="N403" s="367"/>
      <c r="O403" s="367"/>
      <c r="P403" s="367"/>
      <c r="Q403" s="427"/>
      <c r="R403" s="367"/>
      <c r="S403" s="367"/>
      <c r="T403" s="427"/>
      <c r="U403" s="367"/>
      <c r="V403" s="367"/>
      <c r="W403" s="427"/>
      <c r="X403" s="367"/>
      <c r="Y403" s="367"/>
      <c r="Z403" s="427"/>
      <c r="AA403" s="367"/>
      <c r="AB403" s="367"/>
      <c r="AC403" s="427"/>
      <c r="AD403" s="367"/>
      <c r="AE403" s="367"/>
      <c r="AF403" s="427"/>
      <c r="AG403" s="367"/>
      <c r="AH403" s="367"/>
      <c r="AI403" s="427"/>
      <c r="AJ403" s="367"/>
      <c r="AK403" s="367"/>
      <c r="AL403" s="427"/>
      <c r="AM403" s="367"/>
      <c r="AN403" s="367"/>
      <c r="AO403" s="427"/>
      <c r="AP403" s="367"/>
      <c r="AQ403" s="367"/>
      <c r="AR403" s="427"/>
      <c r="AS403" s="367"/>
      <c r="AT403" s="367"/>
      <c r="AU403" s="427"/>
      <c r="AV403" s="367"/>
      <c r="AW403" s="367"/>
      <c r="AX403" s="427"/>
      <c r="AY403" s="367"/>
      <c r="AZ403" s="367"/>
      <c r="BA403" s="427"/>
      <c r="BB403" s="367"/>
      <c r="BC403" s="367"/>
      <c r="BD403" s="427"/>
      <c r="BE403" s="367"/>
      <c r="BF403" s="487"/>
      <c r="BG403" s="427"/>
      <c r="BH403" s="367"/>
      <c r="BI403" s="574"/>
      <c r="BJ403" s="427"/>
      <c r="BK403" s="367"/>
      <c r="BL403" s="574"/>
      <c r="BM403" s="427"/>
      <c r="BN403" s="367"/>
      <c r="BO403" s="367"/>
      <c r="BP403" s="427"/>
      <c r="BQ403" s="367"/>
      <c r="BR403" s="367"/>
      <c r="BS403" s="427"/>
      <c r="BT403" s="367"/>
      <c r="BU403" s="367"/>
      <c r="BV403" s="427"/>
      <c r="BW403" s="367"/>
      <c r="BX403" s="367"/>
      <c r="BY403" s="427"/>
      <c r="BZ403" s="367"/>
      <c r="CA403" s="367"/>
      <c r="CB403" s="427"/>
      <c r="CC403" s="367"/>
      <c r="CD403" s="367"/>
      <c r="CE403" s="427"/>
      <c r="CF403" s="424"/>
      <c r="CG403" s="424"/>
      <c r="CH403" s="499"/>
      <c r="CI403" s="424"/>
      <c r="CJ403" s="427"/>
      <c r="CK403" s="427"/>
      <c r="CL403" s="427"/>
      <c r="CM403" s="427"/>
      <c r="CN403" s="499"/>
      <c r="CO403" s="316" t="s">
        <v>52</v>
      </c>
      <c r="CP403" s="499"/>
      <c r="CQ403" s="420"/>
      <c r="CR403" s="499"/>
      <c r="CS403" s="421"/>
      <c r="CT403" s="499"/>
      <c r="CU403" s="499"/>
      <c r="CV403" s="499"/>
      <c r="CW403" s="648"/>
      <c r="CX403" s="499"/>
      <c r="CY403" s="499"/>
      <c r="CZ403" s="499"/>
      <c r="DA403" s="499"/>
      <c r="DB403" s="499"/>
      <c r="DC403" s="499"/>
      <c r="DD403" s="499"/>
      <c r="DE403" s="499"/>
      <c r="DF403" s="499"/>
      <c r="DG403" s="499"/>
      <c r="DH403" s="499"/>
      <c r="DI403" s="499"/>
      <c r="DJ403" s="499"/>
      <c r="DK403" s="499"/>
      <c r="DL403" s="499"/>
      <c r="DM403" s="499"/>
      <c r="DN403" s="499"/>
      <c r="DO403" s="499"/>
      <c r="DP403" s="499"/>
      <c r="DQ403" s="499"/>
      <c r="DR403" s="499"/>
      <c r="DS403" s="499"/>
      <c r="DT403" s="499"/>
      <c r="DU403" s="499"/>
      <c r="DV403" s="499"/>
      <c r="DW403" s="499"/>
      <c r="DX403" s="499"/>
      <c r="DY403" s="499"/>
      <c r="DZ403" s="499"/>
      <c r="EA403" s="499"/>
      <c r="EB403" s="499"/>
      <c r="EC403" s="499"/>
      <c r="ED403" s="499"/>
      <c r="EE403" s="499"/>
      <c r="EF403" s="499"/>
      <c r="EG403" s="499"/>
      <c r="EH403" s="499"/>
      <c r="EI403" s="499"/>
      <c r="EJ403" s="499"/>
      <c r="EK403" s="499"/>
      <c r="EL403" s="499"/>
      <c r="EM403" s="499"/>
      <c r="EN403" s="499"/>
      <c r="EO403" s="499"/>
      <c r="EP403" s="499"/>
      <c r="EQ403" s="499"/>
      <c r="ER403" s="499"/>
      <c r="ES403" s="499"/>
      <c r="ET403" s="499"/>
      <c r="EU403" s="499"/>
      <c r="EV403" s="499"/>
      <c r="EW403" s="499"/>
      <c r="EX403" s="499"/>
      <c r="EY403" s="499"/>
      <c r="EZ403" s="499"/>
      <c r="FA403" s="499"/>
      <c r="FB403" s="499"/>
      <c r="FC403" s="499"/>
      <c r="FD403" s="499"/>
      <c r="FE403" s="499"/>
      <c r="FF403" s="499"/>
      <c r="FG403" s="499"/>
      <c r="FH403" s="499"/>
      <c r="FI403" s="436"/>
      <c r="FJ403" s="668"/>
      <c r="FK403" s="668"/>
      <c r="FL403" s="668"/>
      <c r="FM403" s="668"/>
      <c r="FN403" s="668"/>
      <c r="FO403" s="668"/>
      <c r="FP403" s="668"/>
      <c r="FQ403" s="668"/>
      <c r="FR403" s="668"/>
      <c r="FS403" s="433"/>
      <c r="FT403" s="433"/>
      <c r="FU403" s="433"/>
      <c r="FV403" s="433"/>
      <c r="FW403" s="433"/>
      <c r="FX403" s="433"/>
      <c r="FY403" s="433"/>
      <c r="FZ403" s="433"/>
      <c r="GA403" s="433"/>
      <c r="GB403" s="433"/>
      <c r="GC403" s="433"/>
      <c r="GD403" s="433"/>
      <c r="GE403" s="433"/>
      <c r="GF403" s="433"/>
      <c r="GG403" s="241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65"/>
      <c r="HG403" s="65"/>
      <c r="HH403" s="65"/>
      <c r="HI403" s="436"/>
      <c r="HJ403" s="65"/>
      <c r="HK403" s="436"/>
      <c r="HL403" s="197"/>
      <c r="HM403" s="196"/>
      <c r="HN403" s="865" t="s">
        <v>0</v>
      </c>
      <c r="HO403" s="866" t="s">
        <v>4</v>
      </c>
      <c r="HP403" s="866" t="s">
        <v>5</v>
      </c>
      <c r="HQ403" s="867" t="s">
        <v>159</v>
      </c>
      <c r="HR403" s="868" t="s">
        <v>4</v>
      </c>
      <c r="HS403" s="866" t="s">
        <v>5</v>
      </c>
      <c r="HT403" s="869" t="s">
        <v>102</v>
      </c>
      <c r="HU403" s="870" t="s">
        <v>1</v>
      </c>
      <c r="HV403" s="871" t="s">
        <v>56</v>
      </c>
      <c r="HW403" s="353"/>
      <c r="HX403" s="534"/>
    </row>
    <row r="404" spans="1:281" s="27" customFormat="1" ht="24" customHeight="1" x14ac:dyDescent="0.25">
      <c r="A404" s="432"/>
      <c r="B404" s="746"/>
      <c r="C404" s="238">
        <f t="shared" ref="C404:C408" si="2894">F377</f>
        <v>5436.02</v>
      </c>
      <c r="D404" s="299">
        <f t="shared" ref="D404:D408" si="2895">B377</f>
        <v>44409</v>
      </c>
      <c r="E404" s="747"/>
      <c r="F404" s="750" t="s">
        <v>162</v>
      </c>
      <c r="G404" s="752">
        <f>HO398</f>
        <v>661837.99999999977</v>
      </c>
      <c r="H404" s="748"/>
      <c r="J404" s="30"/>
      <c r="K404" s="65"/>
      <c r="L404" s="197"/>
      <c r="M404" s="196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  <c r="BC404" s="432"/>
      <c r="BD404" s="432"/>
      <c r="BE404" s="432"/>
      <c r="BF404" s="432"/>
      <c r="BG404" s="432"/>
      <c r="BH404" s="432"/>
      <c r="BI404" s="432"/>
      <c r="BJ404" s="432"/>
      <c r="CQ404" s="725"/>
      <c r="FH404" s="432"/>
      <c r="FI404" s="436"/>
      <c r="FJ404" s="668"/>
      <c r="FK404" s="668"/>
      <c r="FL404" s="668"/>
      <c r="FM404" s="668"/>
      <c r="FN404" s="668"/>
      <c r="FO404" s="668"/>
      <c r="FP404" s="668"/>
      <c r="FQ404" s="668"/>
      <c r="FR404" s="668"/>
      <c r="FS404" s="433"/>
      <c r="FT404" s="433"/>
      <c r="FU404" s="433"/>
      <c r="FV404" s="433"/>
      <c r="FW404" s="433"/>
      <c r="FX404" s="433"/>
      <c r="FY404" s="433"/>
      <c r="FZ404" s="433"/>
      <c r="GA404" s="433"/>
      <c r="GB404" s="433"/>
      <c r="GC404" s="433"/>
      <c r="GD404" s="433"/>
      <c r="GE404" s="433"/>
      <c r="GF404" s="433"/>
      <c r="GG404" s="241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436"/>
      <c r="HG404" s="436"/>
      <c r="HH404" s="436"/>
      <c r="HI404" s="432"/>
      <c r="HJ404" s="436"/>
      <c r="HK404" s="436"/>
      <c r="HL404" s="197"/>
      <c r="HM404" s="196"/>
      <c r="HN404" s="196"/>
      <c r="HO404" s="429"/>
      <c r="HP404" s="420"/>
      <c r="HQ404" s="196"/>
      <c r="HR404" s="367"/>
      <c r="HS404" s="367"/>
      <c r="HT404" s="427"/>
      <c r="HU404" s="429"/>
      <c r="HV404" s="369"/>
      <c r="HW404" s="425"/>
      <c r="HX404" s="423"/>
    </row>
    <row r="405" spans="1:281" s="27" customFormat="1" ht="24" customHeight="1" x14ac:dyDescent="0.3">
      <c r="A405" s="432"/>
      <c r="B405" s="20"/>
      <c r="C405" s="238">
        <f t="shared" si="2894"/>
        <v>3370.92</v>
      </c>
      <c r="D405" s="299">
        <f t="shared" si="2895"/>
        <v>44440</v>
      </c>
      <c r="E405" s="299"/>
      <c r="F405" s="750" t="s">
        <v>13</v>
      </c>
      <c r="G405" s="745">
        <f>HR398</f>
        <v>190</v>
      </c>
      <c r="H405" s="298"/>
      <c r="J405" s="432"/>
      <c r="K405" s="65"/>
      <c r="L405" s="197"/>
      <c r="M405" s="196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  <c r="BC405" s="432"/>
      <c r="BD405" s="432"/>
      <c r="BE405" s="432"/>
      <c r="BF405" s="432"/>
      <c r="BG405" s="432"/>
      <c r="BH405" s="432"/>
      <c r="BI405" s="432"/>
      <c r="BJ405" s="432"/>
      <c r="CQ405" s="725"/>
      <c r="FH405" s="432"/>
      <c r="FI405" s="436"/>
      <c r="FJ405" s="668"/>
      <c r="FK405" s="668"/>
      <c r="FL405" s="668"/>
      <c r="FM405" s="668"/>
      <c r="FN405" s="668"/>
      <c r="FO405" s="668"/>
      <c r="FP405" s="668"/>
      <c r="FQ405" s="668"/>
      <c r="FR405" s="668"/>
      <c r="FS405" s="433"/>
      <c r="FT405" s="433"/>
      <c r="FU405" s="433"/>
      <c r="FV405" s="433"/>
      <c r="FW405" s="433"/>
      <c r="FX405" s="433"/>
      <c r="FY405" s="433"/>
      <c r="FZ405" s="433"/>
      <c r="GA405" s="433"/>
      <c r="GB405" s="433"/>
      <c r="GC405" s="433"/>
      <c r="GD405" s="433"/>
      <c r="GE405" s="433"/>
      <c r="GF405" s="433"/>
      <c r="GG405" s="241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436"/>
      <c r="HG405" s="436"/>
      <c r="HH405" s="436"/>
      <c r="HI405" s="432"/>
      <c r="HJ405" s="436"/>
      <c r="HK405" s="436"/>
      <c r="HL405" s="197"/>
      <c r="HM405" s="196"/>
      <c r="HN405" s="346"/>
      <c r="HO405" s="759"/>
      <c r="HP405" s="760"/>
      <c r="HQ405" s="743"/>
      <c r="HR405" s="761"/>
      <c r="HS405" s="758"/>
      <c r="HT405" s="425"/>
      <c r="HU405" s="423"/>
      <c r="HV405" s="65"/>
      <c r="HW405" s="197"/>
      <c r="HX405" s="196"/>
    </row>
    <row r="406" spans="1:281" s="27" customFormat="1" ht="24" customHeight="1" x14ac:dyDescent="0.25">
      <c r="A406" s="432"/>
      <c r="B406" s="20"/>
      <c r="C406" s="238">
        <f t="shared" si="2894"/>
        <v>1459.2599999999998</v>
      </c>
      <c r="D406" s="299">
        <f t="shared" si="2895"/>
        <v>44470</v>
      </c>
      <c r="E406" s="299"/>
      <c r="F406" s="750" t="s">
        <v>48</v>
      </c>
      <c r="G406" s="237">
        <f>G404/G405</f>
        <v>3483.357894736841</v>
      </c>
      <c r="H406" s="298"/>
      <c r="J406" s="432"/>
      <c r="K406" s="65"/>
      <c r="L406" s="197"/>
      <c r="M406" s="196"/>
      <c r="S406" s="432"/>
      <c r="T406" s="432"/>
      <c r="U406" s="432"/>
      <c r="V406" s="432"/>
      <c r="W406" s="432"/>
      <c r="X406" s="432"/>
      <c r="Y406" s="432"/>
      <c r="Z406" s="432"/>
      <c r="AA406" s="432"/>
      <c r="AB406" s="432"/>
      <c r="AC406" s="432"/>
      <c r="AD406" s="432"/>
      <c r="AE406" s="432"/>
      <c r="AF406" s="432"/>
      <c r="AG406" s="432"/>
      <c r="AH406" s="432"/>
      <c r="AL406" s="432"/>
      <c r="AM406" s="432"/>
      <c r="AN406" s="432"/>
      <c r="AO406" s="432"/>
      <c r="AP406" s="432"/>
      <c r="AQ406" s="432"/>
      <c r="AR406" s="432"/>
      <c r="AS406" s="432"/>
      <c r="AT406" s="432"/>
      <c r="AU406" s="432"/>
      <c r="AV406" s="432"/>
      <c r="AW406" s="432"/>
      <c r="AX406" s="432"/>
      <c r="AY406" s="432"/>
      <c r="AZ406" s="432"/>
      <c r="BA406" s="432"/>
      <c r="BB406" s="432"/>
      <c r="BC406" s="432"/>
      <c r="BD406" s="432"/>
      <c r="BE406" s="432"/>
      <c r="BF406" s="432"/>
      <c r="BG406" s="432"/>
      <c r="BH406" s="432"/>
      <c r="BI406" s="432"/>
      <c r="BJ406" s="432"/>
      <c r="CQ406" s="725"/>
      <c r="FH406" s="432"/>
      <c r="FI406" s="436"/>
      <c r="FJ406" s="668"/>
      <c r="FK406" s="668"/>
      <c r="FL406" s="668"/>
      <c r="FM406" s="668"/>
      <c r="FN406" s="668"/>
      <c r="FO406" s="668"/>
      <c r="FP406" s="668"/>
      <c r="FQ406" s="668"/>
      <c r="FR406" s="668"/>
      <c r="FS406" s="433"/>
      <c r="FT406" s="433"/>
      <c r="FU406" s="433"/>
      <c r="FV406" s="433"/>
      <c r="FW406" s="433"/>
      <c r="FX406" s="433"/>
      <c r="FY406" s="433"/>
      <c r="FZ406" s="433"/>
      <c r="GA406" s="433"/>
      <c r="GB406" s="433"/>
      <c r="GC406" s="433"/>
      <c r="GD406" s="433"/>
      <c r="GE406" s="433"/>
      <c r="GF406" s="433"/>
      <c r="GG406" s="241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436"/>
      <c r="HG406" s="436"/>
      <c r="HH406" s="436"/>
      <c r="HI406" s="432"/>
      <c r="HJ406" s="436"/>
      <c r="HK406" s="436"/>
      <c r="HL406" s="197"/>
      <c r="HM406" s="196"/>
      <c r="HQ406" s="744"/>
    </row>
    <row r="407" spans="1:281" s="27" customFormat="1" ht="24" customHeight="1" x14ac:dyDescent="0.25">
      <c r="A407" s="432"/>
      <c r="B407" s="20"/>
      <c r="C407" s="238">
        <f t="shared" si="2894"/>
        <v>9197.7799999999988</v>
      </c>
      <c r="D407" s="299">
        <f t="shared" si="2895"/>
        <v>44501</v>
      </c>
      <c r="E407" s="299"/>
      <c r="F407" s="750" t="s">
        <v>49</v>
      </c>
      <c r="G407" s="302">
        <f>HN397</f>
        <v>26901.9</v>
      </c>
      <c r="H407" s="298"/>
      <c r="J407" s="432"/>
      <c r="K407" s="65"/>
      <c r="L407" s="197"/>
      <c r="M407" s="196"/>
      <c r="S407" s="432"/>
      <c r="T407" s="432"/>
      <c r="U407" s="432"/>
      <c r="V407" s="432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  <c r="BC407" s="432"/>
      <c r="BD407" s="432"/>
      <c r="BE407" s="432"/>
      <c r="BF407" s="432"/>
      <c r="BG407" s="432"/>
      <c r="BH407" s="432"/>
      <c r="BI407" s="432"/>
      <c r="BJ407" s="432"/>
      <c r="CQ407" s="725"/>
      <c r="FH407" s="432"/>
      <c r="FI407" s="436"/>
      <c r="FJ407" s="668"/>
      <c r="FK407" s="668"/>
      <c r="FL407" s="668"/>
      <c r="FM407" s="668"/>
      <c r="FN407" s="668"/>
      <c r="FO407" s="668"/>
      <c r="FP407" s="668"/>
      <c r="FQ407" s="668"/>
      <c r="FR407" s="668"/>
      <c r="FS407" s="433"/>
      <c r="FT407" s="433"/>
      <c r="FU407" s="433"/>
      <c r="FV407" s="433"/>
      <c r="FW407" s="433"/>
      <c r="FX407" s="433"/>
      <c r="FY407" s="433"/>
      <c r="FZ407" s="433"/>
      <c r="GA407" s="433"/>
      <c r="GB407" s="433"/>
      <c r="GC407" s="433"/>
      <c r="GD407" s="433"/>
      <c r="GE407" s="433"/>
      <c r="GF407" s="433"/>
      <c r="GG407" s="241"/>
      <c r="GH407" s="196"/>
      <c r="GI407" s="196"/>
      <c r="GJ407" s="196"/>
      <c r="GK407" s="196"/>
      <c r="GL407" s="196"/>
      <c r="GM407" s="196"/>
      <c r="GN407" s="196"/>
      <c r="GO407" s="196"/>
      <c r="GP407" s="196"/>
      <c r="GQ407" s="196"/>
      <c r="GR407" s="196"/>
      <c r="GS407" s="196"/>
      <c r="GT407" s="196"/>
      <c r="GU407" s="196"/>
      <c r="GV407" s="196"/>
      <c r="GW407" s="196"/>
      <c r="GX407" s="196"/>
      <c r="GY407" s="196"/>
      <c r="GZ407" s="196"/>
      <c r="HA407" s="196"/>
      <c r="HB407" s="196"/>
      <c r="HC407" s="196"/>
      <c r="HD407" s="196"/>
      <c r="HE407" s="196"/>
      <c r="HF407" s="436"/>
      <c r="HG407" s="436"/>
      <c r="HH407" s="436"/>
      <c r="HI407" s="432"/>
      <c r="HJ407" s="436"/>
      <c r="HK407" s="436"/>
      <c r="HL407" s="197"/>
      <c r="HM407" s="196"/>
      <c r="HQ407" s="744"/>
    </row>
    <row r="408" spans="1:281" s="27" customFormat="1" ht="24" customHeight="1" x14ac:dyDescent="0.25">
      <c r="A408" s="432"/>
      <c r="B408" s="20"/>
      <c r="C408" s="238">
        <f t="shared" si="2894"/>
        <v>1341.52</v>
      </c>
      <c r="D408" s="299">
        <f t="shared" si="2895"/>
        <v>44531</v>
      </c>
      <c r="E408" s="299"/>
      <c r="F408" s="750"/>
      <c r="G408" s="237"/>
      <c r="H408" s="298"/>
      <c r="J408" s="432"/>
      <c r="K408" s="65"/>
      <c r="L408" s="197"/>
      <c r="M408" s="196"/>
      <c r="S408" s="432"/>
      <c r="T408" s="432"/>
      <c r="U408" s="432"/>
      <c r="V408" s="432"/>
      <c r="W408" s="432"/>
      <c r="X408" s="432"/>
      <c r="Y408" s="432"/>
      <c r="Z408" s="432"/>
      <c r="AA408" s="432"/>
      <c r="AB408" s="432"/>
      <c r="AC408" s="432"/>
      <c r="AD408" s="432"/>
      <c r="AE408" s="432"/>
      <c r="AF408" s="432"/>
      <c r="AG408" s="432"/>
      <c r="AH408" s="432"/>
      <c r="AL408" s="432"/>
      <c r="AM408" s="432"/>
      <c r="AN408" s="432"/>
      <c r="AO408" s="432"/>
      <c r="AP408" s="432"/>
      <c r="AQ408" s="432"/>
      <c r="AR408" s="432"/>
      <c r="AS408" s="432"/>
      <c r="AT408" s="432"/>
      <c r="AU408" s="432"/>
      <c r="AV408" s="432"/>
      <c r="AW408" s="432"/>
      <c r="AX408" s="432"/>
      <c r="AY408" s="432"/>
      <c r="AZ408" s="432"/>
      <c r="BA408" s="432"/>
      <c r="BB408" s="432"/>
      <c r="BC408" s="432"/>
      <c r="BD408" s="432"/>
      <c r="BE408" s="432"/>
      <c r="BF408" s="432"/>
      <c r="BG408" s="432"/>
      <c r="BH408" s="432"/>
      <c r="BI408" s="432"/>
      <c r="BJ408" s="432"/>
      <c r="CQ408" s="725"/>
      <c r="FH408" s="432"/>
      <c r="FI408" s="436"/>
      <c r="FJ408" s="668"/>
      <c r="FK408" s="668"/>
      <c r="FL408" s="668"/>
      <c r="FM408" s="668"/>
      <c r="FN408" s="668"/>
      <c r="FO408" s="668"/>
      <c r="FP408" s="668"/>
      <c r="FQ408" s="668"/>
      <c r="FR408" s="668"/>
      <c r="FS408" s="433"/>
      <c r="FT408" s="433"/>
      <c r="FU408" s="433"/>
      <c r="FV408" s="433"/>
      <c r="FW408" s="433"/>
      <c r="FX408" s="433"/>
      <c r="FY408" s="433"/>
      <c r="FZ408" s="433"/>
      <c r="GA408" s="433"/>
      <c r="GB408" s="433"/>
      <c r="GC408" s="433"/>
      <c r="GD408" s="433"/>
      <c r="GE408" s="433"/>
      <c r="GF408" s="433"/>
      <c r="GG408" s="241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65"/>
      <c r="HG408" s="65"/>
      <c r="HH408" s="65"/>
      <c r="HI408" s="432"/>
      <c r="HJ408" s="346"/>
      <c r="HK408" s="436"/>
      <c r="HL408" s="346"/>
      <c r="HM408" s="346"/>
      <c r="HQ408" s="744"/>
    </row>
    <row r="409" spans="1:281" s="27" customFormat="1" ht="24" customHeight="1" x14ac:dyDescent="0.25">
      <c r="A409" s="432"/>
      <c r="B409" s="20"/>
      <c r="C409" s="238">
        <f t="shared" ref="C409:C415" si="2896">F385</f>
        <v>8187.1399999999985</v>
      </c>
      <c r="D409" s="299">
        <f t="shared" ref="D409:D415" si="2897">B385</f>
        <v>44562</v>
      </c>
      <c r="E409" s="299"/>
      <c r="F409" s="750" t="s">
        <v>163</v>
      </c>
      <c r="G409" s="237">
        <f>HP398</f>
        <v>-108539.59999999999</v>
      </c>
      <c r="H409" s="298"/>
      <c r="J409" s="432"/>
      <c r="K409" s="65"/>
      <c r="L409" s="197"/>
      <c r="M409" s="196"/>
      <c r="S409" s="432"/>
      <c r="T409" s="432"/>
      <c r="U409" s="432"/>
      <c r="V409" s="432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  <c r="BC409" s="432"/>
      <c r="BD409" s="432"/>
      <c r="BE409" s="432"/>
      <c r="BF409" s="432"/>
      <c r="BG409" s="432"/>
      <c r="BH409" s="432"/>
      <c r="BI409" s="432"/>
      <c r="BJ409" s="432"/>
      <c r="CQ409" s="725"/>
      <c r="FH409" s="432"/>
      <c r="HI409" s="432"/>
      <c r="HK409" s="436"/>
      <c r="HQ409" s="744"/>
    </row>
    <row r="410" spans="1:281" s="27" customFormat="1" ht="24" customHeight="1" x14ac:dyDescent="0.25">
      <c r="A410" s="432"/>
      <c r="B410" s="20"/>
      <c r="C410" s="238">
        <f t="shared" si="2896"/>
        <v>-3511.12</v>
      </c>
      <c r="D410" s="299">
        <f t="shared" si="2897"/>
        <v>44593</v>
      </c>
      <c r="E410" s="299"/>
      <c r="F410" s="750" t="s">
        <v>12</v>
      </c>
      <c r="G410" s="301">
        <f>HS398</f>
        <v>81</v>
      </c>
      <c r="H410" s="298"/>
      <c r="J410" s="432"/>
      <c r="K410" s="65"/>
      <c r="L410" s="197"/>
      <c r="M410" s="196"/>
      <c r="S410" s="432"/>
      <c r="T410" s="432"/>
      <c r="U410" s="432"/>
      <c r="V410" s="432"/>
      <c r="W410" s="432"/>
      <c r="X410" s="432"/>
      <c r="Y410" s="432"/>
      <c r="Z410" s="432"/>
      <c r="AA410" s="432"/>
      <c r="AB410" s="432"/>
      <c r="AC410" s="432"/>
      <c r="AD410" s="432"/>
      <c r="AE410" s="432"/>
      <c r="AF410" s="432"/>
      <c r="AG410" s="432"/>
      <c r="AH410" s="432"/>
      <c r="AL410" s="432"/>
      <c r="AM410" s="432"/>
      <c r="AN410" s="432"/>
      <c r="AO410" s="432"/>
      <c r="AP410" s="432"/>
      <c r="AQ410" s="432"/>
      <c r="AR410" s="432"/>
      <c r="AS410" s="432"/>
      <c r="AT410" s="432"/>
      <c r="AU410" s="432"/>
      <c r="AV410" s="432"/>
      <c r="AW410" s="432"/>
      <c r="AX410" s="432"/>
      <c r="AY410" s="432"/>
      <c r="AZ410" s="432"/>
      <c r="BA410" s="432"/>
      <c r="BB410" s="432"/>
      <c r="BC410" s="432"/>
      <c r="BD410" s="432"/>
      <c r="BE410" s="432"/>
      <c r="BF410" s="432"/>
      <c r="BG410" s="432"/>
      <c r="BH410" s="432"/>
      <c r="BI410" s="432"/>
      <c r="BJ410" s="432"/>
      <c r="CQ410" s="725"/>
      <c r="FH410" s="432"/>
      <c r="HI410" s="432"/>
      <c r="HK410" s="436"/>
      <c r="HQ410" s="744"/>
    </row>
    <row r="411" spans="1:281" s="27" customFormat="1" ht="24" customHeight="1" x14ac:dyDescent="0.25">
      <c r="A411" s="432"/>
      <c r="B411" s="20"/>
      <c r="C411" s="238">
        <f t="shared" si="2896"/>
        <v>17861.11</v>
      </c>
      <c r="D411" s="299">
        <f t="shared" si="2897"/>
        <v>44621</v>
      </c>
      <c r="E411" s="299"/>
      <c r="F411" s="750" t="s">
        <v>50</v>
      </c>
      <c r="G411" s="237">
        <f>G409/G410</f>
        <v>-1339.9950617283951</v>
      </c>
      <c r="H411" s="298"/>
      <c r="J411" s="432"/>
      <c r="K411" s="436"/>
      <c r="L411" s="197"/>
      <c r="M411" s="196"/>
      <c r="S411" s="432"/>
      <c r="T411" s="432"/>
      <c r="U411" s="432"/>
      <c r="V411" s="432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  <c r="BC411" s="432"/>
      <c r="BD411" s="432"/>
      <c r="BE411" s="432"/>
      <c r="BF411" s="432"/>
      <c r="BG411" s="432"/>
      <c r="BH411" s="432"/>
      <c r="BI411" s="432"/>
      <c r="BJ411" s="432"/>
      <c r="CQ411" s="725"/>
      <c r="FH411" s="432"/>
      <c r="HI411" s="432"/>
      <c r="HK411" s="436"/>
      <c r="HQ411" s="744"/>
    </row>
    <row r="412" spans="1:281" s="27" customFormat="1" ht="24" customHeight="1" x14ac:dyDescent="0.25">
      <c r="A412" s="432"/>
      <c r="B412" s="20"/>
      <c r="C412" s="238">
        <f t="shared" si="2896"/>
        <v>18534.940000000002</v>
      </c>
      <c r="D412" s="299">
        <f t="shared" si="2897"/>
        <v>44652</v>
      </c>
      <c r="E412" s="299"/>
      <c r="F412" s="750" t="s">
        <v>11</v>
      </c>
      <c r="G412" s="302">
        <f>HN399</f>
        <v>-7170.62</v>
      </c>
      <c r="H412" s="298"/>
      <c r="J412" s="432"/>
      <c r="K412" s="436"/>
      <c r="L412" s="197"/>
      <c r="M412" s="196"/>
      <c r="S412" s="432"/>
      <c r="T412" s="432"/>
      <c r="U412" s="432"/>
      <c r="V412" s="432"/>
      <c r="W412" s="432"/>
      <c r="X412" s="432"/>
      <c r="Y412" s="432"/>
      <c r="Z412" s="432"/>
      <c r="AA412" s="432"/>
      <c r="AB412" s="432"/>
      <c r="AC412" s="432"/>
      <c r="AD412" s="432"/>
      <c r="AE412" s="432"/>
      <c r="AF412" s="432"/>
      <c r="AG412" s="432"/>
      <c r="AH412" s="432"/>
      <c r="AL412" s="432"/>
      <c r="AM412" s="432"/>
      <c r="AN412" s="432"/>
      <c r="AO412" s="432"/>
      <c r="AP412" s="432"/>
      <c r="AQ412" s="432"/>
      <c r="AR412" s="432"/>
      <c r="AS412" s="432"/>
      <c r="AT412" s="432"/>
      <c r="AU412" s="432"/>
      <c r="AV412" s="432"/>
      <c r="AW412" s="432"/>
      <c r="AX412" s="432"/>
      <c r="AY412" s="432"/>
      <c r="AZ412" s="432"/>
      <c r="BA412" s="432"/>
      <c r="BB412" s="432"/>
      <c r="BC412" s="432"/>
      <c r="BD412" s="432"/>
      <c r="BE412" s="432"/>
      <c r="BF412" s="432"/>
      <c r="BG412" s="432"/>
      <c r="BH412" s="432"/>
      <c r="BI412" s="432"/>
      <c r="BJ412" s="432"/>
      <c r="CQ412" s="725"/>
      <c r="FH412" s="432"/>
      <c r="HI412" s="432"/>
      <c r="HK412" s="436"/>
      <c r="HQ412" s="744"/>
    </row>
    <row r="413" spans="1:281" s="27" customFormat="1" ht="24" customHeight="1" x14ac:dyDescent="0.25">
      <c r="A413" s="432"/>
      <c r="B413" s="20"/>
      <c r="C413" s="238">
        <f t="shared" si="2896"/>
        <v>-3971.4799999999996</v>
      </c>
      <c r="D413" s="299">
        <f t="shared" si="2897"/>
        <v>44682</v>
      </c>
      <c r="E413" s="299"/>
      <c r="F413" s="750"/>
      <c r="G413" s="237"/>
      <c r="H413" s="298"/>
      <c r="J413" s="432"/>
      <c r="K413" s="65"/>
      <c r="L413" s="371"/>
      <c r="M413" s="370"/>
      <c r="S413" s="432"/>
      <c r="T413" s="432"/>
      <c r="U413" s="432"/>
      <c r="V413" s="432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  <c r="BC413" s="432"/>
      <c r="BD413" s="432"/>
      <c r="BE413" s="432"/>
      <c r="BF413" s="432"/>
      <c r="BG413" s="432"/>
      <c r="BH413" s="432"/>
      <c r="BI413" s="432"/>
      <c r="BJ413" s="432"/>
      <c r="CQ413" s="725"/>
      <c r="FH413" s="432"/>
      <c r="HI413" s="432"/>
      <c r="HK413" s="436"/>
      <c r="HQ413" s="744"/>
    </row>
    <row r="414" spans="1:281" s="27" customFormat="1" ht="24" customHeight="1" x14ac:dyDescent="0.25">
      <c r="A414" s="432"/>
      <c r="B414" s="20"/>
      <c r="C414" s="238">
        <f t="shared" si="2896"/>
        <v>15684.26</v>
      </c>
      <c r="D414" s="299">
        <f t="shared" si="2897"/>
        <v>44713</v>
      </c>
      <c r="E414" s="299"/>
      <c r="F414" s="751" t="s">
        <v>161</v>
      </c>
      <c r="G414" s="237">
        <f>G409+G404</f>
        <v>553298.39999999979</v>
      </c>
      <c r="H414" s="298"/>
      <c r="J414" s="432"/>
      <c r="K414" s="65"/>
      <c r="L414" s="326"/>
      <c r="M414" s="325"/>
      <c r="S414" s="432"/>
      <c r="T414" s="432"/>
      <c r="U414" s="432"/>
      <c r="V414" s="432"/>
      <c r="W414" s="432"/>
      <c r="X414" s="432"/>
      <c r="Y414" s="432"/>
      <c r="Z414" s="432"/>
      <c r="AA414" s="432"/>
      <c r="AB414" s="432"/>
      <c r="AC414" s="432"/>
      <c r="AD414" s="432"/>
      <c r="AE414" s="432"/>
      <c r="AF414" s="432"/>
      <c r="AG414" s="432"/>
      <c r="AH414" s="432"/>
      <c r="AL414" s="432"/>
      <c r="AM414" s="432"/>
      <c r="AN414" s="432"/>
      <c r="AO414" s="432"/>
      <c r="AP414" s="432"/>
      <c r="AQ414" s="432"/>
      <c r="AR414" s="432"/>
      <c r="AS414" s="432"/>
      <c r="AT414" s="432"/>
      <c r="AU414" s="432"/>
      <c r="AV414" s="432"/>
      <c r="AW414" s="432"/>
      <c r="AX414" s="432"/>
      <c r="AY414" s="432"/>
      <c r="AZ414" s="432"/>
      <c r="BA414" s="432"/>
      <c r="BB414" s="432"/>
      <c r="BC414" s="432"/>
      <c r="BD414" s="432"/>
      <c r="BE414" s="432"/>
      <c r="BF414" s="432"/>
      <c r="BG414" s="432"/>
      <c r="BH414" s="432"/>
      <c r="BI414" s="432"/>
      <c r="BJ414" s="432"/>
      <c r="CQ414" s="725"/>
      <c r="FH414" s="432"/>
      <c r="HI414" s="432"/>
      <c r="HK414" s="436"/>
      <c r="HQ414" s="744"/>
    </row>
    <row r="415" spans="1:281" s="27" customFormat="1" ht="24" customHeight="1" x14ac:dyDescent="0.25">
      <c r="A415" s="432"/>
      <c r="B415" s="20"/>
      <c r="C415" s="238">
        <f t="shared" si="2896"/>
        <v>-7170.62</v>
      </c>
      <c r="D415" s="299">
        <f t="shared" si="2897"/>
        <v>44743</v>
      </c>
      <c r="E415" s="299"/>
      <c r="F415" s="751" t="s">
        <v>3</v>
      </c>
      <c r="G415" s="237">
        <f>MIN(HV55:HV398)</f>
        <v>-7170.6199999999953</v>
      </c>
      <c r="H415" s="298"/>
      <c r="J415" s="432"/>
      <c r="K415" s="65"/>
      <c r="L415" s="37"/>
      <c r="M415" s="65"/>
      <c r="S415" s="432"/>
      <c r="T415" s="432"/>
      <c r="U415" s="432"/>
      <c r="V415" s="432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CQ415" s="725"/>
      <c r="FH415" s="432"/>
      <c r="HI415" s="432"/>
      <c r="HK415" s="436"/>
      <c r="HQ415" s="744"/>
    </row>
    <row r="416" spans="1:281" s="27" customFormat="1" ht="24" customHeight="1" x14ac:dyDescent="0.25">
      <c r="A416" s="432"/>
      <c r="B416" s="20"/>
      <c r="C416" s="238">
        <f>SUM(C404:C415)</f>
        <v>66419.73000000001</v>
      </c>
      <c r="D416" s="298" t="s">
        <v>150</v>
      </c>
      <c r="E416" s="299"/>
      <c r="F416" s="750" t="s">
        <v>167</v>
      </c>
      <c r="G416" s="303">
        <f>G414/-G415</f>
        <v>77.161863269842797</v>
      </c>
      <c r="H416" s="298"/>
      <c r="J416" s="432"/>
      <c r="K416" s="65"/>
      <c r="L416" s="37"/>
      <c r="M416" s="65"/>
      <c r="S416" s="432"/>
      <c r="T416" s="432"/>
      <c r="U416" s="432"/>
      <c r="V416" s="432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  <c r="BC416" s="432"/>
      <c r="BD416" s="432"/>
      <c r="BE416" s="432"/>
      <c r="BF416" s="432"/>
      <c r="BG416" s="432"/>
      <c r="BH416" s="432"/>
      <c r="BI416" s="432"/>
      <c r="BJ416" s="432"/>
      <c r="CQ416" s="725"/>
      <c r="FH416" s="432"/>
      <c r="HI416" s="432"/>
      <c r="HK416" s="436"/>
      <c r="HQ416" s="744"/>
    </row>
    <row r="417" spans="1:225" s="27" customFormat="1" ht="24" customHeight="1" x14ac:dyDescent="0.25">
      <c r="A417" s="432"/>
      <c r="B417" s="20"/>
      <c r="C417" s="911">
        <f>F398</f>
        <v>66419.73</v>
      </c>
      <c r="D417" s="910" t="s">
        <v>202</v>
      </c>
      <c r="E417" s="299"/>
      <c r="F417" s="751"/>
      <c r="G417" s="303"/>
      <c r="H417" s="298"/>
      <c r="J417" s="432"/>
      <c r="K417" s="65"/>
      <c r="L417" s="37"/>
      <c r="M417" s="65"/>
      <c r="S417" s="432"/>
      <c r="T417" s="432"/>
      <c r="U417" s="432"/>
      <c r="V417" s="432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432"/>
      <c r="BE417" s="432"/>
      <c r="BF417" s="432"/>
      <c r="BG417" s="432"/>
      <c r="BH417" s="432"/>
      <c r="BI417" s="432"/>
      <c r="BJ417" s="432"/>
      <c r="CQ417" s="725"/>
      <c r="FH417" s="432"/>
      <c r="HI417" s="432"/>
      <c r="HK417" s="436"/>
      <c r="HQ417" s="744"/>
    </row>
    <row r="418" spans="1:225" s="27" customFormat="1" ht="18.75" customHeight="1" x14ac:dyDescent="0.25">
      <c r="A418" s="432"/>
      <c r="B418" s="20"/>
      <c r="C418" s="298"/>
      <c r="D418" s="298"/>
      <c r="E418" s="299"/>
      <c r="F418" s="751"/>
      <c r="G418" s="304"/>
      <c r="H418" s="298"/>
      <c r="J418" s="432"/>
      <c r="K418" s="65"/>
      <c r="L418" s="37"/>
      <c r="M418" s="65"/>
      <c r="S418" s="432"/>
      <c r="T418" s="432"/>
      <c r="U418" s="432"/>
      <c r="V418" s="432"/>
      <c r="W418" s="432"/>
      <c r="X418" s="432"/>
      <c r="Y418" s="432"/>
      <c r="Z418" s="432"/>
      <c r="AA418" s="432"/>
      <c r="AB418" s="432"/>
      <c r="AC418" s="432"/>
      <c r="AD418" s="432"/>
      <c r="AE418" s="432"/>
      <c r="AF418" s="432"/>
      <c r="AG418" s="432"/>
      <c r="AH418" s="432"/>
      <c r="AL418" s="432"/>
      <c r="AM418" s="432"/>
      <c r="AN418" s="432"/>
      <c r="AO418" s="432"/>
      <c r="AP418" s="432"/>
      <c r="AQ418" s="432"/>
      <c r="AR418" s="432"/>
      <c r="AS418" s="432"/>
      <c r="AT418" s="432"/>
      <c r="AU418" s="432"/>
      <c r="AV418" s="432"/>
      <c r="AW418" s="432"/>
      <c r="AX418" s="432"/>
      <c r="AY418" s="432"/>
      <c r="AZ418" s="432"/>
      <c r="BA418" s="432"/>
      <c r="BB418" s="432"/>
      <c r="BC418" s="432"/>
      <c r="BD418" s="432"/>
      <c r="BE418" s="432"/>
      <c r="BF418" s="432"/>
      <c r="BG418" s="432"/>
      <c r="BH418" s="432"/>
      <c r="BI418" s="432"/>
      <c r="BJ418" s="432"/>
      <c r="CQ418" s="725"/>
      <c r="FH418" s="432"/>
      <c r="HI418" s="432"/>
      <c r="HK418" s="436"/>
      <c r="HQ418" s="744"/>
    </row>
    <row r="419" spans="1:225" s="27" customFormat="1" ht="18.75" customHeight="1" x14ac:dyDescent="0.25">
      <c r="A419" s="432"/>
      <c r="B419" s="20"/>
      <c r="C419" s="298"/>
      <c r="D419" s="298"/>
      <c r="E419" s="299" t="s">
        <v>16</v>
      </c>
      <c r="F419" s="298"/>
      <c r="G419" s="298"/>
      <c r="H419" s="298" t="s">
        <v>18</v>
      </c>
      <c r="J419" s="432"/>
      <c r="K419" s="65"/>
      <c r="L419" s="37"/>
      <c r="M419" s="65"/>
      <c r="S419" s="432"/>
      <c r="T419" s="432"/>
      <c r="U419" s="432"/>
      <c r="V419" s="432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  <c r="BC419" s="432"/>
      <c r="BD419" s="432"/>
      <c r="BE419" s="432"/>
      <c r="BF419" s="432"/>
      <c r="BG419" s="432"/>
      <c r="BH419" s="432"/>
      <c r="BI419" s="432"/>
      <c r="BJ419" s="432"/>
      <c r="CQ419" s="725"/>
      <c r="FH419" s="432"/>
      <c r="HI419" s="432"/>
      <c r="HK419" s="436"/>
      <c r="HQ419" s="744"/>
    </row>
    <row r="420" spans="1:225" s="27" customFormat="1" ht="18.75" customHeight="1" x14ac:dyDescent="0.25">
      <c r="A420" s="432"/>
      <c r="B420" s="20"/>
      <c r="C420" s="306">
        <f>F68</f>
        <v>11148.47</v>
      </c>
      <c r="D420" s="305">
        <f t="shared" ref="D420:D442" si="2898">B21</f>
        <v>2000</v>
      </c>
      <c r="E420" s="307">
        <f>F420*C420</f>
        <v>11148.47</v>
      </c>
      <c r="F420" s="812">
        <f t="shared" ref="F420:F441" si="2899">(C420&gt;0)*1</f>
        <v>1</v>
      </c>
      <c r="G420" s="308">
        <f t="shared" ref="G420:G442" si="2900">(C420&lt;0)*1</f>
        <v>0</v>
      </c>
      <c r="H420" s="307">
        <f t="shared" ref="H420:H442" si="2901">-C420*-G420</f>
        <v>0</v>
      </c>
      <c r="J420" s="432"/>
      <c r="K420" s="65"/>
      <c r="L420" s="37"/>
      <c r="M420" s="65"/>
      <c r="S420" s="432"/>
      <c r="T420" s="432"/>
      <c r="U420" s="432"/>
      <c r="V420" s="432"/>
      <c r="W420" s="432"/>
      <c r="X420" s="432"/>
      <c r="Y420" s="432"/>
      <c r="Z420" s="432"/>
      <c r="AA420" s="432"/>
      <c r="AB420" s="432"/>
      <c r="AC420" s="432"/>
      <c r="AD420" s="432"/>
      <c r="AE420" s="432"/>
      <c r="AF420" s="432"/>
      <c r="AG420" s="432"/>
      <c r="AH420" s="432"/>
      <c r="AL420" s="432"/>
      <c r="AM420" s="432"/>
      <c r="AN420" s="432"/>
      <c r="AO420" s="432"/>
      <c r="AP420" s="432"/>
      <c r="AQ420" s="432"/>
      <c r="AR420" s="432"/>
      <c r="AS420" s="432"/>
      <c r="AT420" s="432"/>
      <c r="AU420" s="432"/>
      <c r="AV420" s="432"/>
      <c r="AW420" s="432"/>
      <c r="AX420" s="432"/>
      <c r="AY420" s="432"/>
      <c r="AZ420" s="432"/>
      <c r="BA420" s="432"/>
      <c r="BB420" s="432"/>
      <c r="BC420" s="432"/>
      <c r="BD420" s="432"/>
      <c r="BE420" s="432"/>
      <c r="BF420" s="432"/>
      <c r="BG420" s="432"/>
      <c r="BH420" s="432"/>
      <c r="BI420" s="432"/>
      <c r="BJ420" s="432"/>
      <c r="CQ420" s="725"/>
      <c r="FH420" s="432"/>
      <c r="HI420" s="432"/>
      <c r="HK420" s="436"/>
      <c r="HQ420" s="744"/>
    </row>
    <row r="421" spans="1:225" s="27" customFormat="1" ht="18.75" customHeight="1" x14ac:dyDescent="0.25">
      <c r="A421" s="432"/>
      <c r="B421" s="20"/>
      <c r="C421" s="306">
        <f>F83</f>
        <v>5575.01</v>
      </c>
      <c r="D421" s="305">
        <f t="shared" si="2898"/>
        <v>2001</v>
      </c>
      <c r="E421" s="307">
        <f>F421*C421</f>
        <v>5575.01</v>
      </c>
      <c r="F421" s="812">
        <f t="shared" si="2899"/>
        <v>1</v>
      </c>
      <c r="G421" s="308">
        <f t="shared" si="2900"/>
        <v>0</v>
      </c>
      <c r="H421" s="307">
        <f t="shared" si="2901"/>
        <v>0</v>
      </c>
      <c r="J421" s="432"/>
      <c r="K421" s="65"/>
      <c r="L421" s="37"/>
      <c r="M421" s="65"/>
      <c r="S421" s="432"/>
      <c r="T421" s="432"/>
      <c r="U421" s="432"/>
      <c r="V421" s="432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  <c r="BC421" s="432"/>
      <c r="BD421" s="432"/>
      <c r="BE421" s="432"/>
      <c r="BF421" s="432"/>
      <c r="BG421" s="432"/>
      <c r="BH421" s="432"/>
      <c r="BI421" s="432"/>
      <c r="BJ421" s="432"/>
      <c r="CQ421" s="725"/>
      <c r="FH421" s="432"/>
      <c r="HI421" s="432"/>
      <c r="HK421" s="436"/>
      <c r="HQ421" s="744"/>
    </row>
    <row r="422" spans="1:225" s="27" customFormat="1" ht="18.75" customHeight="1" x14ac:dyDescent="0.25">
      <c r="A422" s="432"/>
      <c r="B422" s="20"/>
      <c r="C422" s="306">
        <f>F83</f>
        <v>5575.01</v>
      </c>
      <c r="D422" s="305">
        <f t="shared" si="2898"/>
        <v>2002</v>
      </c>
      <c r="E422" s="307">
        <f>F98</f>
        <v>5703.19</v>
      </c>
      <c r="F422" s="812">
        <f t="shared" si="2899"/>
        <v>1</v>
      </c>
      <c r="G422" s="308">
        <f t="shared" si="2900"/>
        <v>0</v>
      </c>
      <c r="H422" s="307">
        <f t="shared" si="2901"/>
        <v>0</v>
      </c>
      <c r="J422" s="432"/>
      <c r="K422" s="65"/>
      <c r="L422" s="37"/>
      <c r="M422" s="65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  <c r="BC422" s="432"/>
      <c r="BD422" s="432"/>
      <c r="BE422" s="432"/>
      <c r="BF422" s="432"/>
      <c r="BG422" s="432"/>
      <c r="BH422" s="432"/>
      <c r="BI422" s="432"/>
      <c r="BJ422" s="432"/>
      <c r="CQ422" s="725"/>
      <c r="FH422" s="432"/>
      <c r="HI422" s="432"/>
      <c r="HK422" s="436"/>
      <c r="HQ422" s="744"/>
    </row>
    <row r="423" spans="1:225" s="27" customFormat="1" ht="18.75" customHeight="1" x14ac:dyDescent="0.25">
      <c r="A423" s="432"/>
      <c r="B423" s="20"/>
      <c r="C423" s="306">
        <f>F113</f>
        <v>6558.73</v>
      </c>
      <c r="D423" s="305">
        <f t="shared" si="2898"/>
        <v>2003</v>
      </c>
      <c r="E423" s="307">
        <f t="shared" ref="E423:E441" si="2902">F423*C423</f>
        <v>6558.73</v>
      </c>
      <c r="F423" s="812">
        <f t="shared" si="2899"/>
        <v>1</v>
      </c>
      <c r="G423" s="308">
        <f t="shared" si="2900"/>
        <v>0</v>
      </c>
      <c r="H423" s="307">
        <f t="shared" si="2901"/>
        <v>0</v>
      </c>
      <c r="J423" s="432"/>
      <c r="K423" s="65"/>
      <c r="L423" s="37"/>
      <c r="M423" s="65"/>
      <c r="S423" s="432"/>
      <c r="T423" s="432"/>
      <c r="U423" s="432"/>
      <c r="V423" s="432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  <c r="BC423" s="432"/>
      <c r="BD423" s="432"/>
      <c r="BE423" s="432"/>
      <c r="BF423" s="432"/>
      <c r="BG423" s="432"/>
      <c r="BH423" s="432"/>
      <c r="BI423" s="432"/>
      <c r="BJ423" s="432"/>
      <c r="CQ423" s="725"/>
      <c r="FH423" s="432"/>
      <c r="HI423" s="432"/>
      <c r="HK423" s="436"/>
      <c r="HQ423" s="744"/>
    </row>
    <row r="424" spans="1:225" s="27" customFormat="1" ht="18.75" customHeight="1" x14ac:dyDescent="0.25">
      <c r="A424" s="432"/>
      <c r="B424" s="20"/>
      <c r="C424" s="306">
        <f>F128</f>
        <v>4082.26</v>
      </c>
      <c r="D424" s="305">
        <f t="shared" si="2898"/>
        <v>2004</v>
      </c>
      <c r="E424" s="307">
        <f t="shared" si="2902"/>
        <v>4082.26</v>
      </c>
      <c r="F424" s="812">
        <f t="shared" si="2899"/>
        <v>1</v>
      </c>
      <c r="G424" s="308">
        <f t="shared" si="2900"/>
        <v>0</v>
      </c>
      <c r="H424" s="307">
        <f t="shared" si="2901"/>
        <v>0</v>
      </c>
      <c r="J424" s="432"/>
      <c r="K424" s="65"/>
      <c r="L424" s="37"/>
      <c r="M424" s="65"/>
      <c r="S424" s="432"/>
      <c r="T424" s="432"/>
      <c r="U424" s="432"/>
      <c r="V424" s="432"/>
      <c r="W424" s="432"/>
      <c r="X424" s="432"/>
      <c r="Y424" s="432"/>
      <c r="Z424" s="432"/>
      <c r="AA424" s="432"/>
      <c r="AB424" s="432"/>
      <c r="AC424" s="432"/>
      <c r="AD424" s="432"/>
      <c r="AE424" s="432"/>
      <c r="AF424" s="432"/>
      <c r="AG424" s="432"/>
      <c r="AH424" s="432"/>
      <c r="AL424" s="432"/>
      <c r="AM424" s="432"/>
      <c r="AN424" s="432"/>
      <c r="AO424" s="432"/>
      <c r="AP424" s="432"/>
      <c r="AQ424" s="432"/>
      <c r="AR424" s="432"/>
      <c r="AS424" s="432"/>
      <c r="AT424" s="432"/>
      <c r="AU424" s="432"/>
      <c r="AV424" s="432"/>
      <c r="AW424" s="432"/>
      <c r="AX424" s="432"/>
      <c r="AY424" s="432"/>
      <c r="AZ424" s="432"/>
      <c r="BA424" s="432"/>
      <c r="BB424" s="432"/>
      <c r="BC424" s="432"/>
      <c r="BD424" s="432"/>
      <c r="BE424" s="432"/>
      <c r="BF424" s="432"/>
      <c r="BG424" s="432"/>
      <c r="BH424" s="432"/>
      <c r="BI424" s="432"/>
      <c r="BJ424" s="432"/>
      <c r="CQ424" s="725"/>
      <c r="FH424" s="432"/>
      <c r="HI424" s="432"/>
      <c r="HK424" s="436"/>
      <c r="HQ424" s="744"/>
    </row>
    <row r="425" spans="1:225" s="27" customFormat="1" ht="18.75" customHeight="1" x14ac:dyDescent="0.25">
      <c r="A425" s="432"/>
      <c r="B425" s="20"/>
      <c r="C425" s="306">
        <f>F143</f>
        <v>7652.51</v>
      </c>
      <c r="D425" s="305">
        <f t="shared" si="2898"/>
        <v>2005</v>
      </c>
      <c r="E425" s="307">
        <f t="shared" si="2902"/>
        <v>7652.51</v>
      </c>
      <c r="F425" s="812">
        <f t="shared" si="2899"/>
        <v>1</v>
      </c>
      <c r="G425" s="308">
        <f t="shared" si="2900"/>
        <v>0</v>
      </c>
      <c r="H425" s="307">
        <f t="shared" si="2901"/>
        <v>0</v>
      </c>
      <c r="J425" s="432"/>
      <c r="K425" s="65"/>
      <c r="L425" s="37"/>
      <c r="M425" s="65"/>
      <c r="S425" s="432"/>
      <c r="T425" s="432"/>
      <c r="U425" s="432"/>
      <c r="V425" s="432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  <c r="BC425" s="432"/>
      <c r="BD425" s="432"/>
      <c r="BE425" s="432"/>
      <c r="BF425" s="432"/>
      <c r="BG425" s="432"/>
      <c r="BH425" s="432"/>
      <c r="BI425" s="432"/>
      <c r="BJ425" s="432"/>
      <c r="CQ425" s="725"/>
      <c r="FH425" s="432"/>
      <c r="HI425" s="432"/>
      <c r="HK425" s="436"/>
      <c r="HQ425" s="744"/>
    </row>
    <row r="426" spans="1:225" s="27" customFormat="1" ht="18.75" customHeight="1" x14ac:dyDescent="0.25">
      <c r="A426" s="432"/>
      <c r="B426" s="20"/>
      <c r="C426" s="306">
        <f>F158</f>
        <v>5446.51</v>
      </c>
      <c r="D426" s="305">
        <f t="shared" si="2898"/>
        <v>2006</v>
      </c>
      <c r="E426" s="307">
        <f t="shared" si="2902"/>
        <v>5446.51</v>
      </c>
      <c r="F426" s="812">
        <f t="shared" si="2899"/>
        <v>1</v>
      </c>
      <c r="G426" s="308">
        <f t="shared" si="2900"/>
        <v>0</v>
      </c>
      <c r="H426" s="307">
        <f t="shared" si="2901"/>
        <v>0</v>
      </c>
      <c r="J426" s="432"/>
      <c r="K426" s="65"/>
      <c r="L426" s="37"/>
      <c r="M426" s="65"/>
      <c r="S426" s="432"/>
      <c r="T426" s="432"/>
      <c r="U426" s="432"/>
      <c r="V426" s="432"/>
      <c r="W426" s="432"/>
      <c r="X426" s="432"/>
      <c r="Y426" s="432"/>
      <c r="Z426" s="432"/>
      <c r="AA426" s="432"/>
      <c r="AB426" s="432"/>
      <c r="AC426" s="432"/>
      <c r="AD426" s="432"/>
      <c r="AE426" s="432"/>
      <c r="AF426" s="432"/>
      <c r="AG426" s="432"/>
      <c r="AH426" s="432"/>
      <c r="AL426" s="432"/>
      <c r="AM426" s="432"/>
      <c r="AN426" s="432"/>
      <c r="AO426" s="432"/>
      <c r="AP426" s="432"/>
      <c r="AQ426" s="432"/>
      <c r="AR426" s="432"/>
      <c r="AS426" s="432"/>
      <c r="AT426" s="432"/>
      <c r="AU426" s="432"/>
      <c r="AV426" s="432"/>
      <c r="AW426" s="432"/>
      <c r="AX426" s="432"/>
      <c r="AY426" s="432"/>
      <c r="AZ426" s="432"/>
      <c r="BA426" s="432"/>
      <c r="BB426" s="432"/>
      <c r="BC426" s="432"/>
      <c r="BD426" s="432"/>
      <c r="BE426" s="432"/>
      <c r="BF426" s="432"/>
      <c r="BG426" s="432"/>
      <c r="BH426" s="432"/>
      <c r="BI426" s="432"/>
      <c r="BJ426" s="432"/>
      <c r="CQ426" s="725"/>
      <c r="FH426" s="432"/>
      <c r="HI426" s="432"/>
      <c r="HK426" s="436"/>
      <c r="HQ426" s="744"/>
    </row>
    <row r="427" spans="1:225" s="27" customFormat="1" ht="18.75" customHeight="1" x14ac:dyDescent="0.25">
      <c r="A427" s="432"/>
      <c r="B427" s="20"/>
      <c r="C427" s="306">
        <f>F173</f>
        <v>11533.75</v>
      </c>
      <c r="D427" s="305">
        <f t="shared" si="2898"/>
        <v>2007</v>
      </c>
      <c r="E427" s="307">
        <f t="shared" si="2902"/>
        <v>11533.75</v>
      </c>
      <c r="F427" s="812">
        <f t="shared" si="2899"/>
        <v>1</v>
      </c>
      <c r="G427" s="308">
        <f t="shared" si="2900"/>
        <v>0</v>
      </c>
      <c r="H427" s="307">
        <f t="shared" si="2901"/>
        <v>0</v>
      </c>
      <c r="J427" s="432"/>
      <c r="K427" s="65"/>
      <c r="L427" s="37"/>
      <c r="M427" s="65"/>
      <c r="S427" s="432"/>
      <c r="T427" s="432"/>
      <c r="U427" s="432"/>
      <c r="V427" s="432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  <c r="BC427" s="432"/>
      <c r="BD427" s="432"/>
      <c r="BE427" s="432"/>
      <c r="BF427" s="432"/>
      <c r="BG427" s="432"/>
      <c r="BH427" s="432"/>
      <c r="BI427" s="432"/>
      <c r="BJ427" s="432"/>
      <c r="CQ427" s="725"/>
      <c r="FH427" s="432"/>
      <c r="HI427" s="432"/>
      <c r="HK427" s="436"/>
      <c r="HQ427" s="744"/>
    </row>
    <row r="428" spans="1:225" s="27" customFormat="1" ht="18.75" customHeight="1" x14ac:dyDescent="0.25">
      <c r="A428" s="432"/>
      <c r="B428" s="20"/>
      <c r="C428" s="306">
        <f>F188</f>
        <v>28852.98</v>
      </c>
      <c r="D428" s="305">
        <f t="shared" si="2898"/>
        <v>2008</v>
      </c>
      <c r="E428" s="307">
        <f t="shared" si="2902"/>
        <v>28852.98</v>
      </c>
      <c r="F428" s="812">
        <f t="shared" si="2899"/>
        <v>1</v>
      </c>
      <c r="G428" s="308">
        <f t="shared" si="2900"/>
        <v>0</v>
      </c>
      <c r="H428" s="307">
        <f t="shared" si="2901"/>
        <v>0</v>
      </c>
      <c r="J428" s="432"/>
      <c r="K428" s="65"/>
      <c r="L428" s="37"/>
      <c r="M428" s="65"/>
      <c r="S428" s="432"/>
      <c r="T428" s="432"/>
      <c r="U428" s="432"/>
      <c r="V428" s="432"/>
      <c r="W428" s="432"/>
      <c r="X428" s="432"/>
      <c r="Y428" s="432"/>
      <c r="Z428" s="432"/>
      <c r="AA428" s="432"/>
      <c r="AB428" s="432"/>
      <c r="AC428" s="432"/>
      <c r="AD428" s="432"/>
      <c r="AE428" s="432"/>
      <c r="AF428" s="432"/>
      <c r="AG428" s="432"/>
      <c r="AH428" s="432"/>
      <c r="AL428" s="432"/>
      <c r="AM428" s="432"/>
      <c r="AN428" s="432"/>
      <c r="AO428" s="432"/>
      <c r="AP428" s="432"/>
      <c r="AQ428" s="432"/>
      <c r="AR428" s="432"/>
      <c r="AS428" s="432"/>
      <c r="AT428" s="432"/>
      <c r="AU428" s="432"/>
      <c r="AV428" s="432"/>
      <c r="AW428" s="432"/>
      <c r="AX428" s="432"/>
      <c r="AY428" s="432"/>
      <c r="AZ428" s="432"/>
      <c r="BA428" s="432"/>
      <c r="BB428" s="432"/>
      <c r="BC428" s="432"/>
      <c r="BD428" s="432"/>
      <c r="BE428" s="432"/>
      <c r="BF428" s="432"/>
      <c r="BG428" s="432"/>
      <c r="BH428" s="432"/>
      <c r="BI428" s="432"/>
      <c r="BJ428" s="432"/>
      <c r="CQ428" s="725"/>
      <c r="FH428" s="432"/>
      <c r="HI428" s="432"/>
      <c r="HK428" s="436"/>
      <c r="HQ428" s="744"/>
    </row>
    <row r="429" spans="1:225" s="27" customFormat="1" ht="18.75" customHeight="1" x14ac:dyDescent="0.25">
      <c r="A429" s="432"/>
      <c r="B429" s="20"/>
      <c r="C429" s="306">
        <f>F203</f>
        <v>16833.099999999999</v>
      </c>
      <c r="D429" s="305">
        <f t="shared" si="2898"/>
        <v>2009</v>
      </c>
      <c r="E429" s="307">
        <f t="shared" si="2902"/>
        <v>16833.099999999999</v>
      </c>
      <c r="F429" s="812">
        <f t="shared" si="2899"/>
        <v>1</v>
      </c>
      <c r="G429" s="308">
        <f t="shared" si="2900"/>
        <v>0</v>
      </c>
      <c r="H429" s="307">
        <f t="shared" si="2901"/>
        <v>0</v>
      </c>
      <c r="J429" s="432"/>
      <c r="K429" s="65"/>
      <c r="L429" s="37"/>
      <c r="M429" s="65"/>
      <c r="S429" s="432"/>
      <c r="T429" s="432"/>
      <c r="U429" s="432"/>
      <c r="V429" s="432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  <c r="BC429" s="432"/>
      <c r="BD429" s="432"/>
      <c r="BE429" s="432"/>
      <c r="BF429" s="432"/>
      <c r="BG429" s="432"/>
      <c r="BH429" s="432"/>
      <c r="BI429" s="432"/>
      <c r="BJ429" s="432"/>
      <c r="CQ429" s="725"/>
      <c r="FH429" s="432"/>
      <c r="HI429" s="432"/>
      <c r="HK429" s="436"/>
      <c r="HQ429" s="744"/>
    </row>
    <row r="430" spans="1:225" s="27" customFormat="1" ht="18.75" customHeight="1" x14ac:dyDescent="0.25">
      <c r="A430" s="432"/>
      <c r="B430" s="20"/>
      <c r="C430" s="306">
        <f>F218</f>
        <v>6458.85</v>
      </c>
      <c r="D430" s="305">
        <f t="shared" si="2898"/>
        <v>2010</v>
      </c>
      <c r="E430" s="307">
        <f t="shared" si="2902"/>
        <v>6458.85</v>
      </c>
      <c r="F430" s="812">
        <f t="shared" si="2899"/>
        <v>1</v>
      </c>
      <c r="G430" s="308">
        <f t="shared" si="2900"/>
        <v>0</v>
      </c>
      <c r="H430" s="307">
        <f t="shared" si="2901"/>
        <v>0</v>
      </c>
      <c r="J430" s="432"/>
      <c r="K430" s="65"/>
      <c r="L430" s="37"/>
      <c r="M430" s="65"/>
      <c r="S430" s="432"/>
      <c r="T430" s="432"/>
      <c r="U430" s="432"/>
      <c r="V430" s="432"/>
      <c r="W430" s="432"/>
      <c r="X430" s="432"/>
      <c r="Y430" s="432"/>
      <c r="Z430" s="432"/>
      <c r="AA430" s="432"/>
      <c r="AB430" s="432"/>
      <c r="AC430" s="432"/>
      <c r="AD430" s="432"/>
      <c r="AE430" s="432"/>
      <c r="AF430" s="432"/>
      <c r="AG430" s="432"/>
      <c r="AH430" s="432"/>
      <c r="AL430" s="432"/>
      <c r="AM430" s="432"/>
      <c r="AN430" s="432"/>
      <c r="AO430" s="432"/>
      <c r="AP430" s="432"/>
      <c r="AQ430" s="432"/>
      <c r="AR430" s="432"/>
      <c r="AS430" s="432"/>
      <c r="AT430" s="432"/>
      <c r="AU430" s="432"/>
      <c r="AV430" s="432"/>
      <c r="AW430" s="432"/>
      <c r="AX430" s="432"/>
      <c r="AY430" s="432"/>
      <c r="AZ430" s="432"/>
      <c r="BA430" s="432"/>
      <c r="BB430" s="432"/>
      <c r="BC430" s="432"/>
      <c r="BD430" s="432"/>
      <c r="BE430" s="432"/>
      <c r="BF430" s="432"/>
      <c r="BG430" s="432"/>
      <c r="BH430" s="432"/>
      <c r="BI430" s="432"/>
      <c r="BJ430" s="432"/>
      <c r="CQ430" s="725"/>
      <c r="FH430" s="432"/>
      <c r="HI430" s="432"/>
      <c r="HK430" s="436"/>
      <c r="HQ430" s="744"/>
    </row>
    <row r="431" spans="1:225" s="27" customFormat="1" ht="18.75" customHeight="1" x14ac:dyDescent="0.25">
      <c r="A431" s="432"/>
      <c r="B431" s="20"/>
      <c r="C431" s="306">
        <f>F233</f>
        <v>1190.6300000000001</v>
      </c>
      <c r="D431" s="305">
        <f t="shared" si="2898"/>
        <v>2011</v>
      </c>
      <c r="E431" s="307">
        <f t="shared" si="2902"/>
        <v>1190.6300000000001</v>
      </c>
      <c r="F431" s="812">
        <f t="shared" si="2899"/>
        <v>1</v>
      </c>
      <c r="G431" s="308">
        <f t="shared" si="2900"/>
        <v>0</v>
      </c>
      <c r="H431" s="307">
        <f t="shared" si="2901"/>
        <v>0</v>
      </c>
      <c r="J431" s="432"/>
      <c r="K431" s="65"/>
      <c r="L431" s="37"/>
      <c r="M431" s="65"/>
      <c r="S431" s="432"/>
      <c r="T431" s="432"/>
      <c r="U431" s="432"/>
      <c r="V431" s="432"/>
      <c r="W431" s="432"/>
      <c r="X431" s="432"/>
      <c r="Y431" s="432"/>
      <c r="Z431" s="432"/>
      <c r="AA431" s="432"/>
      <c r="AB431" s="432"/>
      <c r="AC431" s="432"/>
      <c r="AD431" s="432"/>
      <c r="AE431" s="432"/>
      <c r="AF431" s="432"/>
      <c r="AG431" s="432"/>
      <c r="AH431" s="432"/>
      <c r="AL431" s="432"/>
      <c r="AM431" s="432"/>
      <c r="AN431" s="432"/>
      <c r="AO431" s="432"/>
      <c r="AP431" s="432"/>
      <c r="AQ431" s="432"/>
      <c r="AR431" s="432"/>
      <c r="AS431" s="432"/>
      <c r="AT431" s="432"/>
      <c r="AU431" s="432"/>
      <c r="AV431" s="432"/>
      <c r="AW431" s="432"/>
      <c r="AX431" s="432"/>
      <c r="AY431" s="432"/>
      <c r="AZ431" s="432"/>
      <c r="BA431" s="432"/>
      <c r="BB431" s="432"/>
      <c r="BC431" s="432"/>
      <c r="BD431" s="432"/>
      <c r="BE431" s="432"/>
      <c r="BF431" s="432"/>
      <c r="BG431" s="432"/>
      <c r="BH431" s="432"/>
      <c r="BI431" s="432"/>
      <c r="BJ431" s="432"/>
      <c r="CQ431" s="725"/>
      <c r="FH431" s="432"/>
      <c r="HI431" s="432"/>
      <c r="HK431" s="436"/>
      <c r="HQ431" s="744"/>
    </row>
    <row r="432" spans="1:225" s="27" customFormat="1" ht="18.75" customHeight="1" x14ac:dyDescent="0.25">
      <c r="A432" s="432"/>
      <c r="B432" s="20"/>
      <c r="C432" s="306">
        <f>F248</f>
        <v>15765.53</v>
      </c>
      <c r="D432" s="305">
        <f t="shared" si="2898"/>
        <v>2012</v>
      </c>
      <c r="E432" s="307">
        <f t="shared" si="2902"/>
        <v>15765.53</v>
      </c>
      <c r="F432" s="812">
        <f t="shared" si="2899"/>
        <v>1</v>
      </c>
      <c r="G432" s="308">
        <f t="shared" si="2900"/>
        <v>0</v>
      </c>
      <c r="H432" s="307">
        <f t="shared" si="2901"/>
        <v>0</v>
      </c>
      <c r="J432" s="432"/>
      <c r="K432" s="65"/>
      <c r="L432" s="37"/>
      <c r="M432" s="65"/>
      <c r="S432" s="432"/>
      <c r="T432" s="432"/>
      <c r="U432" s="432"/>
      <c r="V432" s="432"/>
      <c r="W432" s="432"/>
      <c r="X432" s="432"/>
      <c r="Y432" s="432"/>
      <c r="Z432" s="432"/>
      <c r="AA432" s="432"/>
      <c r="AB432" s="432"/>
      <c r="AC432" s="432"/>
      <c r="AD432" s="432"/>
      <c r="AE432" s="432"/>
      <c r="AF432" s="432"/>
      <c r="AG432" s="432"/>
      <c r="AH432" s="432"/>
      <c r="AL432" s="432"/>
      <c r="AM432" s="432"/>
      <c r="AN432" s="432"/>
      <c r="AO432" s="432"/>
      <c r="AP432" s="432"/>
      <c r="AQ432" s="432"/>
      <c r="AR432" s="432"/>
      <c r="AS432" s="432"/>
      <c r="AT432" s="432"/>
      <c r="AU432" s="432"/>
      <c r="AV432" s="432"/>
      <c r="AW432" s="432"/>
      <c r="AX432" s="432"/>
      <c r="AY432" s="432"/>
      <c r="AZ432" s="432"/>
      <c r="BA432" s="432"/>
      <c r="BB432" s="432"/>
      <c r="BC432" s="432"/>
      <c r="BD432" s="432"/>
      <c r="BE432" s="432"/>
      <c r="BF432" s="432"/>
      <c r="BG432" s="432"/>
      <c r="BH432" s="432"/>
      <c r="BI432" s="432"/>
      <c r="BJ432" s="432"/>
      <c r="CQ432" s="725"/>
      <c r="FH432" s="432"/>
      <c r="HI432" s="432"/>
      <c r="HK432" s="436"/>
      <c r="HQ432" s="744"/>
    </row>
    <row r="433" spans="1:225" s="27" customFormat="1" ht="18.75" customHeight="1" x14ac:dyDescent="0.25">
      <c r="A433" s="432"/>
      <c r="B433" s="20"/>
      <c r="C433" s="306">
        <f>F263</f>
        <v>15704.84</v>
      </c>
      <c r="D433" s="305">
        <f t="shared" si="2898"/>
        <v>2013</v>
      </c>
      <c r="E433" s="307">
        <f t="shared" si="2902"/>
        <v>15704.84</v>
      </c>
      <c r="F433" s="812">
        <f t="shared" si="2899"/>
        <v>1</v>
      </c>
      <c r="G433" s="308">
        <f t="shared" si="2900"/>
        <v>0</v>
      </c>
      <c r="H433" s="307">
        <f t="shared" si="2901"/>
        <v>0</v>
      </c>
      <c r="J433" s="432"/>
      <c r="K433" s="65"/>
      <c r="L433" s="37"/>
      <c r="M433" s="65"/>
      <c r="S433" s="432"/>
      <c r="T433" s="432"/>
      <c r="U433" s="432"/>
      <c r="V433" s="432"/>
      <c r="W433" s="432"/>
      <c r="X433" s="432"/>
      <c r="Y433" s="432"/>
      <c r="Z433" s="432"/>
      <c r="AA433" s="432"/>
      <c r="AB433" s="432"/>
      <c r="AC433" s="432"/>
      <c r="AD433" s="432"/>
      <c r="AE433" s="432"/>
      <c r="AF433" s="432"/>
      <c r="AG433" s="432"/>
      <c r="AH433" s="432"/>
      <c r="AL433" s="432"/>
      <c r="AM433" s="432"/>
      <c r="AN433" s="432"/>
      <c r="AO433" s="432"/>
      <c r="AP433" s="432"/>
      <c r="AQ433" s="432"/>
      <c r="AR433" s="432"/>
      <c r="AS433" s="432"/>
      <c r="AT433" s="432"/>
      <c r="AU433" s="432"/>
      <c r="AV433" s="432"/>
      <c r="AW433" s="432"/>
      <c r="AX433" s="432"/>
      <c r="AY433" s="432"/>
      <c r="AZ433" s="432"/>
      <c r="BA433" s="432"/>
      <c r="BB433" s="432"/>
      <c r="BC433" s="432"/>
      <c r="BD433" s="432"/>
      <c r="BE433" s="432"/>
      <c r="BF433" s="432"/>
      <c r="BG433" s="432"/>
      <c r="BH433" s="432"/>
      <c r="BI433" s="432"/>
      <c r="BJ433" s="432"/>
      <c r="CQ433" s="725"/>
      <c r="FH433" s="432"/>
      <c r="HI433" s="432"/>
      <c r="HK433" s="436"/>
      <c r="HQ433" s="744"/>
    </row>
    <row r="434" spans="1:225" s="27" customFormat="1" ht="18.75" customHeight="1" x14ac:dyDescent="0.25">
      <c r="A434" s="432"/>
      <c r="B434" s="20"/>
      <c r="C434" s="306">
        <f>F278</f>
        <v>9066.34</v>
      </c>
      <c r="D434" s="305">
        <f t="shared" si="2898"/>
        <v>2014</v>
      </c>
      <c r="E434" s="307">
        <f t="shared" si="2902"/>
        <v>9066.34</v>
      </c>
      <c r="F434" s="812">
        <f t="shared" si="2899"/>
        <v>1</v>
      </c>
      <c r="G434" s="308">
        <f t="shared" si="2900"/>
        <v>0</v>
      </c>
      <c r="H434" s="307">
        <f t="shared" si="2901"/>
        <v>0</v>
      </c>
      <c r="J434" s="432"/>
      <c r="K434" s="65"/>
      <c r="L434" s="37"/>
      <c r="M434" s="65"/>
      <c r="S434" s="432"/>
      <c r="T434" s="432"/>
      <c r="U434" s="432"/>
      <c r="V434" s="432"/>
      <c r="W434" s="432"/>
      <c r="X434" s="432"/>
      <c r="Y434" s="432"/>
      <c r="Z434" s="432"/>
      <c r="AA434" s="432"/>
      <c r="AB434" s="432"/>
      <c r="AC434" s="432"/>
      <c r="AD434" s="432"/>
      <c r="AE434" s="432"/>
      <c r="AF434" s="432"/>
      <c r="AG434" s="432"/>
      <c r="AH434" s="432"/>
      <c r="AL434" s="432"/>
      <c r="AM434" s="432"/>
      <c r="AN434" s="432"/>
      <c r="AO434" s="432"/>
      <c r="AP434" s="432"/>
      <c r="AQ434" s="432"/>
      <c r="AR434" s="432"/>
      <c r="AS434" s="432"/>
      <c r="AT434" s="432"/>
      <c r="AU434" s="432"/>
      <c r="AV434" s="432"/>
      <c r="AW434" s="432"/>
      <c r="AX434" s="432"/>
      <c r="AY434" s="432"/>
      <c r="AZ434" s="432"/>
      <c r="BA434" s="432"/>
      <c r="BB434" s="432"/>
      <c r="BC434" s="432"/>
      <c r="BD434" s="432"/>
      <c r="BE434" s="432"/>
      <c r="BF434" s="432"/>
      <c r="BG434" s="432"/>
      <c r="BH434" s="432"/>
      <c r="BI434" s="432"/>
      <c r="BJ434" s="432"/>
      <c r="CQ434" s="725"/>
      <c r="FH434" s="432"/>
      <c r="HI434" s="432"/>
      <c r="HK434" s="436"/>
      <c r="HQ434" s="744"/>
    </row>
    <row r="435" spans="1:225" s="27" customFormat="1" ht="18.75" customHeight="1" x14ac:dyDescent="0.25">
      <c r="A435" s="432"/>
      <c r="B435" s="20"/>
      <c r="C435" s="306">
        <f>F293</f>
        <v>2712.96</v>
      </c>
      <c r="D435" s="305">
        <f t="shared" si="2898"/>
        <v>2015</v>
      </c>
      <c r="E435" s="307">
        <f t="shared" si="2902"/>
        <v>2712.96</v>
      </c>
      <c r="F435" s="812">
        <f t="shared" si="2899"/>
        <v>1</v>
      </c>
      <c r="G435" s="308">
        <f t="shared" si="2900"/>
        <v>0</v>
      </c>
      <c r="H435" s="307">
        <f t="shared" si="2901"/>
        <v>0</v>
      </c>
      <c r="J435" s="432"/>
      <c r="K435" s="65"/>
      <c r="L435" s="37"/>
      <c r="M435" s="65"/>
      <c r="S435" s="432"/>
      <c r="T435" s="432"/>
      <c r="U435" s="432"/>
      <c r="V435" s="432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  <c r="BC435" s="432"/>
      <c r="BD435" s="432"/>
      <c r="BE435" s="432"/>
      <c r="BF435" s="432"/>
      <c r="BG435" s="432"/>
      <c r="BH435" s="432"/>
      <c r="BI435" s="432"/>
      <c r="BJ435" s="432"/>
      <c r="CQ435" s="725"/>
      <c r="FH435" s="432"/>
      <c r="HI435" s="432"/>
      <c r="HK435" s="436"/>
      <c r="HQ435" s="744"/>
    </row>
    <row r="436" spans="1:225" s="27" customFormat="1" ht="18.75" customHeight="1" x14ac:dyDescent="0.25">
      <c r="A436" s="432"/>
      <c r="B436" s="20"/>
      <c r="C436" s="306">
        <f>F308</f>
        <v>117971.90999999999</v>
      </c>
      <c r="D436" s="305">
        <f t="shared" si="2898"/>
        <v>2016</v>
      </c>
      <c r="E436" s="307">
        <f t="shared" si="2902"/>
        <v>117971.90999999999</v>
      </c>
      <c r="F436" s="812">
        <f t="shared" si="2899"/>
        <v>1</v>
      </c>
      <c r="G436" s="308">
        <f t="shared" si="2900"/>
        <v>0</v>
      </c>
      <c r="H436" s="307">
        <f t="shared" si="2901"/>
        <v>0</v>
      </c>
      <c r="J436" s="432"/>
      <c r="K436" s="65"/>
      <c r="L436" s="37"/>
      <c r="M436" s="65"/>
      <c r="S436" s="432"/>
      <c r="T436" s="432"/>
      <c r="U436" s="432"/>
      <c r="V436" s="432"/>
      <c r="W436" s="432"/>
      <c r="X436" s="432"/>
      <c r="Y436" s="432"/>
      <c r="Z436" s="432"/>
      <c r="AA436" s="432"/>
      <c r="AB436" s="432"/>
      <c r="AC436" s="432"/>
      <c r="AD436" s="432"/>
      <c r="AE436" s="432"/>
      <c r="AF436" s="432"/>
      <c r="AG436" s="432"/>
      <c r="AH436" s="432"/>
      <c r="AL436" s="432"/>
      <c r="AM436" s="432"/>
      <c r="AN436" s="432"/>
      <c r="AO436" s="432"/>
      <c r="AP436" s="432"/>
      <c r="AQ436" s="432"/>
      <c r="AR436" s="432"/>
      <c r="AS436" s="432"/>
      <c r="AT436" s="432"/>
      <c r="AU436" s="432"/>
      <c r="AV436" s="432"/>
      <c r="AW436" s="432"/>
      <c r="AX436" s="432"/>
      <c r="AY436" s="432"/>
      <c r="AZ436" s="432"/>
      <c r="BA436" s="432"/>
      <c r="BB436" s="432"/>
      <c r="BC436" s="432"/>
      <c r="BD436" s="432"/>
      <c r="BE436" s="432"/>
      <c r="BF436" s="432"/>
      <c r="BG436" s="432"/>
      <c r="BH436" s="432"/>
      <c r="BI436" s="432"/>
      <c r="BJ436" s="432"/>
      <c r="CQ436" s="725"/>
      <c r="FH436" s="432"/>
      <c r="HI436" s="432"/>
      <c r="HK436" s="436"/>
      <c r="HQ436" s="744"/>
    </row>
    <row r="437" spans="1:225" s="27" customFormat="1" ht="18.75" customHeight="1" x14ac:dyDescent="0.25">
      <c r="A437" s="432"/>
      <c r="B437" s="20"/>
      <c r="C437" s="306">
        <f>F323</f>
        <v>55024.94</v>
      </c>
      <c r="D437" s="305">
        <f t="shared" si="2898"/>
        <v>2017</v>
      </c>
      <c r="E437" s="307">
        <f t="shared" si="2902"/>
        <v>55024.94</v>
      </c>
      <c r="F437" s="812">
        <f t="shared" si="2899"/>
        <v>1</v>
      </c>
      <c r="G437" s="308">
        <f t="shared" si="2900"/>
        <v>0</v>
      </c>
      <c r="H437" s="307">
        <f t="shared" si="2901"/>
        <v>0</v>
      </c>
      <c r="J437" s="432"/>
      <c r="K437" s="65"/>
      <c r="L437" s="37"/>
      <c r="M437" s="65"/>
      <c r="S437" s="432"/>
      <c r="T437" s="432"/>
      <c r="U437" s="432"/>
      <c r="V437" s="432"/>
      <c r="W437" s="432"/>
      <c r="X437" s="432"/>
      <c r="Y437" s="432"/>
      <c r="Z437" s="432"/>
      <c r="AA437" s="432"/>
      <c r="AB437" s="432"/>
      <c r="AC437" s="432"/>
      <c r="AD437" s="432"/>
      <c r="AE437" s="432"/>
      <c r="AF437" s="432"/>
      <c r="AG437" s="432"/>
      <c r="AH437" s="432"/>
      <c r="AL437" s="432"/>
      <c r="AM437" s="432"/>
      <c r="AN437" s="432"/>
      <c r="AO437" s="432"/>
      <c r="AP437" s="432"/>
      <c r="AQ437" s="432"/>
      <c r="AR437" s="432"/>
      <c r="AS437" s="432"/>
      <c r="AT437" s="432"/>
      <c r="AU437" s="432"/>
      <c r="AV437" s="432"/>
      <c r="AW437" s="432"/>
      <c r="AX437" s="432"/>
      <c r="AY437" s="432"/>
      <c r="AZ437" s="432"/>
      <c r="BA437" s="432"/>
      <c r="BB437" s="432"/>
      <c r="BC437" s="432"/>
      <c r="BD437" s="432"/>
      <c r="BE437" s="432"/>
      <c r="BF437" s="432"/>
      <c r="BG437" s="432"/>
      <c r="BH437" s="432"/>
      <c r="BI437" s="432"/>
      <c r="BJ437" s="432"/>
      <c r="CQ437" s="725"/>
      <c r="FH437" s="432"/>
      <c r="HI437" s="432"/>
      <c r="HK437" s="436"/>
      <c r="HQ437" s="744"/>
    </row>
    <row r="438" spans="1:225" s="27" customFormat="1" ht="18.75" customHeight="1" x14ac:dyDescent="0.25">
      <c r="A438" s="432"/>
      <c r="B438" s="20"/>
      <c r="C438" s="306">
        <f>F338</f>
        <v>63771.040000000001</v>
      </c>
      <c r="D438" s="305">
        <f t="shared" si="2898"/>
        <v>2018</v>
      </c>
      <c r="E438" s="307">
        <f t="shared" si="2902"/>
        <v>63771.040000000001</v>
      </c>
      <c r="F438" s="812">
        <f t="shared" si="2899"/>
        <v>1</v>
      </c>
      <c r="G438" s="308">
        <f t="shared" si="2900"/>
        <v>0</v>
      </c>
      <c r="H438" s="307">
        <f t="shared" si="2901"/>
        <v>0</v>
      </c>
      <c r="J438" s="432"/>
      <c r="K438" s="65"/>
      <c r="L438" s="37"/>
      <c r="M438" s="65"/>
      <c r="S438" s="432"/>
      <c r="T438" s="432"/>
      <c r="U438" s="432"/>
      <c r="V438" s="432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  <c r="BC438" s="432"/>
      <c r="BD438" s="432"/>
      <c r="BE438" s="432"/>
      <c r="BF438" s="432"/>
      <c r="BG438" s="432"/>
      <c r="BH438" s="432"/>
      <c r="BI438" s="432"/>
      <c r="BJ438" s="432"/>
      <c r="CQ438" s="725"/>
      <c r="FH438" s="432"/>
      <c r="HI438" s="432"/>
      <c r="HK438" s="436"/>
      <c r="HQ438" s="744"/>
    </row>
    <row r="439" spans="1:225" s="27" customFormat="1" ht="18.75" customHeight="1" x14ac:dyDescent="0.25">
      <c r="A439" s="432"/>
      <c r="B439" s="20"/>
      <c r="C439" s="306">
        <f>F353</f>
        <v>33098.079999999994</v>
      </c>
      <c r="D439" s="305">
        <f t="shared" si="2898"/>
        <v>2019</v>
      </c>
      <c r="E439" s="307">
        <f t="shared" si="2902"/>
        <v>33098.079999999994</v>
      </c>
      <c r="F439" s="812">
        <f t="shared" si="2899"/>
        <v>1</v>
      </c>
      <c r="G439" s="308">
        <f t="shared" si="2900"/>
        <v>0</v>
      </c>
      <c r="H439" s="307">
        <f t="shared" si="2901"/>
        <v>0</v>
      </c>
      <c r="J439" s="432"/>
      <c r="K439" s="65"/>
      <c r="L439" s="37"/>
      <c r="M439" s="65"/>
      <c r="S439" s="432"/>
      <c r="T439" s="432"/>
      <c r="U439" s="432"/>
      <c r="V439" s="432"/>
      <c r="W439" s="432"/>
      <c r="X439" s="432"/>
      <c r="Y439" s="432"/>
      <c r="Z439" s="432"/>
      <c r="AA439" s="432"/>
      <c r="AB439" s="432"/>
      <c r="AC439" s="432"/>
      <c r="AD439" s="432"/>
      <c r="AE439" s="432"/>
      <c r="AF439" s="432"/>
      <c r="AG439" s="432"/>
      <c r="AH439" s="432"/>
      <c r="AL439" s="432"/>
      <c r="AM439" s="432"/>
      <c r="AN439" s="432"/>
      <c r="AO439" s="432"/>
      <c r="AP439" s="432"/>
      <c r="AQ439" s="432"/>
      <c r="AR439" s="432"/>
      <c r="AS439" s="432"/>
      <c r="AT439" s="432"/>
      <c r="AU439" s="432"/>
      <c r="AV439" s="432"/>
      <c r="AW439" s="432"/>
      <c r="AX439" s="432"/>
      <c r="AY439" s="432"/>
      <c r="AZ439" s="432"/>
      <c r="BA439" s="432"/>
      <c r="BB439" s="432"/>
      <c r="BC439" s="432"/>
      <c r="BD439" s="432"/>
      <c r="BE439" s="432"/>
      <c r="BF439" s="432"/>
      <c r="BG439" s="432"/>
      <c r="BH439" s="432"/>
      <c r="BI439" s="432"/>
      <c r="BJ439" s="432"/>
      <c r="CQ439" s="725"/>
      <c r="FH439" s="432"/>
      <c r="HI439" s="432"/>
      <c r="HK439" s="436"/>
      <c r="HQ439" s="744"/>
    </row>
    <row r="440" spans="1:225" s="27" customFormat="1" ht="18.75" customHeight="1" x14ac:dyDescent="0.25">
      <c r="A440" s="432"/>
      <c r="B440" s="20"/>
      <c r="C440" s="306">
        <f>F368</f>
        <v>46311.6</v>
      </c>
      <c r="D440" s="305">
        <f t="shared" si="2898"/>
        <v>2020</v>
      </c>
      <c r="E440" s="307">
        <f t="shared" si="2902"/>
        <v>46311.6</v>
      </c>
      <c r="F440" s="812">
        <f t="shared" si="2899"/>
        <v>1</v>
      </c>
      <c r="G440" s="308">
        <f t="shared" si="2900"/>
        <v>0</v>
      </c>
      <c r="H440" s="307">
        <f t="shared" si="2901"/>
        <v>0</v>
      </c>
      <c r="J440" s="432"/>
      <c r="K440" s="65"/>
      <c r="L440" s="37"/>
      <c r="M440" s="65"/>
      <c r="S440" s="432"/>
      <c r="T440" s="432"/>
      <c r="U440" s="432"/>
      <c r="V440" s="432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  <c r="BC440" s="432"/>
      <c r="BD440" s="432"/>
      <c r="BE440" s="432"/>
      <c r="BF440" s="432"/>
      <c r="BG440" s="432"/>
      <c r="BH440" s="432"/>
      <c r="BI440" s="432"/>
      <c r="BJ440" s="432"/>
      <c r="CQ440" s="725"/>
      <c r="FH440" s="432"/>
      <c r="HI440" s="432"/>
      <c r="HK440" s="436"/>
      <c r="HQ440" s="744"/>
    </row>
    <row r="441" spans="1:225" s="27" customFormat="1" ht="18.75" customHeight="1" x14ac:dyDescent="0.25">
      <c r="A441" s="432"/>
      <c r="B441" s="20"/>
      <c r="C441" s="306">
        <f>F383</f>
        <v>37220.49</v>
      </c>
      <c r="D441" s="305">
        <f t="shared" si="2898"/>
        <v>2021</v>
      </c>
      <c r="E441" s="307">
        <f t="shared" si="2902"/>
        <v>37220.49</v>
      </c>
      <c r="F441" s="812">
        <f t="shared" si="2899"/>
        <v>1</v>
      </c>
      <c r="G441" s="308">
        <f t="shared" si="2900"/>
        <v>0</v>
      </c>
      <c r="H441" s="307">
        <f t="shared" si="2901"/>
        <v>0</v>
      </c>
      <c r="J441" s="432"/>
      <c r="K441" s="65"/>
      <c r="L441" s="37"/>
      <c r="M441" s="65"/>
      <c r="S441" s="432"/>
      <c r="T441" s="432"/>
      <c r="U441" s="432"/>
      <c r="V441" s="432"/>
      <c r="W441" s="432"/>
      <c r="X441" s="432"/>
      <c r="Y441" s="432"/>
      <c r="Z441" s="432"/>
      <c r="AA441" s="432"/>
      <c r="AB441" s="432"/>
      <c r="AC441" s="432"/>
      <c r="AD441" s="432"/>
      <c r="AE441" s="432"/>
      <c r="AF441" s="432"/>
      <c r="AG441" s="432"/>
      <c r="AH441" s="432"/>
      <c r="AL441" s="432"/>
      <c r="AM441" s="432"/>
      <c r="AN441" s="432"/>
      <c r="AO441" s="432"/>
      <c r="AP441" s="432"/>
      <c r="AQ441" s="432"/>
      <c r="AR441" s="432"/>
      <c r="AS441" s="432"/>
      <c r="AT441" s="432"/>
      <c r="AU441" s="432"/>
      <c r="AV441" s="432"/>
      <c r="AW441" s="432"/>
      <c r="AX441" s="432"/>
      <c r="AY441" s="432"/>
      <c r="AZ441" s="432"/>
      <c r="BA441" s="432"/>
      <c r="BB441" s="432"/>
      <c r="BC441" s="432"/>
      <c r="BD441" s="432"/>
      <c r="BE441" s="432"/>
      <c r="BF441" s="432"/>
      <c r="BG441" s="432"/>
      <c r="BH441" s="432"/>
      <c r="BI441" s="432"/>
      <c r="BJ441" s="432"/>
      <c r="CQ441" s="725"/>
      <c r="FH441" s="432"/>
      <c r="HI441" s="432"/>
      <c r="HK441" s="436"/>
      <c r="HQ441" s="744"/>
    </row>
    <row r="442" spans="1:225" s="27" customFormat="1" ht="18.75" customHeight="1" x14ac:dyDescent="0.25">
      <c r="A442" s="432"/>
      <c r="B442" s="20"/>
      <c r="C442" s="306">
        <f>F393</f>
        <v>45614.229999999996</v>
      </c>
      <c r="D442" s="305">
        <f t="shared" si="2898"/>
        <v>2022</v>
      </c>
      <c r="E442" s="307">
        <f>C442*(MAX(F442,1))</f>
        <v>45614.229999999996</v>
      </c>
      <c r="F442" s="811">
        <f>7/12</f>
        <v>0.58333333333333337</v>
      </c>
      <c r="G442" s="308">
        <f t="shared" si="2900"/>
        <v>0</v>
      </c>
      <c r="H442" s="307">
        <f t="shared" si="2901"/>
        <v>0</v>
      </c>
      <c r="J442" s="432"/>
      <c r="K442" s="65"/>
      <c r="L442" s="37"/>
      <c r="M442" s="65"/>
      <c r="S442" s="432"/>
      <c r="T442" s="432"/>
      <c r="U442" s="432"/>
      <c r="V442" s="432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  <c r="BC442" s="432"/>
      <c r="BD442" s="432"/>
      <c r="BE442" s="432"/>
      <c r="BF442" s="432"/>
      <c r="BG442" s="432"/>
      <c r="BH442" s="432"/>
      <c r="BI442" s="432"/>
      <c r="BJ442" s="432"/>
      <c r="CQ442" s="725"/>
      <c r="FH442" s="432"/>
      <c r="HI442" s="432"/>
      <c r="HK442" s="436"/>
      <c r="HQ442" s="744"/>
    </row>
    <row r="443" spans="1:225" s="27" customFormat="1" ht="18.75" customHeight="1" x14ac:dyDescent="0.25">
      <c r="A443" s="432"/>
      <c r="B443" s="20"/>
      <c r="C443" s="306"/>
      <c r="D443" s="305"/>
      <c r="E443" s="307"/>
      <c r="F443" s="812"/>
      <c r="G443" s="308"/>
      <c r="H443" s="307"/>
      <c r="J443" s="432"/>
      <c r="K443" s="65"/>
      <c r="L443" s="37"/>
      <c r="M443" s="65"/>
      <c r="S443" s="432"/>
      <c r="T443" s="432"/>
      <c r="U443" s="432"/>
      <c r="V443" s="432"/>
      <c r="W443" s="432"/>
      <c r="X443" s="432"/>
      <c r="Y443" s="432"/>
      <c r="Z443" s="432"/>
      <c r="AA443" s="432"/>
      <c r="AB443" s="432"/>
      <c r="AC443" s="432"/>
      <c r="AD443" s="432"/>
      <c r="AE443" s="432"/>
      <c r="AF443" s="432"/>
      <c r="AG443" s="432"/>
      <c r="AH443" s="432"/>
      <c r="AL443" s="432"/>
      <c r="AM443" s="432"/>
      <c r="AN443" s="432"/>
      <c r="AO443" s="432"/>
      <c r="AP443" s="432"/>
      <c r="AQ443" s="432"/>
      <c r="AR443" s="432"/>
      <c r="AS443" s="432"/>
      <c r="AT443" s="432"/>
      <c r="AU443" s="432"/>
      <c r="AV443" s="432"/>
      <c r="AW443" s="432"/>
      <c r="AX443" s="432"/>
      <c r="AY443" s="432"/>
      <c r="AZ443" s="432"/>
      <c r="BA443" s="432"/>
      <c r="BB443" s="432"/>
      <c r="BC443" s="432"/>
      <c r="BD443" s="432"/>
      <c r="BE443" s="432"/>
      <c r="BF443" s="432"/>
      <c r="BG443" s="432"/>
      <c r="BH443" s="432"/>
      <c r="BI443" s="432"/>
      <c r="BJ443" s="432"/>
      <c r="CQ443" s="725"/>
      <c r="FH443" s="432"/>
      <c r="HI443" s="432"/>
      <c r="HK443" s="436"/>
      <c r="HQ443" s="744"/>
    </row>
    <row r="444" spans="1:225" s="27" customFormat="1" ht="18.75" customHeight="1" x14ac:dyDescent="0.25">
      <c r="A444" s="432"/>
      <c r="B444" s="20"/>
      <c r="C444" s="309">
        <f>MAX(E420:E443)</f>
        <v>117971.90999999999</v>
      </c>
      <c r="D444" s="305" t="s">
        <v>26</v>
      </c>
      <c r="E444" s="309">
        <f>SUM(E420:E442)</f>
        <v>553297.94999999995</v>
      </c>
      <c r="F444" s="812">
        <f>SUM(F420:F442)</f>
        <v>22.583333333333332</v>
      </c>
      <c r="G444" s="308">
        <f>SUM(G420:G442)</f>
        <v>0</v>
      </c>
      <c r="H444" s="307">
        <f>SUM(H420:H443)</f>
        <v>0</v>
      </c>
      <c r="J444" s="432"/>
      <c r="K444" s="65"/>
      <c r="L444" s="37"/>
      <c r="M444" s="65"/>
      <c r="S444" s="432"/>
      <c r="T444" s="432"/>
      <c r="U444" s="432"/>
      <c r="V444" s="432"/>
      <c r="W444" s="432"/>
      <c r="X444" s="432"/>
      <c r="Y444" s="432"/>
      <c r="Z444" s="432"/>
      <c r="AA444" s="432"/>
      <c r="AB444" s="432"/>
      <c r="AC444" s="432"/>
      <c r="AD444" s="432"/>
      <c r="AE444" s="432"/>
      <c r="AF444" s="432"/>
      <c r="AG444" s="432"/>
      <c r="AH444" s="432"/>
      <c r="AL444" s="432"/>
      <c r="AM444" s="432"/>
      <c r="AN444" s="432"/>
      <c r="AO444" s="432"/>
      <c r="AP444" s="432"/>
      <c r="AQ444" s="432"/>
      <c r="AR444" s="432"/>
      <c r="AS444" s="432"/>
      <c r="AT444" s="432"/>
      <c r="AU444" s="432"/>
      <c r="AV444" s="432"/>
      <c r="AW444" s="432"/>
      <c r="AX444" s="432"/>
      <c r="AY444" s="432"/>
      <c r="AZ444" s="432"/>
      <c r="BA444" s="432"/>
      <c r="BB444" s="432"/>
      <c r="BC444" s="432"/>
      <c r="BD444" s="432"/>
      <c r="BE444" s="432"/>
      <c r="BF444" s="432"/>
      <c r="BG444" s="432"/>
      <c r="BH444" s="432"/>
      <c r="BI444" s="432"/>
      <c r="BJ444" s="432"/>
      <c r="CQ444" s="725"/>
      <c r="FH444" s="432"/>
      <c r="HI444" s="432"/>
      <c r="HK444" s="436"/>
      <c r="HQ444" s="744"/>
    </row>
    <row r="445" spans="1:225" s="27" customFormat="1" ht="18.75" customHeight="1" x14ac:dyDescent="0.25">
      <c r="A445" s="432"/>
      <c r="B445" s="20"/>
      <c r="C445" s="298"/>
      <c r="D445" s="298" t="s">
        <v>203</v>
      </c>
      <c r="E445" s="300">
        <f>H22</f>
        <v>553298.4</v>
      </c>
      <c r="F445" s="298"/>
      <c r="G445" s="298"/>
      <c r="H445" s="300"/>
      <c r="J445" s="432"/>
      <c r="K445" s="65"/>
      <c r="L445" s="37"/>
      <c r="M445" s="65"/>
      <c r="S445" s="432"/>
      <c r="T445" s="432"/>
      <c r="U445" s="432"/>
      <c r="V445" s="432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  <c r="BC445" s="432"/>
      <c r="BD445" s="432"/>
      <c r="BE445" s="432"/>
      <c r="BF445" s="432"/>
      <c r="BG445" s="432"/>
      <c r="BH445" s="432"/>
      <c r="BI445" s="432"/>
      <c r="BJ445" s="432"/>
      <c r="CQ445" s="725"/>
      <c r="FH445" s="432"/>
      <c r="HI445" s="432"/>
      <c r="HK445" s="436"/>
      <c r="HQ445" s="744"/>
    </row>
    <row r="446" spans="1:225" s="27" customFormat="1" ht="18.75" customHeight="1" x14ac:dyDescent="0.25">
      <c r="A446" s="432"/>
      <c r="B446" s="20"/>
      <c r="C446" s="310">
        <f>SUM(C420:C441)/F444</f>
        <v>22474.784059040587</v>
      </c>
      <c r="D446" s="298"/>
      <c r="E446" s="298"/>
      <c r="F446" s="298"/>
      <c r="G446" s="298"/>
      <c r="H446" s="298"/>
      <c r="J446" s="432"/>
      <c r="K446" s="65"/>
      <c r="L446" s="37"/>
      <c r="M446" s="65"/>
      <c r="S446" s="432"/>
      <c r="T446" s="432"/>
      <c r="U446" s="432"/>
      <c r="V446" s="432"/>
      <c r="W446" s="432"/>
      <c r="X446" s="432"/>
      <c r="Y446" s="432"/>
      <c r="Z446" s="432"/>
      <c r="AA446" s="432"/>
      <c r="AB446" s="432"/>
      <c r="AC446" s="432"/>
      <c r="AD446" s="432"/>
      <c r="AE446" s="432"/>
      <c r="AF446" s="432"/>
      <c r="AG446" s="432"/>
      <c r="AH446" s="432"/>
      <c r="AL446" s="432"/>
      <c r="AM446" s="432"/>
      <c r="AN446" s="432"/>
      <c r="AO446" s="432"/>
      <c r="AP446" s="432"/>
      <c r="AQ446" s="432"/>
      <c r="AR446" s="432"/>
      <c r="AS446" s="432"/>
      <c r="AT446" s="432"/>
      <c r="AU446" s="432"/>
      <c r="AV446" s="432"/>
      <c r="AW446" s="432"/>
      <c r="AX446" s="432"/>
      <c r="AY446" s="432"/>
      <c r="AZ446" s="432"/>
      <c r="BA446" s="432"/>
      <c r="BB446" s="432"/>
      <c r="BC446" s="432"/>
      <c r="BD446" s="432"/>
      <c r="BE446" s="432"/>
      <c r="BF446" s="432"/>
      <c r="BG446" s="432"/>
      <c r="BH446" s="432"/>
      <c r="BI446" s="432"/>
      <c r="BJ446" s="432"/>
      <c r="CQ446" s="725"/>
      <c r="FH446" s="432"/>
      <c r="HI446" s="432"/>
      <c r="HK446" s="436"/>
      <c r="HQ446" s="744"/>
    </row>
    <row r="447" spans="1:225" s="27" customFormat="1" ht="18.75" customHeight="1" x14ac:dyDescent="0.25">
      <c r="A447" s="432"/>
      <c r="B447" s="20"/>
      <c r="C447" s="311">
        <f>G414/F444</f>
        <v>24500.298154981541</v>
      </c>
      <c r="D447" s="298" t="s">
        <v>28</v>
      </c>
      <c r="E447" s="298" t="s">
        <v>6</v>
      </c>
      <c r="F447" s="553">
        <f>G405+G410</f>
        <v>271</v>
      </c>
      <c r="G447" s="298" t="s">
        <v>174</v>
      </c>
      <c r="H447" s="300">
        <f>MAX(E420:E442)</f>
        <v>117971.90999999999</v>
      </c>
      <c r="J447" s="432"/>
      <c r="K447" s="65"/>
      <c r="L447" s="37"/>
      <c r="M447" s="65"/>
      <c r="S447" s="432"/>
      <c r="T447" s="432"/>
      <c r="U447" s="432"/>
      <c r="V447" s="432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  <c r="BC447" s="432"/>
      <c r="BD447" s="432"/>
      <c r="BE447" s="432"/>
      <c r="BF447" s="432"/>
      <c r="BG447" s="432"/>
      <c r="BH447" s="432"/>
      <c r="BI447" s="432"/>
      <c r="BJ447" s="432"/>
      <c r="CQ447" s="725"/>
      <c r="FH447" s="432"/>
      <c r="HI447" s="432"/>
      <c r="HK447" s="436"/>
      <c r="HQ447" s="744"/>
    </row>
    <row r="448" spans="1:225" s="27" customFormat="1" ht="18.75" customHeight="1" x14ac:dyDescent="0.25">
      <c r="A448" s="432"/>
      <c r="B448" s="20"/>
      <c r="C448" s="312"/>
      <c r="D448" s="298"/>
      <c r="E448" s="536" t="s">
        <v>172</v>
      </c>
      <c r="F448" s="810">
        <f>F447/12</f>
        <v>22.583333333333332</v>
      </c>
      <c r="G448" s="298"/>
      <c r="H448" s="298"/>
      <c r="J448" s="432"/>
      <c r="K448" s="65"/>
      <c r="L448" s="37"/>
      <c r="M448" s="65"/>
      <c r="S448" s="432"/>
      <c r="T448" s="432"/>
      <c r="U448" s="432"/>
      <c r="V448" s="432"/>
      <c r="W448" s="432"/>
      <c r="X448" s="432"/>
      <c r="Y448" s="432"/>
      <c r="Z448" s="432"/>
      <c r="AA448" s="432"/>
      <c r="AB448" s="432"/>
      <c r="AC448" s="432"/>
      <c r="AD448" s="432"/>
      <c r="AE448" s="432"/>
      <c r="AF448" s="432"/>
      <c r="AG448" s="432"/>
      <c r="AH448" s="432"/>
      <c r="AL448" s="432"/>
      <c r="AM448" s="432"/>
      <c r="AN448" s="432"/>
      <c r="AO448" s="432"/>
      <c r="AP448" s="432"/>
      <c r="AQ448" s="432"/>
      <c r="AR448" s="432"/>
      <c r="AS448" s="432"/>
      <c r="AT448" s="432"/>
      <c r="AU448" s="432"/>
      <c r="AV448" s="432"/>
      <c r="AW448" s="432"/>
      <c r="AX448" s="432"/>
      <c r="AY448" s="432"/>
      <c r="AZ448" s="432"/>
      <c r="BA448" s="432"/>
      <c r="BB448" s="432"/>
      <c r="BC448" s="432"/>
      <c r="BD448" s="432"/>
      <c r="BE448" s="432"/>
      <c r="BF448" s="432"/>
      <c r="BG448" s="432"/>
      <c r="BH448" s="432"/>
      <c r="BI448" s="432"/>
      <c r="BJ448" s="432"/>
      <c r="CQ448" s="725"/>
      <c r="FH448" s="432"/>
      <c r="HI448" s="432"/>
      <c r="HK448" s="436"/>
      <c r="HQ448" s="744"/>
    </row>
    <row r="449" spans="1:281" s="27" customFormat="1" ht="18.75" customHeight="1" x14ac:dyDescent="0.25">
      <c r="A449" s="432"/>
      <c r="B449" s="20"/>
      <c r="C449" s="300">
        <f>MIN(H420:H442)</f>
        <v>0</v>
      </c>
      <c r="D449" s="313" t="s">
        <v>27</v>
      </c>
      <c r="E449" s="298" t="s">
        <v>173</v>
      </c>
      <c r="F449" s="298">
        <f>G444</f>
        <v>0</v>
      </c>
      <c r="G449" s="298" t="s">
        <v>175</v>
      </c>
      <c r="H449" s="300">
        <f>G444</f>
        <v>0</v>
      </c>
      <c r="J449" s="432"/>
      <c r="K449" s="65"/>
      <c r="L449" s="37"/>
      <c r="M449" s="65"/>
      <c r="S449" s="432"/>
      <c r="T449" s="432"/>
      <c r="U449" s="432"/>
      <c r="V449" s="432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  <c r="BC449" s="432"/>
      <c r="BD449" s="432"/>
      <c r="BE449" s="432"/>
      <c r="BF449" s="432"/>
      <c r="BG449" s="432"/>
      <c r="BH449" s="432"/>
      <c r="BI449" s="432"/>
      <c r="BJ449" s="432"/>
      <c r="CQ449" s="725"/>
      <c r="FH449" s="432"/>
      <c r="HI449" s="432"/>
      <c r="HK449" s="436"/>
      <c r="HQ449" s="744"/>
    </row>
    <row r="450" spans="1:281" s="27" customFormat="1" ht="18.75" customHeight="1" x14ac:dyDescent="0.25">
      <c r="A450" s="432"/>
      <c r="B450" s="20"/>
      <c r="C450" s="298"/>
      <c r="D450" s="298"/>
      <c r="E450" s="298" t="s">
        <v>185</v>
      </c>
      <c r="F450" s="311">
        <f>G414/F447</f>
        <v>2041.6915129151284</v>
      </c>
      <c r="G450" s="298"/>
      <c r="H450" s="298"/>
      <c r="J450" s="432"/>
      <c r="K450" s="65"/>
      <c r="L450" s="37"/>
      <c r="M450" s="65"/>
      <c r="S450" s="432"/>
      <c r="T450" s="432"/>
      <c r="U450" s="432"/>
      <c r="V450" s="432"/>
      <c r="W450" s="432"/>
      <c r="X450" s="432"/>
      <c r="Y450" s="432"/>
      <c r="Z450" s="432"/>
      <c r="AA450" s="432"/>
      <c r="AB450" s="432"/>
      <c r="AC450" s="432"/>
      <c r="AD450" s="432"/>
      <c r="AE450" s="432"/>
      <c r="AF450" s="432"/>
      <c r="AG450" s="432"/>
      <c r="AH450" s="432"/>
      <c r="AL450" s="432"/>
      <c r="AM450" s="432"/>
      <c r="AN450" s="432"/>
      <c r="AO450" s="432"/>
      <c r="AP450" s="432"/>
      <c r="AQ450" s="432"/>
      <c r="AR450" s="432"/>
      <c r="AS450" s="432"/>
      <c r="AT450" s="432"/>
      <c r="AU450" s="432"/>
      <c r="AV450" s="432"/>
      <c r="AW450" s="432"/>
      <c r="AX450" s="432"/>
      <c r="AY450" s="432"/>
      <c r="AZ450" s="432"/>
      <c r="BA450" s="432"/>
      <c r="BB450" s="432"/>
      <c r="BC450" s="432"/>
      <c r="BD450" s="432"/>
      <c r="BE450" s="432"/>
      <c r="BF450" s="432"/>
      <c r="BG450" s="432"/>
      <c r="BH450" s="432"/>
      <c r="BI450" s="432"/>
      <c r="BJ450" s="432"/>
      <c r="CQ450" s="725"/>
      <c r="FH450" s="432"/>
      <c r="HI450" s="432"/>
      <c r="HK450" s="436"/>
      <c r="HQ450" s="744"/>
    </row>
    <row r="451" spans="1:281" s="27" customFormat="1" ht="18.75" customHeight="1" x14ac:dyDescent="0.3">
      <c r="A451" s="432"/>
      <c r="B451" s="20"/>
      <c r="C451" s="535"/>
      <c r="D451" s="298"/>
      <c r="E451" s="298" t="s">
        <v>186</v>
      </c>
      <c r="F451" s="311">
        <f>F450*12</f>
        <v>24500.298154981541</v>
      </c>
      <c r="G451" s="314"/>
      <c r="H451" s="314"/>
      <c r="J451" s="432"/>
      <c r="K451" s="65"/>
      <c r="L451" s="37"/>
      <c r="M451" s="65"/>
      <c r="S451" s="432"/>
      <c r="T451" s="432"/>
      <c r="U451" s="432"/>
      <c r="V451" s="432"/>
      <c r="W451" s="432"/>
      <c r="X451" s="432"/>
      <c r="Y451" s="432"/>
      <c r="Z451" s="432"/>
      <c r="AA451" s="432"/>
      <c r="AB451" s="432"/>
      <c r="AC451" s="432"/>
      <c r="AD451" s="432"/>
      <c r="AE451" s="432"/>
      <c r="AF451" s="432"/>
      <c r="AG451" s="432"/>
      <c r="AH451" s="432"/>
      <c r="AL451" s="432"/>
      <c r="AM451" s="432"/>
      <c r="AN451" s="432"/>
      <c r="AO451" s="432"/>
      <c r="AP451" s="432"/>
      <c r="AQ451" s="432"/>
      <c r="AR451" s="432"/>
      <c r="AS451" s="432"/>
      <c r="AT451" s="432"/>
      <c r="AU451" s="432"/>
      <c r="AV451" s="432"/>
      <c r="AW451" s="432"/>
      <c r="AX451" s="432"/>
      <c r="AY451" s="432"/>
      <c r="AZ451" s="432"/>
      <c r="BA451" s="432"/>
      <c r="BB451" s="432"/>
      <c r="BC451" s="432"/>
      <c r="BD451" s="432"/>
      <c r="BE451" s="432"/>
      <c r="BF451" s="432"/>
      <c r="BG451" s="432"/>
      <c r="BH451" s="432"/>
      <c r="BI451" s="432"/>
      <c r="BJ451" s="432"/>
      <c r="CQ451" s="725"/>
      <c r="FH451" s="432"/>
      <c r="HI451" s="432"/>
      <c r="HK451" s="436"/>
      <c r="HQ451" s="744"/>
    </row>
    <row r="452" spans="1:281" s="27" customFormat="1" ht="18.75" customHeight="1" x14ac:dyDescent="0.3">
      <c r="A452" s="432"/>
      <c r="B452" s="20"/>
      <c r="C452" s="314"/>
      <c r="D452" s="314"/>
      <c r="E452" s="315"/>
      <c r="F452" s="314"/>
      <c r="G452" s="314"/>
      <c r="H452" s="314"/>
      <c r="J452" s="432"/>
      <c r="K452" s="65"/>
      <c r="L452" s="37"/>
      <c r="M452" s="65"/>
      <c r="S452" s="432"/>
      <c r="T452" s="432"/>
      <c r="U452" s="432"/>
      <c r="V452" s="432"/>
      <c r="W452" s="432"/>
      <c r="X452" s="432"/>
      <c r="Y452" s="432"/>
      <c r="Z452" s="432"/>
      <c r="AA452" s="432"/>
      <c r="AB452" s="432"/>
      <c r="AC452" s="432"/>
      <c r="AD452" s="432"/>
      <c r="AE452" s="432"/>
      <c r="AF452" s="432"/>
      <c r="AG452" s="432"/>
      <c r="AH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432"/>
      <c r="AY452" s="432"/>
      <c r="AZ452" s="432"/>
      <c r="BA452" s="432"/>
      <c r="BB452" s="432"/>
      <c r="BC452" s="432"/>
      <c r="BD452" s="432"/>
      <c r="BE452" s="432"/>
      <c r="BF452" s="432"/>
      <c r="BG452" s="432"/>
      <c r="BH452" s="432"/>
      <c r="BI452" s="432"/>
      <c r="BJ452" s="432"/>
      <c r="CQ452" s="725"/>
      <c r="FH452" s="432"/>
      <c r="HI452" s="432"/>
      <c r="HK452" s="436"/>
      <c r="HQ452" s="744"/>
    </row>
    <row r="453" spans="1:281" s="27" customFormat="1" ht="18.75" customHeight="1" x14ac:dyDescent="0.25">
      <c r="A453" s="432"/>
      <c r="B453" s="20"/>
      <c r="C453" s="214"/>
      <c r="D453" s="207"/>
      <c r="E453" s="207"/>
      <c r="F453" s="207"/>
      <c r="G453" s="207"/>
      <c r="H453" s="207"/>
      <c r="BC453" s="432"/>
      <c r="BF453" s="432"/>
      <c r="CO453" s="241"/>
      <c r="CP453" s="241"/>
      <c r="CQ453" s="725"/>
      <c r="CR453" s="241"/>
      <c r="CS453" s="433"/>
      <c r="CT453" s="241"/>
      <c r="CU453" s="241"/>
      <c r="CV453" s="241"/>
      <c r="CW453" s="54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HI453" s="436"/>
      <c r="HK453" s="436"/>
      <c r="HQ453" s="744"/>
      <c r="IG453" s="432"/>
      <c r="IH453" s="432"/>
      <c r="II453" s="432"/>
      <c r="IJ453" s="432"/>
      <c r="IK453" s="432"/>
      <c r="IL453" s="432"/>
      <c r="IM453" s="432"/>
      <c r="IN453" s="432"/>
      <c r="IO453" s="432"/>
      <c r="IP453" s="432"/>
      <c r="IQ453" s="432"/>
      <c r="IR453" s="432"/>
      <c r="IS453" s="432"/>
      <c r="IT453" s="432"/>
      <c r="IU453" s="432"/>
      <c r="IV453" s="432"/>
      <c r="IW453" s="432"/>
      <c r="IX453" s="432"/>
      <c r="IY453" s="432"/>
      <c r="IZ453" s="432"/>
      <c r="JA453" s="432"/>
      <c r="JB453" s="432"/>
      <c r="JC453" s="432"/>
      <c r="JD453" s="432"/>
      <c r="JE453" s="432"/>
      <c r="JF453" s="432"/>
      <c r="JG453" s="432"/>
      <c r="JH453" s="432"/>
      <c r="JI453" s="432"/>
      <c r="JJ453" s="432"/>
      <c r="JK453" s="432"/>
      <c r="JL453" s="432"/>
      <c r="JM453" s="432"/>
      <c r="JN453" s="432"/>
      <c r="JO453" s="432"/>
      <c r="JP453" s="432"/>
      <c r="JQ453" s="432"/>
      <c r="JR453" s="432"/>
      <c r="JS453" s="432"/>
      <c r="JT453" s="432"/>
      <c r="JU453" s="432"/>
    </row>
    <row r="454" spans="1:281" s="27" customFormat="1" ht="25.5" customHeight="1" x14ac:dyDescent="0.25">
      <c r="A454" s="432"/>
      <c r="I454" s="29"/>
      <c r="K454" s="52"/>
      <c r="M454" s="25"/>
      <c r="N454" s="55"/>
      <c r="P454" s="29"/>
      <c r="R454" s="29"/>
      <c r="T454" s="29"/>
      <c r="U454" s="29"/>
      <c r="V454" s="25"/>
      <c r="W454" s="25"/>
      <c r="X454" s="29"/>
      <c r="Y454" s="25"/>
      <c r="Z454" s="25"/>
      <c r="AA454" s="29"/>
      <c r="AB454" s="25"/>
      <c r="AC454" s="25"/>
      <c r="AD454" s="29"/>
      <c r="AE454" s="25"/>
      <c r="AF454" s="25"/>
      <c r="AG454" s="29"/>
      <c r="AH454" s="25"/>
      <c r="AI454" s="25"/>
      <c r="AJ454" s="29"/>
      <c r="AK454" s="25"/>
      <c r="AL454" s="25"/>
      <c r="AM454" s="29"/>
      <c r="AN454" s="25"/>
      <c r="AO454" s="25"/>
      <c r="AP454" s="29"/>
      <c r="AQ454" s="25"/>
      <c r="AR454" s="25"/>
      <c r="AS454" s="29"/>
      <c r="AT454" s="25"/>
      <c r="AU454" s="25"/>
      <c r="AV454" s="29"/>
      <c r="AW454" s="25"/>
      <c r="AX454" s="128"/>
      <c r="AY454" s="57"/>
      <c r="AZ454" s="6"/>
      <c r="BA454" s="54"/>
      <c r="BB454" s="54"/>
      <c r="BC454" s="6"/>
      <c r="BD454" s="54"/>
      <c r="BE454" s="54"/>
      <c r="BF454" s="121"/>
      <c r="BG454" s="54"/>
      <c r="BH454" s="28"/>
      <c r="BI454" s="128"/>
      <c r="BJ454" s="54"/>
      <c r="BK454" s="28"/>
      <c r="BL454" s="128"/>
      <c r="BM454" s="54"/>
      <c r="BN454" s="28"/>
      <c r="BO454" s="121"/>
      <c r="BP454" s="132"/>
      <c r="BQ454" s="56"/>
      <c r="BR454" s="25"/>
      <c r="BS454" s="25"/>
      <c r="BU454" s="121"/>
      <c r="BV454" s="25"/>
      <c r="BW454" s="242"/>
      <c r="BX454" s="121"/>
      <c r="BY454" s="25"/>
      <c r="CA454" s="121"/>
      <c r="CB454" s="25"/>
      <c r="CD454" s="121"/>
      <c r="CF454" s="28"/>
      <c r="CH454" s="241"/>
      <c r="CI454" s="28"/>
      <c r="CK454" s="433"/>
      <c r="CM454" s="121"/>
      <c r="CN454" s="241"/>
      <c r="CO454" s="241"/>
      <c r="CP454" s="241"/>
      <c r="CQ454" s="725"/>
      <c r="CR454" s="241"/>
      <c r="CS454" s="433"/>
      <c r="CT454" s="241"/>
      <c r="CU454" s="241"/>
      <c r="CV454" s="241"/>
      <c r="CW454" s="54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HI454" s="436"/>
      <c r="HK454" s="436"/>
      <c r="HQ454" s="744"/>
      <c r="IG454" s="432"/>
      <c r="IH454" s="432"/>
      <c r="II454" s="432"/>
      <c r="IJ454" s="432"/>
      <c r="IK454" s="432"/>
      <c r="IL454" s="432"/>
      <c r="IM454" s="432"/>
      <c r="IN454" s="432"/>
      <c r="IO454" s="432"/>
      <c r="IP454" s="432"/>
      <c r="IQ454" s="432"/>
      <c r="IR454" s="432"/>
      <c r="IS454" s="432"/>
      <c r="IT454" s="432"/>
      <c r="IU454" s="432"/>
      <c r="IV454" s="432"/>
      <c r="IW454" s="432"/>
      <c r="IX454" s="432"/>
      <c r="IY454" s="432"/>
      <c r="IZ454" s="432"/>
      <c r="JA454" s="432"/>
      <c r="JB454" s="432"/>
      <c r="JC454" s="432"/>
      <c r="JD454" s="432"/>
      <c r="JE454" s="432"/>
      <c r="JF454" s="432"/>
      <c r="JG454" s="432"/>
      <c r="JH454" s="432"/>
      <c r="JI454" s="432"/>
      <c r="JJ454" s="432"/>
      <c r="JK454" s="432"/>
      <c r="JL454" s="432"/>
      <c r="JM454" s="432"/>
      <c r="JN454" s="432"/>
      <c r="JO454" s="432"/>
      <c r="JP454" s="432"/>
      <c r="JQ454" s="432"/>
      <c r="JR454" s="432"/>
      <c r="JS454" s="432"/>
      <c r="JT454" s="432"/>
      <c r="JU454" s="432"/>
    </row>
    <row r="455" spans="1:281" s="27" customFormat="1" ht="18.75" customHeight="1" x14ac:dyDescent="0.25">
      <c r="A455" s="432"/>
      <c r="B455" s="242"/>
      <c r="C455" s="29"/>
      <c r="D455" s="58"/>
      <c r="E455" s="29"/>
      <c r="F455" s="25"/>
      <c r="G455" s="121"/>
      <c r="I455" s="29"/>
      <c r="K455" s="52"/>
      <c r="M455" s="25"/>
      <c r="N455" s="55"/>
      <c r="P455" s="29"/>
      <c r="R455" s="29"/>
      <c r="T455" s="29"/>
      <c r="U455" s="29"/>
      <c r="V455" s="25"/>
      <c r="W455" s="25"/>
      <c r="X455" s="29"/>
      <c r="Y455" s="25"/>
      <c r="Z455" s="25"/>
      <c r="AA455" s="29"/>
      <c r="AB455" s="25"/>
      <c r="AC455" s="25"/>
      <c r="AD455" s="29"/>
      <c r="AE455" s="25"/>
      <c r="AF455" s="25"/>
      <c r="AG455" s="29"/>
      <c r="AH455" s="25"/>
      <c r="AI455" s="25"/>
      <c r="AJ455" s="29"/>
      <c r="AK455" s="25"/>
      <c r="AL455" s="25"/>
      <c r="AM455" s="29"/>
      <c r="AN455" s="25"/>
      <c r="AO455" s="25"/>
      <c r="AP455" s="29"/>
      <c r="AQ455" s="25"/>
      <c r="AR455" s="25"/>
      <c r="AS455" s="29"/>
      <c r="AT455" s="25"/>
      <c r="AU455" s="25"/>
      <c r="AV455" s="29"/>
      <c r="AW455" s="25"/>
      <c r="AX455" s="128"/>
      <c r="AY455" s="57"/>
      <c r="AZ455" s="6"/>
      <c r="BA455" s="54"/>
      <c r="BB455" s="54"/>
      <c r="BC455" s="6"/>
      <c r="BD455" s="54"/>
      <c r="BE455" s="54"/>
      <c r="BF455" s="121"/>
      <c r="BG455" s="54"/>
      <c r="BH455" s="28"/>
      <c r="BI455" s="128"/>
      <c r="BJ455" s="54"/>
      <c r="BK455" s="28"/>
      <c r="BL455" s="128"/>
      <c r="BM455" s="54"/>
      <c r="BN455" s="28"/>
      <c r="BO455" s="121"/>
      <c r="BP455" s="132"/>
      <c r="BQ455" s="56"/>
      <c r="BR455" s="25"/>
      <c r="BS455" s="25"/>
      <c r="BU455" s="121"/>
      <c r="BV455" s="25"/>
      <c r="BW455" s="242"/>
      <c r="BX455" s="121"/>
      <c r="BY455" s="25"/>
      <c r="CA455" s="121"/>
      <c r="CB455" s="25"/>
      <c r="CD455" s="121"/>
      <c r="CF455" s="28"/>
      <c r="CH455" s="241"/>
      <c r="CI455" s="28"/>
      <c r="CK455" s="433"/>
      <c r="CM455" s="121"/>
      <c r="CN455" s="241"/>
      <c r="CO455" s="241"/>
      <c r="CP455" s="241"/>
      <c r="CQ455" s="725"/>
      <c r="CR455" s="241"/>
      <c r="CS455" s="433"/>
      <c r="CT455" s="241"/>
      <c r="CU455" s="241"/>
      <c r="CV455" s="241"/>
      <c r="CW455" s="54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HI455" s="436"/>
      <c r="HK455" s="436"/>
      <c r="HN455" s="436"/>
      <c r="HQ455" s="436"/>
      <c r="HR455" s="45"/>
      <c r="HS455" s="29"/>
      <c r="HX455" s="432"/>
      <c r="IG455" s="432"/>
      <c r="IH455" s="432"/>
      <c r="II455" s="432"/>
      <c r="IJ455" s="432"/>
      <c r="IK455" s="432"/>
      <c r="IL455" s="432"/>
      <c r="IM455" s="432"/>
      <c r="IN455" s="432"/>
      <c r="IO455" s="432"/>
      <c r="IP455" s="432"/>
      <c r="IQ455" s="432"/>
      <c r="IR455" s="432"/>
      <c r="IS455" s="432"/>
      <c r="IT455" s="432"/>
      <c r="IU455" s="432"/>
      <c r="IV455" s="432"/>
      <c r="IW455" s="432"/>
      <c r="IX455" s="432"/>
      <c r="IY455" s="432"/>
      <c r="IZ455" s="432"/>
      <c r="JA455" s="432"/>
      <c r="JB455" s="432"/>
      <c r="JC455" s="432"/>
      <c r="JD455" s="432"/>
      <c r="JE455" s="432"/>
      <c r="JF455" s="432"/>
      <c r="JG455" s="432"/>
      <c r="JH455" s="432"/>
      <c r="JI455" s="432"/>
      <c r="JJ455" s="432"/>
      <c r="JK455" s="432"/>
      <c r="JL455" s="432"/>
      <c r="JM455" s="432"/>
      <c r="JN455" s="432"/>
      <c r="JO455" s="432"/>
      <c r="JP455" s="432"/>
      <c r="JQ455" s="432"/>
      <c r="JR455" s="432"/>
      <c r="JS455" s="432"/>
      <c r="JT455" s="432"/>
      <c r="JU455" s="432"/>
    </row>
    <row r="456" spans="1:281" s="27" customFormat="1" ht="15" hidden="1" customHeight="1" x14ac:dyDescent="0.25">
      <c r="A456" s="432"/>
      <c r="B456" s="242"/>
      <c r="C456" s="29"/>
      <c r="D456" s="58"/>
      <c r="E456" s="29"/>
      <c r="F456" s="25"/>
      <c r="G456" s="121"/>
      <c r="I456" s="29"/>
      <c r="K456" s="52"/>
      <c r="M456" s="25"/>
      <c r="N456" s="55"/>
      <c r="P456" s="29"/>
      <c r="R456" s="29"/>
      <c r="T456" s="29"/>
      <c r="U456" s="29"/>
      <c r="V456" s="25"/>
      <c r="W456" s="25"/>
      <c r="X456" s="29"/>
      <c r="Y456" s="25"/>
      <c r="Z456" s="25"/>
      <c r="AA456" s="29"/>
      <c r="AB456" s="25"/>
      <c r="AC456" s="25"/>
      <c r="AD456" s="29"/>
      <c r="AE456" s="25"/>
      <c r="AF456" s="25"/>
      <c r="AG456" s="29"/>
      <c r="AH456" s="25"/>
      <c r="AI456" s="25"/>
      <c r="AJ456" s="29"/>
      <c r="AK456" s="25"/>
      <c r="AL456" s="25"/>
      <c r="AM456" s="29"/>
      <c r="AN456" s="25"/>
      <c r="AO456" s="25"/>
      <c r="AP456" s="29"/>
      <c r="AQ456" s="25"/>
      <c r="AR456" s="25"/>
      <c r="AS456" s="29"/>
      <c r="AT456" s="25"/>
      <c r="AU456" s="25"/>
      <c r="AV456" s="29"/>
      <c r="AW456" s="25"/>
      <c r="AX456" s="128"/>
      <c r="AY456" s="57"/>
      <c r="AZ456" s="6"/>
      <c r="BA456" s="54"/>
      <c r="BB456" s="54"/>
      <c r="BC456" s="6"/>
      <c r="BD456" s="54"/>
      <c r="BE456" s="54"/>
      <c r="BF456" s="121"/>
      <c r="BG456" s="54"/>
      <c r="BH456" s="28"/>
      <c r="BI456" s="128"/>
      <c r="BJ456" s="54"/>
      <c r="BK456" s="28"/>
      <c r="BL456" s="128"/>
      <c r="BM456" s="54"/>
      <c r="BN456" s="28"/>
      <c r="BO456" s="121"/>
      <c r="BP456" s="132"/>
      <c r="BQ456" s="56"/>
      <c r="BR456" s="25"/>
      <c r="BS456" s="25"/>
      <c r="BU456" s="121"/>
      <c r="BV456" s="25"/>
      <c r="BW456" s="242"/>
      <c r="BX456" s="121"/>
      <c r="BY456" s="25"/>
      <c r="CA456" s="121"/>
      <c r="CB456" s="25"/>
      <c r="CD456" s="121"/>
      <c r="CF456" s="28"/>
      <c r="CH456" s="241"/>
      <c r="CI456" s="28"/>
      <c r="CK456" s="433"/>
      <c r="CM456" s="121"/>
      <c r="CN456" s="241"/>
      <c r="CO456" s="241"/>
      <c r="CP456" s="241"/>
      <c r="CQ456" s="725"/>
      <c r="CR456" s="241"/>
      <c r="CS456" s="433"/>
      <c r="CT456" s="241"/>
      <c r="CU456" s="241"/>
      <c r="CV456" s="241"/>
      <c r="CW456" s="54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HI456" s="436"/>
      <c r="HK456" s="436"/>
      <c r="HN456" s="436"/>
      <c r="HQ456" s="436"/>
      <c r="HR456" s="45"/>
      <c r="HS456" s="29"/>
      <c r="HX456" s="432"/>
      <c r="IG456" s="432"/>
      <c r="IH456" s="432"/>
      <c r="II456" s="432"/>
      <c r="IJ456" s="432"/>
      <c r="IK456" s="432"/>
      <c r="IL456" s="432"/>
      <c r="IM456" s="432"/>
      <c r="IN456" s="432"/>
      <c r="IO456" s="432"/>
      <c r="IP456" s="432"/>
      <c r="IQ456" s="432"/>
      <c r="IR456" s="432"/>
      <c r="IS456" s="432"/>
      <c r="IT456" s="432"/>
      <c r="IU456" s="432"/>
      <c r="IV456" s="432"/>
      <c r="IW456" s="432"/>
      <c r="IX456" s="432"/>
      <c r="IY456" s="432"/>
      <c r="IZ456" s="432"/>
      <c r="JA456" s="432"/>
      <c r="JB456" s="432"/>
      <c r="JC456" s="432"/>
      <c r="JD456" s="432"/>
      <c r="JE456" s="432"/>
      <c r="JF456" s="432"/>
      <c r="JG456" s="432"/>
      <c r="JH456" s="432"/>
      <c r="JI456" s="432"/>
      <c r="JJ456" s="432"/>
      <c r="JK456" s="432"/>
      <c r="JL456" s="432"/>
      <c r="JM456" s="432"/>
      <c r="JN456" s="432"/>
      <c r="JO456" s="432"/>
      <c r="JP456" s="432"/>
      <c r="JQ456" s="432"/>
      <c r="JR456" s="432"/>
      <c r="JS456" s="432"/>
      <c r="JT456" s="432"/>
      <c r="JU456" s="432"/>
    </row>
    <row r="457" spans="1:281" s="27" customFormat="1" ht="15" hidden="1" customHeight="1" x14ac:dyDescent="0.25">
      <c r="A457" s="432"/>
      <c r="B457" s="242"/>
      <c r="C457" s="29"/>
      <c r="D457" s="53"/>
      <c r="E457" s="29"/>
      <c r="F457" s="25"/>
      <c r="G457" s="121"/>
      <c r="I457" s="29"/>
      <c r="K457" s="52"/>
      <c r="M457" s="25"/>
      <c r="N457" s="55"/>
      <c r="P457" s="29"/>
      <c r="R457" s="29"/>
      <c r="T457" s="29"/>
      <c r="U457" s="29"/>
      <c r="V457" s="25"/>
      <c r="W457" s="25"/>
      <c r="X457" s="29"/>
      <c r="Y457" s="25"/>
      <c r="Z457" s="25"/>
      <c r="AA457" s="29"/>
      <c r="AB457" s="25"/>
      <c r="AC457" s="25"/>
      <c r="AD457" s="29"/>
      <c r="AE457" s="25"/>
      <c r="AF457" s="25"/>
      <c r="AG457" s="29"/>
      <c r="AH457" s="25"/>
      <c r="AI457" s="25"/>
      <c r="AJ457" s="29"/>
      <c r="AK457" s="25"/>
      <c r="AL457" s="25"/>
      <c r="AM457" s="29"/>
      <c r="AN457" s="25"/>
      <c r="AO457" s="25"/>
      <c r="AP457" s="29"/>
      <c r="AQ457" s="25"/>
      <c r="AR457" s="25"/>
      <c r="AS457" s="29"/>
      <c r="AT457" s="25"/>
      <c r="AU457" s="25"/>
      <c r="AV457" s="29"/>
      <c r="AW457" s="25"/>
      <c r="AX457" s="128"/>
      <c r="AY457" s="57"/>
      <c r="AZ457" s="6"/>
      <c r="BA457" s="54"/>
      <c r="BB457" s="54"/>
      <c r="BC457" s="6"/>
      <c r="BD457" s="54"/>
      <c r="BE457" s="54"/>
      <c r="BF457" s="121"/>
      <c r="BG457" s="54"/>
      <c r="BH457" s="28"/>
      <c r="BI457" s="128"/>
      <c r="BJ457" s="54"/>
      <c r="BK457" s="28"/>
      <c r="BL457" s="128"/>
      <c r="BM457" s="54"/>
      <c r="BN457" s="28"/>
      <c r="BO457" s="121"/>
      <c r="BP457" s="132"/>
      <c r="BQ457" s="56"/>
      <c r="BR457" s="25"/>
      <c r="BS457" s="25"/>
      <c r="BU457" s="121"/>
      <c r="BV457" s="25"/>
      <c r="BW457" s="242"/>
      <c r="BX457" s="121"/>
      <c r="BY457" s="25"/>
      <c r="CA457" s="121"/>
      <c r="CB457" s="25"/>
      <c r="CD457" s="121"/>
      <c r="CF457" s="28"/>
      <c r="CH457" s="241"/>
      <c r="CI457" s="28"/>
      <c r="CK457" s="433"/>
      <c r="CM457" s="121"/>
      <c r="CN457" s="241"/>
      <c r="CO457" s="241"/>
      <c r="CP457" s="241"/>
      <c r="CQ457" s="725"/>
      <c r="CR457" s="241"/>
      <c r="CS457" s="433"/>
      <c r="CT457" s="241"/>
      <c r="CU457" s="241"/>
      <c r="CV457" s="241"/>
      <c r="CW457" s="54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HI457" s="436"/>
      <c r="HK457" s="436"/>
      <c r="HN457" s="436"/>
      <c r="HO457" s="134"/>
      <c r="HP457" s="25"/>
      <c r="HQ457" s="436"/>
      <c r="HR457" s="45"/>
      <c r="HS457" s="29"/>
      <c r="HT457" s="25"/>
      <c r="HU457" s="25"/>
      <c r="HV457" s="25"/>
      <c r="HX457" s="432"/>
      <c r="IG457" s="432"/>
      <c r="IH457" s="432"/>
      <c r="II457" s="432"/>
      <c r="IJ457" s="432"/>
      <c r="IK457" s="432"/>
      <c r="IL457" s="432"/>
      <c r="IM457" s="432"/>
      <c r="IN457" s="432"/>
      <c r="IO457" s="432"/>
      <c r="IP457" s="432"/>
      <c r="IQ457" s="432"/>
      <c r="IR457" s="432"/>
      <c r="IS457" s="432"/>
      <c r="IT457" s="432"/>
      <c r="IU457" s="432"/>
      <c r="IV457" s="432"/>
      <c r="IW457" s="432"/>
      <c r="IX457" s="432"/>
      <c r="IY457" s="432"/>
      <c r="IZ457" s="432"/>
      <c r="JA457" s="432"/>
      <c r="JB457" s="432"/>
      <c r="JC457" s="432"/>
      <c r="JD457" s="432"/>
      <c r="JE457" s="432"/>
      <c r="JF457" s="432"/>
      <c r="JG457" s="432"/>
      <c r="JH457" s="432"/>
      <c r="JI457" s="432"/>
      <c r="JJ457" s="432"/>
      <c r="JK457" s="432"/>
      <c r="JL457" s="432"/>
      <c r="JM457" s="432"/>
      <c r="JN457" s="432"/>
      <c r="JO457" s="432"/>
      <c r="JP457" s="432"/>
      <c r="JQ457" s="432"/>
      <c r="JR457" s="432"/>
      <c r="JS457" s="432"/>
      <c r="JT457" s="432"/>
      <c r="JU457" s="432"/>
    </row>
    <row r="458" spans="1:281" s="27" customFormat="1" ht="15" hidden="1" customHeight="1" x14ac:dyDescent="0.25">
      <c r="A458" s="432"/>
      <c r="B458" s="242"/>
      <c r="C458" s="29"/>
      <c r="D458" s="53"/>
      <c r="E458" s="29"/>
      <c r="F458" s="25"/>
      <c r="G458" s="121"/>
      <c r="I458" s="29"/>
      <c r="K458" s="52"/>
      <c r="M458" s="25"/>
      <c r="N458" s="55"/>
      <c r="P458" s="29"/>
      <c r="R458" s="29"/>
      <c r="T458" s="29"/>
      <c r="U458" s="29"/>
      <c r="V458" s="25"/>
      <c r="W458" s="25"/>
      <c r="X458" s="29"/>
      <c r="Y458" s="25"/>
      <c r="Z458" s="25"/>
      <c r="AA458" s="29"/>
      <c r="AB458" s="25"/>
      <c r="AC458" s="25"/>
      <c r="AD458" s="29"/>
      <c r="AE458" s="25"/>
      <c r="AF458" s="25"/>
      <c r="AG458" s="29"/>
      <c r="AH458" s="25"/>
      <c r="AI458" s="25"/>
      <c r="AJ458" s="29"/>
      <c r="AK458" s="25"/>
      <c r="AL458" s="25"/>
      <c r="AM458" s="29"/>
      <c r="AN458" s="25"/>
      <c r="AO458" s="25"/>
      <c r="AP458" s="29"/>
      <c r="AQ458" s="25"/>
      <c r="AR458" s="25"/>
      <c r="AS458" s="29"/>
      <c r="AT458" s="25"/>
      <c r="AU458" s="25"/>
      <c r="AV458" s="29"/>
      <c r="AW458" s="25"/>
      <c r="AX458" s="128"/>
      <c r="AY458" s="57"/>
      <c r="AZ458" s="6"/>
      <c r="BA458" s="54"/>
      <c r="BB458" s="54"/>
      <c r="BC458" s="6"/>
      <c r="BD458" s="54"/>
      <c r="BE458" s="54"/>
      <c r="BF458" s="121"/>
      <c r="BG458" s="54"/>
      <c r="BH458" s="28"/>
      <c r="BI458" s="128"/>
      <c r="BJ458" s="54"/>
      <c r="BK458" s="28"/>
      <c r="BL458" s="128"/>
      <c r="BM458" s="54"/>
      <c r="BN458" s="28"/>
      <c r="BO458" s="121"/>
      <c r="BP458" s="132"/>
      <c r="BQ458" s="56"/>
      <c r="BR458" s="25"/>
      <c r="BS458" s="25"/>
      <c r="BU458" s="121"/>
      <c r="BV458" s="25"/>
      <c r="BW458" s="242"/>
      <c r="BX458" s="121"/>
      <c r="BY458" s="25"/>
      <c r="CA458" s="121"/>
      <c r="CB458" s="25"/>
      <c r="CD458" s="121"/>
      <c r="CF458" s="28"/>
      <c r="CH458" s="241"/>
      <c r="CI458" s="28"/>
      <c r="CK458" s="433"/>
      <c r="CM458" s="121"/>
      <c r="CN458" s="241"/>
      <c r="CO458" s="241"/>
      <c r="CP458" s="241"/>
      <c r="CQ458" s="725"/>
      <c r="CR458" s="241"/>
      <c r="CS458" s="433"/>
      <c r="CT458" s="241"/>
      <c r="CU458" s="241"/>
      <c r="CV458" s="241"/>
      <c r="CW458" s="54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436"/>
      <c r="FJ458" s="668"/>
      <c r="FK458" s="668"/>
      <c r="FL458" s="668"/>
      <c r="FM458" s="668"/>
      <c r="FN458" s="668"/>
      <c r="FO458" s="668"/>
      <c r="FP458" s="668"/>
      <c r="FQ458" s="668"/>
      <c r="FR458" s="668"/>
      <c r="FS458" s="433"/>
      <c r="FT458" s="433"/>
      <c r="FU458" s="433"/>
      <c r="FV458" s="433"/>
      <c r="FW458" s="433"/>
      <c r="FX458" s="433"/>
      <c r="FY458" s="433"/>
      <c r="FZ458" s="433"/>
      <c r="GA458" s="433"/>
      <c r="GB458" s="433"/>
      <c r="GC458" s="433"/>
      <c r="GD458" s="433"/>
      <c r="GE458" s="433"/>
      <c r="GF458" s="433"/>
      <c r="GG458" s="241"/>
      <c r="GH458" s="98"/>
      <c r="GI458" s="98"/>
      <c r="GJ458" s="96"/>
      <c r="GK458" s="65"/>
      <c r="GL458" s="65"/>
      <c r="GM458" s="65"/>
      <c r="GN458" s="65"/>
      <c r="GO458" s="65"/>
      <c r="GP458" s="65"/>
      <c r="GQ458" s="65"/>
      <c r="GR458" s="65"/>
      <c r="GS458" s="65"/>
      <c r="GT458" s="65"/>
      <c r="GU458" s="65"/>
      <c r="GV458" s="65"/>
      <c r="GW458" s="65"/>
      <c r="GX458" s="65"/>
      <c r="GY458" s="65"/>
      <c r="GZ458" s="65"/>
      <c r="HA458" s="65"/>
      <c r="HB458" s="65"/>
      <c r="HC458" s="65"/>
      <c r="HD458" s="65"/>
      <c r="HE458" s="65"/>
      <c r="HF458" s="65"/>
      <c r="HG458" s="65"/>
      <c r="HH458" s="65"/>
      <c r="HI458" s="436"/>
      <c r="HJ458" s="65"/>
      <c r="HK458" s="436"/>
      <c r="HL458" s="37"/>
      <c r="HM458" s="65"/>
      <c r="HN458" s="436"/>
      <c r="HO458" s="25"/>
      <c r="HP458" s="25"/>
      <c r="HQ458" s="436"/>
      <c r="HR458" s="45"/>
      <c r="HS458" s="29"/>
      <c r="HT458" s="25"/>
      <c r="HU458" s="25"/>
      <c r="HV458" s="25"/>
      <c r="HX458" s="432"/>
      <c r="IG458" s="432"/>
      <c r="IH458" s="432"/>
      <c r="II458" s="432"/>
      <c r="IJ458" s="432"/>
      <c r="IK458" s="432"/>
      <c r="IL458" s="432"/>
      <c r="IM458" s="432"/>
      <c r="IN458" s="432"/>
      <c r="IO458" s="432"/>
      <c r="IP458" s="432"/>
      <c r="IQ458" s="432"/>
      <c r="IR458" s="432"/>
      <c r="IS458" s="432"/>
      <c r="IT458" s="432"/>
      <c r="IU458" s="432"/>
      <c r="IV458" s="432"/>
      <c r="IW458" s="432"/>
      <c r="IX458" s="432"/>
      <c r="IY458" s="432"/>
      <c r="IZ458" s="432"/>
      <c r="JA458" s="432"/>
      <c r="JB458" s="432"/>
      <c r="JC458" s="432"/>
      <c r="JD458" s="432"/>
      <c r="JE458" s="432"/>
      <c r="JF458" s="432"/>
      <c r="JG458" s="432"/>
      <c r="JH458" s="432"/>
      <c r="JI458" s="432"/>
      <c r="JJ458" s="432"/>
      <c r="JK458" s="432"/>
      <c r="JL458" s="432"/>
      <c r="JM458" s="432"/>
      <c r="JN458" s="432"/>
      <c r="JO458" s="432"/>
      <c r="JP458" s="432"/>
      <c r="JQ458" s="432"/>
      <c r="JR458" s="432"/>
      <c r="JS458" s="432"/>
      <c r="JT458" s="432"/>
      <c r="JU458" s="432"/>
    </row>
    <row r="459" spans="1:281" s="27" customFormat="1" ht="15" hidden="1" customHeight="1" x14ac:dyDescent="0.25">
      <c r="A459" s="432"/>
      <c r="B459" s="242"/>
      <c r="C459" s="29"/>
      <c r="D459" s="53"/>
      <c r="E459" s="29"/>
      <c r="F459" s="25"/>
      <c r="G459" s="121"/>
      <c r="I459" s="29"/>
      <c r="K459" s="52"/>
      <c r="M459" s="25"/>
      <c r="N459" s="55"/>
      <c r="P459" s="29"/>
      <c r="R459" s="29"/>
      <c r="T459" s="29"/>
      <c r="U459" s="29"/>
      <c r="V459" s="25"/>
      <c r="W459" s="25"/>
      <c r="X459" s="29"/>
      <c r="Y459" s="25"/>
      <c r="Z459" s="25"/>
      <c r="AA459" s="29"/>
      <c r="AB459" s="25"/>
      <c r="AC459" s="25"/>
      <c r="AD459" s="29"/>
      <c r="AE459" s="25"/>
      <c r="AF459" s="25"/>
      <c r="AG459" s="29"/>
      <c r="AH459" s="25"/>
      <c r="AI459" s="25"/>
      <c r="AJ459" s="29"/>
      <c r="AK459" s="25"/>
      <c r="AL459" s="25"/>
      <c r="AM459" s="29"/>
      <c r="AN459" s="25"/>
      <c r="AO459" s="25"/>
      <c r="AP459" s="29"/>
      <c r="AQ459" s="25"/>
      <c r="AR459" s="25"/>
      <c r="AS459" s="29"/>
      <c r="AT459" s="25"/>
      <c r="AU459" s="25"/>
      <c r="AV459" s="29"/>
      <c r="AW459" s="25"/>
      <c r="AX459" s="128"/>
      <c r="AY459" s="57"/>
      <c r="AZ459" s="6"/>
      <c r="BA459" s="54"/>
      <c r="BB459" s="54"/>
      <c r="BC459" s="6"/>
      <c r="BD459" s="54"/>
      <c r="BE459" s="54"/>
      <c r="BF459" s="121"/>
      <c r="BG459" s="54"/>
      <c r="BH459" s="28"/>
      <c r="BI459" s="128"/>
      <c r="BJ459" s="54"/>
      <c r="BK459" s="28"/>
      <c r="BL459" s="128"/>
      <c r="BM459" s="54"/>
      <c r="BN459" s="28"/>
      <c r="BO459" s="121"/>
      <c r="BP459" s="132"/>
      <c r="BQ459" s="56"/>
      <c r="BR459" s="25"/>
      <c r="BS459" s="25"/>
      <c r="BU459" s="121"/>
      <c r="BV459" s="25"/>
      <c r="BW459" s="242"/>
      <c r="BX459" s="121"/>
      <c r="BY459" s="25"/>
      <c r="CA459" s="121"/>
      <c r="CB459" s="25"/>
      <c r="CD459" s="121"/>
      <c r="CF459" s="28"/>
      <c r="CH459" s="241"/>
      <c r="CI459" s="28"/>
      <c r="CK459" s="433"/>
      <c r="CM459" s="121"/>
      <c r="CN459" s="241"/>
      <c r="CO459" s="241"/>
      <c r="CP459" s="241"/>
      <c r="CQ459" s="725"/>
      <c r="CR459" s="241"/>
      <c r="CS459" s="433"/>
      <c r="CT459" s="241"/>
      <c r="CU459" s="241"/>
      <c r="CV459" s="241"/>
      <c r="CW459" s="54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436"/>
      <c r="FJ459" s="668"/>
      <c r="FK459" s="668"/>
      <c r="FL459" s="668"/>
      <c r="FM459" s="668"/>
      <c r="FN459" s="668"/>
      <c r="FO459" s="668"/>
      <c r="FP459" s="668"/>
      <c r="FQ459" s="668"/>
      <c r="FR459" s="668"/>
      <c r="FS459" s="433"/>
      <c r="FT459" s="433"/>
      <c r="FU459" s="433"/>
      <c r="FV459" s="433"/>
      <c r="FW459" s="433"/>
      <c r="FX459" s="433"/>
      <c r="FY459" s="433"/>
      <c r="FZ459" s="433"/>
      <c r="GA459" s="433"/>
      <c r="GB459" s="433"/>
      <c r="GC459" s="433"/>
      <c r="GD459" s="433"/>
      <c r="GE459" s="433"/>
      <c r="GF459" s="433"/>
      <c r="GG459" s="241"/>
      <c r="GH459" s="65"/>
      <c r="GI459" s="65"/>
      <c r="GJ459" s="65"/>
      <c r="GK459" s="65"/>
      <c r="GL459" s="65"/>
      <c r="GM459" s="65"/>
      <c r="GN459" s="65"/>
      <c r="GO459" s="65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5"/>
      <c r="HG459" s="65"/>
      <c r="HH459" s="65"/>
      <c r="HI459" s="436"/>
      <c r="HJ459" s="65"/>
      <c r="HK459" s="436"/>
      <c r="HL459" s="37"/>
      <c r="HM459" s="65"/>
      <c r="HN459" s="436"/>
      <c r="HO459" s="25"/>
      <c r="HP459" s="25"/>
      <c r="HQ459" s="436"/>
      <c r="HR459" s="45"/>
      <c r="HS459" s="29"/>
      <c r="HT459" s="25"/>
      <c r="HU459" s="25"/>
      <c r="HV459" s="25"/>
      <c r="HX459" s="432"/>
      <c r="IG459" s="432"/>
      <c r="IH459" s="432"/>
      <c r="II459" s="432"/>
      <c r="IJ459" s="432"/>
      <c r="IK459" s="432"/>
      <c r="IL459" s="432"/>
      <c r="IM459" s="432"/>
      <c r="IN459" s="432"/>
      <c r="IO459" s="432"/>
      <c r="IP459" s="432"/>
      <c r="IQ459" s="432"/>
      <c r="IR459" s="432"/>
      <c r="IS459" s="432"/>
      <c r="IT459" s="432"/>
      <c r="IU459" s="432"/>
      <c r="IV459" s="432"/>
      <c r="IW459" s="432"/>
      <c r="IX459" s="432"/>
      <c r="IY459" s="432"/>
      <c r="IZ459" s="432"/>
      <c r="JA459" s="432"/>
      <c r="JB459" s="432"/>
      <c r="JC459" s="432"/>
      <c r="JD459" s="432"/>
      <c r="JE459" s="432"/>
      <c r="JF459" s="432"/>
      <c r="JG459" s="432"/>
      <c r="JH459" s="432"/>
      <c r="JI459" s="432"/>
      <c r="JJ459" s="432"/>
      <c r="JK459" s="432"/>
      <c r="JL459" s="432"/>
      <c r="JM459" s="432"/>
      <c r="JN459" s="432"/>
      <c r="JO459" s="432"/>
      <c r="JP459" s="432"/>
      <c r="JQ459" s="432"/>
      <c r="JR459" s="432"/>
      <c r="JS459" s="432"/>
      <c r="JT459" s="432"/>
      <c r="JU459" s="432"/>
    </row>
    <row r="460" spans="1:281" s="27" customFormat="1" ht="15" hidden="1" customHeight="1" x14ac:dyDescent="0.25">
      <c r="A460" s="432"/>
      <c r="B460" s="242"/>
      <c r="C460" s="29"/>
      <c r="D460" s="53"/>
      <c r="E460" s="29"/>
      <c r="F460" s="25"/>
      <c r="G460" s="121"/>
      <c r="I460" s="29"/>
      <c r="K460" s="52"/>
      <c r="M460" s="25"/>
      <c r="N460" s="55"/>
      <c r="P460" s="29"/>
      <c r="R460" s="29"/>
      <c r="T460" s="29"/>
      <c r="U460" s="29"/>
      <c r="V460" s="25"/>
      <c r="W460" s="25"/>
      <c r="X460" s="29"/>
      <c r="Y460" s="25"/>
      <c r="Z460" s="25"/>
      <c r="AA460" s="29"/>
      <c r="AB460" s="25"/>
      <c r="AC460" s="25"/>
      <c r="AD460" s="29"/>
      <c r="AE460" s="25"/>
      <c r="AF460" s="25"/>
      <c r="AG460" s="29"/>
      <c r="AH460" s="25"/>
      <c r="AI460" s="25"/>
      <c r="AJ460" s="29"/>
      <c r="AK460" s="25"/>
      <c r="AL460" s="25"/>
      <c r="AM460" s="29"/>
      <c r="AN460" s="25"/>
      <c r="AO460" s="25"/>
      <c r="AP460" s="29"/>
      <c r="AQ460" s="25"/>
      <c r="AR460" s="25"/>
      <c r="AS460" s="29"/>
      <c r="AT460" s="25"/>
      <c r="AU460" s="25"/>
      <c r="AV460" s="29"/>
      <c r="AW460" s="25"/>
      <c r="AX460" s="128"/>
      <c r="AY460" s="57"/>
      <c r="AZ460" s="6"/>
      <c r="BA460" s="54"/>
      <c r="BB460" s="54"/>
      <c r="BC460" s="6"/>
      <c r="BD460" s="54"/>
      <c r="BE460" s="54"/>
      <c r="BF460" s="121"/>
      <c r="BG460" s="54"/>
      <c r="BH460" s="28"/>
      <c r="BI460" s="128"/>
      <c r="BJ460" s="54"/>
      <c r="BK460" s="28"/>
      <c r="BL460" s="128"/>
      <c r="BM460" s="54"/>
      <c r="BN460" s="28"/>
      <c r="BO460" s="121"/>
      <c r="BP460" s="132"/>
      <c r="BQ460" s="56"/>
      <c r="BR460" s="25"/>
      <c r="BS460" s="25"/>
      <c r="BU460" s="121"/>
      <c r="BV460" s="25"/>
      <c r="BW460" s="242"/>
      <c r="BX460" s="121"/>
      <c r="BY460" s="25"/>
      <c r="CA460" s="121"/>
      <c r="CB460" s="25"/>
      <c r="CD460" s="121"/>
      <c r="CF460" s="28"/>
      <c r="CH460" s="241"/>
      <c r="CI460" s="28"/>
      <c r="CK460" s="433"/>
      <c r="CM460" s="121"/>
      <c r="CN460" s="241"/>
      <c r="CO460" s="241"/>
      <c r="CP460" s="241"/>
      <c r="CQ460" s="725"/>
      <c r="CR460" s="241"/>
      <c r="CS460" s="433"/>
      <c r="CT460" s="241"/>
      <c r="CU460" s="241"/>
      <c r="CV460" s="241"/>
      <c r="CW460" s="54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436"/>
      <c r="FJ460" s="668"/>
      <c r="FK460" s="668"/>
      <c r="FL460" s="668"/>
      <c r="FM460" s="668"/>
      <c r="FN460" s="668"/>
      <c r="FO460" s="668"/>
      <c r="FP460" s="668"/>
      <c r="FQ460" s="668"/>
      <c r="FR460" s="668"/>
      <c r="FS460" s="433"/>
      <c r="FT460" s="433"/>
      <c r="FU460" s="433"/>
      <c r="FV460" s="433"/>
      <c r="FW460" s="433"/>
      <c r="FX460" s="433"/>
      <c r="FY460" s="433"/>
      <c r="FZ460" s="433"/>
      <c r="GA460" s="433"/>
      <c r="GB460" s="433"/>
      <c r="GC460" s="433"/>
      <c r="GD460" s="433"/>
      <c r="GE460" s="433"/>
      <c r="GF460" s="433"/>
      <c r="GG460" s="241"/>
      <c r="GH460" s="65"/>
      <c r="GI460" s="65"/>
      <c r="GJ460" s="65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436"/>
      <c r="HJ460" s="65"/>
      <c r="HK460" s="436"/>
      <c r="HL460" s="37"/>
      <c r="HM460" s="65"/>
      <c r="HN460" s="436"/>
      <c r="HO460" s="25"/>
      <c r="HP460" s="25"/>
      <c r="HQ460" s="436"/>
      <c r="HR460" s="45"/>
      <c r="HS460" s="29"/>
      <c r="HT460" s="25"/>
      <c r="HU460" s="25"/>
      <c r="HV460" s="25"/>
      <c r="HX460" s="432"/>
      <c r="IG460" s="432"/>
      <c r="IH460" s="432"/>
      <c r="II460" s="432"/>
      <c r="IJ460" s="432"/>
      <c r="IK460" s="432"/>
      <c r="IL460" s="432"/>
      <c r="IM460" s="432"/>
      <c r="IN460" s="432"/>
      <c r="IO460" s="432"/>
      <c r="IP460" s="432"/>
      <c r="IQ460" s="432"/>
      <c r="IR460" s="432"/>
      <c r="IS460" s="432"/>
      <c r="IT460" s="432"/>
      <c r="IU460" s="432"/>
      <c r="IV460" s="432"/>
      <c r="IW460" s="432"/>
      <c r="IX460" s="432"/>
      <c r="IY460" s="432"/>
      <c r="IZ460" s="432"/>
      <c r="JA460" s="432"/>
      <c r="JB460" s="432"/>
      <c r="JC460" s="432"/>
      <c r="JD460" s="432"/>
      <c r="JE460" s="432"/>
      <c r="JF460" s="432"/>
      <c r="JG460" s="432"/>
      <c r="JH460" s="432"/>
      <c r="JI460" s="432"/>
      <c r="JJ460" s="432"/>
      <c r="JK460" s="432"/>
      <c r="JL460" s="432"/>
      <c r="JM460" s="432"/>
      <c r="JN460" s="432"/>
      <c r="JO460" s="432"/>
      <c r="JP460" s="432"/>
      <c r="JQ460" s="432"/>
      <c r="JR460" s="432"/>
      <c r="JS460" s="432"/>
      <c r="JT460" s="432"/>
      <c r="JU460" s="432"/>
    </row>
    <row r="461" spans="1:281" s="27" customFormat="1" ht="15" hidden="1" customHeight="1" x14ac:dyDescent="0.25">
      <c r="A461" s="432"/>
      <c r="B461" s="242"/>
      <c r="C461" s="29"/>
      <c r="D461" s="53"/>
      <c r="E461" s="29"/>
      <c r="F461" s="25"/>
      <c r="G461" s="121"/>
      <c r="I461" s="29"/>
      <c r="K461" s="52"/>
      <c r="M461" s="25"/>
      <c r="N461" s="55"/>
      <c r="P461" s="29"/>
      <c r="R461" s="29"/>
      <c r="T461" s="29"/>
      <c r="U461" s="29"/>
      <c r="V461" s="25"/>
      <c r="W461" s="25"/>
      <c r="X461" s="29"/>
      <c r="Y461" s="25"/>
      <c r="Z461" s="25"/>
      <c r="AA461" s="29"/>
      <c r="AB461" s="25"/>
      <c r="AC461" s="25"/>
      <c r="AD461" s="29"/>
      <c r="AE461" s="25"/>
      <c r="AF461" s="25"/>
      <c r="AG461" s="29"/>
      <c r="AH461" s="25"/>
      <c r="AI461" s="25"/>
      <c r="AJ461" s="29"/>
      <c r="AK461" s="25"/>
      <c r="AL461" s="25"/>
      <c r="AM461" s="29"/>
      <c r="AN461" s="25"/>
      <c r="AO461" s="25"/>
      <c r="AP461" s="29"/>
      <c r="AQ461" s="25"/>
      <c r="AR461" s="25"/>
      <c r="AS461" s="29"/>
      <c r="AT461" s="25"/>
      <c r="AU461" s="25"/>
      <c r="AV461" s="29"/>
      <c r="AW461" s="25"/>
      <c r="AX461" s="128"/>
      <c r="AY461" s="57"/>
      <c r="AZ461" s="6"/>
      <c r="BA461" s="54"/>
      <c r="BB461" s="54"/>
      <c r="BC461" s="6"/>
      <c r="BD461" s="54"/>
      <c r="BE461" s="54"/>
      <c r="BF461" s="121"/>
      <c r="BG461" s="54"/>
      <c r="BH461" s="28"/>
      <c r="BI461" s="128"/>
      <c r="BJ461" s="54"/>
      <c r="BK461" s="28"/>
      <c r="BL461" s="128"/>
      <c r="BM461" s="54"/>
      <c r="BN461" s="28"/>
      <c r="BO461" s="121"/>
      <c r="BP461" s="132"/>
      <c r="BQ461" s="56"/>
      <c r="BR461" s="25"/>
      <c r="BS461" s="25"/>
      <c r="BU461" s="121"/>
      <c r="BV461" s="25"/>
      <c r="BW461" s="242"/>
      <c r="BX461" s="121"/>
      <c r="BY461" s="25"/>
      <c r="CA461" s="121"/>
      <c r="CB461" s="25"/>
      <c r="CD461" s="121"/>
      <c r="CF461" s="28"/>
      <c r="CH461" s="241"/>
      <c r="CI461" s="28"/>
      <c r="CK461" s="433"/>
      <c r="CM461" s="121"/>
      <c r="CN461" s="241"/>
      <c r="CO461" s="241"/>
      <c r="CP461" s="241"/>
      <c r="CQ461" s="725"/>
      <c r="CR461" s="241"/>
      <c r="CS461" s="433"/>
      <c r="CT461" s="241"/>
      <c r="CU461" s="241"/>
      <c r="CV461" s="241"/>
      <c r="CW461" s="54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436"/>
      <c r="FJ461" s="668"/>
      <c r="FK461" s="668"/>
      <c r="FL461" s="668"/>
      <c r="FM461" s="668"/>
      <c r="FN461" s="668"/>
      <c r="FO461" s="668"/>
      <c r="FP461" s="668"/>
      <c r="FQ461" s="668"/>
      <c r="FR461" s="668"/>
      <c r="FS461" s="433"/>
      <c r="FT461" s="433"/>
      <c r="FU461" s="433"/>
      <c r="FV461" s="433"/>
      <c r="FW461" s="433"/>
      <c r="FX461" s="433"/>
      <c r="FY461" s="433"/>
      <c r="FZ461" s="433"/>
      <c r="GA461" s="433"/>
      <c r="GB461" s="433"/>
      <c r="GC461" s="433"/>
      <c r="GD461" s="433"/>
      <c r="GE461" s="433"/>
      <c r="GF461" s="433"/>
      <c r="GG461" s="241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436"/>
      <c r="HJ461" s="65"/>
      <c r="HK461" s="436"/>
      <c r="HL461" s="37"/>
      <c r="HM461" s="65"/>
      <c r="HN461" s="436"/>
      <c r="HO461" s="25"/>
      <c r="HP461" s="25"/>
      <c r="HQ461" s="436"/>
      <c r="HR461" s="45"/>
      <c r="HS461" s="29"/>
      <c r="HT461" s="25"/>
      <c r="HU461" s="25"/>
      <c r="HV461" s="25"/>
      <c r="HX461" s="432"/>
      <c r="IG461" s="432"/>
      <c r="IH461" s="432"/>
      <c r="II461" s="432"/>
      <c r="IJ461" s="432"/>
      <c r="IK461" s="432"/>
      <c r="IL461" s="432"/>
      <c r="IM461" s="432"/>
      <c r="IN461" s="432"/>
      <c r="IO461" s="432"/>
      <c r="IP461" s="432"/>
      <c r="IQ461" s="432"/>
      <c r="IR461" s="432"/>
      <c r="IS461" s="432"/>
      <c r="IT461" s="432"/>
      <c r="IU461" s="432"/>
      <c r="IV461" s="432"/>
      <c r="IW461" s="432"/>
      <c r="IX461" s="432"/>
      <c r="IY461" s="432"/>
      <c r="IZ461" s="432"/>
      <c r="JA461" s="432"/>
      <c r="JB461" s="432"/>
      <c r="JC461" s="432"/>
      <c r="JD461" s="432"/>
      <c r="JE461" s="432"/>
      <c r="JF461" s="432"/>
      <c r="JG461" s="432"/>
      <c r="JH461" s="432"/>
      <c r="JI461" s="432"/>
      <c r="JJ461" s="432"/>
      <c r="JK461" s="432"/>
      <c r="JL461" s="432"/>
      <c r="JM461" s="432"/>
      <c r="JN461" s="432"/>
      <c r="JO461" s="432"/>
      <c r="JP461" s="432"/>
      <c r="JQ461" s="432"/>
      <c r="JR461" s="432"/>
      <c r="JS461" s="432"/>
      <c r="JT461" s="432"/>
      <c r="JU461" s="432"/>
    </row>
    <row r="462" spans="1:281" s="27" customFormat="1" ht="15" hidden="1" customHeight="1" x14ac:dyDescent="0.25">
      <c r="A462" s="432"/>
      <c r="B462" s="242"/>
      <c r="C462" s="29"/>
      <c r="D462" s="53"/>
      <c r="E462" s="29"/>
      <c r="F462" s="25"/>
      <c r="G462" s="121"/>
      <c r="I462" s="29"/>
      <c r="K462" s="52"/>
      <c r="M462" s="25"/>
      <c r="N462" s="55"/>
      <c r="P462" s="29"/>
      <c r="R462" s="29"/>
      <c r="T462" s="29"/>
      <c r="U462" s="29"/>
      <c r="V462" s="25"/>
      <c r="W462" s="25"/>
      <c r="X462" s="29"/>
      <c r="Y462" s="25"/>
      <c r="Z462" s="25"/>
      <c r="AA462" s="29"/>
      <c r="AB462" s="25"/>
      <c r="AC462" s="25"/>
      <c r="AD462" s="29"/>
      <c r="AE462" s="25"/>
      <c r="AF462" s="25"/>
      <c r="AG462" s="29"/>
      <c r="AH462" s="25"/>
      <c r="AI462" s="25"/>
      <c r="AJ462" s="29"/>
      <c r="AK462" s="25"/>
      <c r="AL462" s="25"/>
      <c r="AM462" s="29"/>
      <c r="AN462" s="25"/>
      <c r="AO462" s="25"/>
      <c r="AP462" s="29"/>
      <c r="AQ462" s="25"/>
      <c r="AR462" s="25"/>
      <c r="AS462" s="29"/>
      <c r="AT462" s="25"/>
      <c r="AU462" s="25"/>
      <c r="AV462" s="29"/>
      <c r="AW462" s="25"/>
      <c r="AX462" s="128"/>
      <c r="AY462" s="57"/>
      <c r="AZ462" s="6"/>
      <c r="BA462" s="54"/>
      <c r="BB462" s="54"/>
      <c r="BC462" s="6"/>
      <c r="BD462" s="54"/>
      <c r="BE462" s="54"/>
      <c r="BF462" s="121"/>
      <c r="BG462" s="54"/>
      <c r="BH462" s="28"/>
      <c r="BI462" s="128"/>
      <c r="BJ462" s="54"/>
      <c r="BK462" s="28"/>
      <c r="BL462" s="128"/>
      <c r="BM462" s="54"/>
      <c r="BN462" s="28"/>
      <c r="BO462" s="121"/>
      <c r="BP462" s="132"/>
      <c r="BQ462" s="56"/>
      <c r="BR462" s="25"/>
      <c r="BS462" s="25"/>
      <c r="BU462" s="121"/>
      <c r="BV462" s="25"/>
      <c r="BW462" s="242"/>
      <c r="BX462" s="121"/>
      <c r="BY462" s="25"/>
      <c r="CA462" s="121"/>
      <c r="CB462" s="25"/>
      <c r="CD462" s="121"/>
      <c r="CF462" s="28"/>
      <c r="CH462" s="241"/>
      <c r="CI462" s="28"/>
      <c r="CK462" s="433"/>
      <c r="CM462" s="121"/>
      <c r="CN462" s="241"/>
      <c r="CO462" s="241"/>
      <c r="CP462" s="241"/>
      <c r="CQ462" s="725"/>
      <c r="CR462" s="241"/>
      <c r="CS462" s="433"/>
      <c r="CT462" s="241"/>
      <c r="CU462" s="241"/>
      <c r="CV462" s="241"/>
      <c r="CW462" s="54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436"/>
      <c r="FJ462" s="668"/>
      <c r="FK462" s="668"/>
      <c r="FL462" s="668"/>
      <c r="FM462" s="668"/>
      <c r="FN462" s="668"/>
      <c r="FO462" s="668"/>
      <c r="FP462" s="668"/>
      <c r="FQ462" s="668"/>
      <c r="FR462" s="668"/>
      <c r="FS462" s="433"/>
      <c r="FT462" s="433"/>
      <c r="FU462" s="433"/>
      <c r="FV462" s="433"/>
      <c r="FW462" s="433"/>
      <c r="FX462" s="433"/>
      <c r="FY462" s="433"/>
      <c r="FZ462" s="433"/>
      <c r="GA462" s="433"/>
      <c r="GB462" s="433"/>
      <c r="GC462" s="433"/>
      <c r="GD462" s="433"/>
      <c r="GE462" s="433"/>
      <c r="GF462" s="433"/>
      <c r="GG462" s="241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436"/>
      <c r="HJ462" s="65"/>
      <c r="HK462" s="436"/>
      <c r="HL462" s="37"/>
      <c r="HM462" s="65"/>
      <c r="HN462" s="436"/>
      <c r="HO462" s="25"/>
      <c r="HP462" s="25"/>
      <c r="HQ462" s="436"/>
      <c r="HR462" s="45"/>
      <c r="HS462" s="29"/>
      <c r="HT462" s="25"/>
      <c r="HU462" s="25"/>
      <c r="HV462" s="25"/>
      <c r="HX462" s="432"/>
      <c r="IG462" s="432"/>
      <c r="IH462" s="432"/>
      <c r="II462" s="432"/>
      <c r="IJ462" s="432"/>
      <c r="IK462" s="432"/>
      <c r="IL462" s="432"/>
      <c r="IM462" s="432"/>
      <c r="IN462" s="432"/>
      <c r="IO462" s="432"/>
      <c r="IP462" s="432"/>
      <c r="IQ462" s="432"/>
      <c r="IR462" s="432"/>
      <c r="IS462" s="432"/>
      <c r="IT462" s="432"/>
      <c r="IU462" s="432"/>
      <c r="IV462" s="432"/>
      <c r="IW462" s="432"/>
      <c r="IX462" s="432"/>
      <c r="IY462" s="432"/>
      <c r="IZ462" s="432"/>
      <c r="JA462" s="432"/>
      <c r="JB462" s="432"/>
      <c r="JC462" s="432"/>
      <c r="JD462" s="432"/>
      <c r="JE462" s="432"/>
      <c r="JF462" s="432"/>
      <c r="JG462" s="432"/>
      <c r="JH462" s="432"/>
      <c r="JI462" s="432"/>
      <c r="JJ462" s="432"/>
      <c r="JK462" s="432"/>
      <c r="JL462" s="432"/>
      <c r="JM462" s="432"/>
      <c r="JN462" s="432"/>
      <c r="JO462" s="432"/>
      <c r="JP462" s="432"/>
      <c r="JQ462" s="432"/>
      <c r="JR462" s="432"/>
      <c r="JS462" s="432"/>
      <c r="JT462" s="432"/>
      <c r="JU462" s="432"/>
    </row>
    <row r="463" spans="1:281" s="27" customFormat="1" ht="15" hidden="1" customHeight="1" x14ac:dyDescent="0.25">
      <c r="A463" s="432"/>
      <c r="B463" s="242"/>
      <c r="C463" s="29"/>
      <c r="D463" s="53"/>
      <c r="E463" s="29"/>
      <c r="F463" s="25"/>
      <c r="G463" s="121"/>
      <c r="I463" s="29"/>
      <c r="K463" s="52"/>
      <c r="M463" s="25"/>
      <c r="N463" s="55"/>
      <c r="P463" s="29"/>
      <c r="R463" s="29"/>
      <c r="T463" s="29"/>
      <c r="U463" s="29"/>
      <c r="V463" s="25"/>
      <c r="W463" s="25"/>
      <c r="X463" s="29"/>
      <c r="Y463" s="25"/>
      <c r="Z463" s="25"/>
      <c r="AA463" s="29"/>
      <c r="AB463" s="25"/>
      <c r="AC463" s="25"/>
      <c r="AD463" s="29"/>
      <c r="AE463" s="25"/>
      <c r="AF463" s="25"/>
      <c r="AG463" s="29"/>
      <c r="AH463" s="25"/>
      <c r="AI463" s="25"/>
      <c r="AJ463" s="29"/>
      <c r="AK463" s="25"/>
      <c r="AL463" s="25"/>
      <c r="AM463" s="29"/>
      <c r="AN463" s="25"/>
      <c r="AO463" s="25"/>
      <c r="AP463" s="29"/>
      <c r="AQ463" s="25"/>
      <c r="AR463" s="25"/>
      <c r="AS463" s="29"/>
      <c r="AT463" s="25"/>
      <c r="AU463" s="25"/>
      <c r="AV463" s="29"/>
      <c r="AW463" s="25"/>
      <c r="AX463" s="128"/>
      <c r="AY463" s="57"/>
      <c r="AZ463" s="6"/>
      <c r="BA463" s="54"/>
      <c r="BB463" s="54"/>
      <c r="BC463" s="6"/>
      <c r="BD463" s="54"/>
      <c r="BE463" s="54"/>
      <c r="BF463" s="121"/>
      <c r="BG463" s="54"/>
      <c r="BH463" s="28"/>
      <c r="BI463" s="128"/>
      <c r="BJ463" s="54"/>
      <c r="BK463" s="28"/>
      <c r="BL463" s="128"/>
      <c r="BM463" s="54"/>
      <c r="BN463" s="28"/>
      <c r="BO463" s="121"/>
      <c r="BP463" s="132"/>
      <c r="BQ463" s="56"/>
      <c r="BR463" s="25"/>
      <c r="BS463" s="25"/>
      <c r="BU463" s="121"/>
      <c r="BV463" s="25"/>
      <c r="BW463" s="242"/>
      <c r="BX463" s="121"/>
      <c r="BY463" s="25"/>
      <c r="CA463" s="121"/>
      <c r="CB463" s="25"/>
      <c r="CD463" s="121"/>
      <c r="CF463" s="28"/>
      <c r="CH463" s="241"/>
      <c r="CI463" s="28"/>
      <c r="CK463" s="433"/>
      <c r="CM463" s="121"/>
      <c r="CN463" s="241"/>
      <c r="CO463" s="241"/>
      <c r="CP463" s="241"/>
      <c r="CQ463" s="725"/>
      <c r="CR463" s="241"/>
      <c r="CS463" s="433"/>
      <c r="CT463" s="241"/>
      <c r="CU463" s="241"/>
      <c r="CV463" s="241"/>
      <c r="CW463" s="54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436"/>
      <c r="FJ463" s="668"/>
      <c r="FK463" s="668"/>
      <c r="FL463" s="668"/>
      <c r="FM463" s="668"/>
      <c r="FN463" s="668"/>
      <c r="FO463" s="668"/>
      <c r="FP463" s="668"/>
      <c r="FQ463" s="668"/>
      <c r="FR463" s="668"/>
      <c r="FS463" s="433"/>
      <c r="FT463" s="433"/>
      <c r="FU463" s="433"/>
      <c r="FV463" s="433"/>
      <c r="FW463" s="433"/>
      <c r="FX463" s="433"/>
      <c r="FY463" s="433"/>
      <c r="FZ463" s="433"/>
      <c r="GA463" s="433"/>
      <c r="GB463" s="433"/>
      <c r="GC463" s="433"/>
      <c r="GD463" s="433"/>
      <c r="GE463" s="433"/>
      <c r="GF463" s="433"/>
      <c r="GG463" s="241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436"/>
      <c r="HJ463" s="65"/>
      <c r="HK463" s="436"/>
      <c r="HL463" s="37"/>
      <c r="HM463" s="65"/>
      <c r="HN463" s="436"/>
      <c r="HO463" s="25"/>
      <c r="HP463" s="25"/>
      <c r="HQ463" s="436"/>
      <c r="HR463" s="45"/>
      <c r="HS463" s="29"/>
      <c r="HT463" s="25"/>
      <c r="HU463" s="25"/>
      <c r="HV463" s="25"/>
      <c r="HX463" s="432"/>
      <c r="IG463" s="432"/>
      <c r="IH463" s="432"/>
      <c r="II463" s="432"/>
      <c r="IJ463" s="432"/>
      <c r="IK463" s="432"/>
      <c r="IL463" s="432"/>
      <c r="IM463" s="432"/>
      <c r="IN463" s="432"/>
      <c r="IO463" s="432"/>
      <c r="IP463" s="432"/>
      <c r="IQ463" s="432"/>
      <c r="IR463" s="432"/>
      <c r="IS463" s="432"/>
      <c r="IT463" s="432"/>
      <c r="IU463" s="432"/>
      <c r="IV463" s="432"/>
      <c r="IW463" s="432"/>
      <c r="IX463" s="432"/>
      <c r="IY463" s="432"/>
      <c r="IZ463" s="432"/>
      <c r="JA463" s="432"/>
      <c r="JB463" s="432"/>
      <c r="JC463" s="432"/>
      <c r="JD463" s="432"/>
      <c r="JE463" s="432"/>
      <c r="JF463" s="432"/>
      <c r="JG463" s="432"/>
      <c r="JH463" s="432"/>
      <c r="JI463" s="432"/>
      <c r="JJ463" s="432"/>
      <c r="JK463" s="432"/>
      <c r="JL463" s="432"/>
      <c r="JM463" s="432"/>
      <c r="JN463" s="432"/>
      <c r="JO463" s="432"/>
      <c r="JP463" s="432"/>
      <c r="JQ463" s="432"/>
      <c r="JR463" s="432"/>
      <c r="JS463" s="432"/>
      <c r="JT463" s="432"/>
      <c r="JU463" s="432"/>
    </row>
    <row r="464" spans="1:281" s="27" customFormat="1" ht="15" hidden="1" customHeight="1" x14ac:dyDescent="0.25">
      <c r="A464" s="432"/>
      <c r="B464" s="242"/>
      <c r="C464" s="29"/>
      <c r="D464" s="53"/>
      <c r="E464" s="29"/>
      <c r="F464" s="25"/>
      <c r="G464" s="121"/>
      <c r="I464" s="29"/>
      <c r="K464" s="52"/>
      <c r="M464" s="25"/>
      <c r="N464" s="55"/>
      <c r="P464" s="29"/>
      <c r="R464" s="29"/>
      <c r="T464" s="29"/>
      <c r="U464" s="29"/>
      <c r="V464" s="25"/>
      <c r="W464" s="25"/>
      <c r="X464" s="29"/>
      <c r="Y464" s="25"/>
      <c r="Z464" s="25"/>
      <c r="AA464" s="29"/>
      <c r="AB464" s="25"/>
      <c r="AC464" s="25"/>
      <c r="AD464" s="29"/>
      <c r="AE464" s="25"/>
      <c r="AF464" s="25"/>
      <c r="AG464" s="29"/>
      <c r="AH464" s="25"/>
      <c r="AI464" s="25"/>
      <c r="AJ464" s="29"/>
      <c r="AK464" s="25"/>
      <c r="AL464" s="25"/>
      <c r="AM464" s="29"/>
      <c r="AN464" s="25"/>
      <c r="AO464" s="25"/>
      <c r="AP464" s="29"/>
      <c r="AQ464" s="25"/>
      <c r="AR464" s="25"/>
      <c r="AS464" s="29"/>
      <c r="AT464" s="25"/>
      <c r="AU464" s="25"/>
      <c r="AV464" s="29"/>
      <c r="AW464" s="25"/>
      <c r="AX464" s="128"/>
      <c r="AY464" s="57"/>
      <c r="AZ464" s="6"/>
      <c r="BA464" s="54"/>
      <c r="BB464" s="54"/>
      <c r="BC464" s="6"/>
      <c r="BD464" s="54"/>
      <c r="BE464" s="54"/>
      <c r="BF464" s="121"/>
      <c r="BG464" s="54"/>
      <c r="BH464" s="28"/>
      <c r="BI464" s="128"/>
      <c r="BJ464" s="54"/>
      <c r="BK464" s="28"/>
      <c r="BL464" s="128"/>
      <c r="BM464" s="54"/>
      <c r="BN464" s="28"/>
      <c r="BO464" s="121"/>
      <c r="BP464" s="132"/>
      <c r="BQ464" s="56"/>
      <c r="BR464" s="25"/>
      <c r="BS464" s="25"/>
      <c r="BU464" s="121"/>
      <c r="BV464" s="25"/>
      <c r="BW464" s="242"/>
      <c r="BX464" s="121"/>
      <c r="BY464" s="25"/>
      <c r="CA464" s="121"/>
      <c r="CB464" s="25"/>
      <c r="CD464" s="121"/>
      <c r="CF464" s="28"/>
      <c r="CH464" s="241"/>
      <c r="CI464" s="28"/>
      <c r="CK464" s="433"/>
      <c r="CM464" s="121"/>
      <c r="CN464" s="241"/>
      <c r="CO464" s="241"/>
      <c r="CP464" s="241"/>
      <c r="CQ464" s="725"/>
      <c r="CR464" s="241"/>
      <c r="CS464" s="433"/>
      <c r="CT464" s="241"/>
      <c r="CU464" s="241"/>
      <c r="CV464" s="241"/>
      <c r="CW464" s="54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436"/>
      <c r="FJ464" s="668"/>
      <c r="FK464" s="668"/>
      <c r="FL464" s="668"/>
      <c r="FM464" s="668"/>
      <c r="FN464" s="668"/>
      <c r="FO464" s="668"/>
      <c r="FP464" s="668"/>
      <c r="FQ464" s="668"/>
      <c r="FR464" s="668"/>
      <c r="FS464" s="433"/>
      <c r="FT464" s="433"/>
      <c r="FU464" s="433"/>
      <c r="FV464" s="433"/>
      <c r="FW464" s="433"/>
      <c r="FX464" s="433"/>
      <c r="FY464" s="433"/>
      <c r="FZ464" s="433"/>
      <c r="GA464" s="433"/>
      <c r="GB464" s="433"/>
      <c r="GC464" s="433"/>
      <c r="GD464" s="433"/>
      <c r="GE464" s="433"/>
      <c r="GF464" s="433"/>
      <c r="GG464" s="241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436"/>
      <c r="HJ464" s="65"/>
      <c r="HK464" s="436"/>
      <c r="HL464" s="37"/>
      <c r="HM464" s="65"/>
      <c r="HN464" s="436"/>
      <c r="HO464" s="25"/>
      <c r="HP464" s="25"/>
      <c r="HQ464" s="436"/>
      <c r="HR464" s="45"/>
      <c r="HS464" s="29"/>
      <c r="HT464" s="25"/>
      <c r="HU464" s="25"/>
      <c r="HV464" s="25"/>
      <c r="HX464" s="432"/>
      <c r="IG464" s="432"/>
      <c r="IH464" s="432"/>
      <c r="II464" s="432"/>
      <c r="IJ464" s="432"/>
      <c r="IK464" s="432"/>
      <c r="IL464" s="432"/>
      <c r="IM464" s="432"/>
      <c r="IN464" s="432"/>
      <c r="IO464" s="432"/>
      <c r="IP464" s="432"/>
      <c r="IQ464" s="432"/>
      <c r="IR464" s="432"/>
      <c r="IS464" s="432"/>
      <c r="IT464" s="432"/>
      <c r="IU464" s="432"/>
      <c r="IV464" s="432"/>
      <c r="IW464" s="432"/>
      <c r="IX464" s="432"/>
      <c r="IY464" s="432"/>
      <c r="IZ464" s="432"/>
      <c r="JA464" s="432"/>
      <c r="JB464" s="432"/>
      <c r="JC464" s="432"/>
      <c r="JD464" s="432"/>
      <c r="JE464" s="432"/>
      <c r="JF464" s="432"/>
      <c r="JG464" s="432"/>
      <c r="JH464" s="432"/>
      <c r="JI464" s="432"/>
      <c r="JJ464" s="432"/>
      <c r="JK464" s="432"/>
      <c r="JL464" s="432"/>
      <c r="JM464" s="432"/>
      <c r="JN464" s="432"/>
      <c r="JO464" s="432"/>
      <c r="JP464" s="432"/>
      <c r="JQ464" s="432"/>
      <c r="JR464" s="432"/>
      <c r="JS464" s="432"/>
      <c r="JT464" s="432"/>
      <c r="JU464" s="432"/>
    </row>
    <row r="465" spans="1:281" s="27" customFormat="1" ht="15" hidden="1" customHeight="1" x14ac:dyDescent="0.25">
      <c r="A465" s="432"/>
      <c r="B465" s="242"/>
      <c r="C465" s="29"/>
      <c r="D465" s="53"/>
      <c r="E465" s="29"/>
      <c r="F465" s="25"/>
      <c r="G465" s="121"/>
      <c r="I465" s="29"/>
      <c r="K465" s="52"/>
      <c r="M465" s="25"/>
      <c r="N465" s="55"/>
      <c r="P465" s="29"/>
      <c r="R465" s="29"/>
      <c r="T465" s="29"/>
      <c r="U465" s="29"/>
      <c r="V465" s="25"/>
      <c r="W465" s="25"/>
      <c r="X465" s="29"/>
      <c r="Y465" s="25"/>
      <c r="Z465" s="25"/>
      <c r="AA465" s="29"/>
      <c r="AB465" s="25"/>
      <c r="AC465" s="25"/>
      <c r="AD465" s="29"/>
      <c r="AE465" s="25"/>
      <c r="AF465" s="25"/>
      <c r="AG465" s="29"/>
      <c r="AH465" s="25"/>
      <c r="AI465" s="25"/>
      <c r="AJ465" s="29"/>
      <c r="AK465" s="25"/>
      <c r="AL465" s="25"/>
      <c r="AM465" s="29"/>
      <c r="AN465" s="25"/>
      <c r="AO465" s="25"/>
      <c r="AP465" s="29"/>
      <c r="AQ465" s="25"/>
      <c r="AR465" s="25"/>
      <c r="AS465" s="29"/>
      <c r="AT465" s="25"/>
      <c r="AU465" s="25"/>
      <c r="AV465" s="29"/>
      <c r="AW465" s="25"/>
      <c r="AX465" s="128"/>
      <c r="AY465" s="57"/>
      <c r="AZ465" s="6"/>
      <c r="BA465" s="54"/>
      <c r="BB465" s="54"/>
      <c r="BC465" s="6"/>
      <c r="BD465" s="54"/>
      <c r="BE465" s="54"/>
      <c r="BF465" s="121"/>
      <c r="BG465" s="54"/>
      <c r="BH465" s="28"/>
      <c r="BI465" s="128"/>
      <c r="BJ465" s="54"/>
      <c r="BK465" s="28"/>
      <c r="BL465" s="128"/>
      <c r="BM465" s="54"/>
      <c r="BN465" s="28"/>
      <c r="BO465" s="121"/>
      <c r="BP465" s="132"/>
      <c r="BQ465" s="56"/>
      <c r="BR465" s="25"/>
      <c r="BS465" s="25"/>
      <c r="BU465" s="121"/>
      <c r="BV465" s="25"/>
      <c r="BW465" s="242"/>
      <c r="BX465" s="121"/>
      <c r="BY465" s="25"/>
      <c r="CA465" s="121"/>
      <c r="CB465" s="25"/>
      <c r="CD465" s="121"/>
      <c r="CF465" s="28"/>
      <c r="CH465" s="241"/>
      <c r="CI465" s="28"/>
      <c r="CK465" s="433"/>
      <c r="CM465" s="121"/>
      <c r="CN465" s="241"/>
      <c r="CO465" s="241"/>
      <c r="CP465" s="241"/>
      <c r="CQ465" s="725"/>
      <c r="CR465" s="241"/>
      <c r="CS465" s="433"/>
      <c r="CT465" s="241"/>
      <c r="CU465" s="241"/>
      <c r="CV465" s="241"/>
      <c r="CW465" s="54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436"/>
      <c r="FJ465" s="668"/>
      <c r="FK465" s="668"/>
      <c r="FL465" s="668"/>
      <c r="FM465" s="668"/>
      <c r="FN465" s="668"/>
      <c r="FO465" s="668"/>
      <c r="FP465" s="668"/>
      <c r="FQ465" s="668"/>
      <c r="FR465" s="668"/>
      <c r="FS465" s="433"/>
      <c r="FT465" s="433"/>
      <c r="FU465" s="433"/>
      <c r="FV465" s="433"/>
      <c r="FW465" s="433"/>
      <c r="FX465" s="433"/>
      <c r="FY465" s="433"/>
      <c r="FZ465" s="433"/>
      <c r="GA465" s="433"/>
      <c r="GB465" s="433"/>
      <c r="GC465" s="433"/>
      <c r="GD465" s="433"/>
      <c r="GE465" s="433"/>
      <c r="GF465" s="433"/>
      <c r="GG465" s="241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436"/>
      <c r="HJ465" s="65"/>
      <c r="HK465" s="436"/>
      <c r="HL465" s="37"/>
      <c r="HM465" s="65"/>
      <c r="HN465" s="436"/>
      <c r="HO465" s="25"/>
      <c r="HP465" s="25"/>
      <c r="HQ465" s="436"/>
      <c r="HR465" s="45"/>
      <c r="HS465" s="29"/>
      <c r="HT465" s="25"/>
      <c r="HU465" s="25"/>
      <c r="HV465" s="25"/>
      <c r="HX465" s="432"/>
      <c r="IG465" s="432"/>
      <c r="IH465" s="432"/>
      <c r="II465" s="432"/>
      <c r="IJ465" s="432"/>
      <c r="IK465" s="432"/>
      <c r="IL465" s="432"/>
      <c r="IM465" s="432"/>
      <c r="IN465" s="432"/>
      <c r="IO465" s="432"/>
      <c r="IP465" s="432"/>
      <c r="IQ465" s="432"/>
      <c r="IR465" s="432"/>
      <c r="IS465" s="432"/>
      <c r="IT465" s="432"/>
      <c r="IU465" s="432"/>
      <c r="IV465" s="432"/>
      <c r="IW465" s="432"/>
      <c r="IX465" s="432"/>
      <c r="IY465" s="432"/>
      <c r="IZ465" s="432"/>
      <c r="JA465" s="432"/>
      <c r="JB465" s="432"/>
      <c r="JC465" s="432"/>
      <c r="JD465" s="432"/>
      <c r="JE465" s="432"/>
      <c r="JF465" s="432"/>
      <c r="JG465" s="432"/>
      <c r="JH465" s="432"/>
      <c r="JI465" s="432"/>
      <c r="JJ465" s="432"/>
      <c r="JK465" s="432"/>
      <c r="JL465" s="432"/>
      <c r="JM465" s="432"/>
      <c r="JN465" s="432"/>
      <c r="JO465" s="432"/>
      <c r="JP465" s="432"/>
      <c r="JQ465" s="432"/>
      <c r="JR465" s="432"/>
      <c r="JS465" s="432"/>
      <c r="JT465" s="432"/>
      <c r="JU465" s="432"/>
    </row>
    <row r="466" spans="1:281" s="27" customFormat="1" ht="15" hidden="1" customHeight="1" x14ac:dyDescent="0.25">
      <c r="A466" s="432"/>
      <c r="B466" s="242"/>
      <c r="C466" s="29"/>
      <c r="D466" s="53"/>
      <c r="E466" s="29"/>
      <c r="F466" s="25"/>
      <c r="G466" s="121"/>
      <c r="I466" s="29"/>
      <c r="K466" s="52"/>
      <c r="M466" s="25"/>
      <c r="N466" s="55"/>
      <c r="P466" s="29"/>
      <c r="R466" s="29"/>
      <c r="T466" s="29"/>
      <c r="U466" s="29"/>
      <c r="V466" s="25"/>
      <c r="W466" s="25"/>
      <c r="X466" s="29"/>
      <c r="Y466" s="25"/>
      <c r="Z466" s="25"/>
      <c r="AA466" s="29"/>
      <c r="AB466" s="25"/>
      <c r="AC466" s="25"/>
      <c r="AD466" s="29"/>
      <c r="AE466" s="25"/>
      <c r="AF466" s="25"/>
      <c r="AG466" s="29"/>
      <c r="AH466" s="25"/>
      <c r="AI466" s="25"/>
      <c r="AJ466" s="29"/>
      <c r="AK466" s="25"/>
      <c r="AL466" s="25"/>
      <c r="AM466" s="29"/>
      <c r="AN466" s="25"/>
      <c r="AO466" s="25"/>
      <c r="AP466" s="29"/>
      <c r="AQ466" s="25"/>
      <c r="AR466" s="25"/>
      <c r="AS466" s="29"/>
      <c r="AT466" s="25"/>
      <c r="AU466" s="25"/>
      <c r="AV466" s="29"/>
      <c r="AW466" s="25"/>
      <c r="AX466" s="128"/>
      <c r="AY466" s="57"/>
      <c r="AZ466" s="6"/>
      <c r="BA466" s="54"/>
      <c r="BB466" s="54"/>
      <c r="BC466" s="6"/>
      <c r="BD466" s="54"/>
      <c r="BE466" s="54"/>
      <c r="BF466" s="121"/>
      <c r="BG466" s="54"/>
      <c r="BH466" s="28"/>
      <c r="BI466" s="128"/>
      <c r="BJ466" s="54"/>
      <c r="BK466" s="28"/>
      <c r="BL466" s="128"/>
      <c r="BM466" s="54"/>
      <c r="BN466" s="28"/>
      <c r="BO466" s="121"/>
      <c r="BP466" s="132"/>
      <c r="BQ466" s="56"/>
      <c r="BR466" s="25"/>
      <c r="BS466" s="25"/>
      <c r="BU466" s="121"/>
      <c r="BV466" s="25"/>
      <c r="BW466" s="242"/>
      <c r="BX466" s="121"/>
      <c r="BY466" s="25"/>
      <c r="CA466" s="121"/>
      <c r="CB466" s="25"/>
      <c r="CD466" s="121"/>
      <c r="CF466" s="28"/>
      <c r="CH466" s="241"/>
      <c r="CI466" s="28"/>
      <c r="CK466" s="433"/>
      <c r="CM466" s="121"/>
      <c r="CN466" s="241"/>
      <c r="CO466" s="241"/>
      <c r="CP466" s="241"/>
      <c r="CQ466" s="725"/>
      <c r="CR466" s="241"/>
      <c r="CS466" s="433"/>
      <c r="CT466" s="241"/>
      <c r="CU466" s="241"/>
      <c r="CV466" s="241"/>
      <c r="CW466" s="54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436"/>
      <c r="FJ466" s="668"/>
      <c r="FK466" s="668"/>
      <c r="FL466" s="668"/>
      <c r="FM466" s="668"/>
      <c r="FN466" s="668"/>
      <c r="FO466" s="668"/>
      <c r="FP466" s="668"/>
      <c r="FQ466" s="668"/>
      <c r="FR466" s="668"/>
      <c r="FS466" s="433"/>
      <c r="FT466" s="433"/>
      <c r="FU466" s="433"/>
      <c r="FV466" s="433"/>
      <c r="FW466" s="433"/>
      <c r="FX466" s="433"/>
      <c r="FY466" s="433"/>
      <c r="FZ466" s="433"/>
      <c r="GA466" s="433"/>
      <c r="GB466" s="433"/>
      <c r="GC466" s="433"/>
      <c r="GD466" s="433"/>
      <c r="GE466" s="433"/>
      <c r="GF466" s="433"/>
      <c r="GG466" s="241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436"/>
      <c r="HJ466" s="65"/>
      <c r="HK466" s="436"/>
      <c r="HL466" s="37"/>
      <c r="HM466" s="65"/>
      <c r="HN466" s="436"/>
      <c r="HO466" s="25"/>
      <c r="HP466" s="25"/>
      <c r="HQ466" s="436"/>
      <c r="HR466" s="45"/>
      <c r="HS466" s="29"/>
      <c r="HT466" s="25"/>
      <c r="HU466" s="25"/>
      <c r="HV466" s="25"/>
      <c r="HX466" s="432"/>
      <c r="IG466" s="432"/>
      <c r="IH466" s="432"/>
      <c r="II466" s="432"/>
      <c r="IJ466" s="432"/>
      <c r="IK466" s="432"/>
      <c r="IL466" s="432"/>
      <c r="IM466" s="432"/>
      <c r="IN466" s="432"/>
      <c r="IO466" s="432"/>
      <c r="IP466" s="432"/>
      <c r="IQ466" s="432"/>
      <c r="IR466" s="432"/>
      <c r="IS466" s="432"/>
      <c r="IT466" s="432"/>
      <c r="IU466" s="432"/>
      <c r="IV466" s="432"/>
      <c r="IW466" s="432"/>
      <c r="IX466" s="432"/>
      <c r="IY466" s="432"/>
      <c r="IZ466" s="432"/>
      <c r="JA466" s="432"/>
      <c r="JB466" s="432"/>
      <c r="JC466" s="432"/>
      <c r="JD466" s="432"/>
      <c r="JE466" s="432"/>
      <c r="JF466" s="432"/>
      <c r="JG466" s="432"/>
      <c r="JH466" s="432"/>
      <c r="JI466" s="432"/>
      <c r="JJ466" s="432"/>
      <c r="JK466" s="432"/>
      <c r="JL466" s="432"/>
      <c r="JM466" s="432"/>
      <c r="JN466" s="432"/>
      <c r="JO466" s="432"/>
      <c r="JP466" s="432"/>
      <c r="JQ466" s="432"/>
      <c r="JR466" s="432"/>
      <c r="JS466" s="432"/>
      <c r="JT466" s="432"/>
      <c r="JU466" s="432"/>
    </row>
    <row r="467" spans="1:281" s="27" customFormat="1" ht="15" hidden="1" customHeight="1" x14ac:dyDescent="0.25">
      <c r="A467" s="432"/>
      <c r="B467" s="242"/>
      <c r="C467" s="29"/>
      <c r="D467" s="53"/>
      <c r="E467" s="29"/>
      <c r="F467" s="25"/>
      <c r="G467" s="121"/>
      <c r="I467" s="29"/>
      <c r="K467" s="52"/>
      <c r="M467" s="25"/>
      <c r="N467" s="55"/>
      <c r="P467" s="29"/>
      <c r="R467" s="29"/>
      <c r="T467" s="29"/>
      <c r="U467" s="29"/>
      <c r="V467" s="25"/>
      <c r="W467" s="25"/>
      <c r="X467" s="29"/>
      <c r="Y467" s="25"/>
      <c r="Z467" s="25"/>
      <c r="AA467" s="29"/>
      <c r="AB467" s="25"/>
      <c r="AC467" s="25"/>
      <c r="AD467" s="29"/>
      <c r="AE467" s="25"/>
      <c r="AF467" s="25"/>
      <c r="AG467" s="29"/>
      <c r="AH467" s="25"/>
      <c r="AI467" s="25"/>
      <c r="AJ467" s="29"/>
      <c r="AK467" s="25"/>
      <c r="AL467" s="25"/>
      <c r="AM467" s="29"/>
      <c r="AN467" s="25"/>
      <c r="AO467" s="25"/>
      <c r="AP467" s="29"/>
      <c r="AQ467" s="25"/>
      <c r="AR467" s="25"/>
      <c r="AS467" s="29"/>
      <c r="AT467" s="25"/>
      <c r="AU467" s="25"/>
      <c r="AV467" s="29"/>
      <c r="AW467" s="25"/>
      <c r="AX467" s="128"/>
      <c r="AY467" s="57"/>
      <c r="AZ467" s="6"/>
      <c r="BA467" s="54"/>
      <c r="BB467" s="54"/>
      <c r="BC467" s="6"/>
      <c r="BD467" s="54"/>
      <c r="BE467" s="54"/>
      <c r="BF467" s="121"/>
      <c r="BG467" s="54"/>
      <c r="BH467" s="28"/>
      <c r="BI467" s="128"/>
      <c r="BJ467" s="54"/>
      <c r="BK467" s="28"/>
      <c r="BL467" s="128"/>
      <c r="BM467" s="54"/>
      <c r="BN467" s="28"/>
      <c r="BO467" s="121"/>
      <c r="BP467" s="132"/>
      <c r="BQ467" s="56"/>
      <c r="BR467" s="25"/>
      <c r="BS467" s="25"/>
      <c r="BU467" s="121"/>
      <c r="BV467" s="25"/>
      <c r="BW467" s="242"/>
      <c r="BX467" s="121"/>
      <c r="BY467" s="25"/>
      <c r="CA467" s="121"/>
      <c r="CB467" s="25"/>
      <c r="CD467" s="121"/>
      <c r="CF467" s="28"/>
      <c r="CH467" s="241"/>
      <c r="CI467" s="28"/>
      <c r="CK467" s="433"/>
      <c r="CM467" s="121"/>
      <c r="CN467" s="241"/>
      <c r="CO467" s="241"/>
      <c r="CP467" s="241"/>
      <c r="CQ467" s="725"/>
      <c r="CR467" s="241"/>
      <c r="CS467" s="433"/>
      <c r="CT467" s="241"/>
      <c r="CU467" s="241"/>
      <c r="CV467" s="241"/>
      <c r="CW467" s="54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436"/>
      <c r="FJ467" s="668"/>
      <c r="FK467" s="668"/>
      <c r="FL467" s="668"/>
      <c r="FM467" s="668"/>
      <c r="FN467" s="668"/>
      <c r="FO467" s="668"/>
      <c r="FP467" s="668"/>
      <c r="FQ467" s="668"/>
      <c r="FR467" s="668"/>
      <c r="FS467" s="433"/>
      <c r="FT467" s="433"/>
      <c r="FU467" s="433"/>
      <c r="FV467" s="433"/>
      <c r="FW467" s="433"/>
      <c r="FX467" s="433"/>
      <c r="FY467" s="433"/>
      <c r="FZ467" s="433"/>
      <c r="GA467" s="433"/>
      <c r="GB467" s="433"/>
      <c r="GC467" s="433"/>
      <c r="GD467" s="433"/>
      <c r="GE467" s="433"/>
      <c r="GF467" s="433"/>
      <c r="GG467" s="241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436"/>
      <c r="HJ467" s="65"/>
      <c r="HK467" s="436"/>
      <c r="HL467" s="37"/>
      <c r="HM467" s="65"/>
      <c r="HN467" s="436"/>
      <c r="HO467" s="25"/>
      <c r="HP467" s="25"/>
      <c r="HQ467" s="436"/>
      <c r="HR467" s="45"/>
      <c r="HS467" s="29"/>
      <c r="HT467" s="25"/>
      <c r="HU467" s="25"/>
      <c r="HV467" s="25"/>
      <c r="HX467" s="432"/>
      <c r="IG467" s="432"/>
      <c r="IH467" s="432"/>
      <c r="II467" s="432"/>
      <c r="IJ467" s="432"/>
      <c r="IK467" s="432"/>
      <c r="IL467" s="432"/>
      <c r="IM467" s="432"/>
      <c r="IN467" s="432"/>
      <c r="IO467" s="432"/>
      <c r="IP467" s="432"/>
      <c r="IQ467" s="432"/>
      <c r="IR467" s="432"/>
      <c r="IS467" s="432"/>
      <c r="IT467" s="432"/>
      <c r="IU467" s="432"/>
      <c r="IV467" s="432"/>
      <c r="IW467" s="432"/>
      <c r="IX467" s="432"/>
      <c r="IY467" s="432"/>
      <c r="IZ467" s="432"/>
      <c r="JA467" s="432"/>
      <c r="JB467" s="432"/>
      <c r="JC467" s="432"/>
      <c r="JD467" s="432"/>
      <c r="JE467" s="432"/>
      <c r="JF467" s="432"/>
      <c r="JG467" s="432"/>
      <c r="JH467" s="432"/>
      <c r="JI467" s="432"/>
      <c r="JJ467" s="432"/>
      <c r="JK467" s="432"/>
      <c r="JL467" s="432"/>
      <c r="JM467" s="432"/>
      <c r="JN467" s="432"/>
      <c r="JO467" s="432"/>
      <c r="JP467" s="432"/>
      <c r="JQ467" s="432"/>
      <c r="JR467" s="432"/>
      <c r="JS467" s="432"/>
      <c r="JT467" s="432"/>
      <c r="JU467" s="432"/>
    </row>
    <row r="468" spans="1:281" s="27" customFormat="1" ht="15" hidden="1" customHeight="1" x14ac:dyDescent="0.25">
      <c r="A468" s="432"/>
      <c r="B468" s="242"/>
      <c r="C468" s="29"/>
      <c r="D468" s="53"/>
      <c r="E468" s="29"/>
      <c r="F468" s="25"/>
      <c r="G468" s="121"/>
      <c r="I468" s="29"/>
      <c r="K468" s="52"/>
      <c r="M468" s="25"/>
      <c r="N468" s="55"/>
      <c r="P468" s="29"/>
      <c r="R468" s="29"/>
      <c r="T468" s="29"/>
      <c r="U468" s="29"/>
      <c r="V468" s="25"/>
      <c r="W468" s="25"/>
      <c r="X468" s="29"/>
      <c r="Y468" s="25"/>
      <c r="Z468" s="25"/>
      <c r="AA468" s="29"/>
      <c r="AB468" s="25"/>
      <c r="AC468" s="25"/>
      <c r="AD468" s="29"/>
      <c r="AE468" s="25"/>
      <c r="AF468" s="25"/>
      <c r="AG468" s="29"/>
      <c r="AH468" s="25"/>
      <c r="AI468" s="25"/>
      <c r="AJ468" s="29"/>
      <c r="AK468" s="25"/>
      <c r="AL468" s="25"/>
      <c r="AM468" s="29"/>
      <c r="AN468" s="25"/>
      <c r="AO468" s="25"/>
      <c r="AP468" s="29"/>
      <c r="AQ468" s="25"/>
      <c r="AR468" s="25"/>
      <c r="AS468" s="29"/>
      <c r="AT468" s="25"/>
      <c r="AU468" s="25"/>
      <c r="AV468" s="29"/>
      <c r="AW468" s="25"/>
      <c r="AX468" s="128"/>
      <c r="AY468" s="57"/>
      <c r="AZ468" s="6"/>
      <c r="BA468" s="54"/>
      <c r="BB468" s="54"/>
      <c r="BC468" s="6"/>
      <c r="BD468" s="54"/>
      <c r="BE468" s="54"/>
      <c r="BF468" s="121"/>
      <c r="BG468" s="54"/>
      <c r="BH468" s="28"/>
      <c r="BI468" s="128"/>
      <c r="BJ468" s="54"/>
      <c r="BK468" s="28"/>
      <c r="BL468" s="128"/>
      <c r="BM468" s="54"/>
      <c r="BN468" s="28"/>
      <c r="BO468" s="121"/>
      <c r="BP468" s="132"/>
      <c r="BQ468" s="56"/>
      <c r="BR468" s="25"/>
      <c r="BS468" s="25"/>
      <c r="BU468" s="121"/>
      <c r="BV468" s="25"/>
      <c r="BW468" s="242"/>
      <c r="BX468" s="121"/>
      <c r="BY468" s="25"/>
      <c r="CA468" s="121"/>
      <c r="CB468" s="25"/>
      <c r="CD468" s="121"/>
      <c r="CF468" s="28"/>
      <c r="CH468" s="241"/>
      <c r="CI468" s="28"/>
      <c r="CK468" s="433"/>
      <c r="CM468" s="121"/>
      <c r="CN468" s="241"/>
      <c r="CO468" s="241"/>
      <c r="CP468" s="241"/>
      <c r="CQ468" s="725"/>
      <c r="CR468" s="241"/>
      <c r="CS468" s="433"/>
      <c r="CT468" s="241"/>
      <c r="CU468" s="241"/>
      <c r="CV468" s="241"/>
      <c r="CW468" s="54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436"/>
      <c r="FJ468" s="668"/>
      <c r="FK468" s="668"/>
      <c r="FL468" s="668"/>
      <c r="FM468" s="668"/>
      <c r="FN468" s="668"/>
      <c r="FO468" s="668"/>
      <c r="FP468" s="668"/>
      <c r="FQ468" s="668"/>
      <c r="FR468" s="668"/>
      <c r="FS468" s="433"/>
      <c r="FT468" s="433"/>
      <c r="FU468" s="433"/>
      <c r="FV468" s="433"/>
      <c r="FW468" s="433"/>
      <c r="FX468" s="433"/>
      <c r="FY468" s="433"/>
      <c r="FZ468" s="433"/>
      <c r="GA468" s="433"/>
      <c r="GB468" s="433"/>
      <c r="GC468" s="433"/>
      <c r="GD468" s="433"/>
      <c r="GE468" s="433"/>
      <c r="GF468" s="433"/>
      <c r="GG468" s="241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436"/>
      <c r="HJ468" s="65"/>
      <c r="HK468" s="436"/>
      <c r="HL468" s="37"/>
      <c r="HM468" s="65"/>
      <c r="HN468" s="436"/>
      <c r="HO468" s="25"/>
      <c r="HP468" s="25"/>
      <c r="HQ468" s="436"/>
      <c r="HR468" s="45"/>
      <c r="HS468" s="29"/>
      <c r="HT468" s="25"/>
      <c r="HU468" s="25"/>
      <c r="HV468" s="25"/>
      <c r="HX468" s="432"/>
      <c r="IG468" s="432"/>
      <c r="IH468" s="432"/>
      <c r="II468" s="432"/>
      <c r="IJ468" s="432"/>
      <c r="IK468" s="432"/>
      <c r="IL468" s="432"/>
      <c r="IM468" s="432"/>
      <c r="IN468" s="432"/>
      <c r="IO468" s="432"/>
      <c r="IP468" s="432"/>
      <c r="IQ468" s="432"/>
      <c r="IR468" s="432"/>
      <c r="IS468" s="432"/>
      <c r="IT468" s="432"/>
      <c r="IU468" s="432"/>
      <c r="IV468" s="432"/>
      <c r="IW468" s="432"/>
      <c r="IX468" s="432"/>
      <c r="IY468" s="432"/>
      <c r="IZ468" s="432"/>
      <c r="JA468" s="432"/>
      <c r="JB468" s="432"/>
      <c r="JC468" s="432"/>
      <c r="JD468" s="432"/>
      <c r="JE468" s="432"/>
      <c r="JF468" s="432"/>
      <c r="JG468" s="432"/>
      <c r="JH468" s="432"/>
      <c r="JI468" s="432"/>
      <c r="JJ468" s="432"/>
      <c r="JK468" s="432"/>
      <c r="JL468" s="432"/>
      <c r="JM468" s="432"/>
      <c r="JN468" s="432"/>
      <c r="JO468" s="432"/>
      <c r="JP468" s="432"/>
      <c r="JQ468" s="432"/>
      <c r="JR468" s="432"/>
      <c r="JS468" s="432"/>
      <c r="JT468" s="432"/>
      <c r="JU468" s="432"/>
    </row>
    <row r="469" spans="1:281" s="27" customFormat="1" ht="15" hidden="1" customHeight="1" x14ac:dyDescent="0.25">
      <c r="A469" s="432"/>
      <c r="B469" s="242"/>
      <c r="C469" s="29"/>
      <c r="D469" s="53"/>
      <c r="E469" s="29"/>
      <c r="F469" s="25"/>
      <c r="G469" s="121"/>
      <c r="I469" s="29"/>
      <c r="K469" s="52"/>
      <c r="M469" s="25"/>
      <c r="N469" s="55"/>
      <c r="P469" s="29"/>
      <c r="R469" s="29"/>
      <c r="T469" s="29"/>
      <c r="U469" s="29"/>
      <c r="V469" s="25"/>
      <c r="W469" s="25"/>
      <c r="X469" s="29"/>
      <c r="Y469" s="25"/>
      <c r="Z469" s="25"/>
      <c r="AA469" s="29"/>
      <c r="AB469" s="25"/>
      <c r="AC469" s="25"/>
      <c r="AD469" s="29"/>
      <c r="AE469" s="25"/>
      <c r="AF469" s="25"/>
      <c r="AG469" s="29"/>
      <c r="AH469" s="25"/>
      <c r="AI469" s="25"/>
      <c r="AJ469" s="29"/>
      <c r="AK469" s="25"/>
      <c r="AL469" s="25"/>
      <c r="AM469" s="29"/>
      <c r="AN469" s="25"/>
      <c r="AO469" s="25"/>
      <c r="AP469" s="29"/>
      <c r="AQ469" s="25"/>
      <c r="AR469" s="25"/>
      <c r="AS469" s="29"/>
      <c r="AT469" s="25"/>
      <c r="AU469" s="25"/>
      <c r="AV469" s="29"/>
      <c r="AW469" s="25"/>
      <c r="AX469" s="128"/>
      <c r="AY469" s="57"/>
      <c r="AZ469" s="6"/>
      <c r="BA469" s="54"/>
      <c r="BB469" s="54"/>
      <c r="BC469" s="6"/>
      <c r="BD469" s="54"/>
      <c r="BE469" s="54"/>
      <c r="BF469" s="121"/>
      <c r="BG469" s="54"/>
      <c r="BH469" s="28"/>
      <c r="BI469" s="128"/>
      <c r="BJ469" s="54"/>
      <c r="BK469" s="28"/>
      <c r="BL469" s="128"/>
      <c r="BM469" s="54"/>
      <c r="BN469" s="28"/>
      <c r="BO469" s="121"/>
      <c r="BP469" s="132"/>
      <c r="BQ469" s="56"/>
      <c r="BR469" s="25"/>
      <c r="BS469" s="25"/>
      <c r="BU469" s="121"/>
      <c r="BV469" s="25"/>
      <c r="BW469" s="242"/>
      <c r="BX469" s="121"/>
      <c r="BY469" s="25"/>
      <c r="CA469" s="121"/>
      <c r="CB469" s="25"/>
      <c r="CD469" s="121"/>
      <c r="CF469" s="28"/>
      <c r="CH469" s="241"/>
      <c r="CI469" s="28"/>
      <c r="CK469" s="433"/>
      <c r="CM469" s="121"/>
      <c r="CN469" s="241"/>
      <c r="CO469" s="241"/>
      <c r="CP469" s="241"/>
      <c r="CQ469" s="725"/>
      <c r="CR469" s="241"/>
      <c r="CS469" s="433"/>
      <c r="CT469" s="241"/>
      <c r="CU469" s="241"/>
      <c r="CV469" s="241"/>
      <c r="CW469" s="54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436"/>
      <c r="FJ469" s="668"/>
      <c r="FK469" s="668"/>
      <c r="FL469" s="668"/>
      <c r="FM469" s="668"/>
      <c r="FN469" s="668"/>
      <c r="FO469" s="668"/>
      <c r="FP469" s="668"/>
      <c r="FQ469" s="668"/>
      <c r="FR469" s="668"/>
      <c r="FS469" s="433"/>
      <c r="FT469" s="433"/>
      <c r="FU469" s="433"/>
      <c r="FV469" s="433"/>
      <c r="FW469" s="433"/>
      <c r="FX469" s="433"/>
      <c r="FY469" s="433"/>
      <c r="FZ469" s="433"/>
      <c r="GA469" s="433"/>
      <c r="GB469" s="433"/>
      <c r="GC469" s="433"/>
      <c r="GD469" s="433"/>
      <c r="GE469" s="433"/>
      <c r="GF469" s="433"/>
      <c r="GG469" s="241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436"/>
      <c r="HJ469" s="65"/>
      <c r="HK469" s="436"/>
      <c r="HL469" s="37"/>
      <c r="HM469" s="65"/>
      <c r="HN469" s="436"/>
      <c r="HO469" s="25"/>
      <c r="HP469" s="25"/>
      <c r="HQ469" s="436"/>
      <c r="HR469" s="45"/>
      <c r="HS469" s="29"/>
      <c r="HT469" s="25"/>
      <c r="HU469" s="25"/>
      <c r="HV469" s="25"/>
      <c r="HX469" s="432"/>
      <c r="IG469" s="432"/>
      <c r="IH469" s="432"/>
      <c r="II469" s="432"/>
      <c r="IJ469" s="432"/>
      <c r="IK469" s="432"/>
      <c r="IL469" s="432"/>
      <c r="IM469" s="432"/>
      <c r="IN469" s="432"/>
      <c r="IO469" s="432"/>
      <c r="IP469" s="432"/>
      <c r="IQ469" s="432"/>
      <c r="IR469" s="432"/>
      <c r="IS469" s="432"/>
      <c r="IT469" s="432"/>
      <c r="IU469" s="432"/>
      <c r="IV469" s="432"/>
      <c r="IW469" s="432"/>
      <c r="IX469" s="432"/>
      <c r="IY469" s="432"/>
      <c r="IZ469" s="432"/>
      <c r="JA469" s="432"/>
      <c r="JB469" s="432"/>
      <c r="JC469" s="432"/>
      <c r="JD469" s="432"/>
      <c r="JE469" s="432"/>
      <c r="JF469" s="432"/>
      <c r="JG469" s="432"/>
      <c r="JH469" s="432"/>
      <c r="JI469" s="432"/>
      <c r="JJ469" s="432"/>
      <c r="JK469" s="432"/>
      <c r="JL469" s="432"/>
      <c r="JM469" s="432"/>
      <c r="JN469" s="432"/>
      <c r="JO469" s="432"/>
      <c r="JP469" s="432"/>
      <c r="JQ469" s="432"/>
      <c r="JR469" s="432"/>
      <c r="JS469" s="432"/>
      <c r="JT469" s="432"/>
      <c r="JU469" s="432"/>
    </row>
    <row r="470" spans="1:281" s="27" customFormat="1" ht="15" hidden="1" customHeight="1" x14ac:dyDescent="0.25">
      <c r="A470" s="432"/>
      <c r="B470" s="242"/>
      <c r="C470" s="29"/>
      <c r="D470" s="58"/>
      <c r="E470" s="29"/>
      <c r="F470" s="25"/>
      <c r="G470" s="121"/>
      <c r="I470" s="29"/>
      <c r="K470" s="52"/>
      <c r="M470" s="25"/>
      <c r="N470" s="55"/>
      <c r="P470" s="29"/>
      <c r="R470" s="29"/>
      <c r="T470" s="29"/>
      <c r="U470" s="29"/>
      <c r="V470" s="25"/>
      <c r="W470" s="25"/>
      <c r="X470" s="29"/>
      <c r="Y470" s="25"/>
      <c r="Z470" s="25"/>
      <c r="AA470" s="29"/>
      <c r="AB470" s="25"/>
      <c r="AC470" s="25"/>
      <c r="AD470" s="29"/>
      <c r="AE470" s="25"/>
      <c r="AF470" s="25"/>
      <c r="AG470" s="29"/>
      <c r="AH470" s="25"/>
      <c r="AI470" s="25"/>
      <c r="AJ470" s="29"/>
      <c r="AK470" s="25"/>
      <c r="AL470" s="25"/>
      <c r="AM470" s="29"/>
      <c r="AN470" s="25"/>
      <c r="AO470" s="25"/>
      <c r="AP470" s="29"/>
      <c r="AQ470" s="25"/>
      <c r="AR470" s="25"/>
      <c r="AS470" s="29"/>
      <c r="AT470" s="25"/>
      <c r="AU470" s="25"/>
      <c r="AV470" s="29"/>
      <c r="AW470" s="25"/>
      <c r="AX470" s="128"/>
      <c r="AY470" s="57"/>
      <c r="AZ470" s="6"/>
      <c r="BA470" s="54"/>
      <c r="BB470" s="54"/>
      <c r="BC470" s="6"/>
      <c r="BD470" s="54"/>
      <c r="BE470" s="54"/>
      <c r="BF470" s="121"/>
      <c r="BG470" s="54"/>
      <c r="BH470" s="28"/>
      <c r="BI470" s="128"/>
      <c r="BJ470" s="54"/>
      <c r="BK470" s="28"/>
      <c r="BL470" s="128"/>
      <c r="BM470" s="54"/>
      <c r="BN470" s="28"/>
      <c r="BO470" s="121"/>
      <c r="BP470" s="132"/>
      <c r="BQ470" s="56"/>
      <c r="BR470" s="25"/>
      <c r="BS470" s="25"/>
      <c r="BU470" s="121"/>
      <c r="BV470" s="25"/>
      <c r="BW470" s="242"/>
      <c r="BX470" s="121"/>
      <c r="BY470" s="25"/>
      <c r="CA470" s="121"/>
      <c r="CB470" s="25"/>
      <c r="CD470" s="121"/>
      <c r="CF470" s="28"/>
      <c r="CH470" s="241"/>
      <c r="CI470" s="28"/>
      <c r="CK470" s="433"/>
      <c r="CM470" s="121"/>
      <c r="CN470" s="241"/>
      <c r="CO470" s="241"/>
      <c r="CP470" s="241"/>
      <c r="CQ470" s="725"/>
      <c r="CR470" s="241"/>
      <c r="CS470" s="433"/>
      <c r="CT470" s="241"/>
      <c r="CU470" s="241"/>
      <c r="CV470" s="241"/>
      <c r="CW470" s="54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436"/>
      <c r="FJ470" s="668"/>
      <c r="FK470" s="668"/>
      <c r="FL470" s="668"/>
      <c r="FM470" s="668"/>
      <c r="FN470" s="668"/>
      <c r="FO470" s="668"/>
      <c r="FP470" s="668"/>
      <c r="FQ470" s="668"/>
      <c r="FR470" s="668"/>
      <c r="FS470" s="433"/>
      <c r="FT470" s="433"/>
      <c r="FU470" s="433"/>
      <c r="FV470" s="433"/>
      <c r="FW470" s="433"/>
      <c r="FX470" s="433"/>
      <c r="FY470" s="433"/>
      <c r="FZ470" s="433"/>
      <c r="GA470" s="433"/>
      <c r="GB470" s="433"/>
      <c r="GC470" s="433"/>
      <c r="GD470" s="433"/>
      <c r="GE470" s="433"/>
      <c r="GF470" s="433"/>
      <c r="GG470" s="241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436"/>
      <c r="HJ470" s="65"/>
      <c r="HK470" s="436"/>
      <c r="HL470" s="37"/>
      <c r="HM470" s="65"/>
      <c r="HN470" s="436"/>
      <c r="HO470" s="25"/>
      <c r="HP470" s="25"/>
      <c r="HQ470" s="436"/>
      <c r="HR470" s="45"/>
      <c r="HS470" s="29"/>
      <c r="HT470" s="25"/>
      <c r="HU470" s="25"/>
      <c r="HV470" s="25"/>
      <c r="HX470" s="432"/>
      <c r="IG470" s="432"/>
      <c r="IH470" s="432"/>
      <c r="II470" s="432"/>
      <c r="IJ470" s="432"/>
      <c r="IK470" s="432"/>
      <c r="IL470" s="432"/>
      <c r="IM470" s="432"/>
      <c r="IN470" s="432"/>
      <c r="IO470" s="432"/>
      <c r="IP470" s="432"/>
      <c r="IQ470" s="432"/>
      <c r="IR470" s="432"/>
      <c r="IS470" s="432"/>
      <c r="IT470" s="432"/>
      <c r="IU470" s="432"/>
      <c r="IV470" s="432"/>
      <c r="IW470" s="432"/>
      <c r="IX470" s="432"/>
      <c r="IY470" s="432"/>
      <c r="IZ470" s="432"/>
      <c r="JA470" s="432"/>
      <c r="JB470" s="432"/>
      <c r="JC470" s="432"/>
      <c r="JD470" s="432"/>
      <c r="JE470" s="432"/>
      <c r="JF470" s="432"/>
      <c r="JG470" s="432"/>
      <c r="JH470" s="432"/>
      <c r="JI470" s="432"/>
      <c r="JJ470" s="432"/>
      <c r="JK470" s="432"/>
      <c r="JL470" s="432"/>
      <c r="JM470" s="432"/>
      <c r="JN470" s="432"/>
      <c r="JO470" s="432"/>
      <c r="JP470" s="432"/>
      <c r="JQ470" s="432"/>
      <c r="JR470" s="432"/>
      <c r="JS470" s="432"/>
      <c r="JT470" s="432"/>
      <c r="JU470" s="432"/>
    </row>
    <row r="471" spans="1:281" s="27" customFormat="1" ht="15" hidden="1" customHeight="1" x14ac:dyDescent="0.25">
      <c r="A471" s="432"/>
      <c r="B471" s="242"/>
      <c r="C471" s="29"/>
      <c r="D471" s="58"/>
      <c r="E471" s="29"/>
      <c r="F471" s="25"/>
      <c r="G471" s="121"/>
      <c r="I471" s="29"/>
      <c r="K471" s="52"/>
      <c r="M471" s="25"/>
      <c r="N471" s="55"/>
      <c r="P471" s="29"/>
      <c r="R471" s="29"/>
      <c r="T471" s="29"/>
      <c r="U471" s="29"/>
      <c r="V471" s="25"/>
      <c r="W471" s="25"/>
      <c r="X471" s="29"/>
      <c r="Y471" s="25"/>
      <c r="Z471" s="25"/>
      <c r="AA471" s="29"/>
      <c r="AB471" s="25"/>
      <c r="AC471" s="25"/>
      <c r="AD471" s="29"/>
      <c r="AE471" s="25"/>
      <c r="AF471" s="25"/>
      <c r="AG471" s="29"/>
      <c r="AH471" s="25"/>
      <c r="AI471" s="25"/>
      <c r="AJ471" s="29"/>
      <c r="AK471" s="25"/>
      <c r="AL471" s="25"/>
      <c r="AM471" s="29"/>
      <c r="AN471" s="25"/>
      <c r="AO471" s="25"/>
      <c r="AP471" s="29"/>
      <c r="AQ471" s="25"/>
      <c r="AR471" s="25"/>
      <c r="AS471" s="29"/>
      <c r="AT471" s="25"/>
      <c r="AU471" s="25"/>
      <c r="AV471" s="29"/>
      <c r="AW471" s="25"/>
      <c r="AX471" s="128"/>
      <c r="AY471" s="57"/>
      <c r="AZ471" s="6"/>
      <c r="BA471" s="54"/>
      <c r="BB471" s="54"/>
      <c r="BC471" s="6"/>
      <c r="BD471" s="54"/>
      <c r="BE471" s="54"/>
      <c r="BF471" s="121"/>
      <c r="BG471" s="54"/>
      <c r="BH471" s="28"/>
      <c r="BI471" s="128"/>
      <c r="BJ471" s="54"/>
      <c r="BK471" s="28"/>
      <c r="BL471" s="128"/>
      <c r="BM471" s="54"/>
      <c r="BN471" s="28"/>
      <c r="BO471" s="121"/>
      <c r="BP471" s="132"/>
      <c r="BQ471" s="56"/>
      <c r="BR471" s="25"/>
      <c r="BS471" s="25"/>
      <c r="BU471" s="121"/>
      <c r="BV471" s="25"/>
      <c r="BW471" s="242"/>
      <c r="BX471" s="121"/>
      <c r="BY471" s="25"/>
      <c r="CA471" s="121"/>
      <c r="CB471" s="25"/>
      <c r="CD471" s="121"/>
      <c r="CF471" s="28"/>
      <c r="CH471" s="241"/>
      <c r="CI471" s="28"/>
      <c r="CK471" s="433"/>
      <c r="CM471" s="121"/>
      <c r="CN471" s="241"/>
      <c r="CO471" s="241"/>
      <c r="CP471" s="241"/>
      <c r="CQ471" s="725"/>
      <c r="CR471" s="241"/>
      <c r="CS471" s="433"/>
      <c r="CT471" s="241"/>
      <c r="CU471" s="241"/>
      <c r="CV471" s="241"/>
      <c r="CW471" s="54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436"/>
      <c r="FJ471" s="668"/>
      <c r="FK471" s="668"/>
      <c r="FL471" s="668"/>
      <c r="FM471" s="668"/>
      <c r="FN471" s="668"/>
      <c r="FO471" s="668"/>
      <c r="FP471" s="668"/>
      <c r="FQ471" s="668"/>
      <c r="FR471" s="668"/>
      <c r="FS471" s="433"/>
      <c r="FT471" s="433"/>
      <c r="FU471" s="433"/>
      <c r="FV471" s="433"/>
      <c r="FW471" s="433"/>
      <c r="FX471" s="433"/>
      <c r="FY471" s="433"/>
      <c r="FZ471" s="433"/>
      <c r="GA471" s="433"/>
      <c r="GB471" s="433"/>
      <c r="GC471" s="433"/>
      <c r="GD471" s="433"/>
      <c r="GE471" s="433"/>
      <c r="GF471" s="433"/>
      <c r="GG471" s="241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436"/>
      <c r="HJ471" s="65"/>
      <c r="HK471" s="436"/>
      <c r="HL471" s="37"/>
      <c r="HM471" s="65"/>
      <c r="HN471" s="436"/>
      <c r="HO471" s="25"/>
      <c r="HP471" s="25"/>
      <c r="HQ471" s="436"/>
      <c r="HR471" s="45"/>
      <c r="HS471" s="29"/>
      <c r="HT471" s="25"/>
      <c r="HU471" s="25"/>
      <c r="HV471" s="25"/>
      <c r="HX471" s="432"/>
      <c r="IG471" s="432"/>
      <c r="IH471" s="432"/>
      <c r="II471" s="432"/>
      <c r="IJ471" s="432"/>
      <c r="IK471" s="432"/>
      <c r="IL471" s="432"/>
      <c r="IM471" s="432"/>
      <c r="IN471" s="432"/>
      <c r="IO471" s="432"/>
      <c r="IP471" s="432"/>
      <c r="IQ471" s="432"/>
      <c r="IR471" s="432"/>
      <c r="IS471" s="432"/>
      <c r="IT471" s="432"/>
      <c r="IU471" s="432"/>
      <c r="IV471" s="432"/>
      <c r="IW471" s="432"/>
      <c r="IX471" s="432"/>
      <c r="IY471" s="432"/>
      <c r="IZ471" s="432"/>
      <c r="JA471" s="432"/>
      <c r="JB471" s="432"/>
      <c r="JC471" s="432"/>
      <c r="JD471" s="432"/>
      <c r="JE471" s="432"/>
      <c r="JF471" s="432"/>
      <c r="JG471" s="432"/>
      <c r="JH471" s="432"/>
      <c r="JI471" s="432"/>
      <c r="JJ471" s="432"/>
      <c r="JK471" s="432"/>
      <c r="JL471" s="432"/>
      <c r="JM471" s="432"/>
      <c r="JN471" s="432"/>
      <c r="JO471" s="432"/>
      <c r="JP471" s="432"/>
      <c r="JQ471" s="432"/>
      <c r="JR471" s="432"/>
      <c r="JS471" s="432"/>
      <c r="JT471" s="432"/>
      <c r="JU471" s="432"/>
    </row>
    <row r="472" spans="1:281" s="27" customFormat="1" ht="15" hidden="1" customHeight="1" x14ac:dyDescent="0.25">
      <c r="A472" s="432"/>
      <c r="B472" s="242"/>
      <c r="C472" s="29"/>
      <c r="D472" s="53"/>
      <c r="E472" s="29"/>
      <c r="F472" s="25"/>
      <c r="G472" s="121"/>
      <c r="I472" s="29"/>
      <c r="K472" s="52"/>
      <c r="M472" s="25"/>
      <c r="N472" s="55"/>
      <c r="P472" s="29"/>
      <c r="R472" s="29"/>
      <c r="T472" s="29"/>
      <c r="U472" s="29"/>
      <c r="V472" s="25"/>
      <c r="W472" s="25"/>
      <c r="X472" s="29"/>
      <c r="Y472" s="25"/>
      <c r="Z472" s="25"/>
      <c r="AA472" s="29"/>
      <c r="AB472" s="25"/>
      <c r="AC472" s="25"/>
      <c r="AD472" s="29"/>
      <c r="AE472" s="25"/>
      <c r="AF472" s="25"/>
      <c r="AG472" s="29"/>
      <c r="AH472" s="25"/>
      <c r="AI472" s="25"/>
      <c r="AJ472" s="29"/>
      <c r="AK472" s="25"/>
      <c r="AL472" s="25"/>
      <c r="AM472" s="29"/>
      <c r="AN472" s="25"/>
      <c r="AO472" s="25"/>
      <c r="AP472" s="29"/>
      <c r="AQ472" s="25"/>
      <c r="AR472" s="25"/>
      <c r="AS472" s="29"/>
      <c r="AT472" s="25"/>
      <c r="AU472" s="25"/>
      <c r="AV472" s="29"/>
      <c r="AW472" s="25"/>
      <c r="AX472" s="128"/>
      <c r="AY472" s="57"/>
      <c r="AZ472" s="6"/>
      <c r="BA472" s="54"/>
      <c r="BB472" s="54"/>
      <c r="BC472" s="6"/>
      <c r="BD472" s="54"/>
      <c r="BE472" s="54"/>
      <c r="BF472" s="121"/>
      <c r="BG472" s="54"/>
      <c r="BH472" s="28"/>
      <c r="BI472" s="128"/>
      <c r="BJ472" s="54"/>
      <c r="BK472" s="28"/>
      <c r="BL472" s="128"/>
      <c r="BM472" s="54"/>
      <c r="BN472" s="28"/>
      <c r="BO472" s="121"/>
      <c r="BP472" s="132"/>
      <c r="BQ472" s="56"/>
      <c r="BR472" s="25"/>
      <c r="BS472" s="25"/>
      <c r="BU472" s="121"/>
      <c r="BV472" s="25"/>
      <c r="BW472" s="242"/>
      <c r="BX472" s="121"/>
      <c r="BY472" s="25"/>
      <c r="CA472" s="121"/>
      <c r="CB472" s="25"/>
      <c r="CD472" s="121"/>
      <c r="CF472" s="28"/>
      <c r="CH472" s="241"/>
      <c r="CI472" s="28"/>
      <c r="CK472" s="433"/>
      <c r="CM472" s="121"/>
      <c r="CN472" s="241"/>
      <c r="CO472" s="241"/>
      <c r="CP472" s="241"/>
      <c r="CQ472" s="725"/>
      <c r="CR472" s="241"/>
      <c r="CS472" s="433"/>
      <c r="CT472" s="241"/>
      <c r="CU472" s="241"/>
      <c r="CV472" s="241"/>
      <c r="CW472" s="54"/>
      <c r="CX472" s="241"/>
      <c r="CY472" s="241"/>
      <c r="CZ472" s="241"/>
      <c r="DA472" s="241"/>
      <c r="DB472" s="241"/>
      <c r="DC472" s="241"/>
      <c r="DD472" s="241"/>
      <c r="DE472" s="241"/>
      <c r="DF472" s="241"/>
      <c r="DG472" s="241"/>
      <c r="DH472" s="241"/>
      <c r="DI472" s="241"/>
      <c r="DJ472" s="241"/>
      <c r="DK472" s="241"/>
      <c r="DL472" s="241"/>
      <c r="DM472" s="241"/>
      <c r="DN472" s="241"/>
      <c r="DO472" s="241"/>
      <c r="DP472" s="241"/>
      <c r="DQ472" s="241"/>
      <c r="DR472" s="241"/>
      <c r="DS472" s="241"/>
      <c r="DT472" s="241"/>
      <c r="DU472" s="241"/>
      <c r="DV472" s="241"/>
      <c r="DW472" s="241"/>
      <c r="DX472" s="241"/>
      <c r="DY472" s="241"/>
      <c r="DZ472" s="241"/>
      <c r="EA472" s="241"/>
      <c r="EB472" s="241"/>
      <c r="EC472" s="241"/>
      <c r="ED472" s="241"/>
      <c r="EE472" s="241"/>
      <c r="EF472" s="241"/>
      <c r="EG472" s="241"/>
      <c r="EH472" s="241"/>
      <c r="EI472" s="241"/>
      <c r="EJ472" s="241"/>
      <c r="EK472" s="241"/>
      <c r="EL472" s="241"/>
      <c r="EM472" s="241"/>
      <c r="EN472" s="241"/>
      <c r="EO472" s="241"/>
      <c r="EP472" s="241"/>
      <c r="EQ472" s="241"/>
      <c r="ER472" s="241"/>
      <c r="ES472" s="241"/>
      <c r="ET472" s="241"/>
      <c r="EU472" s="241"/>
      <c r="EV472" s="241"/>
      <c r="EW472" s="241"/>
      <c r="EX472" s="241"/>
      <c r="EY472" s="241"/>
      <c r="EZ472" s="241"/>
      <c r="FA472" s="241"/>
      <c r="FB472" s="241"/>
      <c r="FC472" s="241"/>
      <c r="FD472" s="241"/>
      <c r="FE472" s="241"/>
      <c r="FF472" s="241"/>
      <c r="FG472" s="241"/>
      <c r="FH472" s="241"/>
      <c r="FI472" s="436"/>
      <c r="FJ472" s="668"/>
      <c r="FK472" s="668"/>
      <c r="FL472" s="668"/>
      <c r="FM472" s="668"/>
      <c r="FN472" s="668"/>
      <c r="FO472" s="668"/>
      <c r="FP472" s="668"/>
      <c r="FQ472" s="668"/>
      <c r="FR472" s="668"/>
      <c r="FS472" s="433"/>
      <c r="FT472" s="433"/>
      <c r="FU472" s="433"/>
      <c r="FV472" s="433"/>
      <c r="FW472" s="433"/>
      <c r="FX472" s="433"/>
      <c r="FY472" s="433"/>
      <c r="FZ472" s="433"/>
      <c r="GA472" s="433"/>
      <c r="GB472" s="433"/>
      <c r="GC472" s="433"/>
      <c r="GD472" s="433"/>
      <c r="GE472" s="433"/>
      <c r="GF472" s="433"/>
      <c r="GG472" s="241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436"/>
      <c r="HJ472" s="65"/>
      <c r="HK472" s="436"/>
      <c r="HL472" s="37"/>
      <c r="HM472" s="65"/>
      <c r="HN472" s="436"/>
      <c r="HO472" s="25"/>
      <c r="HP472" s="25"/>
      <c r="HQ472" s="436"/>
      <c r="HR472" s="45"/>
      <c r="HS472" s="29"/>
      <c r="HT472" s="25"/>
      <c r="HU472" s="25"/>
      <c r="HV472" s="25"/>
      <c r="HX472" s="432"/>
      <c r="IG472" s="432"/>
      <c r="IH472" s="432"/>
      <c r="II472" s="432"/>
      <c r="IJ472" s="432"/>
      <c r="IK472" s="432"/>
      <c r="IL472" s="432"/>
      <c r="IM472" s="432"/>
      <c r="IN472" s="432"/>
      <c r="IO472" s="432"/>
      <c r="IP472" s="432"/>
      <c r="IQ472" s="432"/>
      <c r="IR472" s="432"/>
      <c r="IS472" s="432"/>
      <c r="IT472" s="432"/>
      <c r="IU472" s="432"/>
      <c r="IV472" s="432"/>
      <c r="IW472" s="432"/>
      <c r="IX472" s="432"/>
      <c r="IY472" s="432"/>
      <c r="IZ472" s="432"/>
      <c r="JA472" s="432"/>
      <c r="JB472" s="432"/>
      <c r="JC472" s="432"/>
      <c r="JD472" s="432"/>
      <c r="JE472" s="432"/>
      <c r="JF472" s="432"/>
      <c r="JG472" s="432"/>
      <c r="JH472" s="432"/>
      <c r="JI472" s="432"/>
      <c r="JJ472" s="432"/>
      <c r="JK472" s="432"/>
      <c r="JL472" s="432"/>
      <c r="JM472" s="432"/>
      <c r="JN472" s="432"/>
      <c r="JO472" s="432"/>
      <c r="JP472" s="432"/>
      <c r="JQ472" s="432"/>
      <c r="JR472" s="432"/>
      <c r="JS472" s="432"/>
      <c r="JT472" s="432"/>
      <c r="JU472" s="432"/>
    </row>
    <row r="473" spans="1:281" s="27" customFormat="1" ht="15" hidden="1" customHeight="1" x14ac:dyDescent="0.25">
      <c r="A473" s="432"/>
      <c r="B473" s="242"/>
      <c r="C473" s="29"/>
      <c r="D473" s="53"/>
      <c r="E473" s="29"/>
      <c r="F473" s="25"/>
      <c r="G473" s="121"/>
      <c r="I473" s="29"/>
      <c r="K473" s="52"/>
      <c r="M473" s="25"/>
      <c r="N473" s="55"/>
      <c r="P473" s="29"/>
      <c r="R473" s="29"/>
      <c r="T473" s="29"/>
      <c r="U473" s="29"/>
      <c r="V473" s="25"/>
      <c r="W473" s="25"/>
      <c r="X473" s="29"/>
      <c r="Y473" s="25"/>
      <c r="Z473" s="25"/>
      <c r="AA473" s="29"/>
      <c r="AB473" s="25"/>
      <c r="AC473" s="25"/>
      <c r="AD473" s="29"/>
      <c r="AE473" s="25"/>
      <c r="AF473" s="25"/>
      <c r="AG473" s="29"/>
      <c r="AH473" s="25"/>
      <c r="AI473" s="25"/>
      <c r="AJ473" s="29"/>
      <c r="AK473" s="25"/>
      <c r="AL473" s="25"/>
      <c r="AM473" s="29"/>
      <c r="AN473" s="25"/>
      <c r="AO473" s="25"/>
      <c r="AP473" s="29"/>
      <c r="AQ473" s="25"/>
      <c r="AR473" s="25"/>
      <c r="AS473" s="29"/>
      <c r="AT473" s="25"/>
      <c r="AU473" s="25"/>
      <c r="AV473" s="29"/>
      <c r="AW473" s="25"/>
      <c r="AX473" s="128"/>
      <c r="AY473" s="57"/>
      <c r="AZ473" s="6"/>
      <c r="BA473" s="54"/>
      <c r="BB473" s="54"/>
      <c r="BC473" s="6"/>
      <c r="BD473" s="54"/>
      <c r="BE473" s="54"/>
      <c r="BF473" s="121"/>
      <c r="BG473" s="54"/>
      <c r="BH473" s="28"/>
      <c r="BI473" s="128"/>
      <c r="BJ473" s="54"/>
      <c r="BK473" s="28"/>
      <c r="BL473" s="128"/>
      <c r="BM473" s="54"/>
      <c r="BN473" s="28"/>
      <c r="BO473" s="121"/>
      <c r="BP473" s="132"/>
      <c r="BQ473" s="56"/>
      <c r="BR473" s="25"/>
      <c r="BS473" s="25"/>
      <c r="BU473" s="121"/>
      <c r="BV473" s="25"/>
      <c r="BW473" s="242"/>
      <c r="BX473" s="121"/>
      <c r="BY473" s="25"/>
      <c r="CA473" s="121"/>
      <c r="CB473" s="25"/>
      <c r="CD473" s="121"/>
      <c r="CF473" s="28"/>
      <c r="CH473" s="241"/>
      <c r="CI473" s="28"/>
      <c r="CK473" s="433"/>
      <c r="CM473" s="121"/>
      <c r="CN473" s="241"/>
      <c r="CO473" s="241"/>
      <c r="CP473" s="241"/>
      <c r="CQ473" s="725"/>
      <c r="CR473" s="241"/>
      <c r="CS473" s="433"/>
      <c r="CT473" s="241"/>
      <c r="CU473" s="241"/>
      <c r="CV473" s="241"/>
      <c r="CW473" s="54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436"/>
      <c r="FJ473" s="668"/>
      <c r="FK473" s="668"/>
      <c r="FL473" s="668"/>
      <c r="FM473" s="668"/>
      <c r="FN473" s="668"/>
      <c r="FO473" s="668"/>
      <c r="FP473" s="668"/>
      <c r="FQ473" s="668"/>
      <c r="FR473" s="668"/>
      <c r="FS473" s="433"/>
      <c r="FT473" s="433"/>
      <c r="FU473" s="433"/>
      <c r="FV473" s="433"/>
      <c r="FW473" s="433"/>
      <c r="FX473" s="433"/>
      <c r="FY473" s="433"/>
      <c r="FZ473" s="433"/>
      <c r="GA473" s="433"/>
      <c r="GB473" s="433"/>
      <c r="GC473" s="433"/>
      <c r="GD473" s="433"/>
      <c r="GE473" s="433"/>
      <c r="GF473" s="433"/>
      <c r="GG473" s="241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436"/>
      <c r="HJ473" s="65"/>
      <c r="HK473" s="436"/>
      <c r="HL473" s="37"/>
      <c r="HM473" s="65"/>
      <c r="HN473" s="436"/>
      <c r="HO473" s="25"/>
      <c r="HP473" s="25"/>
      <c r="HQ473" s="436"/>
      <c r="HR473" s="45"/>
      <c r="HS473" s="29"/>
      <c r="HT473" s="25"/>
      <c r="HU473" s="25"/>
      <c r="HV473" s="25"/>
      <c r="HX473" s="432"/>
      <c r="IG473" s="432"/>
      <c r="IH473" s="432"/>
      <c r="II473" s="432"/>
      <c r="IJ473" s="432"/>
      <c r="IK473" s="432"/>
      <c r="IL473" s="432"/>
      <c r="IM473" s="432"/>
      <c r="IN473" s="432"/>
      <c r="IO473" s="432"/>
      <c r="IP473" s="432"/>
      <c r="IQ473" s="432"/>
      <c r="IR473" s="432"/>
      <c r="IS473" s="432"/>
      <c r="IT473" s="432"/>
      <c r="IU473" s="432"/>
      <c r="IV473" s="432"/>
      <c r="IW473" s="432"/>
      <c r="IX473" s="432"/>
      <c r="IY473" s="432"/>
      <c r="IZ473" s="432"/>
      <c r="JA473" s="432"/>
      <c r="JB473" s="432"/>
      <c r="JC473" s="432"/>
      <c r="JD473" s="432"/>
      <c r="JE473" s="432"/>
      <c r="JF473" s="432"/>
      <c r="JG473" s="432"/>
      <c r="JH473" s="432"/>
      <c r="JI473" s="432"/>
      <c r="JJ473" s="432"/>
      <c r="JK473" s="432"/>
      <c r="JL473" s="432"/>
      <c r="JM473" s="432"/>
      <c r="JN473" s="432"/>
      <c r="JO473" s="432"/>
      <c r="JP473" s="432"/>
      <c r="JQ473" s="432"/>
      <c r="JR473" s="432"/>
      <c r="JS473" s="432"/>
      <c r="JT473" s="432"/>
      <c r="JU473" s="432"/>
    </row>
    <row r="474" spans="1:281" s="27" customFormat="1" ht="15" hidden="1" customHeight="1" x14ac:dyDescent="0.25">
      <c r="A474" s="432"/>
      <c r="B474" s="242"/>
      <c r="C474" s="29"/>
      <c r="D474" s="53"/>
      <c r="E474" s="29"/>
      <c r="F474" s="25"/>
      <c r="G474" s="121"/>
      <c r="I474" s="29"/>
      <c r="K474" s="52"/>
      <c r="M474" s="25"/>
      <c r="N474" s="55"/>
      <c r="P474" s="29"/>
      <c r="R474" s="29"/>
      <c r="T474" s="29"/>
      <c r="U474" s="29"/>
      <c r="V474" s="25"/>
      <c r="W474" s="25"/>
      <c r="X474" s="29"/>
      <c r="Y474" s="25"/>
      <c r="Z474" s="25"/>
      <c r="AA474" s="29"/>
      <c r="AB474" s="25"/>
      <c r="AC474" s="25"/>
      <c r="AD474" s="29"/>
      <c r="AE474" s="25"/>
      <c r="AF474" s="25"/>
      <c r="AG474" s="29"/>
      <c r="AH474" s="25"/>
      <c r="AI474" s="25"/>
      <c r="AJ474" s="29"/>
      <c r="AK474" s="25"/>
      <c r="AL474" s="25"/>
      <c r="AM474" s="29"/>
      <c r="AN474" s="25"/>
      <c r="AO474" s="25"/>
      <c r="AP474" s="29"/>
      <c r="AQ474" s="25"/>
      <c r="AR474" s="25"/>
      <c r="AS474" s="29"/>
      <c r="AT474" s="25"/>
      <c r="AU474" s="25"/>
      <c r="AV474" s="29"/>
      <c r="AW474" s="25"/>
      <c r="AX474" s="128"/>
      <c r="AY474" s="57"/>
      <c r="AZ474" s="6"/>
      <c r="BA474" s="54"/>
      <c r="BB474" s="54"/>
      <c r="BC474" s="6"/>
      <c r="BD474" s="54"/>
      <c r="BE474" s="54"/>
      <c r="BF474" s="121"/>
      <c r="BG474" s="54"/>
      <c r="BH474" s="28"/>
      <c r="BI474" s="128"/>
      <c r="BJ474" s="54"/>
      <c r="BK474" s="28"/>
      <c r="BL474" s="128"/>
      <c r="BM474" s="54"/>
      <c r="BN474" s="28"/>
      <c r="BO474" s="121"/>
      <c r="BP474" s="132"/>
      <c r="BQ474" s="56"/>
      <c r="BR474" s="25"/>
      <c r="BS474" s="25"/>
      <c r="BU474" s="121"/>
      <c r="BV474" s="25"/>
      <c r="BW474" s="242"/>
      <c r="BX474" s="121"/>
      <c r="BY474" s="25"/>
      <c r="CA474" s="121"/>
      <c r="CB474" s="25"/>
      <c r="CD474" s="121"/>
      <c r="CF474" s="28"/>
      <c r="CH474" s="241"/>
      <c r="CI474" s="28"/>
      <c r="CK474" s="433"/>
      <c r="CM474" s="121"/>
      <c r="CN474" s="241"/>
      <c r="CO474" s="241"/>
      <c r="CP474" s="241"/>
      <c r="CQ474" s="725"/>
      <c r="CR474" s="241"/>
      <c r="CS474" s="433"/>
      <c r="CT474" s="241"/>
      <c r="CU474" s="241"/>
      <c r="CV474" s="241"/>
      <c r="CW474" s="54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436"/>
      <c r="FJ474" s="668"/>
      <c r="FK474" s="668"/>
      <c r="FL474" s="668"/>
      <c r="FM474" s="668"/>
      <c r="FN474" s="668"/>
      <c r="FO474" s="668"/>
      <c r="FP474" s="668"/>
      <c r="FQ474" s="668"/>
      <c r="FR474" s="668"/>
      <c r="FS474" s="433"/>
      <c r="FT474" s="433"/>
      <c r="FU474" s="433"/>
      <c r="FV474" s="433"/>
      <c r="FW474" s="433"/>
      <c r="FX474" s="433"/>
      <c r="FY474" s="433"/>
      <c r="FZ474" s="433"/>
      <c r="GA474" s="433"/>
      <c r="GB474" s="433"/>
      <c r="GC474" s="433"/>
      <c r="GD474" s="433"/>
      <c r="GE474" s="433"/>
      <c r="GF474" s="433"/>
      <c r="GG474" s="241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436"/>
      <c r="HJ474" s="65"/>
      <c r="HK474" s="436"/>
      <c r="HL474" s="37"/>
      <c r="HM474" s="65"/>
      <c r="HN474" s="436"/>
      <c r="HO474" s="25"/>
      <c r="HP474" s="25"/>
      <c r="HQ474" s="436"/>
      <c r="HR474" s="45"/>
      <c r="HS474" s="29"/>
      <c r="HT474" s="25"/>
      <c r="HU474" s="25"/>
      <c r="HV474" s="25"/>
      <c r="HX474" s="432"/>
      <c r="IG474" s="432"/>
      <c r="IH474" s="432"/>
      <c r="II474" s="432"/>
      <c r="IJ474" s="432"/>
      <c r="IK474" s="432"/>
      <c r="IL474" s="432"/>
      <c r="IM474" s="432"/>
      <c r="IN474" s="432"/>
      <c r="IO474" s="432"/>
      <c r="IP474" s="432"/>
      <c r="IQ474" s="432"/>
      <c r="IR474" s="432"/>
      <c r="IS474" s="432"/>
      <c r="IT474" s="432"/>
      <c r="IU474" s="432"/>
      <c r="IV474" s="432"/>
      <c r="IW474" s="432"/>
      <c r="IX474" s="432"/>
      <c r="IY474" s="432"/>
      <c r="IZ474" s="432"/>
      <c r="JA474" s="432"/>
      <c r="JB474" s="432"/>
      <c r="JC474" s="432"/>
      <c r="JD474" s="432"/>
      <c r="JE474" s="432"/>
      <c r="JF474" s="432"/>
      <c r="JG474" s="432"/>
      <c r="JH474" s="432"/>
      <c r="JI474" s="432"/>
      <c r="JJ474" s="432"/>
      <c r="JK474" s="432"/>
      <c r="JL474" s="432"/>
      <c r="JM474" s="432"/>
      <c r="JN474" s="432"/>
      <c r="JO474" s="432"/>
      <c r="JP474" s="432"/>
      <c r="JQ474" s="432"/>
      <c r="JR474" s="432"/>
      <c r="JS474" s="432"/>
      <c r="JT474" s="432"/>
      <c r="JU474" s="432"/>
    </row>
    <row r="475" spans="1:281" s="27" customFormat="1" ht="15" hidden="1" customHeight="1" x14ac:dyDescent="0.25">
      <c r="A475" s="432"/>
      <c r="B475" s="242"/>
      <c r="C475" s="29"/>
      <c r="D475" s="53"/>
      <c r="E475" s="29"/>
      <c r="F475" s="25"/>
      <c r="G475" s="121"/>
      <c r="I475" s="29"/>
      <c r="K475" s="52"/>
      <c r="M475" s="25"/>
      <c r="N475" s="55"/>
      <c r="P475" s="29"/>
      <c r="R475" s="29"/>
      <c r="T475" s="29"/>
      <c r="U475" s="29"/>
      <c r="V475" s="25"/>
      <c r="W475" s="25"/>
      <c r="X475" s="29"/>
      <c r="Y475" s="25"/>
      <c r="Z475" s="25"/>
      <c r="AA475" s="29"/>
      <c r="AB475" s="25"/>
      <c r="AC475" s="25"/>
      <c r="AD475" s="29"/>
      <c r="AE475" s="25"/>
      <c r="AF475" s="25"/>
      <c r="AG475" s="29"/>
      <c r="AH475" s="25"/>
      <c r="AI475" s="25"/>
      <c r="AJ475" s="29"/>
      <c r="AK475" s="25"/>
      <c r="AL475" s="25"/>
      <c r="AM475" s="29"/>
      <c r="AN475" s="25"/>
      <c r="AO475" s="25"/>
      <c r="AP475" s="29"/>
      <c r="AQ475" s="25"/>
      <c r="AR475" s="25"/>
      <c r="AS475" s="29"/>
      <c r="AT475" s="25"/>
      <c r="AU475" s="25"/>
      <c r="AV475" s="29"/>
      <c r="AW475" s="25"/>
      <c r="AX475" s="128"/>
      <c r="AY475" s="57"/>
      <c r="AZ475" s="6"/>
      <c r="BA475" s="54"/>
      <c r="BB475" s="54"/>
      <c r="BC475" s="6"/>
      <c r="BD475" s="54"/>
      <c r="BE475" s="54"/>
      <c r="BF475" s="121"/>
      <c r="BG475" s="54"/>
      <c r="BH475" s="28"/>
      <c r="BI475" s="128"/>
      <c r="BJ475" s="54"/>
      <c r="BK475" s="28"/>
      <c r="BL475" s="128"/>
      <c r="BM475" s="54"/>
      <c r="BN475" s="28"/>
      <c r="BO475" s="121"/>
      <c r="BP475" s="132"/>
      <c r="BQ475" s="56"/>
      <c r="BR475" s="25"/>
      <c r="BS475" s="25"/>
      <c r="BU475" s="121"/>
      <c r="BV475" s="25"/>
      <c r="BW475" s="242"/>
      <c r="BX475" s="121"/>
      <c r="BY475" s="25"/>
      <c r="CA475" s="121"/>
      <c r="CB475" s="25"/>
      <c r="CD475" s="121"/>
      <c r="CF475" s="28"/>
      <c r="CH475" s="241"/>
      <c r="CI475" s="28"/>
      <c r="CK475" s="433"/>
      <c r="CM475" s="121"/>
      <c r="CN475" s="241"/>
      <c r="CO475" s="241"/>
      <c r="CP475" s="241"/>
      <c r="CQ475" s="725"/>
      <c r="CR475" s="241"/>
      <c r="CS475" s="433"/>
      <c r="CT475" s="241"/>
      <c r="CU475" s="241"/>
      <c r="CV475" s="241"/>
      <c r="CW475" s="54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436"/>
      <c r="FJ475" s="668"/>
      <c r="FK475" s="668"/>
      <c r="FL475" s="668"/>
      <c r="FM475" s="668"/>
      <c r="FN475" s="668"/>
      <c r="FO475" s="668"/>
      <c r="FP475" s="668"/>
      <c r="FQ475" s="668"/>
      <c r="FR475" s="668"/>
      <c r="FS475" s="433"/>
      <c r="FT475" s="433"/>
      <c r="FU475" s="433"/>
      <c r="FV475" s="433"/>
      <c r="FW475" s="433"/>
      <c r="FX475" s="433"/>
      <c r="FY475" s="433"/>
      <c r="FZ475" s="433"/>
      <c r="GA475" s="433"/>
      <c r="GB475" s="433"/>
      <c r="GC475" s="433"/>
      <c r="GD475" s="433"/>
      <c r="GE475" s="433"/>
      <c r="GF475" s="433"/>
      <c r="GG475" s="241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436"/>
      <c r="HJ475" s="65"/>
      <c r="HK475" s="436"/>
      <c r="HL475" s="37"/>
      <c r="HM475" s="65"/>
      <c r="HN475" s="436"/>
      <c r="HO475" s="25"/>
      <c r="HP475" s="25"/>
      <c r="HQ475" s="436"/>
      <c r="HR475" s="45"/>
      <c r="HS475" s="29"/>
      <c r="HT475" s="25"/>
      <c r="HU475" s="25"/>
      <c r="HV475" s="25"/>
      <c r="HX475" s="432"/>
      <c r="IG475" s="432"/>
      <c r="IH475" s="432"/>
      <c r="II475" s="432"/>
      <c r="IJ475" s="432"/>
      <c r="IK475" s="432"/>
      <c r="IL475" s="432"/>
      <c r="IM475" s="432"/>
      <c r="IN475" s="432"/>
      <c r="IO475" s="432"/>
      <c r="IP475" s="432"/>
      <c r="IQ475" s="432"/>
      <c r="IR475" s="432"/>
      <c r="IS475" s="432"/>
      <c r="IT475" s="432"/>
      <c r="IU475" s="432"/>
      <c r="IV475" s="432"/>
      <c r="IW475" s="432"/>
      <c r="IX475" s="432"/>
      <c r="IY475" s="432"/>
      <c r="IZ475" s="432"/>
      <c r="JA475" s="432"/>
      <c r="JB475" s="432"/>
      <c r="JC475" s="432"/>
      <c r="JD475" s="432"/>
      <c r="JE475" s="432"/>
      <c r="JF475" s="432"/>
      <c r="JG475" s="432"/>
      <c r="JH475" s="432"/>
      <c r="JI475" s="432"/>
      <c r="JJ475" s="432"/>
      <c r="JK475" s="432"/>
      <c r="JL475" s="432"/>
      <c r="JM475" s="432"/>
      <c r="JN475" s="432"/>
      <c r="JO475" s="432"/>
      <c r="JP475" s="432"/>
      <c r="JQ475" s="432"/>
      <c r="JR475" s="432"/>
      <c r="JS475" s="432"/>
      <c r="JT475" s="432"/>
      <c r="JU475" s="432"/>
    </row>
    <row r="476" spans="1:281" s="27" customFormat="1" ht="15" hidden="1" customHeight="1" x14ac:dyDescent="0.25">
      <c r="A476" s="432"/>
      <c r="B476" s="242"/>
      <c r="C476" s="29"/>
      <c r="D476" s="53"/>
      <c r="E476" s="29"/>
      <c r="F476" s="25"/>
      <c r="G476" s="121"/>
      <c r="I476" s="29"/>
      <c r="K476" s="52"/>
      <c r="M476" s="25"/>
      <c r="N476" s="55"/>
      <c r="P476" s="29"/>
      <c r="R476" s="29"/>
      <c r="T476" s="29"/>
      <c r="U476" s="29"/>
      <c r="V476" s="25"/>
      <c r="W476" s="25"/>
      <c r="X476" s="29"/>
      <c r="Y476" s="25"/>
      <c r="Z476" s="25"/>
      <c r="AA476" s="29"/>
      <c r="AB476" s="25"/>
      <c r="AC476" s="25"/>
      <c r="AD476" s="29"/>
      <c r="AE476" s="25"/>
      <c r="AF476" s="25"/>
      <c r="AG476" s="29"/>
      <c r="AH476" s="25"/>
      <c r="AI476" s="25"/>
      <c r="AJ476" s="29"/>
      <c r="AK476" s="25"/>
      <c r="AL476" s="25"/>
      <c r="AM476" s="29"/>
      <c r="AN476" s="25"/>
      <c r="AO476" s="25"/>
      <c r="AP476" s="29"/>
      <c r="AQ476" s="25"/>
      <c r="AR476" s="25"/>
      <c r="AS476" s="29"/>
      <c r="AT476" s="25"/>
      <c r="AU476" s="25"/>
      <c r="AV476" s="29"/>
      <c r="AW476" s="25"/>
      <c r="AX476" s="128"/>
      <c r="AY476" s="57"/>
      <c r="AZ476" s="6"/>
      <c r="BA476" s="54"/>
      <c r="BB476" s="54"/>
      <c r="BC476" s="6"/>
      <c r="BD476" s="54"/>
      <c r="BE476" s="54"/>
      <c r="BF476" s="121"/>
      <c r="BG476" s="54"/>
      <c r="BH476" s="28"/>
      <c r="BI476" s="128"/>
      <c r="BJ476" s="54"/>
      <c r="BK476" s="28"/>
      <c r="BL476" s="128"/>
      <c r="BM476" s="54"/>
      <c r="BN476" s="28"/>
      <c r="BO476" s="121"/>
      <c r="BP476" s="132"/>
      <c r="BQ476" s="56"/>
      <c r="BR476" s="25"/>
      <c r="BS476" s="25"/>
      <c r="BU476" s="121"/>
      <c r="BV476" s="25"/>
      <c r="BW476" s="242"/>
      <c r="BX476" s="121"/>
      <c r="BY476" s="25"/>
      <c r="CA476" s="121"/>
      <c r="CB476" s="25"/>
      <c r="CD476" s="121"/>
      <c r="CF476" s="28"/>
      <c r="CH476" s="241"/>
      <c r="CI476" s="28"/>
      <c r="CK476" s="433"/>
      <c r="CM476" s="121"/>
      <c r="CN476" s="241"/>
      <c r="CO476" s="241"/>
      <c r="CP476" s="241"/>
      <c r="CQ476" s="725"/>
      <c r="CR476" s="241"/>
      <c r="CS476" s="433"/>
      <c r="CT476" s="241"/>
      <c r="CU476" s="241"/>
      <c r="CV476" s="241"/>
      <c r="CW476" s="54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436"/>
      <c r="FJ476" s="668"/>
      <c r="FK476" s="668"/>
      <c r="FL476" s="668"/>
      <c r="FM476" s="668"/>
      <c r="FN476" s="668"/>
      <c r="FO476" s="668"/>
      <c r="FP476" s="668"/>
      <c r="FQ476" s="668"/>
      <c r="FR476" s="668"/>
      <c r="FS476" s="433"/>
      <c r="FT476" s="433"/>
      <c r="FU476" s="433"/>
      <c r="FV476" s="433"/>
      <c r="FW476" s="433"/>
      <c r="FX476" s="433"/>
      <c r="FY476" s="433"/>
      <c r="FZ476" s="433"/>
      <c r="GA476" s="433"/>
      <c r="GB476" s="433"/>
      <c r="GC476" s="433"/>
      <c r="GD476" s="433"/>
      <c r="GE476" s="433"/>
      <c r="GF476" s="433"/>
      <c r="GG476" s="241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436"/>
      <c r="HJ476" s="65"/>
      <c r="HK476" s="436"/>
      <c r="HL476" s="37"/>
      <c r="HM476" s="65"/>
      <c r="HN476" s="436"/>
      <c r="HO476" s="25"/>
      <c r="HP476" s="25"/>
      <c r="HQ476" s="436"/>
      <c r="HR476" s="45"/>
      <c r="HS476" s="29"/>
      <c r="HT476" s="25"/>
      <c r="HU476" s="25"/>
      <c r="HV476" s="25"/>
      <c r="HX476" s="432"/>
      <c r="IG476" s="432"/>
      <c r="IH476" s="432"/>
      <c r="II476" s="432"/>
      <c r="IJ476" s="432"/>
      <c r="IK476" s="432"/>
      <c r="IL476" s="432"/>
      <c r="IM476" s="432"/>
      <c r="IN476" s="432"/>
      <c r="IO476" s="432"/>
      <c r="IP476" s="432"/>
      <c r="IQ476" s="432"/>
      <c r="IR476" s="432"/>
      <c r="IS476" s="432"/>
      <c r="IT476" s="432"/>
      <c r="IU476" s="432"/>
      <c r="IV476" s="432"/>
      <c r="IW476" s="432"/>
      <c r="IX476" s="432"/>
      <c r="IY476" s="432"/>
      <c r="IZ476" s="432"/>
      <c r="JA476" s="432"/>
      <c r="JB476" s="432"/>
      <c r="JC476" s="432"/>
      <c r="JD476" s="432"/>
      <c r="JE476" s="432"/>
      <c r="JF476" s="432"/>
      <c r="JG476" s="432"/>
      <c r="JH476" s="432"/>
      <c r="JI476" s="432"/>
      <c r="JJ476" s="432"/>
      <c r="JK476" s="432"/>
      <c r="JL476" s="432"/>
      <c r="JM476" s="432"/>
      <c r="JN476" s="432"/>
      <c r="JO476" s="432"/>
      <c r="JP476" s="432"/>
      <c r="JQ476" s="432"/>
      <c r="JR476" s="432"/>
      <c r="JS476" s="432"/>
      <c r="JT476" s="432"/>
      <c r="JU476" s="432"/>
    </row>
    <row r="477" spans="1:281" s="27" customFormat="1" ht="15" hidden="1" customHeight="1" x14ac:dyDescent="0.25">
      <c r="A477" s="432"/>
      <c r="B477" s="242"/>
      <c r="C477" s="29"/>
      <c r="D477" s="53"/>
      <c r="E477" s="29"/>
      <c r="F477" s="25"/>
      <c r="G477" s="121"/>
      <c r="I477" s="29"/>
      <c r="K477" s="52"/>
      <c r="M477" s="25"/>
      <c r="N477" s="55"/>
      <c r="P477" s="29"/>
      <c r="R477" s="29"/>
      <c r="T477" s="29"/>
      <c r="U477" s="29"/>
      <c r="V477" s="25"/>
      <c r="W477" s="25"/>
      <c r="X477" s="29"/>
      <c r="Y477" s="25"/>
      <c r="Z477" s="25"/>
      <c r="AA477" s="29"/>
      <c r="AB477" s="25"/>
      <c r="AC477" s="25"/>
      <c r="AD477" s="29"/>
      <c r="AE477" s="25"/>
      <c r="AF477" s="25"/>
      <c r="AG477" s="29"/>
      <c r="AH477" s="25"/>
      <c r="AI477" s="25"/>
      <c r="AJ477" s="29"/>
      <c r="AK477" s="25"/>
      <c r="AL477" s="25"/>
      <c r="AM477" s="29"/>
      <c r="AN477" s="25"/>
      <c r="AO477" s="25"/>
      <c r="AP477" s="29"/>
      <c r="AQ477" s="25"/>
      <c r="AR477" s="25"/>
      <c r="AS477" s="29"/>
      <c r="AT477" s="25"/>
      <c r="AU477" s="25"/>
      <c r="AV477" s="29"/>
      <c r="AW477" s="25"/>
      <c r="AX477" s="128"/>
      <c r="AY477" s="57"/>
      <c r="AZ477" s="6"/>
      <c r="BA477" s="54"/>
      <c r="BB477" s="54"/>
      <c r="BC477" s="6"/>
      <c r="BD477" s="54"/>
      <c r="BE477" s="54"/>
      <c r="BF477" s="121"/>
      <c r="BG477" s="54"/>
      <c r="BH477" s="28"/>
      <c r="BI477" s="128"/>
      <c r="BJ477" s="54"/>
      <c r="BK477" s="28"/>
      <c r="BL477" s="128"/>
      <c r="BM477" s="54"/>
      <c r="BN477" s="28"/>
      <c r="BO477" s="121"/>
      <c r="BP477" s="132"/>
      <c r="BQ477" s="56"/>
      <c r="BR477" s="25"/>
      <c r="BS477" s="25"/>
      <c r="BU477" s="121"/>
      <c r="BV477" s="25"/>
      <c r="BW477" s="242"/>
      <c r="BX477" s="121"/>
      <c r="BY477" s="25"/>
      <c r="CA477" s="121"/>
      <c r="CB477" s="25"/>
      <c r="CD477" s="121"/>
      <c r="CF477" s="28"/>
      <c r="CH477" s="241"/>
      <c r="CI477" s="28"/>
      <c r="CK477" s="433"/>
      <c r="CM477" s="121"/>
      <c r="CN477" s="241"/>
      <c r="CO477" s="241"/>
      <c r="CP477" s="241"/>
      <c r="CQ477" s="725"/>
      <c r="CR477" s="241"/>
      <c r="CS477" s="433"/>
      <c r="CT477" s="241"/>
      <c r="CU477" s="241"/>
      <c r="CV477" s="241"/>
      <c r="CW477" s="54"/>
      <c r="CX477" s="241"/>
      <c r="CY477" s="241"/>
      <c r="CZ477" s="241"/>
      <c r="DA477" s="241"/>
      <c r="DB477" s="241"/>
      <c r="DC477" s="241"/>
      <c r="DD477" s="241"/>
      <c r="DE477" s="241"/>
      <c r="DF477" s="241"/>
      <c r="DG477" s="241"/>
      <c r="DH477" s="241"/>
      <c r="DI477" s="241"/>
      <c r="DJ477" s="241"/>
      <c r="DK477" s="241"/>
      <c r="DL477" s="241"/>
      <c r="DM477" s="241"/>
      <c r="DN477" s="241"/>
      <c r="DO477" s="241"/>
      <c r="DP477" s="241"/>
      <c r="DQ477" s="241"/>
      <c r="DR477" s="241"/>
      <c r="DS477" s="241"/>
      <c r="DT477" s="241"/>
      <c r="DU477" s="241"/>
      <c r="DV477" s="241"/>
      <c r="DW477" s="241"/>
      <c r="DX477" s="241"/>
      <c r="DY477" s="241"/>
      <c r="DZ477" s="241"/>
      <c r="EA477" s="241"/>
      <c r="EB477" s="241"/>
      <c r="EC477" s="241"/>
      <c r="ED477" s="241"/>
      <c r="EE477" s="241"/>
      <c r="EF477" s="241"/>
      <c r="EG477" s="241"/>
      <c r="EH477" s="241"/>
      <c r="EI477" s="241"/>
      <c r="EJ477" s="241"/>
      <c r="EK477" s="241"/>
      <c r="EL477" s="241"/>
      <c r="EM477" s="241"/>
      <c r="EN477" s="241"/>
      <c r="EO477" s="241"/>
      <c r="EP477" s="241"/>
      <c r="EQ477" s="241"/>
      <c r="ER477" s="241"/>
      <c r="ES477" s="241"/>
      <c r="ET477" s="241"/>
      <c r="EU477" s="241"/>
      <c r="EV477" s="241"/>
      <c r="EW477" s="241"/>
      <c r="EX477" s="241"/>
      <c r="EY477" s="241"/>
      <c r="EZ477" s="241"/>
      <c r="FA477" s="241"/>
      <c r="FB477" s="241"/>
      <c r="FC477" s="241"/>
      <c r="FD477" s="241"/>
      <c r="FE477" s="241"/>
      <c r="FF477" s="241"/>
      <c r="FG477" s="241"/>
      <c r="FH477" s="241"/>
      <c r="FI477" s="436"/>
      <c r="FJ477" s="668"/>
      <c r="FK477" s="668"/>
      <c r="FL477" s="668"/>
      <c r="FM477" s="668"/>
      <c r="FN477" s="668"/>
      <c r="FO477" s="668"/>
      <c r="FP477" s="668"/>
      <c r="FQ477" s="668"/>
      <c r="FR477" s="668"/>
      <c r="FS477" s="433"/>
      <c r="FT477" s="433"/>
      <c r="FU477" s="433"/>
      <c r="FV477" s="433"/>
      <c r="FW477" s="433"/>
      <c r="FX477" s="433"/>
      <c r="FY477" s="433"/>
      <c r="FZ477" s="433"/>
      <c r="GA477" s="433"/>
      <c r="GB477" s="433"/>
      <c r="GC477" s="433"/>
      <c r="GD477" s="433"/>
      <c r="GE477" s="433"/>
      <c r="GF477" s="433"/>
      <c r="GG477" s="241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436"/>
      <c r="HJ477" s="65"/>
      <c r="HK477" s="436"/>
      <c r="HL477" s="37"/>
      <c r="HM477" s="65"/>
      <c r="HN477" s="436"/>
      <c r="HO477" s="25"/>
      <c r="HP477" s="25"/>
      <c r="HQ477" s="436"/>
      <c r="HR477" s="45"/>
      <c r="HS477" s="29"/>
      <c r="HT477" s="25"/>
      <c r="HU477" s="25"/>
      <c r="HV477" s="25"/>
      <c r="HX477" s="432"/>
      <c r="IG477" s="432"/>
      <c r="IH477" s="432"/>
      <c r="II477" s="432"/>
      <c r="IJ477" s="432"/>
      <c r="IK477" s="432"/>
      <c r="IL477" s="432"/>
      <c r="IM477" s="432"/>
      <c r="IN477" s="432"/>
      <c r="IO477" s="432"/>
      <c r="IP477" s="432"/>
      <c r="IQ477" s="432"/>
      <c r="IR477" s="432"/>
      <c r="IS477" s="432"/>
      <c r="IT477" s="432"/>
      <c r="IU477" s="432"/>
      <c r="IV477" s="432"/>
      <c r="IW477" s="432"/>
      <c r="IX477" s="432"/>
      <c r="IY477" s="432"/>
      <c r="IZ477" s="432"/>
      <c r="JA477" s="432"/>
      <c r="JB477" s="432"/>
      <c r="JC477" s="432"/>
      <c r="JD477" s="432"/>
      <c r="JE477" s="432"/>
      <c r="JF477" s="432"/>
      <c r="JG477" s="432"/>
      <c r="JH477" s="432"/>
      <c r="JI477" s="432"/>
      <c r="JJ477" s="432"/>
      <c r="JK477" s="432"/>
      <c r="JL477" s="432"/>
      <c r="JM477" s="432"/>
      <c r="JN477" s="432"/>
      <c r="JO477" s="432"/>
      <c r="JP477" s="432"/>
      <c r="JQ477" s="432"/>
      <c r="JR477" s="432"/>
      <c r="JS477" s="432"/>
      <c r="JT477" s="432"/>
      <c r="JU477" s="432"/>
    </row>
    <row r="478" spans="1:281" s="27" customFormat="1" ht="15" hidden="1" customHeight="1" x14ac:dyDescent="0.25">
      <c r="A478" s="432"/>
      <c r="B478" s="242"/>
      <c r="C478" s="29"/>
      <c r="D478" s="53"/>
      <c r="E478" s="29"/>
      <c r="F478" s="25"/>
      <c r="G478" s="121"/>
      <c r="I478" s="29"/>
      <c r="K478" s="52"/>
      <c r="M478" s="25"/>
      <c r="N478" s="55"/>
      <c r="P478" s="29"/>
      <c r="R478" s="29"/>
      <c r="T478" s="29"/>
      <c r="U478" s="29"/>
      <c r="V478" s="25"/>
      <c r="W478" s="25"/>
      <c r="X478" s="29"/>
      <c r="Y478" s="25"/>
      <c r="Z478" s="25"/>
      <c r="AA478" s="29"/>
      <c r="AB478" s="25"/>
      <c r="AC478" s="25"/>
      <c r="AD478" s="29"/>
      <c r="AE478" s="25"/>
      <c r="AF478" s="25"/>
      <c r="AG478" s="29"/>
      <c r="AH478" s="25"/>
      <c r="AI478" s="25"/>
      <c r="AJ478" s="29"/>
      <c r="AK478" s="25"/>
      <c r="AL478" s="25"/>
      <c r="AM478" s="29"/>
      <c r="AN478" s="25"/>
      <c r="AO478" s="25"/>
      <c r="AP478" s="29"/>
      <c r="AQ478" s="25"/>
      <c r="AR478" s="25"/>
      <c r="AS478" s="29"/>
      <c r="AT478" s="25"/>
      <c r="AU478" s="25"/>
      <c r="AV478" s="29"/>
      <c r="AW478" s="25"/>
      <c r="AX478" s="128"/>
      <c r="AY478" s="57"/>
      <c r="AZ478" s="6"/>
      <c r="BA478" s="54"/>
      <c r="BB478" s="54"/>
      <c r="BC478" s="6"/>
      <c r="BD478" s="54"/>
      <c r="BE478" s="54"/>
      <c r="BF478" s="121"/>
      <c r="BG478" s="54"/>
      <c r="BH478" s="28"/>
      <c r="BI478" s="128"/>
      <c r="BJ478" s="54"/>
      <c r="BK478" s="28"/>
      <c r="BL478" s="128"/>
      <c r="BM478" s="54"/>
      <c r="BN478" s="28"/>
      <c r="BO478" s="121"/>
      <c r="BP478" s="132"/>
      <c r="BQ478" s="56"/>
      <c r="BR478" s="25"/>
      <c r="BS478" s="25"/>
      <c r="BU478" s="121"/>
      <c r="BV478" s="25"/>
      <c r="BW478" s="242"/>
      <c r="BX478" s="121"/>
      <c r="BY478" s="25"/>
      <c r="CA478" s="121"/>
      <c r="CB478" s="25"/>
      <c r="CD478" s="121"/>
      <c r="CF478" s="28"/>
      <c r="CH478" s="241"/>
      <c r="CI478" s="28"/>
      <c r="CK478" s="433"/>
      <c r="CM478" s="121"/>
      <c r="CN478" s="241"/>
      <c r="CO478" s="241"/>
      <c r="CP478" s="241"/>
      <c r="CQ478" s="725"/>
      <c r="CR478" s="241"/>
      <c r="CS478" s="433"/>
      <c r="CT478" s="241"/>
      <c r="CU478" s="241"/>
      <c r="CV478" s="241"/>
      <c r="CW478" s="54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436"/>
      <c r="FJ478" s="668"/>
      <c r="FK478" s="668"/>
      <c r="FL478" s="668"/>
      <c r="FM478" s="668"/>
      <c r="FN478" s="668"/>
      <c r="FO478" s="668"/>
      <c r="FP478" s="668"/>
      <c r="FQ478" s="668"/>
      <c r="FR478" s="668"/>
      <c r="FS478" s="433"/>
      <c r="FT478" s="433"/>
      <c r="FU478" s="433"/>
      <c r="FV478" s="433"/>
      <c r="FW478" s="433"/>
      <c r="FX478" s="433"/>
      <c r="FY478" s="433"/>
      <c r="FZ478" s="433"/>
      <c r="GA478" s="433"/>
      <c r="GB478" s="433"/>
      <c r="GC478" s="433"/>
      <c r="GD478" s="433"/>
      <c r="GE478" s="433"/>
      <c r="GF478" s="433"/>
      <c r="GG478" s="241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436"/>
      <c r="HJ478" s="65"/>
      <c r="HK478" s="436"/>
      <c r="HL478" s="37"/>
      <c r="HM478" s="65"/>
      <c r="HN478" s="436"/>
      <c r="HO478" s="25"/>
      <c r="HP478" s="25"/>
      <c r="HQ478" s="436"/>
      <c r="HR478" s="45"/>
      <c r="HS478" s="29"/>
      <c r="HT478" s="25"/>
      <c r="HU478" s="25"/>
      <c r="HV478" s="25"/>
      <c r="HX478" s="432"/>
      <c r="IG478" s="432"/>
      <c r="IH478" s="432"/>
      <c r="II478" s="432"/>
      <c r="IJ478" s="432"/>
      <c r="IK478" s="432"/>
      <c r="IL478" s="432"/>
      <c r="IM478" s="432"/>
      <c r="IN478" s="432"/>
      <c r="IO478" s="432"/>
      <c r="IP478" s="432"/>
      <c r="IQ478" s="432"/>
      <c r="IR478" s="432"/>
      <c r="IS478" s="432"/>
      <c r="IT478" s="432"/>
      <c r="IU478" s="432"/>
      <c r="IV478" s="432"/>
      <c r="IW478" s="432"/>
      <c r="IX478" s="432"/>
      <c r="IY478" s="432"/>
      <c r="IZ478" s="432"/>
      <c r="JA478" s="432"/>
      <c r="JB478" s="432"/>
      <c r="JC478" s="432"/>
      <c r="JD478" s="432"/>
      <c r="JE478" s="432"/>
      <c r="JF478" s="432"/>
      <c r="JG478" s="432"/>
      <c r="JH478" s="432"/>
      <c r="JI478" s="432"/>
      <c r="JJ478" s="432"/>
      <c r="JK478" s="432"/>
      <c r="JL478" s="432"/>
      <c r="JM478" s="432"/>
      <c r="JN478" s="432"/>
      <c r="JO478" s="432"/>
      <c r="JP478" s="432"/>
      <c r="JQ478" s="432"/>
      <c r="JR478" s="432"/>
      <c r="JS478" s="432"/>
      <c r="JT478" s="432"/>
      <c r="JU478" s="432"/>
    </row>
    <row r="479" spans="1:281" s="27" customFormat="1" ht="15" hidden="1" customHeight="1" x14ac:dyDescent="0.25">
      <c r="A479" s="432"/>
      <c r="B479" s="242"/>
      <c r="C479" s="29"/>
      <c r="D479" s="53"/>
      <c r="E479" s="29"/>
      <c r="F479" s="25"/>
      <c r="G479" s="121"/>
      <c r="I479" s="29"/>
      <c r="K479" s="52"/>
      <c r="M479" s="25"/>
      <c r="N479" s="55"/>
      <c r="P479" s="29"/>
      <c r="R479" s="29"/>
      <c r="T479" s="29"/>
      <c r="U479" s="29"/>
      <c r="V479" s="25"/>
      <c r="W479" s="25"/>
      <c r="X479" s="29"/>
      <c r="Y479" s="25"/>
      <c r="Z479" s="25"/>
      <c r="AA479" s="29"/>
      <c r="AB479" s="25"/>
      <c r="AC479" s="25"/>
      <c r="AD479" s="29"/>
      <c r="AE479" s="25"/>
      <c r="AF479" s="25"/>
      <c r="AG479" s="29"/>
      <c r="AH479" s="25"/>
      <c r="AI479" s="25"/>
      <c r="AJ479" s="29"/>
      <c r="AK479" s="25"/>
      <c r="AL479" s="25"/>
      <c r="AM479" s="29"/>
      <c r="AN479" s="25"/>
      <c r="AO479" s="25"/>
      <c r="AP479" s="29"/>
      <c r="AQ479" s="25"/>
      <c r="AR479" s="25"/>
      <c r="AS479" s="29"/>
      <c r="AT479" s="25"/>
      <c r="AU479" s="25"/>
      <c r="AV479" s="29"/>
      <c r="AW479" s="25"/>
      <c r="AX479" s="128"/>
      <c r="AY479" s="57"/>
      <c r="AZ479" s="6"/>
      <c r="BA479" s="54"/>
      <c r="BB479" s="54"/>
      <c r="BC479" s="6"/>
      <c r="BD479" s="54"/>
      <c r="BE479" s="54"/>
      <c r="BF479" s="121"/>
      <c r="BG479" s="54"/>
      <c r="BH479" s="28"/>
      <c r="BI479" s="128"/>
      <c r="BJ479" s="54"/>
      <c r="BK479" s="28"/>
      <c r="BL479" s="128"/>
      <c r="BM479" s="54"/>
      <c r="BN479" s="28"/>
      <c r="BO479" s="121"/>
      <c r="BP479" s="132"/>
      <c r="BQ479" s="56"/>
      <c r="BR479" s="25"/>
      <c r="BS479" s="25"/>
      <c r="BU479" s="121"/>
      <c r="BV479" s="25"/>
      <c r="BW479" s="242"/>
      <c r="BX479" s="121"/>
      <c r="BY479" s="25"/>
      <c r="CA479" s="121"/>
      <c r="CB479" s="25"/>
      <c r="CD479" s="121"/>
      <c r="CF479" s="28"/>
      <c r="CH479" s="241"/>
      <c r="CI479" s="28"/>
      <c r="CK479" s="433"/>
      <c r="CM479" s="121"/>
      <c r="CN479" s="241"/>
      <c r="CO479" s="241"/>
      <c r="CP479" s="241"/>
      <c r="CQ479" s="725"/>
      <c r="CR479" s="241"/>
      <c r="CS479" s="433"/>
      <c r="CT479" s="241"/>
      <c r="CU479" s="241"/>
      <c r="CV479" s="241"/>
      <c r="CW479" s="54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436"/>
      <c r="FJ479" s="668"/>
      <c r="FK479" s="668"/>
      <c r="FL479" s="668"/>
      <c r="FM479" s="668"/>
      <c r="FN479" s="668"/>
      <c r="FO479" s="668"/>
      <c r="FP479" s="668"/>
      <c r="FQ479" s="668"/>
      <c r="FR479" s="668"/>
      <c r="FS479" s="433"/>
      <c r="FT479" s="433"/>
      <c r="FU479" s="433"/>
      <c r="FV479" s="433"/>
      <c r="FW479" s="433"/>
      <c r="FX479" s="433"/>
      <c r="FY479" s="433"/>
      <c r="FZ479" s="433"/>
      <c r="GA479" s="433"/>
      <c r="GB479" s="433"/>
      <c r="GC479" s="433"/>
      <c r="GD479" s="433"/>
      <c r="GE479" s="433"/>
      <c r="GF479" s="433"/>
      <c r="GG479" s="241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436"/>
      <c r="HJ479" s="65"/>
      <c r="HK479" s="436"/>
      <c r="HL479" s="37"/>
      <c r="HM479" s="65"/>
      <c r="HN479" s="436"/>
      <c r="HO479" s="25"/>
      <c r="HP479" s="25"/>
      <c r="HQ479" s="436"/>
      <c r="HR479" s="45"/>
      <c r="HS479" s="29"/>
      <c r="HT479" s="25"/>
      <c r="HU479" s="25"/>
      <c r="HV479" s="25"/>
      <c r="HX479" s="432"/>
      <c r="IG479" s="432"/>
      <c r="IH479" s="432"/>
      <c r="II479" s="432"/>
      <c r="IJ479" s="432"/>
      <c r="IK479" s="432"/>
      <c r="IL479" s="432"/>
      <c r="IM479" s="432"/>
      <c r="IN479" s="432"/>
      <c r="IO479" s="432"/>
      <c r="IP479" s="432"/>
      <c r="IQ479" s="432"/>
      <c r="IR479" s="432"/>
      <c r="IS479" s="432"/>
      <c r="IT479" s="432"/>
      <c r="IU479" s="432"/>
      <c r="IV479" s="432"/>
      <c r="IW479" s="432"/>
      <c r="IX479" s="432"/>
      <c r="IY479" s="432"/>
      <c r="IZ479" s="432"/>
      <c r="JA479" s="432"/>
      <c r="JB479" s="432"/>
      <c r="JC479" s="432"/>
      <c r="JD479" s="432"/>
      <c r="JE479" s="432"/>
      <c r="JF479" s="432"/>
      <c r="JG479" s="432"/>
      <c r="JH479" s="432"/>
      <c r="JI479" s="432"/>
      <c r="JJ479" s="432"/>
      <c r="JK479" s="432"/>
      <c r="JL479" s="432"/>
      <c r="JM479" s="432"/>
      <c r="JN479" s="432"/>
      <c r="JO479" s="432"/>
      <c r="JP479" s="432"/>
      <c r="JQ479" s="432"/>
      <c r="JR479" s="432"/>
      <c r="JS479" s="432"/>
      <c r="JT479" s="432"/>
      <c r="JU479" s="432"/>
    </row>
    <row r="480" spans="1:281" s="27" customFormat="1" ht="15" hidden="1" customHeight="1" x14ac:dyDescent="0.25">
      <c r="A480" s="432"/>
      <c r="B480" s="242"/>
      <c r="C480" s="29"/>
      <c r="D480" s="53"/>
      <c r="E480" s="29"/>
      <c r="F480" s="25"/>
      <c r="G480" s="121"/>
      <c r="I480" s="29"/>
      <c r="K480" s="52"/>
      <c r="M480" s="25"/>
      <c r="N480" s="55"/>
      <c r="P480" s="29"/>
      <c r="R480" s="29"/>
      <c r="T480" s="29"/>
      <c r="U480" s="29"/>
      <c r="V480" s="25"/>
      <c r="W480" s="25"/>
      <c r="X480" s="29"/>
      <c r="Y480" s="25"/>
      <c r="Z480" s="25"/>
      <c r="AA480" s="29"/>
      <c r="AB480" s="25"/>
      <c r="AC480" s="25"/>
      <c r="AD480" s="29"/>
      <c r="AE480" s="25"/>
      <c r="AF480" s="25"/>
      <c r="AG480" s="29"/>
      <c r="AH480" s="25"/>
      <c r="AI480" s="25"/>
      <c r="AJ480" s="29"/>
      <c r="AK480" s="25"/>
      <c r="AL480" s="25"/>
      <c r="AM480" s="29"/>
      <c r="AN480" s="25"/>
      <c r="AO480" s="25"/>
      <c r="AP480" s="29"/>
      <c r="AQ480" s="25"/>
      <c r="AR480" s="25"/>
      <c r="AS480" s="29"/>
      <c r="AT480" s="25"/>
      <c r="AU480" s="25"/>
      <c r="AV480" s="29"/>
      <c r="AW480" s="25"/>
      <c r="AX480" s="128"/>
      <c r="AY480" s="57"/>
      <c r="AZ480" s="6"/>
      <c r="BA480" s="54"/>
      <c r="BB480" s="54"/>
      <c r="BC480" s="6"/>
      <c r="BD480" s="54"/>
      <c r="BE480" s="54"/>
      <c r="BF480" s="121"/>
      <c r="BG480" s="54"/>
      <c r="BH480" s="28"/>
      <c r="BI480" s="128"/>
      <c r="BJ480" s="54"/>
      <c r="BK480" s="28"/>
      <c r="BL480" s="128"/>
      <c r="BM480" s="54"/>
      <c r="BN480" s="28"/>
      <c r="BO480" s="121"/>
      <c r="BP480" s="132"/>
      <c r="BQ480" s="56"/>
      <c r="BR480" s="25"/>
      <c r="BS480" s="25"/>
      <c r="BU480" s="121"/>
      <c r="BV480" s="25"/>
      <c r="BW480" s="242"/>
      <c r="BX480" s="121"/>
      <c r="BY480" s="25"/>
      <c r="CA480" s="121"/>
      <c r="CB480" s="25"/>
      <c r="CD480" s="121"/>
      <c r="CF480" s="28"/>
      <c r="CH480" s="241"/>
      <c r="CI480" s="28"/>
      <c r="CK480" s="433"/>
      <c r="CM480" s="121"/>
      <c r="CN480" s="241"/>
      <c r="CO480" s="241"/>
      <c r="CP480" s="241"/>
      <c r="CQ480" s="725"/>
      <c r="CR480" s="241"/>
      <c r="CS480" s="433"/>
      <c r="CT480" s="241"/>
      <c r="CU480" s="241"/>
      <c r="CV480" s="241"/>
      <c r="CW480" s="54"/>
      <c r="CX480" s="241"/>
      <c r="CY480" s="241"/>
      <c r="CZ480" s="241"/>
      <c r="DA480" s="241"/>
      <c r="DB480" s="241"/>
      <c r="DC480" s="241"/>
      <c r="DD480" s="241"/>
      <c r="DE480" s="241"/>
      <c r="DF480" s="241"/>
      <c r="DG480" s="241"/>
      <c r="DH480" s="241"/>
      <c r="DI480" s="241"/>
      <c r="DJ480" s="241"/>
      <c r="DK480" s="241"/>
      <c r="DL480" s="241"/>
      <c r="DM480" s="241"/>
      <c r="DN480" s="241"/>
      <c r="DO480" s="241"/>
      <c r="DP480" s="241"/>
      <c r="DQ480" s="241"/>
      <c r="DR480" s="241"/>
      <c r="DS480" s="241"/>
      <c r="DT480" s="241"/>
      <c r="DU480" s="241"/>
      <c r="DV480" s="241"/>
      <c r="DW480" s="241"/>
      <c r="DX480" s="241"/>
      <c r="DY480" s="241"/>
      <c r="DZ480" s="241"/>
      <c r="EA480" s="241"/>
      <c r="EB480" s="241"/>
      <c r="EC480" s="241"/>
      <c r="ED480" s="241"/>
      <c r="EE480" s="241"/>
      <c r="EF480" s="241"/>
      <c r="EG480" s="241"/>
      <c r="EH480" s="241"/>
      <c r="EI480" s="241"/>
      <c r="EJ480" s="241"/>
      <c r="EK480" s="241"/>
      <c r="EL480" s="241"/>
      <c r="EM480" s="241"/>
      <c r="EN480" s="241"/>
      <c r="EO480" s="241"/>
      <c r="EP480" s="241"/>
      <c r="EQ480" s="241"/>
      <c r="ER480" s="241"/>
      <c r="ES480" s="241"/>
      <c r="ET480" s="241"/>
      <c r="EU480" s="241"/>
      <c r="EV480" s="241"/>
      <c r="EW480" s="241"/>
      <c r="EX480" s="241"/>
      <c r="EY480" s="241"/>
      <c r="EZ480" s="241"/>
      <c r="FA480" s="241"/>
      <c r="FB480" s="241"/>
      <c r="FC480" s="241"/>
      <c r="FD480" s="241"/>
      <c r="FE480" s="241"/>
      <c r="FF480" s="241"/>
      <c r="FG480" s="241"/>
      <c r="FH480" s="241"/>
      <c r="FI480" s="436"/>
      <c r="FJ480" s="668"/>
      <c r="FK480" s="668"/>
      <c r="FL480" s="668"/>
      <c r="FM480" s="668"/>
      <c r="FN480" s="668"/>
      <c r="FO480" s="668"/>
      <c r="FP480" s="668"/>
      <c r="FQ480" s="668"/>
      <c r="FR480" s="668"/>
      <c r="FS480" s="433"/>
      <c r="FT480" s="433"/>
      <c r="FU480" s="433"/>
      <c r="FV480" s="433"/>
      <c r="FW480" s="433"/>
      <c r="FX480" s="433"/>
      <c r="FY480" s="433"/>
      <c r="FZ480" s="433"/>
      <c r="GA480" s="433"/>
      <c r="GB480" s="433"/>
      <c r="GC480" s="433"/>
      <c r="GD480" s="433"/>
      <c r="GE480" s="433"/>
      <c r="GF480" s="433"/>
      <c r="GG480" s="241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436"/>
      <c r="HJ480" s="65"/>
      <c r="HK480" s="436"/>
      <c r="HL480" s="37"/>
      <c r="HM480" s="65"/>
      <c r="HN480" s="436"/>
      <c r="HO480" s="25"/>
      <c r="HP480" s="25"/>
      <c r="HQ480" s="436"/>
      <c r="HR480" s="45"/>
      <c r="HS480" s="29"/>
      <c r="HT480" s="25"/>
      <c r="HU480" s="25"/>
      <c r="HV480" s="25"/>
      <c r="HX480" s="432"/>
      <c r="IG480" s="432"/>
      <c r="IH480" s="432"/>
      <c r="II480" s="432"/>
      <c r="IJ480" s="432"/>
      <c r="IK480" s="432"/>
      <c r="IL480" s="432"/>
      <c r="IM480" s="432"/>
      <c r="IN480" s="432"/>
      <c r="IO480" s="432"/>
      <c r="IP480" s="432"/>
      <c r="IQ480" s="432"/>
      <c r="IR480" s="432"/>
      <c r="IS480" s="432"/>
      <c r="IT480" s="432"/>
      <c r="IU480" s="432"/>
      <c r="IV480" s="432"/>
      <c r="IW480" s="432"/>
      <c r="IX480" s="432"/>
      <c r="IY480" s="432"/>
      <c r="IZ480" s="432"/>
      <c r="JA480" s="432"/>
      <c r="JB480" s="432"/>
      <c r="JC480" s="432"/>
      <c r="JD480" s="432"/>
      <c r="JE480" s="432"/>
      <c r="JF480" s="432"/>
      <c r="JG480" s="432"/>
      <c r="JH480" s="432"/>
      <c r="JI480" s="432"/>
      <c r="JJ480" s="432"/>
      <c r="JK480" s="432"/>
      <c r="JL480" s="432"/>
      <c r="JM480" s="432"/>
      <c r="JN480" s="432"/>
      <c r="JO480" s="432"/>
      <c r="JP480" s="432"/>
      <c r="JQ480" s="432"/>
      <c r="JR480" s="432"/>
      <c r="JS480" s="432"/>
      <c r="JT480" s="432"/>
      <c r="JU480" s="432"/>
    </row>
    <row r="481" spans="1:281" s="27" customFormat="1" ht="15" hidden="1" customHeight="1" x14ac:dyDescent="0.25">
      <c r="A481" s="432"/>
      <c r="B481" s="242"/>
      <c r="C481" s="29"/>
      <c r="D481" s="53"/>
      <c r="E481" s="29"/>
      <c r="F481" s="25"/>
      <c r="G481" s="121"/>
      <c r="I481" s="29"/>
      <c r="K481" s="52"/>
      <c r="M481" s="25"/>
      <c r="N481" s="55"/>
      <c r="P481" s="29"/>
      <c r="R481" s="29"/>
      <c r="T481" s="29"/>
      <c r="U481" s="29"/>
      <c r="V481" s="25"/>
      <c r="W481" s="25"/>
      <c r="X481" s="29"/>
      <c r="Y481" s="25"/>
      <c r="Z481" s="25"/>
      <c r="AA481" s="29"/>
      <c r="AB481" s="25"/>
      <c r="AC481" s="25"/>
      <c r="AD481" s="29"/>
      <c r="AE481" s="25"/>
      <c r="AF481" s="25"/>
      <c r="AG481" s="29"/>
      <c r="AH481" s="25"/>
      <c r="AI481" s="25"/>
      <c r="AJ481" s="29"/>
      <c r="AK481" s="25"/>
      <c r="AL481" s="25"/>
      <c r="AM481" s="29"/>
      <c r="AN481" s="25"/>
      <c r="AO481" s="25"/>
      <c r="AP481" s="29"/>
      <c r="AQ481" s="25"/>
      <c r="AR481" s="25"/>
      <c r="AS481" s="29"/>
      <c r="AT481" s="25"/>
      <c r="AU481" s="25"/>
      <c r="AV481" s="29"/>
      <c r="AW481" s="25"/>
      <c r="AX481" s="128"/>
      <c r="AY481" s="57"/>
      <c r="AZ481" s="6"/>
      <c r="BA481" s="54"/>
      <c r="BB481" s="54"/>
      <c r="BC481" s="6"/>
      <c r="BD481" s="54"/>
      <c r="BE481" s="54"/>
      <c r="BF481" s="121"/>
      <c r="BG481" s="54"/>
      <c r="BH481" s="28"/>
      <c r="BI481" s="128"/>
      <c r="BJ481" s="54"/>
      <c r="BK481" s="28"/>
      <c r="BL481" s="128"/>
      <c r="BM481" s="54"/>
      <c r="BN481" s="28"/>
      <c r="BO481" s="121"/>
      <c r="BP481" s="132"/>
      <c r="BQ481" s="56"/>
      <c r="BR481" s="25"/>
      <c r="BS481" s="25"/>
      <c r="BU481" s="121"/>
      <c r="BV481" s="25"/>
      <c r="BW481" s="242"/>
      <c r="BX481" s="121"/>
      <c r="BY481" s="25"/>
      <c r="CA481" s="121"/>
      <c r="CB481" s="25"/>
      <c r="CD481" s="121"/>
      <c r="CF481" s="28"/>
      <c r="CH481" s="241"/>
      <c r="CI481" s="28"/>
      <c r="CK481" s="433"/>
      <c r="CM481" s="121"/>
      <c r="CN481" s="241"/>
      <c r="CO481" s="241"/>
      <c r="CP481" s="241"/>
      <c r="CQ481" s="725"/>
      <c r="CR481" s="241"/>
      <c r="CS481" s="433"/>
      <c r="CT481" s="241"/>
      <c r="CU481" s="241"/>
      <c r="CV481" s="241"/>
      <c r="CW481" s="54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436"/>
      <c r="FJ481" s="668"/>
      <c r="FK481" s="668"/>
      <c r="FL481" s="668"/>
      <c r="FM481" s="668"/>
      <c r="FN481" s="668"/>
      <c r="FO481" s="668"/>
      <c r="FP481" s="668"/>
      <c r="FQ481" s="668"/>
      <c r="FR481" s="668"/>
      <c r="FS481" s="433"/>
      <c r="FT481" s="433"/>
      <c r="FU481" s="433"/>
      <c r="FV481" s="433"/>
      <c r="FW481" s="433"/>
      <c r="FX481" s="433"/>
      <c r="FY481" s="433"/>
      <c r="FZ481" s="433"/>
      <c r="GA481" s="433"/>
      <c r="GB481" s="433"/>
      <c r="GC481" s="433"/>
      <c r="GD481" s="433"/>
      <c r="GE481" s="433"/>
      <c r="GF481" s="433"/>
      <c r="GG481" s="241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436"/>
      <c r="HJ481" s="65"/>
      <c r="HK481" s="436"/>
      <c r="HL481" s="37"/>
      <c r="HM481" s="65"/>
      <c r="HN481" s="436"/>
      <c r="HO481" s="25"/>
      <c r="HP481" s="25"/>
      <c r="HQ481" s="436"/>
      <c r="HR481" s="45"/>
      <c r="HS481" s="29"/>
      <c r="HT481" s="25"/>
      <c r="HU481" s="25"/>
      <c r="HV481" s="25"/>
      <c r="HX481" s="432"/>
      <c r="IG481" s="432"/>
      <c r="IH481" s="432"/>
      <c r="II481" s="432"/>
      <c r="IJ481" s="432"/>
      <c r="IK481" s="432"/>
      <c r="IL481" s="432"/>
      <c r="IM481" s="432"/>
      <c r="IN481" s="432"/>
      <c r="IO481" s="432"/>
      <c r="IP481" s="432"/>
      <c r="IQ481" s="432"/>
      <c r="IR481" s="432"/>
      <c r="IS481" s="432"/>
      <c r="IT481" s="432"/>
      <c r="IU481" s="432"/>
      <c r="IV481" s="432"/>
      <c r="IW481" s="432"/>
      <c r="IX481" s="432"/>
      <c r="IY481" s="432"/>
      <c r="IZ481" s="432"/>
      <c r="JA481" s="432"/>
      <c r="JB481" s="432"/>
      <c r="JC481" s="432"/>
      <c r="JD481" s="432"/>
      <c r="JE481" s="432"/>
      <c r="JF481" s="432"/>
      <c r="JG481" s="432"/>
      <c r="JH481" s="432"/>
      <c r="JI481" s="432"/>
      <c r="JJ481" s="432"/>
      <c r="JK481" s="432"/>
      <c r="JL481" s="432"/>
      <c r="JM481" s="432"/>
      <c r="JN481" s="432"/>
      <c r="JO481" s="432"/>
      <c r="JP481" s="432"/>
      <c r="JQ481" s="432"/>
      <c r="JR481" s="432"/>
      <c r="JS481" s="432"/>
      <c r="JT481" s="432"/>
      <c r="JU481" s="432"/>
    </row>
    <row r="482" spans="1:281" s="27" customFormat="1" ht="15" hidden="1" customHeight="1" x14ac:dyDescent="0.25">
      <c r="A482" s="432"/>
      <c r="B482" s="242"/>
      <c r="C482" s="29"/>
      <c r="D482" s="53"/>
      <c r="E482" s="29"/>
      <c r="F482" s="25"/>
      <c r="G482" s="121"/>
      <c r="I482" s="29"/>
      <c r="K482" s="52"/>
      <c r="M482" s="25"/>
      <c r="N482" s="55"/>
      <c r="P482" s="29"/>
      <c r="R482" s="29"/>
      <c r="T482" s="29"/>
      <c r="U482" s="29"/>
      <c r="V482" s="25"/>
      <c r="W482" s="25"/>
      <c r="X482" s="29"/>
      <c r="Y482" s="25"/>
      <c r="Z482" s="25"/>
      <c r="AA482" s="29"/>
      <c r="AB482" s="25"/>
      <c r="AC482" s="25"/>
      <c r="AD482" s="29"/>
      <c r="AE482" s="25"/>
      <c r="AF482" s="25"/>
      <c r="AG482" s="29"/>
      <c r="AH482" s="25"/>
      <c r="AI482" s="25"/>
      <c r="AJ482" s="29"/>
      <c r="AK482" s="25"/>
      <c r="AL482" s="25"/>
      <c r="AM482" s="29"/>
      <c r="AN482" s="25"/>
      <c r="AO482" s="25"/>
      <c r="AP482" s="29"/>
      <c r="AQ482" s="25"/>
      <c r="AR482" s="25"/>
      <c r="AS482" s="29"/>
      <c r="AT482" s="25"/>
      <c r="AU482" s="25"/>
      <c r="AV482" s="29"/>
      <c r="AW482" s="25"/>
      <c r="AX482" s="128"/>
      <c r="AY482" s="57"/>
      <c r="AZ482" s="6"/>
      <c r="BA482" s="54"/>
      <c r="BB482" s="54"/>
      <c r="BC482" s="6"/>
      <c r="BD482" s="54"/>
      <c r="BE482" s="54"/>
      <c r="BF482" s="121"/>
      <c r="BG482" s="54"/>
      <c r="BH482" s="28"/>
      <c r="BI482" s="128"/>
      <c r="BJ482" s="54"/>
      <c r="BK482" s="28"/>
      <c r="BL482" s="128"/>
      <c r="BM482" s="54"/>
      <c r="BN482" s="28"/>
      <c r="BO482" s="121"/>
      <c r="BP482" s="132"/>
      <c r="BQ482" s="56"/>
      <c r="BR482" s="25"/>
      <c r="BS482" s="25"/>
      <c r="BU482" s="121"/>
      <c r="BV482" s="25"/>
      <c r="BW482" s="242"/>
      <c r="BX482" s="121"/>
      <c r="BY482" s="25"/>
      <c r="CA482" s="121"/>
      <c r="CB482" s="25"/>
      <c r="CD482" s="121"/>
      <c r="CF482" s="28"/>
      <c r="CH482" s="241"/>
      <c r="CI482" s="28"/>
      <c r="CK482" s="433"/>
      <c r="CM482" s="121"/>
      <c r="CN482" s="241"/>
      <c r="CO482" s="241"/>
      <c r="CP482" s="241"/>
      <c r="CQ482" s="725"/>
      <c r="CR482" s="241"/>
      <c r="CS482" s="433"/>
      <c r="CT482" s="241"/>
      <c r="CU482" s="241"/>
      <c r="CV482" s="241"/>
      <c r="CW482" s="54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436"/>
      <c r="FJ482" s="668"/>
      <c r="FK482" s="668"/>
      <c r="FL482" s="668"/>
      <c r="FM482" s="668"/>
      <c r="FN482" s="668"/>
      <c r="FO482" s="668"/>
      <c r="FP482" s="668"/>
      <c r="FQ482" s="668"/>
      <c r="FR482" s="668"/>
      <c r="FS482" s="433"/>
      <c r="FT482" s="433"/>
      <c r="FU482" s="433"/>
      <c r="FV482" s="433"/>
      <c r="FW482" s="433"/>
      <c r="FX482" s="433"/>
      <c r="FY482" s="433"/>
      <c r="FZ482" s="433"/>
      <c r="GA482" s="433"/>
      <c r="GB482" s="433"/>
      <c r="GC482" s="433"/>
      <c r="GD482" s="433"/>
      <c r="GE482" s="433"/>
      <c r="GF482" s="433"/>
      <c r="GG482" s="241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436"/>
      <c r="HJ482" s="65"/>
      <c r="HK482" s="436"/>
      <c r="HL482" s="37"/>
      <c r="HM482" s="65"/>
      <c r="HN482" s="436"/>
      <c r="HO482" s="134"/>
      <c r="HP482" s="25"/>
      <c r="HQ482" s="436"/>
      <c r="HR482" s="45"/>
      <c r="HS482" s="29"/>
      <c r="HT482" s="25"/>
      <c r="HU482" s="25"/>
      <c r="HV482" s="25"/>
      <c r="HX482" s="432"/>
      <c r="IG482" s="432"/>
      <c r="IH482" s="432"/>
      <c r="II482" s="432"/>
      <c r="IJ482" s="432"/>
      <c r="IK482" s="432"/>
      <c r="IL482" s="432"/>
      <c r="IM482" s="432"/>
      <c r="IN482" s="432"/>
      <c r="IO482" s="432"/>
      <c r="IP482" s="432"/>
      <c r="IQ482" s="432"/>
      <c r="IR482" s="432"/>
      <c r="IS482" s="432"/>
      <c r="IT482" s="432"/>
      <c r="IU482" s="432"/>
      <c r="IV482" s="432"/>
      <c r="IW482" s="432"/>
      <c r="IX482" s="432"/>
      <c r="IY482" s="432"/>
      <c r="IZ482" s="432"/>
      <c r="JA482" s="432"/>
      <c r="JB482" s="432"/>
      <c r="JC482" s="432"/>
      <c r="JD482" s="432"/>
      <c r="JE482" s="432"/>
      <c r="JF482" s="432"/>
      <c r="JG482" s="432"/>
      <c r="JH482" s="432"/>
      <c r="JI482" s="432"/>
      <c r="JJ482" s="432"/>
      <c r="JK482" s="432"/>
      <c r="JL482" s="432"/>
      <c r="JM482" s="432"/>
      <c r="JN482" s="432"/>
      <c r="JO482" s="432"/>
      <c r="JP482" s="432"/>
      <c r="JQ482" s="432"/>
      <c r="JR482" s="432"/>
      <c r="JS482" s="432"/>
      <c r="JT482" s="432"/>
      <c r="JU482" s="432"/>
    </row>
    <row r="483" spans="1:281" s="27" customFormat="1" ht="15" hidden="1" customHeight="1" x14ac:dyDescent="0.25">
      <c r="A483" s="432"/>
      <c r="B483" s="242"/>
      <c r="C483" s="29"/>
      <c r="D483" s="53"/>
      <c r="E483" s="29"/>
      <c r="F483" s="25"/>
      <c r="G483" s="121"/>
      <c r="I483" s="29"/>
      <c r="K483" s="52"/>
      <c r="M483" s="25"/>
      <c r="N483" s="55"/>
      <c r="P483" s="29"/>
      <c r="R483" s="29"/>
      <c r="T483" s="29"/>
      <c r="U483" s="29"/>
      <c r="V483" s="25"/>
      <c r="W483" s="25"/>
      <c r="X483" s="29"/>
      <c r="Y483" s="25"/>
      <c r="Z483" s="25"/>
      <c r="AA483" s="29"/>
      <c r="AB483" s="25"/>
      <c r="AC483" s="25"/>
      <c r="AD483" s="29"/>
      <c r="AE483" s="25"/>
      <c r="AF483" s="25"/>
      <c r="AG483" s="29"/>
      <c r="AH483" s="25"/>
      <c r="AI483" s="25"/>
      <c r="AJ483" s="29"/>
      <c r="AK483" s="25"/>
      <c r="AL483" s="25"/>
      <c r="AM483" s="29"/>
      <c r="AN483" s="25"/>
      <c r="AO483" s="25"/>
      <c r="AP483" s="29"/>
      <c r="AQ483" s="25"/>
      <c r="AR483" s="25"/>
      <c r="AS483" s="29"/>
      <c r="AT483" s="25"/>
      <c r="AU483" s="25"/>
      <c r="AV483" s="29"/>
      <c r="AW483" s="25"/>
      <c r="AX483" s="128"/>
      <c r="AY483" s="57"/>
      <c r="AZ483" s="6"/>
      <c r="BA483" s="54"/>
      <c r="BB483" s="54"/>
      <c r="BC483" s="6"/>
      <c r="BD483" s="54"/>
      <c r="BE483" s="54"/>
      <c r="BF483" s="121"/>
      <c r="BG483" s="54"/>
      <c r="BH483" s="28"/>
      <c r="BI483" s="128"/>
      <c r="BJ483" s="54"/>
      <c r="BK483" s="28"/>
      <c r="BL483" s="128"/>
      <c r="BM483" s="54"/>
      <c r="BN483" s="28"/>
      <c r="BO483" s="121"/>
      <c r="BP483" s="132"/>
      <c r="BQ483" s="56"/>
      <c r="BR483" s="25"/>
      <c r="BS483" s="25"/>
      <c r="BU483" s="121"/>
      <c r="BV483" s="25"/>
      <c r="BW483" s="242"/>
      <c r="BX483" s="121"/>
      <c r="BY483" s="25"/>
      <c r="CA483" s="121"/>
      <c r="CB483" s="25"/>
      <c r="CD483" s="121"/>
      <c r="CF483" s="28"/>
      <c r="CH483" s="241"/>
      <c r="CI483" s="28"/>
      <c r="CK483" s="433"/>
      <c r="CM483" s="121"/>
      <c r="CN483" s="241"/>
      <c r="CO483" s="241"/>
      <c r="CP483" s="241"/>
      <c r="CQ483" s="725"/>
      <c r="CR483" s="241"/>
      <c r="CS483" s="433"/>
      <c r="CT483" s="241"/>
      <c r="CU483" s="241"/>
      <c r="CV483" s="241"/>
      <c r="CW483" s="54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436"/>
      <c r="FJ483" s="668"/>
      <c r="FK483" s="668"/>
      <c r="FL483" s="668"/>
      <c r="FM483" s="668"/>
      <c r="FN483" s="668"/>
      <c r="FO483" s="668"/>
      <c r="FP483" s="668"/>
      <c r="FQ483" s="668"/>
      <c r="FR483" s="668"/>
      <c r="FS483" s="433"/>
      <c r="FT483" s="433"/>
      <c r="FU483" s="433"/>
      <c r="FV483" s="433"/>
      <c r="FW483" s="433"/>
      <c r="FX483" s="433"/>
      <c r="FY483" s="433"/>
      <c r="FZ483" s="433"/>
      <c r="GA483" s="433"/>
      <c r="GB483" s="433"/>
      <c r="GC483" s="433"/>
      <c r="GD483" s="433"/>
      <c r="GE483" s="433"/>
      <c r="GF483" s="433"/>
      <c r="GG483" s="241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436"/>
      <c r="HJ483" s="65"/>
      <c r="HK483" s="436"/>
      <c r="HL483" s="37"/>
      <c r="HM483" s="65"/>
      <c r="HN483" s="436"/>
      <c r="HO483" s="134"/>
      <c r="HP483" s="25"/>
      <c r="HQ483" s="436"/>
      <c r="HR483" s="45"/>
      <c r="HS483" s="29"/>
      <c r="HT483" s="25"/>
      <c r="HU483" s="25"/>
      <c r="HV483" s="25"/>
      <c r="HX483" s="432"/>
      <c r="IG483" s="432"/>
      <c r="IH483" s="432"/>
      <c r="II483" s="432"/>
      <c r="IJ483" s="432"/>
      <c r="IK483" s="432"/>
      <c r="IL483" s="432"/>
      <c r="IM483" s="432"/>
      <c r="IN483" s="432"/>
      <c r="IO483" s="432"/>
      <c r="IP483" s="432"/>
      <c r="IQ483" s="432"/>
      <c r="IR483" s="432"/>
      <c r="IS483" s="432"/>
      <c r="IT483" s="432"/>
      <c r="IU483" s="432"/>
      <c r="IV483" s="432"/>
      <c r="IW483" s="432"/>
      <c r="IX483" s="432"/>
      <c r="IY483" s="432"/>
      <c r="IZ483" s="432"/>
      <c r="JA483" s="432"/>
      <c r="JB483" s="432"/>
      <c r="JC483" s="432"/>
      <c r="JD483" s="432"/>
      <c r="JE483" s="432"/>
      <c r="JF483" s="432"/>
      <c r="JG483" s="432"/>
      <c r="JH483" s="432"/>
      <c r="JI483" s="432"/>
      <c r="JJ483" s="432"/>
      <c r="JK483" s="432"/>
      <c r="JL483" s="432"/>
      <c r="JM483" s="432"/>
      <c r="JN483" s="432"/>
      <c r="JO483" s="432"/>
      <c r="JP483" s="432"/>
      <c r="JQ483" s="432"/>
      <c r="JR483" s="432"/>
      <c r="JS483" s="432"/>
      <c r="JT483" s="432"/>
      <c r="JU483" s="432"/>
    </row>
    <row r="484" spans="1:281" s="27" customFormat="1" ht="15" hidden="1" customHeight="1" x14ac:dyDescent="0.25">
      <c r="A484" s="432"/>
      <c r="B484" s="242"/>
      <c r="C484" s="29"/>
      <c r="D484" s="53"/>
      <c r="E484" s="29"/>
      <c r="F484" s="25"/>
      <c r="G484" s="121"/>
      <c r="I484" s="29"/>
      <c r="K484" s="52"/>
      <c r="M484" s="25"/>
      <c r="N484" s="55"/>
      <c r="P484" s="29"/>
      <c r="R484" s="29"/>
      <c r="T484" s="29"/>
      <c r="U484" s="29"/>
      <c r="V484" s="25"/>
      <c r="W484" s="25"/>
      <c r="X484" s="29"/>
      <c r="Y484" s="25"/>
      <c r="Z484" s="25"/>
      <c r="AA484" s="29"/>
      <c r="AB484" s="25"/>
      <c r="AC484" s="25"/>
      <c r="AD484" s="29"/>
      <c r="AE484" s="25"/>
      <c r="AF484" s="25"/>
      <c r="AG484" s="29"/>
      <c r="AH484" s="25"/>
      <c r="AI484" s="25"/>
      <c r="AJ484" s="29"/>
      <c r="AK484" s="25"/>
      <c r="AL484" s="25"/>
      <c r="AM484" s="29"/>
      <c r="AN484" s="25"/>
      <c r="AO484" s="25"/>
      <c r="AP484" s="29"/>
      <c r="AQ484" s="25"/>
      <c r="AR484" s="25"/>
      <c r="AS484" s="29"/>
      <c r="AT484" s="25"/>
      <c r="AU484" s="25"/>
      <c r="AV484" s="29"/>
      <c r="AW484" s="25"/>
      <c r="AX484" s="128"/>
      <c r="AY484" s="57"/>
      <c r="AZ484" s="6"/>
      <c r="BA484" s="54"/>
      <c r="BB484" s="54"/>
      <c r="BC484" s="6"/>
      <c r="BD484" s="54"/>
      <c r="BE484" s="54"/>
      <c r="BF484" s="121"/>
      <c r="BG484" s="54"/>
      <c r="BH484" s="28"/>
      <c r="BI484" s="128"/>
      <c r="BJ484" s="54"/>
      <c r="BK484" s="28"/>
      <c r="BL484" s="128"/>
      <c r="BM484" s="54"/>
      <c r="BN484" s="28"/>
      <c r="BO484" s="121"/>
      <c r="BP484" s="132"/>
      <c r="BQ484" s="56"/>
      <c r="BR484" s="25"/>
      <c r="BS484" s="25"/>
      <c r="BU484" s="121"/>
      <c r="BV484" s="25"/>
      <c r="BW484" s="242"/>
      <c r="BX484" s="121"/>
      <c r="BY484" s="25"/>
      <c r="CA484" s="121"/>
      <c r="CB484" s="25"/>
      <c r="CD484" s="121"/>
      <c r="CF484" s="28"/>
      <c r="CH484" s="241"/>
      <c r="CI484" s="28"/>
      <c r="CK484" s="433"/>
      <c r="CM484" s="121"/>
      <c r="CN484" s="241"/>
      <c r="CO484" s="241"/>
      <c r="CP484" s="241"/>
      <c r="CQ484" s="725"/>
      <c r="CR484" s="241"/>
      <c r="CS484" s="433"/>
      <c r="CT484" s="241"/>
      <c r="CU484" s="241"/>
      <c r="CV484" s="241"/>
      <c r="CW484" s="54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436"/>
      <c r="FJ484" s="668"/>
      <c r="FK484" s="668"/>
      <c r="FL484" s="668"/>
      <c r="FM484" s="668"/>
      <c r="FN484" s="668"/>
      <c r="FO484" s="668"/>
      <c r="FP484" s="668"/>
      <c r="FQ484" s="668"/>
      <c r="FR484" s="668"/>
      <c r="FS484" s="433"/>
      <c r="FT484" s="433"/>
      <c r="FU484" s="433"/>
      <c r="FV484" s="433"/>
      <c r="FW484" s="433"/>
      <c r="FX484" s="433"/>
      <c r="FY484" s="433"/>
      <c r="FZ484" s="433"/>
      <c r="GA484" s="433"/>
      <c r="GB484" s="433"/>
      <c r="GC484" s="433"/>
      <c r="GD484" s="433"/>
      <c r="GE484" s="433"/>
      <c r="GF484" s="433"/>
      <c r="GG484" s="241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436"/>
      <c r="HJ484" s="65"/>
      <c r="HK484" s="436"/>
      <c r="HL484" s="37"/>
      <c r="HM484" s="65"/>
      <c r="HN484" s="436"/>
      <c r="HO484" s="134"/>
      <c r="HP484" s="25"/>
      <c r="HQ484" s="436"/>
      <c r="HR484" s="45"/>
      <c r="HS484" s="29"/>
      <c r="HT484" s="25"/>
      <c r="HU484" s="25"/>
      <c r="HV484" s="25"/>
      <c r="HX484" s="432"/>
      <c r="IG484" s="432"/>
      <c r="IH484" s="432"/>
      <c r="II484" s="432"/>
      <c r="IJ484" s="432"/>
      <c r="IK484" s="432"/>
      <c r="IL484" s="432"/>
      <c r="IM484" s="432"/>
      <c r="IN484" s="432"/>
      <c r="IO484" s="432"/>
      <c r="IP484" s="432"/>
      <c r="IQ484" s="432"/>
      <c r="IR484" s="432"/>
      <c r="IS484" s="432"/>
      <c r="IT484" s="432"/>
      <c r="IU484" s="432"/>
      <c r="IV484" s="432"/>
      <c r="IW484" s="432"/>
      <c r="IX484" s="432"/>
      <c r="IY484" s="432"/>
      <c r="IZ484" s="432"/>
      <c r="JA484" s="432"/>
      <c r="JB484" s="432"/>
      <c r="JC484" s="432"/>
      <c r="JD484" s="432"/>
      <c r="JE484" s="432"/>
      <c r="JF484" s="432"/>
      <c r="JG484" s="432"/>
      <c r="JH484" s="432"/>
      <c r="JI484" s="432"/>
      <c r="JJ484" s="432"/>
      <c r="JK484" s="432"/>
      <c r="JL484" s="432"/>
      <c r="JM484" s="432"/>
      <c r="JN484" s="432"/>
      <c r="JO484" s="432"/>
      <c r="JP484" s="432"/>
      <c r="JQ484" s="432"/>
      <c r="JR484" s="432"/>
      <c r="JS484" s="432"/>
      <c r="JT484" s="432"/>
      <c r="JU484" s="432"/>
    </row>
    <row r="485" spans="1:281" s="27" customFormat="1" ht="15" hidden="1" customHeight="1" x14ac:dyDescent="0.25">
      <c r="A485" s="432"/>
      <c r="B485" s="242"/>
      <c r="C485" s="29"/>
      <c r="D485" s="58"/>
      <c r="E485" s="29"/>
      <c r="F485" s="25"/>
      <c r="G485" s="121"/>
      <c r="I485" s="29"/>
      <c r="K485" s="52"/>
      <c r="M485" s="25"/>
      <c r="N485" s="55"/>
      <c r="P485" s="29"/>
      <c r="R485" s="29"/>
      <c r="T485" s="29"/>
      <c r="U485" s="29"/>
      <c r="V485" s="25"/>
      <c r="W485" s="25"/>
      <c r="X485" s="29"/>
      <c r="Y485" s="25"/>
      <c r="Z485" s="25"/>
      <c r="AA485" s="29"/>
      <c r="AB485" s="25"/>
      <c r="AC485" s="25"/>
      <c r="AD485" s="29"/>
      <c r="AE485" s="25"/>
      <c r="AF485" s="25"/>
      <c r="AG485" s="29"/>
      <c r="AH485" s="25"/>
      <c r="AI485" s="25"/>
      <c r="AJ485" s="29"/>
      <c r="AK485" s="25"/>
      <c r="AL485" s="25"/>
      <c r="AM485" s="29"/>
      <c r="AN485" s="25"/>
      <c r="AO485" s="25"/>
      <c r="AP485" s="29"/>
      <c r="AQ485" s="25"/>
      <c r="AR485" s="25"/>
      <c r="AS485" s="29"/>
      <c r="AT485" s="25"/>
      <c r="AU485" s="25"/>
      <c r="AV485" s="29"/>
      <c r="AW485" s="25"/>
      <c r="AX485" s="128"/>
      <c r="AY485" s="57"/>
      <c r="AZ485" s="6"/>
      <c r="BA485" s="54"/>
      <c r="BB485" s="54"/>
      <c r="BC485" s="6"/>
      <c r="BD485" s="54"/>
      <c r="BE485" s="54"/>
      <c r="BF485" s="121"/>
      <c r="BG485" s="54"/>
      <c r="BH485" s="28"/>
      <c r="BI485" s="128"/>
      <c r="BJ485" s="54"/>
      <c r="BK485" s="28"/>
      <c r="BL485" s="128"/>
      <c r="BM485" s="54"/>
      <c r="BN485" s="28"/>
      <c r="BO485" s="121"/>
      <c r="BP485" s="132"/>
      <c r="BQ485" s="56"/>
      <c r="BR485" s="25"/>
      <c r="BS485" s="25"/>
      <c r="BU485" s="121"/>
      <c r="BV485" s="25"/>
      <c r="BW485" s="242"/>
      <c r="BX485" s="121"/>
      <c r="BY485" s="25"/>
      <c r="CA485" s="121"/>
      <c r="CB485" s="25"/>
      <c r="CD485" s="121"/>
      <c r="CF485" s="28"/>
      <c r="CH485" s="241"/>
      <c r="CI485" s="28"/>
      <c r="CK485" s="433"/>
      <c r="CM485" s="121"/>
      <c r="CN485" s="241"/>
      <c r="CO485" s="241"/>
      <c r="CP485" s="241"/>
      <c r="CQ485" s="725"/>
      <c r="CR485" s="241"/>
      <c r="CS485" s="433"/>
      <c r="CT485" s="241"/>
      <c r="CU485" s="241"/>
      <c r="CV485" s="241"/>
      <c r="CW485" s="54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436"/>
      <c r="FJ485" s="668"/>
      <c r="FK485" s="668"/>
      <c r="FL485" s="668"/>
      <c r="FM485" s="668"/>
      <c r="FN485" s="668"/>
      <c r="FO485" s="668"/>
      <c r="FP485" s="668"/>
      <c r="FQ485" s="668"/>
      <c r="FR485" s="668"/>
      <c r="FS485" s="433"/>
      <c r="FT485" s="433"/>
      <c r="FU485" s="433"/>
      <c r="FV485" s="433"/>
      <c r="FW485" s="433"/>
      <c r="FX485" s="433"/>
      <c r="FY485" s="433"/>
      <c r="FZ485" s="433"/>
      <c r="GA485" s="433"/>
      <c r="GB485" s="433"/>
      <c r="GC485" s="433"/>
      <c r="GD485" s="433"/>
      <c r="GE485" s="433"/>
      <c r="GF485" s="433"/>
      <c r="GG485" s="241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436"/>
      <c r="HJ485" s="65"/>
      <c r="HK485" s="436"/>
      <c r="HL485" s="37"/>
      <c r="HM485" s="65"/>
      <c r="HN485" s="436"/>
      <c r="HO485" s="134"/>
      <c r="HP485" s="25"/>
      <c r="HQ485" s="436"/>
      <c r="HR485" s="45"/>
      <c r="HS485" s="29"/>
      <c r="HT485" s="25"/>
      <c r="HU485" s="25"/>
      <c r="HV485" s="25"/>
      <c r="HX485" s="432"/>
      <c r="IG485" s="432"/>
      <c r="IH485" s="432"/>
      <c r="II485" s="432"/>
      <c r="IJ485" s="432"/>
      <c r="IK485" s="432"/>
      <c r="IL485" s="432"/>
      <c r="IM485" s="432"/>
      <c r="IN485" s="432"/>
      <c r="IO485" s="432"/>
      <c r="IP485" s="432"/>
      <c r="IQ485" s="432"/>
      <c r="IR485" s="432"/>
      <c r="IS485" s="432"/>
      <c r="IT485" s="432"/>
      <c r="IU485" s="432"/>
      <c r="IV485" s="432"/>
      <c r="IW485" s="432"/>
      <c r="IX485" s="432"/>
      <c r="IY485" s="432"/>
      <c r="IZ485" s="432"/>
      <c r="JA485" s="432"/>
      <c r="JB485" s="432"/>
      <c r="JC485" s="432"/>
      <c r="JD485" s="432"/>
      <c r="JE485" s="432"/>
      <c r="JF485" s="432"/>
      <c r="JG485" s="432"/>
      <c r="JH485" s="432"/>
      <c r="JI485" s="432"/>
      <c r="JJ485" s="432"/>
      <c r="JK485" s="432"/>
      <c r="JL485" s="432"/>
      <c r="JM485" s="432"/>
      <c r="JN485" s="432"/>
      <c r="JO485" s="432"/>
      <c r="JP485" s="432"/>
      <c r="JQ485" s="432"/>
      <c r="JR485" s="432"/>
      <c r="JS485" s="432"/>
      <c r="JT485" s="432"/>
      <c r="JU485" s="432"/>
    </row>
    <row r="486" spans="1:281" s="27" customFormat="1" ht="15" hidden="1" customHeight="1" x14ac:dyDescent="0.25">
      <c r="A486" s="432"/>
      <c r="B486" s="242"/>
      <c r="C486" s="29"/>
      <c r="D486" s="58"/>
      <c r="E486" s="29"/>
      <c r="F486" s="25"/>
      <c r="G486" s="121"/>
      <c r="I486" s="29"/>
      <c r="K486" s="52"/>
      <c r="M486" s="25"/>
      <c r="N486" s="55"/>
      <c r="P486" s="29"/>
      <c r="R486" s="29"/>
      <c r="T486" s="29"/>
      <c r="U486" s="29"/>
      <c r="V486" s="25"/>
      <c r="W486" s="25"/>
      <c r="X486" s="29"/>
      <c r="Y486" s="25"/>
      <c r="Z486" s="25"/>
      <c r="AA486" s="29"/>
      <c r="AB486" s="25"/>
      <c r="AC486" s="25"/>
      <c r="AD486" s="29"/>
      <c r="AE486" s="25"/>
      <c r="AF486" s="25"/>
      <c r="AG486" s="29"/>
      <c r="AH486" s="25"/>
      <c r="AI486" s="25"/>
      <c r="AJ486" s="29"/>
      <c r="AK486" s="25"/>
      <c r="AL486" s="25"/>
      <c r="AM486" s="29"/>
      <c r="AN486" s="25"/>
      <c r="AO486" s="25"/>
      <c r="AP486" s="29"/>
      <c r="AQ486" s="25"/>
      <c r="AR486" s="25"/>
      <c r="AS486" s="29"/>
      <c r="AT486" s="25"/>
      <c r="AU486" s="25"/>
      <c r="AV486" s="29"/>
      <c r="AW486" s="25"/>
      <c r="AX486" s="128"/>
      <c r="AY486" s="57"/>
      <c r="AZ486" s="6"/>
      <c r="BA486" s="54"/>
      <c r="BB486" s="54"/>
      <c r="BC486" s="6"/>
      <c r="BD486" s="54"/>
      <c r="BE486" s="54"/>
      <c r="BF486" s="121"/>
      <c r="BG486" s="54"/>
      <c r="BH486" s="28"/>
      <c r="BI486" s="128"/>
      <c r="BJ486" s="54"/>
      <c r="BK486" s="28"/>
      <c r="BL486" s="128"/>
      <c r="BM486" s="54"/>
      <c r="BN486" s="28"/>
      <c r="BO486" s="121"/>
      <c r="BP486" s="132"/>
      <c r="BQ486" s="56"/>
      <c r="BR486" s="25"/>
      <c r="BS486" s="25"/>
      <c r="BU486" s="121"/>
      <c r="BV486" s="25"/>
      <c r="BW486" s="242"/>
      <c r="BX486" s="121"/>
      <c r="BY486" s="25"/>
      <c r="CA486" s="121"/>
      <c r="CB486" s="25"/>
      <c r="CD486" s="121"/>
      <c r="CF486" s="28"/>
      <c r="CH486" s="241"/>
      <c r="CI486" s="28"/>
      <c r="CK486" s="433"/>
      <c r="CM486" s="121"/>
      <c r="CN486" s="241"/>
      <c r="CO486" s="241"/>
      <c r="CP486" s="241"/>
      <c r="CQ486" s="725"/>
      <c r="CR486" s="241"/>
      <c r="CS486" s="433"/>
      <c r="CT486" s="241"/>
      <c r="CU486" s="241"/>
      <c r="CV486" s="241"/>
      <c r="CW486" s="54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436"/>
      <c r="FJ486" s="668"/>
      <c r="FK486" s="668"/>
      <c r="FL486" s="668"/>
      <c r="FM486" s="668"/>
      <c r="FN486" s="668"/>
      <c r="FO486" s="668"/>
      <c r="FP486" s="668"/>
      <c r="FQ486" s="668"/>
      <c r="FR486" s="668"/>
      <c r="FS486" s="433"/>
      <c r="FT486" s="433"/>
      <c r="FU486" s="433"/>
      <c r="FV486" s="433"/>
      <c r="FW486" s="433"/>
      <c r="FX486" s="433"/>
      <c r="FY486" s="433"/>
      <c r="FZ486" s="433"/>
      <c r="GA486" s="433"/>
      <c r="GB486" s="433"/>
      <c r="GC486" s="433"/>
      <c r="GD486" s="433"/>
      <c r="GE486" s="433"/>
      <c r="GF486" s="433"/>
      <c r="GG486" s="241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436"/>
      <c r="HJ486" s="65"/>
      <c r="HK486" s="436"/>
      <c r="HL486" s="37"/>
      <c r="HM486" s="65"/>
      <c r="HN486" s="436"/>
      <c r="HO486" s="134"/>
      <c r="HP486" s="25"/>
      <c r="HQ486" s="436"/>
      <c r="HR486" s="45"/>
      <c r="HS486" s="29"/>
      <c r="HT486" s="25"/>
      <c r="HU486" s="25"/>
      <c r="HV486" s="25"/>
      <c r="HX486" s="432"/>
      <c r="IG486" s="432"/>
      <c r="IH486" s="432"/>
      <c r="II486" s="432"/>
      <c r="IJ486" s="432"/>
      <c r="IK486" s="432"/>
      <c r="IL486" s="432"/>
      <c r="IM486" s="432"/>
      <c r="IN486" s="432"/>
      <c r="IO486" s="432"/>
      <c r="IP486" s="432"/>
      <c r="IQ486" s="432"/>
      <c r="IR486" s="432"/>
      <c r="IS486" s="432"/>
      <c r="IT486" s="432"/>
      <c r="IU486" s="432"/>
      <c r="IV486" s="432"/>
      <c r="IW486" s="432"/>
      <c r="IX486" s="432"/>
      <c r="IY486" s="432"/>
      <c r="IZ486" s="432"/>
      <c r="JA486" s="432"/>
      <c r="JB486" s="432"/>
      <c r="JC486" s="432"/>
      <c r="JD486" s="432"/>
      <c r="JE486" s="432"/>
      <c r="JF486" s="432"/>
      <c r="JG486" s="432"/>
      <c r="JH486" s="432"/>
      <c r="JI486" s="432"/>
      <c r="JJ486" s="432"/>
      <c r="JK486" s="432"/>
      <c r="JL486" s="432"/>
      <c r="JM486" s="432"/>
      <c r="JN486" s="432"/>
      <c r="JO486" s="432"/>
      <c r="JP486" s="432"/>
      <c r="JQ486" s="432"/>
      <c r="JR486" s="432"/>
      <c r="JS486" s="432"/>
      <c r="JT486" s="432"/>
      <c r="JU486" s="432"/>
    </row>
    <row r="487" spans="1:281" s="27" customFormat="1" ht="15" hidden="1" customHeight="1" x14ac:dyDescent="0.25">
      <c r="A487" s="432"/>
      <c r="B487" s="242"/>
      <c r="C487" s="29"/>
      <c r="D487" s="53"/>
      <c r="E487" s="29"/>
      <c r="F487" s="25"/>
      <c r="G487" s="121"/>
      <c r="I487" s="29"/>
      <c r="K487" s="52"/>
      <c r="M487" s="25"/>
      <c r="N487" s="55"/>
      <c r="P487" s="29"/>
      <c r="R487" s="29"/>
      <c r="T487" s="29"/>
      <c r="U487" s="29"/>
      <c r="V487" s="25"/>
      <c r="W487" s="25"/>
      <c r="X487" s="29"/>
      <c r="Y487" s="25"/>
      <c r="Z487" s="25"/>
      <c r="AA487" s="29"/>
      <c r="AB487" s="25"/>
      <c r="AC487" s="25"/>
      <c r="AD487" s="29"/>
      <c r="AE487" s="25"/>
      <c r="AF487" s="25"/>
      <c r="AG487" s="29"/>
      <c r="AH487" s="25"/>
      <c r="AI487" s="25"/>
      <c r="AJ487" s="29"/>
      <c r="AK487" s="25"/>
      <c r="AL487" s="25"/>
      <c r="AM487" s="29"/>
      <c r="AN487" s="25"/>
      <c r="AO487" s="25"/>
      <c r="AP487" s="29"/>
      <c r="AQ487" s="25"/>
      <c r="AR487" s="25"/>
      <c r="AS487" s="29"/>
      <c r="AT487" s="25"/>
      <c r="AU487" s="25"/>
      <c r="AV487" s="29"/>
      <c r="AW487" s="25"/>
      <c r="AX487" s="128"/>
      <c r="AY487" s="57"/>
      <c r="AZ487" s="6"/>
      <c r="BA487" s="54"/>
      <c r="BB487" s="54"/>
      <c r="BC487" s="6"/>
      <c r="BD487" s="54"/>
      <c r="BE487" s="54"/>
      <c r="BF487" s="121"/>
      <c r="BG487" s="54"/>
      <c r="BH487" s="28"/>
      <c r="BI487" s="128"/>
      <c r="BJ487" s="54"/>
      <c r="BK487" s="28"/>
      <c r="BL487" s="128"/>
      <c r="BM487" s="54"/>
      <c r="BN487" s="28"/>
      <c r="BO487" s="121"/>
      <c r="BP487" s="132"/>
      <c r="BQ487" s="56"/>
      <c r="BR487" s="25"/>
      <c r="BS487" s="25"/>
      <c r="BU487" s="121"/>
      <c r="BV487" s="25"/>
      <c r="BW487" s="242"/>
      <c r="BX487" s="121"/>
      <c r="BY487" s="25"/>
      <c r="CA487" s="121"/>
      <c r="CB487" s="25"/>
      <c r="CD487" s="121"/>
      <c r="CF487" s="28"/>
      <c r="CH487" s="241"/>
      <c r="CI487" s="28"/>
      <c r="CK487" s="433"/>
      <c r="CM487" s="121"/>
      <c r="CN487" s="241"/>
      <c r="CO487" s="241"/>
      <c r="CP487" s="241"/>
      <c r="CQ487" s="725"/>
      <c r="CR487" s="241"/>
      <c r="CS487" s="433"/>
      <c r="CT487" s="241"/>
      <c r="CU487" s="241"/>
      <c r="CV487" s="241"/>
      <c r="CW487" s="54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436"/>
      <c r="FJ487" s="668"/>
      <c r="FK487" s="668"/>
      <c r="FL487" s="668"/>
      <c r="FM487" s="668"/>
      <c r="FN487" s="668"/>
      <c r="FO487" s="668"/>
      <c r="FP487" s="668"/>
      <c r="FQ487" s="668"/>
      <c r="FR487" s="668"/>
      <c r="FS487" s="433"/>
      <c r="FT487" s="433"/>
      <c r="FU487" s="433"/>
      <c r="FV487" s="433"/>
      <c r="FW487" s="433"/>
      <c r="FX487" s="433"/>
      <c r="FY487" s="433"/>
      <c r="FZ487" s="433"/>
      <c r="GA487" s="433"/>
      <c r="GB487" s="433"/>
      <c r="GC487" s="433"/>
      <c r="GD487" s="433"/>
      <c r="GE487" s="433"/>
      <c r="GF487" s="433"/>
      <c r="GG487" s="241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436"/>
      <c r="HJ487" s="65"/>
      <c r="HK487" s="436"/>
      <c r="HL487" s="37"/>
      <c r="HM487" s="65"/>
      <c r="HN487" s="436"/>
      <c r="HO487" s="134"/>
      <c r="HP487" s="25"/>
      <c r="HQ487" s="436"/>
      <c r="HR487" s="45"/>
      <c r="HS487" s="29"/>
      <c r="HT487" s="25"/>
      <c r="HU487" s="25"/>
      <c r="HV487" s="25"/>
      <c r="HX487" s="432"/>
      <c r="IG487" s="432"/>
      <c r="IH487" s="432"/>
      <c r="II487" s="432"/>
      <c r="IJ487" s="432"/>
      <c r="IK487" s="432"/>
      <c r="IL487" s="432"/>
      <c r="IM487" s="432"/>
      <c r="IN487" s="432"/>
      <c r="IO487" s="432"/>
      <c r="IP487" s="432"/>
      <c r="IQ487" s="432"/>
      <c r="IR487" s="432"/>
      <c r="IS487" s="432"/>
      <c r="IT487" s="432"/>
      <c r="IU487" s="432"/>
      <c r="IV487" s="432"/>
      <c r="IW487" s="432"/>
      <c r="IX487" s="432"/>
      <c r="IY487" s="432"/>
      <c r="IZ487" s="432"/>
      <c r="JA487" s="432"/>
      <c r="JB487" s="432"/>
      <c r="JC487" s="432"/>
      <c r="JD487" s="432"/>
      <c r="JE487" s="432"/>
      <c r="JF487" s="432"/>
      <c r="JG487" s="432"/>
      <c r="JH487" s="432"/>
      <c r="JI487" s="432"/>
      <c r="JJ487" s="432"/>
      <c r="JK487" s="432"/>
      <c r="JL487" s="432"/>
      <c r="JM487" s="432"/>
      <c r="JN487" s="432"/>
      <c r="JO487" s="432"/>
      <c r="JP487" s="432"/>
      <c r="JQ487" s="432"/>
      <c r="JR487" s="432"/>
      <c r="JS487" s="432"/>
      <c r="JT487" s="432"/>
      <c r="JU487" s="432"/>
    </row>
    <row r="488" spans="1:281" s="27" customFormat="1" ht="15" hidden="1" customHeight="1" x14ac:dyDescent="0.25">
      <c r="A488" s="432"/>
      <c r="B488" s="242"/>
      <c r="C488" s="29"/>
      <c r="D488" s="53"/>
      <c r="E488" s="29"/>
      <c r="F488" s="25"/>
      <c r="G488" s="121"/>
      <c r="I488" s="29"/>
      <c r="K488" s="52"/>
      <c r="M488" s="25"/>
      <c r="N488" s="55"/>
      <c r="P488" s="29"/>
      <c r="R488" s="29"/>
      <c r="T488" s="29"/>
      <c r="U488" s="29"/>
      <c r="V488" s="25"/>
      <c r="W488" s="25"/>
      <c r="X488" s="29"/>
      <c r="Y488" s="25"/>
      <c r="Z488" s="25"/>
      <c r="AA488" s="29"/>
      <c r="AB488" s="25"/>
      <c r="AC488" s="25"/>
      <c r="AD488" s="29"/>
      <c r="AE488" s="25"/>
      <c r="AF488" s="25"/>
      <c r="AG488" s="29"/>
      <c r="AH488" s="25"/>
      <c r="AI488" s="25"/>
      <c r="AJ488" s="29"/>
      <c r="AK488" s="25"/>
      <c r="AL488" s="25"/>
      <c r="AM488" s="29"/>
      <c r="AN488" s="25"/>
      <c r="AO488" s="25"/>
      <c r="AP488" s="29"/>
      <c r="AQ488" s="25"/>
      <c r="AR488" s="25"/>
      <c r="AS488" s="29"/>
      <c r="AT488" s="25"/>
      <c r="AU488" s="25"/>
      <c r="AV488" s="29"/>
      <c r="AW488" s="25"/>
      <c r="AX488" s="128"/>
      <c r="AY488" s="57"/>
      <c r="AZ488" s="6"/>
      <c r="BA488" s="54"/>
      <c r="BB488" s="54"/>
      <c r="BC488" s="6"/>
      <c r="BD488" s="54"/>
      <c r="BE488" s="54"/>
      <c r="BF488" s="121"/>
      <c r="BG488" s="54"/>
      <c r="BH488" s="28"/>
      <c r="BI488" s="128"/>
      <c r="BJ488" s="54"/>
      <c r="BK488" s="28"/>
      <c r="BL488" s="128"/>
      <c r="BM488" s="54"/>
      <c r="BN488" s="28"/>
      <c r="BO488" s="121"/>
      <c r="BP488" s="132"/>
      <c r="BQ488" s="56"/>
      <c r="BR488" s="25"/>
      <c r="BS488" s="25"/>
      <c r="BU488" s="121"/>
      <c r="BV488" s="25"/>
      <c r="BW488" s="242"/>
      <c r="BX488" s="121"/>
      <c r="BY488" s="25"/>
      <c r="CA488" s="121"/>
      <c r="CB488" s="25"/>
      <c r="CD488" s="121"/>
      <c r="CF488" s="28"/>
      <c r="CH488" s="241"/>
      <c r="CI488" s="28"/>
      <c r="CK488" s="433"/>
      <c r="CM488" s="121"/>
      <c r="CN488" s="241"/>
      <c r="CO488" s="241"/>
      <c r="CP488" s="241"/>
      <c r="CQ488" s="725"/>
      <c r="CR488" s="241"/>
      <c r="CS488" s="433"/>
      <c r="CT488" s="241"/>
      <c r="CU488" s="241"/>
      <c r="CV488" s="241"/>
      <c r="CW488" s="54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1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436"/>
      <c r="FJ488" s="668"/>
      <c r="FK488" s="668"/>
      <c r="FL488" s="668"/>
      <c r="FM488" s="668"/>
      <c r="FN488" s="668"/>
      <c r="FO488" s="668"/>
      <c r="FP488" s="668"/>
      <c r="FQ488" s="668"/>
      <c r="FR488" s="668"/>
      <c r="FS488" s="433"/>
      <c r="FT488" s="433"/>
      <c r="FU488" s="433"/>
      <c r="FV488" s="433"/>
      <c r="FW488" s="433"/>
      <c r="FX488" s="433"/>
      <c r="FY488" s="433"/>
      <c r="FZ488" s="433"/>
      <c r="GA488" s="433"/>
      <c r="GB488" s="433"/>
      <c r="GC488" s="433"/>
      <c r="GD488" s="433"/>
      <c r="GE488" s="433"/>
      <c r="GF488" s="433"/>
      <c r="GG488" s="241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436"/>
      <c r="HJ488" s="65"/>
      <c r="HK488" s="436"/>
      <c r="HL488" s="37"/>
      <c r="HM488" s="65"/>
      <c r="HN488" s="436"/>
      <c r="HO488" s="134"/>
      <c r="HP488" s="25"/>
      <c r="HQ488" s="436"/>
      <c r="HR488" s="45"/>
      <c r="HS488" s="29"/>
      <c r="HT488" s="25"/>
      <c r="HU488" s="25"/>
      <c r="HV488" s="25"/>
      <c r="HX488" s="432"/>
      <c r="IG488" s="432"/>
      <c r="IH488" s="432"/>
      <c r="II488" s="432"/>
      <c r="IJ488" s="432"/>
      <c r="IK488" s="432"/>
      <c r="IL488" s="432"/>
      <c r="IM488" s="432"/>
      <c r="IN488" s="432"/>
      <c r="IO488" s="432"/>
      <c r="IP488" s="432"/>
      <c r="IQ488" s="432"/>
      <c r="IR488" s="432"/>
      <c r="IS488" s="432"/>
      <c r="IT488" s="432"/>
      <c r="IU488" s="432"/>
      <c r="IV488" s="432"/>
      <c r="IW488" s="432"/>
      <c r="IX488" s="432"/>
      <c r="IY488" s="432"/>
      <c r="IZ488" s="432"/>
      <c r="JA488" s="432"/>
      <c r="JB488" s="432"/>
      <c r="JC488" s="432"/>
      <c r="JD488" s="432"/>
      <c r="JE488" s="432"/>
      <c r="JF488" s="432"/>
      <c r="JG488" s="432"/>
      <c r="JH488" s="432"/>
      <c r="JI488" s="432"/>
      <c r="JJ488" s="432"/>
      <c r="JK488" s="432"/>
      <c r="JL488" s="432"/>
      <c r="JM488" s="432"/>
      <c r="JN488" s="432"/>
      <c r="JO488" s="432"/>
      <c r="JP488" s="432"/>
      <c r="JQ488" s="432"/>
      <c r="JR488" s="432"/>
      <c r="JS488" s="432"/>
      <c r="JT488" s="432"/>
      <c r="JU488" s="432"/>
    </row>
    <row r="489" spans="1:281" s="27" customFormat="1" ht="15" hidden="1" customHeight="1" x14ac:dyDescent="0.25">
      <c r="A489" s="432"/>
      <c r="B489" s="242"/>
      <c r="C489" s="29"/>
      <c r="D489" s="53"/>
      <c r="E489" s="29"/>
      <c r="F489" s="25"/>
      <c r="G489" s="121"/>
      <c r="I489" s="29"/>
      <c r="K489" s="52"/>
      <c r="M489" s="25"/>
      <c r="N489" s="55"/>
      <c r="P489" s="29"/>
      <c r="R489" s="29"/>
      <c r="T489" s="29"/>
      <c r="U489" s="29"/>
      <c r="V489" s="25"/>
      <c r="W489" s="25"/>
      <c r="X489" s="29"/>
      <c r="Y489" s="25"/>
      <c r="Z489" s="25"/>
      <c r="AA489" s="29"/>
      <c r="AB489" s="25"/>
      <c r="AC489" s="25"/>
      <c r="AD489" s="29"/>
      <c r="AE489" s="25"/>
      <c r="AF489" s="25"/>
      <c r="AG489" s="29"/>
      <c r="AH489" s="25"/>
      <c r="AI489" s="25"/>
      <c r="AJ489" s="29"/>
      <c r="AK489" s="25"/>
      <c r="AL489" s="25"/>
      <c r="AM489" s="29"/>
      <c r="AN489" s="25"/>
      <c r="AO489" s="25"/>
      <c r="AP489" s="29"/>
      <c r="AQ489" s="25"/>
      <c r="AR489" s="25"/>
      <c r="AS489" s="29"/>
      <c r="AT489" s="25"/>
      <c r="AU489" s="25"/>
      <c r="AV489" s="29"/>
      <c r="AW489" s="25"/>
      <c r="AX489" s="128"/>
      <c r="AY489" s="57"/>
      <c r="AZ489" s="6"/>
      <c r="BA489" s="54"/>
      <c r="BB489" s="54"/>
      <c r="BC489" s="6"/>
      <c r="BD489" s="54"/>
      <c r="BE489" s="54"/>
      <c r="BF489" s="121"/>
      <c r="BG489" s="54"/>
      <c r="BH489" s="28"/>
      <c r="BI489" s="128"/>
      <c r="BJ489" s="54"/>
      <c r="BK489" s="28"/>
      <c r="BL489" s="128"/>
      <c r="BM489" s="54"/>
      <c r="BN489" s="28"/>
      <c r="BO489" s="121"/>
      <c r="BP489" s="132"/>
      <c r="BQ489" s="56"/>
      <c r="BR489" s="25"/>
      <c r="BS489" s="25"/>
      <c r="BU489" s="121"/>
      <c r="BV489" s="25"/>
      <c r="BW489" s="242"/>
      <c r="BX489" s="121"/>
      <c r="BY489" s="25"/>
      <c r="CA489" s="121"/>
      <c r="CB489" s="25"/>
      <c r="CD489" s="121"/>
      <c r="CF489" s="28"/>
      <c r="CH489" s="241"/>
      <c r="CI489" s="28"/>
      <c r="CK489" s="433"/>
      <c r="CM489" s="121"/>
      <c r="CN489" s="241"/>
      <c r="CO489" s="241"/>
      <c r="CP489" s="241"/>
      <c r="CQ489" s="725"/>
      <c r="CR489" s="241"/>
      <c r="CS489" s="433"/>
      <c r="CT489" s="241"/>
      <c r="CU489" s="241"/>
      <c r="CV489" s="241"/>
      <c r="CW489" s="54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1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436"/>
      <c r="FJ489" s="668"/>
      <c r="FK489" s="668"/>
      <c r="FL489" s="668"/>
      <c r="FM489" s="668"/>
      <c r="FN489" s="668"/>
      <c r="FO489" s="668"/>
      <c r="FP489" s="668"/>
      <c r="FQ489" s="668"/>
      <c r="FR489" s="668"/>
      <c r="FS489" s="433"/>
      <c r="FT489" s="433"/>
      <c r="FU489" s="433"/>
      <c r="FV489" s="433"/>
      <c r="FW489" s="433"/>
      <c r="FX489" s="433"/>
      <c r="FY489" s="433"/>
      <c r="FZ489" s="433"/>
      <c r="GA489" s="433"/>
      <c r="GB489" s="433"/>
      <c r="GC489" s="433"/>
      <c r="GD489" s="433"/>
      <c r="GE489" s="433"/>
      <c r="GF489" s="433"/>
      <c r="GG489" s="241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436"/>
      <c r="HJ489" s="65"/>
      <c r="HK489" s="436"/>
      <c r="HL489" s="37"/>
      <c r="HM489" s="65"/>
      <c r="HN489" s="436"/>
      <c r="HO489" s="134"/>
      <c r="HP489" s="25"/>
      <c r="HQ489" s="436"/>
      <c r="HR489" s="45"/>
      <c r="HS489" s="29"/>
      <c r="HT489" s="25"/>
      <c r="HU489" s="25"/>
      <c r="HV489" s="25"/>
      <c r="HX489" s="432"/>
      <c r="IG489" s="432"/>
      <c r="IH489" s="432"/>
      <c r="II489" s="432"/>
      <c r="IJ489" s="432"/>
      <c r="IK489" s="432"/>
      <c r="IL489" s="432"/>
      <c r="IM489" s="432"/>
      <c r="IN489" s="432"/>
      <c r="IO489" s="432"/>
      <c r="IP489" s="432"/>
      <c r="IQ489" s="432"/>
      <c r="IR489" s="432"/>
      <c r="IS489" s="432"/>
      <c r="IT489" s="432"/>
      <c r="IU489" s="432"/>
      <c r="IV489" s="432"/>
      <c r="IW489" s="432"/>
      <c r="IX489" s="432"/>
      <c r="IY489" s="432"/>
      <c r="IZ489" s="432"/>
      <c r="JA489" s="432"/>
      <c r="JB489" s="432"/>
      <c r="JC489" s="432"/>
      <c r="JD489" s="432"/>
      <c r="JE489" s="432"/>
      <c r="JF489" s="432"/>
      <c r="JG489" s="432"/>
      <c r="JH489" s="432"/>
      <c r="JI489" s="432"/>
      <c r="JJ489" s="432"/>
      <c r="JK489" s="432"/>
      <c r="JL489" s="432"/>
      <c r="JM489" s="432"/>
      <c r="JN489" s="432"/>
      <c r="JO489" s="432"/>
      <c r="JP489" s="432"/>
      <c r="JQ489" s="432"/>
      <c r="JR489" s="432"/>
      <c r="JS489" s="432"/>
      <c r="JT489" s="432"/>
      <c r="JU489" s="432"/>
    </row>
    <row r="490" spans="1:281" s="27" customFormat="1" ht="15" hidden="1" customHeight="1" x14ac:dyDescent="0.25">
      <c r="A490" s="432"/>
      <c r="B490" s="242"/>
      <c r="C490" s="29"/>
      <c r="D490" s="53"/>
      <c r="E490" s="29"/>
      <c r="F490" s="25"/>
      <c r="G490" s="121"/>
      <c r="I490" s="29"/>
      <c r="K490" s="52"/>
      <c r="M490" s="25"/>
      <c r="N490" s="55"/>
      <c r="P490" s="29"/>
      <c r="R490" s="29"/>
      <c r="T490" s="29"/>
      <c r="U490" s="29"/>
      <c r="V490" s="25"/>
      <c r="W490" s="25"/>
      <c r="X490" s="29"/>
      <c r="Y490" s="25"/>
      <c r="Z490" s="25"/>
      <c r="AA490" s="29"/>
      <c r="AB490" s="25"/>
      <c r="AC490" s="25"/>
      <c r="AD490" s="29"/>
      <c r="AE490" s="25"/>
      <c r="AF490" s="25"/>
      <c r="AG490" s="29"/>
      <c r="AH490" s="25"/>
      <c r="AI490" s="25"/>
      <c r="AJ490" s="29"/>
      <c r="AK490" s="25"/>
      <c r="AL490" s="25"/>
      <c r="AM490" s="29"/>
      <c r="AN490" s="25"/>
      <c r="AO490" s="25"/>
      <c r="AP490" s="29"/>
      <c r="AQ490" s="25"/>
      <c r="AR490" s="25"/>
      <c r="AS490" s="29"/>
      <c r="AT490" s="25"/>
      <c r="AU490" s="25"/>
      <c r="AV490" s="29"/>
      <c r="AW490" s="25"/>
      <c r="AX490" s="128"/>
      <c r="AY490" s="57"/>
      <c r="AZ490" s="6"/>
      <c r="BA490" s="54"/>
      <c r="BB490" s="54"/>
      <c r="BC490" s="6"/>
      <c r="BD490" s="54"/>
      <c r="BE490" s="54"/>
      <c r="BF490" s="121"/>
      <c r="BG490" s="54"/>
      <c r="BH490" s="28"/>
      <c r="BI490" s="128"/>
      <c r="BJ490" s="54"/>
      <c r="BK490" s="28"/>
      <c r="BL490" s="128"/>
      <c r="BM490" s="54"/>
      <c r="BN490" s="28"/>
      <c r="BO490" s="121"/>
      <c r="BP490" s="132"/>
      <c r="BQ490" s="56"/>
      <c r="BR490" s="25"/>
      <c r="BS490" s="25"/>
      <c r="BU490" s="121"/>
      <c r="BV490" s="25"/>
      <c r="BW490" s="242"/>
      <c r="BX490" s="121"/>
      <c r="BY490" s="25"/>
      <c r="CA490" s="121"/>
      <c r="CB490" s="25"/>
      <c r="CD490" s="121"/>
      <c r="CF490" s="28"/>
      <c r="CH490" s="241"/>
      <c r="CI490" s="28"/>
      <c r="CK490" s="433"/>
      <c r="CM490" s="121"/>
      <c r="CN490" s="241"/>
      <c r="CO490" s="241"/>
      <c r="CP490" s="241"/>
      <c r="CQ490" s="725"/>
      <c r="CR490" s="241"/>
      <c r="CS490" s="433"/>
      <c r="CT490" s="241"/>
      <c r="CU490" s="241"/>
      <c r="CV490" s="241"/>
      <c r="CW490" s="54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1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436"/>
      <c r="FJ490" s="668"/>
      <c r="FK490" s="668"/>
      <c r="FL490" s="668"/>
      <c r="FM490" s="668"/>
      <c r="FN490" s="668"/>
      <c r="FO490" s="668"/>
      <c r="FP490" s="668"/>
      <c r="FQ490" s="668"/>
      <c r="FR490" s="668"/>
      <c r="FS490" s="433"/>
      <c r="FT490" s="433"/>
      <c r="FU490" s="433"/>
      <c r="FV490" s="433"/>
      <c r="FW490" s="433"/>
      <c r="FX490" s="433"/>
      <c r="FY490" s="433"/>
      <c r="FZ490" s="433"/>
      <c r="GA490" s="433"/>
      <c r="GB490" s="433"/>
      <c r="GC490" s="433"/>
      <c r="GD490" s="433"/>
      <c r="GE490" s="433"/>
      <c r="GF490" s="433"/>
      <c r="GG490" s="241"/>
      <c r="GH490" s="65"/>
      <c r="GI490" s="65"/>
      <c r="GJ490" s="65"/>
      <c r="GK490" s="65"/>
      <c r="GL490" s="65"/>
      <c r="GM490" s="65"/>
      <c r="GN490" s="65"/>
      <c r="GO490" s="65"/>
      <c r="GP490" s="65"/>
      <c r="GQ490" s="65"/>
      <c r="GR490" s="65"/>
      <c r="GS490" s="65"/>
      <c r="GT490" s="65"/>
      <c r="GU490" s="65"/>
      <c r="GV490" s="65"/>
      <c r="GW490" s="65"/>
      <c r="GX490" s="65"/>
      <c r="GY490" s="65"/>
      <c r="GZ490" s="65"/>
      <c r="HA490" s="65"/>
      <c r="HB490" s="65"/>
      <c r="HC490" s="65"/>
      <c r="HD490" s="65"/>
      <c r="HE490" s="65"/>
      <c r="HF490" s="65"/>
      <c r="HG490" s="65"/>
      <c r="HH490" s="65"/>
      <c r="HI490" s="436"/>
      <c r="HJ490" s="65"/>
      <c r="HK490" s="436"/>
      <c r="HL490" s="37"/>
      <c r="HM490" s="65"/>
      <c r="HN490" s="436"/>
      <c r="HO490" s="134"/>
      <c r="HP490" s="25"/>
      <c r="HQ490" s="436"/>
      <c r="HR490" s="45"/>
      <c r="HS490" s="29"/>
      <c r="HT490" s="25"/>
      <c r="HU490" s="25"/>
      <c r="HV490" s="25"/>
      <c r="HX490" s="432"/>
      <c r="IG490" s="432"/>
      <c r="IH490" s="432"/>
      <c r="II490" s="432"/>
      <c r="IJ490" s="432"/>
      <c r="IK490" s="432"/>
      <c r="IL490" s="432"/>
      <c r="IM490" s="432"/>
      <c r="IN490" s="432"/>
      <c r="IO490" s="432"/>
      <c r="IP490" s="432"/>
      <c r="IQ490" s="432"/>
      <c r="IR490" s="432"/>
      <c r="IS490" s="432"/>
      <c r="IT490" s="432"/>
      <c r="IU490" s="432"/>
      <c r="IV490" s="432"/>
      <c r="IW490" s="432"/>
      <c r="IX490" s="432"/>
      <c r="IY490" s="432"/>
      <c r="IZ490" s="432"/>
      <c r="JA490" s="432"/>
      <c r="JB490" s="432"/>
      <c r="JC490" s="432"/>
      <c r="JD490" s="432"/>
      <c r="JE490" s="432"/>
      <c r="JF490" s="432"/>
      <c r="JG490" s="432"/>
      <c r="JH490" s="432"/>
      <c r="JI490" s="432"/>
      <c r="JJ490" s="432"/>
      <c r="JK490" s="432"/>
      <c r="JL490" s="432"/>
      <c r="JM490" s="432"/>
      <c r="JN490" s="432"/>
      <c r="JO490" s="432"/>
      <c r="JP490" s="432"/>
      <c r="JQ490" s="432"/>
      <c r="JR490" s="432"/>
      <c r="JS490" s="432"/>
      <c r="JT490" s="432"/>
      <c r="JU490" s="432"/>
    </row>
    <row r="491" spans="1:281" s="27" customFormat="1" ht="15" hidden="1" customHeight="1" x14ac:dyDescent="0.25">
      <c r="A491" s="432"/>
      <c r="B491" s="242"/>
      <c r="C491" s="29"/>
      <c r="D491" s="53"/>
      <c r="E491" s="29"/>
      <c r="F491" s="25"/>
      <c r="G491" s="121"/>
      <c r="I491" s="29"/>
      <c r="K491" s="52"/>
      <c r="M491" s="25"/>
      <c r="N491" s="55"/>
      <c r="P491" s="29"/>
      <c r="R491" s="29"/>
      <c r="T491" s="29"/>
      <c r="U491" s="29"/>
      <c r="V491" s="25"/>
      <c r="W491" s="25"/>
      <c r="X491" s="29"/>
      <c r="Y491" s="25"/>
      <c r="Z491" s="25"/>
      <c r="AA491" s="29"/>
      <c r="AB491" s="25"/>
      <c r="AC491" s="25"/>
      <c r="AD491" s="29"/>
      <c r="AE491" s="25"/>
      <c r="AF491" s="25"/>
      <c r="AG491" s="29"/>
      <c r="AH491" s="25"/>
      <c r="AI491" s="25"/>
      <c r="AJ491" s="29"/>
      <c r="AK491" s="25"/>
      <c r="AL491" s="25"/>
      <c r="AM491" s="29"/>
      <c r="AN491" s="25"/>
      <c r="AO491" s="25"/>
      <c r="AP491" s="29"/>
      <c r="AQ491" s="25"/>
      <c r="AR491" s="25"/>
      <c r="AS491" s="29"/>
      <c r="AT491" s="25"/>
      <c r="AU491" s="25"/>
      <c r="AV491" s="29"/>
      <c r="AW491" s="25"/>
      <c r="AX491" s="128"/>
      <c r="AY491" s="57"/>
      <c r="AZ491" s="6"/>
      <c r="BA491" s="54"/>
      <c r="BB491" s="54"/>
      <c r="BC491" s="6"/>
      <c r="BD491" s="54"/>
      <c r="BE491" s="54"/>
      <c r="BF491" s="121"/>
      <c r="BG491" s="54"/>
      <c r="BH491" s="28"/>
      <c r="BI491" s="128"/>
      <c r="BJ491" s="54"/>
      <c r="BK491" s="28"/>
      <c r="BL491" s="128"/>
      <c r="BM491" s="54"/>
      <c r="BN491" s="28"/>
      <c r="BO491" s="121"/>
      <c r="BP491" s="132"/>
      <c r="BQ491" s="56"/>
      <c r="BR491" s="25"/>
      <c r="BS491" s="25"/>
      <c r="BU491" s="121"/>
      <c r="BV491" s="25"/>
      <c r="BW491" s="242"/>
      <c r="BX491" s="121"/>
      <c r="BY491" s="25"/>
      <c r="CA491" s="121"/>
      <c r="CB491" s="25"/>
      <c r="CD491" s="121"/>
      <c r="CF491" s="28"/>
      <c r="CH491" s="241"/>
      <c r="CI491" s="28"/>
      <c r="CK491" s="433"/>
      <c r="CM491" s="121"/>
      <c r="CN491" s="241"/>
      <c r="CO491" s="241"/>
      <c r="CP491" s="241"/>
      <c r="CQ491" s="725"/>
      <c r="CR491" s="241"/>
      <c r="CS491" s="433"/>
      <c r="CT491" s="241"/>
      <c r="CU491" s="241"/>
      <c r="CV491" s="241"/>
      <c r="CW491" s="54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1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436"/>
      <c r="FJ491" s="668"/>
      <c r="FK491" s="668"/>
      <c r="FL491" s="668"/>
      <c r="FM491" s="668"/>
      <c r="FN491" s="668"/>
      <c r="FO491" s="668"/>
      <c r="FP491" s="668"/>
      <c r="FQ491" s="668"/>
      <c r="FR491" s="668"/>
      <c r="FS491" s="433"/>
      <c r="FT491" s="433"/>
      <c r="FU491" s="433"/>
      <c r="FV491" s="433"/>
      <c r="FW491" s="433"/>
      <c r="FX491" s="433"/>
      <c r="FY491" s="433"/>
      <c r="FZ491" s="433"/>
      <c r="GA491" s="433"/>
      <c r="GB491" s="433"/>
      <c r="GC491" s="433"/>
      <c r="GD491" s="433"/>
      <c r="GE491" s="433"/>
      <c r="GF491" s="433"/>
      <c r="GG491" s="241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436"/>
      <c r="HJ491" s="65"/>
      <c r="HK491" s="436"/>
      <c r="HL491" s="37"/>
      <c r="HM491" s="65"/>
      <c r="HN491" s="436"/>
      <c r="HO491" s="134"/>
      <c r="HP491" s="25"/>
      <c r="HQ491" s="436"/>
      <c r="HR491" s="45"/>
      <c r="HS491" s="29"/>
      <c r="HT491" s="25"/>
      <c r="HU491" s="25"/>
      <c r="HV491" s="25"/>
      <c r="HX491" s="432"/>
      <c r="IG491" s="432"/>
      <c r="IH491" s="432"/>
      <c r="II491" s="432"/>
      <c r="IJ491" s="432"/>
      <c r="IK491" s="432"/>
      <c r="IL491" s="432"/>
      <c r="IM491" s="432"/>
      <c r="IN491" s="432"/>
      <c r="IO491" s="432"/>
      <c r="IP491" s="432"/>
      <c r="IQ491" s="432"/>
      <c r="IR491" s="432"/>
      <c r="IS491" s="432"/>
      <c r="IT491" s="432"/>
      <c r="IU491" s="432"/>
      <c r="IV491" s="432"/>
      <c r="IW491" s="432"/>
      <c r="IX491" s="432"/>
      <c r="IY491" s="432"/>
      <c r="IZ491" s="432"/>
      <c r="JA491" s="432"/>
      <c r="JB491" s="432"/>
      <c r="JC491" s="432"/>
      <c r="JD491" s="432"/>
      <c r="JE491" s="432"/>
      <c r="JF491" s="432"/>
      <c r="JG491" s="432"/>
      <c r="JH491" s="432"/>
      <c r="JI491" s="432"/>
      <c r="JJ491" s="432"/>
      <c r="JK491" s="432"/>
      <c r="JL491" s="432"/>
      <c r="JM491" s="432"/>
      <c r="JN491" s="432"/>
      <c r="JO491" s="432"/>
      <c r="JP491" s="432"/>
      <c r="JQ491" s="432"/>
      <c r="JR491" s="432"/>
      <c r="JS491" s="432"/>
      <c r="JT491" s="432"/>
      <c r="JU491" s="432"/>
    </row>
    <row r="492" spans="1:281" s="27" customFormat="1" ht="15" hidden="1" customHeight="1" x14ac:dyDescent="0.25">
      <c r="A492" s="432"/>
      <c r="B492" s="242"/>
      <c r="C492" s="29"/>
      <c r="D492" s="53"/>
      <c r="E492" s="29"/>
      <c r="F492" s="25"/>
      <c r="G492" s="121"/>
      <c r="I492" s="29"/>
      <c r="K492" s="52"/>
      <c r="M492" s="25"/>
      <c r="N492" s="55"/>
      <c r="P492" s="29"/>
      <c r="R492" s="29"/>
      <c r="T492" s="29"/>
      <c r="U492" s="29"/>
      <c r="V492" s="25"/>
      <c r="W492" s="25"/>
      <c r="X492" s="29"/>
      <c r="Y492" s="25"/>
      <c r="Z492" s="25"/>
      <c r="AA492" s="29"/>
      <c r="AB492" s="25"/>
      <c r="AC492" s="25"/>
      <c r="AD492" s="29"/>
      <c r="AE492" s="25"/>
      <c r="AF492" s="25"/>
      <c r="AG492" s="29"/>
      <c r="AH492" s="25"/>
      <c r="AI492" s="25"/>
      <c r="AJ492" s="29"/>
      <c r="AK492" s="25"/>
      <c r="AL492" s="25"/>
      <c r="AM492" s="29"/>
      <c r="AN492" s="25"/>
      <c r="AO492" s="25"/>
      <c r="AP492" s="29"/>
      <c r="AQ492" s="25"/>
      <c r="AR492" s="25"/>
      <c r="AS492" s="29"/>
      <c r="AT492" s="25"/>
      <c r="AU492" s="25"/>
      <c r="AV492" s="29"/>
      <c r="AW492" s="25"/>
      <c r="AX492" s="128"/>
      <c r="AY492" s="57"/>
      <c r="AZ492" s="6"/>
      <c r="BA492" s="54"/>
      <c r="BB492" s="54"/>
      <c r="BC492" s="6"/>
      <c r="BD492" s="54"/>
      <c r="BE492" s="54"/>
      <c r="BF492" s="121"/>
      <c r="BG492" s="54"/>
      <c r="BH492" s="28"/>
      <c r="BI492" s="128"/>
      <c r="BJ492" s="54"/>
      <c r="BK492" s="28"/>
      <c r="BL492" s="128"/>
      <c r="BM492" s="54"/>
      <c r="BN492" s="28"/>
      <c r="BO492" s="121"/>
      <c r="BP492" s="132"/>
      <c r="BQ492" s="56"/>
      <c r="BR492" s="25"/>
      <c r="BS492" s="25"/>
      <c r="BU492" s="121"/>
      <c r="BV492" s="25"/>
      <c r="BW492" s="242"/>
      <c r="BX492" s="121"/>
      <c r="BY492" s="25"/>
      <c r="CA492" s="121"/>
      <c r="CB492" s="25"/>
      <c r="CD492" s="121"/>
      <c r="CF492" s="28"/>
      <c r="CH492" s="241"/>
      <c r="CI492" s="28"/>
      <c r="CK492" s="433"/>
      <c r="CM492" s="121"/>
      <c r="CN492" s="241"/>
      <c r="CO492" s="241"/>
      <c r="CP492" s="241"/>
      <c r="CQ492" s="725"/>
      <c r="CR492" s="241"/>
      <c r="CS492" s="433"/>
      <c r="CT492" s="241"/>
      <c r="CU492" s="241"/>
      <c r="CV492" s="241"/>
      <c r="CW492" s="54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1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436"/>
      <c r="FJ492" s="668"/>
      <c r="FK492" s="668"/>
      <c r="FL492" s="668"/>
      <c r="FM492" s="668"/>
      <c r="FN492" s="668"/>
      <c r="FO492" s="668"/>
      <c r="FP492" s="668"/>
      <c r="FQ492" s="668"/>
      <c r="FR492" s="668"/>
      <c r="FS492" s="433"/>
      <c r="FT492" s="433"/>
      <c r="FU492" s="433"/>
      <c r="FV492" s="433"/>
      <c r="FW492" s="433"/>
      <c r="FX492" s="433"/>
      <c r="FY492" s="433"/>
      <c r="FZ492" s="433"/>
      <c r="GA492" s="433"/>
      <c r="GB492" s="433"/>
      <c r="GC492" s="433"/>
      <c r="GD492" s="433"/>
      <c r="GE492" s="433"/>
      <c r="GF492" s="433"/>
      <c r="GG492" s="241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436"/>
      <c r="HJ492" s="65"/>
      <c r="HK492" s="436"/>
      <c r="HL492" s="37"/>
      <c r="HM492" s="65"/>
      <c r="HN492" s="436"/>
      <c r="HO492" s="134"/>
      <c r="HP492" s="25"/>
      <c r="HQ492" s="436"/>
      <c r="HR492" s="45"/>
      <c r="HS492" s="29"/>
      <c r="HT492" s="25"/>
      <c r="HU492" s="25"/>
      <c r="HV492" s="25"/>
      <c r="HX492" s="432"/>
      <c r="IG492" s="432"/>
      <c r="IH492" s="432"/>
      <c r="II492" s="432"/>
      <c r="IJ492" s="432"/>
      <c r="IK492" s="432"/>
      <c r="IL492" s="432"/>
      <c r="IM492" s="432"/>
      <c r="IN492" s="432"/>
      <c r="IO492" s="432"/>
      <c r="IP492" s="432"/>
      <c r="IQ492" s="432"/>
      <c r="IR492" s="432"/>
      <c r="IS492" s="432"/>
      <c r="IT492" s="432"/>
      <c r="IU492" s="432"/>
      <c r="IV492" s="432"/>
      <c r="IW492" s="432"/>
      <c r="IX492" s="432"/>
      <c r="IY492" s="432"/>
      <c r="IZ492" s="432"/>
      <c r="JA492" s="432"/>
      <c r="JB492" s="432"/>
      <c r="JC492" s="432"/>
      <c r="JD492" s="432"/>
      <c r="JE492" s="432"/>
      <c r="JF492" s="432"/>
      <c r="JG492" s="432"/>
      <c r="JH492" s="432"/>
      <c r="JI492" s="432"/>
      <c r="JJ492" s="432"/>
      <c r="JK492" s="432"/>
      <c r="JL492" s="432"/>
      <c r="JM492" s="432"/>
      <c r="JN492" s="432"/>
      <c r="JO492" s="432"/>
      <c r="JP492" s="432"/>
      <c r="JQ492" s="432"/>
      <c r="JR492" s="432"/>
      <c r="JS492" s="432"/>
      <c r="JT492" s="432"/>
      <c r="JU492" s="432"/>
    </row>
    <row r="493" spans="1:281" s="27" customFormat="1" ht="15" hidden="1" customHeight="1" x14ac:dyDescent="0.25">
      <c r="A493" s="432"/>
      <c r="B493" s="242"/>
      <c r="C493" s="29"/>
      <c r="D493" s="53"/>
      <c r="E493" s="29"/>
      <c r="F493" s="25"/>
      <c r="G493" s="121"/>
      <c r="I493" s="29"/>
      <c r="K493" s="52"/>
      <c r="M493" s="25"/>
      <c r="N493" s="55"/>
      <c r="P493" s="29"/>
      <c r="R493" s="29"/>
      <c r="T493" s="29"/>
      <c r="U493" s="29"/>
      <c r="V493" s="25"/>
      <c r="W493" s="25"/>
      <c r="X493" s="29"/>
      <c r="Y493" s="25"/>
      <c r="Z493" s="25"/>
      <c r="AA493" s="29"/>
      <c r="AB493" s="25"/>
      <c r="AC493" s="25"/>
      <c r="AD493" s="29"/>
      <c r="AE493" s="25"/>
      <c r="AF493" s="25"/>
      <c r="AG493" s="29"/>
      <c r="AH493" s="25"/>
      <c r="AI493" s="25"/>
      <c r="AJ493" s="29"/>
      <c r="AK493" s="25"/>
      <c r="AL493" s="25"/>
      <c r="AM493" s="29"/>
      <c r="AN493" s="25"/>
      <c r="AO493" s="25"/>
      <c r="AP493" s="29"/>
      <c r="AQ493" s="25"/>
      <c r="AR493" s="25"/>
      <c r="AS493" s="29"/>
      <c r="AT493" s="25"/>
      <c r="AU493" s="25"/>
      <c r="AV493" s="29"/>
      <c r="AW493" s="25"/>
      <c r="AX493" s="128"/>
      <c r="AY493" s="57"/>
      <c r="AZ493" s="6"/>
      <c r="BA493" s="54"/>
      <c r="BB493" s="54"/>
      <c r="BC493" s="6"/>
      <c r="BD493" s="54"/>
      <c r="BE493" s="54"/>
      <c r="BF493" s="121"/>
      <c r="BG493" s="54"/>
      <c r="BH493" s="28"/>
      <c r="BI493" s="128"/>
      <c r="BJ493" s="54"/>
      <c r="BK493" s="28"/>
      <c r="BL493" s="128"/>
      <c r="BM493" s="54"/>
      <c r="BN493" s="28"/>
      <c r="BO493" s="121"/>
      <c r="BP493" s="132"/>
      <c r="BQ493" s="56"/>
      <c r="BR493" s="25"/>
      <c r="BS493" s="25"/>
      <c r="BU493" s="121"/>
      <c r="BV493" s="25"/>
      <c r="BW493" s="242"/>
      <c r="BX493" s="121"/>
      <c r="BY493" s="25"/>
      <c r="CA493" s="121"/>
      <c r="CB493" s="25"/>
      <c r="CD493" s="121"/>
      <c r="CF493" s="28"/>
      <c r="CH493" s="241"/>
      <c r="CI493" s="28"/>
      <c r="CK493" s="433"/>
      <c r="CM493" s="121"/>
      <c r="CN493" s="241"/>
      <c r="CO493" s="241"/>
      <c r="CP493" s="241"/>
      <c r="CQ493" s="725"/>
      <c r="CR493" s="241"/>
      <c r="CS493" s="433"/>
      <c r="CT493" s="241"/>
      <c r="CU493" s="241"/>
      <c r="CV493" s="241"/>
      <c r="CW493" s="54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1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436"/>
      <c r="FJ493" s="668"/>
      <c r="FK493" s="668"/>
      <c r="FL493" s="668"/>
      <c r="FM493" s="668"/>
      <c r="FN493" s="668"/>
      <c r="FO493" s="668"/>
      <c r="FP493" s="668"/>
      <c r="FQ493" s="668"/>
      <c r="FR493" s="668"/>
      <c r="FS493" s="433"/>
      <c r="FT493" s="433"/>
      <c r="FU493" s="433"/>
      <c r="FV493" s="433"/>
      <c r="FW493" s="433"/>
      <c r="FX493" s="433"/>
      <c r="FY493" s="433"/>
      <c r="FZ493" s="433"/>
      <c r="GA493" s="433"/>
      <c r="GB493" s="433"/>
      <c r="GC493" s="433"/>
      <c r="GD493" s="433"/>
      <c r="GE493" s="433"/>
      <c r="GF493" s="433"/>
      <c r="GG493" s="241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436"/>
      <c r="HJ493" s="65"/>
      <c r="HK493" s="436"/>
      <c r="HL493" s="37"/>
      <c r="HM493" s="65"/>
      <c r="HN493" s="436"/>
      <c r="HO493" s="134"/>
      <c r="HP493" s="25"/>
      <c r="HQ493" s="436"/>
      <c r="HR493" s="45"/>
      <c r="HS493" s="29"/>
      <c r="HT493" s="25"/>
      <c r="HU493" s="25"/>
      <c r="HV493" s="25"/>
      <c r="HX493" s="432"/>
      <c r="IG493" s="432"/>
      <c r="IH493" s="432"/>
      <c r="II493" s="432"/>
      <c r="IJ493" s="432"/>
      <c r="IK493" s="432"/>
      <c r="IL493" s="432"/>
      <c r="IM493" s="432"/>
      <c r="IN493" s="432"/>
      <c r="IO493" s="432"/>
      <c r="IP493" s="432"/>
      <c r="IQ493" s="432"/>
      <c r="IR493" s="432"/>
      <c r="IS493" s="432"/>
      <c r="IT493" s="432"/>
      <c r="IU493" s="432"/>
      <c r="IV493" s="432"/>
      <c r="IW493" s="432"/>
      <c r="IX493" s="432"/>
      <c r="IY493" s="432"/>
      <c r="IZ493" s="432"/>
      <c r="JA493" s="432"/>
      <c r="JB493" s="432"/>
      <c r="JC493" s="432"/>
      <c r="JD493" s="432"/>
      <c r="JE493" s="432"/>
      <c r="JF493" s="432"/>
      <c r="JG493" s="432"/>
      <c r="JH493" s="432"/>
      <c r="JI493" s="432"/>
      <c r="JJ493" s="432"/>
      <c r="JK493" s="432"/>
      <c r="JL493" s="432"/>
      <c r="JM493" s="432"/>
      <c r="JN493" s="432"/>
      <c r="JO493" s="432"/>
      <c r="JP493" s="432"/>
      <c r="JQ493" s="432"/>
      <c r="JR493" s="432"/>
      <c r="JS493" s="432"/>
      <c r="JT493" s="432"/>
      <c r="JU493" s="432"/>
    </row>
    <row r="494" spans="1:281" s="27" customFormat="1" ht="15" hidden="1" customHeight="1" x14ac:dyDescent="0.25">
      <c r="A494" s="432"/>
      <c r="B494" s="242"/>
      <c r="C494" s="29"/>
      <c r="D494" s="53"/>
      <c r="E494" s="29"/>
      <c r="F494" s="25"/>
      <c r="G494" s="121"/>
      <c r="I494" s="29"/>
      <c r="K494" s="52"/>
      <c r="M494" s="25"/>
      <c r="N494" s="55"/>
      <c r="P494" s="29"/>
      <c r="R494" s="29"/>
      <c r="T494" s="29"/>
      <c r="U494" s="29"/>
      <c r="V494" s="25"/>
      <c r="W494" s="25"/>
      <c r="X494" s="29"/>
      <c r="Y494" s="25"/>
      <c r="Z494" s="25"/>
      <c r="AA494" s="29"/>
      <c r="AB494" s="25"/>
      <c r="AC494" s="25"/>
      <c r="AD494" s="29"/>
      <c r="AE494" s="25"/>
      <c r="AF494" s="25"/>
      <c r="AG494" s="29"/>
      <c r="AH494" s="25"/>
      <c r="AI494" s="25"/>
      <c r="AJ494" s="29"/>
      <c r="AK494" s="25"/>
      <c r="AL494" s="25"/>
      <c r="AM494" s="29"/>
      <c r="AN494" s="25"/>
      <c r="AO494" s="25"/>
      <c r="AP494" s="29"/>
      <c r="AQ494" s="25"/>
      <c r="AR494" s="25"/>
      <c r="AS494" s="29"/>
      <c r="AT494" s="25"/>
      <c r="AU494" s="25"/>
      <c r="AV494" s="29"/>
      <c r="AW494" s="25"/>
      <c r="AX494" s="128"/>
      <c r="AY494" s="57"/>
      <c r="AZ494" s="6"/>
      <c r="BA494" s="54"/>
      <c r="BB494" s="54"/>
      <c r="BC494" s="6"/>
      <c r="BD494" s="54"/>
      <c r="BE494" s="54"/>
      <c r="BF494" s="121"/>
      <c r="BG494" s="54"/>
      <c r="BH494" s="28"/>
      <c r="BI494" s="128"/>
      <c r="BJ494" s="54"/>
      <c r="BK494" s="28"/>
      <c r="BL494" s="128"/>
      <c r="BM494" s="54"/>
      <c r="BN494" s="28"/>
      <c r="BO494" s="121"/>
      <c r="BP494" s="132"/>
      <c r="BQ494" s="56"/>
      <c r="BR494" s="25"/>
      <c r="BS494" s="25"/>
      <c r="BU494" s="121"/>
      <c r="BV494" s="25"/>
      <c r="BW494" s="242"/>
      <c r="BX494" s="121"/>
      <c r="BY494" s="25"/>
      <c r="CA494" s="121"/>
      <c r="CB494" s="25"/>
      <c r="CD494" s="121"/>
      <c r="CF494" s="28"/>
      <c r="CH494" s="241"/>
      <c r="CI494" s="28"/>
      <c r="CK494" s="433"/>
      <c r="CM494" s="121"/>
      <c r="CN494" s="241"/>
      <c r="CO494" s="241"/>
      <c r="CP494" s="241"/>
      <c r="CQ494" s="725"/>
      <c r="CR494" s="241"/>
      <c r="CS494" s="433"/>
      <c r="CT494" s="241"/>
      <c r="CU494" s="241"/>
      <c r="CV494" s="241"/>
      <c r="CW494" s="54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1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436"/>
      <c r="FJ494" s="668"/>
      <c r="FK494" s="668"/>
      <c r="FL494" s="668"/>
      <c r="FM494" s="668"/>
      <c r="FN494" s="668"/>
      <c r="FO494" s="668"/>
      <c r="FP494" s="668"/>
      <c r="FQ494" s="668"/>
      <c r="FR494" s="668"/>
      <c r="FS494" s="433"/>
      <c r="FT494" s="433"/>
      <c r="FU494" s="433"/>
      <c r="FV494" s="433"/>
      <c r="FW494" s="433"/>
      <c r="FX494" s="433"/>
      <c r="FY494" s="433"/>
      <c r="FZ494" s="433"/>
      <c r="GA494" s="433"/>
      <c r="GB494" s="433"/>
      <c r="GC494" s="433"/>
      <c r="GD494" s="433"/>
      <c r="GE494" s="433"/>
      <c r="GF494" s="433"/>
      <c r="GG494" s="241"/>
      <c r="GH494" s="65"/>
      <c r="GI494" s="65"/>
      <c r="GJ494" s="65"/>
      <c r="GK494" s="65"/>
      <c r="GL494" s="65"/>
      <c r="GM494" s="65"/>
      <c r="GN494" s="65"/>
      <c r="GO494" s="65"/>
      <c r="GP494" s="65"/>
      <c r="GQ494" s="65"/>
      <c r="GR494" s="65"/>
      <c r="GS494" s="65"/>
      <c r="GT494" s="65"/>
      <c r="GU494" s="65"/>
      <c r="GV494" s="65"/>
      <c r="GW494" s="65"/>
      <c r="GX494" s="65"/>
      <c r="GY494" s="65"/>
      <c r="GZ494" s="65"/>
      <c r="HA494" s="65"/>
      <c r="HB494" s="65"/>
      <c r="HC494" s="65"/>
      <c r="HD494" s="65"/>
      <c r="HE494" s="65"/>
      <c r="HF494" s="65"/>
      <c r="HG494" s="65"/>
      <c r="HH494" s="65"/>
      <c r="HI494" s="436"/>
      <c r="HJ494" s="65"/>
      <c r="HK494" s="436"/>
      <c r="HL494" s="37"/>
      <c r="HM494" s="65"/>
      <c r="HN494" s="436"/>
      <c r="HO494" s="134"/>
      <c r="HP494" s="25"/>
      <c r="HQ494" s="436"/>
      <c r="HR494" s="45"/>
      <c r="HS494" s="29"/>
      <c r="HT494" s="25"/>
      <c r="HU494" s="25"/>
      <c r="HV494" s="25"/>
      <c r="HX494" s="432"/>
      <c r="IG494" s="432"/>
      <c r="IH494" s="432"/>
      <c r="II494" s="432"/>
      <c r="IJ494" s="432"/>
      <c r="IK494" s="432"/>
      <c r="IL494" s="432"/>
      <c r="IM494" s="432"/>
      <c r="IN494" s="432"/>
      <c r="IO494" s="432"/>
      <c r="IP494" s="432"/>
      <c r="IQ494" s="432"/>
      <c r="IR494" s="432"/>
      <c r="IS494" s="432"/>
      <c r="IT494" s="432"/>
      <c r="IU494" s="432"/>
      <c r="IV494" s="432"/>
      <c r="IW494" s="432"/>
      <c r="IX494" s="432"/>
      <c r="IY494" s="432"/>
      <c r="IZ494" s="432"/>
      <c r="JA494" s="432"/>
      <c r="JB494" s="432"/>
      <c r="JC494" s="432"/>
      <c r="JD494" s="432"/>
      <c r="JE494" s="432"/>
      <c r="JF494" s="432"/>
      <c r="JG494" s="432"/>
      <c r="JH494" s="432"/>
      <c r="JI494" s="432"/>
      <c r="JJ494" s="432"/>
      <c r="JK494" s="432"/>
      <c r="JL494" s="432"/>
      <c r="JM494" s="432"/>
      <c r="JN494" s="432"/>
      <c r="JO494" s="432"/>
      <c r="JP494" s="432"/>
      <c r="JQ494" s="432"/>
      <c r="JR494" s="432"/>
      <c r="JS494" s="432"/>
      <c r="JT494" s="432"/>
      <c r="JU494" s="432"/>
    </row>
    <row r="495" spans="1:281" s="27" customFormat="1" ht="15" hidden="1" customHeight="1" x14ac:dyDescent="0.25">
      <c r="A495" s="432"/>
      <c r="B495" s="242"/>
      <c r="C495" s="29"/>
      <c r="D495" s="53"/>
      <c r="E495" s="29"/>
      <c r="F495" s="25"/>
      <c r="G495" s="121"/>
      <c r="I495" s="29"/>
      <c r="K495" s="52"/>
      <c r="M495" s="25"/>
      <c r="N495" s="55"/>
      <c r="P495" s="29"/>
      <c r="R495" s="29"/>
      <c r="T495" s="29"/>
      <c r="U495" s="29"/>
      <c r="V495" s="25"/>
      <c r="W495" s="25"/>
      <c r="X495" s="29"/>
      <c r="Y495" s="25"/>
      <c r="Z495" s="25"/>
      <c r="AA495" s="29"/>
      <c r="AB495" s="25"/>
      <c r="AC495" s="25"/>
      <c r="AD495" s="29"/>
      <c r="AE495" s="25"/>
      <c r="AF495" s="25"/>
      <c r="AG495" s="29"/>
      <c r="AH495" s="25"/>
      <c r="AI495" s="25"/>
      <c r="AJ495" s="29"/>
      <c r="AK495" s="25"/>
      <c r="AL495" s="25"/>
      <c r="AM495" s="29"/>
      <c r="AN495" s="25"/>
      <c r="AO495" s="25"/>
      <c r="AP495" s="29"/>
      <c r="AQ495" s="25"/>
      <c r="AR495" s="25"/>
      <c r="AS495" s="29"/>
      <c r="AT495" s="25"/>
      <c r="AU495" s="25"/>
      <c r="AV495" s="29"/>
      <c r="AW495" s="25"/>
      <c r="AX495" s="128"/>
      <c r="AY495" s="57"/>
      <c r="AZ495" s="6"/>
      <c r="BA495" s="54"/>
      <c r="BB495" s="54"/>
      <c r="BC495" s="6"/>
      <c r="BD495" s="54"/>
      <c r="BE495" s="54"/>
      <c r="BF495" s="121"/>
      <c r="BG495" s="54"/>
      <c r="BH495" s="28"/>
      <c r="BI495" s="128"/>
      <c r="BJ495" s="54"/>
      <c r="BK495" s="28"/>
      <c r="BL495" s="128"/>
      <c r="BM495" s="54"/>
      <c r="BN495" s="28"/>
      <c r="BO495" s="121"/>
      <c r="BP495" s="132"/>
      <c r="BQ495" s="56"/>
      <c r="BR495" s="25"/>
      <c r="BS495" s="25"/>
      <c r="BU495" s="121"/>
      <c r="BV495" s="25"/>
      <c r="BW495" s="242"/>
      <c r="BX495" s="121"/>
      <c r="BY495" s="25"/>
      <c r="CA495" s="121"/>
      <c r="CB495" s="25"/>
      <c r="CD495" s="121"/>
      <c r="CF495" s="28"/>
      <c r="CH495" s="241"/>
      <c r="CI495" s="28"/>
      <c r="CK495" s="433"/>
      <c r="CM495" s="121"/>
      <c r="CN495" s="241"/>
      <c r="CO495" s="241"/>
      <c r="CP495" s="241"/>
      <c r="CQ495" s="725"/>
      <c r="CR495" s="241"/>
      <c r="CS495" s="433"/>
      <c r="CT495" s="241"/>
      <c r="CU495" s="241"/>
      <c r="CV495" s="241"/>
      <c r="CW495" s="54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436"/>
      <c r="FJ495" s="668"/>
      <c r="FK495" s="668"/>
      <c r="FL495" s="668"/>
      <c r="FM495" s="668"/>
      <c r="FN495" s="668"/>
      <c r="FO495" s="668"/>
      <c r="FP495" s="668"/>
      <c r="FQ495" s="668"/>
      <c r="FR495" s="668"/>
      <c r="FS495" s="433"/>
      <c r="FT495" s="433"/>
      <c r="FU495" s="433"/>
      <c r="FV495" s="433"/>
      <c r="FW495" s="433"/>
      <c r="FX495" s="433"/>
      <c r="FY495" s="433"/>
      <c r="FZ495" s="433"/>
      <c r="GA495" s="433"/>
      <c r="GB495" s="433"/>
      <c r="GC495" s="433"/>
      <c r="GD495" s="433"/>
      <c r="GE495" s="433"/>
      <c r="GF495" s="433"/>
      <c r="GG495" s="241"/>
      <c r="GH495" s="65"/>
      <c r="GI495" s="65"/>
      <c r="GJ495" s="65"/>
      <c r="GK495" s="65"/>
      <c r="GL495" s="65"/>
      <c r="GM495" s="65"/>
      <c r="GN495" s="65"/>
      <c r="GO495" s="65"/>
      <c r="GP495" s="65"/>
      <c r="GQ495" s="65"/>
      <c r="GR495" s="65"/>
      <c r="GS495" s="65"/>
      <c r="GT495" s="65"/>
      <c r="GU495" s="65"/>
      <c r="GV495" s="65"/>
      <c r="GW495" s="65"/>
      <c r="GX495" s="65"/>
      <c r="GY495" s="65"/>
      <c r="GZ495" s="65"/>
      <c r="HA495" s="65"/>
      <c r="HB495" s="65"/>
      <c r="HC495" s="65"/>
      <c r="HD495" s="65"/>
      <c r="HE495" s="65"/>
      <c r="HF495" s="65"/>
      <c r="HG495" s="65"/>
      <c r="HH495" s="65"/>
      <c r="HI495" s="436"/>
      <c r="HJ495" s="65"/>
      <c r="HK495" s="436"/>
      <c r="HL495" s="37"/>
      <c r="HM495" s="65"/>
      <c r="HN495" s="436"/>
      <c r="HO495" s="134"/>
      <c r="HP495" s="25"/>
      <c r="HQ495" s="436"/>
      <c r="HR495" s="45"/>
      <c r="HS495" s="29"/>
      <c r="HT495" s="25"/>
      <c r="HU495" s="25"/>
      <c r="HV495" s="25"/>
      <c r="HX495" s="432"/>
      <c r="IG495" s="432"/>
      <c r="IH495" s="432"/>
      <c r="II495" s="432"/>
      <c r="IJ495" s="432"/>
      <c r="IK495" s="432"/>
      <c r="IL495" s="432"/>
      <c r="IM495" s="432"/>
      <c r="IN495" s="432"/>
      <c r="IO495" s="432"/>
      <c r="IP495" s="432"/>
      <c r="IQ495" s="432"/>
      <c r="IR495" s="432"/>
      <c r="IS495" s="432"/>
      <c r="IT495" s="432"/>
      <c r="IU495" s="432"/>
      <c r="IV495" s="432"/>
      <c r="IW495" s="432"/>
      <c r="IX495" s="432"/>
      <c r="IY495" s="432"/>
      <c r="IZ495" s="432"/>
      <c r="JA495" s="432"/>
      <c r="JB495" s="432"/>
      <c r="JC495" s="432"/>
      <c r="JD495" s="432"/>
      <c r="JE495" s="432"/>
      <c r="JF495" s="432"/>
      <c r="JG495" s="432"/>
      <c r="JH495" s="432"/>
      <c r="JI495" s="432"/>
      <c r="JJ495" s="432"/>
      <c r="JK495" s="432"/>
      <c r="JL495" s="432"/>
      <c r="JM495" s="432"/>
      <c r="JN495" s="432"/>
      <c r="JO495" s="432"/>
      <c r="JP495" s="432"/>
      <c r="JQ495" s="432"/>
      <c r="JR495" s="432"/>
      <c r="JS495" s="432"/>
      <c r="JT495" s="432"/>
      <c r="JU495" s="432"/>
    </row>
    <row r="496" spans="1:281" s="27" customFormat="1" ht="15" hidden="1" customHeight="1" x14ac:dyDescent="0.25">
      <c r="A496" s="432"/>
      <c r="B496" s="242"/>
      <c r="C496" s="29"/>
      <c r="D496" s="53"/>
      <c r="E496" s="29"/>
      <c r="F496" s="25"/>
      <c r="G496" s="121"/>
      <c r="I496" s="29"/>
      <c r="K496" s="52"/>
      <c r="M496" s="25"/>
      <c r="N496" s="55"/>
      <c r="P496" s="29"/>
      <c r="R496" s="29"/>
      <c r="T496" s="29"/>
      <c r="U496" s="29"/>
      <c r="V496" s="25"/>
      <c r="W496" s="25"/>
      <c r="X496" s="29"/>
      <c r="Y496" s="25"/>
      <c r="Z496" s="25"/>
      <c r="AA496" s="29"/>
      <c r="AB496" s="25"/>
      <c r="AC496" s="25"/>
      <c r="AD496" s="29"/>
      <c r="AE496" s="25"/>
      <c r="AF496" s="25"/>
      <c r="AG496" s="29"/>
      <c r="AH496" s="25"/>
      <c r="AI496" s="25"/>
      <c r="AJ496" s="29"/>
      <c r="AK496" s="25"/>
      <c r="AL496" s="25"/>
      <c r="AM496" s="29"/>
      <c r="AN496" s="25"/>
      <c r="AO496" s="25"/>
      <c r="AP496" s="29"/>
      <c r="AQ496" s="25"/>
      <c r="AR496" s="25"/>
      <c r="AS496" s="29"/>
      <c r="AT496" s="25"/>
      <c r="AU496" s="25"/>
      <c r="AV496" s="29"/>
      <c r="AW496" s="25"/>
      <c r="AX496" s="128"/>
      <c r="AY496" s="57"/>
      <c r="AZ496" s="6"/>
      <c r="BA496" s="54"/>
      <c r="BB496" s="54"/>
      <c r="BC496" s="6"/>
      <c r="BD496" s="54"/>
      <c r="BE496" s="54"/>
      <c r="BF496" s="121"/>
      <c r="BG496" s="54"/>
      <c r="BH496" s="28"/>
      <c r="BI496" s="128"/>
      <c r="BJ496" s="54"/>
      <c r="BK496" s="28"/>
      <c r="BL496" s="128"/>
      <c r="BM496" s="54"/>
      <c r="BN496" s="28"/>
      <c r="BO496" s="121"/>
      <c r="BP496" s="132"/>
      <c r="BQ496" s="56"/>
      <c r="BR496" s="25"/>
      <c r="BS496" s="25"/>
      <c r="BU496" s="121"/>
      <c r="BV496" s="25"/>
      <c r="BW496" s="242"/>
      <c r="BX496" s="121"/>
      <c r="BY496" s="25"/>
      <c r="CA496" s="121"/>
      <c r="CB496" s="25"/>
      <c r="CD496" s="121"/>
      <c r="CF496" s="28"/>
      <c r="CH496" s="241"/>
      <c r="CI496" s="28"/>
      <c r="CK496" s="433"/>
      <c r="CM496" s="121"/>
      <c r="CN496" s="241"/>
      <c r="CO496" s="241"/>
      <c r="CP496" s="241"/>
      <c r="CQ496" s="725"/>
      <c r="CR496" s="241"/>
      <c r="CS496" s="433"/>
      <c r="CT496" s="241"/>
      <c r="CU496" s="241"/>
      <c r="CV496" s="241"/>
      <c r="CW496" s="54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1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436"/>
      <c r="FJ496" s="668"/>
      <c r="FK496" s="668"/>
      <c r="FL496" s="668"/>
      <c r="FM496" s="668"/>
      <c r="FN496" s="668"/>
      <c r="FO496" s="668"/>
      <c r="FP496" s="668"/>
      <c r="FQ496" s="668"/>
      <c r="FR496" s="668"/>
      <c r="FS496" s="433"/>
      <c r="FT496" s="433"/>
      <c r="FU496" s="433"/>
      <c r="FV496" s="433"/>
      <c r="FW496" s="433"/>
      <c r="FX496" s="433"/>
      <c r="FY496" s="433"/>
      <c r="FZ496" s="433"/>
      <c r="GA496" s="433"/>
      <c r="GB496" s="433"/>
      <c r="GC496" s="433"/>
      <c r="GD496" s="433"/>
      <c r="GE496" s="433"/>
      <c r="GF496" s="433"/>
      <c r="GG496" s="241"/>
      <c r="GH496" s="65"/>
      <c r="GI496" s="65"/>
      <c r="GJ496" s="65"/>
      <c r="GK496" s="65"/>
      <c r="GL496" s="65"/>
      <c r="GM496" s="65"/>
      <c r="GN496" s="65"/>
      <c r="GO496" s="65"/>
      <c r="GP496" s="65"/>
      <c r="GQ496" s="65"/>
      <c r="GR496" s="65"/>
      <c r="GS496" s="65"/>
      <c r="GT496" s="65"/>
      <c r="GU496" s="65"/>
      <c r="GV496" s="65"/>
      <c r="GW496" s="65"/>
      <c r="GX496" s="65"/>
      <c r="GY496" s="65"/>
      <c r="GZ496" s="65"/>
      <c r="HA496" s="65"/>
      <c r="HB496" s="65"/>
      <c r="HC496" s="65"/>
      <c r="HD496" s="65"/>
      <c r="HE496" s="65"/>
      <c r="HF496" s="65"/>
      <c r="HG496" s="65"/>
      <c r="HH496" s="65"/>
      <c r="HI496" s="436"/>
      <c r="HJ496" s="65"/>
      <c r="HK496" s="436"/>
      <c r="HL496" s="37"/>
      <c r="HM496" s="65"/>
      <c r="HN496" s="436"/>
      <c r="HO496" s="134"/>
      <c r="HP496" s="25"/>
      <c r="HQ496" s="436"/>
      <c r="HR496" s="45"/>
      <c r="HS496" s="29"/>
      <c r="HT496" s="25"/>
      <c r="HU496" s="25"/>
      <c r="HV496" s="25"/>
      <c r="HX496" s="432"/>
      <c r="IG496" s="432"/>
      <c r="IH496" s="432"/>
      <c r="II496" s="432"/>
      <c r="IJ496" s="432"/>
      <c r="IK496" s="432"/>
      <c r="IL496" s="432"/>
      <c r="IM496" s="432"/>
      <c r="IN496" s="432"/>
      <c r="IO496" s="432"/>
      <c r="IP496" s="432"/>
      <c r="IQ496" s="432"/>
      <c r="IR496" s="432"/>
      <c r="IS496" s="432"/>
      <c r="IT496" s="432"/>
      <c r="IU496" s="432"/>
      <c r="IV496" s="432"/>
      <c r="IW496" s="432"/>
      <c r="IX496" s="432"/>
      <c r="IY496" s="432"/>
      <c r="IZ496" s="432"/>
      <c r="JA496" s="432"/>
      <c r="JB496" s="432"/>
      <c r="JC496" s="432"/>
      <c r="JD496" s="432"/>
      <c r="JE496" s="432"/>
      <c r="JF496" s="432"/>
      <c r="JG496" s="432"/>
      <c r="JH496" s="432"/>
      <c r="JI496" s="432"/>
      <c r="JJ496" s="432"/>
      <c r="JK496" s="432"/>
      <c r="JL496" s="432"/>
      <c r="JM496" s="432"/>
      <c r="JN496" s="432"/>
      <c r="JO496" s="432"/>
      <c r="JP496" s="432"/>
      <c r="JQ496" s="432"/>
      <c r="JR496" s="432"/>
      <c r="JS496" s="432"/>
      <c r="JT496" s="432"/>
      <c r="JU496" s="432"/>
    </row>
    <row r="497" spans="1:281" s="27" customFormat="1" ht="15" hidden="1" customHeight="1" x14ac:dyDescent="0.25">
      <c r="A497" s="432"/>
      <c r="B497" s="242"/>
      <c r="C497" s="29"/>
      <c r="D497" s="53"/>
      <c r="E497" s="29"/>
      <c r="F497" s="25"/>
      <c r="G497" s="121"/>
      <c r="I497" s="29"/>
      <c r="K497" s="52"/>
      <c r="M497" s="25"/>
      <c r="N497" s="55"/>
      <c r="P497" s="29"/>
      <c r="R497" s="29"/>
      <c r="T497" s="29"/>
      <c r="U497" s="29"/>
      <c r="V497" s="25"/>
      <c r="W497" s="25"/>
      <c r="X497" s="29"/>
      <c r="Y497" s="25"/>
      <c r="Z497" s="25"/>
      <c r="AA497" s="29"/>
      <c r="AB497" s="25"/>
      <c r="AC497" s="25"/>
      <c r="AD497" s="29"/>
      <c r="AE497" s="25"/>
      <c r="AF497" s="25"/>
      <c r="AG497" s="29"/>
      <c r="AH497" s="25"/>
      <c r="AI497" s="25"/>
      <c r="AJ497" s="29"/>
      <c r="AK497" s="25"/>
      <c r="AL497" s="25"/>
      <c r="AM497" s="29"/>
      <c r="AN497" s="25"/>
      <c r="AO497" s="25"/>
      <c r="AP497" s="29"/>
      <c r="AQ497" s="25"/>
      <c r="AR497" s="25"/>
      <c r="AS497" s="29"/>
      <c r="AT497" s="25"/>
      <c r="AU497" s="25"/>
      <c r="AV497" s="29"/>
      <c r="AW497" s="25"/>
      <c r="AX497" s="128"/>
      <c r="AY497" s="57"/>
      <c r="AZ497" s="6"/>
      <c r="BA497" s="54"/>
      <c r="BB497" s="54"/>
      <c r="BC497" s="6"/>
      <c r="BD497" s="54"/>
      <c r="BE497" s="54"/>
      <c r="BF497" s="121"/>
      <c r="BG497" s="54"/>
      <c r="BH497" s="28"/>
      <c r="BI497" s="128"/>
      <c r="BJ497" s="54"/>
      <c r="BK497" s="28"/>
      <c r="BL497" s="128"/>
      <c r="BM497" s="54"/>
      <c r="BN497" s="28"/>
      <c r="BO497" s="121"/>
      <c r="BP497" s="132"/>
      <c r="BQ497" s="56"/>
      <c r="BR497" s="25"/>
      <c r="BS497" s="25"/>
      <c r="BU497" s="121"/>
      <c r="BV497" s="25"/>
      <c r="BW497" s="242"/>
      <c r="BX497" s="121"/>
      <c r="BY497" s="25"/>
      <c r="CA497" s="121"/>
      <c r="CB497" s="25"/>
      <c r="CD497" s="121"/>
      <c r="CF497" s="28"/>
      <c r="CH497" s="241"/>
      <c r="CI497" s="28"/>
      <c r="CK497" s="433"/>
      <c r="CM497" s="121"/>
      <c r="CN497" s="241"/>
      <c r="CO497" s="241"/>
      <c r="CP497" s="241"/>
      <c r="CQ497" s="725"/>
      <c r="CR497" s="241"/>
      <c r="CS497" s="433"/>
      <c r="CT497" s="241"/>
      <c r="CU497" s="241"/>
      <c r="CV497" s="241"/>
      <c r="CW497" s="54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1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436"/>
      <c r="FJ497" s="668"/>
      <c r="FK497" s="668"/>
      <c r="FL497" s="668"/>
      <c r="FM497" s="668"/>
      <c r="FN497" s="668"/>
      <c r="FO497" s="668"/>
      <c r="FP497" s="668"/>
      <c r="FQ497" s="668"/>
      <c r="FR497" s="668"/>
      <c r="FS497" s="433"/>
      <c r="FT497" s="433"/>
      <c r="FU497" s="433"/>
      <c r="FV497" s="433"/>
      <c r="FW497" s="433"/>
      <c r="FX497" s="433"/>
      <c r="FY497" s="433"/>
      <c r="FZ497" s="433"/>
      <c r="GA497" s="433"/>
      <c r="GB497" s="433"/>
      <c r="GC497" s="433"/>
      <c r="GD497" s="433"/>
      <c r="GE497" s="433"/>
      <c r="GF497" s="433"/>
      <c r="GG497" s="241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436"/>
      <c r="HJ497" s="65"/>
      <c r="HK497" s="436"/>
      <c r="HL497" s="37"/>
      <c r="HM497" s="65"/>
      <c r="HN497" s="436"/>
      <c r="HO497" s="134"/>
      <c r="HP497" s="25"/>
      <c r="HQ497" s="436"/>
      <c r="HR497" s="45"/>
      <c r="HS497" s="29"/>
      <c r="HT497" s="25"/>
      <c r="HU497" s="25"/>
      <c r="HV497" s="25"/>
      <c r="HX497" s="432"/>
      <c r="IG497" s="432"/>
      <c r="IH497" s="432"/>
      <c r="II497" s="432"/>
      <c r="IJ497" s="432"/>
      <c r="IK497" s="432"/>
      <c r="IL497" s="432"/>
      <c r="IM497" s="432"/>
      <c r="IN497" s="432"/>
      <c r="IO497" s="432"/>
      <c r="IP497" s="432"/>
      <c r="IQ497" s="432"/>
      <c r="IR497" s="432"/>
      <c r="IS497" s="432"/>
      <c r="IT497" s="432"/>
      <c r="IU497" s="432"/>
      <c r="IV497" s="432"/>
      <c r="IW497" s="432"/>
      <c r="IX497" s="432"/>
      <c r="IY497" s="432"/>
      <c r="IZ497" s="432"/>
      <c r="JA497" s="432"/>
      <c r="JB497" s="432"/>
      <c r="JC497" s="432"/>
      <c r="JD497" s="432"/>
      <c r="JE497" s="432"/>
      <c r="JF497" s="432"/>
      <c r="JG497" s="432"/>
      <c r="JH497" s="432"/>
      <c r="JI497" s="432"/>
      <c r="JJ497" s="432"/>
      <c r="JK497" s="432"/>
      <c r="JL497" s="432"/>
      <c r="JM497" s="432"/>
      <c r="JN497" s="432"/>
      <c r="JO497" s="432"/>
      <c r="JP497" s="432"/>
      <c r="JQ497" s="432"/>
      <c r="JR497" s="432"/>
      <c r="JS497" s="432"/>
      <c r="JT497" s="432"/>
      <c r="JU497" s="432"/>
    </row>
    <row r="498" spans="1:281" s="27" customFormat="1" ht="15" hidden="1" customHeight="1" x14ac:dyDescent="0.25">
      <c r="A498" s="432"/>
      <c r="B498" s="242"/>
      <c r="C498" s="29"/>
      <c r="D498" s="53"/>
      <c r="E498" s="29"/>
      <c r="F498" s="25"/>
      <c r="G498" s="121"/>
      <c r="I498" s="29"/>
      <c r="K498" s="52"/>
      <c r="M498" s="25"/>
      <c r="N498" s="55"/>
      <c r="P498" s="29"/>
      <c r="R498" s="29"/>
      <c r="T498" s="29"/>
      <c r="U498" s="29"/>
      <c r="V498" s="25"/>
      <c r="W498" s="25"/>
      <c r="X498" s="29"/>
      <c r="Y498" s="25"/>
      <c r="Z498" s="25"/>
      <c r="AA498" s="29"/>
      <c r="AB498" s="25"/>
      <c r="AC498" s="25"/>
      <c r="AD498" s="29"/>
      <c r="AE498" s="25"/>
      <c r="AF498" s="25"/>
      <c r="AG498" s="29"/>
      <c r="AH498" s="25"/>
      <c r="AI498" s="25"/>
      <c r="AJ498" s="29"/>
      <c r="AK498" s="25"/>
      <c r="AL498" s="25"/>
      <c r="AM498" s="29"/>
      <c r="AN498" s="25"/>
      <c r="AO498" s="25"/>
      <c r="AP498" s="29"/>
      <c r="AQ498" s="25"/>
      <c r="AR498" s="25"/>
      <c r="AS498" s="29"/>
      <c r="AT498" s="25"/>
      <c r="AU498" s="25"/>
      <c r="AV498" s="29"/>
      <c r="AW498" s="25"/>
      <c r="AX498" s="128"/>
      <c r="AY498" s="57"/>
      <c r="AZ498" s="6"/>
      <c r="BA498" s="54"/>
      <c r="BB498" s="54"/>
      <c r="BC498" s="6"/>
      <c r="BD498" s="54"/>
      <c r="BE498" s="54"/>
      <c r="BF498" s="121"/>
      <c r="BG498" s="54"/>
      <c r="BH498" s="28"/>
      <c r="BI498" s="128"/>
      <c r="BJ498" s="54"/>
      <c r="BK498" s="28"/>
      <c r="BL498" s="128"/>
      <c r="BM498" s="54"/>
      <c r="BN498" s="28"/>
      <c r="BO498" s="121"/>
      <c r="BP498" s="132"/>
      <c r="BQ498" s="56"/>
      <c r="BR498" s="25"/>
      <c r="BS498" s="25"/>
      <c r="BU498" s="121"/>
      <c r="BV498" s="25"/>
      <c r="BW498" s="242"/>
      <c r="BX498" s="121"/>
      <c r="BY498" s="25"/>
      <c r="CA498" s="121"/>
      <c r="CB498" s="25"/>
      <c r="CD498" s="121"/>
      <c r="CF498" s="28"/>
      <c r="CH498" s="241"/>
      <c r="CI498" s="28"/>
      <c r="CK498" s="433"/>
      <c r="CM498" s="121"/>
      <c r="CN498" s="241"/>
      <c r="CO498" s="241"/>
      <c r="CP498" s="241"/>
      <c r="CQ498" s="725"/>
      <c r="CR498" s="241"/>
      <c r="CS498" s="433"/>
      <c r="CT498" s="241"/>
      <c r="CU498" s="241"/>
      <c r="CV498" s="241"/>
      <c r="CW498" s="54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436"/>
      <c r="FJ498" s="668"/>
      <c r="FK498" s="668"/>
      <c r="FL498" s="668"/>
      <c r="FM498" s="668"/>
      <c r="FN498" s="668"/>
      <c r="FO498" s="668"/>
      <c r="FP498" s="668"/>
      <c r="FQ498" s="668"/>
      <c r="FR498" s="668"/>
      <c r="FS498" s="433"/>
      <c r="FT498" s="433"/>
      <c r="FU498" s="433"/>
      <c r="FV498" s="433"/>
      <c r="FW498" s="433"/>
      <c r="FX498" s="433"/>
      <c r="FY498" s="433"/>
      <c r="FZ498" s="433"/>
      <c r="GA498" s="433"/>
      <c r="GB498" s="433"/>
      <c r="GC498" s="433"/>
      <c r="GD498" s="433"/>
      <c r="GE498" s="433"/>
      <c r="GF498" s="433"/>
      <c r="GG498" s="241"/>
      <c r="GH498" s="65"/>
      <c r="GI498" s="65"/>
      <c r="GJ498" s="65"/>
      <c r="GK498" s="65"/>
      <c r="GL498" s="65"/>
      <c r="GM498" s="65"/>
      <c r="GN498" s="65"/>
      <c r="GO498" s="65"/>
      <c r="GP498" s="65"/>
      <c r="GQ498" s="65"/>
      <c r="GR498" s="65"/>
      <c r="GS498" s="65"/>
      <c r="GT498" s="65"/>
      <c r="GU498" s="65"/>
      <c r="GV498" s="65"/>
      <c r="GW498" s="65"/>
      <c r="GX498" s="65"/>
      <c r="GY498" s="65"/>
      <c r="GZ498" s="65"/>
      <c r="HA498" s="65"/>
      <c r="HB498" s="65"/>
      <c r="HC498" s="65"/>
      <c r="HD498" s="65"/>
      <c r="HE498" s="65"/>
      <c r="HF498" s="65"/>
      <c r="HG498" s="65"/>
      <c r="HH498" s="65"/>
      <c r="HI498" s="436"/>
      <c r="HJ498" s="65"/>
      <c r="HK498" s="436"/>
      <c r="HL498" s="37"/>
      <c r="HM498" s="65"/>
      <c r="HN498" s="436"/>
      <c r="HO498" s="134"/>
      <c r="HP498" s="25"/>
      <c r="HQ498" s="436"/>
      <c r="HR498" s="45"/>
      <c r="HS498" s="29"/>
      <c r="HT498" s="25"/>
      <c r="HU498" s="25"/>
      <c r="HV498" s="25"/>
      <c r="HX498" s="432"/>
      <c r="IG498" s="432"/>
      <c r="IH498" s="432"/>
      <c r="II498" s="432"/>
      <c r="IJ498" s="432"/>
      <c r="IK498" s="432"/>
      <c r="IL498" s="432"/>
      <c r="IM498" s="432"/>
      <c r="IN498" s="432"/>
      <c r="IO498" s="432"/>
      <c r="IP498" s="432"/>
      <c r="IQ498" s="432"/>
      <c r="IR498" s="432"/>
      <c r="IS498" s="432"/>
      <c r="IT498" s="432"/>
      <c r="IU498" s="432"/>
      <c r="IV498" s="432"/>
      <c r="IW498" s="432"/>
      <c r="IX498" s="432"/>
      <c r="IY498" s="432"/>
      <c r="IZ498" s="432"/>
      <c r="JA498" s="432"/>
      <c r="JB498" s="432"/>
      <c r="JC498" s="432"/>
      <c r="JD498" s="432"/>
      <c r="JE498" s="432"/>
      <c r="JF498" s="432"/>
      <c r="JG498" s="432"/>
      <c r="JH498" s="432"/>
      <c r="JI498" s="432"/>
      <c r="JJ498" s="432"/>
      <c r="JK498" s="432"/>
      <c r="JL498" s="432"/>
      <c r="JM498" s="432"/>
      <c r="JN498" s="432"/>
      <c r="JO498" s="432"/>
      <c r="JP498" s="432"/>
      <c r="JQ498" s="432"/>
      <c r="JR498" s="432"/>
      <c r="JS498" s="432"/>
      <c r="JT498" s="432"/>
      <c r="JU498" s="432"/>
    </row>
    <row r="499" spans="1:281" s="27" customFormat="1" ht="15" hidden="1" customHeight="1" x14ac:dyDescent="0.25">
      <c r="A499" s="432"/>
      <c r="B499" s="242"/>
      <c r="C499" s="29"/>
      <c r="D499" s="53"/>
      <c r="E499" s="29"/>
      <c r="F499" s="25"/>
      <c r="G499" s="121"/>
      <c r="I499" s="29"/>
      <c r="K499" s="52"/>
      <c r="M499" s="25"/>
      <c r="N499" s="55"/>
      <c r="P499" s="29"/>
      <c r="R499" s="29"/>
      <c r="T499" s="29"/>
      <c r="U499" s="29"/>
      <c r="V499" s="25"/>
      <c r="W499" s="25"/>
      <c r="X499" s="29"/>
      <c r="Y499" s="25"/>
      <c r="Z499" s="25"/>
      <c r="AA499" s="29"/>
      <c r="AB499" s="25"/>
      <c r="AC499" s="25"/>
      <c r="AD499" s="29"/>
      <c r="AE499" s="25"/>
      <c r="AF499" s="25"/>
      <c r="AG499" s="29"/>
      <c r="AH499" s="25"/>
      <c r="AI499" s="25"/>
      <c r="AJ499" s="29"/>
      <c r="AK499" s="25"/>
      <c r="AL499" s="25"/>
      <c r="AM499" s="29"/>
      <c r="AN499" s="25"/>
      <c r="AO499" s="25"/>
      <c r="AP499" s="29"/>
      <c r="AQ499" s="25"/>
      <c r="AR499" s="25"/>
      <c r="AS499" s="29"/>
      <c r="AT499" s="25"/>
      <c r="AU499" s="25"/>
      <c r="AV499" s="29"/>
      <c r="AW499" s="25"/>
      <c r="AX499" s="128"/>
      <c r="AY499" s="57"/>
      <c r="AZ499" s="6"/>
      <c r="BA499" s="54"/>
      <c r="BB499" s="54"/>
      <c r="BC499" s="6"/>
      <c r="BD499" s="54"/>
      <c r="BE499" s="54"/>
      <c r="BF499" s="121"/>
      <c r="BG499" s="54"/>
      <c r="BH499" s="28"/>
      <c r="BI499" s="128"/>
      <c r="BJ499" s="54"/>
      <c r="BK499" s="28"/>
      <c r="BL499" s="128"/>
      <c r="BM499" s="54"/>
      <c r="BN499" s="28"/>
      <c r="BO499" s="121"/>
      <c r="BP499" s="132"/>
      <c r="BQ499" s="56"/>
      <c r="BR499" s="25"/>
      <c r="BS499" s="25"/>
      <c r="BU499" s="121"/>
      <c r="BV499" s="25"/>
      <c r="BW499" s="242"/>
      <c r="BX499" s="121"/>
      <c r="BY499" s="25"/>
      <c r="CA499" s="121"/>
      <c r="CB499" s="25"/>
      <c r="CD499" s="121"/>
      <c r="CF499" s="28"/>
      <c r="CH499" s="241"/>
      <c r="CI499" s="28"/>
      <c r="CK499" s="433"/>
      <c r="CM499" s="121"/>
      <c r="CN499" s="241"/>
      <c r="CO499" s="241"/>
      <c r="CP499" s="241"/>
      <c r="CQ499" s="725"/>
      <c r="CR499" s="241"/>
      <c r="CS499" s="433"/>
      <c r="CT499" s="241"/>
      <c r="CU499" s="241"/>
      <c r="CV499" s="241"/>
      <c r="CW499" s="54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1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436"/>
      <c r="FJ499" s="668"/>
      <c r="FK499" s="668"/>
      <c r="FL499" s="668"/>
      <c r="FM499" s="668"/>
      <c r="FN499" s="668"/>
      <c r="FO499" s="668"/>
      <c r="FP499" s="668"/>
      <c r="FQ499" s="668"/>
      <c r="FR499" s="668"/>
      <c r="FS499" s="433"/>
      <c r="FT499" s="433"/>
      <c r="FU499" s="433"/>
      <c r="FV499" s="433"/>
      <c r="FW499" s="433"/>
      <c r="FX499" s="433"/>
      <c r="FY499" s="433"/>
      <c r="FZ499" s="433"/>
      <c r="GA499" s="433"/>
      <c r="GB499" s="433"/>
      <c r="GC499" s="433"/>
      <c r="GD499" s="433"/>
      <c r="GE499" s="433"/>
      <c r="GF499" s="433"/>
      <c r="GG499" s="241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436"/>
      <c r="HJ499" s="65"/>
      <c r="HK499" s="436"/>
      <c r="HL499" s="37"/>
      <c r="HM499" s="65"/>
      <c r="HN499" s="436"/>
      <c r="HO499" s="134"/>
      <c r="HP499" s="25"/>
      <c r="HQ499" s="436"/>
      <c r="HR499" s="45"/>
      <c r="HS499" s="29"/>
      <c r="HT499" s="25"/>
      <c r="HU499" s="25"/>
      <c r="HV499" s="25"/>
      <c r="HX499" s="432"/>
      <c r="IG499" s="432"/>
      <c r="IH499" s="432"/>
      <c r="II499" s="432"/>
      <c r="IJ499" s="432"/>
      <c r="IK499" s="432"/>
      <c r="IL499" s="432"/>
      <c r="IM499" s="432"/>
      <c r="IN499" s="432"/>
      <c r="IO499" s="432"/>
      <c r="IP499" s="432"/>
      <c r="IQ499" s="432"/>
      <c r="IR499" s="432"/>
      <c r="IS499" s="432"/>
      <c r="IT499" s="432"/>
      <c r="IU499" s="432"/>
      <c r="IV499" s="432"/>
      <c r="IW499" s="432"/>
      <c r="IX499" s="432"/>
      <c r="IY499" s="432"/>
      <c r="IZ499" s="432"/>
      <c r="JA499" s="432"/>
      <c r="JB499" s="432"/>
      <c r="JC499" s="432"/>
      <c r="JD499" s="432"/>
      <c r="JE499" s="432"/>
      <c r="JF499" s="432"/>
      <c r="JG499" s="432"/>
      <c r="JH499" s="432"/>
      <c r="JI499" s="432"/>
      <c r="JJ499" s="432"/>
      <c r="JK499" s="432"/>
      <c r="JL499" s="432"/>
      <c r="JM499" s="432"/>
      <c r="JN499" s="432"/>
      <c r="JO499" s="432"/>
      <c r="JP499" s="432"/>
      <c r="JQ499" s="432"/>
      <c r="JR499" s="432"/>
      <c r="JS499" s="432"/>
      <c r="JT499" s="432"/>
      <c r="JU499" s="432"/>
    </row>
    <row r="500" spans="1:281" s="27" customFormat="1" ht="15" hidden="1" customHeight="1" x14ac:dyDescent="0.25">
      <c r="A500" s="432"/>
      <c r="B500" s="242"/>
      <c r="C500" s="29"/>
      <c r="D500" s="58"/>
      <c r="E500" s="29"/>
      <c r="F500" s="25"/>
      <c r="G500" s="121"/>
      <c r="I500" s="29"/>
      <c r="K500" s="52"/>
      <c r="M500" s="25"/>
      <c r="N500" s="55"/>
      <c r="P500" s="29"/>
      <c r="R500" s="29"/>
      <c r="T500" s="29"/>
      <c r="U500" s="29"/>
      <c r="V500" s="25"/>
      <c r="W500" s="25"/>
      <c r="X500" s="29"/>
      <c r="Y500" s="25"/>
      <c r="Z500" s="25"/>
      <c r="AA500" s="29"/>
      <c r="AB500" s="25"/>
      <c r="AC500" s="25"/>
      <c r="AD500" s="29"/>
      <c r="AE500" s="25"/>
      <c r="AF500" s="25"/>
      <c r="AG500" s="29"/>
      <c r="AH500" s="25"/>
      <c r="AI500" s="25"/>
      <c r="AJ500" s="29"/>
      <c r="AK500" s="25"/>
      <c r="AL500" s="25"/>
      <c r="AM500" s="29"/>
      <c r="AN500" s="25"/>
      <c r="AO500" s="25"/>
      <c r="AP500" s="29"/>
      <c r="AQ500" s="25"/>
      <c r="AR500" s="25"/>
      <c r="AS500" s="29"/>
      <c r="AT500" s="25"/>
      <c r="AU500" s="25"/>
      <c r="AV500" s="29"/>
      <c r="AW500" s="25"/>
      <c r="AX500" s="128"/>
      <c r="AY500" s="57"/>
      <c r="AZ500" s="6"/>
      <c r="BA500" s="54"/>
      <c r="BB500" s="54"/>
      <c r="BC500" s="6"/>
      <c r="BD500" s="54"/>
      <c r="BE500" s="54"/>
      <c r="BF500" s="121"/>
      <c r="BG500" s="54"/>
      <c r="BH500" s="28"/>
      <c r="BI500" s="128"/>
      <c r="BJ500" s="54"/>
      <c r="BK500" s="28"/>
      <c r="BL500" s="128"/>
      <c r="BM500" s="54"/>
      <c r="BN500" s="28"/>
      <c r="BO500" s="121"/>
      <c r="BP500" s="132"/>
      <c r="BQ500" s="56"/>
      <c r="BR500" s="25"/>
      <c r="BS500" s="25"/>
      <c r="BU500" s="121"/>
      <c r="BV500" s="25"/>
      <c r="BW500" s="242"/>
      <c r="BX500" s="121"/>
      <c r="BY500" s="25"/>
      <c r="CA500" s="121"/>
      <c r="CB500" s="25"/>
      <c r="CD500" s="121"/>
      <c r="CF500" s="28"/>
      <c r="CH500" s="241"/>
      <c r="CI500" s="28"/>
      <c r="CK500" s="433"/>
      <c r="CM500" s="121"/>
      <c r="CN500" s="241"/>
      <c r="CO500" s="241"/>
      <c r="CP500" s="241"/>
      <c r="CQ500" s="725"/>
      <c r="CR500" s="241"/>
      <c r="CS500" s="433"/>
      <c r="CT500" s="241"/>
      <c r="CU500" s="241"/>
      <c r="CV500" s="241"/>
      <c r="CW500" s="54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1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436"/>
      <c r="FJ500" s="668"/>
      <c r="FK500" s="668"/>
      <c r="FL500" s="668"/>
      <c r="FM500" s="668"/>
      <c r="FN500" s="668"/>
      <c r="FO500" s="668"/>
      <c r="FP500" s="668"/>
      <c r="FQ500" s="668"/>
      <c r="FR500" s="668"/>
      <c r="FS500" s="433"/>
      <c r="FT500" s="433"/>
      <c r="FU500" s="433"/>
      <c r="FV500" s="433"/>
      <c r="FW500" s="433"/>
      <c r="FX500" s="433"/>
      <c r="FY500" s="433"/>
      <c r="FZ500" s="433"/>
      <c r="GA500" s="433"/>
      <c r="GB500" s="433"/>
      <c r="GC500" s="433"/>
      <c r="GD500" s="433"/>
      <c r="GE500" s="433"/>
      <c r="GF500" s="433"/>
      <c r="GG500" s="241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436"/>
      <c r="HJ500" s="65"/>
      <c r="HK500" s="436"/>
      <c r="HL500" s="37"/>
      <c r="HM500" s="65"/>
      <c r="HN500" s="436"/>
      <c r="HO500" s="134"/>
      <c r="HP500" s="25"/>
      <c r="HQ500" s="436"/>
      <c r="HR500" s="45"/>
      <c r="HS500" s="29"/>
      <c r="HT500" s="25"/>
      <c r="HU500" s="25"/>
      <c r="HV500" s="25"/>
      <c r="HX500" s="432"/>
      <c r="IG500" s="432"/>
      <c r="IH500" s="432"/>
      <c r="II500" s="432"/>
      <c r="IJ500" s="432"/>
      <c r="IK500" s="432"/>
      <c r="IL500" s="432"/>
      <c r="IM500" s="432"/>
      <c r="IN500" s="432"/>
      <c r="IO500" s="432"/>
      <c r="IP500" s="432"/>
      <c r="IQ500" s="432"/>
      <c r="IR500" s="432"/>
      <c r="IS500" s="432"/>
      <c r="IT500" s="432"/>
      <c r="IU500" s="432"/>
      <c r="IV500" s="432"/>
      <c r="IW500" s="432"/>
      <c r="IX500" s="432"/>
      <c r="IY500" s="432"/>
      <c r="IZ500" s="432"/>
      <c r="JA500" s="432"/>
      <c r="JB500" s="432"/>
      <c r="JC500" s="432"/>
      <c r="JD500" s="432"/>
      <c r="JE500" s="432"/>
      <c r="JF500" s="432"/>
      <c r="JG500" s="432"/>
      <c r="JH500" s="432"/>
      <c r="JI500" s="432"/>
      <c r="JJ500" s="432"/>
      <c r="JK500" s="432"/>
      <c r="JL500" s="432"/>
      <c r="JM500" s="432"/>
      <c r="JN500" s="432"/>
      <c r="JO500" s="432"/>
      <c r="JP500" s="432"/>
      <c r="JQ500" s="432"/>
      <c r="JR500" s="432"/>
      <c r="JS500" s="432"/>
      <c r="JT500" s="432"/>
      <c r="JU500" s="432"/>
    </row>
    <row r="501" spans="1:281" s="27" customFormat="1" ht="15" hidden="1" customHeight="1" x14ac:dyDescent="0.25">
      <c r="A501" s="432"/>
      <c r="B501" s="242"/>
      <c r="C501" s="29"/>
      <c r="D501" s="58"/>
      <c r="E501" s="29"/>
      <c r="F501" s="25"/>
      <c r="G501" s="121"/>
      <c r="I501" s="29"/>
      <c r="K501" s="52"/>
      <c r="M501" s="25"/>
      <c r="N501" s="55"/>
      <c r="P501" s="29"/>
      <c r="R501" s="29"/>
      <c r="T501" s="29"/>
      <c r="U501" s="29"/>
      <c r="V501" s="25"/>
      <c r="W501" s="25"/>
      <c r="X501" s="29"/>
      <c r="Y501" s="25"/>
      <c r="Z501" s="25"/>
      <c r="AA501" s="29"/>
      <c r="AB501" s="25"/>
      <c r="AC501" s="25"/>
      <c r="AD501" s="29"/>
      <c r="AE501" s="25"/>
      <c r="AF501" s="25"/>
      <c r="AG501" s="29"/>
      <c r="AH501" s="25"/>
      <c r="AI501" s="25"/>
      <c r="AJ501" s="29"/>
      <c r="AK501" s="25"/>
      <c r="AL501" s="25"/>
      <c r="AM501" s="29"/>
      <c r="AN501" s="25"/>
      <c r="AO501" s="25"/>
      <c r="AP501" s="29"/>
      <c r="AQ501" s="25"/>
      <c r="AR501" s="25"/>
      <c r="AS501" s="29"/>
      <c r="AT501" s="25"/>
      <c r="AU501" s="25"/>
      <c r="AV501" s="29"/>
      <c r="AW501" s="25"/>
      <c r="AX501" s="128"/>
      <c r="AY501" s="57"/>
      <c r="AZ501" s="6"/>
      <c r="BA501" s="54"/>
      <c r="BB501" s="54"/>
      <c r="BC501" s="6"/>
      <c r="BD501" s="54"/>
      <c r="BE501" s="54"/>
      <c r="BF501" s="121"/>
      <c r="BG501" s="54"/>
      <c r="BH501" s="28"/>
      <c r="BI501" s="128"/>
      <c r="BJ501" s="54"/>
      <c r="BK501" s="28"/>
      <c r="BL501" s="128"/>
      <c r="BM501" s="54"/>
      <c r="BN501" s="28"/>
      <c r="BO501" s="121"/>
      <c r="BP501" s="132"/>
      <c r="BQ501" s="56"/>
      <c r="BR501" s="25"/>
      <c r="BS501" s="25"/>
      <c r="BU501" s="121"/>
      <c r="BV501" s="25"/>
      <c r="BW501" s="242"/>
      <c r="BX501" s="121"/>
      <c r="BY501" s="25"/>
      <c r="CA501" s="121"/>
      <c r="CB501" s="25"/>
      <c r="CD501" s="121"/>
      <c r="CF501" s="28"/>
      <c r="CH501" s="241"/>
      <c r="CI501" s="28"/>
      <c r="CK501" s="433"/>
      <c r="CM501" s="121"/>
      <c r="CN501" s="241"/>
      <c r="CO501" s="241"/>
      <c r="CP501" s="241"/>
      <c r="CQ501" s="725"/>
      <c r="CR501" s="241"/>
      <c r="CS501" s="433"/>
      <c r="CT501" s="241"/>
      <c r="CU501" s="241"/>
      <c r="CV501" s="241"/>
      <c r="CW501" s="54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1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436"/>
      <c r="FJ501" s="668"/>
      <c r="FK501" s="668"/>
      <c r="FL501" s="668"/>
      <c r="FM501" s="668"/>
      <c r="FN501" s="668"/>
      <c r="FO501" s="668"/>
      <c r="FP501" s="668"/>
      <c r="FQ501" s="668"/>
      <c r="FR501" s="668"/>
      <c r="FS501" s="433"/>
      <c r="FT501" s="433"/>
      <c r="FU501" s="433"/>
      <c r="FV501" s="433"/>
      <c r="FW501" s="433"/>
      <c r="FX501" s="433"/>
      <c r="FY501" s="433"/>
      <c r="FZ501" s="433"/>
      <c r="GA501" s="433"/>
      <c r="GB501" s="433"/>
      <c r="GC501" s="433"/>
      <c r="GD501" s="433"/>
      <c r="GE501" s="433"/>
      <c r="GF501" s="433"/>
      <c r="GG501" s="241"/>
      <c r="GH501" s="65"/>
      <c r="GI501" s="65"/>
      <c r="GJ501" s="65"/>
      <c r="GK501" s="65"/>
      <c r="GL501" s="65"/>
      <c r="GM501" s="65"/>
      <c r="GN501" s="65"/>
      <c r="GO501" s="65"/>
      <c r="GP501" s="65"/>
      <c r="GQ501" s="65"/>
      <c r="GR501" s="65"/>
      <c r="GS501" s="65"/>
      <c r="GT501" s="65"/>
      <c r="GU501" s="65"/>
      <c r="GV501" s="65"/>
      <c r="GW501" s="65"/>
      <c r="GX501" s="65"/>
      <c r="GY501" s="65"/>
      <c r="GZ501" s="65"/>
      <c r="HA501" s="65"/>
      <c r="HB501" s="65"/>
      <c r="HC501" s="65"/>
      <c r="HD501" s="65"/>
      <c r="HE501" s="65"/>
      <c r="HF501" s="65"/>
      <c r="HG501" s="65"/>
      <c r="HH501" s="65"/>
      <c r="HI501" s="436"/>
      <c r="HJ501" s="65"/>
      <c r="HK501" s="436"/>
      <c r="HL501" s="37"/>
      <c r="HM501" s="65"/>
      <c r="HN501" s="436"/>
      <c r="HO501" s="134"/>
      <c r="HP501" s="25"/>
      <c r="HQ501" s="436"/>
      <c r="HR501" s="45"/>
      <c r="HS501" s="29"/>
      <c r="HT501" s="25"/>
      <c r="HU501" s="25"/>
      <c r="HV501" s="25"/>
      <c r="HX501" s="432"/>
      <c r="IG501" s="432"/>
      <c r="IH501" s="432"/>
      <c r="II501" s="432"/>
      <c r="IJ501" s="432"/>
      <c r="IK501" s="432"/>
      <c r="IL501" s="432"/>
      <c r="IM501" s="432"/>
      <c r="IN501" s="432"/>
      <c r="IO501" s="432"/>
      <c r="IP501" s="432"/>
      <c r="IQ501" s="432"/>
      <c r="IR501" s="432"/>
      <c r="IS501" s="432"/>
      <c r="IT501" s="432"/>
      <c r="IU501" s="432"/>
      <c r="IV501" s="432"/>
      <c r="IW501" s="432"/>
      <c r="IX501" s="432"/>
      <c r="IY501" s="432"/>
      <c r="IZ501" s="432"/>
      <c r="JA501" s="432"/>
      <c r="JB501" s="432"/>
      <c r="JC501" s="432"/>
      <c r="JD501" s="432"/>
      <c r="JE501" s="432"/>
      <c r="JF501" s="432"/>
      <c r="JG501" s="432"/>
      <c r="JH501" s="432"/>
      <c r="JI501" s="432"/>
      <c r="JJ501" s="432"/>
      <c r="JK501" s="432"/>
      <c r="JL501" s="432"/>
      <c r="JM501" s="432"/>
      <c r="JN501" s="432"/>
      <c r="JO501" s="432"/>
      <c r="JP501" s="432"/>
      <c r="JQ501" s="432"/>
      <c r="JR501" s="432"/>
      <c r="JS501" s="432"/>
      <c r="JT501" s="432"/>
      <c r="JU501" s="432"/>
    </row>
    <row r="502" spans="1:281" s="27" customFormat="1" ht="15" hidden="1" customHeight="1" x14ac:dyDescent="0.25">
      <c r="A502" s="432"/>
      <c r="B502" s="242"/>
      <c r="C502" s="29"/>
      <c r="D502" s="53"/>
      <c r="E502" s="29"/>
      <c r="F502" s="25"/>
      <c r="G502" s="121"/>
      <c r="I502" s="29"/>
      <c r="K502" s="52"/>
      <c r="M502" s="25"/>
      <c r="N502" s="55"/>
      <c r="P502" s="29"/>
      <c r="R502" s="29"/>
      <c r="T502" s="29"/>
      <c r="U502" s="29"/>
      <c r="V502" s="25"/>
      <c r="W502" s="25"/>
      <c r="X502" s="29"/>
      <c r="Y502" s="25"/>
      <c r="Z502" s="25"/>
      <c r="AA502" s="29"/>
      <c r="AB502" s="25"/>
      <c r="AC502" s="25"/>
      <c r="AD502" s="29"/>
      <c r="AE502" s="25"/>
      <c r="AF502" s="25"/>
      <c r="AG502" s="29"/>
      <c r="AH502" s="25"/>
      <c r="AI502" s="25"/>
      <c r="AJ502" s="29"/>
      <c r="AK502" s="25"/>
      <c r="AL502" s="25"/>
      <c r="AM502" s="29"/>
      <c r="AN502" s="25"/>
      <c r="AO502" s="25"/>
      <c r="AP502" s="29"/>
      <c r="AQ502" s="25"/>
      <c r="AR502" s="25"/>
      <c r="AS502" s="29"/>
      <c r="AT502" s="25"/>
      <c r="AU502" s="25"/>
      <c r="AV502" s="29"/>
      <c r="AW502" s="25"/>
      <c r="AX502" s="128"/>
      <c r="AY502" s="57"/>
      <c r="AZ502" s="6"/>
      <c r="BA502" s="54"/>
      <c r="BB502" s="54"/>
      <c r="BC502" s="6"/>
      <c r="BD502" s="54"/>
      <c r="BE502" s="54"/>
      <c r="BF502" s="121"/>
      <c r="BG502" s="54"/>
      <c r="BH502" s="28"/>
      <c r="BI502" s="128"/>
      <c r="BJ502" s="54"/>
      <c r="BK502" s="28"/>
      <c r="BL502" s="128"/>
      <c r="BM502" s="54"/>
      <c r="BN502" s="28"/>
      <c r="BO502" s="121"/>
      <c r="BP502" s="132"/>
      <c r="BQ502" s="56"/>
      <c r="BR502" s="25"/>
      <c r="BS502" s="25"/>
      <c r="BU502" s="121"/>
      <c r="BV502" s="25"/>
      <c r="BW502" s="242"/>
      <c r="BX502" s="121"/>
      <c r="BY502" s="25"/>
      <c r="CA502" s="121"/>
      <c r="CB502" s="25"/>
      <c r="CD502" s="121"/>
      <c r="CF502" s="28"/>
      <c r="CH502" s="241"/>
      <c r="CI502" s="28"/>
      <c r="CK502" s="433"/>
      <c r="CM502" s="121"/>
      <c r="CN502" s="241"/>
      <c r="CO502" s="241"/>
      <c r="CP502" s="241"/>
      <c r="CQ502" s="725"/>
      <c r="CR502" s="241"/>
      <c r="CS502" s="433"/>
      <c r="CT502" s="241"/>
      <c r="CU502" s="241"/>
      <c r="CV502" s="241"/>
      <c r="CW502" s="54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436"/>
      <c r="FJ502" s="668"/>
      <c r="FK502" s="668"/>
      <c r="FL502" s="668"/>
      <c r="FM502" s="668"/>
      <c r="FN502" s="668"/>
      <c r="FO502" s="668"/>
      <c r="FP502" s="668"/>
      <c r="FQ502" s="668"/>
      <c r="FR502" s="668"/>
      <c r="FS502" s="433"/>
      <c r="FT502" s="433"/>
      <c r="FU502" s="433"/>
      <c r="FV502" s="433"/>
      <c r="FW502" s="433"/>
      <c r="FX502" s="433"/>
      <c r="FY502" s="433"/>
      <c r="FZ502" s="433"/>
      <c r="GA502" s="433"/>
      <c r="GB502" s="433"/>
      <c r="GC502" s="433"/>
      <c r="GD502" s="433"/>
      <c r="GE502" s="433"/>
      <c r="GF502" s="433"/>
      <c r="GG502" s="241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436"/>
      <c r="HJ502" s="65"/>
      <c r="HK502" s="436"/>
      <c r="HL502" s="37"/>
      <c r="HM502" s="65"/>
      <c r="HN502" s="436"/>
      <c r="HO502" s="134"/>
      <c r="HP502" s="25"/>
      <c r="HQ502" s="436"/>
      <c r="HR502" s="45"/>
      <c r="HS502" s="29"/>
      <c r="HT502" s="25"/>
      <c r="HU502" s="25"/>
      <c r="HV502" s="25"/>
      <c r="HX502" s="432"/>
      <c r="IG502" s="432"/>
      <c r="IH502" s="432"/>
      <c r="II502" s="432"/>
      <c r="IJ502" s="432"/>
      <c r="IK502" s="432"/>
      <c r="IL502" s="432"/>
      <c r="IM502" s="432"/>
      <c r="IN502" s="432"/>
      <c r="IO502" s="432"/>
      <c r="IP502" s="432"/>
      <c r="IQ502" s="432"/>
      <c r="IR502" s="432"/>
      <c r="IS502" s="432"/>
      <c r="IT502" s="432"/>
      <c r="IU502" s="432"/>
      <c r="IV502" s="432"/>
      <c r="IW502" s="432"/>
      <c r="IX502" s="432"/>
      <c r="IY502" s="432"/>
      <c r="IZ502" s="432"/>
      <c r="JA502" s="432"/>
      <c r="JB502" s="432"/>
      <c r="JC502" s="432"/>
      <c r="JD502" s="432"/>
      <c r="JE502" s="432"/>
      <c r="JF502" s="432"/>
      <c r="JG502" s="432"/>
      <c r="JH502" s="432"/>
      <c r="JI502" s="432"/>
      <c r="JJ502" s="432"/>
      <c r="JK502" s="432"/>
      <c r="JL502" s="432"/>
      <c r="JM502" s="432"/>
      <c r="JN502" s="432"/>
      <c r="JO502" s="432"/>
      <c r="JP502" s="432"/>
      <c r="JQ502" s="432"/>
      <c r="JR502" s="432"/>
      <c r="JS502" s="432"/>
      <c r="JT502" s="432"/>
      <c r="JU502" s="432"/>
    </row>
    <row r="503" spans="1:281" s="27" customFormat="1" ht="15" hidden="1" customHeight="1" x14ac:dyDescent="0.25">
      <c r="A503" s="432"/>
      <c r="B503" s="242"/>
      <c r="C503" s="29"/>
      <c r="D503" s="53"/>
      <c r="E503" s="29"/>
      <c r="F503" s="25"/>
      <c r="G503" s="121"/>
      <c r="I503" s="29"/>
      <c r="K503" s="52"/>
      <c r="M503" s="25"/>
      <c r="N503" s="55"/>
      <c r="P503" s="29"/>
      <c r="R503" s="29"/>
      <c r="T503" s="29"/>
      <c r="U503" s="29"/>
      <c r="V503" s="25"/>
      <c r="W503" s="25"/>
      <c r="X503" s="29"/>
      <c r="Y503" s="25"/>
      <c r="Z503" s="25"/>
      <c r="AA503" s="29"/>
      <c r="AB503" s="25"/>
      <c r="AC503" s="25"/>
      <c r="AD503" s="29"/>
      <c r="AE503" s="25"/>
      <c r="AF503" s="25"/>
      <c r="AG503" s="29"/>
      <c r="AH503" s="25"/>
      <c r="AI503" s="25"/>
      <c r="AJ503" s="29"/>
      <c r="AK503" s="25"/>
      <c r="AL503" s="25"/>
      <c r="AM503" s="29"/>
      <c r="AN503" s="25"/>
      <c r="AO503" s="25"/>
      <c r="AP503" s="29"/>
      <c r="AQ503" s="25"/>
      <c r="AR503" s="25"/>
      <c r="AS503" s="29"/>
      <c r="AT503" s="25"/>
      <c r="AU503" s="25"/>
      <c r="AV503" s="29"/>
      <c r="AW503" s="25"/>
      <c r="AX503" s="128"/>
      <c r="AY503" s="57"/>
      <c r="AZ503" s="6"/>
      <c r="BA503" s="54"/>
      <c r="BB503" s="54"/>
      <c r="BC503" s="6"/>
      <c r="BD503" s="54"/>
      <c r="BE503" s="54"/>
      <c r="BF503" s="121"/>
      <c r="BG503" s="54"/>
      <c r="BH503" s="28"/>
      <c r="BI503" s="128"/>
      <c r="BJ503" s="54"/>
      <c r="BK503" s="28"/>
      <c r="BL503" s="128"/>
      <c r="BM503" s="54"/>
      <c r="BN503" s="28"/>
      <c r="BO503" s="121"/>
      <c r="BP503" s="132"/>
      <c r="BQ503" s="56"/>
      <c r="BR503" s="25"/>
      <c r="BS503" s="25"/>
      <c r="BU503" s="121"/>
      <c r="BV503" s="25"/>
      <c r="BW503" s="242"/>
      <c r="BX503" s="121"/>
      <c r="BY503" s="25"/>
      <c r="CA503" s="121"/>
      <c r="CB503" s="25"/>
      <c r="CD503" s="121"/>
      <c r="CF503" s="28"/>
      <c r="CH503" s="241"/>
      <c r="CI503" s="28"/>
      <c r="CK503" s="433"/>
      <c r="CM503" s="121"/>
      <c r="CN503" s="241"/>
      <c r="CO503" s="241"/>
      <c r="CP503" s="241"/>
      <c r="CQ503" s="725"/>
      <c r="CR503" s="241"/>
      <c r="CS503" s="433"/>
      <c r="CT503" s="241"/>
      <c r="CU503" s="241"/>
      <c r="CV503" s="241"/>
      <c r="CW503" s="54"/>
      <c r="CX503" s="241"/>
      <c r="CY503" s="241"/>
      <c r="CZ503" s="241"/>
      <c r="DA503" s="241"/>
      <c r="DB503" s="241"/>
      <c r="DC503" s="241"/>
      <c r="DD503" s="241"/>
      <c r="DE503" s="241"/>
      <c r="DF503" s="241"/>
      <c r="DG503" s="241"/>
      <c r="DH503" s="241"/>
      <c r="DI503" s="241"/>
      <c r="DJ503" s="241"/>
      <c r="DK503" s="241"/>
      <c r="DL503" s="241"/>
      <c r="DM503" s="241"/>
      <c r="DN503" s="241"/>
      <c r="DO503" s="241"/>
      <c r="DP503" s="241"/>
      <c r="DQ503" s="241"/>
      <c r="DR503" s="241"/>
      <c r="DS503" s="241"/>
      <c r="DT503" s="241"/>
      <c r="DU503" s="241"/>
      <c r="DV503" s="241"/>
      <c r="DW503" s="241"/>
      <c r="DX503" s="241"/>
      <c r="DY503" s="241"/>
      <c r="DZ503" s="241"/>
      <c r="EA503" s="241"/>
      <c r="EB503" s="241"/>
      <c r="EC503" s="241"/>
      <c r="ED503" s="241"/>
      <c r="EE503" s="241"/>
      <c r="EF503" s="241"/>
      <c r="EG503" s="241"/>
      <c r="EH503" s="241"/>
      <c r="EI503" s="241"/>
      <c r="EJ503" s="241"/>
      <c r="EK503" s="241"/>
      <c r="EL503" s="241"/>
      <c r="EM503" s="241"/>
      <c r="EN503" s="241"/>
      <c r="EO503" s="241"/>
      <c r="EP503" s="241"/>
      <c r="EQ503" s="241"/>
      <c r="ER503" s="241"/>
      <c r="ES503" s="241"/>
      <c r="ET503" s="241"/>
      <c r="EU503" s="241"/>
      <c r="EV503" s="241"/>
      <c r="EW503" s="241"/>
      <c r="EX503" s="241"/>
      <c r="EY503" s="241"/>
      <c r="EZ503" s="241"/>
      <c r="FA503" s="241"/>
      <c r="FB503" s="241"/>
      <c r="FC503" s="241"/>
      <c r="FD503" s="241"/>
      <c r="FE503" s="241"/>
      <c r="FF503" s="241"/>
      <c r="FG503" s="241"/>
      <c r="FH503" s="241"/>
      <c r="FI503" s="436"/>
      <c r="FJ503" s="668"/>
      <c r="FK503" s="668"/>
      <c r="FL503" s="668"/>
      <c r="FM503" s="668"/>
      <c r="FN503" s="668"/>
      <c r="FO503" s="668"/>
      <c r="FP503" s="668"/>
      <c r="FQ503" s="668"/>
      <c r="FR503" s="668"/>
      <c r="FS503" s="433"/>
      <c r="FT503" s="433"/>
      <c r="FU503" s="433"/>
      <c r="FV503" s="433"/>
      <c r="FW503" s="433"/>
      <c r="FX503" s="433"/>
      <c r="FY503" s="433"/>
      <c r="FZ503" s="433"/>
      <c r="GA503" s="433"/>
      <c r="GB503" s="433"/>
      <c r="GC503" s="433"/>
      <c r="GD503" s="433"/>
      <c r="GE503" s="433"/>
      <c r="GF503" s="433"/>
      <c r="GG503" s="241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436"/>
      <c r="HJ503" s="65"/>
      <c r="HK503" s="436"/>
      <c r="HL503" s="37"/>
      <c r="HM503" s="65"/>
      <c r="HN503" s="436"/>
      <c r="HO503" s="134"/>
      <c r="HP503" s="25"/>
      <c r="HQ503" s="436"/>
      <c r="HR503" s="45"/>
      <c r="HS503" s="29"/>
      <c r="HT503" s="25"/>
      <c r="HU503" s="25"/>
      <c r="HV503" s="25"/>
      <c r="HX503" s="432"/>
      <c r="IG503" s="432"/>
      <c r="IH503" s="432"/>
      <c r="II503" s="432"/>
      <c r="IJ503" s="432"/>
      <c r="IK503" s="432"/>
      <c r="IL503" s="432"/>
      <c r="IM503" s="432"/>
      <c r="IN503" s="432"/>
      <c r="IO503" s="432"/>
      <c r="IP503" s="432"/>
      <c r="IQ503" s="432"/>
      <c r="IR503" s="432"/>
      <c r="IS503" s="432"/>
      <c r="IT503" s="432"/>
      <c r="IU503" s="432"/>
      <c r="IV503" s="432"/>
      <c r="IW503" s="432"/>
      <c r="IX503" s="432"/>
      <c r="IY503" s="432"/>
      <c r="IZ503" s="432"/>
      <c r="JA503" s="432"/>
      <c r="JB503" s="432"/>
      <c r="JC503" s="432"/>
      <c r="JD503" s="432"/>
      <c r="JE503" s="432"/>
      <c r="JF503" s="432"/>
      <c r="JG503" s="432"/>
      <c r="JH503" s="432"/>
      <c r="JI503" s="432"/>
      <c r="JJ503" s="432"/>
      <c r="JK503" s="432"/>
      <c r="JL503" s="432"/>
      <c r="JM503" s="432"/>
      <c r="JN503" s="432"/>
      <c r="JO503" s="432"/>
      <c r="JP503" s="432"/>
      <c r="JQ503" s="432"/>
      <c r="JR503" s="432"/>
      <c r="JS503" s="432"/>
      <c r="JT503" s="432"/>
      <c r="JU503" s="432"/>
    </row>
    <row r="504" spans="1:281" s="27" customFormat="1" ht="15" hidden="1" customHeight="1" x14ac:dyDescent="0.25">
      <c r="A504" s="432"/>
      <c r="B504" s="242"/>
      <c r="C504" s="29"/>
      <c r="D504" s="53"/>
      <c r="E504" s="29"/>
      <c r="F504" s="25"/>
      <c r="G504" s="121"/>
      <c r="I504" s="29"/>
      <c r="K504" s="52"/>
      <c r="M504" s="25"/>
      <c r="N504" s="55"/>
      <c r="P504" s="29"/>
      <c r="R504" s="29"/>
      <c r="T504" s="29"/>
      <c r="U504" s="29"/>
      <c r="V504" s="25"/>
      <c r="W504" s="25"/>
      <c r="X504" s="29"/>
      <c r="Y504" s="25"/>
      <c r="Z504" s="25"/>
      <c r="AA504" s="29"/>
      <c r="AB504" s="25"/>
      <c r="AC504" s="25"/>
      <c r="AD504" s="29"/>
      <c r="AE504" s="25"/>
      <c r="AF504" s="25"/>
      <c r="AG504" s="29"/>
      <c r="AH504" s="25"/>
      <c r="AI504" s="25"/>
      <c r="AJ504" s="29"/>
      <c r="AK504" s="25"/>
      <c r="AL504" s="25"/>
      <c r="AM504" s="29"/>
      <c r="AN504" s="25"/>
      <c r="AO504" s="25"/>
      <c r="AP504" s="29"/>
      <c r="AQ504" s="25"/>
      <c r="AR504" s="25"/>
      <c r="AS504" s="29"/>
      <c r="AT504" s="25"/>
      <c r="AU504" s="25"/>
      <c r="AV504" s="29"/>
      <c r="AW504" s="25"/>
      <c r="AX504" s="128"/>
      <c r="AY504" s="57"/>
      <c r="AZ504" s="6"/>
      <c r="BA504" s="54"/>
      <c r="BB504" s="54"/>
      <c r="BC504" s="6"/>
      <c r="BD504" s="54"/>
      <c r="BE504" s="54"/>
      <c r="BF504" s="121"/>
      <c r="BG504" s="54"/>
      <c r="BH504" s="28"/>
      <c r="BI504" s="128"/>
      <c r="BJ504" s="54"/>
      <c r="BK504" s="28"/>
      <c r="BL504" s="128"/>
      <c r="BM504" s="54"/>
      <c r="BN504" s="28"/>
      <c r="BO504" s="121"/>
      <c r="BP504" s="132"/>
      <c r="BQ504" s="56"/>
      <c r="BR504" s="25"/>
      <c r="BS504" s="25"/>
      <c r="BU504" s="121"/>
      <c r="BV504" s="25"/>
      <c r="BW504" s="242"/>
      <c r="BX504" s="121"/>
      <c r="BY504" s="25"/>
      <c r="CA504" s="121"/>
      <c r="CB504" s="25"/>
      <c r="CD504" s="121"/>
      <c r="CF504" s="28"/>
      <c r="CH504" s="241"/>
      <c r="CI504" s="28"/>
      <c r="CK504" s="433"/>
      <c r="CM504" s="121"/>
      <c r="CN504" s="241"/>
      <c r="CO504" s="241"/>
      <c r="CP504" s="241"/>
      <c r="CQ504" s="725"/>
      <c r="CR504" s="241"/>
      <c r="CS504" s="433"/>
      <c r="CT504" s="241"/>
      <c r="CU504" s="241"/>
      <c r="CV504" s="241"/>
      <c r="CW504" s="54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436"/>
      <c r="FJ504" s="668"/>
      <c r="FK504" s="668"/>
      <c r="FL504" s="668"/>
      <c r="FM504" s="668"/>
      <c r="FN504" s="668"/>
      <c r="FO504" s="668"/>
      <c r="FP504" s="668"/>
      <c r="FQ504" s="668"/>
      <c r="FR504" s="668"/>
      <c r="FS504" s="433"/>
      <c r="FT504" s="433"/>
      <c r="FU504" s="433"/>
      <c r="FV504" s="433"/>
      <c r="FW504" s="433"/>
      <c r="FX504" s="433"/>
      <c r="FY504" s="433"/>
      <c r="FZ504" s="433"/>
      <c r="GA504" s="433"/>
      <c r="GB504" s="433"/>
      <c r="GC504" s="433"/>
      <c r="GD504" s="433"/>
      <c r="GE504" s="433"/>
      <c r="GF504" s="433"/>
      <c r="GG504" s="241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436"/>
      <c r="HJ504" s="65"/>
      <c r="HK504" s="436"/>
      <c r="HL504" s="37"/>
      <c r="HM504" s="65"/>
      <c r="HN504" s="436"/>
      <c r="HO504" s="134"/>
      <c r="HP504" s="25"/>
      <c r="HQ504" s="436"/>
      <c r="HR504" s="45"/>
      <c r="HS504" s="29"/>
      <c r="HT504" s="25"/>
      <c r="HU504" s="25"/>
      <c r="HV504" s="25"/>
      <c r="HX504" s="432"/>
      <c r="IG504" s="432"/>
      <c r="IH504" s="432"/>
      <c r="II504" s="432"/>
      <c r="IJ504" s="432"/>
      <c r="IK504" s="432"/>
      <c r="IL504" s="432"/>
      <c r="IM504" s="432"/>
      <c r="IN504" s="432"/>
      <c r="IO504" s="432"/>
      <c r="IP504" s="432"/>
      <c r="IQ504" s="432"/>
      <c r="IR504" s="432"/>
      <c r="IS504" s="432"/>
      <c r="IT504" s="432"/>
      <c r="IU504" s="432"/>
      <c r="IV504" s="432"/>
      <c r="IW504" s="432"/>
      <c r="IX504" s="432"/>
      <c r="IY504" s="432"/>
      <c r="IZ504" s="432"/>
      <c r="JA504" s="432"/>
      <c r="JB504" s="432"/>
      <c r="JC504" s="432"/>
      <c r="JD504" s="432"/>
      <c r="JE504" s="432"/>
      <c r="JF504" s="432"/>
      <c r="JG504" s="432"/>
      <c r="JH504" s="432"/>
      <c r="JI504" s="432"/>
      <c r="JJ504" s="432"/>
      <c r="JK504" s="432"/>
      <c r="JL504" s="432"/>
      <c r="JM504" s="432"/>
      <c r="JN504" s="432"/>
      <c r="JO504" s="432"/>
      <c r="JP504" s="432"/>
      <c r="JQ504" s="432"/>
      <c r="JR504" s="432"/>
      <c r="JS504" s="432"/>
      <c r="JT504" s="432"/>
      <c r="JU504" s="432"/>
    </row>
    <row r="505" spans="1:281" s="27" customFormat="1" ht="15" hidden="1" customHeight="1" x14ac:dyDescent="0.25">
      <c r="A505" s="432"/>
      <c r="B505" s="242"/>
      <c r="C505" s="29"/>
      <c r="D505" s="53"/>
      <c r="E505" s="29"/>
      <c r="F505" s="25"/>
      <c r="G505" s="121"/>
      <c r="I505" s="29"/>
      <c r="K505" s="52"/>
      <c r="M505" s="25"/>
      <c r="N505" s="55"/>
      <c r="P505" s="29"/>
      <c r="R505" s="29"/>
      <c r="T505" s="29"/>
      <c r="U505" s="29"/>
      <c r="V505" s="25"/>
      <c r="W505" s="25"/>
      <c r="X505" s="29"/>
      <c r="Y505" s="25"/>
      <c r="Z505" s="25"/>
      <c r="AA505" s="29"/>
      <c r="AB505" s="25"/>
      <c r="AC505" s="25"/>
      <c r="AD505" s="29"/>
      <c r="AE505" s="25"/>
      <c r="AF505" s="25"/>
      <c r="AG505" s="29"/>
      <c r="AH505" s="25"/>
      <c r="AI505" s="25"/>
      <c r="AJ505" s="29"/>
      <c r="AK505" s="25"/>
      <c r="AL505" s="25"/>
      <c r="AM505" s="29"/>
      <c r="AN505" s="25"/>
      <c r="AO505" s="25"/>
      <c r="AP505" s="29"/>
      <c r="AQ505" s="25"/>
      <c r="AR505" s="25"/>
      <c r="AS505" s="29"/>
      <c r="AT505" s="25"/>
      <c r="AU505" s="25"/>
      <c r="AV505" s="29"/>
      <c r="AW505" s="25"/>
      <c r="AX505" s="128"/>
      <c r="AY505" s="57"/>
      <c r="AZ505" s="6"/>
      <c r="BA505" s="54"/>
      <c r="BB505" s="54"/>
      <c r="BC505" s="6"/>
      <c r="BD505" s="54"/>
      <c r="BE505" s="54"/>
      <c r="BF505" s="121"/>
      <c r="BG505" s="54"/>
      <c r="BH505" s="28"/>
      <c r="BI505" s="128"/>
      <c r="BJ505" s="54"/>
      <c r="BK505" s="28"/>
      <c r="BL505" s="128"/>
      <c r="BM505" s="54"/>
      <c r="BN505" s="28"/>
      <c r="BO505" s="121"/>
      <c r="BP505" s="132"/>
      <c r="BQ505" s="56"/>
      <c r="BR505" s="25"/>
      <c r="BS505" s="25"/>
      <c r="BU505" s="121"/>
      <c r="BV505" s="25"/>
      <c r="BW505" s="242"/>
      <c r="BX505" s="121"/>
      <c r="BY505" s="25"/>
      <c r="CA505" s="121"/>
      <c r="CB505" s="25"/>
      <c r="CD505" s="121"/>
      <c r="CF505" s="28"/>
      <c r="CH505" s="241"/>
      <c r="CI505" s="28"/>
      <c r="CK505" s="433"/>
      <c r="CM505" s="121"/>
      <c r="CN505" s="241"/>
      <c r="CO505" s="241"/>
      <c r="CP505" s="241"/>
      <c r="CQ505" s="725"/>
      <c r="CR505" s="241"/>
      <c r="CS505" s="433"/>
      <c r="CT505" s="241"/>
      <c r="CU505" s="241"/>
      <c r="CV505" s="241"/>
      <c r="CW505" s="54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436"/>
      <c r="FJ505" s="668"/>
      <c r="FK505" s="668"/>
      <c r="FL505" s="668"/>
      <c r="FM505" s="668"/>
      <c r="FN505" s="668"/>
      <c r="FO505" s="668"/>
      <c r="FP505" s="668"/>
      <c r="FQ505" s="668"/>
      <c r="FR505" s="668"/>
      <c r="FS505" s="433"/>
      <c r="FT505" s="433"/>
      <c r="FU505" s="433"/>
      <c r="FV505" s="433"/>
      <c r="FW505" s="433"/>
      <c r="FX505" s="433"/>
      <c r="FY505" s="433"/>
      <c r="FZ505" s="433"/>
      <c r="GA505" s="433"/>
      <c r="GB505" s="433"/>
      <c r="GC505" s="433"/>
      <c r="GD505" s="433"/>
      <c r="GE505" s="433"/>
      <c r="GF505" s="433"/>
      <c r="GG505" s="241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436"/>
      <c r="HJ505" s="65"/>
      <c r="HK505" s="436"/>
      <c r="HL505" s="37"/>
      <c r="HM505" s="65"/>
      <c r="HN505" s="436"/>
      <c r="HO505" s="134"/>
      <c r="HP505" s="25"/>
      <c r="HQ505" s="436"/>
      <c r="HR505" s="45"/>
      <c r="HS505" s="29"/>
      <c r="HT505" s="25"/>
      <c r="HU505" s="25"/>
      <c r="HV505" s="25"/>
      <c r="HX505" s="432"/>
      <c r="IG505" s="432"/>
      <c r="IH505" s="432"/>
      <c r="II505" s="432"/>
      <c r="IJ505" s="432"/>
      <c r="IK505" s="432"/>
      <c r="IL505" s="432"/>
      <c r="IM505" s="432"/>
      <c r="IN505" s="432"/>
      <c r="IO505" s="432"/>
      <c r="IP505" s="432"/>
      <c r="IQ505" s="432"/>
      <c r="IR505" s="432"/>
      <c r="IS505" s="432"/>
      <c r="IT505" s="432"/>
      <c r="IU505" s="432"/>
      <c r="IV505" s="432"/>
      <c r="IW505" s="432"/>
      <c r="IX505" s="432"/>
      <c r="IY505" s="432"/>
      <c r="IZ505" s="432"/>
      <c r="JA505" s="432"/>
      <c r="JB505" s="432"/>
      <c r="JC505" s="432"/>
      <c r="JD505" s="432"/>
      <c r="JE505" s="432"/>
      <c r="JF505" s="432"/>
      <c r="JG505" s="432"/>
      <c r="JH505" s="432"/>
      <c r="JI505" s="432"/>
      <c r="JJ505" s="432"/>
      <c r="JK505" s="432"/>
      <c r="JL505" s="432"/>
      <c r="JM505" s="432"/>
      <c r="JN505" s="432"/>
      <c r="JO505" s="432"/>
      <c r="JP505" s="432"/>
      <c r="JQ505" s="432"/>
      <c r="JR505" s="432"/>
      <c r="JS505" s="432"/>
      <c r="JT505" s="432"/>
      <c r="JU505" s="432"/>
    </row>
    <row r="506" spans="1:281" s="27" customFormat="1" ht="15" hidden="1" customHeight="1" x14ac:dyDescent="0.25">
      <c r="A506" s="432"/>
      <c r="B506" s="242"/>
      <c r="C506" s="29"/>
      <c r="D506" s="53"/>
      <c r="E506" s="29"/>
      <c r="F506" s="25"/>
      <c r="G506" s="121"/>
      <c r="I506" s="29"/>
      <c r="K506" s="52"/>
      <c r="M506" s="25"/>
      <c r="N506" s="55"/>
      <c r="P506" s="29"/>
      <c r="R506" s="29"/>
      <c r="T506" s="29"/>
      <c r="U506" s="29"/>
      <c r="V506" s="25"/>
      <c r="W506" s="25"/>
      <c r="X506" s="29"/>
      <c r="Y506" s="25"/>
      <c r="Z506" s="25"/>
      <c r="AA506" s="29"/>
      <c r="AB506" s="25"/>
      <c r="AC506" s="25"/>
      <c r="AD506" s="29"/>
      <c r="AE506" s="25"/>
      <c r="AF506" s="25"/>
      <c r="AG506" s="29"/>
      <c r="AH506" s="25"/>
      <c r="AI506" s="25"/>
      <c r="AJ506" s="29"/>
      <c r="AK506" s="25"/>
      <c r="AL506" s="25"/>
      <c r="AM506" s="29"/>
      <c r="AN506" s="25"/>
      <c r="AO506" s="25"/>
      <c r="AP506" s="29"/>
      <c r="AQ506" s="25"/>
      <c r="AR506" s="25"/>
      <c r="AS506" s="29"/>
      <c r="AT506" s="25"/>
      <c r="AU506" s="25"/>
      <c r="AV506" s="29"/>
      <c r="AW506" s="25"/>
      <c r="AX506" s="128"/>
      <c r="AY506" s="57"/>
      <c r="AZ506" s="6"/>
      <c r="BA506" s="54"/>
      <c r="BB506" s="54"/>
      <c r="BC506" s="6"/>
      <c r="BD506" s="54"/>
      <c r="BE506" s="54"/>
      <c r="BF506" s="121"/>
      <c r="BG506" s="54"/>
      <c r="BH506" s="28"/>
      <c r="BI506" s="128"/>
      <c r="BJ506" s="54"/>
      <c r="BK506" s="28"/>
      <c r="BL506" s="128"/>
      <c r="BM506" s="54"/>
      <c r="BN506" s="28"/>
      <c r="BO506" s="121"/>
      <c r="BP506" s="132"/>
      <c r="BQ506" s="56"/>
      <c r="BR506" s="25"/>
      <c r="BS506" s="25"/>
      <c r="BU506" s="121"/>
      <c r="BV506" s="25"/>
      <c r="BW506" s="242"/>
      <c r="BX506" s="121"/>
      <c r="BY506" s="25"/>
      <c r="CA506" s="121"/>
      <c r="CB506" s="25"/>
      <c r="CD506" s="121"/>
      <c r="CF506" s="28"/>
      <c r="CH506" s="241"/>
      <c r="CI506" s="28"/>
      <c r="CK506" s="433"/>
      <c r="CM506" s="121"/>
      <c r="CN506" s="241"/>
      <c r="CO506" s="241"/>
      <c r="CP506" s="241"/>
      <c r="CQ506" s="725"/>
      <c r="CR506" s="241"/>
      <c r="CS506" s="433"/>
      <c r="CT506" s="241"/>
      <c r="CU506" s="241"/>
      <c r="CV506" s="241"/>
      <c r="CW506" s="54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1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436"/>
      <c r="FJ506" s="668"/>
      <c r="FK506" s="668"/>
      <c r="FL506" s="668"/>
      <c r="FM506" s="668"/>
      <c r="FN506" s="668"/>
      <c r="FO506" s="668"/>
      <c r="FP506" s="668"/>
      <c r="FQ506" s="668"/>
      <c r="FR506" s="668"/>
      <c r="FS506" s="433"/>
      <c r="FT506" s="433"/>
      <c r="FU506" s="433"/>
      <c r="FV506" s="433"/>
      <c r="FW506" s="433"/>
      <c r="FX506" s="433"/>
      <c r="FY506" s="433"/>
      <c r="FZ506" s="433"/>
      <c r="GA506" s="433"/>
      <c r="GB506" s="433"/>
      <c r="GC506" s="433"/>
      <c r="GD506" s="433"/>
      <c r="GE506" s="433"/>
      <c r="GF506" s="433"/>
      <c r="GG506" s="241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436"/>
      <c r="HJ506" s="65"/>
      <c r="HK506" s="436"/>
      <c r="HL506" s="37"/>
      <c r="HM506" s="65"/>
      <c r="HN506" s="436"/>
      <c r="HO506" s="134"/>
      <c r="HP506" s="25"/>
      <c r="HQ506" s="436"/>
      <c r="HR506" s="45"/>
      <c r="HS506" s="29"/>
      <c r="HT506" s="25"/>
      <c r="HU506" s="25"/>
      <c r="HV506" s="25"/>
      <c r="HX506" s="432"/>
      <c r="IG506" s="432"/>
      <c r="IH506" s="432"/>
      <c r="II506" s="432"/>
      <c r="IJ506" s="432"/>
      <c r="IK506" s="432"/>
      <c r="IL506" s="432"/>
      <c r="IM506" s="432"/>
      <c r="IN506" s="432"/>
      <c r="IO506" s="432"/>
      <c r="IP506" s="432"/>
      <c r="IQ506" s="432"/>
      <c r="IR506" s="432"/>
      <c r="IS506" s="432"/>
      <c r="IT506" s="432"/>
      <c r="IU506" s="432"/>
      <c r="IV506" s="432"/>
      <c r="IW506" s="432"/>
      <c r="IX506" s="432"/>
      <c r="IY506" s="432"/>
      <c r="IZ506" s="432"/>
      <c r="JA506" s="432"/>
      <c r="JB506" s="432"/>
      <c r="JC506" s="432"/>
      <c r="JD506" s="432"/>
      <c r="JE506" s="432"/>
      <c r="JF506" s="432"/>
      <c r="JG506" s="432"/>
      <c r="JH506" s="432"/>
      <c r="JI506" s="432"/>
      <c r="JJ506" s="432"/>
      <c r="JK506" s="432"/>
      <c r="JL506" s="432"/>
      <c r="JM506" s="432"/>
      <c r="JN506" s="432"/>
      <c r="JO506" s="432"/>
      <c r="JP506" s="432"/>
      <c r="JQ506" s="432"/>
      <c r="JR506" s="432"/>
      <c r="JS506" s="432"/>
      <c r="JT506" s="432"/>
      <c r="JU506" s="432"/>
    </row>
    <row r="507" spans="1:281" s="27" customFormat="1" ht="15" hidden="1" customHeight="1" x14ac:dyDescent="0.25">
      <c r="A507" s="432"/>
      <c r="B507" s="242"/>
      <c r="C507" s="29"/>
      <c r="D507" s="53"/>
      <c r="E507" s="29"/>
      <c r="F507" s="25"/>
      <c r="G507" s="121"/>
      <c r="I507" s="29"/>
      <c r="K507" s="52"/>
      <c r="M507" s="25"/>
      <c r="N507" s="55"/>
      <c r="P507" s="29"/>
      <c r="R507" s="29"/>
      <c r="T507" s="29"/>
      <c r="U507" s="29"/>
      <c r="V507" s="25"/>
      <c r="W507" s="25"/>
      <c r="X507" s="29"/>
      <c r="Y507" s="25"/>
      <c r="Z507" s="25"/>
      <c r="AA507" s="29"/>
      <c r="AB507" s="25"/>
      <c r="AC507" s="25"/>
      <c r="AD507" s="29"/>
      <c r="AE507" s="25"/>
      <c r="AF507" s="25"/>
      <c r="AG507" s="29"/>
      <c r="AH507" s="25"/>
      <c r="AI507" s="25"/>
      <c r="AJ507" s="29"/>
      <c r="AK507" s="25"/>
      <c r="AL507" s="25"/>
      <c r="AM507" s="29"/>
      <c r="AN507" s="25"/>
      <c r="AO507" s="25"/>
      <c r="AP507" s="29"/>
      <c r="AQ507" s="25"/>
      <c r="AR507" s="25"/>
      <c r="AS507" s="29"/>
      <c r="AT507" s="25"/>
      <c r="AU507" s="25"/>
      <c r="AV507" s="29"/>
      <c r="AW507" s="25"/>
      <c r="AX507" s="128"/>
      <c r="AY507" s="57"/>
      <c r="AZ507" s="6"/>
      <c r="BA507" s="54"/>
      <c r="BB507" s="54"/>
      <c r="BC507" s="6"/>
      <c r="BD507" s="54"/>
      <c r="BE507" s="54"/>
      <c r="BF507" s="121"/>
      <c r="BG507" s="54"/>
      <c r="BH507" s="28"/>
      <c r="BI507" s="128"/>
      <c r="BJ507" s="54"/>
      <c r="BK507" s="28"/>
      <c r="BL507" s="128"/>
      <c r="BM507" s="54"/>
      <c r="BN507" s="28"/>
      <c r="BO507" s="121"/>
      <c r="BP507" s="132"/>
      <c r="BQ507" s="56"/>
      <c r="BR507" s="25"/>
      <c r="BS507" s="25"/>
      <c r="BU507" s="121"/>
      <c r="BV507" s="25"/>
      <c r="BW507" s="242"/>
      <c r="BX507" s="121"/>
      <c r="BY507" s="25"/>
      <c r="CA507" s="121"/>
      <c r="CB507" s="25"/>
      <c r="CD507" s="121"/>
      <c r="CF507" s="28"/>
      <c r="CH507" s="241"/>
      <c r="CI507" s="28"/>
      <c r="CK507" s="433"/>
      <c r="CM507" s="121"/>
      <c r="CN507" s="241"/>
      <c r="CO507" s="241"/>
      <c r="CP507" s="241"/>
      <c r="CQ507" s="725"/>
      <c r="CR507" s="241"/>
      <c r="CS507" s="433"/>
      <c r="CT507" s="241"/>
      <c r="CU507" s="241"/>
      <c r="CV507" s="241"/>
      <c r="CW507" s="54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436"/>
      <c r="FJ507" s="668"/>
      <c r="FK507" s="668"/>
      <c r="FL507" s="668"/>
      <c r="FM507" s="668"/>
      <c r="FN507" s="668"/>
      <c r="FO507" s="668"/>
      <c r="FP507" s="668"/>
      <c r="FQ507" s="668"/>
      <c r="FR507" s="668"/>
      <c r="FS507" s="433"/>
      <c r="FT507" s="433"/>
      <c r="FU507" s="433"/>
      <c r="FV507" s="433"/>
      <c r="FW507" s="433"/>
      <c r="FX507" s="433"/>
      <c r="FY507" s="433"/>
      <c r="FZ507" s="433"/>
      <c r="GA507" s="433"/>
      <c r="GB507" s="433"/>
      <c r="GC507" s="433"/>
      <c r="GD507" s="433"/>
      <c r="GE507" s="433"/>
      <c r="GF507" s="433"/>
      <c r="GG507" s="241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436"/>
      <c r="HJ507" s="65"/>
      <c r="HK507" s="436"/>
      <c r="HL507" s="37"/>
      <c r="HM507" s="65"/>
      <c r="HN507" s="436"/>
      <c r="HO507" s="134"/>
      <c r="HP507" s="25"/>
      <c r="HQ507" s="436"/>
      <c r="HR507" s="45"/>
      <c r="HS507" s="29"/>
      <c r="HT507" s="25"/>
      <c r="HU507" s="25"/>
      <c r="HV507" s="25"/>
      <c r="HX507" s="432"/>
      <c r="IG507" s="432"/>
      <c r="IH507" s="432"/>
      <c r="II507" s="432"/>
      <c r="IJ507" s="432"/>
      <c r="IK507" s="432"/>
      <c r="IL507" s="432"/>
      <c r="IM507" s="432"/>
      <c r="IN507" s="432"/>
      <c r="IO507" s="432"/>
      <c r="IP507" s="432"/>
      <c r="IQ507" s="432"/>
      <c r="IR507" s="432"/>
      <c r="IS507" s="432"/>
      <c r="IT507" s="432"/>
      <c r="IU507" s="432"/>
      <c r="IV507" s="432"/>
      <c r="IW507" s="432"/>
      <c r="IX507" s="432"/>
      <c r="IY507" s="432"/>
      <c r="IZ507" s="432"/>
      <c r="JA507" s="432"/>
      <c r="JB507" s="432"/>
      <c r="JC507" s="432"/>
      <c r="JD507" s="432"/>
      <c r="JE507" s="432"/>
      <c r="JF507" s="432"/>
      <c r="JG507" s="432"/>
      <c r="JH507" s="432"/>
      <c r="JI507" s="432"/>
      <c r="JJ507" s="432"/>
      <c r="JK507" s="432"/>
      <c r="JL507" s="432"/>
      <c r="JM507" s="432"/>
      <c r="JN507" s="432"/>
      <c r="JO507" s="432"/>
      <c r="JP507" s="432"/>
      <c r="JQ507" s="432"/>
      <c r="JR507" s="432"/>
      <c r="JS507" s="432"/>
      <c r="JT507" s="432"/>
      <c r="JU507" s="432"/>
    </row>
    <row r="508" spans="1:281" s="27" customFormat="1" ht="15" hidden="1" customHeight="1" x14ac:dyDescent="0.25">
      <c r="A508" s="432"/>
      <c r="B508" s="242"/>
      <c r="C508" s="29"/>
      <c r="D508" s="53"/>
      <c r="E508" s="29"/>
      <c r="F508" s="25"/>
      <c r="G508" s="121"/>
      <c r="I508" s="29"/>
      <c r="K508" s="52"/>
      <c r="M508" s="25"/>
      <c r="N508" s="55"/>
      <c r="P508" s="29"/>
      <c r="R508" s="29"/>
      <c r="T508" s="29"/>
      <c r="U508" s="29"/>
      <c r="V508" s="25"/>
      <c r="W508" s="25"/>
      <c r="X508" s="29"/>
      <c r="Y508" s="25"/>
      <c r="Z508" s="25"/>
      <c r="AA508" s="29"/>
      <c r="AB508" s="25"/>
      <c r="AC508" s="25"/>
      <c r="AD508" s="29"/>
      <c r="AE508" s="25"/>
      <c r="AF508" s="25"/>
      <c r="AG508" s="29"/>
      <c r="AH508" s="25"/>
      <c r="AI508" s="25"/>
      <c r="AJ508" s="29"/>
      <c r="AK508" s="25"/>
      <c r="AL508" s="25"/>
      <c r="AM508" s="29"/>
      <c r="AN508" s="25"/>
      <c r="AO508" s="25"/>
      <c r="AP508" s="29"/>
      <c r="AQ508" s="25"/>
      <c r="AR508" s="25"/>
      <c r="AS508" s="29"/>
      <c r="AT508" s="25"/>
      <c r="AU508" s="25"/>
      <c r="AV508" s="29"/>
      <c r="AW508" s="25"/>
      <c r="AX508" s="128"/>
      <c r="AY508" s="57"/>
      <c r="AZ508" s="6"/>
      <c r="BA508" s="54"/>
      <c r="BB508" s="54"/>
      <c r="BC508" s="6"/>
      <c r="BD508" s="54"/>
      <c r="BE508" s="54"/>
      <c r="BF508" s="121"/>
      <c r="BG508" s="54"/>
      <c r="BH508" s="28"/>
      <c r="BI508" s="128"/>
      <c r="BJ508" s="54"/>
      <c r="BK508" s="28"/>
      <c r="BL508" s="128"/>
      <c r="BM508" s="54"/>
      <c r="BN508" s="28"/>
      <c r="BO508" s="121"/>
      <c r="BP508" s="132"/>
      <c r="BQ508" s="56"/>
      <c r="BR508" s="25"/>
      <c r="BS508" s="25"/>
      <c r="BU508" s="121"/>
      <c r="BV508" s="25"/>
      <c r="BW508" s="242"/>
      <c r="BX508" s="121"/>
      <c r="BY508" s="25"/>
      <c r="CA508" s="121"/>
      <c r="CB508" s="25"/>
      <c r="CD508" s="121"/>
      <c r="CF508" s="28"/>
      <c r="CH508" s="241"/>
      <c r="CI508" s="28"/>
      <c r="CK508" s="433"/>
      <c r="CM508" s="121"/>
      <c r="CN508" s="241"/>
      <c r="CO508" s="241"/>
      <c r="CP508" s="241"/>
      <c r="CQ508" s="725"/>
      <c r="CR508" s="241"/>
      <c r="CS508" s="433"/>
      <c r="CT508" s="241"/>
      <c r="CU508" s="241"/>
      <c r="CV508" s="241"/>
      <c r="CW508" s="54"/>
      <c r="CX508" s="241"/>
      <c r="CY508" s="241"/>
      <c r="CZ508" s="241"/>
      <c r="DA508" s="241"/>
      <c r="DB508" s="241"/>
      <c r="DC508" s="241"/>
      <c r="DD508" s="241"/>
      <c r="DE508" s="241"/>
      <c r="DF508" s="241"/>
      <c r="DG508" s="241"/>
      <c r="DH508" s="241"/>
      <c r="DI508" s="241"/>
      <c r="DJ508" s="241"/>
      <c r="DK508" s="241"/>
      <c r="DL508" s="241"/>
      <c r="DM508" s="241"/>
      <c r="DN508" s="241"/>
      <c r="DO508" s="241"/>
      <c r="DP508" s="241"/>
      <c r="DQ508" s="241"/>
      <c r="DR508" s="241"/>
      <c r="DS508" s="241"/>
      <c r="DT508" s="241"/>
      <c r="DU508" s="241"/>
      <c r="DV508" s="241"/>
      <c r="DW508" s="241"/>
      <c r="DX508" s="241"/>
      <c r="DY508" s="241"/>
      <c r="DZ508" s="241"/>
      <c r="EA508" s="241"/>
      <c r="EB508" s="241"/>
      <c r="EC508" s="241"/>
      <c r="ED508" s="241"/>
      <c r="EE508" s="241"/>
      <c r="EF508" s="241"/>
      <c r="EG508" s="241"/>
      <c r="EH508" s="241"/>
      <c r="EI508" s="241"/>
      <c r="EJ508" s="241"/>
      <c r="EK508" s="241"/>
      <c r="EL508" s="241"/>
      <c r="EM508" s="241"/>
      <c r="EN508" s="241"/>
      <c r="EO508" s="241"/>
      <c r="EP508" s="241"/>
      <c r="EQ508" s="241"/>
      <c r="ER508" s="241"/>
      <c r="ES508" s="241"/>
      <c r="ET508" s="241"/>
      <c r="EU508" s="241"/>
      <c r="EV508" s="241"/>
      <c r="EW508" s="241"/>
      <c r="EX508" s="241"/>
      <c r="EY508" s="241"/>
      <c r="EZ508" s="241"/>
      <c r="FA508" s="241"/>
      <c r="FB508" s="241"/>
      <c r="FC508" s="241"/>
      <c r="FD508" s="241"/>
      <c r="FE508" s="241"/>
      <c r="FF508" s="241"/>
      <c r="FG508" s="241"/>
      <c r="FH508" s="241"/>
      <c r="FI508" s="436"/>
      <c r="FJ508" s="668"/>
      <c r="FK508" s="668"/>
      <c r="FL508" s="668"/>
      <c r="FM508" s="668"/>
      <c r="FN508" s="668"/>
      <c r="FO508" s="668"/>
      <c r="FP508" s="668"/>
      <c r="FQ508" s="668"/>
      <c r="FR508" s="668"/>
      <c r="FS508" s="433"/>
      <c r="FT508" s="433"/>
      <c r="FU508" s="433"/>
      <c r="FV508" s="433"/>
      <c r="FW508" s="433"/>
      <c r="FX508" s="433"/>
      <c r="FY508" s="433"/>
      <c r="FZ508" s="433"/>
      <c r="GA508" s="433"/>
      <c r="GB508" s="433"/>
      <c r="GC508" s="433"/>
      <c r="GD508" s="433"/>
      <c r="GE508" s="433"/>
      <c r="GF508" s="433"/>
      <c r="GG508" s="241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436"/>
      <c r="HJ508" s="65"/>
      <c r="HK508" s="436"/>
      <c r="HL508" s="37"/>
      <c r="HM508" s="65"/>
      <c r="HN508" s="436"/>
      <c r="HO508" s="134"/>
      <c r="HP508" s="25"/>
      <c r="HQ508" s="436"/>
      <c r="HR508" s="45"/>
      <c r="HS508" s="29"/>
      <c r="HT508" s="25"/>
      <c r="HU508" s="25"/>
      <c r="HV508" s="25"/>
      <c r="HX508" s="432"/>
      <c r="IG508" s="432"/>
      <c r="IH508" s="432"/>
      <c r="II508" s="432"/>
      <c r="IJ508" s="432"/>
      <c r="IK508" s="432"/>
      <c r="IL508" s="432"/>
      <c r="IM508" s="432"/>
      <c r="IN508" s="432"/>
      <c r="IO508" s="432"/>
      <c r="IP508" s="432"/>
      <c r="IQ508" s="432"/>
      <c r="IR508" s="432"/>
      <c r="IS508" s="432"/>
      <c r="IT508" s="432"/>
      <c r="IU508" s="432"/>
      <c r="IV508" s="432"/>
      <c r="IW508" s="432"/>
      <c r="IX508" s="432"/>
      <c r="IY508" s="432"/>
      <c r="IZ508" s="432"/>
      <c r="JA508" s="432"/>
      <c r="JB508" s="432"/>
      <c r="JC508" s="432"/>
      <c r="JD508" s="432"/>
      <c r="JE508" s="432"/>
      <c r="JF508" s="432"/>
      <c r="JG508" s="432"/>
      <c r="JH508" s="432"/>
      <c r="JI508" s="432"/>
      <c r="JJ508" s="432"/>
      <c r="JK508" s="432"/>
      <c r="JL508" s="432"/>
      <c r="JM508" s="432"/>
      <c r="JN508" s="432"/>
      <c r="JO508" s="432"/>
      <c r="JP508" s="432"/>
      <c r="JQ508" s="432"/>
      <c r="JR508" s="432"/>
      <c r="JS508" s="432"/>
      <c r="JT508" s="432"/>
      <c r="JU508" s="432"/>
    </row>
    <row r="509" spans="1:281" s="27" customFormat="1" ht="15" hidden="1" customHeight="1" x14ac:dyDescent="0.25">
      <c r="A509" s="432"/>
      <c r="B509" s="242"/>
      <c r="C509" s="29"/>
      <c r="D509" s="53"/>
      <c r="E509" s="29"/>
      <c r="F509" s="25"/>
      <c r="G509" s="121"/>
      <c r="I509" s="29"/>
      <c r="K509" s="52"/>
      <c r="M509" s="25"/>
      <c r="N509" s="55"/>
      <c r="P509" s="29"/>
      <c r="R509" s="29"/>
      <c r="T509" s="29"/>
      <c r="U509" s="29"/>
      <c r="V509" s="25"/>
      <c r="W509" s="25"/>
      <c r="X509" s="29"/>
      <c r="Y509" s="25"/>
      <c r="Z509" s="25"/>
      <c r="AA509" s="29"/>
      <c r="AB509" s="25"/>
      <c r="AC509" s="25"/>
      <c r="AD509" s="29"/>
      <c r="AE509" s="25"/>
      <c r="AF509" s="25"/>
      <c r="AG509" s="29"/>
      <c r="AH509" s="25"/>
      <c r="AI509" s="25"/>
      <c r="AJ509" s="29"/>
      <c r="AK509" s="25"/>
      <c r="AL509" s="25"/>
      <c r="AM509" s="29"/>
      <c r="AN509" s="25"/>
      <c r="AO509" s="25"/>
      <c r="AP509" s="29"/>
      <c r="AQ509" s="25"/>
      <c r="AR509" s="25"/>
      <c r="AS509" s="29"/>
      <c r="AT509" s="25"/>
      <c r="AU509" s="25"/>
      <c r="AV509" s="29"/>
      <c r="AW509" s="25"/>
      <c r="AX509" s="128"/>
      <c r="AY509" s="57"/>
      <c r="AZ509" s="6"/>
      <c r="BA509" s="54"/>
      <c r="BB509" s="54"/>
      <c r="BC509" s="6"/>
      <c r="BD509" s="54"/>
      <c r="BE509" s="54"/>
      <c r="BF509" s="121"/>
      <c r="BG509" s="54"/>
      <c r="BH509" s="28"/>
      <c r="BI509" s="128"/>
      <c r="BJ509" s="54"/>
      <c r="BK509" s="28"/>
      <c r="BL509" s="128"/>
      <c r="BM509" s="54"/>
      <c r="BN509" s="28"/>
      <c r="BO509" s="121"/>
      <c r="BP509" s="132"/>
      <c r="BQ509" s="56"/>
      <c r="BR509" s="25"/>
      <c r="BS509" s="25"/>
      <c r="BU509" s="121"/>
      <c r="BV509" s="25"/>
      <c r="BW509" s="242"/>
      <c r="BX509" s="121"/>
      <c r="BY509" s="25"/>
      <c r="CA509" s="121"/>
      <c r="CB509" s="25"/>
      <c r="CD509" s="121"/>
      <c r="CF509" s="28"/>
      <c r="CH509" s="241"/>
      <c r="CI509" s="28"/>
      <c r="CK509" s="433"/>
      <c r="CM509" s="121"/>
      <c r="CN509" s="241"/>
      <c r="CO509" s="241"/>
      <c r="CP509" s="241"/>
      <c r="CQ509" s="725"/>
      <c r="CR509" s="241"/>
      <c r="CS509" s="433"/>
      <c r="CT509" s="241"/>
      <c r="CU509" s="241"/>
      <c r="CV509" s="241"/>
      <c r="CW509" s="54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1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436"/>
      <c r="FJ509" s="668"/>
      <c r="FK509" s="668"/>
      <c r="FL509" s="668"/>
      <c r="FM509" s="668"/>
      <c r="FN509" s="668"/>
      <c r="FO509" s="668"/>
      <c r="FP509" s="668"/>
      <c r="FQ509" s="668"/>
      <c r="FR509" s="668"/>
      <c r="FS509" s="433"/>
      <c r="FT509" s="433"/>
      <c r="FU509" s="433"/>
      <c r="FV509" s="433"/>
      <c r="FW509" s="433"/>
      <c r="FX509" s="433"/>
      <c r="FY509" s="433"/>
      <c r="FZ509" s="433"/>
      <c r="GA509" s="433"/>
      <c r="GB509" s="433"/>
      <c r="GC509" s="433"/>
      <c r="GD509" s="433"/>
      <c r="GE509" s="433"/>
      <c r="GF509" s="433"/>
      <c r="GG509" s="241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436"/>
      <c r="HJ509" s="65"/>
      <c r="HK509" s="436"/>
      <c r="HL509" s="37"/>
      <c r="HM509" s="65"/>
      <c r="HN509" s="436"/>
      <c r="HO509" s="134"/>
      <c r="HP509" s="25"/>
      <c r="HQ509" s="436"/>
      <c r="HR509" s="45"/>
      <c r="HS509" s="29"/>
      <c r="HT509" s="25"/>
      <c r="HU509" s="25"/>
      <c r="HV509" s="25"/>
      <c r="HX509" s="432"/>
      <c r="IG509" s="432"/>
      <c r="IH509" s="432"/>
      <c r="II509" s="432"/>
      <c r="IJ509" s="432"/>
      <c r="IK509" s="432"/>
      <c r="IL509" s="432"/>
      <c r="IM509" s="432"/>
      <c r="IN509" s="432"/>
      <c r="IO509" s="432"/>
      <c r="IP509" s="432"/>
      <c r="IQ509" s="432"/>
      <c r="IR509" s="432"/>
      <c r="IS509" s="432"/>
      <c r="IT509" s="432"/>
      <c r="IU509" s="432"/>
      <c r="IV509" s="432"/>
      <c r="IW509" s="432"/>
      <c r="IX509" s="432"/>
      <c r="IY509" s="432"/>
      <c r="IZ509" s="432"/>
      <c r="JA509" s="432"/>
      <c r="JB509" s="432"/>
      <c r="JC509" s="432"/>
      <c r="JD509" s="432"/>
      <c r="JE509" s="432"/>
      <c r="JF509" s="432"/>
      <c r="JG509" s="432"/>
      <c r="JH509" s="432"/>
      <c r="JI509" s="432"/>
      <c r="JJ509" s="432"/>
      <c r="JK509" s="432"/>
      <c r="JL509" s="432"/>
      <c r="JM509" s="432"/>
      <c r="JN509" s="432"/>
      <c r="JO509" s="432"/>
      <c r="JP509" s="432"/>
      <c r="JQ509" s="432"/>
      <c r="JR509" s="432"/>
      <c r="JS509" s="432"/>
      <c r="JT509" s="432"/>
      <c r="JU509" s="432"/>
    </row>
    <row r="510" spans="1:281" s="27" customFormat="1" ht="15" hidden="1" customHeight="1" x14ac:dyDescent="0.25">
      <c r="A510" s="432"/>
      <c r="B510" s="242"/>
      <c r="C510" s="29"/>
      <c r="D510" s="53"/>
      <c r="E510" s="29"/>
      <c r="F510" s="25"/>
      <c r="G510" s="121"/>
      <c r="I510" s="29"/>
      <c r="K510" s="52"/>
      <c r="M510" s="25"/>
      <c r="N510" s="55"/>
      <c r="P510" s="29"/>
      <c r="R510" s="29"/>
      <c r="T510" s="29"/>
      <c r="U510" s="29"/>
      <c r="V510" s="25"/>
      <c r="W510" s="25"/>
      <c r="X510" s="29"/>
      <c r="Y510" s="25"/>
      <c r="Z510" s="25"/>
      <c r="AA510" s="29"/>
      <c r="AB510" s="25"/>
      <c r="AC510" s="25"/>
      <c r="AD510" s="29"/>
      <c r="AE510" s="25"/>
      <c r="AF510" s="25"/>
      <c r="AG510" s="29"/>
      <c r="AH510" s="25"/>
      <c r="AI510" s="25"/>
      <c r="AJ510" s="29"/>
      <c r="AK510" s="25"/>
      <c r="AL510" s="25"/>
      <c r="AM510" s="29"/>
      <c r="AN510" s="25"/>
      <c r="AO510" s="25"/>
      <c r="AP510" s="29"/>
      <c r="AQ510" s="25"/>
      <c r="AR510" s="25"/>
      <c r="AS510" s="29"/>
      <c r="AT510" s="25"/>
      <c r="AU510" s="25"/>
      <c r="AV510" s="29"/>
      <c r="AW510" s="25"/>
      <c r="AX510" s="128"/>
      <c r="AY510" s="57"/>
      <c r="AZ510" s="6"/>
      <c r="BA510" s="54"/>
      <c r="BB510" s="54"/>
      <c r="BC510" s="6"/>
      <c r="BD510" s="54"/>
      <c r="BE510" s="54"/>
      <c r="BF510" s="121"/>
      <c r="BG510" s="54"/>
      <c r="BH510" s="28"/>
      <c r="BI510" s="128"/>
      <c r="BJ510" s="54"/>
      <c r="BK510" s="28"/>
      <c r="BL510" s="128"/>
      <c r="BM510" s="54"/>
      <c r="BN510" s="28"/>
      <c r="BO510" s="121"/>
      <c r="BP510" s="132"/>
      <c r="BQ510" s="56"/>
      <c r="BR510" s="25"/>
      <c r="BS510" s="25"/>
      <c r="BU510" s="121"/>
      <c r="BV510" s="25"/>
      <c r="BW510" s="242"/>
      <c r="BX510" s="121"/>
      <c r="BY510" s="25"/>
      <c r="CA510" s="121"/>
      <c r="CB510" s="25"/>
      <c r="CD510" s="121"/>
      <c r="CF510" s="28"/>
      <c r="CH510" s="241"/>
      <c r="CI510" s="28"/>
      <c r="CK510" s="433"/>
      <c r="CM510" s="121"/>
      <c r="CN510" s="241"/>
      <c r="CO510" s="241"/>
      <c r="CP510" s="241"/>
      <c r="CQ510" s="725"/>
      <c r="CR510" s="241"/>
      <c r="CS510" s="433"/>
      <c r="CT510" s="241"/>
      <c r="CU510" s="241"/>
      <c r="CV510" s="241"/>
      <c r="CW510" s="54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1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436"/>
      <c r="FJ510" s="668"/>
      <c r="FK510" s="668"/>
      <c r="FL510" s="668"/>
      <c r="FM510" s="668"/>
      <c r="FN510" s="668"/>
      <c r="FO510" s="668"/>
      <c r="FP510" s="668"/>
      <c r="FQ510" s="668"/>
      <c r="FR510" s="668"/>
      <c r="FS510" s="433"/>
      <c r="FT510" s="433"/>
      <c r="FU510" s="433"/>
      <c r="FV510" s="433"/>
      <c r="FW510" s="433"/>
      <c r="FX510" s="433"/>
      <c r="FY510" s="433"/>
      <c r="FZ510" s="433"/>
      <c r="GA510" s="433"/>
      <c r="GB510" s="433"/>
      <c r="GC510" s="433"/>
      <c r="GD510" s="433"/>
      <c r="GE510" s="433"/>
      <c r="GF510" s="433"/>
      <c r="GG510" s="241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436"/>
      <c r="HJ510" s="65"/>
      <c r="HK510" s="436"/>
      <c r="HL510" s="37"/>
      <c r="HM510" s="65"/>
      <c r="HN510" s="436"/>
      <c r="HO510" s="134"/>
      <c r="HP510" s="25"/>
      <c r="HQ510" s="436"/>
      <c r="HR510" s="45"/>
      <c r="HS510" s="29"/>
      <c r="HT510" s="25"/>
      <c r="HU510" s="25"/>
      <c r="HV510" s="25"/>
      <c r="HX510" s="432"/>
      <c r="IG510" s="432"/>
      <c r="IH510" s="432"/>
      <c r="II510" s="432"/>
      <c r="IJ510" s="432"/>
      <c r="IK510" s="432"/>
      <c r="IL510" s="432"/>
      <c r="IM510" s="432"/>
      <c r="IN510" s="432"/>
      <c r="IO510" s="432"/>
      <c r="IP510" s="432"/>
      <c r="IQ510" s="432"/>
      <c r="IR510" s="432"/>
      <c r="IS510" s="432"/>
      <c r="IT510" s="432"/>
      <c r="IU510" s="432"/>
      <c r="IV510" s="432"/>
      <c r="IW510" s="432"/>
      <c r="IX510" s="432"/>
      <c r="IY510" s="432"/>
      <c r="IZ510" s="432"/>
      <c r="JA510" s="432"/>
      <c r="JB510" s="432"/>
      <c r="JC510" s="432"/>
      <c r="JD510" s="432"/>
      <c r="JE510" s="432"/>
      <c r="JF510" s="432"/>
      <c r="JG510" s="432"/>
      <c r="JH510" s="432"/>
      <c r="JI510" s="432"/>
      <c r="JJ510" s="432"/>
      <c r="JK510" s="432"/>
      <c r="JL510" s="432"/>
      <c r="JM510" s="432"/>
      <c r="JN510" s="432"/>
      <c r="JO510" s="432"/>
      <c r="JP510" s="432"/>
      <c r="JQ510" s="432"/>
      <c r="JR510" s="432"/>
      <c r="JS510" s="432"/>
      <c r="JT510" s="432"/>
      <c r="JU510" s="432"/>
    </row>
    <row r="511" spans="1:281" s="27" customFormat="1" ht="15" hidden="1" customHeight="1" x14ac:dyDescent="0.25">
      <c r="A511" s="432"/>
      <c r="B511" s="242"/>
      <c r="C511" s="29"/>
      <c r="D511" s="53"/>
      <c r="E511" s="29"/>
      <c r="F511" s="25"/>
      <c r="G511" s="121"/>
      <c r="I511" s="29"/>
      <c r="K511" s="52"/>
      <c r="M511" s="25"/>
      <c r="N511" s="55"/>
      <c r="P511" s="29"/>
      <c r="R511" s="29"/>
      <c r="T511" s="29"/>
      <c r="U511" s="29"/>
      <c r="V511" s="25"/>
      <c r="W511" s="25"/>
      <c r="X511" s="29"/>
      <c r="Y511" s="25"/>
      <c r="Z511" s="25"/>
      <c r="AA511" s="29"/>
      <c r="AB511" s="25"/>
      <c r="AC511" s="25"/>
      <c r="AD511" s="29"/>
      <c r="AE511" s="25"/>
      <c r="AF511" s="25"/>
      <c r="AG511" s="29"/>
      <c r="AH511" s="25"/>
      <c r="AI511" s="25"/>
      <c r="AJ511" s="29"/>
      <c r="AK511" s="25"/>
      <c r="AL511" s="25"/>
      <c r="AM511" s="29"/>
      <c r="AN511" s="25"/>
      <c r="AO511" s="25"/>
      <c r="AP511" s="29"/>
      <c r="AQ511" s="25"/>
      <c r="AR511" s="25"/>
      <c r="AS511" s="29"/>
      <c r="AT511" s="25"/>
      <c r="AU511" s="25"/>
      <c r="AV511" s="29"/>
      <c r="AW511" s="25"/>
      <c r="AX511" s="128"/>
      <c r="AY511" s="57"/>
      <c r="AZ511" s="6"/>
      <c r="BA511" s="54"/>
      <c r="BB511" s="54"/>
      <c r="BC511" s="6"/>
      <c r="BD511" s="54"/>
      <c r="BE511" s="54"/>
      <c r="BF511" s="121"/>
      <c r="BG511" s="54"/>
      <c r="BH511" s="28"/>
      <c r="BI511" s="128"/>
      <c r="BJ511" s="54"/>
      <c r="BK511" s="28"/>
      <c r="BL511" s="128"/>
      <c r="BM511" s="54"/>
      <c r="BN511" s="28"/>
      <c r="BO511" s="121"/>
      <c r="BP511" s="132"/>
      <c r="BQ511" s="56"/>
      <c r="BR511" s="25"/>
      <c r="BS511" s="25"/>
      <c r="BU511" s="121"/>
      <c r="BV511" s="25"/>
      <c r="BW511" s="242"/>
      <c r="BX511" s="121"/>
      <c r="BY511" s="25"/>
      <c r="CA511" s="121"/>
      <c r="CB511" s="25"/>
      <c r="CD511" s="121"/>
      <c r="CF511" s="28"/>
      <c r="CH511" s="241"/>
      <c r="CI511" s="28"/>
      <c r="CK511" s="433"/>
      <c r="CM511" s="121"/>
      <c r="CN511" s="241"/>
      <c r="CO511" s="241"/>
      <c r="CP511" s="241"/>
      <c r="CQ511" s="725"/>
      <c r="CR511" s="241"/>
      <c r="CS511" s="433"/>
      <c r="CT511" s="241"/>
      <c r="CU511" s="241"/>
      <c r="CV511" s="241"/>
      <c r="CW511" s="54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1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436"/>
      <c r="FJ511" s="668"/>
      <c r="FK511" s="668"/>
      <c r="FL511" s="668"/>
      <c r="FM511" s="668"/>
      <c r="FN511" s="668"/>
      <c r="FO511" s="668"/>
      <c r="FP511" s="668"/>
      <c r="FQ511" s="668"/>
      <c r="FR511" s="668"/>
      <c r="FS511" s="433"/>
      <c r="FT511" s="433"/>
      <c r="FU511" s="433"/>
      <c r="FV511" s="433"/>
      <c r="FW511" s="433"/>
      <c r="FX511" s="433"/>
      <c r="FY511" s="433"/>
      <c r="FZ511" s="433"/>
      <c r="GA511" s="433"/>
      <c r="GB511" s="433"/>
      <c r="GC511" s="433"/>
      <c r="GD511" s="433"/>
      <c r="GE511" s="433"/>
      <c r="GF511" s="433"/>
      <c r="GG511" s="241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436"/>
      <c r="HJ511" s="65"/>
      <c r="HK511" s="436"/>
      <c r="HL511" s="37"/>
      <c r="HM511" s="65"/>
      <c r="HN511" s="436"/>
      <c r="HO511" s="134"/>
      <c r="HP511" s="25"/>
      <c r="HQ511" s="436"/>
      <c r="HR511" s="45"/>
      <c r="HS511" s="29"/>
      <c r="HT511" s="25"/>
      <c r="HU511" s="25"/>
      <c r="HV511" s="25"/>
      <c r="HX511" s="432"/>
      <c r="IG511" s="432"/>
      <c r="IH511" s="432"/>
      <c r="II511" s="432"/>
      <c r="IJ511" s="432"/>
      <c r="IK511" s="432"/>
      <c r="IL511" s="432"/>
      <c r="IM511" s="432"/>
      <c r="IN511" s="432"/>
      <c r="IO511" s="432"/>
      <c r="IP511" s="432"/>
      <c r="IQ511" s="432"/>
      <c r="IR511" s="432"/>
      <c r="IS511" s="432"/>
      <c r="IT511" s="432"/>
      <c r="IU511" s="432"/>
      <c r="IV511" s="432"/>
      <c r="IW511" s="432"/>
      <c r="IX511" s="432"/>
      <c r="IY511" s="432"/>
      <c r="IZ511" s="432"/>
      <c r="JA511" s="432"/>
      <c r="JB511" s="432"/>
      <c r="JC511" s="432"/>
      <c r="JD511" s="432"/>
      <c r="JE511" s="432"/>
      <c r="JF511" s="432"/>
      <c r="JG511" s="432"/>
      <c r="JH511" s="432"/>
      <c r="JI511" s="432"/>
      <c r="JJ511" s="432"/>
      <c r="JK511" s="432"/>
      <c r="JL511" s="432"/>
      <c r="JM511" s="432"/>
      <c r="JN511" s="432"/>
      <c r="JO511" s="432"/>
      <c r="JP511" s="432"/>
      <c r="JQ511" s="432"/>
      <c r="JR511" s="432"/>
      <c r="JS511" s="432"/>
      <c r="JT511" s="432"/>
      <c r="JU511" s="432"/>
    </row>
    <row r="512" spans="1:281" s="27" customFormat="1" ht="15" hidden="1" customHeight="1" x14ac:dyDescent="0.25">
      <c r="A512" s="432"/>
      <c r="B512" s="242"/>
      <c r="C512" s="29"/>
      <c r="D512" s="53"/>
      <c r="E512" s="29"/>
      <c r="F512" s="25"/>
      <c r="G512" s="121"/>
      <c r="I512" s="29"/>
      <c r="K512" s="52"/>
      <c r="M512" s="25"/>
      <c r="N512" s="55"/>
      <c r="P512" s="29"/>
      <c r="R512" s="29"/>
      <c r="T512" s="29"/>
      <c r="U512" s="29"/>
      <c r="V512" s="25"/>
      <c r="W512" s="25"/>
      <c r="X512" s="29"/>
      <c r="Y512" s="25"/>
      <c r="Z512" s="25"/>
      <c r="AA512" s="29"/>
      <c r="AB512" s="25"/>
      <c r="AC512" s="25"/>
      <c r="AD512" s="29"/>
      <c r="AE512" s="25"/>
      <c r="AF512" s="25"/>
      <c r="AG512" s="29"/>
      <c r="AH512" s="25"/>
      <c r="AI512" s="25"/>
      <c r="AJ512" s="29"/>
      <c r="AK512" s="25"/>
      <c r="AL512" s="25"/>
      <c r="AM512" s="29"/>
      <c r="AN512" s="25"/>
      <c r="AO512" s="25"/>
      <c r="AP512" s="29"/>
      <c r="AQ512" s="25"/>
      <c r="AR512" s="25"/>
      <c r="AS512" s="29"/>
      <c r="AT512" s="25"/>
      <c r="AU512" s="25"/>
      <c r="AV512" s="29"/>
      <c r="AW512" s="25"/>
      <c r="AX512" s="128"/>
      <c r="AY512" s="57"/>
      <c r="AZ512" s="6"/>
      <c r="BA512" s="54"/>
      <c r="BB512" s="54"/>
      <c r="BC512" s="6"/>
      <c r="BD512" s="54"/>
      <c r="BE512" s="54"/>
      <c r="BF512" s="121"/>
      <c r="BG512" s="54"/>
      <c r="BH512" s="28"/>
      <c r="BI512" s="128"/>
      <c r="BJ512" s="54"/>
      <c r="BK512" s="28"/>
      <c r="BL512" s="128"/>
      <c r="BM512" s="54"/>
      <c r="BN512" s="28"/>
      <c r="BO512" s="121"/>
      <c r="BP512" s="132"/>
      <c r="BQ512" s="56"/>
      <c r="BR512" s="25"/>
      <c r="BS512" s="25"/>
      <c r="BU512" s="121"/>
      <c r="BV512" s="25"/>
      <c r="BW512" s="242"/>
      <c r="BX512" s="121"/>
      <c r="BY512" s="25"/>
      <c r="CA512" s="121"/>
      <c r="CB512" s="25"/>
      <c r="CD512" s="121"/>
      <c r="CF512" s="28"/>
      <c r="CH512" s="241"/>
      <c r="CI512" s="28"/>
      <c r="CK512" s="433"/>
      <c r="CM512" s="121"/>
      <c r="CN512" s="241"/>
      <c r="CO512" s="241"/>
      <c r="CP512" s="241"/>
      <c r="CQ512" s="725"/>
      <c r="CR512" s="241"/>
      <c r="CS512" s="433"/>
      <c r="CT512" s="241"/>
      <c r="CU512" s="241"/>
      <c r="CV512" s="241"/>
      <c r="CW512" s="54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1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436"/>
      <c r="FJ512" s="668"/>
      <c r="FK512" s="668"/>
      <c r="FL512" s="668"/>
      <c r="FM512" s="668"/>
      <c r="FN512" s="668"/>
      <c r="FO512" s="668"/>
      <c r="FP512" s="668"/>
      <c r="FQ512" s="668"/>
      <c r="FR512" s="668"/>
      <c r="FS512" s="433"/>
      <c r="FT512" s="433"/>
      <c r="FU512" s="433"/>
      <c r="FV512" s="433"/>
      <c r="FW512" s="433"/>
      <c r="FX512" s="433"/>
      <c r="FY512" s="433"/>
      <c r="FZ512" s="433"/>
      <c r="GA512" s="433"/>
      <c r="GB512" s="433"/>
      <c r="GC512" s="433"/>
      <c r="GD512" s="433"/>
      <c r="GE512" s="433"/>
      <c r="GF512" s="433"/>
      <c r="GG512" s="241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436"/>
      <c r="HJ512" s="65"/>
      <c r="HK512" s="436"/>
      <c r="HL512" s="37"/>
      <c r="HM512" s="65"/>
      <c r="HN512" s="436"/>
      <c r="HO512" s="134"/>
      <c r="HP512" s="25"/>
      <c r="HQ512" s="436"/>
      <c r="HR512" s="45"/>
      <c r="HS512" s="29"/>
      <c r="HT512" s="25"/>
      <c r="HU512" s="25"/>
      <c r="HV512" s="25"/>
      <c r="HX512" s="432"/>
      <c r="IG512" s="432"/>
      <c r="IH512" s="432"/>
      <c r="II512" s="432"/>
      <c r="IJ512" s="432"/>
      <c r="IK512" s="432"/>
      <c r="IL512" s="432"/>
      <c r="IM512" s="432"/>
      <c r="IN512" s="432"/>
      <c r="IO512" s="432"/>
      <c r="IP512" s="432"/>
      <c r="IQ512" s="432"/>
      <c r="IR512" s="432"/>
      <c r="IS512" s="432"/>
      <c r="IT512" s="432"/>
      <c r="IU512" s="432"/>
      <c r="IV512" s="432"/>
      <c r="IW512" s="432"/>
      <c r="IX512" s="432"/>
      <c r="IY512" s="432"/>
      <c r="IZ512" s="432"/>
      <c r="JA512" s="432"/>
      <c r="JB512" s="432"/>
      <c r="JC512" s="432"/>
      <c r="JD512" s="432"/>
      <c r="JE512" s="432"/>
      <c r="JF512" s="432"/>
      <c r="JG512" s="432"/>
      <c r="JH512" s="432"/>
      <c r="JI512" s="432"/>
      <c r="JJ512" s="432"/>
      <c r="JK512" s="432"/>
      <c r="JL512" s="432"/>
      <c r="JM512" s="432"/>
      <c r="JN512" s="432"/>
      <c r="JO512" s="432"/>
      <c r="JP512" s="432"/>
      <c r="JQ512" s="432"/>
      <c r="JR512" s="432"/>
      <c r="JS512" s="432"/>
      <c r="JT512" s="432"/>
      <c r="JU512" s="432"/>
    </row>
    <row r="513" spans="1:281" s="27" customFormat="1" ht="15" hidden="1" customHeight="1" x14ac:dyDescent="0.25">
      <c r="A513" s="432"/>
      <c r="B513" s="242"/>
      <c r="C513" s="29"/>
      <c r="D513" s="53"/>
      <c r="E513" s="29"/>
      <c r="F513" s="25"/>
      <c r="G513" s="121"/>
      <c r="I513" s="29"/>
      <c r="K513" s="52"/>
      <c r="M513" s="25"/>
      <c r="N513" s="55"/>
      <c r="P513" s="29"/>
      <c r="R513" s="29"/>
      <c r="T513" s="29"/>
      <c r="U513" s="29"/>
      <c r="V513" s="25"/>
      <c r="W513" s="25"/>
      <c r="X513" s="29"/>
      <c r="Y513" s="25"/>
      <c r="Z513" s="25"/>
      <c r="AA513" s="29"/>
      <c r="AB513" s="25"/>
      <c r="AC513" s="25"/>
      <c r="AD513" s="29"/>
      <c r="AE513" s="25"/>
      <c r="AF513" s="25"/>
      <c r="AG513" s="29"/>
      <c r="AH513" s="25"/>
      <c r="AI513" s="25"/>
      <c r="AJ513" s="29"/>
      <c r="AK513" s="25"/>
      <c r="AL513" s="25"/>
      <c r="AM513" s="29"/>
      <c r="AN513" s="25"/>
      <c r="AO513" s="25"/>
      <c r="AP513" s="29"/>
      <c r="AQ513" s="25"/>
      <c r="AR513" s="25"/>
      <c r="AS513" s="29"/>
      <c r="AT513" s="25"/>
      <c r="AU513" s="25"/>
      <c r="AV513" s="29"/>
      <c r="AW513" s="25"/>
      <c r="AX513" s="128"/>
      <c r="AY513" s="57"/>
      <c r="AZ513" s="6"/>
      <c r="BA513" s="54"/>
      <c r="BB513" s="54"/>
      <c r="BC513" s="6"/>
      <c r="BD513" s="54"/>
      <c r="BE513" s="54"/>
      <c r="BF513" s="121"/>
      <c r="BG513" s="54"/>
      <c r="BH513" s="28"/>
      <c r="BI513" s="128"/>
      <c r="BJ513" s="54"/>
      <c r="BK513" s="28"/>
      <c r="BL513" s="128"/>
      <c r="BM513" s="54"/>
      <c r="BN513" s="28"/>
      <c r="BO513" s="121"/>
      <c r="BP513" s="132"/>
      <c r="BQ513" s="56"/>
      <c r="BR513" s="25"/>
      <c r="BS513" s="25"/>
      <c r="BU513" s="121"/>
      <c r="BV513" s="25"/>
      <c r="BW513" s="242"/>
      <c r="BX513" s="121"/>
      <c r="BY513" s="25"/>
      <c r="CA513" s="121"/>
      <c r="CB513" s="25"/>
      <c r="CD513" s="121"/>
      <c r="CF513" s="28"/>
      <c r="CH513" s="241"/>
      <c r="CI513" s="28"/>
      <c r="CK513" s="433"/>
      <c r="CM513" s="121"/>
      <c r="CN513" s="241"/>
      <c r="CO513" s="241"/>
      <c r="CP513" s="241"/>
      <c r="CQ513" s="725"/>
      <c r="CR513" s="241"/>
      <c r="CS513" s="433"/>
      <c r="CT513" s="241"/>
      <c r="CU513" s="241"/>
      <c r="CV513" s="241"/>
      <c r="CW513" s="54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1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436"/>
      <c r="FJ513" s="668"/>
      <c r="FK513" s="668"/>
      <c r="FL513" s="668"/>
      <c r="FM513" s="668"/>
      <c r="FN513" s="668"/>
      <c r="FO513" s="668"/>
      <c r="FP513" s="668"/>
      <c r="FQ513" s="668"/>
      <c r="FR513" s="668"/>
      <c r="FS513" s="433"/>
      <c r="FT513" s="433"/>
      <c r="FU513" s="433"/>
      <c r="FV513" s="433"/>
      <c r="FW513" s="433"/>
      <c r="FX513" s="433"/>
      <c r="FY513" s="433"/>
      <c r="FZ513" s="433"/>
      <c r="GA513" s="433"/>
      <c r="GB513" s="433"/>
      <c r="GC513" s="433"/>
      <c r="GD513" s="433"/>
      <c r="GE513" s="433"/>
      <c r="GF513" s="433"/>
      <c r="GG513" s="241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436"/>
      <c r="HJ513" s="65"/>
      <c r="HK513" s="436"/>
      <c r="HL513" s="37"/>
      <c r="HM513" s="65"/>
      <c r="HN513" s="436"/>
      <c r="HO513" s="134"/>
      <c r="HP513" s="25"/>
      <c r="HQ513" s="436"/>
      <c r="HR513" s="45"/>
      <c r="HS513" s="29"/>
      <c r="HT513" s="25"/>
      <c r="HU513" s="25"/>
      <c r="HV513" s="25"/>
      <c r="HX513" s="432"/>
      <c r="IG513" s="432"/>
      <c r="IH513" s="432"/>
      <c r="II513" s="432"/>
      <c r="IJ513" s="432"/>
      <c r="IK513" s="432"/>
      <c r="IL513" s="432"/>
      <c r="IM513" s="432"/>
      <c r="IN513" s="432"/>
      <c r="IO513" s="432"/>
      <c r="IP513" s="432"/>
      <c r="IQ513" s="432"/>
      <c r="IR513" s="432"/>
      <c r="IS513" s="432"/>
      <c r="IT513" s="432"/>
      <c r="IU513" s="432"/>
      <c r="IV513" s="432"/>
      <c r="IW513" s="432"/>
      <c r="IX513" s="432"/>
      <c r="IY513" s="432"/>
      <c r="IZ513" s="432"/>
      <c r="JA513" s="432"/>
      <c r="JB513" s="432"/>
      <c r="JC513" s="432"/>
      <c r="JD513" s="432"/>
      <c r="JE513" s="432"/>
      <c r="JF513" s="432"/>
      <c r="JG513" s="432"/>
      <c r="JH513" s="432"/>
      <c r="JI513" s="432"/>
      <c r="JJ513" s="432"/>
      <c r="JK513" s="432"/>
      <c r="JL513" s="432"/>
      <c r="JM513" s="432"/>
      <c r="JN513" s="432"/>
      <c r="JO513" s="432"/>
      <c r="JP513" s="432"/>
      <c r="JQ513" s="432"/>
      <c r="JR513" s="432"/>
      <c r="JS513" s="432"/>
      <c r="JT513" s="432"/>
      <c r="JU513" s="432"/>
    </row>
    <row r="514" spans="1:281" s="27" customFormat="1" ht="15" hidden="1" customHeight="1" x14ac:dyDescent="0.25">
      <c r="A514" s="432"/>
      <c r="B514" s="242"/>
      <c r="C514" s="29"/>
      <c r="D514" s="53"/>
      <c r="E514" s="29"/>
      <c r="F514" s="25"/>
      <c r="G514" s="121"/>
      <c r="I514" s="29"/>
      <c r="K514" s="52"/>
      <c r="M514" s="25"/>
      <c r="N514" s="55"/>
      <c r="P514" s="29"/>
      <c r="R514" s="29"/>
      <c r="T514" s="29"/>
      <c r="U514" s="29"/>
      <c r="V514" s="25"/>
      <c r="W514" s="25"/>
      <c r="X514" s="29"/>
      <c r="Y514" s="25"/>
      <c r="Z514" s="25"/>
      <c r="AA514" s="29"/>
      <c r="AB514" s="25"/>
      <c r="AC514" s="25"/>
      <c r="AD514" s="29"/>
      <c r="AE514" s="25"/>
      <c r="AF514" s="25"/>
      <c r="AG514" s="29"/>
      <c r="AH514" s="25"/>
      <c r="AI514" s="25"/>
      <c r="AJ514" s="29"/>
      <c r="AK514" s="25"/>
      <c r="AL514" s="25"/>
      <c r="AM514" s="29"/>
      <c r="AN514" s="25"/>
      <c r="AO514" s="25"/>
      <c r="AP514" s="29"/>
      <c r="AQ514" s="25"/>
      <c r="AR514" s="25"/>
      <c r="AS514" s="29"/>
      <c r="AT514" s="25"/>
      <c r="AU514" s="25"/>
      <c r="AV514" s="29"/>
      <c r="AW514" s="25"/>
      <c r="AX514" s="128"/>
      <c r="AY514" s="57"/>
      <c r="AZ514" s="6"/>
      <c r="BA514" s="54"/>
      <c r="BB514" s="54"/>
      <c r="BC514" s="6"/>
      <c r="BD514" s="54"/>
      <c r="BE514" s="54"/>
      <c r="BF514" s="121"/>
      <c r="BG514" s="54"/>
      <c r="BH514" s="28"/>
      <c r="BI514" s="128"/>
      <c r="BJ514" s="54"/>
      <c r="BK514" s="28"/>
      <c r="BL514" s="128"/>
      <c r="BM514" s="54"/>
      <c r="BN514" s="28"/>
      <c r="BO514" s="121"/>
      <c r="BP514" s="132"/>
      <c r="BQ514" s="56"/>
      <c r="BR514" s="25"/>
      <c r="BS514" s="25"/>
      <c r="BU514" s="121"/>
      <c r="BV514" s="25"/>
      <c r="BW514" s="242"/>
      <c r="BX514" s="121"/>
      <c r="BY514" s="25"/>
      <c r="CA514" s="121"/>
      <c r="CB514" s="25"/>
      <c r="CD514" s="121"/>
      <c r="CF514" s="28"/>
      <c r="CH514" s="241"/>
      <c r="CI514" s="28"/>
      <c r="CK514" s="433"/>
      <c r="CM514" s="121"/>
      <c r="CN514" s="241"/>
      <c r="CO514" s="241"/>
      <c r="CP514" s="241"/>
      <c r="CQ514" s="725"/>
      <c r="CR514" s="241"/>
      <c r="CS514" s="433"/>
      <c r="CT514" s="241"/>
      <c r="CU514" s="241"/>
      <c r="CV514" s="241"/>
      <c r="CW514" s="54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1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436"/>
      <c r="FJ514" s="668"/>
      <c r="FK514" s="668"/>
      <c r="FL514" s="668"/>
      <c r="FM514" s="668"/>
      <c r="FN514" s="668"/>
      <c r="FO514" s="668"/>
      <c r="FP514" s="668"/>
      <c r="FQ514" s="668"/>
      <c r="FR514" s="668"/>
      <c r="FS514" s="433"/>
      <c r="FT514" s="433"/>
      <c r="FU514" s="433"/>
      <c r="FV514" s="433"/>
      <c r="FW514" s="433"/>
      <c r="FX514" s="433"/>
      <c r="FY514" s="433"/>
      <c r="FZ514" s="433"/>
      <c r="GA514" s="433"/>
      <c r="GB514" s="433"/>
      <c r="GC514" s="433"/>
      <c r="GD514" s="433"/>
      <c r="GE514" s="433"/>
      <c r="GF514" s="433"/>
      <c r="GG514" s="241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436"/>
      <c r="HJ514" s="65"/>
      <c r="HK514" s="436"/>
      <c r="HL514" s="37"/>
      <c r="HM514" s="65"/>
      <c r="HN514" s="436"/>
      <c r="HO514" s="134"/>
      <c r="HP514" s="25"/>
      <c r="HQ514" s="436"/>
      <c r="HR514" s="45"/>
      <c r="HS514" s="29"/>
      <c r="HT514" s="25"/>
      <c r="HU514" s="25"/>
      <c r="HV514" s="25"/>
      <c r="HX514" s="432"/>
      <c r="IG514" s="432"/>
      <c r="IH514" s="432"/>
      <c r="II514" s="432"/>
      <c r="IJ514" s="432"/>
      <c r="IK514" s="432"/>
      <c r="IL514" s="432"/>
      <c r="IM514" s="432"/>
      <c r="IN514" s="432"/>
      <c r="IO514" s="432"/>
      <c r="IP514" s="432"/>
      <c r="IQ514" s="432"/>
      <c r="IR514" s="432"/>
      <c r="IS514" s="432"/>
      <c r="IT514" s="432"/>
      <c r="IU514" s="432"/>
      <c r="IV514" s="432"/>
      <c r="IW514" s="432"/>
      <c r="IX514" s="432"/>
      <c r="IY514" s="432"/>
      <c r="IZ514" s="432"/>
      <c r="JA514" s="432"/>
      <c r="JB514" s="432"/>
      <c r="JC514" s="432"/>
      <c r="JD514" s="432"/>
      <c r="JE514" s="432"/>
      <c r="JF514" s="432"/>
      <c r="JG514" s="432"/>
      <c r="JH514" s="432"/>
      <c r="JI514" s="432"/>
      <c r="JJ514" s="432"/>
      <c r="JK514" s="432"/>
      <c r="JL514" s="432"/>
      <c r="JM514" s="432"/>
      <c r="JN514" s="432"/>
      <c r="JO514" s="432"/>
      <c r="JP514" s="432"/>
      <c r="JQ514" s="432"/>
      <c r="JR514" s="432"/>
      <c r="JS514" s="432"/>
      <c r="JT514" s="432"/>
      <c r="JU514" s="432"/>
    </row>
    <row r="515" spans="1:281" s="27" customFormat="1" ht="15" hidden="1" customHeight="1" x14ac:dyDescent="0.25">
      <c r="A515" s="432"/>
      <c r="B515" s="242"/>
      <c r="C515" s="29"/>
      <c r="D515" s="58"/>
      <c r="E515" s="29"/>
      <c r="F515" s="25"/>
      <c r="G515" s="121"/>
      <c r="I515" s="29"/>
      <c r="K515" s="52"/>
      <c r="M515" s="25"/>
      <c r="N515" s="55"/>
      <c r="P515" s="29"/>
      <c r="R515" s="29"/>
      <c r="T515" s="29"/>
      <c r="U515" s="29"/>
      <c r="V515" s="25"/>
      <c r="W515" s="25"/>
      <c r="X515" s="29"/>
      <c r="Y515" s="25"/>
      <c r="Z515" s="25"/>
      <c r="AA515" s="29"/>
      <c r="AB515" s="25"/>
      <c r="AC515" s="25"/>
      <c r="AD515" s="29"/>
      <c r="AE515" s="25"/>
      <c r="AF515" s="25"/>
      <c r="AG515" s="29"/>
      <c r="AH515" s="25"/>
      <c r="AI515" s="25"/>
      <c r="AJ515" s="29"/>
      <c r="AK515" s="25"/>
      <c r="AL515" s="25"/>
      <c r="AM515" s="29"/>
      <c r="AN515" s="25"/>
      <c r="AO515" s="25"/>
      <c r="AP515" s="29"/>
      <c r="AQ515" s="25"/>
      <c r="AR515" s="25"/>
      <c r="AS515" s="29"/>
      <c r="AT515" s="25"/>
      <c r="AU515" s="25"/>
      <c r="AV515" s="29"/>
      <c r="AW515" s="25"/>
      <c r="AX515" s="128"/>
      <c r="AY515" s="57"/>
      <c r="AZ515" s="6"/>
      <c r="BA515" s="54"/>
      <c r="BB515" s="54"/>
      <c r="BC515" s="6"/>
      <c r="BD515" s="54"/>
      <c r="BE515" s="54"/>
      <c r="BF515" s="121"/>
      <c r="BG515" s="54"/>
      <c r="BH515" s="28"/>
      <c r="BI515" s="128"/>
      <c r="BJ515" s="54"/>
      <c r="BK515" s="28"/>
      <c r="BL515" s="128"/>
      <c r="BM515" s="54"/>
      <c r="BN515" s="28"/>
      <c r="BO515" s="121"/>
      <c r="BP515" s="132"/>
      <c r="BQ515" s="56"/>
      <c r="BR515" s="25"/>
      <c r="BS515" s="25"/>
      <c r="BU515" s="121"/>
      <c r="BV515" s="25"/>
      <c r="BW515" s="242"/>
      <c r="BX515" s="121"/>
      <c r="BY515" s="25"/>
      <c r="CA515" s="121"/>
      <c r="CB515" s="25"/>
      <c r="CD515" s="121"/>
      <c r="CF515" s="28"/>
      <c r="CH515" s="241"/>
      <c r="CI515" s="28"/>
      <c r="CK515" s="433"/>
      <c r="CM515" s="121"/>
      <c r="CN515" s="241"/>
      <c r="CO515" s="241"/>
      <c r="CP515" s="241"/>
      <c r="CQ515" s="725"/>
      <c r="CR515" s="241"/>
      <c r="CS515" s="433"/>
      <c r="CT515" s="241"/>
      <c r="CU515" s="241"/>
      <c r="CV515" s="241"/>
      <c r="CW515" s="54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1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436"/>
      <c r="FJ515" s="668"/>
      <c r="FK515" s="668"/>
      <c r="FL515" s="668"/>
      <c r="FM515" s="668"/>
      <c r="FN515" s="668"/>
      <c r="FO515" s="668"/>
      <c r="FP515" s="668"/>
      <c r="FQ515" s="668"/>
      <c r="FR515" s="668"/>
      <c r="FS515" s="433"/>
      <c r="FT515" s="433"/>
      <c r="FU515" s="433"/>
      <c r="FV515" s="433"/>
      <c r="FW515" s="433"/>
      <c r="FX515" s="433"/>
      <c r="FY515" s="433"/>
      <c r="FZ515" s="433"/>
      <c r="GA515" s="433"/>
      <c r="GB515" s="433"/>
      <c r="GC515" s="433"/>
      <c r="GD515" s="433"/>
      <c r="GE515" s="433"/>
      <c r="GF515" s="433"/>
      <c r="GG515" s="241"/>
      <c r="GH515" s="65"/>
      <c r="GI515" s="65"/>
      <c r="GJ515" s="65"/>
      <c r="GK515" s="65"/>
      <c r="GL515" s="65"/>
      <c r="GM515" s="65"/>
      <c r="GN515" s="65"/>
      <c r="GO515" s="65"/>
      <c r="GP515" s="65"/>
      <c r="GQ515" s="65"/>
      <c r="GR515" s="65"/>
      <c r="GS515" s="65"/>
      <c r="GT515" s="65"/>
      <c r="GU515" s="65"/>
      <c r="GV515" s="65"/>
      <c r="GW515" s="65"/>
      <c r="GX515" s="65"/>
      <c r="GY515" s="65"/>
      <c r="GZ515" s="65"/>
      <c r="HA515" s="65"/>
      <c r="HB515" s="65"/>
      <c r="HC515" s="65"/>
      <c r="HD515" s="65"/>
      <c r="HE515" s="65"/>
      <c r="HF515" s="65"/>
      <c r="HG515" s="65"/>
      <c r="HH515" s="65"/>
      <c r="HI515" s="436"/>
      <c r="HJ515" s="65"/>
      <c r="HK515" s="436"/>
      <c r="HL515" s="37"/>
      <c r="HM515" s="65"/>
      <c r="HN515" s="436"/>
      <c r="HO515" s="134"/>
      <c r="HP515" s="25"/>
      <c r="HQ515" s="436"/>
      <c r="HR515" s="45"/>
      <c r="HS515" s="29"/>
      <c r="HT515" s="25"/>
      <c r="HU515" s="25"/>
      <c r="HV515" s="25"/>
      <c r="HX515" s="432"/>
      <c r="IG515" s="432"/>
      <c r="IH515" s="432"/>
      <c r="II515" s="432"/>
      <c r="IJ515" s="432"/>
      <c r="IK515" s="432"/>
      <c r="IL515" s="432"/>
      <c r="IM515" s="432"/>
      <c r="IN515" s="432"/>
      <c r="IO515" s="432"/>
      <c r="IP515" s="432"/>
      <c r="IQ515" s="432"/>
      <c r="IR515" s="432"/>
      <c r="IS515" s="432"/>
      <c r="IT515" s="432"/>
      <c r="IU515" s="432"/>
      <c r="IV515" s="432"/>
      <c r="IW515" s="432"/>
      <c r="IX515" s="432"/>
      <c r="IY515" s="432"/>
      <c r="IZ515" s="432"/>
      <c r="JA515" s="432"/>
      <c r="JB515" s="432"/>
      <c r="JC515" s="432"/>
      <c r="JD515" s="432"/>
      <c r="JE515" s="432"/>
      <c r="JF515" s="432"/>
      <c r="JG515" s="432"/>
      <c r="JH515" s="432"/>
      <c r="JI515" s="432"/>
      <c r="JJ515" s="432"/>
      <c r="JK515" s="432"/>
      <c r="JL515" s="432"/>
      <c r="JM515" s="432"/>
      <c r="JN515" s="432"/>
      <c r="JO515" s="432"/>
      <c r="JP515" s="432"/>
      <c r="JQ515" s="432"/>
      <c r="JR515" s="432"/>
      <c r="JS515" s="432"/>
      <c r="JT515" s="432"/>
      <c r="JU515" s="432"/>
    </row>
    <row r="516" spans="1:281" s="27" customFormat="1" ht="15" hidden="1" customHeight="1" x14ac:dyDescent="0.25">
      <c r="A516" s="432"/>
      <c r="B516" s="242"/>
      <c r="C516" s="29"/>
      <c r="D516" s="58"/>
      <c r="E516" s="29"/>
      <c r="F516" s="25"/>
      <c r="G516" s="121"/>
      <c r="I516" s="29"/>
      <c r="K516" s="52"/>
      <c r="M516" s="25"/>
      <c r="N516" s="55"/>
      <c r="P516" s="29"/>
      <c r="R516" s="29"/>
      <c r="T516" s="29"/>
      <c r="U516" s="29"/>
      <c r="V516" s="25"/>
      <c r="W516" s="25"/>
      <c r="X516" s="29"/>
      <c r="Y516" s="25"/>
      <c r="Z516" s="25"/>
      <c r="AA516" s="29"/>
      <c r="AB516" s="25"/>
      <c r="AC516" s="25"/>
      <c r="AD516" s="29"/>
      <c r="AE516" s="25"/>
      <c r="AF516" s="25"/>
      <c r="AG516" s="29"/>
      <c r="AH516" s="25"/>
      <c r="AI516" s="25"/>
      <c r="AJ516" s="29"/>
      <c r="AK516" s="25"/>
      <c r="AL516" s="25"/>
      <c r="AM516" s="29"/>
      <c r="AN516" s="25"/>
      <c r="AO516" s="25"/>
      <c r="AP516" s="29"/>
      <c r="AQ516" s="25"/>
      <c r="AR516" s="25"/>
      <c r="AS516" s="29"/>
      <c r="AT516" s="25"/>
      <c r="AU516" s="25"/>
      <c r="AV516" s="29"/>
      <c r="AW516" s="25"/>
      <c r="AX516" s="128"/>
      <c r="AY516" s="57"/>
      <c r="AZ516" s="6"/>
      <c r="BA516" s="54"/>
      <c r="BB516" s="54"/>
      <c r="BC516" s="6"/>
      <c r="BD516" s="54"/>
      <c r="BE516" s="54"/>
      <c r="BF516" s="121"/>
      <c r="BG516" s="54"/>
      <c r="BH516" s="28"/>
      <c r="BI516" s="128"/>
      <c r="BJ516" s="54"/>
      <c r="BK516" s="28"/>
      <c r="BL516" s="128"/>
      <c r="BM516" s="54"/>
      <c r="BN516" s="28"/>
      <c r="BO516" s="121"/>
      <c r="BP516" s="132"/>
      <c r="BQ516" s="56"/>
      <c r="BR516" s="25"/>
      <c r="BS516" s="25"/>
      <c r="BU516" s="121"/>
      <c r="BV516" s="25"/>
      <c r="BW516" s="242"/>
      <c r="BX516" s="121"/>
      <c r="BY516" s="25"/>
      <c r="CA516" s="121"/>
      <c r="CB516" s="25"/>
      <c r="CD516" s="121"/>
      <c r="CF516" s="28"/>
      <c r="CH516" s="241"/>
      <c r="CI516" s="28"/>
      <c r="CK516" s="433"/>
      <c r="CM516" s="121"/>
      <c r="CN516" s="241"/>
      <c r="CO516" s="241"/>
      <c r="CP516" s="241"/>
      <c r="CQ516" s="725"/>
      <c r="CR516" s="241"/>
      <c r="CS516" s="433"/>
      <c r="CT516" s="241"/>
      <c r="CU516" s="241"/>
      <c r="CV516" s="241"/>
      <c r="CW516" s="54"/>
      <c r="CX516" s="241"/>
      <c r="CY516" s="241"/>
      <c r="CZ516" s="241"/>
      <c r="DA516" s="241"/>
      <c r="DB516" s="241"/>
      <c r="DC516" s="241"/>
      <c r="DD516" s="241"/>
      <c r="DE516" s="241"/>
      <c r="DF516" s="241"/>
      <c r="DG516" s="241"/>
      <c r="DH516" s="241"/>
      <c r="DI516" s="241"/>
      <c r="DJ516" s="241"/>
      <c r="DK516" s="241"/>
      <c r="DL516" s="241"/>
      <c r="DM516" s="241"/>
      <c r="DN516" s="241"/>
      <c r="DO516" s="241"/>
      <c r="DP516" s="241"/>
      <c r="DQ516" s="241"/>
      <c r="DR516" s="241"/>
      <c r="DS516" s="241"/>
      <c r="DT516" s="241"/>
      <c r="DU516" s="241"/>
      <c r="DV516" s="241"/>
      <c r="DW516" s="241"/>
      <c r="DX516" s="241"/>
      <c r="DY516" s="241"/>
      <c r="DZ516" s="241"/>
      <c r="EA516" s="241"/>
      <c r="EB516" s="241"/>
      <c r="EC516" s="241"/>
      <c r="ED516" s="241"/>
      <c r="EE516" s="241"/>
      <c r="EF516" s="241"/>
      <c r="EG516" s="241"/>
      <c r="EH516" s="241"/>
      <c r="EI516" s="241"/>
      <c r="EJ516" s="241"/>
      <c r="EK516" s="241"/>
      <c r="EL516" s="241"/>
      <c r="EM516" s="241"/>
      <c r="EN516" s="241"/>
      <c r="EO516" s="241"/>
      <c r="EP516" s="241"/>
      <c r="EQ516" s="241"/>
      <c r="ER516" s="241"/>
      <c r="ES516" s="241"/>
      <c r="ET516" s="241"/>
      <c r="EU516" s="241"/>
      <c r="EV516" s="241"/>
      <c r="EW516" s="241"/>
      <c r="EX516" s="241"/>
      <c r="EY516" s="241"/>
      <c r="EZ516" s="241"/>
      <c r="FA516" s="241"/>
      <c r="FB516" s="241"/>
      <c r="FC516" s="241"/>
      <c r="FD516" s="241"/>
      <c r="FE516" s="241"/>
      <c r="FF516" s="241"/>
      <c r="FG516" s="241"/>
      <c r="FH516" s="241"/>
      <c r="FI516" s="436"/>
      <c r="FJ516" s="668"/>
      <c r="FK516" s="668"/>
      <c r="FL516" s="668"/>
      <c r="FM516" s="668"/>
      <c r="FN516" s="668"/>
      <c r="FO516" s="668"/>
      <c r="FP516" s="668"/>
      <c r="FQ516" s="668"/>
      <c r="FR516" s="668"/>
      <c r="FS516" s="433"/>
      <c r="FT516" s="433"/>
      <c r="FU516" s="433"/>
      <c r="FV516" s="433"/>
      <c r="FW516" s="433"/>
      <c r="FX516" s="433"/>
      <c r="FY516" s="433"/>
      <c r="FZ516" s="433"/>
      <c r="GA516" s="433"/>
      <c r="GB516" s="433"/>
      <c r="GC516" s="433"/>
      <c r="GD516" s="433"/>
      <c r="GE516" s="433"/>
      <c r="GF516" s="433"/>
      <c r="GG516" s="241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436"/>
      <c r="HJ516" s="65"/>
      <c r="HK516" s="436"/>
      <c r="HL516" s="37"/>
      <c r="HM516" s="65"/>
      <c r="HN516" s="436"/>
      <c r="HO516" s="134"/>
      <c r="HP516" s="25"/>
      <c r="HQ516" s="436"/>
      <c r="HR516" s="45"/>
      <c r="HS516" s="29"/>
      <c r="HT516" s="25"/>
      <c r="HU516" s="25"/>
      <c r="HV516" s="25"/>
      <c r="HX516" s="432"/>
      <c r="IG516" s="432"/>
      <c r="IH516" s="432"/>
      <c r="II516" s="432"/>
      <c r="IJ516" s="432"/>
      <c r="IK516" s="432"/>
      <c r="IL516" s="432"/>
      <c r="IM516" s="432"/>
      <c r="IN516" s="432"/>
      <c r="IO516" s="432"/>
      <c r="IP516" s="432"/>
      <c r="IQ516" s="432"/>
      <c r="IR516" s="432"/>
      <c r="IS516" s="432"/>
      <c r="IT516" s="432"/>
      <c r="IU516" s="432"/>
      <c r="IV516" s="432"/>
      <c r="IW516" s="432"/>
      <c r="IX516" s="432"/>
      <c r="IY516" s="432"/>
      <c r="IZ516" s="432"/>
      <c r="JA516" s="432"/>
      <c r="JB516" s="432"/>
      <c r="JC516" s="432"/>
      <c r="JD516" s="432"/>
      <c r="JE516" s="432"/>
      <c r="JF516" s="432"/>
      <c r="JG516" s="432"/>
      <c r="JH516" s="432"/>
      <c r="JI516" s="432"/>
      <c r="JJ516" s="432"/>
      <c r="JK516" s="432"/>
      <c r="JL516" s="432"/>
      <c r="JM516" s="432"/>
      <c r="JN516" s="432"/>
      <c r="JO516" s="432"/>
      <c r="JP516" s="432"/>
      <c r="JQ516" s="432"/>
      <c r="JR516" s="432"/>
      <c r="JS516" s="432"/>
      <c r="JT516" s="432"/>
      <c r="JU516" s="432"/>
    </row>
    <row r="517" spans="1:281" s="27" customFormat="1" ht="15" hidden="1" customHeight="1" x14ac:dyDescent="0.25">
      <c r="A517" s="432"/>
      <c r="B517" s="242"/>
      <c r="C517" s="29"/>
      <c r="D517" s="53"/>
      <c r="E517" s="29"/>
      <c r="F517" s="25"/>
      <c r="G517" s="121"/>
      <c r="I517" s="29"/>
      <c r="K517" s="52"/>
      <c r="M517" s="25"/>
      <c r="N517" s="55"/>
      <c r="P517" s="29"/>
      <c r="R517" s="29"/>
      <c r="T517" s="21"/>
      <c r="U517" s="21"/>
      <c r="V517" s="83"/>
      <c r="W517" s="83"/>
      <c r="X517" s="21"/>
      <c r="Y517" s="83"/>
      <c r="Z517" s="83"/>
      <c r="AA517" s="21"/>
      <c r="AB517" s="83"/>
      <c r="AC517" s="83"/>
      <c r="AD517" s="21"/>
      <c r="AE517" s="83"/>
      <c r="AF517" s="83"/>
      <c r="AG517" s="21"/>
      <c r="AH517" s="83"/>
      <c r="AI517" s="83"/>
      <c r="AJ517" s="21"/>
      <c r="AK517" s="83"/>
      <c r="AL517" s="83"/>
      <c r="AM517" s="21"/>
      <c r="AN517" s="83"/>
      <c r="AO517" s="83"/>
      <c r="AP517" s="21"/>
      <c r="AQ517" s="83"/>
      <c r="AR517" s="83"/>
      <c r="AS517" s="21"/>
      <c r="AT517" s="25"/>
      <c r="AU517" s="25"/>
      <c r="AV517" s="29"/>
      <c r="AW517" s="25"/>
      <c r="AX517" s="128"/>
      <c r="AY517" s="57"/>
      <c r="AZ517" s="6"/>
      <c r="BA517" s="54"/>
      <c r="BB517" s="54"/>
      <c r="BC517" s="6"/>
      <c r="BD517" s="54"/>
      <c r="BE517" s="54"/>
      <c r="BF517" s="121"/>
      <c r="BG517" s="54"/>
      <c r="BH517" s="28"/>
      <c r="BI517" s="128"/>
      <c r="BJ517" s="54"/>
      <c r="BK517" s="28"/>
      <c r="BL517" s="128"/>
      <c r="BM517" s="54"/>
      <c r="BN517" s="28"/>
      <c r="BO517" s="121"/>
      <c r="BP517" s="132"/>
      <c r="BQ517" s="56"/>
      <c r="BR517" s="25"/>
      <c r="BS517" s="25"/>
      <c r="BU517" s="121"/>
      <c r="BV517" s="25"/>
      <c r="BW517" s="242"/>
      <c r="BX517" s="121"/>
      <c r="BY517" s="25"/>
      <c r="CA517" s="121"/>
      <c r="CB517" s="25"/>
      <c r="CD517" s="121"/>
      <c r="CF517" s="28"/>
      <c r="CH517" s="241"/>
      <c r="CI517" s="28"/>
      <c r="CK517" s="433"/>
      <c r="CM517" s="121"/>
      <c r="CN517" s="241"/>
      <c r="CO517" s="241"/>
      <c r="CP517" s="241"/>
      <c r="CQ517" s="725"/>
      <c r="CR517" s="241"/>
      <c r="CS517" s="433"/>
      <c r="CT517" s="241"/>
      <c r="CU517" s="241"/>
      <c r="CV517" s="241"/>
      <c r="CW517" s="54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1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436"/>
      <c r="FJ517" s="668"/>
      <c r="FK517" s="668"/>
      <c r="FL517" s="668"/>
      <c r="FM517" s="668"/>
      <c r="FN517" s="668"/>
      <c r="FO517" s="668"/>
      <c r="FP517" s="668"/>
      <c r="FQ517" s="668"/>
      <c r="FR517" s="668"/>
      <c r="FS517" s="433"/>
      <c r="FT517" s="433"/>
      <c r="FU517" s="433"/>
      <c r="FV517" s="433"/>
      <c r="FW517" s="433"/>
      <c r="FX517" s="433"/>
      <c r="FY517" s="433"/>
      <c r="FZ517" s="433"/>
      <c r="GA517" s="433"/>
      <c r="GB517" s="433"/>
      <c r="GC517" s="433"/>
      <c r="GD517" s="433"/>
      <c r="GE517" s="433"/>
      <c r="GF517" s="433"/>
      <c r="GG517" s="241"/>
      <c r="GH517" s="65"/>
      <c r="GI517" s="65"/>
      <c r="GJ517" s="65"/>
      <c r="GK517" s="65"/>
      <c r="GL517" s="65"/>
      <c r="GM517" s="65"/>
      <c r="GN517" s="65"/>
      <c r="GO517" s="65"/>
      <c r="GP517" s="65"/>
      <c r="GQ517" s="65"/>
      <c r="GR517" s="65"/>
      <c r="GS517" s="65"/>
      <c r="GT517" s="65"/>
      <c r="GU517" s="65"/>
      <c r="GV517" s="65"/>
      <c r="GW517" s="65"/>
      <c r="GX517" s="65"/>
      <c r="GY517" s="65"/>
      <c r="GZ517" s="65"/>
      <c r="HA517" s="65"/>
      <c r="HB517" s="65"/>
      <c r="HC517" s="65"/>
      <c r="HD517" s="65"/>
      <c r="HE517" s="65"/>
      <c r="HF517" s="65"/>
      <c r="HG517" s="65"/>
      <c r="HH517" s="65"/>
      <c r="HI517" s="436"/>
      <c r="HJ517" s="65"/>
      <c r="HK517" s="436"/>
      <c r="HL517" s="37"/>
      <c r="HM517" s="65"/>
      <c r="HN517" s="436"/>
      <c r="HO517" s="134"/>
      <c r="HP517" s="25"/>
      <c r="HQ517" s="436"/>
      <c r="HR517" s="45"/>
      <c r="HS517" s="29"/>
      <c r="HT517" s="25"/>
      <c r="HU517" s="25"/>
      <c r="HV517" s="25"/>
      <c r="HX517" s="432"/>
      <c r="IG517" s="432"/>
      <c r="IH517" s="432"/>
      <c r="II517" s="432"/>
      <c r="IJ517" s="432"/>
      <c r="IK517" s="432"/>
      <c r="IL517" s="432"/>
      <c r="IM517" s="432"/>
      <c r="IN517" s="432"/>
      <c r="IO517" s="432"/>
      <c r="IP517" s="432"/>
      <c r="IQ517" s="432"/>
      <c r="IR517" s="432"/>
      <c r="IS517" s="432"/>
      <c r="IT517" s="432"/>
      <c r="IU517" s="432"/>
      <c r="IV517" s="432"/>
      <c r="IW517" s="432"/>
      <c r="IX517" s="432"/>
      <c r="IY517" s="432"/>
      <c r="IZ517" s="432"/>
      <c r="JA517" s="432"/>
      <c r="JB517" s="432"/>
      <c r="JC517" s="432"/>
      <c r="JD517" s="432"/>
      <c r="JE517" s="432"/>
      <c r="JF517" s="432"/>
      <c r="JG517" s="432"/>
      <c r="JH517" s="432"/>
      <c r="JI517" s="432"/>
      <c r="JJ517" s="432"/>
      <c r="JK517" s="432"/>
      <c r="JL517" s="432"/>
      <c r="JM517" s="432"/>
      <c r="JN517" s="432"/>
      <c r="JO517" s="432"/>
      <c r="JP517" s="432"/>
      <c r="JQ517" s="432"/>
      <c r="JR517" s="432"/>
      <c r="JS517" s="432"/>
      <c r="JT517" s="432"/>
      <c r="JU517" s="432"/>
    </row>
    <row r="518" spans="1:281" s="27" customFormat="1" ht="15" hidden="1" customHeight="1" x14ac:dyDescent="0.25">
      <c r="A518" s="432"/>
      <c r="B518" s="242"/>
      <c r="C518" s="29"/>
      <c r="D518" s="53"/>
      <c r="E518" s="29"/>
      <c r="F518" s="25"/>
      <c r="G518" s="121"/>
      <c r="I518" s="29"/>
      <c r="K518" s="52"/>
      <c r="M518" s="25"/>
      <c r="N518" s="55"/>
      <c r="P518" s="29"/>
      <c r="R518" s="29"/>
      <c r="T518" s="21"/>
      <c r="U518" s="21"/>
      <c r="V518" s="83"/>
      <c r="W518" s="83"/>
      <c r="X518" s="21"/>
      <c r="Y518" s="83"/>
      <c r="Z518" s="83"/>
      <c r="AA518" s="21"/>
      <c r="AB518" s="83"/>
      <c r="AC518" s="83"/>
      <c r="AD518" s="21"/>
      <c r="AE518" s="83"/>
      <c r="AF518" s="83"/>
      <c r="AG518" s="21"/>
      <c r="AH518" s="83"/>
      <c r="AI518" s="83"/>
      <c r="AJ518" s="21"/>
      <c r="AK518" s="83"/>
      <c r="AL518" s="83"/>
      <c r="AM518" s="21"/>
      <c r="AN518" s="83"/>
      <c r="AO518" s="83"/>
      <c r="AP518" s="21"/>
      <c r="AQ518" s="83"/>
      <c r="AR518" s="83"/>
      <c r="AS518" s="21"/>
      <c r="AT518" s="25"/>
      <c r="AU518" s="25"/>
      <c r="AV518" s="29"/>
      <c r="AW518" s="25"/>
      <c r="AX518" s="128"/>
      <c r="AY518" s="57"/>
      <c r="AZ518" s="6"/>
      <c r="BA518" s="54"/>
      <c r="BB518" s="54"/>
      <c r="BC518" s="6"/>
      <c r="BD518" s="54"/>
      <c r="BE518" s="54"/>
      <c r="BF518" s="121"/>
      <c r="BG518" s="54"/>
      <c r="BH518" s="28"/>
      <c r="BI518" s="128"/>
      <c r="BJ518" s="54"/>
      <c r="BK518" s="28"/>
      <c r="BL518" s="128"/>
      <c r="BM518" s="54"/>
      <c r="BN518" s="28"/>
      <c r="BO518" s="121"/>
      <c r="BP518" s="132"/>
      <c r="BQ518" s="56"/>
      <c r="BR518" s="25"/>
      <c r="BS518" s="25"/>
      <c r="BU518" s="121"/>
      <c r="BV518" s="25"/>
      <c r="BW518" s="242"/>
      <c r="BX518" s="121"/>
      <c r="BY518" s="25"/>
      <c r="CA518" s="121"/>
      <c r="CB518" s="25"/>
      <c r="CD518" s="121"/>
      <c r="CF518" s="28"/>
      <c r="CH518" s="241"/>
      <c r="CI518" s="28"/>
      <c r="CK518" s="433"/>
      <c r="CM518" s="121"/>
      <c r="CN518" s="241"/>
      <c r="CO518" s="241"/>
      <c r="CP518" s="241"/>
      <c r="CQ518" s="725"/>
      <c r="CR518" s="241"/>
      <c r="CS518" s="433"/>
      <c r="CT518" s="241"/>
      <c r="CU518" s="241"/>
      <c r="CV518" s="241"/>
      <c r="CW518" s="54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1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436"/>
      <c r="FJ518" s="668"/>
      <c r="FK518" s="668"/>
      <c r="FL518" s="668"/>
      <c r="FM518" s="668"/>
      <c r="FN518" s="668"/>
      <c r="FO518" s="668"/>
      <c r="FP518" s="668"/>
      <c r="FQ518" s="668"/>
      <c r="FR518" s="668"/>
      <c r="FS518" s="433"/>
      <c r="FT518" s="433"/>
      <c r="FU518" s="433"/>
      <c r="FV518" s="433"/>
      <c r="FW518" s="433"/>
      <c r="FX518" s="433"/>
      <c r="FY518" s="433"/>
      <c r="FZ518" s="433"/>
      <c r="GA518" s="433"/>
      <c r="GB518" s="433"/>
      <c r="GC518" s="433"/>
      <c r="GD518" s="433"/>
      <c r="GE518" s="433"/>
      <c r="GF518" s="433"/>
      <c r="GG518" s="241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436"/>
      <c r="HJ518" s="65"/>
      <c r="HK518" s="436"/>
      <c r="HL518" s="37"/>
      <c r="HM518" s="65"/>
      <c r="HN518" s="436"/>
      <c r="HO518" s="134"/>
      <c r="HP518" s="25"/>
      <c r="HQ518" s="436"/>
      <c r="HR518" s="45"/>
      <c r="HS518" s="29"/>
      <c r="HT518" s="25"/>
      <c r="HU518" s="25"/>
      <c r="HV518" s="25"/>
      <c r="HX518" s="432"/>
      <c r="IG518" s="432"/>
      <c r="IH518" s="432"/>
      <c r="II518" s="432"/>
      <c r="IJ518" s="432"/>
      <c r="IK518" s="432"/>
      <c r="IL518" s="432"/>
      <c r="IM518" s="432"/>
      <c r="IN518" s="432"/>
      <c r="IO518" s="432"/>
      <c r="IP518" s="432"/>
      <c r="IQ518" s="432"/>
      <c r="IR518" s="432"/>
      <c r="IS518" s="432"/>
      <c r="IT518" s="432"/>
      <c r="IU518" s="432"/>
      <c r="IV518" s="432"/>
      <c r="IW518" s="432"/>
      <c r="IX518" s="432"/>
      <c r="IY518" s="432"/>
      <c r="IZ518" s="432"/>
      <c r="JA518" s="432"/>
      <c r="JB518" s="432"/>
      <c r="JC518" s="432"/>
      <c r="JD518" s="432"/>
      <c r="JE518" s="432"/>
      <c r="JF518" s="432"/>
      <c r="JG518" s="432"/>
      <c r="JH518" s="432"/>
      <c r="JI518" s="432"/>
      <c r="JJ518" s="432"/>
      <c r="JK518" s="432"/>
      <c r="JL518" s="432"/>
      <c r="JM518" s="432"/>
      <c r="JN518" s="432"/>
      <c r="JO518" s="432"/>
      <c r="JP518" s="432"/>
      <c r="JQ518" s="432"/>
      <c r="JR518" s="432"/>
      <c r="JS518" s="432"/>
      <c r="JT518" s="432"/>
      <c r="JU518" s="432"/>
    </row>
    <row r="519" spans="1:281" s="27" customFormat="1" ht="15" hidden="1" customHeight="1" x14ac:dyDescent="0.25">
      <c r="A519" s="432"/>
      <c r="B519" s="242"/>
      <c r="C519" s="29"/>
      <c r="D519" s="53"/>
      <c r="E519" s="29"/>
      <c r="F519" s="25"/>
      <c r="G519" s="121"/>
      <c r="I519" s="29"/>
      <c r="K519" s="52"/>
      <c r="M519" s="25"/>
      <c r="N519" s="55"/>
      <c r="P519" s="29"/>
      <c r="R519" s="29"/>
      <c r="T519" s="21"/>
      <c r="U519" s="21"/>
      <c r="V519" s="83"/>
      <c r="W519" s="83"/>
      <c r="X519" s="21"/>
      <c r="Y519" s="83"/>
      <c r="Z519" s="83"/>
      <c r="AA519" s="21"/>
      <c r="AB519" s="83"/>
      <c r="AC519" s="83"/>
      <c r="AD519" s="21"/>
      <c r="AE519" s="83"/>
      <c r="AF519" s="83"/>
      <c r="AG519" s="21"/>
      <c r="AH519" s="83"/>
      <c r="AI519" s="83"/>
      <c r="AJ519" s="21"/>
      <c r="AK519" s="83"/>
      <c r="AL519" s="83"/>
      <c r="AM519" s="21"/>
      <c r="AN519" s="83"/>
      <c r="AO519" s="83"/>
      <c r="AP519" s="21"/>
      <c r="AQ519" s="83"/>
      <c r="AR519" s="83"/>
      <c r="AS519" s="21"/>
      <c r="AT519" s="25"/>
      <c r="AU519" s="25"/>
      <c r="AV519" s="29"/>
      <c r="AW519" s="25"/>
      <c r="AX519" s="128"/>
      <c r="AY519" s="57"/>
      <c r="AZ519" s="6"/>
      <c r="BA519" s="54"/>
      <c r="BB519" s="54"/>
      <c r="BC519" s="6"/>
      <c r="BD519" s="54"/>
      <c r="BE519" s="54"/>
      <c r="BF519" s="121"/>
      <c r="BG519" s="54"/>
      <c r="BH519" s="28"/>
      <c r="BI519" s="128"/>
      <c r="BJ519" s="54"/>
      <c r="BK519" s="28"/>
      <c r="BL519" s="128"/>
      <c r="BM519" s="54"/>
      <c r="BN519" s="28"/>
      <c r="BO519" s="121"/>
      <c r="BP519" s="132"/>
      <c r="BQ519" s="56"/>
      <c r="BR519" s="25"/>
      <c r="BS519" s="25"/>
      <c r="BU519" s="121"/>
      <c r="BV519" s="25"/>
      <c r="BW519" s="242"/>
      <c r="BX519" s="121"/>
      <c r="BY519" s="25"/>
      <c r="CA519" s="121"/>
      <c r="CB519" s="25"/>
      <c r="CD519" s="121"/>
      <c r="CF519" s="28"/>
      <c r="CH519" s="241"/>
      <c r="CI519" s="28"/>
      <c r="CK519" s="433"/>
      <c r="CM519" s="121"/>
      <c r="CN519" s="241"/>
      <c r="CO519" s="241"/>
      <c r="CP519" s="241"/>
      <c r="CQ519" s="725"/>
      <c r="CR519" s="241"/>
      <c r="CS519" s="433"/>
      <c r="CT519" s="241"/>
      <c r="CU519" s="241"/>
      <c r="CV519" s="241"/>
      <c r="CW519" s="54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1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436"/>
      <c r="FJ519" s="668"/>
      <c r="FK519" s="668"/>
      <c r="FL519" s="668"/>
      <c r="FM519" s="668"/>
      <c r="FN519" s="668"/>
      <c r="FO519" s="668"/>
      <c r="FP519" s="668"/>
      <c r="FQ519" s="668"/>
      <c r="FR519" s="668"/>
      <c r="FS519" s="433"/>
      <c r="FT519" s="433"/>
      <c r="FU519" s="433"/>
      <c r="FV519" s="433"/>
      <c r="FW519" s="433"/>
      <c r="FX519" s="433"/>
      <c r="FY519" s="433"/>
      <c r="FZ519" s="433"/>
      <c r="GA519" s="433"/>
      <c r="GB519" s="433"/>
      <c r="GC519" s="433"/>
      <c r="GD519" s="433"/>
      <c r="GE519" s="433"/>
      <c r="GF519" s="433"/>
      <c r="GG519" s="241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436"/>
      <c r="HJ519" s="65"/>
      <c r="HK519" s="436"/>
      <c r="HL519" s="37"/>
      <c r="HM519" s="65"/>
      <c r="HN519" s="436"/>
      <c r="HO519" s="134"/>
      <c r="HP519" s="25"/>
      <c r="HQ519" s="436"/>
      <c r="HR519" s="45"/>
      <c r="HS519" s="29"/>
      <c r="HT519" s="25"/>
      <c r="HU519" s="25"/>
      <c r="HV519" s="25"/>
      <c r="HX519" s="432"/>
      <c r="IG519" s="432"/>
      <c r="IH519" s="432"/>
      <c r="II519" s="432"/>
      <c r="IJ519" s="432"/>
      <c r="IK519" s="432"/>
      <c r="IL519" s="432"/>
      <c r="IM519" s="432"/>
      <c r="IN519" s="432"/>
      <c r="IO519" s="432"/>
      <c r="IP519" s="432"/>
      <c r="IQ519" s="432"/>
      <c r="IR519" s="432"/>
      <c r="IS519" s="432"/>
      <c r="IT519" s="432"/>
      <c r="IU519" s="432"/>
      <c r="IV519" s="432"/>
      <c r="IW519" s="432"/>
      <c r="IX519" s="432"/>
      <c r="IY519" s="432"/>
      <c r="IZ519" s="432"/>
      <c r="JA519" s="432"/>
      <c r="JB519" s="432"/>
      <c r="JC519" s="432"/>
      <c r="JD519" s="432"/>
      <c r="JE519" s="432"/>
      <c r="JF519" s="432"/>
      <c r="JG519" s="432"/>
      <c r="JH519" s="432"/>
      <c r="JI519" s="432"/>
      <c r="JJ519" s="432"/>
      <c r="JK519" s="432"/>
      <c r="JL519" s="432"/>
      <c r="JM519" s="432"/>
      <c r="JN519" s="432"/>
      <c r="JO519" s="432"/>
      <c r="JP519" s="432"/>
      <c r="JQ519" s="432"/>
      <c r="JR519" s="432"/>
      <c r="JS519" s="432"/>
      <c r="JT519" s="432"/>
      <c r="JU519" s="432"/>
    </row>
    <row r="520" spans="1:281" s="27" customFormat="1" ht="15" hidden="1" customHeight="1" x14ac:dyDescent="0.25">
      <c r="A520" s="432"/>
      <c r="B520" s="242"/>
      <c r="C520" s="29"/>
      <c r="D520" s="53"/>
      <c r="E520" s="29"/>
      <c r="F520" s="25"/>
      <c r="G520" s="121"/>
      <c r="I520" s="29"/>
      <c r="K520" s="52"/>
      <c r="M520" s="25"/>
      <c r="N520" s="55"/>
      <c r="P520" s="29"/>
      <c r="R520" s="29"/>
      <c r="T520" s="21"/>
      <c r="U520" s="21"/>
      <c r="V520" s="83"/>
      <c r="W520" s="83"/>
      <c r="X520" s="21"/>
      <c r="Y520" s="83"/>
      <c r="Z520" s="83"/>
      <c r="AA520" s="21"/>
      <c r="AB520" s="83"/>
      <c r="AC520" s="83"/>
      <c r="AD520" s="21"/>
      <c r="AE520" s="83"/>
      <c r="AF520" s="83"/>
      <c r="AG520" s="21"/>
      <c r="AH520" s="83"/>
      <c r="AI520" s="83"/>
      <c r="AJ520" s="21"/>
      <c r="AK520" s="83"/>
      <c r="AL520" s="83"/>
      <c r="AM520" s="21"/>
      <c r="AN520" s="83"/>
      <c r="AO520" s="83"/>
      <c r="AP520" s="21"/>
      <c r="AQ520" s="83"/>
      <c r="AR520" s="83"/>
      <c r="AS520" s="21"/>
      <c r="AT520" s="25"/>
      <c r="AU520" s="25"/>
      <c r="AV520" s="29"/>
      <c r="AW520" s="25"/>
      <c r="AX520" s="128"/>
      <c r="AY520" s="57"/>
      <c r="AZ520" s="6"/>
      <c r="BA520" s="54"/>
      <c r="BB520" s="54"/>
      <c r="BC520" s="6"/>
      <c r="BD520" s="54"/>
      <c r="BE520" s="54"/>
      <c r="BF520" s="121"/>
      <c r="BG520" s="54"/>
      <c r="BH520" s="28"/>
      <c r="BI520" s="128"/>
      <c r="BJ520" s="54"/>
      <c r="BK520" s="28"/>
      <c r="BL520" s="128"/>
      <c r="BM520" s="54"/>
      <c r="BN520" s="28"/>
      <c r="BO520" s="121"/>
      <c r="BP520" s="132"/>
      <c r="BQ520" s="56"/>
      <c r="BR520" s="25"/>
      <c r="BS520" s="25"/>
      <c r="BU520" s="121"/>
      <c r="BV520" s="25"/>
      <c r="BW520" s="242"/>
      <c r="BX520" s="121"/>
      <c r="BY520" s="25"/>
      <c r="CA520" s="121"/>
      <c r="CB520" s="25"/>
      <c r="CD520" s="121"/>
      <c r="CF520" s="28"/>
      <c r="CH520" s="241"/>
      <c r="CI520" s="28"/>
      <c r="CK520" s="433"/>
      <c r="CM520" s="121"/>
      <c r="CN520" s="241"/>
      <c r="CO520" s="241"/>
      <c r="CP520" s="241"/>
      <c r="CQ520" s="725"/>
      <c r="CR520" s="241"/>
      <c r="CS520" s="433"/>
      <c r="CT520" s="241"/>
      <c r="CU520" s="241"/>
      <c r="CV520" s="241"/>
      <c r="CW520" s="54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1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436"/>
      <c r="FJ520" s="668"/>
      <c r="FK520" s="668"/>
      <c r="FL520" s="668"/>
      <c r="FM520" s="668"/>
      <c r="FN520" s="668"/>
      <c r="FO520" s="668"/>
      <c r="FP520" s="668"/>
      <c r="FQ520" s="668"/>
      <c r="FR520" s="668"/>
      <c r="FS520" s="433"/>
      <c r="FT520" s="433"/>
      <c r="FU520" s="433"/>
      <c r="FV520" s="433"/>
      <c r="FW520" s="433"/>
      <c r="FX520" s="433"/>
      <c r="FY520" s="433"/>
      <c r="FZ520" s="433"/>
      <c r="GA520" s="433"/>
      <c r="GB520" s="433"/>
      <c r="GC520" s="433"/>
      <c r="GD520" s="433"/>
      <c r="GE520" s="433"/>
      <c r="GF520" s="433"/>
      <c r="GG520" s="241"/>
      <c r="GH520" s="65"/>
      <c r="GI520" s="65"/>
      <c r="GJ520" s="65"/>
      <c r="GK520" s="65"/>
      <c r="GL520" s="65"/>
      <c r="GM520" s="65"/>
      <c r="GN520" s="65"/>
      <c r="GO520" s="65"/>
      <c r="GP520" s="65"/>
      <c r="GQ520" s="65"/>
      <c r="GR520" s="65"/>
      <c r="GS520" s="65"/>
      <c r="GT520" s="65"/>
      <c r="GU520" s="65"/>
      <c r="GV520" s="65"/>
      <c r="GW520" s="65"/>
      <c r="GX520" s="65"/>
      <c r="GY520" s="65"/>
      <c r="GZ520" s="65"/>
      <c r="HA520" s="65"/>
      <c r="HB520" s="65"/>
      <c r="HC520" s="65"/>
      <c r="HD520" s="65"/>
      <c r="HE520" s="65"/>
      <c r="HF520" s="65"/>
      <c r="HG520" s="65"/>
      <c r="HH520" s="65"/>
      <c r="HI520" s="436"/>
      <c r="HJ520" s="65"/>
      <c r="HK520" s="436"/>
      <c r="HL520" s="37"/>
      <c r="HM520" s="65"/>
      <c r="HN520" s="436"/>
      <c r="HO520" s="134"/>
      <c r="HP520" s="25"/>
      <c r="HQ520" s="436"/>
      <c r="HR520" s="45"/>
      <c r="HS520" s="29"/>
      <c r="HT520" s="25"/>
      <c r="HU520" s="25"/>
      <c r="HV520" s="25"/>
      <c r="HX520" s="432"/>
      <c r="IG520" s="432"/>
      <c r="IH520" s="432"/>
      <c r="II520" s="432"/>
      <c r="IJ520" s="432"/>
      <c r="IK520" s="432"/>
      <c r="IL520" s="432"/>
      <c r="IM520" s="432"/>
      <c r="IN520" s="432"/>
      <c r="IO520" s="432"/>
      <c r="IP520" s="432"/>
      <c r="IQ520" s="432"/>
      <c r="IR520" s="432"/>
      <c r="IS520" s="432"/>
      <c r="IT520" s="432"/>
      <c r="IU520" s="432"/>
      <c r="IV520" s="432"/>
      <c r="IW520" s="432"/>
      <c r="IX520" s="432"/>
      <c r="IY520" s="432"/>
      <c r="IZ520" s="432"/>
      <c r="JA520" s="432"/>
      <c r="JB520" s="432"/>
      <c r="JC520" s="432"/>
      <c r="JD520" s="432"/>
      <c r="JE520" s="432"/>
      <c r="JF520" s="432"/>
      <c r="JG520" s="432"/>
      <c r="JH520" s="432"/>
      <c r="JI520" s="432"/>
      <c r="JJ520" s="432"/>
      <c r="JK520" s="432"/>
      <c r="JL520" s="432"/>
      <c r="JM520" s="432"/>
      <c r="JN520" s="432"/>
      <c r="JO520" s="432"/>
      <c r="JP520" s="432"/>
      <c r="JQ520" s="432"/>
      <c r="JR520" s="432"/>
      <c r="JS520" s="432"/>
      <c r="JT520" s="432"/>
      <c r="JU520" s="432"/>
    </row>
    <row r="521" spans="1:281" s="27" customFormat="1" ht="15" hidden="1" customHeight="1" x14ac:dyDescent="0.25">
      <c r="A521" s="432"/>
      <c r="B521" s="242"/>
      <c r="C521" s="29"/>
      <c r="D521" s="53"/>
      <c r="E521" s="29"/>
      <c r="F521" s="25"/>
      <c r="G521" s="121"/>
      <c r="I521" s="29"/>
      <c r="K521" s="52"/>
      <c r="M521" s="25"/>
      <c r="N521" s="55"/>
      <c r="P521" s="29"/>
      <c r="R521" s="29"/>
      <c r="T521" s="21"/>
      <c r="U521" s="21"/>
      <c r="V521" s="83"/>
      <c r="W521" s="83"/>
      <c r="X521" s="21"/>
      <c r="Y521" s="83"/>
      <c r="Z521" s="83"/>
      <c r="AA521" s="21"/>
      <c r="AB521" s="83"/>
      <c r="AC521" s="83"/>
      <c r="AD521" s="21"/>
      <c r="AE521" s="83"/>
      <c r="AF521" s="83"/>
      <c r="AG521" s="21"/>
      <c r="AH521" s="83"/>
      <c r="AI521" s="83"/>
      <c r="AJ521" s="21"/>
      <c r="AK521" s="83"/>
      <c r="AL521" s="83"/>
      <c r="AM521" s="21"/>
      <c r="AN521" s="83"/>
      <c r="AO521" s="83"/>
      <c r="AP521" s="21"/>
      <c r="AQ521" s="83"/>
      <c r="AR521" s="83"/>
      <c r="AS521" s="21"/>
      <c r="AT521" s="25"/>
      <c r="AU521" s="25"/>
      <c r="AV521" s="29"/>
      <c r="AW521" s="25"/>
      <c r="AX521" s="128"/>
      <c r="AY521" s="57"/>
      <c r="AZ521" s="6"/>
      <c r="BA521" s="54"/>
      <c r="BB521" s="54"/>
      <c r="BC521" s="6"/>
      <c r="BD521" s="54"/>
      <c r="BE521" s="54"/>
      <c r="BF521" s="121"/>
      <c r="BG521" s="54"/>
      <c r="BH521" s="28"/>
      <c r="BI521" s="128"/>
      <c r="BJ521" s="54"/>
      <c r="BK521" s="28"/>
      <c r="BL521" s="128"/>
      <c r="BM521" s="54"/>
      <c r="BN521" s="28"/>
      <c r="BO521" s="121"/>
      <c r="BP521" s="132"/>
      <c r="BQ521" s="56"/>
      <c r="BR521" s="25"/>
      <c r="BS521" s="25"/>
      <c r="BU521" s="121"/>
      <c r="BV521" s="25"/>
      <c r="BW521" s="242"/>
      <c r="BX521" s="121"/>
      <c r="BY521" s="25"/>
      <c r="CA521" s="121"/>
      <c r="CB521" s="25"/>
      <c r="CD521" s="121"/>
      <c r="CF521" s="28"/>
      <c r="CH521" s="241"/>
      <c r="CI521" s="28"/>
      <c r="CK521" s="433"/>
      <c r="CM521" s="121"/>
      <c r="CN521" s="241"/>
      <c r="CO521" s="241"/>
      <c r="CP521" s="241"/>
      <c r="CQ521" s="725"/>
      <c r="CR521" s="241"/>
      <c r="CS521" s="433"/>
      <c r="CT521" s="241"/>
      <c r="CU521" s="241"/>
      <c r="CV521" s="241"/>
      <c r="CW521" s="54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436"/>
      <c r="FJ521" s="668"/>
      <c r="FK521" s="668"/>
      <c r="FL521" s="668"/>
      <c r="FM521" s="668"/>
      <c r="FN521" s="668"/>
      <c r="FO521" s="668"/>
      <c r="FP521" s="668"/>
      <c r="FQ521" s="668"/>
      <c r="FR521" s="668"/>
      <c r="FS521" s="433"/>
      <c r="FT521" s="433"/>
      <c r="FU521" s="433"/>
      <c r="FV521" s="433"/>
      <c r="FW521" s="433"/>
      <c r="FX521" s="433"/>
      <c r="FY521" s="433"/>
      <c r="FZ521" s="433"/>
      <c r="GA521" s="433"/>
      <c r="GB521" s="433"/>
      <c r="GC521" s="433"/>
      <c r="GD521" s="433"/>
      <c r="GE521" s="433"/>
      <c r="GF521" s="433"/>
      <c r="GG521" s="241"/>
      <c r="GH521" s="65"/>
      <c r="GI521" s="65"/>
      <c r="GJ521" s="65"/>
      <c r="GK521" s="65"/>
      <c r="GL521" s="65"/>
      <c r="GM521" s="65"/>
      <c r="GN521" s="65"/>
      <c r="GO521" s="65"/>
      <c r="GP521" s="65"/>
      <c r="GQ521" s="65"/>
      <c r="GR521" s="65"/>
      <c r="GS521" s="65"/>
      <c r="GT521" s="65"/>
      <c r="GU521" s="65"/>
      <c r="GV521" s="65"/>
      <c r="GW521" s="65"/>
      <c r="GX521" s="65"/>
      <c r="GY521" s="65"/>
      <c r="GZ521" s="65"/>
      <c r="HA521" s="65"/>
      <c r="HB521" s="65"/>
      <c r="HC521" s="65"/>
      <c r="HD521" s="65"/>
      <c r="HE521" s="65"/>
      <c r="HF521" s="65"/>
      <c r="HG521" s="65"/>
      <c r="HH521" s="65"/>
      <c r="HI521" s="436"/>
      <c r="HJ521" s="65"/>
      <c r="HK521" s="436"/>
      <c r="HL521" s="37"/>
      <c r="HM521" s="65"/>
      <c r="HN521" s="436"/>
      <c r="HO521" s="134"/>
      <c r="HP521" s="25"/>
      <c r="HQ521" s="436"/>
      <c r="HR521" s="45"/>
      <c r="HS521" s="29"/>
      <c r="HT521" s="25"/>
      <c r="HU521" s="25"/>
      <c r="HV521" s="25"/>
      <c r="HX521" s="432"/>
      <c r="IG521" s="432"/>
      <c r="IH521" s="432"/>
      <c r="II521" s="432"/>
      <c r="IJ521" s="432"/>
      <c r="IK521" s="432"/>
      <c r="IL521" s="432"/>
      <c r="IM521" s="432"/>
      <c r="IN521" s="432"/>
      <c r="IO521" s="432"/>
      <c r="IP521" s="432"/>
      <c r="IQ521" s="432"/>
      <c r="IR521" s="432"/>
      <c r="IS521" s="432"/>
      <c r="IT521" s="432"/>
      <c r="IU521" s="432"/>
      <c r="IV521" s="432"/>
      <c r="IW521" s="432"/>
      <c r="IX521" s="432"/>
      <c r="IY521" s="432"/>
      <c r="IZ521" s="432"/>
      <c r="JA521" s="432"/>
      <c r="JB521" s="432"/>
      <c r="JC521" s="432"/>
      <c r="JD521" s="432"/>
      <c r="JE521" s="432"/>
      <c r="JF521" s="432"/>
      <c r="JG521" s="432"/>
      <c r="JH521" s="432"/>
      <c r="JI521" s="432"/>
      <c r="JJ521" s="432"/>
      <c r="JK521" s="432"/>
      <c r="JL521" s="432"/>
      <c r="JM521" s="432"/>
      <c r="JN521" s="432"/>
      <c r="JO521" s="432"/>
      <c r="JP521" s="432"/>
      <c r="JQ521" s="432"/>
      <c r="JR521" s="432"/>
      <c r="JS521" s="432"/>
      <c r="JT521" s="432"/>
      <c r="JU521" s="432"/>
    </row>
    <row r="522" spans="1:281" s="27" customFormat="1" ht="15" hidden="1" customHeight="1" x14ac:dyDescent="0.25">
      <c r="A522" s="432"/>
      <c r="B522" s="242"/>
      <c r="C522" s="29"/>
      <c r="D522" s="53"/>
      <c r="E522" s="29"/>
      <c r="F522" s="25"/>
      <c r="G522" s="121"/>
      <c r="I522" s="29"/>
      <c r="K522" s="52"/>
      <c r="M522" s="25"/>
      <c r="N522" s="55"/>
      <c r="P522" s="29"/>
      <c r="R522" s="29"/>
      <c r="T522" s="21"/>
      <c r="U522" s="21"/>
      <c r="V522" s="83"/>
      <c r="W522" s="83"/>
      <c r="X522" s="21"/>
      <c r="Y522" s="83"/>
      <c r="Z522" s="83"/>
      <c r="AA522" s="21"/>
      <c r="AB522" s="83"/>
      <c r="AC522" s="83"/>
      <c r="AD522" s="21"/>
      <c r="AE522" s="83"/>
      <c r="AF522" s="83"/>
      <c r="AG522" s="21"/>
      <c r="AH522" s="83"/>
      <c r="AI522" s="83"/>
      <c r="AJ522" s="21"/>
      <c r="AK522" s="83"/>
      <c r="AL522" s="83"/>
      <c r="AM522" s="21"/>
      <c r="AN522" s="83"/>
      <c r="AO522" s="83"/>
      <c r="AP522" s="21"/>
      <c r="AQ522" s="83"/>
      <c r="AR522" s="83"/>
      <c r="AS522" s="21"/>
      <c r="AT522" s="25"/>
      <c r="AU522" s="25"/>
      <c r="AV522" s="29"/>
      <c r="AW522" s="25"/>
      <c r="AX522" s="128"/>
      <c r="AY522" s="57"/>
      <c r="AZ522" s="6"/>
      <c r="BA522" s="54"/>
      <c r="BB522" s="54"/>
      <c r="BC522" s="6"/>
      <c r="BD522" s="54"/>
      <c r="BE522" s="54"/>
      <c r="BF522" s="121"/>
      <c r="BG522" s="54"/>
      <c r="BH522" s="28"/>
      <c r="BI522" s="128"/>
      <c r="BJ522" s="54"/>
      <c r="BK522" s="28"/>
      <c r="BL522" s="128"/>
      <c r="BM522" s="54"/>
      <c r="BN522" s="28"/>
      <c r="BO522" s="121"/>
      <c r="BP522" s="132"/>
      <c r="BQ522" s="56"/>
      <c r="BR522" s="25"/>
      <c r="BS522" s="25"/>
      <c r="BU522" s="121"/>
      <c r="BV522" s="25"/>
      <c r="BW522" s="242"/>
      <c r="BX522" s="121"/>
      <c r="BY522" s="25"/>
      <c r="CA522" s="121"/>
      <c r="CB522" s="25"/>
      <c r="CD522" s="121"/>
      <c r="CF522" s="28"/>
      <c r="CH522" s="241"/>
      <c r="CI522" s="28"/>
      <c r="CK522" s="433"/>
      <c r="CM522" s="121"/>
      <c r="CN522" s="241"/>
      <c r="CO522" s="241"/>
      <c r="CP522" s="241"/>
      <c r="CQ522" s="725"/>
      <c r="CR522" s="241"/>
      <c r="CS522" s="433"/>
      <c r="CT522" s="241"/>
      <c r="CU522" s="241"/>
      <c r="CV522" s="241"/>
      <c r="CW522" s="54"/>
      <c r="CX522" s="241"/>
      <c r="CY522" s="241"/>
      <c r="CZ522" s="241"/>
      <c r="DA522" s="241"/>
      <c r="DB522" s="241"/>
      <c r="DC522" s="241"/>
      <c r="DD522" s="241"/>
      <c r="DE522" s="241"/>
      <c r="DF522" s="241"/>
      <c r="DG522" s="241"/>
      <c r="DH522" s="241"/>
      <c r="DI522" s="241"/>
      <c r="DJ522" s="241"/>
      <c r="DK522" s="241"/>
      <c r="DL522" s="241"/>
      <c r="DM522" s="241"/>
      <c r="DN522" s="241"/>
      <c r="DO522" s="241"/>
      <c r="DP522" s="241"/>
      <c r="DQ522" s="241"/>
      <c r="DR522" s="241"/>
      <c r="DS522" s="241"/>
      <c r="DT522" s="241"/>
      <c r="DU522" s="241"/>
      <c r="DV522" s="241"/>
      <c r="DW522" s="241"/>
      <c r="DX522" s="241"/>
      <c r="DY522" s="241"/>
      <c r="DZ522" s="241"/>
      <c r="EA522" s="241"/>
      <c r="EB522" s="241"/>
      <c r="EC522" s="241"/>
      <c r="ED522" s="241"/>
      <c r="EE522" s="241"/>
      <c r="EF522" s="241"/>
      <c r="EG522" s="241"/>
      <c r="EH522" s="241"/>
      <c r="EI522" s="241"/>
      <c r="EJ522" s="241"/>
      <c r="EK522" s="241"/>
      <c r="EL522" s="241"/>
      <c r="EM522" s="241"/>
      <c r="EN522" s="241"/>
      <c r="EO522" s="241"/>
      <c r="EP522" s="241"/>
      <c r="EQ522" s="241"/>
      <c r="ER522" s="241"/>
      <c r="ES522" s="241"/>
      <c r="ET522" s="241"/>
      <c r="EU522" s="241"/>
      <c r="EV522" s="241"/>
      <c r="EW522" s="241"/>
      <c r="EX522" s="241"/>
      <c r="EY522" s="241"/>
      <c r="EZ522" s="241"/>
      <c r="FA522" s="241"/>
      <c r="FB522" s="241"/>
      <c r="FC522" s="241"/>
      <c r="FD522" s="241"/>
      <c r="FE522" s="241"/>
      <c r="FF522" s="241"/>
      <c r="FG522" s="241"/>
      <c r="FH522" s="241"/>
      <c r="FI522" s="436"/>
      <c r="FJ522" s="668"/>
      <c r="FK522" s="668"/>
      <c r="FL522" s="668"/>
      <c r="FM522" s="668"/>
      <c r="FN522" s="668"/>
      <c r="FO522" s="668"/>
      <c r="FP522" s="668"/>
      <c r="FQ522" s="668"/>
      <c r="FR522" s="668"/>
      <c r="FS522" s="433"/>
      <c r="FT522" s="433"/>
      <c r="FU522" s="433"/>
      <c r="FV522" s="433"/>
      <c r="FW522" s="433"/>
      <c r="FX522" s="433"/>
      <c r="FY522" s="433"/>
      <c r="FZ522" s="433"/>
      <c r="GA522" s="433"/>
      <c r="GB522" s="433"/>
      <c r="GC522" s="433"/>
      <c r="GD522" s="433"/>
      <c r="GE522" s="433"/>
      <c r="GF522" s="433"/>
      <c r="GG522" s="241"/>
      <c r="GH522" s="65"/>
      <c r="GI522" s="65"/>
      <c r="GJ522" s="65"/>
      <c r="GK522" s="65"/>
      <c r="GL522" s="65"/>
      <c r="GM522" s="65"/>
      <c r="GN522" s="65"/>
      <c r="GO522" s="65"/>
      <c r="GP522" s="65"/>
      <c r="GQ522" s="65"/>
      <c r="GR522" s="65"/>
      <c r="GS522" s="65"/>
      <c r="GT522" s="65"/>
      <c r="GU522" s="65"/>
      <c r="GV522" s="65"/>
      <c r="GW522" s="65"/>
      <c r="GX522" s="65"/>
      <c r="GY522" s="65"/>
      <c r="GZ522" s="65"/>
      <c r="HA522" s="65"/>
      <c r="HB522" s="65"/>
      <c r="HC522" s="65"/>
      <c r="HD522" s="65"/>
      <c r="HE522" s="65"/>
      <c r="HF522" s="65"/>
      <c r="HG522" s="65"/>
      <c r="HH522" s="65"/>
      <c r="HI522" s="436"/>
      <c r="HJ522" s="65"/>
      <c r="HK522" s="436"/>
      <c r="HL522" s="37"/>
      <c r="HM522" s="65"/>
      <c r="HN522" s="436"/>
      <c r="HO522" s="134"/>
      <c r="HP522" s="25"/>
      <c r="HQ522" s="436"/>
      <c r="HR522" s="45"/>
      <c r="HS522" s="29"/>
      <c r="HT522" s="25"/>
      <c r="HU522" s="25"/>
      <c r="HV522" s="25"/>
      <c r="HX522" s="432"/>
      <c r="IG522" s="432"/>
      <c r="IH522" s="432"/>
      <c r="II522" s="432"/>
      <c r="IJ522" s="432"/>
      <c r="IK522" s="432"/>
      <c r="IL522" s="432"/>
      <c r="IM522" s="432"/>
      <c r="IN522" s="432"/>
      <c r="IO522" s="432"/>
      <c r="IP522" s="432"/>
      <c r="IQ522" s="432"/>
      <c r="IR522" s="432"/>
      <c r="IS522" s="432"/>
      <c r="IT522" s="432"/>
      <c r="IU522" s="432"/>
      <c r="IV522" s="432"/>
      <c r="IW522" s="432"/>
      <c r="IX522" s="432"/>
      <c r="IY522" s="432"/>
      <c r="IZ522" s="432"/>
      <c r="JA522" s="432"/>
      <c r="JB522" s="432"/>
      <c r="JC522" s="432"/>
      <c r="JD522" s="432"/>
      <c r="JE522" s="432"/>
      <c r="JF522" s="432"/>
      <c r="JG522" s="432"/>
      <c r="JH522" s="432"/>
      <c r="JI522" s="432"/>
      <c r="JJ522" s="432"/>
      <c r="JK522" s="432"/>
      <c r="JL522" s="432"/>
      <c r="JM522" s="432"/>
      <c r="JN522" s="432"/>
      <c r="JO522" s="432"/>
      <c r="JP522" s="432"/>
      <c r="JQ522" s="432"/>
      <c r="JR522" s="432"/>
      <c r="JS522" s="432"/>
      <c r="JT522" s="432"/>
      <c r="JU522" s="432"/>
    </row>
    <row r="523" spans="1:281" s="27" customFormat="1" ht="15" hidden="1" customHeight="1" x14ac:dyDescent="0.25">
      <c r="A523" s="432"/>
      <c r="B523" s="242"/>
      <c r="C523" s="29"/>
      <c r="D523" s="53"/>
      <c r="E523" s="29"/>
      <c r="F523" s="25"/>
      <c r="G523" s="121"/>
      <c r="I523" s="29"/>
      <c r="K523" s="52"/>
      <c r="M523" s="25"/>
      <c r="N523" s="55"/>
      <c r="P523" s="29"/>
      <c r="R523" s="29"/>
      <c r="T523" s="21"/>
      <c r="U523" s="21"/>
      <c r="V523" s="83"/>
      <c r="W523" s="83"/>
      <c r="X523" s="21"/>
      <c r="Y523" s="83"/>
      <c r="Z523" s="83"/>
      <c r="AA523" s="21"/>
      <c r="AB523" s="83"/>
      <c r="AC523" s="83"/>
      <c r="AD523" s="21"/>
      <c r="AE523" s="83"/>
      <c r="AF523" s="83"/>
      <c r="AG523" s="21"/>
      <c r="AH523" s="83"/>
      <c r="AI523" s="83"/>
      <c r="AJ523" s="21"/>
      <c r="AK523" s="83"/>
      <c r="AL523" s="83"/>
      <c r="AM523" s="21"/>
      <c r="AN523" s="83"/>
      <c r="AO523" s="83"/>
      <c r="AP523" s="21"/>
      <c r="AQ523" s="83"/>
      <c r="AR523" s="83"/>
      <c r="AS523" s="21"/>
      <c r="AT523" s="25"/>
      <c r="AU523" s="25"/>
      <c r="AV523" s="29"/>
      <c r="AW523" s="25"/>
      <c r="AX523" s="128"/>
      <c r="AY523" s="57"/>
      <c r="AZ523" s="6"/>
      <c r="BA523" s="54"/>
      <c r="BB523" s="54"/>
      <c r="BC523" s="6"/>
      <c r="BD523" s="54"/>
      <c r="BE523" s="54"/>
      <c r="BF523" s="121"/>
      <c r="BG523" s="54"/>
      <c r="BH523" s="28"/>
      <c r="BI523" s="128"/>
      <c r="BJ523" s="54"/>
      <c r="BK523" s="28"/>
      <c r="BL523" s="128"/>
      <c r="BM523" s="54"/>
      <c r="BN523" s="28"/>
      <c r="BO523" s="121"/>
      <c r="BP523" s="132"/>
      <c r="BQ523" s="56"/>
      <c r="BR523" s="25"/>
      <c r="BS523" s="25"/>
      <c r="BU523" s="121"/>
      <c r="BV523" s="25"/>
      <c r="BW523" s="242"/>
      <c r="BX523" s="121"/>
      <c r="BY523" s="25"/>
      <c r="CA523" s="121"/>
      <c r="CB523" s="25"/>
      <c r="CD523" s="121"/>
      <c r="CF523" s="28"/>
      <c r="CH523" s="241"/>
      <c r="CI523" s="28"/>
      <c r="CK523" s="433"/>
      <c r="CM523" s="121"/>
      <c r="CN523" s="241"/>
      <c r="CO523" s="241"/>
      <c r="CP523" s="241"/>
      <c r="CQ523" s="725"/>
      <c r="CR523" s="241"/>
      <c r="CS523" s="433"/>
      <c r="CT523" s="241"/>
      <c r="CU523" s="241"/>
      <c r="CV523" s="241"/>
      <c r="CW523" s="54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436"/>
      <c r="FJ523" s="668"/>
      <c r="FK523" s="668"/>
      <c r="FL523" s="668"/>
      <c r="FM523" s="668"/>
      <c r="FN523" s="668"/>
      <c r="FO523" s="668"/>
      <c r="FP523" s="668"/>
      <c r="FQ523" s="668"/>
      <c r="FR523" s="668"/>
      <c r="FS523" s="433"/>
      <c r="FT523" s="433"/>
      <c r="FU523" s="433"/>
      <c r="FV523" s="433"/>
      <c r="FW523" s="433"/>
      <c r="FX523" s="433"/>
      <c r="FY523" s="433"/>
      <c r="FZ523" s="433"/>
      <c r="GA523" s="433"/>
      <c r="GB523" s="433"/>
      <c r="GC523" s="433"/>
      <c r="GD523" s="433"/>
      <c r="GE523" s="433"/>
      <c r="GF523" s="433"/>
      <c r="GG523" s="241"/>
      <c r="GH523" s="65"/>
      <c r="GI523" s="65"/>
      <c r="GJ523" s="65"/>
      <c r="GK523" s="65"/>
      <c r="GL523" s="65"/>
      <c r="GM523" s="65"/>
      <c r="GN523" s="65"/>
      <c r="GO523" s="65"/>
      <c r="GP523" s="65"/>
      <c r="GQ523" s="65"/>
      <c r="GR523" s="65"/>
      <c r="GS523" s="65"/>
      <c r="GT523" s="65"/>
      <c r="GU523" s="65"/>
      <c r="GV523" s="65"/>
      <c r="GW523" s="65"/>
      <c r="GX523" s="65"/>
      <c r="GY523" s="65"/>
      <c r="GZ523" s="65"/>
      <c r="HA523" s="65"/>
      <c r="HB523" s="65"/>
      <c r="HC523" s="65"/>
      <c r="HD523" s="65"/>
      <c r="HE523" s="65"/>
      <c r="HF523" s="65"/>
      <c r="HG523" s="65"/>
      <c r="HH523" s="65"/>
      <c r="HI523" s="436"/>
      <c r="HJ523" s="65"/>
      <c r="HK523" s="436"/>
      <c r="HL523" s="37"/>
      <c r="HM523" s="65"/>
      <c r="HN523" s="436"/>
      <c r="HO523" s="134"/>
      <c r="HP523" s="25"/>
      <c r="HQ523" s="436"/>
      <c r="HR523" s="45"/>
      <c r="HS523" s="29"/>
      <c r="HT523" s="25"/>
      <c r="HU523" s="25"/>
      <c r="HV523" s="25"/>
      <c r="HX523" s="432"/>
      <c r="IG523" s="432"/>
      <c r="IH523" s="432"/>
      <c r="II523" s="432"/>
      <c r="IJ523" s="432"/>
      <c r="IK523" s="432"/>
      <c r="IL523" s="432"/>
      <c r="IM523" s="432"/>
      <c r="IN523" s="432"/>
      <c r="IO523" s="432"/>
      <c r="IP523" s="432"/>
      <c r="IQ523" s="432"/>
      <c r="IR523" s="432"/>
      <c r="IS523" s="432"/>
      <c r="IT523" s="432"/>
      <c r="IU523" s="432"/>
      <c r="IV523" s="432"/>
      <c r="IW523" s="432"/>
      <c r="IX523" s="432"/>
      <c r="IY523" s="432"/>
      <c r="IZ523" s="432"/>
      <c r="JA523" s="432"/>
      <c r="JB523" s="432"/>
      <c r="JC523" s="432"/>
      <c r="JD523" s="432"/>
      <c r="JE523" s="432"/>
      <c r="JF523" s="432"/>
      <c r="JG523" s="432"/>
      <c r="JH523" s="432"/>
      <c r="JI523" s="432"/>
      <c r="JJ523" s="432"/>
      <c r="JK523" s="432"/>
      <c r="JL523" s="432"/>
      <c r="JM523" s="432"/>
      <c r="JN523" s="432"/>
      <c r="JO523" s="432"/>
      <c r="JP523" s="432"/>
      <c r="JQ523" s="432"/>
      <c r="JR523" s="432"/>
      <c r="JS523" s="432"/>
      <c r="JT523" s="432"/>
      <c r="JU523" s="432"/>
    </row>
    <row r="524" spans="1:281" s="27" customFormat="1" ht="15" hidden="1" customHeight="1" x14ac:dyDescent="0.25">
      <c r="A524" s="432"/>
      <c r="B524" s="242"/>
      <c r="C524" s="29"/>
      <c r="D524" s="53"/>
      <c r="E524" s="29"/>
      <c r="F524" s="25"/>
      <c r="G524" s="121"/>
      <c r="I524" s="29"/>
      <c r="K524" s="52"/>
      <c r="M524" s="25"/>
      <c r="N524" s="55"/>
      <c r="P524" s="29"/>
      <c r="R524" s="29"/>
      <c r="T524" s="21"/>
      <c r="U524" s="21"/>
      <c r="V524" s="83"/>
      <c r="W524" s="83"/>
      <c r="X524" s="21"/>
      <c r="Y524" s="83"/>
      <c r="Z524" s="83"/>
      <c r="AA524" s="21"/>
      <c r="AB524" s="83"/>
      <c r="AC524" s="83"/>
      <c r="AD524" s="21"/>
      <c r="AE524" s="83"/>
      <c r="AF524" s="83"/>
      <c r="AG524" s="21"/>
      <c r="AH524" s="83"/>
      <c r="AI524" s="83"/>
      <c r="AJ524" s="21"/>
      <c r="AK524" s="83"/>
      <c r="AL524" s="83"/>
      <c r="AM524" s="21"/>
      <c r="AN524" s="83"/>
      <c r="AO524" s="83"/>
      <c r="AP524" s="21"/>
      <c r="AQ524" s="83"/>
      <c r="AR524" s="83"/>
      <c r="AS524" s="21"/>
      <c r="AT524" s="25"/>
      <c r="AU524" s="25"/>
      <c r="AV524" s="29"/>
      <c r="AW524" s="25"/>
      <c r="AX524" s="128"/>
      <c r="AY524" s="57"/>
      <c r="AZ524" s="6"/>
      <c r="BA524" s="54"/>
      <c r="BB524" s="54"/>
      <c r="BC524" s="6"/>
      <c r="BD524" s="54"/>
      <c r="BE524" s="54"/>
      <c r="BF524" s="121"/>
      <c r="BG524" s="54"/>
      <c r="BH524" s="28"/>
      <c r="BI524" s="128"/>
      <c r="BJ524" s="54"/>
      <c r="BK524" s="28"/>
      <c r="BL524" s="128"/>
      <c r="BM524" s="54"/>
      <c r="BN524" s="28"/>
      <c r="BO524" s="121"/>
      <c r="BP524" s="132"/>
      <c r="BQ524" s="56"/>
      <c r="BR524" s="25"/>
      <c r="BS524" s="25"/>
      <c r="BU524" s="121"/>
      <c r="BV524" s="25"/>
      <c r="BW524" s="242"/>
      <c r="BX524" s="121"/>
      <c r="BY524" s="25"/>
      <c r="CA524" s="121"/>
      <c r="CB524" s="25"/>
      <c r="CD524" s="121"/>
      <c r="CF524" s="28"/>
      <c r="CH524" s="241"/>
      <c r="CI524" s="28"/>
      <c r="CK524" s="433"/>
      <c r="CM524" s="121"/>
      <c r="CN524" s="241"/>
      <c r="CO524" s="241"/>
      <c r="CP524" s="241"/>
      <c r="CQ524" s="725"/>
      <c r="CR524" s="241"/>
      <c r="CS524" s="433"/>
      <c r="CT524" s="241"/>
      <c r="CU524" s="241"/>
      <c r="CV524" s="241"/>
      <c r="CW524" s="54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436"/>
      <c r="FJ524" s="668"/>
      <c r="FK524" s="668"/>
      <c r="FL524" s="668"/>
      <c r="FM524" s="668"/>
      <c r="FN524" s="668"/>
      <c r="FO524" s="668"/>
      <c r="FP524" s="668"/>
      <c r="FQ524" s="668"/>
      <c r="FR524" s="668"/>
      <c r="FS524" s="433"/>
      <c r="FT524" s="433"/>
      <c r="FU524" s="433"/>
      <c r="FV524" s="433"/>
      <c r="FW524" s="433"/>
      <c r="FX524" s="433"/>
      <c r="FY524" s="433"/>
      <c r="FZ524" s="433"/>
      <c r="GA524" s="433"/>
      <c r="GB524" s="433"/>
      <c r="GC524" s="433"/>
      <c r="GD524" s="433"/>
      <c r="GE524" s="433"/>
      <c r="GF524" s="433"/>
      <c r="GG524" s="241"/>
      <c r="GH524" s="65"/>
      <c r="GI524" s="65"/>
      <c r="GJ524" s="65"/>
      <c r="GK524" s="65"/>
      <c r="GL524" s="65"/>
      <c r="GM524" s="65"/>
      <c r="GN524" s="65"/>
      <c r="GO524" s="65"/>
      <c r="GP524" s="65"/>
      <c r="GQ524" s="65"/>
      <c r="GR524" s="65"/>
      <c r="GS524" s="65"/>
      <c r="GT524" s="65"/>
      <c r="GU524" s="65"/>
      <c r="GV524" s="65"/>
      <c r="GW524" s="65"/>
      <c r="GX524" s="65"/>
      <c r="GY524" s="65"/>
      <c r="GZ524" s="65"/>
      <c r="HA524" s="65"/>
      <c r="HB524" s="65"/>
      <c r="HC524" s="65"/>
      <c r="HD524" s="65"/>
      <c r="HE524" s="65"/>
      <c r="HF524" s="65"/>
      <c r="HG524" s="65"/>
      <c r="HH524" s="65"/>
      <c r="HI524" s="436"/>
      <c r="HJ524" s="65"/>
      <c r="HK524" s="436"/>
      <c r="HL524" s="37"/>
      <c r="HM524" s="65"/>
      <c r="HN524" s="436"/>
      <c r="HO524" s="134"/>
      <c r="HP524" s="25"/>
      <c r="HQ524" s="436"/>
      <c r="HR524" s="45"/>
      <c r="HS524" s="29"/>
      <c r="HT524" s="25"/>
      <c r="HU524" s="25"/>
      <c r="HV524" s="25"/>
      <c r="HX524" s="432"/>
      <c r="IG524" s="432"/>
      <c r="IH524" s="432"/>
      <c r="II524" s="432"/>
      <c r="IJ524" s="432"/>
      <c r="IK524" s="432"/>
      <c r="IL524" s="432"/>
      <c r="IM524" s="432"/>
      <c r="IN524" s="432"/>
      <c r="IO524" s="432"/>
      <c r="IP524" s="432"/>
      <c r="IQ524" s="432"/>
      <c r="IR524" s="432"/>
      <c r="IS524" s="432"/>
      <c r="IT524" s="432"/>
      <c r="IU524" s="432"/>
      <c r="IV524" s="432"/>
      <c r="IW524" s="432"/>
      <c r="IX524" s="432"/>
      <c r="IY524" s="432"/>
      <c r="IZ524" s="432"/>
      <c r="JA524" s="432"/>
      <c r="JB524" s="432"/>
      <c r="JC524" s="432"/>
      <c r="JD524" s="432"/>
      <c r="JE524" s="432"/>
      <c r="JF524" s="432"/>
      <c r="JG524" s="432"/>
      <c r="JH524" s="432"/>
      <c r="JI524" s="432"/>
      <c r="JJ524" s="432"/>
      <c r="JK524" s="432"/>
      <c r="JL524" s="432"/>
      <c r="JM524" s="432"/>
      <c r="JN524" s="432"/>
      <c r="JO524" s="432"/>
      <c r="JP524" s="432"/>
      <c r="JQ524" s="432"/>
      <c r="JR524" s="432"/>
      <c r="JS524" s="432"/>
      <c r="JT524" s="432"/>
      <c r="JU524" s="432"/>
    </row>
    <row r="525" spans="1:281" s="27" customFormat="1" ht="15" hidden="1" customHeight="1" x14ac:dyDescent="0.25">
      <c r="A525" s="432"/>
      <c r="B525" s="242"/>
      <c r="C525" s="29"/>
      <c r="D525" s="53"/>
      <c r="E525" s="29"/>
      <c r="F525" s="25"/>
      <c r="G525" s="121"/>
      <c r="I525" s="29"/>
      <c r="K525" s="52"/>
      <c r="M525" s="25"/>
      <c r="N525" s="55"/>
      <c r="P525" s="29"/>
      <c r="R525" s="29"/>
      <c r="T525" s="21"/>
      <c r="U525" s="21"/>
      <c r="V525" s="83"/>
      <c r="W525" s="83"/>
      <c r="X525" s="21"/>
      <c r="Y525" s="83"/>
      <c r="Z525" s="83"/>
      <c r="AA525" s="21"/>
      <c r="AB525" s="83"/>
      <c r="AC525" s="83"/>
      <c r="AD525" s="21"/>
      <c r="AE525" s="83"/>
      <c r="AF525" s="83"/>
      <c r="AG525" s="21"/>
      <c r="AH525" s="83"/>
      <c r="AI525" s="83"/>
      <c r="AJ525" s="21"/>
      <c r="AK525" s="83"/>
      <c r="AL525" s="83"/>
      <c r="AM525" s="21"/>
      <c r="AN525" s="83"/>
      <c r="AO525" s="83"/>
      <c r="AP525" s="21"/>
      <c r="AQ525" s="83"/>
      <c r="AR525" s="83"/>
      <c r="AS525" s="21"/>
      <c r="AT525" s="25"/>
      <c r="AU525" s="25"/>
      <c r="AV525" s="29"/>
      <c r="AW525" s="25"/>
      <c r="AX525" s="128"/>
      <c r="AY525" s="57"/>
      <c r="AZ525" s="6"/>
      <c r="BA525" s="54"/>
      <c r="BB525" s="54"/>
      <c r="BC525" s="6"/>
      <c r="BD525" s="54"/>
      <c r="BE525" s="54"/>
      <c r="BF525" s="121"/>
      <c r="BG525" s="54"/>
      <c r="BH525" s="28"/>
      <c r="BI525" s="128"/>
      <c r="BJ525" s="54"/>
      <c r="BK525" s="28"/>
      <c r="BL525" s="128"/>
      <c r="BM525" s="54"/>
      <c r="BN525" s="28"/>
      <c r="BO525" s="121"/>
      <c r="BP525" s="132"/>
      <c r="BQ525" s="56"/>
      <c r="BR525" s="25"/>
      <c r="BS525" s="25"/>
      <c r="BU525" s="121"/>
      <c r="BV525" s="25"/>
      <c r="BW525" s="242"/>
      <c r="BX525" s="121"/>
      <c r="BY525" s="25"/>
      <c r="CA525" s="121"/>
      <c r="CB525" s="25"/>
      <c r="CD525" s="121"/>
      <c r="CF525" s="28"/>
      <c r="CH525" s="241"/>
      <c r="CI525" s="28"/>
      <c r="CK525" s="433"/>
      <c r="CM525" s="121"/>
      <c r="CN525" s="241"/>
      <c r="CO525" s="241"/>
      <c r="CP525" s="241"/>
      <c r="CQ525" s="725"/>
      <c r="CR525" s="241"/>
      <c r="CS525" s="433"/>
      <c r="CT525" s="241"/>
      <c r="CU525" s="241"/>
      <c r="CV525" s="241"/>
      <c r="CW525" s="54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1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436"/>
      <c r="FJ525" s="668"/>
      <c r="FK525" s="668"/>
      <c r="FL525" s="668"/>
      <c r="FM525" s="668"/>
      <c r="FN525" s="668"/>
      <c r="FO525" s="668"/>
      <c r="FP525" s="668"/>
      <c r="FQ525" s="668"/>
      <c r="FR525" s="668"/>
      <c r="FS525" s="433"/>
      <c r="FT525" s="433"/>
      <c r="FU525" s="433"/>
      <c r="FV525" s="433"/>
      <c r="FW525" s="433"/>
      <c r="FX525" s="433"/>
      <c r="FY525" s="433"/>
      <c r="FZ525" s="433"/>
      <c r="GA525" s="433"/>
      <c r="GB525" s="433"/>
      <c r="GC525" s="433"/>
      <c r="GD525" s="433"/>
      <c r="GE525" s="433"/>
      <c r="GF525" s="433"/>
      <c r="GG525" s="241"/>
      <c r="GH525" s="65"/>
      <c r="GI525" s="65"/>
      <c r="GJ525" s="65"/>
      <c r="GK525" s="65"/>
      <c r="GL525" s="65"/>
      <c r="GM525" s="65"/>
      <c r="GN525" s="65"/>
      <c r="GO525" s="65"/>
      <c r="GP525" s="65"/>
      <c r="GQ525" s="65"/>
      <c r="GR525" s="65"/>
      <c r="GS525" s="65"/>
      <c r="GT525" s="65"/>
      <c r="GU525" s="65"/>
      <c r="GV525" s="65"/>
      <c r="GW525" s="65"/>
      <c r="GX525" s="65"/>
      <c r="GY525" s="65"/>
      <c r="GZ525" s="65"/>
      <c r="HA525" s="65"/>
      <c r="HB525" s="65"/>
      <c r="HC525" s="65"/>
      <c r="HD525" s="65"/>
      <c r="HE525" s="65"/>
      <c r="HF525" s="65"/>
      <c r="HG525" s="65"/>
      <c r="HH525" s="65"/>
      <c r="HI525" s="436"/>
      <c r="HJ525" s="65"/>
      <c r="HK525" s="436"/>
      <c r="HL525" s="37"/>
      <c r="HM525" s="65"/>
      <c r="HN525" s="436"/>
      <c r="HO525" s="134"/>
      <c r="HP525" s="25"/>
      <c r="HQ525" s="436"/>
      <c r="HR525" s="45"/>
      <c r="HS525" s="29"/>
      <c r="HT525" s="25"/>
      <c r="HU525" s="25"/>
      <c r="HV525" s="25"/>
      <c r="HX525" s="432"/>
      <c r="IG525" s="432"/>
      <c r="IH525" s="432"/>
      <c r="II525" s="432"/>
      <c r="IJ525" s="432"/>
      <c r="IK525" s="432"/>
      <c r="IL525" s="432"/>
      <c r="IM525" s="432"/>
      <c r="IN525" s="432"/>
      <c r="IO525" s="432"/>
      <c r="IP525" s="432"/>
      <c r="IQ525" s="432"/>
      <c r="IR525" s="432"/>
      <c r="IS525" s="432"/>
      <c r="IT525" s="432"/>
      <c r="IU525" s="432"/>
      <c r="IV525" s="432"/>
      <c r="IW525" s="432"/>
      <c r="IX525" s="432"/>
      <c r="IY525" s="432"/>
      <c r="IZ525" s="432"/>
      <c r="JA525" s="432"/>
      <c r="JB525" s="432"/>
      <c r="JC525" s="432"/>
      <c r="JD525" s="432"/>
      <c r="JE525" s="432"/>
      <c r="JF525" s="432"/>
      <c r="JG525" s="432"/>
      <c r="JH525" s="432"/>
      <c r="JI525" s="432"/>
      <c r="JJ525" s="432"/>
      <c r="JK525" s="432"/>
      <c r="JL525" s="432"/>
      <c r="JM525" s="432"/>
      <c r="JN525" s="432"/>
      <c r="JO525" s="432"/>
      <c r="JP525" s="432"/>
      <c r="JQ525" s="432"/>
      <c r="JR525" s="432"/>
      <c r="JS525" s="432"/>
      <c r="JT525" s="432"/>
      <c r="JU525" s="432"/>
    </row>
    <row r="526" spans="1:281" s="27" customFormat="1" ht="15" hidden="1" customHeight="1" x14ac:dyDescent="0.25">
      <c r="A526" s="432"/>
      <c r="B526" s="242"/>
      <c r="C526" s="29"/>
      <c r="D526" s="53"/>
      <c r="E526" s="29"/>
      <c r="F526" s="25"/>
      <c r="G526" s="121"/>
      <c r="I526" s="29"/>
      <c r="K526" s="52"/>
      <c r="M526" s="25"/>
      <c r="N526" s="55"/>
      <c r="P526" s="29"/>
      <c r="R526" s="29"/>
      <c r="T526" s="21"/>
      <c r="U526" s="21"/>
      <c r="V526" s="83"/>
      <c r="W526" s="83"/>
      <c r="X526" s="21"/>
      <c r="Y526" s="83"/>
      <c r="Z526" s="83"/>
      <c r="AA526" s="21"/>
      <c r="AB526" s="83"/>
      <c r="AC526" s="83"/>
      <c r="AD526" s="21"/>
      <c r="AE526" s="83"/>
      <c r="AF526" s="83"/>
      <c r="AG526" s="21"/>
      <c r="AH526" s="83"/>
      <c r="AI526" s="83"/>
      <c r="AJ526" s="21"/>
      <c r="AK526" s="83"/>
      <c r="AL526" s="83"/>
      <c r="AM526" s="21"/>
      <c r="AN526" s="83"/>
      <c r="AO526" s="83"/>
      <c r="AP526" s="21"/>
      <c r="AQ526" s="83"/>
      <c r="AR526" s="83"/>
      <c r="AS526" s="21"/>
      <c r="AT526" s="25"/>
      <c r="AU526" s="25"/>
      <c r="AV526" s="29"/>
      <c r="AW526" s="25"/>
      <c r="AX526" s="128"/>
      <c r="AY526" s="57"/>
      <c r="AZ526" s="6"/>
      <c r="BA526" s="54"/>
      <c r="BB526" s="54"/>
      <c r="BC526" s="6"/>
      <c r="BD526" s="54"/>
      <c r="BE526" s="54"/>
      <c r="BF526" s="121"/>
      <c r="BG526" s="54"/>
      <c r="BH526" s="28"/>
      <c r="BI526" s="128"/>
      <c r="BJ526" s="54"/>
      <c r="BK526" s="28"/>
      <c r="BL526" s="128"/>
      <c r="BM526" s="54"/>
      <c r="BN526" s="28"/>
      <c r="BO526" s="121"/>
      <c r="BP526" s="132"/>
      <c r="BQ526" s="56"/>
      <c r="BR526" s="25"/>
      <c r="BS526" s="25"/>
      <c r="BU526" s="121"/>
      <c r="BV526" s="25"/>
      <c r="BW526" s="242"/>
      <c r="BX526" s="121"/>
      <c r="BY526" s="25"/>
      <c r="CA526" s="121"/>
      <c r="CB526" s="25"/>
      <c r="CD526" s="121"/>
      <c r="CF526" s="28"/>
      <c r="CH526" s="241"/>
      <c r="CI526" s="28"/>
      <c r="CK526" s="433"/>
      <c r="CM526" s="121"/>
      <c r="CN526" s="241"/>
      <c r="CO526" s="241"/>
      <c r="CP526" s="241"/>
      <c r="CQ526" s="725"/>
      <c r="CR526" s="241"/>
      <c r="CS526" s="433"/>
      <c r="CT526" s="241"/>
      <c r="CU526" s="241"/>
      <c r="CV526" s="241"/>
      <c r="CW526" s="54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436"/>
      <c r="FJ526" s="668"/>
      <c r="FK526" s="668"/>
      <c r="FL526" s="668"/>
      <c r="FM526" s="668"/>
      <c r="FN526" s="668"/>
      <c r="FO526" s="668"/>
      <c r="FP526" s="668"/>
      <c r="FQ526" s="668"/>
      <c r="FR526" s="668"/>
      <c r="FS526" s="433"/>
      <c r="FT526" s="433"/>
      <c r="FU526" s="433"/>
      <c r="FV526" s="433"/>
      <c r="FW526" s="433"/>
      <c r="FX526" s="433"/>
      <c r="FY526" s="433"/>
      <c r="FZ526" s="433"/>
      <c r="GA526" s="433"/>
      <c r="GB526" s="433"/>
      <c r="GC526" s="433"/>
      <c r="GD526" s="433"/>
      <c r="GE526" s="433"/>
      <c r="GF526" s="433"/>
      <c r="GG526" s="241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436"/>
      <c r="HJ526" s="65"/>
      <c r="HK526" s="436"/>
      <c r="HL526" s="37"/>
      <c r="HM526" s="65"/>
      <c r="HN526" s="436"/>
      <c r="HO526" s="134"/>
      <c r="HP526" s="25"/>
      <c r="HQ526" s="436"/>
      <c r="HR526" s="45"/>
      <c r="HS526" s="29"/>
      <c r="HT526" s="25"/>
      <c r="HU526" s="25"/>
      <c r="HV526" s="25"/>
      <c r="HX526" s="432"/>
      <c r="IG526" s="432"/>
      <c r="IH526" s="432"/>
      <c r="II526" s="432"/>
      <c r="IJ526" s="432"/>
      <c r="IK526" s="432"/>
      <c r="IL526" s="432"/>
      <c r="IM526" s="432"/>
      <c r="IN526" s="432"/>
      <c r="IO526" s="432"/>
      <c r="IP526" s="432"/>
      <c r="IQ526" s="432"/>
      <c r="IR526" s="432"/>
      <c r="IS526" s="432"/>
      <c r="IT526" s="432"/>
      <c r="IU526" s="432"/>
      <c r="IV526" s="432"/>
      <c r="IW526" s="432"/>
      <c r="IX526" s="432"/>
      <c r="IY526" s="432"/>
      <c r="IZ526" s="432"/>
      <c r="JA526" s="432"/>
      <c r="JB526" s="432"/>
      <c r="JC526" s="432"/>
      <c r="JD526" s="432"/>
      <c r="JE526" s="432"/>
      <c r="JF526" s="432"/>
      <c r="JG526" s="432"/>
      <c r="JH526" s="432"/>
      <c r="JI526" s="432"/>
      <c r="JJ526" s="432"/>
      <c r="JK526" s="432"/>
      <c r="JL526" s="432"/>
      <c r="JM526" s="432"/>
      <c r="JN526" s="432"/>
      <c r="JO526" s="432"/>
      <c r="JP526" s="432"/>
      <c r="JQ526" s="432"/>
      <c r="JR526" s="432"/>
      <c r="JS526" s="432"/>
      <c r="JT526" s="432"/>
      <c r="JU526" s="432"/>
    </row>
    <row r="527" spans="1:281" s="27" customFormat="1" ht="15" hidden="1" customHeight="1" x14ac:dyDescent="0.25">
      <c r="A527" s="432"/>
      <c r="B527" s="242"/>
      <c r="C527" s="29"/>
      <c r="D527" s="53"/>
      <c r="E527" s="29"/>
      <c r="F527" s="25"/>
      <c r="G527" s="121"/>
      <c r="I527" s="29"/>
      <c r="K527" s="52"/>
      <c r="M527" s="25"/>
      <c r="N527" s="55"/>
      <c r="P527" s="29"/>
      <c r="R527" s="29"/>
      <c r="T527" s="21"/>
      <c r="U527" s="21"/>
      <c r="V527" s="83"/>
      <c r="W527" s="83"/>
      <c r="X527" s="21"/>
      <c r="Y527" s="83"/>
      <c r="Z527" s="83"/>
      <c r="AA527" s="21"/>
      <c r="AB527" s="83"/>
      <c r="AC527" s="83"/>
      <c r="AD527" s="21"/>
      <c r="AE527" s="83"/>
      <c r="AF527" s="83"/>
      <c r="AG527" s="21"/>
      <c r="AH527" s="83"/>
      <c r="AI527" s="83"/>
      <c r="AJ527" s="21"/>
      <c r="AK527" s="83"/>
      <c r="AL527" s="83"/>
      <c r="AM527" s="21"/>
      <c r="AN527" s="83"/>
      <c r="AO527" s="83"/>
      <c r="AP527" s="21"/>
      <c r="AQ527" s="83"/>
      <c r="AR527" s="83"/>
      <c r="AS527" s="21"/>
      <c r="AT527" s="25"/>
      <c r="AU527" s="25"/>
      <c r="AV527" s="29"/>
      <c r="AW527" s="25"/>
      <c r="AX527" s="128"/>
      <c r="AY527" s="57"/>
      <c r="AZ527" s="6"/>
      <c r="BA527" s="54"/>
      <c r="BB527" s="54"/>
      <c r="BC527" s="6"/>
      <c r="BD527" s="54"/>
      <c r="BE527" s="54"/>
      <c r="BF527" s="121"/>
      <c r="BG527" s="54"/>
      <c r="BH527" s="28"/>
      <c r="BI527" s="128"/>
      <c r="BJ527" s="54"/>
      <c r="BK527" s="28"/>
      <c r="BL527" s="128"/>
      <c r="BM527" s="54"/>
      <c r="BN527" s="28"/>
      <c r="BO527" s="121"/>
      <c r="BP527" s="132"/>
      <c r="BQ527" s="56"/>
      <c r="BR527" s="25"/>
      <c r="BS527" s="25"/>
      <c r="BU527" s="121"/>
      <c r="BV527" s="25"/>
      <c r="BW527" s="242"/>
      <c r="BX527" s="121"/>
      <c r="BY527" s="25"/>
      <c r="CA527" s="121"/>
      <c r="CB527" s="25"/>
      <c r="CD527" s="121"/>
      <c r="CF527" s="28"/>
      <c r="CH527" s="241"/>
      <c r="CI527" s="28"/>
      <c r="CK527" s="433"/>
      <c r="CM527" s="121"/>
      <c r="CN527" s="241"/>
      <c r="CO527" s="241"/>
      <c r="CP527" s="241"/>
      <c r="CQ527" s="725"/>
      <c r="CR527" s="241"/>
      <c r="CS527" s="433"/>
      <c r="CT527" s="241"/>
      <c r="CU527" s="241"/>
      <c r="CV527" s="241"/>
      <c r="CW527" s="54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1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436"/>
      <c r="FJ527" s="668"/>
      <c r="FK527" s="668"/>
      <c r="FL527" s="668"/>
      <c r="FM527" s="668"/>
      <c r="FN527" s="668"/>
      <c r="FO527" s="668"/>
      <c r="FP527" s="668"/>
      <c r="FQ527" s="668"/>
      <c r="FR527" s="668"/>
      <c r="FS527" s="433"/>
      <c r="FT527" s="433"/>
      <c r="FU527" s="433"/>
      <c r="FV527" s="433"/>
      <c r="FW527" s="433"/>
      <c r="FX527" s="433"/>
      <c r="FY527" s="433"/>
      <c r="FZ527" s="433"/>
      <c r="GA527" s="433"/>
      <c r="GB527" s="433"/>
      <c r="GC527" s="433"/>
      <c r="GD527" s="433"/>
      <c r="GE527" s="433"/>
      <c r="GF527" s="433"/>
      <c r="GG527" s="241"/>
      <c r="GH527" s="65"/>
      <c r="GI527" s="65"/>
      <c r="GJ527" s="65"/>
      <c r="GK527" s="65"/>
      <c r="GL527" s="65"/>
      <c r="GM527" s="65"/>
      <c r="GN527" s="65"/>
      <c r="GO527" s="65"/>
      <c r="GP527" s="65"/>
      <c r="GQ527" s="65"/>
      <c r="GR527" s="65"/>
      <c r="GS527" s="65"/>
      <c r="GT527" s="65"/>
      <c r="GU527" s="65"/>
      <c r="GV527" s="65"/>
      <c r="GW527" s="65"/>
      <c r="GX527" s="65"/>
      <c r="GY527" s="65"/>
      <c r="GZ527" s="65"/>
      <c r="HA527" s="65"/>
      <c r="HB527" s="65"/>
      <c r="HC527" s="65"/>
      <c r="HD527" s="65"/>
      <c r="HE527" s="65"/>
      <c r="HF527" s="65"/>
      <c r="HG527" s="65"/>
      <c r="HH527" s="65"/>
      <c r="HI527" s="436"/>
      <c r="HJ527" s="65"/>
      <c r="HK527" s="436"/>
      <c r="HL527" s="37"/>
      <c r="HM527" s="65"/>
      <c r="HN527" s="436"/>
      <c r="HO527" s="134"/>
      <c r="HP527" s="25"/>
      <c r="HQ527" s="436"/>
      <c r="HR527" s="45"/>
      <c r="HS527" s="29"/>
      <c r="HT527" s="25"/>
      <c r="HU527" s="25"/>
      <c r="HV527" s="25"/>
      <c r="HX527" s="432"/>
      <c r="IG527" s="432"/>
      <c r="IH527" s="432"/>
      <c r="II527" s="432"/>
      <c r="IJ527" s="432"/>
      <c r="IK527" s="432"/>
      <c r="IL527" s="432"/>
      <c r="IM527" s="432"/>
      <c r="IN527" s="432"/>
      <c r="IO527" s="432"/>
      <c r="IP527" s="432"/>
      <c r="IQ527" s="432"/>
      <c r="IR527" s="432"/>
      <c r="IS527" s="432"/>
      <c r="IT527" s="432"/>
      <c r="IU527" s="432"/>
      <c r="IV527" s="432"/>
      <c r="IW527" s="432"/>
      <c r="IX527" s="432"/>
      <c r="IY527" s="432"/>
      <c r="IZ527" s="432"/>
      <c r="JA527" s="432"/>
      <c r="JB527" s="432"/>
      <c r="JC527" s="432"/>
      <c r="JD527" s="432"/>
      <c r="JE527" s="432"/>
      <c r="JF527" s="432"/>
      <c r="JG527" s="432"/>
      <c r="JH527" s="432"/>
      <c r="JI527" s="432"/>
      <c r="JJ527" s="432"/>
      <c r="JK527" s="432"/>
      <c r="JL527" s="432"/>
      <c r="JM527" s="432"/>
      <c r="JN527" s="432"/>
      <c r="JO527" s="432"/>
      <c r="JP527" s="432"/>
      <c r="JQ527" s="432"/>
      <c r="JR527" s="432"/>
      <c r="JS527" s="432"/>
      <c r="JT527" s="432"/>
      <c r="JU527" s="432"/>
    </row>
    <row r="528" spans="1:281" s="27" customFormat="1" ht="15" hidden="1" customHeight="1" x14ac:dyDescent="0.25">
      <c r="A528" s="432"/>
      <c r="B528" s="242"/>
      <c r="C528" s="29"/>
      <c r="D528" s="53"/>
      <c r="E528" s="29"/>
      <c r="F528" s="25"/>
      <c r="G528" s="121"/>
      <c r="I528" s="29"/>
      <c r="K528" s="52"/>
      <c r="M528" s="25"/>
      <c r="N528" s="55"/>
      <c r="P528" s="29"/>
      <c r="R528" s="29"/>
      <c r="T528" s="21"/>
      <c r="U528" s="21"/>
      <c r="V528" s="83"/>
      <c r="W528" s="83"/>
      <c r="X528" s="21"/>
      <c r="Y528" s="83"/>
      <c r="Z528" s="83"/>
      <c r="AA528" s="21"/>
      <c r="AB528" s="83"/>
      <c r="AC528" s="83"/>
      <c r="AD528" s="21"/>
      <c r="AE528" s="83"/>
      <c r="AF528" s="83"/>
      <c r="AG528" s="21"/>
      <c r="AH528" s="83"/>
      <c r="AI528" s="83"/>
      <c r="AJ528" s="21"/>
      <c r="AK528" s="83"/>
      <c r="AL528" s="83"/>
      <c r="AM528" s="21"/>
      <c r="AN528" s="83"/>
      <c r="AO528" s="83"/>
      <c r="AP528" s="21"/>
      <c r="AQ528" s="83"/>
      <c r="AR528" s="83"/>
      <c r="AS528" s="21"/>
      <c r="AT528" s="25"/>
      <c r="AU528" s="25"/>
      <c r="AV528" s="29"/>
      <c r="AW528" s="25"/>
      <c r="AX528" s="128"/>
      <c r="AY528" s="57"/>
      <c r="AZ528" s="6"/>
      <c r="BA528" s="54"/>
      <c r="BB528" s="54"/>
      <c r="BC528" s="6"/>
      <c r="BD528" s="54"/>
      <c r="BE528" s="54"/>
      <c r="BF528" s="121"/>
      <c r="BG528" s="54"/>
      <c r="BH528" s="28"/>
      <c r="BI528" s="128"/>
      <c r="BJ528" s="54"/>
      <c r="BK528" s="28"/>
      <c r="BL528" s="128"/>
      <c r="BM528" s="54"/>
      <c r="BN528" s="28"/>
      <c r="BO528" s="121"/>
      <c r="BP528" s="132"/>
      <c r="BQ528" s="56"/>
      <c r="BR528" s="25"/>
      <c r="BS528" s="25"/>
      <c r="BU528" s="121"/>
      <c r="BV528" s="25"/>
      <c r="BW528" s="242"/>
      <c r="BX528" s="121"/>
      <c r="BY528" s="25"/>
      <c r="CA528" s="121"/>
      <c r="CB528" s="25"/>
      <c r="CD528" s="121"/>
      <c r="CF528" s="28"/>
      <c r="CH528" s="241"/>
      <c r="CI528" s="28"/>
      <c r="CK528" s="433"/>
      <c r="CM528" s="121"/>
      <c r="CN528" s="241"/>
      <c r="CO528" s="241"/>
      <c r="CP528" s="241"/>
      <c r="CQ528" s="725"/>
      <c r="CR528" s="241"/>
      <c r="CS528" s="433"/>
      <c r="CT528" s="241"/>
      <c r="CU528" s="241"/>
      <c r="CV528" s="241"/>
      <c r="CW528" s="54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1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436"/>
      <c r="FJ528" s="668"/>
      <c r="FK528" s="668"/>
      <c r="FL528" s="668"/>
      <c r="FM528" s="668"/>
      <c r="FN528" s="668"/>
      <c r="FO528" s="668"/>
      <c r="FP528" s="668"/>
      <c r="FQ528" s="668"/>
      <c r="FR528" s="668"/>
      <c r="FS528" s="433"/>
      <c r="FT528" s="433"/>
      <c r="FU528" s="433"/>
      <c r="FV528" s="433"/>
      <c r="FW528" s="433"/>
      <c r="FX528" s="433"/>
      <c r="FY528" s="433"/>
      <c r="FZ528" s="433"/>
      <c r="GA528" s="433"/>
      <c r="GB528" s="433"/>
      <c r="GC528" s="433"/>
      <c r="GD528" s="433"/>
      <c r="GE528" s="433"/>
      <c r="GF528" s="433"/>
      <c r="GG528" s="241"/>
      <c r="GH528" s="65"/>
      <c r="GI528" s="65"/>
      <c r="GJ528" s="65"/>
      <c r="GK528" s="65"/>
      <c r="GL528" s="65"/>
      <c r="GM528" s="65"/>
      <c r="GN528" s="65"/>
      <c r="GO528" s="65"/>
      <c r="GP528" s="65"/>
      <c r="GQ528" s="65"/>
      <c r="GR528" s="65"/>
      <c r="GS528" s="65"/>
      <c r="GT528" s="65"/>
      <c r="GU528" s="65"/>
      <c r="GV528" s="65"/>
      <c r="GW528" s="65"/>
      <c r="GX528" s="65"/>
      <c r="GY528" s="65"/>
      <c r="GZ528" s="65"/>
      <c r="HA528" s="65"/>
      <c r="HB528" s="65"/>
      <c r="HC528" s="65"/>
      <c r="HD528" s="65"/>
      <c r="HE528" s="65"/>
      <c r="HF528" s="65"/>
      <c r="HG528" s="65"/>
      <c r="HH528" s="65"/>
      <c r="HI528" s="436"/>
      <c r="HJ528" s="65"/>
      <c r="HK528" s="436"/>
      <c r="HL528" s="37"/>
      <c r="HM528" s="65"/>
      <c r="HN528" s="436"/>
      <c r="HO528" s="134"/>
      <c r="HP528" s="25"/>
      <c r="HQ528" s="436"/>
      <c r="HR528" s="45"/>
      <c r="HS528" s="29"/>
      <c r="HT528" s="25"/>
      <c r="HU528" s="25"/>
      <c r="HV528" s="25"/>
      <c r="HX528" s="432"/>
      <c r="IG528" s="432"/>
      <c r="IH528" s="432"/>
      <c r="II528" s="432"/>
      <c r="IJ528" s="432"/>
      <c r="IK528" s="432"/>
      <c r="IL528" s="432"/>
      <c r="IM528" s="432"/>
      <c r="IN528" s="432"/>
      <c r="IO528" s="432"/>
      <c r="IP528" s="432"/>
      <c r="IQ528" s="432"/>
      <c r="IR528" s="432"/>
      <c r="IS528" s="432"/>
      <c r="IT528" s="432"/>
      <c r="IU528" s="432"/>
      <c r="IV528" s="432"/>
      <c r="IW528" s="432"/>
      <c r="IX528" s="432"/>
      <c r="IY528" s="432"/>
      <c r="IZ528" s="432"/>
      <c r="JA528" s="432"/>
      <c r="JB528" s="432"/>
      <c r="JC528" s="432"/>
      <c r="JD528" s="432"/>
      <c r="JE528" s="432"/>
      <c r="JF528" s="432"/>
      <c r="JG528" s="432"/>
      <c r="JH528" s="432"/>
      <c r="JI528" s="432"/>
      <c r="JJ528" s="432"/>
      <c r="JK528" s="432"/>
      <c r="JL528" s="432"/>
      <c r="JM528" s="432"/>
      <c r="JN528" s="432"/>
      <c r="JO528" s="432"/>
      <c r="JP528" s="432"/>
      <c r="JQ528" s="432"/>
      <c r="JR528" s="432"/>
      <c r="JS528" s="432"/>
      <c r="JT528" s="432"/>
      <c r="JU528" s="432"/>
    </row>
    <row r="529" spans="1:281" s="27" customFormat="1" ht="15" hidden="1" customHeight="1" x14ac:dyDescent="0.25">
      <c r="A529" s="432"/>
      <c r="B529" s="242"/>
      <c r="C529" s="29"/>
      <c r="D529" s="53"/>
      <c r="E529" s="29"/>
      <c r="F529" s="25"/>
      <c r="G529" s="121"/>
      <c r="I529" s="29"/>
      <c r="K529" s="52"/>
      <c r="M529" s="25"/>
      <c r="N529" s="55"/>
      <c r="P529" s="29"/>
      <c r="R529" s="29"/>
      <c r="T529" s="21"/>
      <c r="U529" s="21"/>
      <c r="V529" s="83"/>
      <c r="W529" s="83"/>
      <c r="X529" s="21"/>
      <c r="Y529" s="83"/>
      <c r="Z529" s="83"/>
      <c r="AA529" s="21"/>
      <c r="AB529" s="83"/>
      <c r="AC529" s="83"/>
      <c r="AD529" s="21"/>
      <c r="AE529" s="83"/>
      <c r="AF529" s="83"/>
      <c r="AG529" s="21"/>
      <c r="AH529" s="83"/>
      <c r="AI529" s="83"/>
      <c r="AJ529" s="21"/>
      <c r="AK529" s="83"/>
      <c r="AL529" s="83"/>
      <c r="AM529" s="21"/>
      <c r="AN529" s="83"/>
      <c r="AO529" s="83"/>
      <c r="AP529" s="21"/>
      <c r="AQ529" s="83"/>
      <c r="AR529" s="83"/>
      <c r="AS529" s="21"/>
      <c r="AT529" s="25"/>
      <c r="AU529" s="25"/>
      <c r="AV529" s="29"/>
      <c r="AW529" s="25"/>
      <c r="AX529" s="128"/>
      <c r="AY529" s="57"/>
      <c r="AZ529" s="6"/>
      <c r="BA529" s="54"/>
      <c r="BB529" s="54"/>
      <c r="BC529" s="6"/>
      <c r="BD529" s="54"/>
      <c r="BE529" s="54"/>
      <c r="BF529" s="121"/>
      <c r="BG529" s="54"/>
      <c r="BH529" s="28"/>
      <c r="BI529" s="128"/>
      <c r="BJ529" s="54"/>
      <c r="BK529" s="28"/>
      <c r="BL529" s="128"/>
      <c r="BM529" s="54"/>
      <c r="BN529" s="28"/>
      <c r="BO529" s="121"/>
      <c r="BP529" s="132"/>
      <c r="BQ529" s="56"/>
      <c r="BR529" s="25"/>
      <c r="BS529" s="25"/>
      <c r="BU529" s="121"/>
      <c r="BV529" s="25"/>
      <c r="BW529" s="242"/>
      <c r="BX529" s="121"/>
      <c r="BY529" s="25"/>
      <c r="CA529" s="121"/>
      <c r="CB529" s="25"/>
      <c r="CD529" s="121"/>
      <c r="CF529" s="28"/>
      <c r="CH529" s="241"/>
      <c r="CI529" s="28"/>
      <c r="CK529" s="433"/>
      <c r="CM529" s="121"/>
      <c r="CN529" s="241"/>
      <c r="CO529" s="241"/>
      <c r="CP529" s="241"/>
      <c r="CQ529" s="725"/>
      <c r="CR529" s="241"/>
      <c r="CS529" s="433"/>
      <c r="CT529" s="241"/>
      <c r="CU529" s="241"/>
      <c r="CV529" s="241"/>
      <c r="CW529" s="54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1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436"/>
      <c r="FJ529" s="668"/>
      <c r="FK529" s="668"/>
      <c r="FL529" s="668"/>
      <c r="FM529" s="668"/>
      <c r="FN529" s="668"/>
      <c r="FO529" s="668"/>
      <c r="FP529" s="668"/>
      <c r="FQ529" s="668"/>
      <c r="FR529" s="668"/>
      <c r="FS529" s="433"/>
      <c r="FT529" s="433"/>
      <c r="FU529" s="433"/>
      <c r="FV529" s="433"/>
      <c r="FW529" s="433"/>
      <c r="FX529" s="433"/>
      <c r="FY529" s="433"/>
      <c r="FZ529" s="433"/>
      <c r="GA529" s="433"/>
      <c r="GB529" s="433"/>
      <c r="GC529" s="433"/>
      <c r="GD529" s="433"/>
      <c r="GE529" s="433"/>
      <c r="GF529" s="433"/>
      <c r="GG529" s="241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436"/>
      <c r="HJ529" s="65"/>
      <c r="HK529" s="436"/>
      <c r="HL529" s="37"/>
      <c r="HM529" s="65"/>
      <c r="HN529" s="436"/>
      <c r="HO529" s="134"/>
      <c r="HP529" s="25"/>
      <c r="HQ529" s="436"/>
      <c r="HR529" s="45"/>
      <c r="HS529" s="29"/>
      <c r="HT529" s="25"/>
      <c r="HU529" s="25"/>
      <c r="HV529" s="25"/>
      <c r="HX529" s="432"/>
      <c r="IG529" s="432"/>
      <c r="IH529" s="432"/>
      <c r="II529" s="432"/>
      <c r="IJ529" s="432"/>
      <c r="IK529" s="432"/>
      <c r="IL529" s="432"/>
      <c r="IM529" s="432"/>
      <c r="IN529" s="432"/>
      <c r="IO529" s="432"/>
      <c r="IP529" s="432"/>
      <c r="IQ529" s="432"/>
      <c r="IR529" s="432"/>
      <c r="IS529" s="432"/>
      <c r="IT529" s="432"/>
      <c r="IU529" s="432"/>
      <c r="IV529" s="432"/>
      <c r="IW529" s="432"/>
      <c r="IX529" s="432"/>
      <c r="IY529" s="432"/>
      <c r="IZ529" s="432"/>
      <c r="JA529" s="432"/>
      <c r="JB529" s="432"/>
      <c r="JC529" s="432"/>
      <c r="JD529" s="432"/>
      <c r="JE529" s="432"/>
      <c r="JF529" s="432"/>
      <c r="JG529" s="432"/>
      <c r="JH529" s="432"/>
      <c r="JI529" s="432"/>
      <c r="JJ529" s="432"/>
      <c r="JK529" s="432"/>
      <c r="JL529" s="432"/>
      <c r="JM529" s="432"/>
      <c r="JN529" s="432"/>
      <c r="JO529" s="432"/>
      <c r="JP529" s="432"/>
      <c r="JQ529" s="432"/>
      <c r="JR529" s="432"/>
      <c r="JS529" s="432"/>
      <c r="JT529" s="432"/>
      <c r="JU529" s="432"/>
    </row>
    <row r="530" spans="1:281" s="27" customFormat="1" ht="15" hidden="1" customHeight="1" x14ac:dyDescent="0.25">
      <c r="A530" s="432"/>
      <c r="B530" s="242"/>
      <c r="C530" s="29"/>
      <c r="D530" s="58"/>
      <c r="E530" s="29"/>
      <c r="F530" s="25"/>
      <c r="G530" s="121"/>
      <c r="I530" s="29"/>
      <c r="K530" s="52"/>
      <c r="M530" s="25"/>
      <c r="N530" s="55"/>
      <c r="P530" s="29"/>
      <c r="R530" s="29"/>
      <c r="T530" s="21"/>
      <c r="U530" s="21"/>
      <c r="V530" s="83"/>
      <c r="W530" s="83"/>
      <c r="X530" s="21"/>
      <c r="Y530" s="83"/>
      <c r="Z530" s="83"/>
      <c r="AA530" s="21"/>
      <c r="AB530" s="83"/>
      <c r="AC530" s="83"/>
      <c r="AD530" s="21"/>
      <c r="AE530" s="83"/>
      <c r="AF530" s="83"/>
      <c r="AG530" s="21"/>
      <c r="AH530" s="83"/>
      <c r="AI530" s="83"/>
      <c r="AJ530" s="21"/>
      <c r="AK530" s="83"/>
      <c r="AL530" s="83"/>
      <c r="AM530" s="21"/>
      <c r="AN530" s="83"/>
      <c r="AO530" s="83"/>
      <c r="AP530" s="21"/>
      <c r="AQ530" s="83"/>
      <c r="AR530" s="83"/>
      <c r="AS530" s="21"/>
      <c r="AT530" s="25"/>
      <c r="AU530" s="25"/>
      <c r="AV530" s="29"/>
      <c r="AW530" s="25"/>
      <c r="AX530" s="128"/>
      <c r="AY530" s="57"/>
      <c r="AZ530" s="6"/>
      <c r="BA530" s="54"/>
      <c r="BB530" s="54"/>
      <c r="BC530" s="6"/>
      <c r="BD530" s="54"/>
      <c r="BE530" s="54"/>
      <c r="BF530" s="121"/>
      <c r="BG530" s="54"/>
      <c r="BH530" s="28"/>
      <c r="BI530" s="128"/>
      <c r="BJ530" s="54"/>
      <c r="BK530" s="28"/>
      <c r="BL530" s="128"/>
      <c r="BM530" s="54"/>
      <c r="BN530" s="28"/>
      <c r="BO530" s="121"/>
      <c r="BP530" s="132"/>
      <c r="BQ530" s="56"/>
      <c r="BR530" s="25"/>
      <c r="BS530" s="25"/>
      <c r="BU530" s="121"/>
      <c r="BV530" s="25"/>
      <c r="BW530" s="242"/>
      <c r="BX530" s="121"/>
      <c r="BY530" s="25"/>
      <c r="CA530" s="121"/>
      <c r="CB530" s="25"/>
      <c r="CD530" s="121"/>
      <c r="CF530" s="28"/>
      <c r="CH530" s="241"/>
      <c r="CI530" s="28"/>
      <c r="CK530" s="433"/>
      <c r="CM530" s="121"/>
      <c r="CN530" s="241"/>
      <c r="CO530" s="241"/>
      <c r="CP530" s="241"/>
      <c r="CQ530" s="725"/>
      <c r="CR530" s="241"/>
      <c r="CS530" s="433"/>
      <c r="CT530" s="241"/>
      <c r="CU530" s="241"/>
      <c r="CV530" s="241"/>
      <c r="CW530" s="54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1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436"/>
      <c r="FJ530" s="668"/>
      <c r="FK530" s="668"/>
      <c r="FL530" s="668"/>
      <c r="FM530" s="668"/>
      <c r="FN530" s="668"/>
      <c r="FO530" s="668"/>
      <c r="FP530" s="668"/>
      <c r="FQ530" s="668"/>
      <c r="FR530" s="668"/>
      <c r="FS530" s="433"/>
      <c r="FT530" s="433"/>
      <c r="FU530" s="433"/>
      <c r="FV530" s="433"/>
      <c r="FW530" s="433"/>
      <c r="FX530" s="433"/>
      <c r="FY530" s="433"/>
      <c r="FZ530" s="433"/>
      <c r="GA530" s="433"/>
      <c r="GB530" s="433"/>
      <c r="GC530" s="433"/>
      <c r="GD530" s="433"/>
      <c r="GE530" s="433"/>
      <c r="GF530" s="433"/>
      <c r="GG530" s="241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436"/>
      <c r="HJ530" s="65"/>
      <c r="HK530" s="436"/>
      <c r="HL530" s="37"/>
      <c r="HM530" s="65"/>
      <c r="HN530" s="436"/>
      <c r="HO530" s="134"/>
      <c r="HP530" s="25"/>
      <c r="HQ530" s="436"/>
      <c r="HR530" s="45"/>
      <c r="HS530" s="29"/>
      <c r="HT530" s="25"/>
      <c r="HU530" s="25"/>
      <c r="HV530" s="25"/>
      <c r="HX530" s="432"/>
      <c r="IG530" s="432"/>
      <c r="IH530" s="432"/>
      <c r="II530" s="432"/>
      <c r="IJ530" s="432"/>
      <c r="IK530" s="432"/>
      <c r="IL530" s="432"/>
      <c r="IM530" s="432"/>
      <c r="IN530" s="432"/>
      <c r="IO530" s="432"/>
      <c r="IP530" s="432"/>
      <c r="IQ530" s="432"/>
      <c r="IR530" s="432"/>
      <c r="IS530" s="432"/>
      <c r="IT530" s="432"/>
      <c r="IU530" s="432"/>
      <c r="IV530" s="432"/>
      <c r="IW530" s="432"/>
      <c r="IX530" s="432"/>
      <c r="IY530" s="432"/>
      <c r="IZ530" s="432"/>
      <c r="JA530" s="432"/>
      <c r="JB530" s="432"/>
      <c r="JC530" s="432"/>
      <c r="JD530" s="432"/>
      <c r="JE530" s="432"/>
      <c r="JF530" s="432"/>
      <c r="JG530" s="432"/>
      <c r="JH530" s="432"/>
      <c r="JI530" s="432"/>
      <c r="JJ530" s="432"/>
      <c r="JK530" s="432"/>
      <c r="JL530" s="432"/>
      <c r="JM530" s="432"/>
      <c r="JN530" s="432"/>
      <c r="JO530" s="432"/>
      <c r="JP530" s="432"/>
      <c r="JQ530" s="432"/>
      <c r="JR530" s="432"/>
      <c r="JS530" s="432"/>
      <c r="JT530" s="432"/>
      <c r="JU530" s="432"/>
    </row>
    <row r="531" spans="1:281" s="27" customFormat="1" ht="15" hidden="1" customHeight="1" x14ac:dyDescent="0.25">
      <c r="A531" s="432"/>
      <c r="B531" s="242"/>
      <c r="C531" s="29"/>
      <c r="D531" s="58"/>
      <c r="E531" s="29"/>
      <c r="F531" s="25"/>
      <c r="G531" s="121"/>
      <c r="I531" s="29"/>
      <c r="K531" s="52"/>
      <c r="M531" s="25"/>
      <c r="N531" s="55"/>
      <c r="P531" s="29"/>
      <c r="R531" s="29"/>
      <c r="T531" s="21"/>
      <c r="U531" s="21"/>
      <c r="V531" s="83"/>
      <c r="W531" s="83"/>
      <c r="X531" s="21"/>
      <c r="Y531" s="83"/>
      <c r="Z531" s="83"/>
      <c r="AA531" s="21"/>
      <c r="AB531" s="83"/>
      <c r="AC531" s="83"/>
      <c r="AD531" s="21"/>
      <c r="AE531" s="83"/>
      <c r="AF531" s="83"/>
      <c r="AG531" s="21"/>
      <c r="AH531" s="83"/>
      <c r="AI531" s="83"/>
      <c r="AJ531" s="21"/>
      <c r="AK531" s="83"/>
      <c r="AL531" s="83"/>
      <c r="AM531" s="21"/>
      <c r="AN531" s="83"/>
      <c r="AO531" s="83"/>
      <c r="AP531" s="21"/>
      <c r="AQ531" s="83"/>
      <c r="AR531" s="83"/>
      <c r="AS531" s="21"/>
      <c r="AT531" s="25"/>
      <c r="AU531" s="25"/>
      <c r="AV531" s="29"/>
      <c r="AW531" s="25"/>
      <c r="AX531" s="128"/>
      <c r="AY531" s="57"/>
      <c r="AZ531" s="6"/>
      <c r="BA531" s="54"/>
      <c r="BB531" s="54"/>
      <c r="BC531" s="6"/>
      <c r="BD531" s="54"/>
      <c r="BE531" s="54"/>
      <c r="BF531" s="121"/>
      <c r="BG531" s="54"/>
      <c r="BH531" s="28"/>
      <c r="BI531" s="128"/>
      <c r="BJ531" s="54"/>
      <c r="BK531" s="28"/>
      <c r="BL531" s="128"/>
      <c r="BM531" s="54"/>
      <c r="BN531" s="28"/>
      <c r="BO531" s="121"/>
      <c r="BP531" s="132"/>
      <c r="BQ531" s="56"/>
      <c r="BR531" s="25"/>
      <c r="BS531" s="25"/>
      <c r="BU531" s="121"/>
      <c r="BV531" s="25"/>
      <c r="BW531" s="242"/>
      <c r="BX531" s="121"/>
      <c r="BY531" s="25"/>
      <c r="CA531" s="121"/>
      <c r="CB531" s="25"/>
      <c r="CD531" s="121"/>
      <c r="CF531" s="28"/>
      <c r="CH531" s="241"/>
      <c r="CI531" s="28"/>
      <c r="CK531" s="433"/>
      <c r="CM531" s="121"/>
      <c r="CN531" s="241"/>
      <c r="CO531" s="241"/>
      <c r="CP531" s="241"/>
      <c r="CQ531" s="725"/>
      <c r="CR531" s="241"/>
      <c r="CS531" s="433"/>
      <c r="CT531" s="241"/>
      <c r="CU531" s="241"/>
      <c r="CV531" s="241"/>
      <c r="CW531" s="54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1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436"/>
      <c r="FJ531" s="668"/>
      <c r="FK531" s="668"/>
      <c r="FL531" s="668"/>
      <c r="FM531" s="668"/>
      <c r="FN531" s="668"/>
      <c r="FO531" s="668"/>
      <c r="FP531" s="668"/>
      <c r="FQ531" s="668"/>
      <c r="FR531" s="668"/>
      <c r="FS531" s="433"/>
      <c r="FT531" s="433"/>
      <c r="FU531" s="433"/>
      <c r="FV531" s="433"/>
      <c r="FW531" s="433"/>
      <c r="FX531" s="433"/>
      <c r="FY531" s="433"/>
      <c r="FZ531" s="433"/>
      <c r="GA531" s="433"/>
      <c r="GB531" s="433"/>
      <c r="GC531" s="433"/>
      <c r="GD531" s="433"/>
      <c r="GE531" s="433"/>
      <c r="GF531" s="433"/>
      <c r="GG531" s="241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436"/>
      <c r="HJ531" s="65"/>
      <c r="HK531" s="436"/>
      <c r="HL531" s="37"/>
      <c r="HM531" s="65"/>
      <c r="HN531" s="436"/>
      <c r="HO531" s="134"/>
      <c r="HP531" s="25"/>
      <c r="HQ531" s="436"/>
      <c r="HR531" s="45"/>
      <c r="HS531" s="29"/>
      <c r="HT531" s="25"/>
      <c r="HU531" s="25"/>
      <c r="HV531" s="25"/>
      <c r="HX531" s="432"/>
      <c r="IG531" s="432"/>
      <c r="IH531" s="432"/>
      <c r="II531" s="432"/>
      <c r="IJ531" s="432"/>
      <c r="IK531" s="432"/>
      <c r="IL531" s="432"/>
      <c r="IM531" s="432"/>
      <c r="IN531" s="432"/>
      <c r="IO531" s="432"/>
      <c r="IP531" s="432"/>
      <c r="IQ531" s="432"/>
      <c r="IR531" s="432"/>
      <c r="IS531" s="432"/>
      <c r="IT531" s="432"/>
      <c r="IU531" s="432"/>
      <c r="IV531" s="432"/>
      <c r="IW531" s="432"/>
      <c r="IX531" s="432"/>
      <c r="IY531" s="432"/>
      <c r="IZ531" s="432"/>
      <c r="JA531" s="432"/>
      <c r="JB531" s="432"/>
      <c r="JC531" s="432"/>
      <c r="JD531" s="432"/>
      <c r="JE531" s="432"/>
      <c r="JF531" s="432"/>
      <c r="JG531" s="432"/>
      <c r="JH531" s="432"/>
      <c r="JI531" s="432"/>
      <c r="JJ531" s="432"/>
      <c r="JK531" s="432"/>
      <c r="JL531" s="432"/>
      <c r="JM531" s="432"/>
      <c r="JN531" s="432"/>
      <c r="JO531" s="432"/>
      <c r="JP531" s="432"/>
      <c r="JQ531" s="432"/>
      <c r="JR531" s="432"/>
      <c r="JS531" s="432"/>
      <c r="JT531" s="432"/>
      <c r="JU531" s="432"/>
    </row>
    <row r="532" spans="1:281" s="27" customFormat="1" ht="15" hidden="1" customHeight="1" x14ac:dyDescent="0.25">
      <c r="A532" s="432"/>
      <c r="B532" s="242"/>
      <c r="C532" s="29"/>
      <c r="D532" s="53"/>
      <c r="E532" s="29"/>
      <c r="F532" s="25"/>
      <c r="G532" s="121"/>
      <c r="I532" s="29"/>
      <c r="K532" s="52"/>
      <c r="M532" s="25"/>
      <c r="N532" s="55"/>
      <c r="P532" s="29"/>
      <c r="R532" s="29"/>
      <c r="T532" s="21"/>
      <c r="U532" s="21"/>
      <c r="V532" s="83"/>
      <c r="W532" s="83"/>
      <c r="X532" s="21"/>
      <c r="Y532" s="83"/>
      <c r="Z532" s="83"/>
      <c r="AA532" s="21"/>
      <c r="AB532" s="83"/>
      <c r="AC532" s="83"/>
      <c r="AD532" s="21"/>
      <c r="AE532" s="83"/>
      <c r="AF532" s="83"/>
      <c r="AG532" s="21"/>
      <c r="AH532" s="83"/>
      <c r="AI532" s="83"/>
      <c r="AJ532" s="21"/>
      <c r="AK532" s="83"/>
      <c r="AL532" s="83"/>
      <c r="AM532" s="21"/>
      <c r="AN532" s="83"/>
      <c r="AO532" s="83"/>
      <c r="AP532" s="21"/>
      <c r="AQ532" s="83"/>
      <c r="AR532" s="83"/>
      <c r="AS532" s="21"/>
      <c r="AT532" s="25"/>
      <c r="AU532" s="25"/>
      <c r="AV532" s="29"/>
      <c r="AW532" s="25"/>
      <c r="AX532" s="128"/>
      <c r="AY532" s="57"/>
      <c r="AZ532" s="6"/>
      <c r="BA532" s="54"/>
      <c r="BB532" s="54"/>
      <c r="BC532" s="6"/>
      <c r="BD532" s="54"/>
      <c r="BE532" s="54"/>
      <c r="BF532" s="121"/>
      <c r="BG532" s="54"/>
      <c r="BH532" s="28"/>
      <c r="BI532" s="128"/>
      <c r="BJ532" s="54"/>
      <c r="BK532" s="28"/>
      <c r="BL532" s="128"/>
      <c r="BM532" s="54"/>
      <c r="BN532" s="28"/>
      <c r="BO532" s="121"/>
      <c r="BP532" s="132"/>
      <c r="BQ532" s="56"/>
      <c r="BR532" s="25"/>
      <c r="BS532" s="25"/>
      <c r="BU532" s="121"/>
      <c r="BV532" s="25"/>
      <c r="BW532" s="242"/>
      <c r="BX532" s="121"/>
      <c r="BY532" s="25"/>
      <c r="CA532" s="121"/>
      <c r="CB532" s="25"/>
      <c r="CD532" s="121"/>
      <c r="CF532" s="28"/>
      <c r="CH532" s="241"/>
      <c r="CI532" s="28"/>
      <c r="CK532" s="433"/>
      <c r="CM532" s="121"/>
      <c r="CN532" s="241"/>
      <c r="CO532" s="241"/>
      <c r="CP532" s="241"/>
      <c r="CQ532" s="725"/>
      <c r="CR532" s="241"/>
      <c r="CS532" s="433"/>
      <c r="CT532" s="241"/>
      <c r="CU532" s="241"/>
      <c r="CV532" s="241"/>
      <c r="CW532" s="54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1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436"/>
      <c r="FJ532" s="668"/>
      <c r="FK532" s="668"/>
      <c r="FL532" s="668"/>
      <c r="FM532" s="668"/>
      <c r="FN532" s="668"/>
      <c r="FO532" s="668"/>
      <c r="FP532" s="668"/>
      <c r="FQ532" s="668"/>
      <c r="FR532" s="668"/>
      <c r="FS532" s="433"/>
      <c r="FT532" s="433"/>
      <c r="FU532" s="433"/>
      <c r="FV532" s="433"/>
      <c r="FW532" s="433"/>
      <c r="FX532" s="433"/>
      <c r="FY532" s="433"/>
      <c r="FZ532" s="433"/>
      <c r="GA532" s="433"/>
      <c r="GB532" s="433"/>
      <c r="GC532" s="433"/>
      <c r="GD532" s="433"/>
      <c r="GE532" s="433"/>
      <c r="GF532" s="433"/>
      <c r="GG532" s="241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436"/>
      <c r="HJ532" s="65"/>
      <c r="HK532" s="436"/>
      <c r="HL532" s="37"/>
      <c r="HM532" s="65"/>
      <c r="HN532" s="436"/>
      <c r="HO532" s="134"/>
      <c r="HP532" s="25"/>
      <c r="HQ532" s="436"/>
      <c r="HR532" s="45"/>
      <c r="HS532" s="29"/>
      <c r="HT532" s="25"/>
      <c r="HU532" s="25"/>
      <c r="HV532" s="25"/>
      <c r="HX532" s="432"/>
      <c r="IG532" s="432"/>
      <c r="IH532" s="432"/>
      <c r="II532" s="432"/>
      <c r="IJ532" s="432"/>
      <c r="IK532" s="432"/>
      <c r="IL532" s="432"/>
      <c r="IM532" s="432"/>
      <c r="IN532" s="432"/>
      <c r="IO532" s="432"/>
      <c r="IP532" s="432"/>
      <c r="IQ532" s="432"/>
      <c r="IR532" s="432"/>
      <c r="IS532" s="432"/>
      <c r="IT532" s="432"/>
      <c r="IU532" s="432"/>
      <c r="IV532" s="432"/>
      <c r="IW532" s="432"/>
      <c r="IX532" s="432"/>
      <c r="IY532" s="432"/>
      <c r="IZ532" s="432"/>
      <c r="JA532" s="432"/>
      <c r="JB532" s="432"/>
      <c r="JC532" s="432"/>
      <c r="JD532" s="432"/>
      <c r="JE532" s="432"/>
      <c r="JF532" s="432"/>
      <c r="JG532" s="432"/>
      <c r="JH532" s="432"/>
      <c r="JI532" s="432"/>
      <c r="JJ532" s="432"/>
      <c r="JK532" s="432"/>
      <c r="JL532" s="432"/>
      <c r="JM532" s="432"/>
      <c r="JN532" s="432"/>
      <c r="JO532" s="432"/>
      <c r="JP532" s="432"/>
      <c r="JQ532" s="432"/>
      <c r="JR532" s="432"/>
      <c r="JS532" s="432"/>
      <c r="JT532" s="432"/>
      <c r="JU532" s="432"/>
    </row>
    <row r="533" spans="1:281" s="27" customFormat="1" ht="15" hidden="1" customHeight="1" x14ac:dyDescent="0.25">
      <c r="A533" s="432"/>
      <c r="B533" s="242"/>
      <c r="C533" s="29"/>
      <c r="D533" s="53"/>
      <c r="E533" s="29"/>
      <c r="F533" s="25"/>
      <c r="G533" s="121"/>
      <c r="I533" s="29"/>
      <c r="K533" s="52"/>
      <c r="M533" s="25"/>
      <c r="N533" s="55"/>
      <c r="P533" s="29"/>
      <c r="R533" s="29"/>
      <c r="T533" s="21"/>
      <c r="U533" s="21"/>
      <c r="V533" s="83"/>
      <c r="W533" s="83"/>
      <c r="X533" s="21"/>
      <c r="Y533" s="83"/>
      <c r="Z533" s="83"/>
      <c r="AA533" s="21"/>
      <c r="AB533" s="83"/>
      <c r="AC533" s="83"/>
      <c r="AD533" s="21"/>
      <c r="AE533" s="83"/>
      <c r="AF533" s="83"/>
      <c r="AG533" s="21"/>
      <c r="AH533" s="83"/>
      <c r="AI533" s="83"/>
      <c r="AJ533" s="21"/>
      <c r="AK533" s="83"/>
      <c r="AL533" s="83"/>
      <c r="AM533" s="21"/>
      <c r="AN533" s="83"/>
      <c r="AO533" s="83"/>
      <c r="AP533" s="21"/>
      <c r="AQ533" s="83"/>
      <c r="AR533" s="83"/>
      <c r="AS533" s="21"/>
      <c r="AT533" s="25"/>
      <c r="AU533" s="25"/>
      <c r="AV533" s="29"/>
      <c r="AW533" s="25"/>
      <c r="AX533" s="128"/>
      <c r="AY533" s="57"/>
      <c r="AZ533" s="6"/>
      <c r="BA533" s="54"/>
      <c r="BB533" s="54"/>
      <c r="BC533" s="6"/>
      <c r="BD533" s="54"/>
      <c r="BE533" s="54"/>
      <c r="BF533" s="121"/>
      <c r="BG533" s="54"/>
      <c r="BH533" s="28"/>
      <c r="BI533" s="128"/>
      <c r="BJ533" s="54"/>
      <c r="BK533" s="28"/>
      <c r="BL533" s="128"/>
      <c r="BM533" s="54"/>
      <c r="BN533" s="28"/>
      <c r="BO533" s="121"/>
      <c r="BP533" s="132"/>
      <c r="BQ533" s="56"/>
      <c r="BR533" s="25"/>
      <c r="BS533" s="25"/>
      <c r="BU533" s="121"/>
      <c r="BV533" s="25"/>
      <c r="BW533" s="242"/>
      <c r="BX533" s="121"/>
      <c r="BY533" s="25"/>
      <c r="CA533" s="121"/>
      <c r="CB533" s="25"/>
      <c r="CD533" s="121"/>
      <c r="CF533" s="28"/>
      <c r="CH533" s="241"/>
      <c r="CI533" s="28"/>
      <c r="CK533" s="433"/>
      <c r="CM533" s="121"/>
      <c r="CN533" s="241"/>
      <c r="CO533" s="241"/>
      <c r="CP533" s="241"/>
      <c r="CQ533" s="725"/>
      <c r="CR533" s="241"/>
      <c r="CS533" s="433"/>
      <c r="CT533" s="241"/>
      <c r="CU533" s="241"/>
      <c r="CV533" s="241"/>
      <c r="CW533" s="54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1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436"/>
      <c r="FJ533" s="668"/>
      <c r="FK533" s="668"/>
      <c r="FL533" s="668"/>
      <c r="FM533" s="668"/>
      <c r="FN533" s="668"/>
      <c r="FO533" s="668"/>
      <c r="FP533" s="668"/>
      <c r="FQ533" s="668"/>
      <c r="FR533" s="668"/>
      <c r="FS533" s="433"/>
      <c r="FT533" s="433"/>
      <c r="FU533" s="433"/>
      <c r="FV533" s="433"/>
      <c r="FW533" s="433"/>
      <c r="FX533" s="433"/>
      <c r="FY533" s="433"/>
      <c r="FZ533" s="433"/>
      <c r="GA533" s="433"/>
      <c r="GB533" s="433"/>
      <c r="GC533" s="433"/>
      <c r="GD533" s="433"/>
      <c r="GE533" s="433"/>
      <c r="GF533" s="433"/>
      <c r="GG533" s="241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436"/>
      <c r="HJ533" s="65"/>
      <c r="HK533" s="436"/>
      <c r="HL533" s="37"/>
      <c r="HM533" s="65"/>
      <c r="HN533" s="436"/>
      <c r="HO533" s="134"/>
      <c r="HP533" s="25"/>
      <c r="HQ533" s="436"/>
      <c r="HR533" s="45"/>
      <c r="HS533" s="29"/>
      <c r="HT533" s="25"/>
      <c r="HU533" s="25"/>
      <c r="HV533" s="25"/>
      <c r="HX533" s="432"/>
      <c r="IG533" s="432"/>
      <c r="IH533" s="432"/>
      <c r="II533" s="432"/>
      <c r="IJ533" s="432"/>
      <c r="IK533" s="432"/>
      <c r="IL533" s="432"/>
      <c r="IM533" s="432"/>
      <c r="IN533" s="432"/>
      <c r="IO533" s="432"/>
      <c r="IP533" s="432"/>
      <c r="IQ533" s="432"/>
      <c r="IR533" s="432"/>
      <c r="IS533" s="432"/>
      <c r="IT533" s="432"/>
      <c r="IU533" s="432"/>
      <c r="IV533" s="432"/>
      <c r="IW533" s="432"/>
      <c r="IX533" s="432"/>
      <c r="IY533" s="432"/>
      <c r="IZ533" s="432"/>
      <c r="JA533" s="432"/>
      <c r="JB533" s="432"/>
      <c r="JC533" s="432"/>
      <c r="JD533" s="432"/>
      <c r="JE533" s="432"/>
      <c r="JF533" s="432"/>
      <c r="JG533" s="432"/>
      <c r="JH533" s="432"/>
      <c r="JI533" s="432"/>
      <c r="JJ533" s="432"/>
      <c r="JK533" s="432"/>
      <c r="JL533" s="432"/>
      <c r="JM533" s="432"/>
      <c r="JN533" s="432"/>
      <c r="JO533" s="432"/>
      <c r="JP533" s="432"/>
      <c r="JQ533" s="432"/>
      <c r="JR533" s="432"/>
      <c r="JS533" s="432"/>
      <c r="JT533" s="432"/>
      <c r="JU533" s="432"/>
    </row>
    <row r="534" spans="1:281" s="27" customFormat="1" ht="15" hidden="1" customHeight="1" x14ac:dyDescent="0.25">
      <c r="A534" s="432"/>
      <c r="B534" s="242"/>
      <c r="C534" s="29"/>
      <c r="D534" s="53"/>
      <c r="E534" s="29"/>
      <c r="F534" s="25"/>
      <c r="G534" s="121"/>
      <c r="I534" s="29"/>
      <c r="K534" s="52"/>
      <c r="M534" s="25"/>
      <c r="N534" s="55"/>
      <c r="P534" s="29"/>
      <c r="R534" s="29"/>
      <c r="T534" s="21"/>
      <c r="U534" s="21"/>
      <c r="V534" s="83"/>
      <c r="W534" s="83"/>
      <c r="X534" s="21"/>
      <c r="Y534" s="83"/>
      <c r="Z534" s="83"/>
      <c r="AA534" s="21"/>
      <c r="AB534" s="83"/>
      <c r="AC534" s="83"/>
      <c r="AD534" s="21"/>
      <c r="AE534" s="83"/>
      <c r="AF534" s="83"/>
      <c r="AG534" s="21"/>
      <c r="AH534" s="83"/>
      <c r="AI534" s="83"/>
      <c r="AJ534" s="21"/>
      <c r="AK534" s="83"/>
      <c r="AL534" s="83"/>
      <c r="AM534" s="21"/>
      <c r="AN534" s="83"/>
      <c r="AO534" s="83"/>
      <c r="AP534" s="21"/>
      <c r="AQ534" s="83"/>
      <c r="AR534" s="83"/>
      <c r="AS534" s="21"/>
      <c r="AT534" s="25"/>
      <c r="AU534" s="25"/>
      <c r="AV534" s="29"/>
      <c r="AW534" s="25"/>
      <c r="AX534" s="128"/>
      <c r="AY534" s="57"/>
      <c r="AZ534" s="6"/>
      <c r="BA534" s="54"/>
      <c r="BB534" s="54"/>
      <c r="BC534" s="6"/>
      <c r="BD534" s="54"/>
      <c r="BE534" s="54"/>
      <c r="BF534" s="121"/>
      <c r="BG534" s="54"/>
      <c r="BH534" s="28"/>
      <c r="BI534" s="128"/>
      <c r="BJ534" s="54"/>
      <c r="BK534" s="28"/>
      <c r="BL534" s="128"/>
      <c r="BM534" s="54"/>
      <c r="BN534" s="28"/>
      <c r="BO534" s="121"/>
      <c r="BP534" s="132"/>
      <c r="BQ534" s="56"/>
      <c r="BR534" s="25"/>
      <c r="BS534" s="25"/>
      <c r="BU534" s="121"/>
      <c r="BV534" s="25"/>
      <c r="BW534" s="242"/>
      <c r="BX534" s="121"/>
      <c r="BY534" s="25"/>
      <c r="CA534" s="121"/>
      <c r="CB534" s="25"/>
      <c r="CD534" s="121"/>
      <c r="CF534" s="28"/>
      <c r="CH534" s="241"/>
      <c r="CI534" s="28"/>
      <c r="CK534" s="433"/>
      <c r="CM534" s="121"/>
      <c r="CN534" s="241"/>
      <c r="CO534" s="241"/>
      <c r="CP534" s="241"/>
      <c r="CQ534" s="725"/>
      <c r="CR534" s="241"/>
      <c r="CS534" s="433"/>
      <c r="CT534" s="241"/>
      <c r="CU534" s="241"/>
      <c r="CV534" s="241"/>
      <c r="CW534" s="54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436"/>
      <c r="FJ534" s="668"/>
      <c r="FK534" s="668"/>
      <c r="FL534" s="668"/>
      <c r="FM534" s="668"/>
      <c r="FN534" s="668"/>
      <c r="FO534" s="668"/>
      <c r="FP534" s="668"/>
      <c r="FQ534" s="668"/>
      <c r="FR534" s="668"/>
      <c r="FS534" s="433"/>
      <c r="FT534" s="433"/>
      <c r="FU534" s="433"/>
      <c r="FV534" s="433"/>
      <c r="FW534" s="433"/>
      <c r="FX534" s="433"/>
      <c r="FY534" s="433"/>
      <c r="FZ534" s="433"/>
      <c r="GA534" s="433"/>
      <c r="GB534" s="433"/>
      <c r="GC534" s="433"/>
      <c r="GD534" s="433"/>
      <c r="GE534" s="433"/>
      <c r="GF534" s="433"/>
      <c r="GG534" s="241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436"/>
      <c r="HJ534" s="65"/>
      <c r="HK534" s="436"/>
      <c r="HL534" s="37"/>
      <c r="HM534" s="65"/>
      <c r="HN534" s="436"/>
      <c r="HO534" s="134"/>
      <c r="HP534" s="25"/>
      <c r="HQ534" s="436"/>
      <c r="HR534" s="45"/>
      <c r="HS534" s="29"/>
      <c r="HT534" s="25"/>
      <c r="HU534" s="25"/>
      <c r="HV534" s="25"/>
      <c r="HX534" s="432"/>
      <c r="IG534" s="432"/>
      <c r="IH534" s="432"/>
      <c r="II534" s="432"/>
      <c r="IJ534" s="432"/>
      <c r="IK534" s="432"/>
      <c r="IL534" s="432"/>
      <c r="IM534" s="432"/>
      <c r="IN534" s="432"/>
      <c r="IO534" s="432"/>
      <c r="IP534" s="432"/>
      <c r="IQ534" s="432"/>
      <c r="IR534" s="432"/>
      <c r="IS534" s="432"/>
      <c r="IT534" s="432"/>
      <c r="IU534" s="432"/>
      <c r="IV534" s="432"/>
      <c r="IW534" s="432"/>
      <c r="IX534" s="432"/>
      <c r="IY534" s="432"/>
      <c r="IZ534" s="432"/>
      <c r="JA534" s="432"/>
      <c r="JB534" s="432"/>
      <c r="JC534" s="432"/>
      <c r="JD534" s="432"/>
      <c r="JE534" s="432"/>
      <c r="JF534" s="432"/>
      <c r="JG534" s="432"/>
      <c r="JH534" s="432"/>
      <c r="JI534" s="432"/>
      <c r="JJ534" s="432"/>
      <c r="JK534" s="432"/>
      <c r="JL534" s="432"/>
      <c r="JM534" s="432"/>
      <c r="JN534" s="432"/>
      <c r="JO534" s="432"/>
      <c r="JP534" s="432"/>
      <c r="JQ534" s="432"/>
      <c r="JR534" s="432"/>
      <c r="JS534" s="432"/>
      <c r="JT534" s="432"/>
      <c r="JU534" s="432"/>
    </row>
    <row r="535" spans="1:281" s="27" customFormat="1" ht="15" hidden="1" customHeight="1" x14ac:dyDescent="0.25">
      <c r="A535" s="432"/>
      <c r="B535" s="242"/>
      <c r="C535" s="29"/>
      <c r="D535" s="53"/>
      <c r="E535" s="29"/>
      <c r="F535" s="25"/>
      <c r="G535" s="121"/>
      <c r="I535" s="29"/>
      <c r="K535" s="52"/>
      <c r="M535" s="25"/>
      <c r="N535" s="55"/>
      <c r="P535" s="29"/>
      <c r="R535" s="29"/>
      <c r="T535" s="21"/>
      <c r="U535" s="21"/>
      <c r="V535" s="83"/>
      <c r="W535" s="83"/>
      <c r="X535" s="21"/>
      <c r="Y535" s="83"/>
      <c r="Z535" s="83"/>
      <c r="AA535" s="21"/>
      <c r="AB535" s="83"/>
      <c r="AC535" s="83"/>
      <c r="AD535" s="21"/>
      <c r="AE535" s="83"/>
      <c r="AF535" s="83"/>
      <c r="AG535" s="21"/>
      <c r="AH535" s="83"/>
      <c r="AI535" s="83"/>
      <c r="AJ535" s="21"/>
      <c r="AK535" s="83"/>
      <c r="AL535" s="83"/>
      <c r="AM535" s="21"/>
      <c r="AN535" s="83"/>
      <c r="AO535" s="83"/>
      <c r="AP535" s="21"/>
      <c r="AQ535" s="83"/>
      <c r="AR535" s="83"/>
      <c r="AS535" s="21"/>
      <c r="AT535" s="25"/>
      <c r="AU535" s="25"/>
      <c r="AV535" s="29"/>
      <c r="AW535" s="25"/>
      <c r="AX535" s="128"/>
      <c r="AY535" s="57"/>
      <c r="AZ535" s="6"/>
      <c r="BA535" s="54"/>
      <c r="BB535" s="54"/>
      <c r="BC535" s="6"/>
      <c r="BD535" s="54"/>
      <c r="BE535" s="54"/>
      <c r="BF535" s="121"/>
      <c r="BG535" s="54"/>
      <c r="BH535" s="28"/>
      <c r="BI535" s="128"/>
      <c r="BJ535" s="54"/>
      <c r="BK535" s="28"/>
      <c r="BL535" s="128"/>
      <c r="BM535" s="54"/>
      <c r="BN535" s="28"/>
      <c r="BO535" s="121"/>
      <c r="BP535" s="132"/>
      <c r="BQ535" s="56"/>
      <c r="BR535" s="25"/>
      <c r="BS535" s="25"/>
      <c r="BU535" s="121"/>
      <c r="BV535" s="25"/>
      <c r="BW535" s="242"/>
      <c r="BX535" s="121"/>
      <c r="BY535" s="25"/>
      <c r="CA535" s="121"/>
      <c r="CB535" s="25"/>
      <c r="CD535" s="121"/>
      <c r="CF535" s="28"/>
      <c r="CH535" s="241"/>
      <c r="CI535" s="28"/>
      <c r="CK535" s="433"/>
      <c r="CM535" s="121"/>
      <c r="CN535" s="241"/>
      <c r="CO535" s="241"/>
      <c r="CP535" s="241"/>
      <c r="CQ535" s="725"/>
      <c r="CR535" s="241"/>
      <c r="CS535" s="433"/>
      <c r="CT535" s="241"/>
      <c r="CU535" s="241"/>
      <c r="CV535" s="241"/>
      <c r="CW535" s="54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1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436"/>
      <c r="FJ535" s="668"/>
      <c r="FK535" s="668"/>
      <c r="FL535" s="668"/>
      <c r="FM535" s="668"/>
      <c r="FN535" s="668"/>
      <c r="FO535" s="668"/>
      <c r="FP535" s="668"/>
      <c r="FQ535" s="668"/>
      <c r="FR535" s="668"/>
      <c r="FS535" s="433"/>
      <c r="FT535" s="433"/>
      <c r="FU535" s="433"/>
      <c r="FV535" s="433"/>
      <c r="FW535" s="433"/>
      <c r="FX535" s="433"/>
      <c r="FY535" s="433"/>
      <c r="FZ535" s="433"/>
      <c r="GA535" s="433"/>
      <c r="GB535" s="433"/>
      <c r="GC535" s="433"/>
      <c r="GD535" s="433"/>
      <c r="GE535" s="433"/>
      <c r="GF535" s="433"/>
      <c r="GG535" s="241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436"/>
      <c r="HJ535" s="65"/>
      <c r="HK535" s="436"/>
      <c r="HL535" s="37"/>
      <c r="HM535" s="65"/>
      <c r="HN535" s="436"/>
      <c r="HO535" s="134"/>
      <c r="HP535" s="25"/>
      <c r="HQ535" s="436"/>
      <c r="HR535" s="45"/>
      <c r="HS535" s="29"/>
      <c r="HT535" s="25"/>
      <c r="HU535" s="25"/>
      <c r="HV535" s="25"/>
      <c r="HX535" s="432"/>
      <c r="IG535" s="432"/>
      <c r="IH535" s="432"/>
      <c r="II535" s="432"/>
      <c r="IJ535" s="432"/>
      <c r="IK535" s="432"/>
      <c r="IL535" s="432"/>
      <c r="IM535" s="432"/>
      <c r="IN535" s="432"/>
      <c r="IO535" s="432"/>
      <c r="IP535" s="432"/>
      <c r="IQ535" s="432"/>
      <c r="IR535" s="432"/>
      <c r="IS535" s="432"/>
      <c r="IT535" s="432"/>
      <c r="IU535" s="432"/>
      <c r="IV535" s="432"/>
      <c r="IW535" s="432"/>
      <c r="IX535" s="432"/>
      <c r="IY535" s="432"/>
      <c r="IZ535" s="432"/>
      <c r="JA535" s="432"/>
      <c r="JB535" s="432"/>
      <c r="JC535" s="432"/>
      <c r="JD535" s="432"/>
      <c r="JE535" s="432"/>
      <c r="JF535" s="432"/>
      <c r="JG535" s="432"/>
      <c r="JH535" s="432"/>
      <c r="JI535" s="432"/>
      <c r="JJ535" s="432"/>
      <c r="JK535" s="432"/>
      <c r="JL535" s="432"/>
      <c r="JM535" s="432"/>
      <c r="JN535" s="432"/>
      <c r="JO535" s="432"/>
      <c r="JP535" s="432"/>
      <c r="JQ535" s="432"/>
      <c r="JR535" s="432"/>
      <c r="JS535" s="432"/>
      <c r="JT535" s="432"/>
      <c r="JU535" s="432"/>
    </row>
    <row r="536" spans="1:281" s="27" customFormat="1" ht="15" hidden="1" customHeight="1" x14ac:dyDescent="0.25">
      <c r="A536" s="432"/>
      <c r="B536" s="242"/>
      <c r="C536" s="29"/>
      <c r="D536" s="53"/>
      <c r="E536" s="29"/>
      <c r="F536" s="25"/>
      <c r="G536" s="121"/>
      <c r="I536" s="29"/>
      <c r="K536" s="52"/>
      <c r="M536" s="25"/>
      <c r="N536" s="55"/>
      <c r="P536" s="29"/>
      <c r="R536" s="29"/>
      <c r="T536" s="21"/>
      <c r="U536" s="21"/>
      <c r="V536" s="83"/>
      <c r="W536" s="83"/>
      <c r="X536" s="21"/>
      <c r="Y536" s="83"/>
      <c r="Z536" s="83"/>
      <c r="AA536" s="21"/>
      <c r="AB536" s="83"/>
      <c r="AC536" s="83"/>
      <c r="AD536" s="21"/>
      <c r="AE536" s="83"/>
      <c r="AF536" s="83"/>
      <c r="AG536" s="21"/>
      <c r="AH536" s="83"/>
      <c r="AI536" s="83"/>
      <c r="AJ536" s="21"/>
      <c r="AK536" s="83"/>
      <c r="AL536" s="83"/>
      <c r="AM536" s="21"/>
      <c r="AN536" s="83"/>
      <c r="AO536" s="83"/>
      <c r="AP536" s="21"/>
      <c r="AQ536" s="83"/>
      <c r="AR536" s="83"/>
      <c r="AS536" s="21"/>
      <c r="AT536" s="25"/>
      <c r="AU536" s="25"/>
      <c r="AV536" s="29"/>
      <c r="AW536" s="25"/>
      <c r="AX536" s="128"/>
      <c r="AY536" s="57"/>
      <c r="AZ536" s="6"/>
      <c r="BA536" s="54"/>
      <c r="BB536" s="54"/>
      <c r="BC536" s="6"/>
      <c r="BD536" s="54"/>
      <c r="BE536" s="54"/>
      <c r="BF536" s="121"/>
      <c r="BG536" s="54"/>
      <c r="BH536" s="28"/>
      <c r="BI536" s="128"/>
      <c r="BJ536" s="54"/>
      <c r="BK536" s="28"/>
      <c r="BL536" s="128"/>
      <c r="BM536" s="54"/>
      <c r="BN536" s="28"/>
      <c r="BO536" s="121"/>
      <c r="BP536" s="132"/>
      <c r="BQ536" s="56"/>
      <c r="BR536" s="25"/>
      <c r="BS536" s="25"/>
      <c r="BU536" s="121"/>
      <c r="BV536" s="25"/>
      <c r="BW536" s="242"/>
      <c r="BX536" s="121"/>
      <c r="BY536" s="25"/>
      <c r="CA536" s="121"/>
      <c r="CB536" s="25"/>
      <c r="CD536" s="121"/>
      <c r="CF536" s="28"/>
      <c r="CH536" s="241"/>
      <c r="CI536" s="28"/>
      <c r="CK536" s="433"/>
      <c r="CM536" s="121"/>
      <c r="CN536" s="241"/>
      <c r="CO536" s="241"/>
      <c r="CP536" s="241"/>
      <c r="CQ536" s="725"/>
      <c r="CR536" s="241"/>
      <c r="CS536" s="433"/>
      <c r="CT536" s="241"/>
      <c r="CU536" s="241"/>
      <c r="CV536" s="241"/>
      <c r="CW536" s="54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1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436"/>
      <c r="FJ536" s="668"/>
      <c r="FK536" s="668"/>
      <c r="FL536" s="668"/>
      <c r="FM536" s="668"/>
      <c r="FN536" s="668"/>
      <c r="FO536" s="668"/>
      <c r="FP536" s="668"/>
      <c r="FQ536" s="668"/>
      <c r="FR536" s="668"/>
      <c r="FS536" s="433"/>
      <c r="FT536" s="433"/>
      <c r="FU536" s="433"/>
      <c r="FV536" s="433"/>
      <c r="FW536" s="433"/>
      <c r="FX536" s="433"/>
      <c r="FY536" s="433"/>
      <c r="FZ536" s="433"/>
      <c r="GA536" s="433"/>
      <c r="GB536" s="433"/>
      <c r="GC536" s="433"/>
      <c r="GD536" s="433"/>
      <c r="GE536" s="433"/>
      <c r="GF536" s="433"/>
      <c r="GG536" s="241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436"/>
      <c r="HJ536" s="65"/>
      <c r="HK536" s="436"/>
      <c r="HL536" s="37"/>
      <c r="HM536" s="65"/>
      <c r="HN536" s="436"/>
      <c r="HO536" s="134"/>
      <c r="HP536" s="25"/>
      <c r="HQ536" s="436"/>
      <c r="HR536" s="45"/>
      <c r="HS536" s="29"/>
      <c r="HT536" s="25"/>
      <c r="HU536" s="25"/>
      <c r="HV536" s="25"/>
      <c r="HX536" s="432"/>
      <c r="IG536" s="432"/>
      <c r="IH536" s="432"/>
      <c r="II536" s="432"/>
      <c r="IJ536" s="432"/>
      <c r="IK536" s="432"/>
      <c r="IL536" s="432"/>
      <c r="IM536" s="432"/>
      <c r="IN536" s="432"/>
      <c r="IO536" s="432"/>
      <c r="IP536" s="432"/>
      <c r="IQ536" s="432"/>
      <c r="IR536" s="432"/>
      <c r="IS536" s="432"/>
      <c r="IT536" s="432"/>
      <c r="IU536" s="432"/>
      <c r="IV536" s="432"/>
      <c r="IW536" s="432"/>
      <c r="IX536" s="432"/>
      <c r="IY536" s="432"/>
      <c r="IZ536" s="432"/>
      <c r="JA536" s="432"/>
      <c r="JB536" s="432"/>
      <c r="JC536" s="432"/>
      <c r="JD536" s="432"/>
      <c r="JE536" s="432"/>
      <c r="JF536" s="432"/>
      <c r="JG536" s="432"/>
      <c r="JH536" s="432"/>
      <c r="JI536" s="432"/>
      <c r="JJ536" s="432"/>
      <c r="JK536" s="432"/>
      <c r="JL536" s="432"/>
      <c r="JM536" s="432"/>
      <c r="JN536" s="432"/>
      <c r="JO536" s="432"/>
      <c r="JP536" s="432"/>
      <c r="JQ536" s="432"/>
      <c r="JR536" s="432"/>
      <c r="JS536" s="432"/>
      <c r="JT536" s="432"/>
      <c r="JU536" s="432"/>
    </row>
    <row r="537" spans="1:281" s="27" customFormat="1" ht="15" hidden="1" customHeight="1" x14ac:dyDescent="0.25">
      <c r="A537" s="432"/>
      <c r="B537" s="242"/>
      <c r="C537" s="29"/>
      <c r="D537" s="53"/>
      <c r="E537" s="29"/>
      <c r="F537" s="25"/>
      <c r="G537" s="121"/>
      <c r="I537" s="29"/>
      <c r="K537" s="52"/>
      <c r="M537" s="25"/>
      <c r="N537" s="55"/>
      <c r="P537" s="29"/>
      <c r="R537" s="29"/>
      <c r="T537" s="21"/>
      <c r="U537" s="21"/>
      <c r="V537" s="83"/>
      <c r="W537" s="83"/>
      <c r="X537" s="21"/>
      <c r="Y537" s="83"/>
      <c r="Z537" s="83"/>
      <c r="AA537" s="21"/>
      <c r="AB537" s="83"/>
      <c r="AC537" s="83"/>
      <c r="AD537" s="21"/>
      <c r="AE537" s="83"/>
      <c r="AF537" s="83"/>
      <c r="AG537" s="21"/>
      <c r="AH537" s="83"/>
      <c r="AI537" s="83"/>
      <c r="AJ537" s="21"/>
      <c r="AK537" s="83"/>
      <c r="AL537" s="83"/>
      <c r="AM537" s="21"/>
      <c r="AN537" s="83"/>
      <c r="AO537" s="83"/>
      <c r="AP537" s="21"/>
      <c r="AQ537" s="83"/>
      <c r="AR537" s="83"/>
      <c r="AS537" s="21"/>
      <c r="AT537" s="25"/>
      <c r="AU537" s="25"/>
      <c r="AV537" s="29"/>
      <c r="AW537" s="25"/>
      <c r="AX537" s="128"/>
      <c r="AY537" s="57"/>
      <c r="AZ537" s="6"/>
      <c r="BA537" s="54"/>
      <c r="BB537" s="54"/>
      <c r="BC537" s="6"/>
      <c r="BD537" s="54"/>
      <c r="BE537" s="54"/>
      <c r="BF537" s="121"/>
      <c r="BG537" s="54"/>
      <c r="BH537" s="28"/>
      <c r="BI537" s="128"/>
      <c r="BJ537" s="54"/>
      <c r="BK537" s="28"/>
      <c r="BL537" s="128"/>
      <c r="BM537" s="54"/>
      <c r="BN537" s="28"/>
      <c r="BO537" s="121"/>
      <c r="BP537" s="132"/>
      <c r="BQ537" s="56"/>
      <c r="BR537" s="25"/>
      <c r="BS537" s="25"/>
      <c r="BU537" s="121"/>
      <c r="BV537" s="25"/>
      <c r="BW537" s="242"/>
      <c r="BX537" s="121"/>
      <c r="BY537" s="25"/>
      <c r="CA537" s="121"/>
      <c r="CB537" s="25"/>
      <c r="CD537" s="121"/>
      <c r="CF537" s="28"/>
      <c r="CH537" s="241"/>
      <c r="CI537" s="28"/>
      <c r="CK537" s="433"/>
      <c r="CM537" s="121"/>
      <c r="CN537" s="241"/>
      <c r="CO537" s="241"/>
      <c r="CP537" s="241"/>
      <c r="CQ537" s="725"/>
      <c r="CR537" s="241"/>
      <c r="CS537" s="433"/>
      <c r="CT537" s="241"/>
      <c r="CU537" s="241"/>
      <c r="CV537" s="241"/>
      <c r="CW537" s="54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1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436"/>
      <c r="FJ537" s="668"/>
      <c r="FK537" s="668"/>
      <c r="FL537" s="668"/>
      <c r="FM537" s="668"/>
      <c r="FN537" s="668"/>
      <c r="FO537" s="668"/>
      <c r="FP537" s="668"/>
      <c r="FQ537" s="668"/>
      <c r="FR537" s="668"/>
      <c r="FS537" s="433"/>
      <c r="FT537" s="433"/>
      <c r="FU537" s="433"/>
      <c r="FV537" s="433"/>
      <c r="FW537" s="433"/>
      <c r="FX537" s="433"/>
      <c r="FY537" s="433"/>
      <c r="FZ537" s="433"/>
      <c r="GA537" s="433"/>
      <c r="GB537" s="433"/>
      <c r="GC537" s="433"/>
      <c r="GD537" s="433"/>
      <c r="GE537" s="433"/>
      <c r="GF537" s="433"/>
      <c r="GG537" s="241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436"/>
      <c r="HJ537" s="65"/>
      <c r="HK537" s="436"/>
      <c r="HL537" s="37"/>
      <c r="HM537" s="65"/>
      <c r="HN537" s="436"/>
      <c r="HO537" s="134"/>
      <c r="HP537" s="25"/>
      <c r="HQ537" s="436"/>
      <c r="HR537" s="45"/>
      <c r="HS537" s="29"/>
      <c r="HT537" s="25"/>
      <c r="HU537" s="25"/>
      <c r="HV537" s="25"/>
      <c r="HX537" s="432"/>
      <c r="IG537" s="432"/>
      <c r="IH537" s="432"/>
      <c r="II537" s="432"/>
      <c r="IJ537" s="432"/>
      <c r="IK537" s="432"/>
      <c r="IL537" s="432"/>
      <c r="IM537" s="432"/>
      <c r="IN537" s="432"/>
      <c r="IO537" s="432"/>
      <c r="IP537" s="432"/>
      <c r="IQ537" s="432"/>
      <c r="IR537" s="432"/>
      <c r="IS537" s="432"/>
      <c r="IT537" s="432"/>
      <c r="IU537" s="432"/>
      <c r="IV537" s="432"/>
      <c r="IW537" s="432"/>
      <c r="IX537" s="432"/>
      <c r="IY537" s="432"/>
      <c r="IZ537" s="432"/>
      <c r="JA537" s="432"/>
      <c r="JB537" s="432"/>
      <c r="JC537" s="432"/>
      <c r="JD537" s="432"/>
      <c r="JE537" s="432"/>
      <c r="JF537" s="432"/>
      <c r="JG537" s="432"/>
      <c r="JH537" s="432"/>
      <c r="JI537" s="432"/>
      <c r="JJ537" s="432"/>
      <c r="JK537" s="432"/>
      <c r="JL537" s="432"/>
      <c r="JM537" s="432"/>
      <c r="JN537" s="432"/>
      <c r="JO537" s="432"/>
      <c r="JP537" s="432"/>
      <c r="JQ537" s="432"/>
      <c r="JR537" s="432"/>
      <c r="JS537" s="432"/>
      <c r="JT537" s="432"/>
      <c r="JU537" s="432"/>
    </row>
    <row r="538" spans="1:281" s="27" customFormat="1" ht="15" hidden="1" customHeight="1" x14ac:dyDescent="0.25">
      <c r="A538" s="432"/>
      <c r="B538" s="242"/>
      <c r="C538" s="29"/>
      <c r="D538" s="53"/>
      <c r="E538" s="29"/>
      <c r="F538" s="25"/>
      <c r="G538" s="121"/>
      <c r="I538" s="29"/>
      <c r="K538" s="52"/>
      <c r="M538" s="25"/>
      <c r="N538" s="55"/>
      <c r="P538" s="29"/>
      <c r="R538" s="29"/>
      <c r="T538" s="21"/>
      <c r="U538" s="21"/>
      <c r="V538" s="83"/>
      <c r="W538" s="83"/>
      <c r="X538" s="21"/>
      <c r="Y538" s="83"/>
      <c r="Z538" s="83"/>
      <c r="AA538" s="21"/>
      <c r="AB538" s="83"/>
      <c r="AC538" s="83"/>
      <c r="AD538" s="21"/>
      <c r="AE538" s="83"/>
      <c r="AF538" s="83"/>
      <c r="AG538" s="21"/>
      <c r="AH538" s="83"/>
      <c r="AI538" s="83"/>
      <c r="AJ538" s="21"/>
      <c r="AK538" s="83"/>
      <c r="AL538" s="83"/>
      <c r="AM538" s="21"/>
      <c r="AN538" s="83"/>
      <c r="AO538" s="83"/>
      <c r="AP538" s="21"/>
      <c r="AQ538" s="83"/>
      <c r="AR538" s="83"/>
      <c r="AS538" s="21"/>
      <c r="AT538" s="25"/>
      <c r="AU538" s="25"/>
      <c r="AV538" s="29"/>
      <c r="AW538" s="25"/>
      <c r="AX538" s="128"/>
      <c r="AY538" s="57"/>
      <c r="AZ538" s="6"/>
      <c r="BA538" s="54"/>
      <c r="BB538" s="54"/>
      <c r="BC538" s="6"/>
      <c r="BD538" s="54"/>
      <c r="BE538" s="54"/>
      <c r="BF538" s="121"/>
      <c r="BG538" s="54"/>
      <c r="BH538" s="28"/>
      <c r="BI538" s="128"/>
      <c r="BJ538" s="54"/>
      <c r="BK538" s="28"/>
      <c r="BL538" s="128"/>
      <c r="BM538" s="54"/>
      <c r="BN538" s="28"/>
      <c r="BO538" s="121"/>
      <c r="BP538" s="132"/>
      <c r="BQ538" s="56"/>
      <c r="BR538" s="25"/>
      <c r="BS538" s="25"/>
      <c r="BU538" s="121"/>
      <c r="BV538" s="25"/>
      <c r="BW538" s="242"/>
      <c r="BX538" s="121"/>
      <c r="BY538" s="25"/>
      <c r="CA538" s="121"/>
      <c r="CB538" s="25"/>
      <c r="CD538" s="121"/>
      <c r="CF538" s="28"/>
      <c r="CH538" s="241"/>
      <c r="CI538" s="28"/>
      <c r="CK538" s="433"/>
      <c r="CM538" s="121"/>
      <c r="CN538" s="241"/>
      <c r="CO538" s="241"/>
      <c r="CP538" s="241"/>
      <c r="CQ538" s="725"/>
      <c r="CR538" s="241"/>
      <c r="CS538" s="433"/>
      <c r="CT538" s="241"/>
      <c r="CU538" s="241"/>
      <c r="CV538" s="241"/>
      <c r="CW538" s="54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1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436"/>
      <c r="FJ538" s="668"/>
      <c r="FK538" s="668"/>
      <c r="FL538" s="668"/>
      <c r="FM538" s="668"/>
      <c r="FN538" s="668"/>
      <c r="FO538" s="668"/>
      <c r="FP538" s="668"/>
      <c r="FQ538" s="668"/>
      <c r="FR538" s="668"/>
      <c r="FS538" s="433"/>
      <c r="FT538" s="433"/>
      <c r="FU538" s="433"/>
      <c r="FV538" s="433"/>
      <c r="FW538" s="433"/>
      <c r="FX538" s="433"/>
      <c r="FY538" s="433"/>
      <c r="FZ538" s="433"/>
      <c r="GA538" s="433"/>
      <c r="GB538" s="433"/>
      <c r="GC538" s="433"/>
      <c r="GD538" s="433"/>
      <c r="GE538" s="433"/>
      <c r="GF538" s="433"/>
      <c r="GG538" s="241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436"/>
      <c r="HJ538" s="65"/>
      <c r="HK538" s="436"/>
      <c r="HL538" s="37"/>
      <c r="HM538" s="65"/>
      <c r="HN538" s="436"/>
      <c r="HO538" s="134"/>
      <c r="HP538" s="25"/>
      <c r="HQ538" s="436"/>
      <c r="HR538" s="45"/>
      <c r="HS538" s="29"/>
      <c r="HT538" s="25"/>
      <c r="HU538" s="25"/>
      <c r="HV538" s="25"/>
      <c r="HX538" s="432"/>
      <c r="IG538" s="432"/>
      <c r="IH538" s="432"/>
      <c r="II538" s="432"/>
      <c r="IJ538" s="432"/>
      <c r="IK538" s="432"/>
      <c r="IL538" s="432"/>
      <c r="IM538" s="432"/>
      <c r="IN538" s="432"/>
      <c r="IO538" s="432"/>
      <c r="IP538" s="432"/>
      <c r="IQ538" s="432"/>
      <c r="IR538" s="432"/>
      <c r="IS538" s="432"/>
      <c r="IT538" s="432"/>
      <c r="IU538" s="432"/>
      <c r="IV538" s="432"/>
      <c r="IW538" s="432"/>
      <c r="IX538" s="432"/>
      <c r="IY538" s="432"/>
      <c r="IZ538" s="432"/>
      <c r="JA538" s="432"/>
      <c r="JB538" s="432"/>
      <c r="JC538" s="432"/>
      <c r="JD538" s="432"/>
      <c r="JE538" s="432"/>
      <c r="JF538" s="432"/>
      <c r="JG538" s="432"/>
      <c r="JH538" s="432"/>
      <c r="JI538" s="432"/>
      <c r="JJ538" s="432"/>
      <c r="JK538" s="432"/>
      <c r="JL538" s="432"/>
      <c r="JM538" s="432"/>
      <c r="JN538" s="432"/>
      <c r="JO538" s="432"/>
      <c r="JP538" s="432"/>
      <c r="JQ538" s="432"/>
      <c r="JR538" s="432"/>
      <c r="JS538" s="432"/>
      <c r="JT538" s="432"/>
      <c r="JU538" s="432"/>
    </row>
    <row r="539" spans="1:281" s="27" customFormat="1" ht="15" hidden="1" customHeight="1" x14ac:dyDescent="0.25">
      <c r="A539" s="432"/>
      <c r="B539" s="242"/>
      <c r="C539" s="29"/>
      <c r="D539" s="53"/>
      <c r="E539" s="29"/>
      <c r="F539" s="25"/>
      <c r="G539" s="121"/>
      <c r="I539" s="29"/>
      <c r="K539" s="52"/>
      <c r="M539" s="25"/>
      <c r="N539" s="55"/>
      <c r="P539" s="29"/>
      <c r="R539" s="29"/>
      <c r="T539" s="21"/>
      <c r="U539" s="21"/>
      <c r="V539" s="83"/>
      <c r="W539" s="83"/>
      <c r="X539" s="21"/>
      <c r="Y539" s="83"/>
      <c r="Z539" s="83"/>
      <c r="AA539" s="21"/>
      <c r="AB539" s="83"/>
      <c r="AC539" s="83"/>
      <c r="AD539" s="21"/>
      <c r="AE539" s="83"/>
      <c r="AF539" s="83"/>
      <c r="AG539" s="21"/>
      <c r="AH539" s="83"/>
      <c r="AI539" s="83"/>
      <c r="AJ539" s="21"/>
      <c r="AK539" s="83"/>
      <c r="AL539" s="83"/>
      <c r="AM539" s="21"/>
      <c r="AN539" s="83"/>
      <c r="AO539" s="83"/>
      <c r="AP539" s="21"/>
      <c r="AQ539" s="83"/>
      <c r="AR539" s="83"/>
      <c r="AS539" s="21"/>
      <c r="AT539" s="25"/>
      <c r="AU539" s="25"/>
      <c r="AV539" s="29"/>
      <c r="AW539" s="25"/>
      <c r="AX539" s="128"/>
      <c r="AY539" s="57"/>
      <c r="AZ539" s="6"/>
      <c r="BA539" s="54"/>
      <c r="BB539" s="54"/>
      <c r="BC539" s="6"/>
      <c r="BD539" s="54"/>
      <c r="BE539" s="54"/>
      <c r="BF539" s="121"/>
      <c r="BG539" s="54"/>
      <c r="BH539" s="28"/>
      <c r="BI539" s="128"/>
      <c r="BJ539" s="54"/>
      <c r="BK539" s="28"/>
      <c r="BL539" s="128"/>
      <c r="BM539" s="54"/>
      <c r="BN539" s="28"/>
      <c r="BO539" s="121"/>
      <c r="BP539" s="132"/>
      <c r="BQ539" s="56"/>
      <c r="BR539" s="25"/>
      <c r="BS539" s="25"/>
      <c r="BU539" s="121"/>
      <c r="BV539" s="25"/>
      <c r="BW539" s="242"/>
      <c r="BX539" s="121"/>
      <c r="BY539" s="25"/>
      <c r="CA539" s="121"/>
      <c r="CB539" s="25"/>
      <c r="CD539" s="121"/>
      <c r="CF539" s="28"/>
      <c r="CH539" s="241"/>
      <c r="CI539" s="28"/>
      <c r="CK539" s="433"/>
      <c r="CM539" s="121"/>
      <c r="CN539" s="241"/>
      <c r="CO539" s="241"/>
      <c r="CP539" s="241"/>
      <c r="CQ539" s="725"/>
      <c r="CR539" s="241"/>
      <c r="CS539" s="433"/>
      <c r="CT539" s="241"/>
      <c r="CU539" s="241"/>
      <c r="CV539" s="241"/>
      <c r="CW539" s="54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1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436"/>
      <c r="FJ539" s="668"/>
      <c r="FK539" s="668"/>
      <c r="FL539" s="668"/>
      <c r="FM539" s="668"/>
      <c r="FN539" s="668"/>
      <c r="FO539" s="668"/>
      <c r="FP539" s="668"/>
      <c r="FQ539" s="668"/>
      <c r="FR539" s="668"/>
      <c r="FS539" s="433"/>
      <c r="FT539" s="433"/>
      <c r="FU539" s="433"/>
      <c r="FV539" s="433"/>
      <c r="FW539" s="433"/>
      <c r="FX539" s="433"/>
      <c r="FY539" s="433"/>
      <c r="FZ539" s="433"/>
      <c r="GA539" s="433"/>
      <c r="GB539" s="433"/>
      <c r="GC539" s="433"/>
      <c r="GD539" s="433"/>
      <c r="GE539" s="433"/>
      <c r="GF539" s="433"/>
      <c r="GG539" s="241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436"/>
      <c r="HJ539" s="65"/>
      <c r="HK539" s="436"/>
      <c r="HL539" s="37"/>
      <c r="HM539" s="65"/>
      <c r="HN539" s="436"/>
      <c r="HO539" s="134"/>
      <c r="HP539" s="25"/>
      <c r="HQ539" s="436"/>
      <c r="HR539" s="45"/>
      <c r="HS539" s="29"/>
      <c r="HT539" s="25"/>
      <c r="HU539" s="25"/>
      <c r="HV539" s="25"/>
      <c r="HX539" s="432"/>
      <c r="IG539" s="432"/>
      <c r="IH539" s="432"/>
      <c r="II539" s="432"/>
      <c r="IJ539" s="432"/>
      <c r="IK539" s="432"/>
      <c r="IL539" s="432"/>
      <c r="IM539" s="432"/>
      <c r="IN539" s="432"/>
      <c r="IO539" s="432"/>
      <c r="IP539" s="432"/>
      <c r="IQ539" s="432"/>
      <c r="IR539" s="432"/>
      <c r="IS539" s="432"/>
      <c r="IT539" s="432"/>
      <c r="IU539" s="432"/>
      <c r="IV539" s="432"/>
      <c r="IW539" s="432"/>
      <c r="IX539" s="432"/>
      <c r="IY539" s="432"/>
      <c r="IZ539" s="432"/>
      <c r="JA539" s="432"/>
      <c r="JB539" s="432"/>
      <c r="JC539" s="432"/>
      <c r="JD539" s="432"/>
      <c r="JE539" s="432"/>
      <c r="JF539" s="432"/>
      <c r="JG539" s="432"/>
      <c r="JH539" s="432"/>
      <c r="JI539" s="432"/>
      <c r="JJ539" s="432"/>
      <c r="JK539" s="432"/>
      <c r="JL539" s="432"/>
      <c r="JM539" s="432"/>
      <c r="JN539" s="432"/>
      <c r="JO539" s="432"/>
      <c r="JP539" s="432"/>
      <c r="JQ539" s="432"/>
      <c r="JR539" s="432"/>
      <c r="JS539" s="432"/>
      <c r="JT539" s="432"/>
      <c r="JU539" s="432"/>
    </row>
    <row r="540" spans="1:281" s="27" customFormat="1" ht="15" hidden="1" customHeight="1" x14ac:dyDescent="0.25">
      <c r="A540" s="432"/>
      <c r="B540" s="242"/>
      <c r="C540" s="29"/>
      <c r="D540" s="53"/>
      <c r="E540" s="29"/>
      <c r="F540" s="25"/>
      <c r="G540" s="121"/>
      <c r="I540" s="29"/>
      <c r="K540" s="52"/>
      <c r="M540" s="25"/>
      <c r="N540" s="55"/>
      <c r="P540" s="29"/>
      <c r="R540" s="29"/>
      <c r="T540" s="21"/>
      <c r="U540" s="21"/>
      <c r="V540" s="83"/>
      <c r="W540" s="83"/>
      <c r="X540" s="21"/>
      <c r="Y540" s="83"/>
      <c r="Z540" s="83"/>
      <c r="AA540" s="21"/>
      <c r="AB540" s="83"/>
      <c r="AC540" s="83"/>
      <c r="AD540" s="21"/>
      <c r="AE540" s="83"/>
      <c r="AF540" s="83"/>
      <c r="AG540" s="21"/>
      <c r="AH540" s="83"/>
      <c r="AI540" s="83"/>
      <c r="AJ540" s="21"/>
      <c r="AK540" s="83"/>
      <c r="AL540" s="83"/>
      <c r="AM540" s="21"/>
      <c r="AN540" s="83"/>
      <c r="AO540" s="83"/>
      <c r="AP540" s="21"/>
      <c r="AQ540" s="83"/>
      <c r="AR540" s="83"/>
      <c r="AS540" s="21"/>
      <c r="AT540" s="25"/>
      <c r="AU540" s="25"/>
      <c r="AV540" s="29"/>
      <c r="AW540" s="25"/>
      <c r="AX540" s="128"/>
      <c r="AY540" s="57"/>
      <c r="AZ540" s="6"/>
      <c r="BA540" s="54"/>
      <c r="BB540" s="54"/>
      <c r="BC540" s="6"/>
      <c r="BD540" s="54"/>
      <c r="BE540" s="54"/>
      <c r="BF540" s="121"/>
      <c r="BG540" s="54"/>
      <c r="BH540" s="28"/>
      <c r="BI540" s="128"/>
      <c r="BJ540" s="54"/>
      <c r="BK540" s="28"/>
      <c r="BL540" s="128"/>
      <c r="BM540" s="54"/>
      <c r="BN540" s="28"/>
      <c r="BO540" s="121"/>
      <c r="BP540" s="132"/>
      <c r="BQ540" s="56"/>
      <c r="BR540" s="25"/>
      <c r="BS540" s="25"/>
      <c r="BU540" s="121"/>
      <c r="BV540" s="25"/>
      <c r="BW540" s="242"/>
      <c r="BX540" s="121"/>
      <c r="BY540" s="25"/>
      <c r="CA540" s="121"/>
      <c r="CB540" s="25"/>
      <c r="CD540" s="121"/>
      <c r="CF540" s="28"/>
      <c r="CH540" s="241"/>
      <c r="CI540" s="28"/>
      <c r="CK540" s="433"/>
      <c r="CM540" s="121"/>
      <c r="CN540" s="241"/>
      <c r="CO540" s="241"/>
      <c r="CP540" s="241"/>
      <c r="CQ540" s="725"/>
      <c r="CR540" s="241"/>
      <c r="CS540" s="433"/>
      <c r="CT540" s="241"/>
      <c r="CU540" s="241"/>
      <c r="CV540" s="241"/>
      <c r="CW540" s="54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1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436"/>
      <c r="FJ540" s="668"/>
      <c r="FK540" s="668"/>
      <c r="FL540" s="668"/>
      <c r="FM540" s="668"/>
      <c r="FN540" s="668"/>
      <c r="FO540" s="668"/>
      <c r="FP540" s="668"/>
      <c r="FQ540" s="668"/>
      <c r="FR540" s="668"/>
      <c r="FS540" s="433"/>
      <c r="FT540" s="433"/>
      <c r="FU540" s="433"/>
      <c r="FV540" s="433"/>
      <c r="FW540" s="433"/>
      <c r="FX540" s="433"/>
      <c r="FY540" s="433"/>
      <c r="FZ540" s="433"/>
      <c r="GA540" s="433"/>
      <c r="GB540" s="433"/>
      <c r="GC540" s="433"/>
      <c r="GD540" s="433"/>
      <c r="GE540" s="433"/>
      <c r="GF540" s="433"/>
      <c r="GG540" s="241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436"/>
      <c r="HJ540" s="65"/>
      <c r="HK540" s="436"/>
      <c r="HL540" s="37"/>
      <c r="HM540" s="65"/>
      <c r="HN540" s="436"/>
      <c r="HO540" s="134"/>
      <c r="HP540" s="25"/>
      <c r="HQ540" s="436"/>
      <c r="HR540" s="45"/>
      <c r="HS540" s="29"/>
      <c r="HT540" s="25"/>
      <c r="HU540" s="25"/>
      <c r="HV540" s="25"/>
      <c r="HX540" s="432"/>
      <c r="IG540" s="432"/>
      <c r="IH540" s="432"/>
      <c r="II540" s="432"/>
      <c r="IJ540" s="432"/>
      <c r="IK540" s="432"/>
      <c r="IL540" s="432"/>
      <c r="IM540" s="432"/>
      <c r="IN540" s="432"/>
      <c r="IO540" s="432"/>
      <c r="IP540" s="432"/>
      <c r="IQ540" s="432"/>
      <c r="IR540" s="432"/>
      <c r="IS540" s="432"/>
      <c r="IT540" s="432"/>
      <c r="IU540" s="432"/>
      <c r="IV540" s="432"/>
      <c r="IW540" s="432"/>
      <c r="IX540" s="432"/>
      <c r="IY540" s="432"/>
      <c r="IZ540" s="432"/>
      <c r="JA540" s="432"/>
      <c r="JB540" s="432"/>
      <c r="JC540" s="432"/>
      <c r="JD540" s="432"/>
      <c r="JE540" s="432"/>
      <c r="JF540" s="432"/>
      <c r="JG540" s="432"/>
      <c r="JH540" s="432"/>
      <c r="JI540" s="432"/>
      <c r="JJ540" s="432"/>
      <c r="JK540" s="432"/>
      <c r="JL540" s="432"/>
      <c r="JM540" s="432"/>
      <c r="JN540" s="432"/>
      <c r="JO540" s="432"/>
      <c r="JP540" s="432"/>
      <c r="JQ540" s="432"/>
      <c r="JR540" s="432"/>
      <c r="JS540" s="432"/>
      <c r="JT540" s="432"/>
      <c r="JU540" s="432"/>
    </row>
    <row r="541" spans="1:281" s="27" customFormat="1" ht="15" hidden="1" customHeight="1" x14ac:dyDescent="0.25">
      <c r="A541" s="432"/>
      <c r="B541" s="242"/>
      <c r="C541" s="29"/>
      <c r="D541" s="53"/>
      <c r="E541" s="29"/>
      <c r="F541" s="25"/>
      <c r="G541" s="121"/>
      <c r="I541" s="29"/>
      <c r="K541" s="52"/>
      <c r="M541" s="25"/>
      <c r="N541" s="55"/>
      <c r="P541" s="29"/>
      <c r="R541" s="29"/>
      <c r="T541" s="21"/>
      <c r="U541" s="21"/>
      <c r="V541" s="83"/>
      <c r="W541" s="83"/>
      <c r="X541" s="21"/>
      <c r="Y541" s="83"/>
      <c r="Z541" s="83"/>
      <c r="AA541" s="21"/>
      <c r="AB541" s="83"/>
      <c r="AC541" s="83"/>
      <c r="AD541" s="21"/>
      <c r="AE541" s="83"/>
      <c r="AF541" s="83"/>
      <c r="AG541" s="21"/>
      <c r="AH541" s="83"/>
      <c r="AI541" s="83"/>
      <c r="AJ541" s="21"/>
      <c r="AK541" s="83"/>
      <c r="AL541" s="83"/>
      <c r="AM541" s="21"/>
      <c r="AN541" s="83"/>
      <c r="AO541" s="83"/>
      <c r="AP541" s="21"/>
      <c r="AQ541" s="83"/>
      <c r="AR541" s="83"/>
      <c r="AS541" s="21"/>
      <c r="AT541" s="25"/>
      <c r="AU541" s="25"/>
      <c r="AV541" s="29"/>
      <c r="AW541" s="25"/>
      <c r="AX541" s="128"/>
      <c r="AY541" s="57"/>
      <c r="AZ541" s="6"/>
      <c r="BA541" s="54"/>
      <c r="BB541" s="54"/>
      <c r="BC541" s="6"/>
      <c r="BD541" s="54"/>
      <c r="BE541" s="54"/>
      <c r="BF541" s="121"/>
      <c r="BG541" s="54"/>
      <c r="BH541" s="28"/>
      <c r="BI541" s="128"/>
      <c r="BJ541" s="54"/>
      <c r="BK541" s="28"/>
      <c r="BL541" s="128"/>
      <c r="BM541" s="54"/>
      <c r="BN541" s="28"/>
      <c r="BO541" s="121"/>
      <c r="BP541" s="132"/>
      <c r="BQ541" s="56"/>
      <c r="BR541" s="25"/>
      <c r="BS541" s="25"/>
      <c r="BU541" s="121"/>
      <c r="BV541" s="25"/>
      <c r="BW541" s="242"/>
      <c r="BX541" s="121"/>
      <c r="BY541" s="25"/>
      <c r="CA541" s="121"/>
      <c r="CB541" s="25"/>
      <c r="CD541" s="121"/>
      <c r="CF541" s="28"/>
      <c r="CH541" s="241"/>
      <c r="CI541" s="28"/>
      <c r="CK541" s="433"/>
      <c r="CM541" s="121"/>
      <c r="CN541" s="241"/>
      <c r="CO541" s="241"/>
      <c r="CP541" s="241"/>
      <c r="CQ541" s="725"/>
      <c r="CR541" s="241"/>
      <c r="CS541" s="433"/>
      <c r="CT541" s="241"/>
      <c r="CU541" s="241"/>
      <c r="CV541" s="241"/>
      <c r="CW541" s="54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1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436"/>
      <c r="FJ541" s="668"/>
      <c r="FK541" s="668"/>
      <c r="FL541" s="668"/>
      <c r="FM541" s="668"/>
      <c r="FN541" s="668"/>
      <c r="FO541" s="668"/>
      <c r="FP541" s="668"/>
      <c r="FQ541" s="668"/>
      <c r="FR541" s="668"/>
      <c r="FS541" s="433"/>
      <c r="FT541" s="433"/>
      <c r="FU541" s="433"/>
      <c r="FV541" s="433"/>
      <c r="FW541" s="433"/>
      <c r="FX541" s="433"/>
      <c r="FY541" s="433"/>
      <c r="FZ541" s="433"/>
      <c r="GA541" s="433"/>
      <c r="GB541" s="433"/>
      <c r="GC541" s="433"/>
      <c r="GD541" s="433"/>
      <c r="GE541" s="433"/>
      <c r="GF541" s="433"/>
      <c r="GG541" s="241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436"/>
      <c r="HJ541" s="65"/>
      <c r="HK541" s="436"/>
      <c r="HL541" s="37"/>
      <c r="HM541" s="65"/>
      <c r="HN541" s="436"/>
      <c r="HO541" s="134"/>
      <c r="HP541" s="25"/>
      <c r="HQ541" s="436"/>
      <c r="HR541" s="45"/>
      <c r="HS541" s="29"/>
      <c r="HT541" s="25"/>
      <c r="HU541" s="25"/>
      <c r="HV541" s="25"/>
      <c r="HX541" s="432"/>
      <c r="IG541" s="432"/>
      <c r="IH541" s="432"/>
      <c r="II541" s="432"/>
      <c r="IJ541" s="432"/>
      <c r="IK541" s="432"/>
      <c r="IL541" s="432"/>
      <c r="IM541" s="432"/>
      <c r="IN541" s="432"/>
      <c r="IO541" s="432"/>
      <c r="IP541" s="432"/>
      <c r="IQ541" s="432"/>
      <c r="IR541" s="432"/>
      <c r="IS541" s="432"/>
      <c r="IT541" s="432"/>
      <c r="IU541" s="432"/>
      <c r="IV541" s="432"/>
      <c r="IW541" s="432"/>
      <c r="IX541" s="432"/>
      <c r="IY541" s="432"/>
      <c r="IZ541" s="432"/>
      <c r="JA541" s="432"/>
      <c r="JB541" s="432"/>
      <c r="JC541" s="432"/>
      <c r="JD541" s="432"/>
      <c r="JE541" s="432"/>
      <c r="JF541" s="432"/>
      <c r="JG541" s="432"/>
      <c r="JH541" s="432"/>
      <c r="JI541" s="432"/>
      <c r="JJ541" s="432"/>
      <c r="JK541" s="432"/>
      <c r="JL541" s="432"/>
      <c r="JM541" s="432"/>
      <c r="JN541" s="432"/>
      <c r="JO541" s="432"/>
      <c r="JP541" s="432"/>
      <c r="JQ541" s="432"/>
      <c r="JR541" s="432"/>
      <c r="JS541" s="432"/>
      <c r="JT541" s="432"/>
      <c r="JU541" s="432"/>
    </row>
    <row r="542" spans="1:281" s="27" customFormat="1" ht="15" hidden="1" customHeight="1" x14ac:dyDescent="0.25">
      <c r="A542" s="432"/>
      <c r="B542" s="242"/>
      <c r="C542" s="29"/>
      <c r="D542" s="53"/>
      <c r="E542" s="29"/>
      <c r="F542" s="25"/>
      <c r="G542" s="121"/>
      <c r="I542" s="29"/>
      <c r="K542" s="52"/>
      <c r="M542" s="25"/>
      <c r="N542" s="55"/>
      <c r="P542" s="29"/>
      <c r="R542" s="29"/>
      <c r="T542" s="21"/>
      <c r="U542" s="21"/>
      <c r="V542" s="83"/>
      <c r="W542" s="83"/>
      <c r="X542" s="21"/>
      <c r="Y542" s="83"/>
      <c r="Z542" s="83"/>
      <c r="AA542" s="21"/>
      <c r="AB542" s="83"/>
      <c r="AC542" s="83"/>
      <c r="AD542" s="21"/>
      <c r="AE542" s="83"/>
      <c r="AF542" s="83"/>
      <c r="AG542" s="21"/>
      <c r="AH542" s="83"/>
      <c r="AI542" s="83"/>
      <c r="AJ542" s="21"/>
      <c r="AK542" s="83"/>
      <c r="AL542" s="83"/>
      <c r="AM542" s="21"/>
      <c r="AN542" s="83"/>
      <c r="AO542" s="83"/>
      <c r="AP542" s="21"/>
      <c r="AQ542" s="83"/>
      <c r="AR542" s="83"/>
      <c r="AS542" s="21"/>
      <c r="AT542" s="25"/>
      <c r="AU542" s="25"/>
      <c r="AV542" s="29"/>
      <c r="AW542" s="25"/>
      <c r="AX542" s="128"/>
      <c r="AY542" s="57"/>
      <c r="AZ542" s="6"/>
      <c r="BA542" s="54"/>
      <c r="BB542" s="54"/>
      <c r="BC542" s="6"/>
      <c r="BD542" s="54"/>
      <c r="BE542" s="54"/>
      <c r="BF542" s="121"/>
      <c r="BG542" s="54"/>
      <c r="BH542" s="28"/>
      <c r="BI542" s="128"/>
      <c r="BJ542" s="54"/>
      <c r="BK542" s="28"/>
      <c r="BL542" s="128"/>
      <c r="BM542" s="54"/>
      <c r="BN542" s="28"/>
      <c r="BO542" s="121"/>
      <c r="BP542" s="132"/>
      <c r="BQ542" s="56"/>
      <c r="BR542" s="25"/>
      <c r="BS542" s="25"/>
      <c r="BU542" s="121"/>
      <c r="BV542" s="25"/>
      <c r="BW542" s="242"/>
      <c r="BX542" s="121"/>
      <c r="BY542" s="25"/>
      <c r="CA542" s="121"/>
      <c r="CB542" s="25"/>
      <c r="CD542" s="121"/>
      <c r="CF542" s="28"/>
      <c r="CH542" s="241"/>
      <c r="CI542" s="28"/>
      <c r="CK542" s="433"/>
      <c r="CM542" s="121"/>
      <c r="CN542" s="241"/>
      <c r="CO542" s="241"/>
      <c r="CP542" s="241"/>
      <c r="CQ542" s="725"/>
      <c r="CR542" s="241"/>
      <c r="CS542" s="433"/>
      <c r="CT542" s="241"/>
      <c r="CU542" s="241"/>
      <c r="CV542" s="241"/>
      <c r="CW542" s="54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1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436"/>
      <c r="FJ542" s="668"/>
      <c r="FK542" s="668"/>
      <c r="FL542" s="668"/>
      <c r="FM542" s="668"/>
      <c r="FN542" s="668"/>
      <c r="FO542" s="668"/>
      <c r="FP542" s="668"/>
      <c r="FQ542" s="668"/>
      <c r="FR542" s="668"/>
      <c r="FS542" s="433"/>
      <c r="FT542" s="433"/>
      <c r="FU542" s="433"/>
      <c r="FV542" s="433"/>
      <c r="FW542" s="433"/>
      <c r="FX542" s="433"/>
      <c r="FY542" s="433"/>
      <c r="FZ542" s="433"/>
      <c r="GA542" s="433"/>
      <c r="GB542" s="433"/>
      <c r="GC542" s="433"/>
      <c r="GD542" s="433"/>
      <c r="GE542" s="433"/>
      <c r="GF542" s="433"/>
      <c r="GG542" s="241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436"/>
      <c r="HJ542" s="65"/>
      <c r="HK542" s="436"/>
      <c r="HL542" s="37"/>
      <c r="HM542" s="65"/>
      <c r="HN542" s="436"/>
      <c r="HO542" s="134"/>
      <c r="HP542" s="25"/>
      <c r="HQ542" s="436"/>
      <c r="HR542" s="45"/>
      <c r="HS542" s="29"/>
      <c r="HT542" s="25"/>
      <c r="HU542" s="25"/>
      <c r="HV542" s="25"/>
      <c r="HX542" s="432"/>
      <c r="IG542" s="432"/>
      <c r="IH542" s="432"/>
      <c r="II542" s="432"/>
      <c r="IJ542" s="432"/>
      <c r="IK542" s="432"/>
      <c r="IL542" s="432"/>
      <c r="IM542" s="432"/>
      <c r="IN542" s="432"/>
      <c r="IO542" s="432"/>
      <c r="IP542" s="432"/>
      <c r="IQ542" s="432"/>
      <c r="IR542" s="432"/>
      <c r="IS542" s="432"/>
      <c r="IT542" s="432"/>
      <c r="IU542" s="432"/>
      <c r="IV542" s="432"/>
      <c r="IW542" s="432"/>
      <c r="IX542" s="432"/>
      <c r="IY542" s="432"/>
      <c r="IZ542" s="432"/>
      <c r="JA542" s="432"/>
      <c r="JB542" s="432"/>
      <c r="JC542" s="432"/>
      <c r="JD542" s="432"/>
      <c r="JE542" s="432"/>
      <c r="JF542" s="432"/>
      <c r="JG542" s="432"/>
      <c r="JH542" s="432"/>
      <c r="JI542" s="432"/>
      <c r="JJ542" s="432"/>
      <c r="JK542" s="432"/>
      <c r="JL542" s="432"/>
      <c r="JM542" s="432"/>
      <c r="JN542" s="432"/>
      <c r="JO542" s="432"/>
      <c r="JP542" s="432"/>
      <c r="JQ542" s="432"/>
      <c r="JR542" s="432"/>
      <c r="JS542" s="432"/>
      <c r="JT542" s="432"/>
      <c r="JU542" s="432"/>
    </row>
    <row r="543" spans="1:281" s="27" customFormat="1" ht="15" hidden="1" customHeight="1" x14ac:dyDescent="0.25">
      <c r="A543" s="432"/>
      <c r="B543" s="242"/>
      <c r="C543" s="29"/>
      <c r="D543" s="53"/>
      <c r="E543" s="29"/>
      <c r="F543" s="25"/>
      <c r="G543" s="121"/>
      <c r="I543" s="29"/>
      <c r="K543" s="52"/>
      <c r="M543" s="25"/>
      <c r="N543" s="55"/>
      <c r="P543" s="29"/>
      <c r="R543" s="29"/>
      <c r="T543" s="21"/>
      <c r="U543" s="21"/>
      <c r="V543" s="83"/>
      <c r="W543" s="83"/>
      <c r="X543" s="21"/>
      <c r="Y543" s="83"/>
      <c r="Z543" s="83"/>
      <c r="AA543" s="21"/>
      <c r="AB543" s="83"/>
      <c r="AC543" s="83"/>
      <c r="AD543" s="21"/>
      <c r="AE543" s="83"/>
      <c r="AF543" s="83"/>
      <c r="AG543" s="21"/>
      <c r="AH543" s="83"/>
      <c r="AI543" s="83"/>
      <c r="AJ543" s="21"/>
      <c r="AK543" s="83"/>
      <c r="AL543" s="83"/>
      <c r="AM543" s="21"/>
      <c r="AN543" s="83"/>
      <c r="AO543" s="83"/>
      <c r="AP543" s="21"/>
      <c r="AQ543" s="83"/>
      <c r="AR543" s="83"/>
      <c r="AS543" s="21"/>
      <c r="AT543" s="25"/>
      <c r="AU543" s="25"/>
      <c r="AV543" s="29"/>
      <c r="AW543" s="25"/>
      <c r="AX543" s="128"/>
      <c r="AY543" s="57"/>
      <c r="AZ543" s="6"/>
      <c r="BA543" s="54"/>
      <c r="BB543" s="54"/>
      <c r="BC543" s="6"/>
      <c r="BD543" s="54"/>
      <c r="BE543" s="54"/>
      <c r="BF543" s="121"/>
      <c r="BG543" s="54"/>
      <c r="BH543" s="28"/>
      <c r="BI543" s="128"/>
      <c r="BJ543" s="54"/>
      <c r="BK543" s="28"/>
      <c r="BL543" s="128"/>
      <c r="BM543" s="54"/>
      <c r="BN543" s="28"/>
      <c r="BO543" s="121"/>
      <c r="BP543" s="132"/>
      <c r="BQ543" s="56"/>
      <c r="BR543" s="25"/>
      <c r="BS543" s="25"/>
      <c r="BU543" s="121"/>
      <c r="BV543" s="25"/>
      <c r="BW543" s="242"/>
      <c r="BX543" s="121"/>
      <c r="BY543" s="25"/>
      <c r="CA543" s="121"/>
      <c r="CB543" s="25"/>
      <c r="CD543" s="121"/>
      <c r="CF543" s="28"/>
      <c r="CH543" s="241"/>
      <c r="CI543" s="28"/>
      <c r="CK543" s="433"/>
      <c r="CM543" s="121"/>
      <c r="CN543" s="241"/>
      <c r="CO543" s="241"/>
      <c r="CP543" s="241"/>
      <c r="CQ543" s="725"/>
      <c r="CR543" s="241"/>
      <c r="CS543" s="433"/>
      <c r="CT543" s="241"/>
      <c r="CU543" s="241"/>
      <c r="CV543" s="241"/>
      <c r="CW543" s="54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436"/>
      <c r="FJ543" s="668"/>
      <c r="FK543" s="668"/>
      <c r="FL543" s="668"/>
      <c r="FM543" s="668"/>
      <c r="FN543" s="668"/>
      <c r="FO543" s="668"/>
      <c r="FP543" s="668"/>
      <c r="FQ543" s="668"/>
      <c r="FR543" s="668"/>
      <c r="FS543" s="433"/>
      <c r="FT543" s="433"/>
      <c r="FU543" s="433"/>
      <c r="FV543" s="433"/>
      <c r="FW543" s="433"/>
      <c r="FX543" s="433"/>
      <c r="FY543" s="433"/>
      <c r="FZ543" s="433"/>
      <c r="GA543" s="433"/>
      <c r="GB543" s="433"/>
      <c r="GC543" s="433"/>
      <c r="GD543" s="433"/>
      <c r="GE543" s="433"/>
      <c r="GF543" s="433"/>
      <c r="GG543" s="241"/>
      <c r="GH543" s="65"/>
      <c r="GI543" s="65"/>
      <c r="GJ543" s="65"/>
      <c r="GK543" s="65"/>
      <c r="GL543" s="65"/>
      <c r="GM543" s="65"/>
      <c r="GN543" s="65"/>
      <c r="GO543" s="65"/>
      <c r="GP543" s="65"/>
      <c r="GQ543" s="65"/>
      <c r="GR543" s="65"/>
      <c r="GS543" s="65"/>
      <c r="GT543" s="65"/>
      <c r="GU543" s="65"/>
      <c r="GV543" s="65"/>
      <c r="GW543" s="65"/>
      <c r="GX543" s="65"/>
      <c r="GY543" s="65"/>
      <c r="GZ543" s="65"/>
      <c r="HA543" s="65"/>
      <c r="HB543" s="65"/>
      <c r="HC543" s="65"/>
      <c r="HD543" s="65"/>
      <c r="HE543" s="65"/>
      <c r="HF543" s="65"/>
      <c r="HG543" s="65"/>
      <c r="HH543" s="65"/>
      <c r="HI543" s="436"/>
      <c r="HJ543" s="65"/>
      <c r="HK543" s="436"/>
      <c r="HL543" s="37"/>
      <c r="HM543" s="65"/>
      <c r="HN543" s="436"/>
      <c r="HO543" s="134"/>
      <c r="HP543" s="25"/>
      <c r="HQ543" s="436"/>
      <c r="HR543" s="45"/>
      <c r="HS543" s="29"/>
      <c r="HT543" s="25"/>
      <c r="HU543" s="25"/>
      <c r="HV543" s="25"/>
      <c r="HX543" s="432"/>
      <c r="IG543" s="432"/>
      <c r="IH543" s="432"/>
      <c r="II543" s="432"/>
      <c r="IJ543" s="432"/>
      <c r="IK543" s="432"/>
      <c r="IL543" s="432"/>
      <c r="IM543" s="432"/>
      <c r="IN543" s="432"/>
      <c r="IO543" s="432"/>
      <c r="IP543" s="432"/>
      <c r="IQ543" s="432"/>
      <c r="IR543" s="432"/>
      <c r="IS543" s="432"/>
      <c r="IT543" s="432"/>
      <c r="IU543" s="432"/>
      <c r="IV543" s="432"/>
      <c r="IW543" s="432"/>
      <c r="IX543" s="432"/>
      <c r="IY543" s="432"/>
      <c r="IZ543" s="432"/>
      <c r="JA543" s="432"/>
      <c r="JB543" s="432"/>
      <c r="JC543" s="432"/>
      <c r="JD543" s="432"/>
      <c r="JE543" s="432"/>
      <c r="JF543" s="432"/>
      <c r="JG543" s="432"/>
      <c r="JH543" s="432"/>
      <c r="JI543" s="432"/>
      <c r="JJ543" s="432"/>
      <c r="JK543" s="432"/>
      <c r="JL543" s="432"/>
      <c r="JM543" s="432"/>
      <c r="JN543" s="432"/>
      <c r="JO543" s="432"/>
      <c r="JP543" s="432"/>
      <c r="JQ543" s="432"/>
      <c r="JR543" s="432"/>
      <c r="JS543" s="432"/>
      <c r="JT543" s="432"/>
      <c r="JU543" s="432"/>
    </row>
    <row r="544" spans="1:281" s="27" customFormat="1" ht="15" hidden="1" customHeight="1" x14ac:dyDescent="0.25">
      <c r="A544" s="432"/>
      <c r="B544" s="242"/>
      <c r="C544" s="29"/>
      <c r="D544" s="53"/>
      <c r="E544" s="29"/>
      <c r="F544" s="25"/>
      <c r="G544" s="121"/>
      <c r="I544" s="29"/>
      <c r="K544" s="52"/>
      <c r="M544" s="25"/>
      <c r="N544" s="55"/>
      <c r="P544" s="29"/>
      <c r="R544" s="29"/>
      <c r="T544" s="21"/>
      <c r="U544" s="21"/>
      <c r="V544" s="83"/>
      <c r="W544" s="83"/>
      <c r="X544" s="21"/>
      <c r="Y544" s="83"/>
      <c r="Z544" s="83"/>
      <c r="AA544" s="21"/>
      <c r="AB544" s="83"/>
      <c r="AC544" s="83"/>
      <c r="AD544" s="21"/>
      <c r="AE544" s="83"/>
      <c r="AF544" s="83"/>
      <c r="AG544" s="21"/>
      <c r="AH544" s="83"/>
      <c r="AI544" s="83"/>
      <c r="AJ544" s="21"/>
      <c r="AK544" s="83"/>
      <c r="AL544" s="83"/>
      <c r="AM544" s="21"/>
      <c r="AN544" s="83"/>
      <c r="AO544" s="83"/>
      <c r="AP544" s="21"/>
      <c r="AQ544" s="83"/>
      <c r="AR544" s="83"/>
      <c r="AS544" s="21"/>
      <c r="AT544" s="25"/>
      <c r="AU544" s="25"/>
      <c r="AV544" s="29"/>
      <c r="AW544" s="25"/>
      <c r="AX544" s="128"/>
      <c r="AY544" s="57"/>
      <c r="AZ544" s="6"/>
      <c r="BA544" s="54"/>
      <c r="BB544" s="54"/>
      <c r="BC544" s="6"/>
      <c r="BD544" s="54"/>
      <c r="BE544" s="54"/>
      <c r="BF544" s="121"/>
      <c r="BG544" s="54"/>
      <c r="BH544" s="28"/>
      <c r="BI544" s="128"/>
      <c r="BJ544" s="54"/>
      <c r="BK544" s="28"/>
      <c r="BL544" s="128"/>
      <c r="BM544" s="54"/>
      <c r="BN544" s="28"/>
      <c r="BO544" s="121"/>
      <c r="BP544" s="132"/>
      <c r="BQ544" s="56"/>
      <c r="BR544" s="25"/>
      <c r="BS544" s="25"/>
      <c r="BU544" s="121"/>
      <c r="BV544" s="25"/>
      <c r="BW544" s="242"/>
      <c r="BX544" s="121"/>
      <c r="BY544" s="25"/>
      <c r="CA544" s="121"/>
      <c r="CB544" s="25"/>
      <c r="CD544" s="121"/>
      <c r="CF544" s="28"/>
      <c r="CH544" s="241"/>
      <c r="CI544" s="28"/>
      <c r="CK544" s="433"/>
      <c r="CM544" s="121"/>
      <c r="CN544" s="241"/>
      <c r="CO544" s="241"/>
      <c r="CP544" s="241"/>
      <c r="CQ544" s="725"/>
      <c r="CR544" s="241"/>
      <c r="CS544" s="433"/>
      <c r="CT544" s="241"/>
      <c r="CU544" s="241"/>
      <c r="CV544" s="241"/>
      <c r="CW544" s="54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1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436"/>
      <c r="FJ544" s="668"/>
      <c r="FK544" s="668"/>
      <c r="FL544" s="668"/>
      <c r="FM544" s="668"/>
      <c r="FN544" s="668"/>
      <c r="FO544" s="668"/>
      <c r="FP544" s="668"/>
      <c r="FQ544" s="668"/>
      <c r="FR544" s="668"/>
      <c r="FS544" s="433"/>
      <c r="FT544" s="433"/>
      <c r="FU544" s="433"/>
      <c r="FV544" s="433"/>
      <c r="FW544" s="433"/>
      <c r="FX544" s="433"/>
      <c r="FY544" s="433"/>
      <c r="FZ544" s="433"/>
      <c r="GA544" s="433"/>
      <c r="GB544" s="433"/>
      <c r="GC544" s="433"/>
      <c r="GD544" s="433"/>
      <c r="GE544" s="433"/>
      <c r="GF544" s="433"/>
      <c r="GG544" s="241"/>
      <c r="GH544" s="65"/>
      <c r="GI544" s="65"/>
      <c r="GJ544" s="65"/>
      <c r="GK544" s="65"/>
      <c r="GL544" s="65"/>
      <c r="GM544" s="65"/>
      <c r="GN544" s="65"/>
      <c r="GO544" s="65"/>
      <c r="GP544" s="65"/>
      <c r="GQ544" s="65"/>
      <c r="GR544" s="65"/>
      <c r="GS544" s="65"/>
      <c r="GT544" s="65"/>
      <c r="GU544" s="65"/>
      <c r="GV544" s="65"/>
      <c r="GW544" s="65"/>
      <c r="GX544" s="65"/>
      <c r="GY544" s="65"/>
      <c r="GZ544" s="65"/>
      <c r="HA544" s="65"/>
      <c r="HB544" s="65"/>
      <c r="HC544" s="65"/>
      <c r="HD544" s="65"/>
      <c r="HE544" s="65"/>
      <c r="HF544" s="65"/>
      <c r="HG544" s="65"/>
      <c r="HH544" s="65"/>
      <c r="HI544" s="436"/>
      <c r="HJ544" s="65"/>
      <c r="HK544" s="436"/>
      <c r="HL544" s="37"/>
      <c r="HM544" s="65"/>
      <c r="HN544" s="436"/>
      <c r="HO544" s="134"/>
      <c r="HP544" s="25"/>
      <c r="HQ544" s="436"/>
      <c r="HR544" s="45"/>
      <c r="HS544" s="29"/>
      <c r="HT544" s="25"/>
      <c r="HU544" s="25"/>
      <c r="HV544" s="25"/>
      <c r="HX544" s="432"/>
      <c r="IG544" s="432"/>
      <c r="IH544" s="432"/>
      <c r="II544" s="432"/>
      <c r="IJ544" s="432"/>
      <c r="IK544" s="432"/>
      <c r="IL544" s="432"/>
      <c r="IM544" s="432"/>
      <c r="IN544" s="432"/>
      <c r="IO544" s="432"/>
      <c r="IP544" s="432"/>
      <c r="IQ544" s="432"/>
      <c r="IR544" s="432"/>
      <c r="IS544" s="432"/>
      <c r="IT544" s="432"/>
      <c r="IU544" s="432"/>
      <c r="IV544" s="432"/>
      <c r="IW544" s="432"/>
      <c r="IX544" s="432"/>
      <c r="IY544" s="432"/>
      <c r="IZ544" s="432"/>
      <c r="JA544" s="432"/>
      <c r="JB544" s="432"/>
      <c r="JC544" s="432"/>
      <c r="JD544" s="432"/>
      <c r="JE544" s="432"/>
      <c r="JF544" s="432"/>
      <c r="JG544" s="432"/>
      <c r="JH544" s="432"/>
      <c r="JI544" s="432"/>
      <c r="JJ544" s="432"/>
      <c r="JK544" s="432"/>
      <c r="JL544" s="432"/>
      <c r="JM544" s="432"/>
      <c r="JN544" s="432"/>
      <c r="JO544" s="432"/>
      <c r="JP544" s="432"/>
      <c r="JQ544" s="432"/>
      <c r="JR544" s="432"/>
      <c r="JS544" s="432"/>
      <c r="JT544" s="432"/>
      <c r="JU544" s="432"/>
    </row>
    <row r="545" spans="1:281" s="27" customFormat="1" ht="15" hidden="1" customHeight="1" x14ac:dyDescent="0.25">
      <c r="A545" s="432"/>
      <c r="B545" s="242"/>
      <c r="C545" s="29"/>
      <c r="D545" s="58"/>
      <c r="E545" s="29"/>
      <c r="F545" s="25"/>
      <c r="G545" s="121"/>
      <c r="I545" s="29"/>
      <c r="K545" s="52"/>
      <c r="M545" s="25"/>
      <c r="N545" s="55"/>
      <c r="P545" s="29"/>
      <c r="R545" s="29"/>
      <c r="T545" s="21"/>
      <c r="U545" s="21"/>
      <c r="V545" s="83"/>
      <c r="W545" s="83"/>
      <c r="X545" s="21"/>
      <c r="Y545" s="83"/>
      <c r="Z545" s="83"/>
      <c r="AA545" s="21"/>
      <c r="AB545" s="83"/>
      <c r="AC545" s="83"/>
      <c r="AD545" s="21"/>
      <c r="AE545" s="83"/>
      <c r="AF545" s="83"/>
      <c r="AG545" s="21"/>
      <c r="AH545" s="83"/>
      <c r="AI545" s="83"/>
      <c r="AJ545" s="21"/>
      <c r="AK545" s="83"/>
      <c r="AL545" s="83"/>
      <c r="AM545" s="21"/>
      <c r="AN545" s="83"/>
      <c r="AO545" s="83"/>
      <c r="AP545" s="21"/>
      <c r="AQ545" s="83"/>
      <c r="AR545" s="83"/>
      <c r="AS545" s="21"/>
      <c r="AT545" s="25"/>
      <c r="AU545" s="25"/>
      <c r="AV545" s="29"/>
      <c r="AW545" s="25"/>
      <c r="AX545" s="128"/>
      <c r="AY545" s="57"/>
      <c r="AZ545" s="6"/>
      <c r="BA545" s="54"/>
      <c r="BB545" s="54"/>
      <c r="BC545" s="6"/>
      <c r="BD545" s="54"/>
      <c r="BE545" s="54"/>
      <c r="BF545" s="121"/>
      <c r="BG545" s="54"/>
      <c r="BH545" s="28"/>
      <c r="BI545" s="128"/>
      <c r="BJ545" s="54"/>
      <c r="BK545" s="28"/>
      <c r="BL545" s="128"/>
      <c r="BM545" s="54"/>
      <c r="BN545" s="28"/>
      <c r="BO545" s="121"/>
      <c r="BP545" s="132"/>
      <c r="BQ545" s="56"/>
      <c r="BR545" s="25"/>
      <c r="BS545" s="25"/>
      <c r="BU545" s="121"/>
      <c r="BV545" s="25"/>
      <c r="BW545" s="242"/>
      <c r="BX545" s="121"/>
      <c r="BY545" s="25"/>
      <c r="CA545" s="121"/>
      <c r="CB545" s="25"/>
      <c r="CD545" s="121"/>
      <c r="CF545" s="28"/>
      <c r="CH545" s="241"/>
      <c r="CI545" s="28"/>
      <c r="CK545" s="433"/>
      <c r="CM545" s="121"/>
      <c r="CN545" s="241"/>
      <c r="CO545" s="241"/>
      <c r="CP545" s="241"/>
      <c r="CQ545" s="725"/>
      <c r="CR545" s="241"/>
      <c r="CS545" s="433"/>
      <c r="CT545" s="241"/>
      <c r="CU545" s="241"/>
      <c r="CV545" s="241"/>
      <c r="CW545" s="54"/>
      <c r="CX545" s="241"/>
      <c r="CY545" s="241"/>
      <c r="CZ545" s="241"/>
      <c r="DA545" s="241"/>
      <c r="DB545" s="241"/>
      <c r="DC545" s="241"/>
      <c r="DD545" s="241"/>
      <c r="DE545" s="241"/>
      <c r="DF545" s="241"/>
      <c r="DG545" s="241"/>
      <c r="DH545" s="241"/>
      <c r="DI545" s="241"/>
      <c r="DJ545" s="241"/>
      <c r="DK545" s="241"/>
      <c r="DL545" s="241"/>
      <c r="DM545" s="241"/>
      <c r="DN545" s="241"/>
      <c r="DO545" s="241"/>
      <c r="DP545" s="241"/>
      <c r="DQ545" s="241"/>
      <c r="DR545" s="241"/>
      <c r="DS545" s="241"/>
      <c r="DT545" s="241"/>
      <c r="DU545" s="241"/>
      <c r="DV545" s="241"/>
      <c r="DW545" s="241"/>
      <c r="DX545" s="241"/>
      <c r="DY545" s="241"/>
      <c r="DZ545" s="241"/>
      <c r="EA545" s="241"/>
      <c r="EB545" s="241"/>
      <c r="EC545" s="241"/>
      <c r="ED545" s="241"/>
      <c r="EE545" s="241"/>
      <c r="EF545" s="241"/>
      <c r="EG545" s="241"/>
      <c r="EH545" s="241"/>
      <c r="EI545" s="241"/>
      <c r="EJ545" s="241"/>
      <c r="EK545" s="241"/>
      <c r="EL545" s="241"/>
      <c r="EM545" s="241"/>
      <c r="EN545" s="241"/>
      <c r="EO545" s="241"/>
      <c r="EP545" s="241"/>
      <c r="EQ545" s="241"/>
      <c r="ER545" s="241"/>
      <c r="ES545" s="241"/>
      <c r="ET545" s="241"/>
      <c r="EU545" s="241"/>
      <c r="EV545" s="241"/>
      <c r="EW545" s="241"/>
      <c r="EX545" s="241"/>
      <c r="EY545" s="241"/>
      <c r="EZ545" s="241"/>
      <c r="FA545" s="241"/>
      <c r="FB545" s="241"/>
      <c r="FC545" s="241"/>
      <c r="FD545" s="241"/>
      <c r="FE545" s="241"/>
      <c r="FF545" s="241"/>
      <c r="FG545" s="241"/>
      <c r="FH545" s="241"/>
      <c r="FI545" s="436"/>
      <c r="FJ545" s="668"/>
      <c r="FK545" s="668"/>
      <c r="FL545" s="668"/>
      <c r="FM545" s="668"/>
      <c r="FN545" s="668"/>
      <c r="FO545" s="668"/>
      <c r="FP545" s="668"/>
      <c r="FQ545" s="668"/>
      <c r="FR545" s="668"/>
      <c r="FS545" s="433"/>
      <c r="FT545" s="433"/>
      <c r="FU545" s="433"/>
      <c r="FV545" s="433"/>
      <c r="FW545" s="433"/>
      <c r="FX545" s="433"/>
      <c r="FY545" s="433"/>
      <c r="FZ545" s="433"/>
      <c r="GA545" s="433"/>
      <c r="GB545" s="433"/>
      <c r="GC545" s="433"/>
      <c r="GD545" s="433"/>
      <c r="GE545" s="433"/>
      <c r="GF545" s="433"/>
      <c r="GG545" s="241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436"/>
      <c r="HJ545" s="65"/>
      <c r="HK545" s="436"/>
      <c r="HL545" s="37"/>
      <c r="HM545" s="65"/>
      <c r="HN545" s="436"/>
      <c r="HO545" s="134"/>
      <c r="HP545" s="25"/>
      <c r="HQ545" s="436"/>
      <c r="HR545" s="45"/>
      <c r="HS545" s="29"/>
      <c r="HT545" s="25"/>
      <c r="HU545" s="25"/>
      <c r="HV545" s="25"/>
      <c r="HX545" s="432"/>
      <c r="IG545" s="432"/>
      <c r="IH545" s="432"/>
      <c r="II545" s="432"/>
      <c r="IJ545" s="432"/>
      <c r="IK545" s="432"/>
      <c r="IL545" s="432"/>
      <c r="IM545" s="432"/>
      <c r="IN545" s="432"/>
      <c r="IO545" s="432"/>
      <c r="IP545" s="432"/>
      <c r="IQ545" s="432"/>
      <c r="IR545" s="432"/>
      <c r="IS545" s="432"/>
      <c r="IT545" s="432"/>
      <c r="IU545" s="432"/>
      <c r="IV545" s="432"/>
      <c r="IW545" s="432"/>
      <c r="IX545" s="432"/>
      <c r="IY545" s="432"/>
      <c r="IZ545" s="432"/>
      <c r="JA545" s="432"/>
      <c r="JB545" s="432"/>
      <c r="JC545" s="432"/>
      <c r="JD545" s="432"/>
      <c r="JE545" s="432"/>
      <c r="JF545" s="432"/>
      <c r="JG545" s="432"/>
      <c r="JH545" s="432"/>
      <c r="JI545" s="432"/>
      <c r="JJ545" s="432"/>
      <c r="JK545" s="432"/>
      <c r="JL545" s="432"/>
      <c r="JM545" s="432"/>
      <c r="JN545" s="432"/>
      <c r="JO545" s="432"/>
      <c r="JP545" s="432"/>
      <c r="JQ545" s="432"/>
      <c r="JR545" s="432"/>
      <c r="JS545" s="432"/>
      <c r="JT545" s="432"/>
      <c r="JU545" s="432"/>
    </row>
    <row r="546" spans="1:281" s="27" customFormat="1" ht="15" hidden="1" customHeight="1" x14ac:dyDescent="0.25">
      <c r="A546" s="432"/>
      <c r="B546" s="242"/>
      <c r="C546" s="29"/>
      <c r="D546" s="58"/>
      <c r="E546" s="29"/>
      <c r="F546" s="25"/>
      <c r="G546" s="121"/>
      <c r="I546" s="29"/>
      <c r="K546" s="52"/>
      <c r="M546" s="25"/>
      <c r="N546" s="55"/>
      <c r="P546" s="29"/>
      <c r="R546" s="29"/>
      <c r="T546" s="21"/>
      <c r="U546" s="21"/>
      <c r="V546" s="83"/>
      <c r="W546" s="83"/>
      <c r="X546" s="21"/>
      <c r="Y546" s="83"/>
      <c r="Z546" s="83"/>
      <c r="AA546" s="21"/>
      <c r="AB546" s="83"/>
      <c r="AC546" s="83"/>
      <c r="AD546" s="21"/>
      <c r="AE546" s="83"/>
      <c r="AF546" s="83"/>
      <c r="AG546" s="21"/>
      <c r="AH546" s="83"/>
      <c r="AI546" s="83"/>
      <c r="AJ546" s="21"/>
      <c r="AK546" s="83"/>
      <c r="AL546" s="83"/>
      <c r="AM546" s="21"/>
      <c r="AN546" s="83"/>
      <c r="AO546" s="83"/>
      <c r="AP546" s="21"/>
      <c r="AQ546" s="83"/>
      <c r="AR546" s="83"/>
      <c r="AS546" s="21"/>
      <c r="AT546" s="25"/>
      <c r="AU546" s="25"/>
      <c r="AV546" s="29"/>
      <c r="AW546" s="25"/>
      <c r="AX546" s="128"/>
      <c r="AY546" s="57"/>
      <c r="AZ546" s="6"/>
      <c r="BA546" s="54"/>
      <c r="BB546" s="54"/>
      <c r="BC546" s="6"/>
      <c r="BD546" s="54"/>
      <c r="BE546" s="54"/>
      <c r="BF546" s="121"/>
      <c r="BG546" s="54"/>
      <c r="BH546" s="28"/>
      <c r="BI546" s="128"/>
      <c r="BJ546" s="54"/>
      <c r="BK546" s="28"/>
      <c r="BL546" s="128"/>
      <c r="BM546" s="54"/>
      <c r="BN546" s="28"/>
      <c r="BO546" s="121"/>
      <c r="BP546" s="132"/>
      <c r="BQ546" s="56"/>
      <c r="BR546" s="25"/>
      <c r="BS546" s="25"/>
      <c r="BU546" s="121"/>
      <c r="BV546" s="25"/>
      <c r="BW546" s="242"/>
      <c r="BX546" s="121"/>
      <c r="BY546" s="25"/>
      <c r="CA546" s="121"/>
      <c r="CB546" s="25"/>
      <c r="CD546" s="121"/>
      <c r="CF546" s="28"/>
      <c r="CH546" s="241"/>
      <c r="CI546" s="28"/>
      <c r="CK546" s="433"/>
      <c r="CM546" s="121"/>
      <c r="CN546" s="241"/>
      <c r="CO546" s="241"/>
      <c r="CP546" s="241"/>
      <c r="CQ546" s="725"/>
      <c r="CR546" s="241"/>
      <c r="CS546" s="433"/>
      <c r="CT546" s="241"/>
      <c r="CU546" s="241"/>
      <c r="CV546" s="241"/>
      <c r="CW546" s="54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1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436"/>
      <c r="FJ546" s="668"/>
      <c r="FK546" s="668"/>
      <c r="FL546" s="668"/>
      <c r="FM546" s="668"/>
      <c r="FN546" s="668"/>
      <c r="FO546" s="668"/>
      <c r="FP546" s="668"/>
      <c r="FQ546" s="668"/>
      <c r="FR546" s="668"/>
      <c r="FS546" s="433"/>
      <c r="FT546" s="433"/>
      <c r="FU546" s="433"/>
      <c r="FV546" s="433"/>
      <c r="FW546" s="433"/>
      <c r="FX546" s="433"/>
      <c r="FY546" s="433"/>
      <c r="FZ546" s="433"/>
      <c r="GA546" s="433"/>
      <c r="GB546" s="433"/>
      <c r="GC546" s="433"/>
      <c r="GD546" s="433"/>
      <c r="GE546" s="433"/>
      <c r="GF546" s="433"/>
      <c r="GG546" s="241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436"/>
      <c r="HJ546" s="65"/>
      <c r="HK546" s="436"/>
      <c r="HL546" s="37"/>
      <c r="HM546" s="65"/>
      <c r="HN546" s="436"/>
      <c r="HO546" s="134"/>
      <c r="HP546" s="25"/>
      <c r="HQ546" s="436"/>
      <c r="HR546" s="45"/>
      <c r="HS546" s="29"/>
      <c r="HT546" s="25"/>
      <c r="HU546" s="25"/>
      <c r="HV546" s="25"/>
      <c r="HX546" s="432"/>
      <c r="IG546" s="432"/>
      <c r="IH546" s="432"/>
      <c r="II546" s="432"/>
      <c r="IJ546" s="432"/>
      <c r="IK546" s="432"/>
      <c r="IL546" s="432"/>
      <c r="IM546" s="432"/>
      <c r="IN546" s="432"/>
      <c r="IO546" s="432"/>
      <c r="IP546" s="432"/>
      <c r="IQ546" s="432"/>
      <c r="IR546" s="432"/>
      <c r="IS546" s="432"/>
      <c r="IT546" s="432"/>
      <c r="IU546" s="432"/>
      <c r="IV546" s="432"/>
      <c r="IW546" s="432"/>
      <c r="IX546" s="432"/>
      <c r="IY546" s="432"/>
      <c r="IZ546" s="432"/>
      <c r="JA546" s="432"/>
      <c r="JB546" s="432"/>
      <c r="JC546" s="432"/>
      <c r="JD546" s="432"/>
      <c r="JE546" s="432"/>
      <c r="JF546" s="432"/>
      <c r="JG546" s="432"/>
      <c r="JH546" s="432"/>
      <c r="JI546" s="432"/>
      <c r="JJ546" s="432"/>
      <c r="JK546" s="432"/>
      <c r="JL546" s="432"/>
      <c r="JM546" s="432"/>
      <c r="JN546" s="432"/>
      <c r="JO546" s="432"/>
      <c r="JP546" s="432"/>
      <c r="JQ546" s="432"/>
      <c r="JR546" s="432"/>
      <c r="JS546" s="432"/>
      <c r="JT546" s="432"/>
      <c r="JU546" s="432"/>
    </row>
    <row r="547" spans="1:281" s="27" customFormat="1" ht="15" hidden="1" customHeight="1" x14ac:dyDescent="0.25">
      <c r="A547" s="432"/>
      <c r="B547" s="242"/>
      <c r="C547" s="29"/>
      <c r="D547" s="53"/>
      <c r="E547" s="29"/>
      <c r="F547" s="25"/>
      <c r="G547" s="121"/>
      <c r="I547" s="29"/>
      <c r="K547" s="52"/>
      <c r="M547" s="25"/>
      <c r="N547" s="55"/>
      <c r="P547" s="29"/>
      <c r="R547" s="29"/>
      <c r="T547" s="21"/>
      <c r="U547" s="21"/>
      <c r="V547" s="83"/>
      <c r="W547" s="83"/>
      <c r="X547" s="21"/>
      <c r="Y547" s="83"/>
      <c r="Z547" s="83"/>
      <c r="AA547" s="21"/>
      <c r="AB547" s="83"/>
      <c r="AC547" s="83"/>
      <c r="AD547" s="21"/>
      <c r="AE547" s="83"/>
      <c r="AF547" s="83"/>
      <c r="AG547" s="21"/>
      <c r="AH547" s="83"/>
      <c r="AI547" s="83"/>
      <c r="AJ547" s="21"/>
      <c r="AK547" s="83"/>
      <c r="AL547" s="83"/>
      <c r="AM547" s="21"/>
      <c r="AN547" s="83"/>
      <c r="AO547" s="83"/>
      <c r="AP547" s="21"/>
      <c r="AQ547" s="83"/>
      <c r="AR547" s="83"/>
      <c r="AS547" s="21"/>
      <c r="AT547" s="25"/>
      <c r="AU547" s="25"/>
      <c r="AV547" s="29"/>
      <c r="AW547" s="25"/>
      <c r="AX547" s="128"/>
      <c r="AY547" s="57"/>
      <c r="AZ547" s="6"/>
      <c r="BA547" s="54"/>
      <c r="BB547" s="54"/>
      <c r="BC547" s="6"/>
      <c r="BD547" s="54"/>
      <c r="BE547" s="54"/>
      <c r="BF547" s="121"/>
      <c r="BG547" s="54"/>
      <c r="BH547" s="28"/>
      <c r="BI547" s="128"/>
      <c r="BJ547" s="54"/>
      <c r="BK547" s="28"/>
      <c r="BL547" s="128"/>
      <c r="BM547" s="54"/>
      <c r="BN547" s="28"/>
      <c r="BO547" s="121"/>
      <c r="BP547" s="132"/>
      <c r="BQ547" s="56"/>
      <c r="BR547" s="25"/>
      <c r="BS547" s="25"/>
      <c r="BU547" s="121"/>
      <c r="BV547" s="25"/>
      <c r="BW547" s="242"/>
      <c r="BX547" s="121"/>
      <c r="BY547" s="25"/>
      <c r="CA547" s="121"/>
      <c r="CB547" s="25"/>
      <c r="CD547" s="121"/>
      <c r="CF547" s="28"/>
      <c r="CH547" s="241"/>
      <c r="CI547" s="28"/>
      <c r="CK547" s="433"/>
      <c r="CM547" s="121"/>
      <c r="CN547" s="241"/>
      <c r="CO547" s="241"/>
      <c r="CP547" s="241"/>
      <c r="CQ547" s="725"/>
      <c r="CR547" s="241"/>
      <c r="CS547" s="433"/>
      <c r="CT547" s="241"/>
      <c r="CU547" s="241"/>
      <c r="CV547" s="241"/>
      <c r="CW547" s="54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1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436"/>
      <c r="FJ547" s="668"/>
      <c r="FK547" s="668"/>
      <c r="FL547" s="668"/>
      <c r="FM547" s="668"/>
      <c r="FN547" s="668"/>
      <c r="FO547" s="668"/>
      <c r="FP547" s="668"/>
      <c r="FQ547" s="668"/>
      <c r="FR547" s="668"/>
      <c r="FS547" s="433"/>
      <c r="FT547" s="433"/>
      <c r="FU547" s="433"/>
      <c r="FV547" s="433"/>
      <c r="FW547" s="433"/>
      <c r="FX547" s="433"/>
      <c r="FY547" s="433"/>
      <c r="FZ547" s="433"/>
      <c r="GA547" s="433"/>
      <c r="GB547" s="433"/>
      <c r="GC547" s="433"/>
      <c r="GD547" s="433"/>
      <c r="GE547" s="433"/>
      <c r="GF547" s="433"/>
      <c r="GG547" s="241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436"/>
      <c r="HJ547" s="65"/>
      <c r="HK547" s="436"/>
      <c r="HL547" s="37"/>
      <c r="HM547" s="65"/>
      <c r="HN547" s="436"/>
      <c r="HO547" s="134"/>
      <c r="HP547" s="25"/>
      <c r="HQ547" s="436"/>
      <c r="HR547" s="45"/>
      <c r="HS547" s="29"/>
      <c r="HT547" s="25"/>
      <c r="HU547" s="25"/>
      <c r="HV547" s="25"/>
      <c r="HX547" s="432"/>
      <c r="IG547" s="432"/>
      <c r="IH547" s="432"/>
      <c r="II547" s="432"/>
      <c r="IJ547" s="432"/>
      <c r="IK547" s="432"/>
      <c r="IL547" s="432"/>
      <c r="IM547" s="432"/>
      <c r="IN547" s="432"/>
      <c r="IO547" s="432"/>
      <c r="IP547" s="432"/>
      <c r="IQ547" s="432"/>
      <c r="IR547" s="432"/>
      <c r="IS547" s="432"/>
      <c r="IT547" s="432"/>
      <c r="IU547" s="432"/>
      <c r="IV547" s="432"/>
      <c r="IW547" s="432"/>
      <c r="IX547" s="432"/>
      <c r="IY547" s="432"/>
      <c r="IZ547" s="432"/>
      <c r="JA547" s="432"/>
      <c r="JB547" s="432"/>
      <c r="JC547" s="432"/>
      <c r="JD547" s="432"/>
      <c r="JE547" s="432"/>
      <c r="JF547" s="432"/>
      <c r="JG547" s="432"/>
      <c r="JH547" s="432"/>
      <c r="JI547" s="432"/>
      <c r="JJ547" s="432"/>
      <c r="JK547" s="432"/>
      <c r="JL547" s="432"/>
      <c r="JM547" s="432"/>
      <c r="JN547" s="432"/>
      <c r="JO547" s="432"/>
      <c r="JP547" s="432"/>
      <c r="JQ547" s="432"/>
      <c r="JR547" s="432"/>
      <c r="JS547" s="432"/>
      <c r="JT547" s="432"/>
      <c r="JU547" s="432"/>
    </row>
    <row r="548" spans="1:281" s="27" customFormat="1" ht="15" hidden="1" customHeight="1" x14ac:dyDescent="0.25">
      <c r="A548" s="432"/>
      <c r="B548" s="242"/>
      <c r="C548" s="29"/>
      <c r="D548" s="53"/>
      <c r="E548" s="29"/>
      <c r="F548" s="25"/>
      <c r="G548" s="121"/>
      <c r="I548" s="29"/>
      <c r="K548" s="52"/>
      <c r="M548" s="25"/>
      <c r="N548" s="55"/>
      <c r="P548" s="29"/>
      <c r="R548" s="29"/>
      <c r="T548" s="21"/>
      <c r="U548" s="21"/>
      <c r="V548" s="83"/>
      <c r="W548" s="83"/>
      <c r="X548" s="21"/>
      <c r="Y548" s="83"/>
      <c r="Z548" s="83"/>
      <c r="AA548" s="21"/>
      <c r="AB548" s="83"/>
      <c r="AC548" s="83"/>
      <c r="AD548" s="21"/>
      <c r="AE548" s="83"/>
      <c r="AF548" s="83"/>
      <c r="AG548" s="21"/>
      <c r="AH548" s="83"/>
      <c r="AI548" s="83"/>
      <c r="AJ548" s="21"/>
      <c r="AK548" s="83"/>
      <c r="AL548" s="83"/>
      <c r="AM548" s="21"/>
      <c r="AN548" s="83"/>
      <c r="AO548" s="83"/>
      <c r="AP548" s="21"/>
      <c r="AQ548" s="83"/>
      <c r="AR548" s="83"/>
      <c r="AS548" s="21"/>
      <c r="AT548" s="25"/>
      <c r="AU548" s="25"/>
      <c r="AV548" s="29"/>
      <c r="AW548" s="25"/>
      <c r="AX548" s="128"/>
      <c r="AY548" s="57"/>
      <c r="AZ548" s="6"/>
      <c r="BA548" s="54"/>
      <c r="BB548" s="54"/>
      <c r="BC548" s="6"/>
      <c r="BD548" s="54"/>
      <c r="BE548" s="54"/>
      <c r="BF548" s="121"/>
      <c r="BG548" s="54"/>
      <c r="BH548" s="28"/>
      <c r="BI548" s="128"/>
      <c r="BJ548" s="54"/>
      <c r="BK548" s="28"/>
      <c r="BL548" s="128"/>
      <c r="BM548" s="54"/>
      <c r="BN548" s="28"/>
      <c r="BO548" s="121"/>
      <c r="BP548" s="132"/>
      <c r="BQ548" s="56"/>
      <c r="BR548" s="25"/>
      <c r="BS548" s="25"/>
      <c r="BU548" s="121"/>
      <c r="BV548" s="25"/>
      <c r="BW548" s="242"/>
      <c r="BX548" s="121"/>
      <c r="BY548" s="25"/>
      <c r="CA548" s="121"/>
      <c r="CB548" s="25"/>
      <c r="CD548" s="121"/>
      <c r="CF548" s="28"/>
      <c r="CH548" s="241"/>
      <c r="CI548" s="28"/>
      <c r="CK548" s="433"/>
      <c r="CM548" s="121"/>
      <c r="CN548" s="241"/>
      <c r="CO548" s="241"/>
      <c r="CP548" s="241"/>
      <c r="CQ548" s="725"/>
      <c r="CR548" s="241"/>
      <c r="CS548" s="433"/>
      <c r="CT548" s="241"/>
      <c r="CU548" s="241"/>
      <c r="CV548" s="241"/>
      <c r="CW548" s="54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1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436"/>
      <c r="FJ548" s="668"/>
      <c r="FK548" s="668"/>
      <c r="FL548" s="668"/>
      <c r="FM548" s="668"/>
      <c r="FN548" s="668"/>
      <c r="FO548" s="668"/>
      <c r="FP548" s="668"/>
      <c r="FQ548" s="668"/>
      <c r="FR548" s="668"/>
      <c r="FS548" s="433"/>
      <c r="FT548" s="433"/>
      <c r="FU548" s="433"/>
      <c r="FV548" s="433"/>
      <c r="FW548" s="433"/>
      <c r="FX548" s="433"/>
      <c r="FY548" s="433"/>
      <c r="FZ548" s="433"/>
      <c r="GA548" s="433"/>
      <c r="GB548" s="433"/>
      <c r="GC548" s="433"/>
      <c r="GD548" s="433"/>
      <c r="GE548" s="433"/>
      <c r="GF548" s="433"/>
      <c r="GG548" s="241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436"/>
      <c r="HJ548" s="65"/>
      <c r="HK548" s="436"/>
      <c r="HL548" s="37"/>
      <c r="HM548" s="65"/>
      <c r="HN548" s="436"/>
      <c r="HO548" s="134"/>
      <c r="HP548" s="25"/>
      <c r="HQ548" s="436"/>
      <c r="HR548" s="45"/>
      <c r="HS548" s="29"/>
      <c r="HT548" s="25"/>
      <c r="HU548" s="25"/>
      <c r="HV548" s="25"/>
      <c r="HX548" s="432"/>
      <c r="IG548" s="432"/>
      <c r="IH548" s="432"/>
      <c r="II548" s="432"/>
      <c r="IJ548" s="432"/>
      <c r="IK548" s="432"/>
      <c r="IL548" s="432"/>
      <c r="IM548" s="432"/>
      <c r="IN548" s="432"/>
      <c r="IO548" s="432"/>
      <c r="IP548" s="432"/>
      <c r="IQ548" s="432"/>
      <c r="IR548" s="432"/>
      <c r="IS548" s="432"/>
      <c r="IT548" s="432"/>
      <c r="IU548" s="432"/>
      <c r="IV548" s="432"/>
      <c r="IW548" s="432"/>
      <c r="IX548" s="432"/>
      <c r="IY548" s="432"/>
      <c r="IZ548" s="432"/>
      <c r="JA548" s="432"/>
      <c r="JB548" s="432"/>
      <c r="JC548" s="432"/>
      <c r="JD548" s="432"/>
      <c r="JE548" s="432"/>
      <c r="JF548" s="432"/>
      <c r="JG548" s="432"/>
      <c r="JH548" s="432"/>
      <c r="JI548" s="432"/>
      <c r="JJ548" s="432"/>
      <c r="JK548" s="432"/>
      <c r="JL548" s="432"/>
      <c r="JM548" s="432"/>
      <c r="JN548" s="432"/>
      <c r="JO548" s="432"/>
      <c r="JP548" s="432"/>
      <c r="JQ548" s="432"/>
      <c r="JR548" s="432"/>
      <c r="JS548" s="432"/>
      <c r="JT548" s="432"/>
      <c r="JU548" s="432"/>
    </row>
    <row r="549" spans="1:281" s="27" customFormat="1" ht="15" hidden="1" customHeight="1" x14ac:dyDescent="0.25">
      <c r="A549" s="432"/>
      <c r="B549" s="242"/>
      <c r="C549" s="29"/>
      <c r="D549" s="53"/>
      <c r="E549" s="29"/>
      <c r="F549" s="25"/>
      <c r="G549" s="121"/>
      <c r="I549" s="29"/>
      <c r="K549" s="52"/>
      <c r="M549" s="25"/>
      <c r="N549" s="55"/>
      <c r="P549" s="29"/>
      <c r="R549" s="29"/>
      <c r="T549" s="21"/>
      <c r="U549" s="21"/>
      <c r="V549" s="83"/>
      <c r="W549" s="83"/>
      <c r="X549" s="21"/>
      <c r="Y549" s="83"/>
      <c r="Z549" s="83"/>
      <c r="AA549" s="21"/>
      <c r="AB549" s="83"/>
      <c r="AC549" s="83"/>
      <c r="AD549" s="21"/>
      <c r="AE549" s="83"/>
      <c r="AF549" s="83"/>
      <c r="AG549" s="21"/>
      <c r="AH549" s="83"/>
      <c r="AI549" s="83"/>
      <c r="AJ549" s="21"/>
      <c r="AK549" s="83"/>
      <c r="AL549" s="83"/>
      <c r="AM549" s="21"/>
      <c r="AN549" s="83"/>
      <c r="AO549" s="83"/>
      <c r="AP549" s="21"/>
      <c r="AQ549" s="83"/>
      <c r="AR549" s="83"/>
      <c r="AS549" s="21"/>
      <c r="AT549" s="25"/>
      <c r="AU549" s="25"/>
      <c r="AV549" s="29"/>
      <c r="AW549" s="25"/>
      <c r="AX549" s="128"/>
      <c r="AY549" s="57"/>
      <c r="AZ549" s="6"/>
      <c r="BA549" s="54"/>
      <c r="BB549" s="54"/>
      <c r="BC549" s="6"/>
      <c r="BD549" s="54"/>
      <c r="BE549" s="54"/>
      <c r="BF549" s="121"/>
      <c r="BG549" s="54"/>
      <c r="BH549" s="28"/>
      <c r="BI549" s="128"/>
      <c r="BJ549" s="54"/>
      <c r="BK549" s="28"/>
      <c r="BL549" s="128"/>
      <c r="BM549" s="54"/>
      <c r="BN549" s="28"/>
      <c r="BO549" s="121"/>
      <c r="BP549" s="132"/>
      <c r="BQ549" s="56"/>
      <c r="BR549" s="25"/>
      <c r="BS549" s="25"/>
      <c r="BU549" s="121"/>
      <c r="BV549" s="25"/>
      <c r="BW549" s="242"/>
      <c r="BX549" s="121"/>
      <c r="BY549" s="25"/>
      <c r="CA549" s="121"/>
      <c r="CB549" s="25"/>
      <c r="CD549" s="121"/>
      <c r="CF549" s="28"/>
      <c r="CH549" s="241"/>
      <c r="CI549" s="28"/>
      <c r="CK549" s="433"/>
      <c r="CM549" s="121"/>
      <c r="CN549" s="241"/>
      <c r="CO549" s="241"/>
      <c r="CP549" s="241"/>
      <c r="CQ549" s="725"/>
      <c r="CR549" s="241"/>
      <c r="CS549" s="433"/>
      <c r="CT549" s="241"/>
      <c r="CU549" s="241"/>
      <c r="CV549" s="241"/>
      <c r="CW549" s="54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1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436"/>
      <c r="FJ549" s="668"/>
      <c r="FK549" s="668"/>
      <c r="FL549" s="668"/>
      <c r="FM549" s="668"/>
      <c r="FN549" s="668"/>
      <c r="FO549" s="668"/>
      <c r="FP549" s="668"/>
      <c r="FQ549" s="668"/>
      <c r="FR549" s="668"/>
      <c r="FS549" s="433"/>
      <c r="FT549" s="433"/>
      <c r="FU549" s="433"/>
      <c r="FV549" s="433"/>
      <c r="FW549" s="433"/>
      <c r="FX549" s="433"/>
      <c r="FY549" s="433"/>
      <c r="FZ549" s="433"/>
      <c r="GA549" s="433"/>
      <c r="GB549" s="433"/>
      <c r="GC549" s="433"/>
      <c r="GD549" s="433"/>
      <c r="GE549" s="433"/>
      <c r="GF549" s="433"/>
      <c r="GG549" s="241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436"/>
      <c r="HJ549" s="65"/>
      <c r="HK549" s="436"/>
      <c r="HL549" s="37"/>
      <c r="HM549" s="65"/>
      <c r="HN549" s="436"/>
      <c r="HO549" s="134"/>
      <c r="HP549" s="25"/>
      <c r="HQ549" s="436"/>
      <c r="HR549" s="45"/>
      <c r="HS549" s="29"/>
      <c r="HT549" s="25"/>
      <c r="HU549" s="25"/>
      <c r="HV549" s="25"/>
      <c r="HX549" s="432"/>
      <c r="IG549" s="432"/>
      <c r="IH549" s="432"/>
      <c r="II549" s="432"/>
      <c r="IJ549" s="432"/>
      <c r="IK549" s="432"/>
      <c r="IL549" s="432"/>
      <c r="IM549" s="432"/>
      <c r="IN549" s="432"/>
      <c r="IO549" s="432"/>
      <c r="IP549" s="432"/>
      <c r="IQ549" s="432"/>
      <c r="IR549" s="432"/>
      <c r="IS549" s="432"/>
      <c r="IT549" s="432"/>
      <c r="IU549" s="432"/>
      <c r="IV549" s="432"/>
      <c r="IW549" s="432"/>
      <c r="IX549" s="432"/>
      <c r="IY549" s="432"/>
      <c r="IZ549" s="432"/>
      <c r="JA549" s="432"/>
      <c r="JB549" s="432"/>
      <c r="JC549" s="432"/>
      <c r="JD549" s="432"/>
      <c r="JE549" s="432"/>
      <c r="JF549" s="432"/>
      <c r="JG549" s="432"/>
      <c r="JH549" s="432"/>
      <c r="JI549" s="432"/>
      <c r="JJ549" s="432"/>
      <c r="JK549" s="432"/>
      <c r="JL549" s="432"/>
      <c r="JM549" s="432"/>
      <c r="JN549" s="432"/>
      <c r="JO549" s="432"/>
      <c r="JP549" s="432"/>
      <c r="JQ549" s="432"/>
      <c r="JR549" s="432"/>
      <c r="JS549" s="432"/>
      <c r="JT549" s="432"/>
      <c r="JU549" s="432"/>
    </row>
    <row r="550" spans="1:281" s="27" customFormat="1" ht="15" hidden="1" customHeight="1" x14ac:dyDescent="0.25">
      <c r="A550" s="432"/>
      <c r="B550" s="242"/>
      <c r="C550" s="29"/>
      <c r="D550" s="53"/>
      <c r="E550" s="29"/>
      <c r="F550" s="25"/>
      <c r="G550" s="121"/>
      <c r="I550" s="29"/>
      <c r="K550" s="52"/>
      <c r="M550" s="25"/>
      <c r="N550" s="55"/>
      <c r="P550" s="29"/>
      <c r="R550" s="29"/>
      <c r="T550" s="21"/>
      <c r="U550" s="21"/>
      <c r="V550" s="83"/>
      <c r="W550" s="83"/>
      <c r="X550" s="21"/>
      <c r="Y550" s="83"/>
      <c r="Z550" s="83"/>
      <c r="AA550" s="21"/>
      <c r="AB550" s="83"/>
      <c r="AC550" s="83"/>
      <c r="AD550" s="21"/>
      <c r="AE550" s="83"/>
      <c r="AF550" s="83"/>
      <c r="AG550" s="21"/>
      <c r="AH550" s="83"/>
      <c r="AI550" s="83"/>
      <c r="AJ550" s="21"/>
      <c r="AK550" s="83"/>
      <c r="AL550" s="83"/>
      <c r="AM550" s="21"/>
      <c r="AN550" s="83"/>
      <c r="AO550" s="83"/>
      <c r="AP550" s="21"/>
      <c r="AQ550" s="83"/>
      <c r="AR550" s="83"/>
      <c r="AS550" s="21"/>
      <c r="AT550" s="25"/>
      <c r="AU550" s="25"/>
      <c r="AV550" s="29"/>
      <c r="AW550" s="25"/>
      <c r="AX550" s="128"/>
      <c r="AY550" s="57"/>
      <c r="AZ550" s="6"/>
      <c r="BA550" s="54"/>
      <c r="BB550" s="54"/>
      <c r="BC550" s="6"/>
      <c r="BD550" s="54"/>
      <c r="BE550" s="54"/>
      <c r="BF550" s="121"/>
      <c r="BG550" s="54"/>
      <c r="BH550" s="28"/>
      <c r="BI550" s="128"/>
      <c r="BJ550" s="54"/>
      <c r="BK550" s="28"/>
      <c r="BL550" s="128"/>
      <c r="BM550" s="54"/>
      <c r="BN550" s="28"/>
      <c r="BO550" s="121"/>
      <c r="BP550" s="132"/>
      <c r="BQ550" s="56"/>
      <c r="BR550" s="25"/>
      <c r="BS550" s="25"/>
      <c r="BU550" s="121"/>
      <c r="BV550" s="25"/>
      <c r="BW550" s="242"/>
      <c r="BX550" s="121"/>
      <c r="BY550" s="25"/>
      <c r="CA550" s="121"/>
      <c r="CB550" s="25"/>
      <c r="CD550" s="121"/>
      <c r="CF550" s="28"/>
      <c r="CH550" s="241"/>
      <c r="CI550" s="28"/>
      <c r="CK550" s="433"/>
      <c r="CM550" s="121"/>
      <c r="CN550" s="241"/>
      <c r="CO550" s="241"/>
      <c r="CP550" s="241"/>
      <c r="CQ550" s="725"/>
      <c r="CR550" s="241"/>
      <c r="CS550" s="433"/>
      <c r="CT550" s="241"/>
      <c r="CU550" s="241"/>
      <c r="CV550" s="241"/>
      <c r="CW550" s="54"/>
      <c r="CX550" s="241"/>
      <c r="CY550" s="241"/>
      <c r="CZ550" s="241"/>
      <c r="DA550" s="241"/>
      <c r="DB550" s="241"/>
      <c r="DC550" s="241"/>
      <c r="DD550" s="241"/>
      <c r="DE550" s="241"/>
      <c r="DF550" s="241"/>
      <c r="DG550" s="241"/>
      <c r="DH550" s="241"/>
      <c r="DI550" s="241"/>
      <c r="DJ550" s="241"/>
      <c r="DK550" s="241"/>
      <c r="DL550" s="241"/>
      <c r="DM550" s="241"/>
      <c r="DN550" s="241"/>
      <c r="DO550" s="241"/>
      <c r="DP550" s="241"/>
      <c r="DQ550" s="241"/>
      <c r="DR550" s="241"/>
      <c r="DS550" s="241"/>
      <c r="DT550" s="241"/>
      <c r="DU550" s="241"/>
      <c r="DV550" s="241"/>
      <c r="DW550" s="241"/>
      <c r="DX550" s="241"/>
      <c r="DY550" s="241"/>
      <c r="DZ550" s="241"/>
      <c r="EA550" s="241"/>
      <c r="EB550" s="241"/>
      <c r="EC550" s="241"/>
      <c r="ED550" s="241"/>
      <c r="EE550" s="241"/>
      <c r="EF550" s="241"/>
      <c r="EG550" s="241"/>
      <c r="EH550" s="241"/>
      <c r="EI550" s="241"/>
      <c r="EJ550" s="241"/>
      <c r="EK550" s="241"/>
      <c r="EL550" s="241"/>
      <c r="EM550" s="241"/>
      <c r="EN550" s="241"/>
      <c r="EO550" s="241"/>
      <c r="EP550" s="241"/>
      <c r="EQ550" s="241"/>
      <c r="ER550" s="241"/>
      <c r="ES550" s="241"/>
      <c r="ET550" s="241"/>
      <c r="EU550" s="241"/>
      <c r="EV550" s="241"/>
      <c r="EW550" s="241"/>
      <c r="EX550" s="241"/>
      <c r="EY550" s="241"/>
      <c r="EZ550" s="241"/>
      <c r="FA550" s="241"/>
      <c r="FB550" s="241"/>
      <c r="FC550" s="241"/>
      <c r="FD550" s="241"/>
      <c r="FE550" s="241"/>
      <c r="FF550" s="241"/>
      <c r="FG550" s="241"/>
      <c r="FH550" s="241"/>
      <c r="FI550" s="436"/>
      <c r="FJ550" s="668"/>
      <c r="FK550" s="668"/>
      <c r="FL550" s="668"/>
      <c r="FM550" s="668"/>
      <c r="FN550" s="668"/>
      <c r="FO550" s="668"/>
      <c r="FP550" s="668"/>
      <c r="FQ550" s="668"/>
      <c r="FR550" s="668"/>
      <c r="FS550" s="433"/>
      <c r="FT550" s="433"/>
      <c r="FU550" s="433"/>
      <c r="FV550" s="433"/>
      <c r="FW550" s="433"/>
      <c r="FX550" s="433"/>
      <c r="FY550" s="433"/>
      <c r="FZ550" s="433"/>
      <c r="GA550" s="433"/>
      <c r="GB550" s="433"/>
      <c r="GC550" s="433"/>
      <c r="GD550" s="433"/>
      <c r="GE550" s="433"/>
      <c r="GF550" s="433"/>
      <c r="GG550" s="241"/>
      <c r="GH550" s="65"/>
      <c r="GI550" s="65"/>
      <c r="GJ550" s="65"/>
      <c r="GK550" s="65"/>
      <c r="GL550" s="65"/>
      <c r="GM550" s="65"/>
      <c r="GN550" s="65"/>
      <c r="GO550" s="65"/>
      <c r="GP550" s="65"/>
      <c r="GQ550" s="65"/>
      <c r="GR550" s="65"/>
      <c r="GS550" s="65"/>
      <c r="GT550" s="65"/>
      <c r="GU550" s="65"/>
      <c r="GV550" s="65"/>
      <c r="GW550" s="65"/>
      <c r="GX550" s="65"/>
      <c r="GY550" s="65"/>
      <c r="GZ550" s="65"/>
      <c r="HA550" s="65"/>
      <c r="HB550" s="65"/>
      <c r="HC550" s="65"/>
      <c r="HD550" s="65"/>
      <c r="HE550" s="65"/>
      <c r="HF550" s="65"/>
      <c r="HG550" s="65"/>
      <c r="HH550" s="65"/>
      <c r="HI550" s="436"/>
      <c r="HJ550" s="65"/>
      <c r="HK550" s="436"/>
      <c r="HL550" s="37"/>
      <c r="HM550" s="65"/>
      <c r="HN550" s="436"/>
      <c r="HO550" s="134"/>
      <c r="HP550" s="25"/>
      <c r="HQ550" s="436"/>
      <c r="HR550" s="45"/>
      <c r="HS550" s="29"/>
      <c r="HT550" s="25"/>
      <c r="HU550" s="25"/>
      <c r="HV550" s="25"/>
      <c r="HX550" s="432"/>
      <c r="IG550" s="432"/>
      <c r="IH550" s="432"/>
      <c r="II550" s="432"/>
      <c r="IJ550" s="432"/>
      <c r="IK550" s="432"/>
      <c r="IL550" s="432"/>
      <c r="IM550" s="432"/>
      <c r="IN550" s="432"/>
      <c r="IO550" s="432"/>
      <c r="IP550" s="432"/>
      <c r="IQ550" s="432"/>
      <c r="IR550" s="432"/>
      <c r="IS550" s="432"/>
      <c r="IT550" s="432"/>
      <c r="IU550" s="432"/>
      <c r="IV550" s="432"/>
      <c r="IW550" s="432"/>
      <c r="IX550" s="432"/>
      <c r="IY550" s="432"/>
      <c r="IZ550" s="432"/>
      <c r="JA550" s="432"/>
      <c r="JB550" s="432"/>
      <c r="JC550" s="432"/>
      <c r="JD550" s="432"/>
      <c r="JE550" s="432"/>
      <c r="JF550" s="432"/>
      <c r="JG550" s="432"/>
      <c r="JH550" s="432"/>
      <c r="JI550" s="432"/>
      <c r="JJ550" s="432"/>
      <c r="JK550" s="432"/>
      <c r="JL550" s="432"/>
      <c r="JM550" s="432"/>
      <c r="JN550" s="432"/>
      <c r="JO550" s="432"/>
      <c r="JP550" s="432"/>
      <c r="JQ550" s="432"/>
      <c r="JR550" s="432"/>
      <c r="JS550" s="432"/>
      <c r="JT550" s="432"/>
      <c r="JU550" s="432"/>
    </row>
    <row r="551" spans="1:281" s="27" customFormat="1" ht="15" hidden="1" customHeight="1" x14ac:dyDescent="0.25">
      <c r="A551" s="432"/>
      <c r="B551" s="242"/>
      <c r="C551" s="29"/>
      <c r="D551" s="53"/>
      <c r="E551" s="29"/>
      <c r="F551" s="25"/>
      <c r="G551" s="121"/>
      <c r="I551" s="29"/>
      <c r="K551" s="52"/>
      <c r="M551" s="25"/>
      <c r="N551" s="55"/>
      <c r="P551" s="29"/>
      <c r="R551" s="29"/>
      <c r="T551" s="21"/>
      <c r="U551" s="21"/>
      <c r="V551" s="83"/>
      <c r="W551" s="83"/>
      <c r="X551" s="21"/>
      <c r="Y551" s="83"/>
      <c r="Z551" s="83"/>
      <c r="AA551" s="21"/>
      <c r="AB551" s="83"/>
      <c r="AC551" s="83"/>
      <c r="AD551" s="21"/>
      <c r="AE551" s="83"/>
      <c r="AF551" s="83"/>
      <c r="AG551" s="21"/>
      <c r="AH551" s="83"/>
      <c r="AI551" s="83"/>
      <c r="AJ551" s="21"/>
      <c r="AK551" s="83"/>
      <c r="AL551" s="83"/>
      <c r="AM551" s="21"/>
      <c r="AN551" s="83"/>
      <c r="AO551" s="83"/>
      <c r="AP551" s="21"/>
      <c r="AQ551" s="83"/>
      <c r="AR551" s="83"/>
      <c r="AS551" s="21"/>
      <c r="AT551" s="25"/>
      <c r="AU551" s="25"/>
      <c r="AV551" s="29"/>
      <c r="AW551" s="25"/>
      <c r="AX551" s="128"/>
      <c r="AY551" s="57"/>
      <c r="AZ551" s="6"/>
      <c r="BA551" s="54"/>
      <c r="BB551" s="54"/>
      <c r="BC551" s="6"/>
      <c r="BD551" s="54"/>
      <c r="BE551" s="54"/>
      <c r="BF551" s="121"/>
      <c r="BG551" s="54"/>
      <c r="BH551" s="28"/>
      <c r="BI551" s="128"/>
      <c r="BJ551" s="54"/>
      <c r="BK551" s="28"/>
      <c r="BL551" s="128"/>
      <c r="BM551" s="54"/>
      <c r="BN551" s="28"/>
      <c r="BO551" s="121"/>
      <c r="BP551" s="132"/>
      <c r="BQ551" s="56"/>
      <c r="BR551" s="25"/>
      <c r="BS551" s="25"/>
      <c r="BU551" s="121"/>
      <c r="BV551" s="25"/>
      <c r="BW551" s="242"/>
      <c r="BX551" s="121"/>
      <c r="BY551" s="25"/>
      <c r="CA551" s="121"/>
      <c r="CB551" s="25"/>
      <c r="CD551" s="121"/>
      <c r="CF551" s="28"/>
      <c r="CH551" s="241"/>
      <c r="CI551" s="28"/>
      <c r="CK551" s="433"/>
      <c r="CM551" s="121"/>
      <c r="CN551" s="241"/>
      <c r="CO551" s="241"/>
      <c r="CP551" s="241"/>
      <c r="CQ551" s="725"/>
      <c r="CR551" s="241"/>
      <c r="CS551" s="433"/>
      <c r="CT551" s="241"/>
      <c r="CU551" s="241"/>
      <c r="CV551" s="241"/>
      <c r="CW551" s="54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1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436"/>
      <c r="FJ551" s="668"/>
      <c r="FK551" s="668"/>
      <c r="FL551" s="668"/>
      <c r="FM551" s="668"/>
      <c r="FN551" s="668"/>
      <c r="FO551" s="668"/>
      <c r="FP551" s="668"/>
      <c r="FQ551" s="668"/>
      <c r="FR551" s="668"/>
      <c r="FS551" s="433"/>
      <c r="FT551" s="433"/>
      <c r="FU551" s="433"/>
      <c r="FV551" s="433"/>
      <c r="FW551" s="433"/>
      <c r="FX551" s="433"/>
      <c r="FY551" s="433"/>
      <c r="FZ551" s="433"/>
      <c r="GA551" s="433"/>
      <c r="GB551" s="433"/>
      <c r="GC551" s="433"/>
      <c r="GD551" s="433"/>
      <c r="GE551" s="433"/>
      <c r="GF551" s="433"/>
      <c r="GG551" s="241"/>
      <c r="GH551" s="65"/>
      <c r="GI551" s="65"/>
      <c r="GJ551" s="65"/>
      <c r="GK551" s="65"/>
      <c r="GL551" s="65"/>
      <c r="GM551" s="65"/>
      <c r="GN551" s="65"/>
      <c r="GO551" s="65"/>
      <c r="GP551" s="65"/>
      <c r="GQ551" s="65"/>
      <c r="GR551" s="65"/>
      <c r="GS551" s="65"/>
      <c r="GT551" s="65"/>
      <c r="GU551" s="65"/>
      <c r="GV551" s="65"/>
      <c r="GW551" s="65"/>
      <c r="GX551" s="65"/>
      <c r="GY551" s="65"/>
      <c r="GZ551" s="65"/>
      <c r="HA551" s="65"/>
      <c r="HB551" s="65"/>
      <c r="HC551" s="65"/>
      <c r="HD551" s="65"/>
      <c r="HE551" s="65"/>
      <c r="HF551" s="65"/>
      <c r="HG551" s="65"/>
      <c r="HH551" s="65"/>
      <c r="HI551" s="436"/>
      <c r="HJ551" s="65"/>
      <c r="HK551" s="436"/>
      <c r="HL551" s="37"/>
      <c r="HM551" s="65"/>
      <c r="HN551" s="436"/>
      <c r="HO551" s="134"/>
      <c r="HP551" s="25"/>
      <c r="HQ551" s="436"/>
      <c r="HR551" s="45"/>
      <c r="HS551" s="29"/>
      <c r="HT551" s="25"/>
      <c r="HU551" s="25"/>
      <c r="HV551" s="25"/>
      <c r="HX551" s="432"/>
      <c r="IG551" s="432"/>
      <c r="IH551" s="432"/>
      <c r="II551" s="432"/>
      <c r="IJ551" s="432"/>
      <c r="IK551" s="432"/>
      <c r="IL551" s="432"/>
      <c r="IM551" s="432"/>
      <c r="IN551" s="432"/>
      <c r="IO551" s="432"/>
      <c r="IP551" s="432"/>
      <c r="IQ551" s="432"/>
      <c r="IR551" s="432"/>
      <c r="IS551" s="432"/>
      <c r="IT551" s="432"/>
      <c r="IU551" s="432"/>
      <c r="IV551" s="432"/>
      <c r="IW551" s="432"/>
      <c r="IX551" s="432"/>
      <c r="IY551" s="432"/>
      <c r="IZ551" s="432"/>
      <c r="JA551" s="432"/>
      <c r="JB551" s="432"/>
      <c r="JC551" s="432"/>
      <c r="JD551" s="432"/>
      <c r="JE551" s="432"/>
      <c r="JF551" s="432"/>
      <c r="JG551" s="432"/>
      <c r="JH551" s="432"/>
      <c r="JI551" s="432"/>
      <c r="JJ551" s="432"/>
      <c r="JK551" s="432"/>
      <c r="JL551" s="432"/>
      <c r="JM551" s="432"/>
      <c r="JN551" s="432"/>
      <c r="JO551" s="432"/>
      <c r="JP551" s="432"/>
      <c r="JQ551" s="432"/>
      <c r="JR551" s="432"/>
      <c r="JS551" s="432"/>
      <c r="JT551" s="432"/>
      <c r="JU551" s="432"/>
    </row>
    <row r="552" spans="1:281" s="27" customFormat="1" ht="15" hidden="1" customHeight="1" x14ac:dyDescent="0.25">
      <c r="A552" s="432"/>
      <c r="B552" s="242"/>
      <c r="C552" s="29"/>
      <c r="D552" s="53"/>
      <c r="E552" s="29"/>
      <c r="F552" s="25"/>
      <c r="G552" s="121"/>
      <c r="I552" s="29"/>
      <c r="K552" s="52"/>
      <c r="M552" s="25"/>
      <c r="N552" s="55"/>
      <c r="P552" s="29"/>
      <c r="R552" s="29"/>
      <c r="T552" s="21"/>
      <c r="U552" s="21"/>
      <c r="V552" s="83"/>
      <c r="W552" s="83"/>
      <c r="X552" s="21"/>
      <c r="Y552" s="83"/>
      <c r="Z552" s="83"/>
      <c r="AA552" s="21"/>
      <c r="AB552" s="83"/>
      <c r="AC552" s="83"/>
      <c r="AD552" s="21"/>
      <c r="AE552" s="83"/>
      <c r="AF552" s="83"/>
      <c r="AG552" s="21"/>
      <c r="AH552" s="83"/>
      <c r="AI552" s="83"/>
      <c r="AJ552" s="21"/>
      <c r="AK552" s="83"/>
      <c r="AL552" s="83"/>
      <c r="AM552" s="21"/>
      <c r="AN552" s="83"/>
      <c r="AO552" s="83"/>
      <c r="AP552" s="21"/>
      <c r="AQ552" s="83"/>
      <c r="AR552" s="83"/>
      <c r="AS552" s="21"/>
      <c r="AT552" s="25"/>
      <c r="AU552" s="25"/>
      <c r="AV552" s="29"/>
      <c r="AW552" s="25"/>
      <c r="AX552" s="128"/>
      <c r="AY552" s="57"/>
      <c r="AZ552" s="6"/>
      <c r="BA552" s="54"/>
      <c r="BB552" s="54"/>
      <c r="BC552" s="6"/>
      <c r="BD552" s="54"/>
      <c r="BE552" s="54"/>
      <c r="BF552" s="121"/>
      <c r="BG552" s="54"/>
      <c r="BH552" s="28"/>
      <c r="BI552" s="128"/>
      <c r="BJ552" s="54"/>
      <c r="BK552" s="28"/>
      <c r="BL552" s="128"/>
      <c r="BM552" s="54"/>
      <c r="BN552" s="28"/>
      <c r="BO552" s="121"/>
      <c r="BP552" s="132"/>
      <c r="BQ552" s="56"/>
      <c r="BR552" s="25"/>
      <c r="BS552" s="25"/>
      <c r="BU552" s="121"/>
      <c r="BV552" s="25"/>
      <c r="BW552" s="242"/>
      <c r="BX552" s="121"/>
      <c r="BY552" s="25"/>
      <c r="CA552" s="121"/>
      <c r="CB552" s="25"/>
      <c r="CD552" s="121"/>
      <c r="CF552" s="28"/>
      <c r="CH552" s="241"/>
      <c r="CI552" s="28"/>
      <c r="CK552" s="433"/>
      <c r="CM552" s="121"/>
      <c r="CN552" s="241"/>
      <c r="CO552" s="241"/>
      <c r="CP552" s="241"/>
      <c r="CQ552" s="725"/>
      <c r="CR552" s="241"/>
      <c r="CS552" s="433"/>
      <c r="CT552" s="241"/>
      <c r="CU552" s="241"/>
      <c r="CV552" s="241"/>
      <c r="CW552" s="54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1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436"/>
      <c r="FJ552" s="668"/>
      <c r="FK552" s="668"/>
      <c r="FL552" s="668"/>
      <c r="FM552" s="668"/>
      <c r="FN552" s="668"/>
      <c r="FO552" s="668"/>
      <c r="FP552" s="668"/>
      <c r="FQ552" s="668"/>
      <c r="FR552" s="668"/>
      <c r="FS552" s="433"/>
      <c r="FT552" s="433"/>
      <c r="FU552" s="433"/>
      <c r="FV552" s="433"/>
      <c r="FW552" s="433"/>
      <c r="FX552" s="433"/>
      <c r="FY552" s="433"/>
      <c r="FZ552" s="433"/>
      <c r="GA552" s="433"/>
      <c r="GB552" s="433"/>
      <c r="GC552" s="433"/>
      <c r="GD552" s="433"/>
      <c r="GE552" s="433"/>
      <c r="GF552" s="433"/>
      <c r="GG552" s="241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436"/>
      <c r="HJ552" s="65"/>
      <c r="HK552" s="436"/>
      <c r="HL552" s="37"/>
      <c r="HM552" s="65"/>
      <c r="HN552" s="436"/>
      <c r="HO552" s="134"/>
      <c r="HP552" s="25"/>
      <c r="HQ552" s="436"/>
      <c r="HR552" s="45"/>
      <c r="HS552" s="29"/>
      <c r="HT552" s="25"/>
      <c r="HU552" s="25"/>
      <c r="HV552" s="25"/>
      <c r="HX552" s="432"/>
      <c r="IG552" s="432"/>
      <c r="IH552" s="432"/>
      <c r="II552" s="432"/>
      <c r="IJ552" s="432"/>
      <c r="IK552" s="432"/>
      <c r="IL552" s="432"/>
      <c r="IM552" s="432"/>
      <c r="IN552" s="432"/>
      <c r="IO552" s="432"/>
      <c r="IP552" s="432"/>
      <c r="IQ552" s="432"/>
      <c r="IR552" s="432"/>
      <c r="IS552" s="432"/>
      <c r="IT552" s="432"/>
      <c r="IU552" s="432"/>
      <c r="IV552" s="432"/>
      <c r="IW552" s="432"/>
      <c r="IX552" s="432"/>
      <c r="IY552" s="432"/>
      <c r="IZ552" s="432"/>
      <c r="JA552" s="432"/>
      <c r="JB552" s="432"/>
      <c r="JC552" s="432"/>
      <c r="JD552" s="432"/>
      <c r="JE552" s="432"/>
      <c r="JF552" s="432"/>
      <c r="JG552" s="432"/>
      <c r="JH552" s="432"/>
      <c r="JI552" s="432"/>
      <c r="JJ552" s="432"/>
      <c r="JK552" s="432"/>
      <c r="JL552" s="432"/>
      <c r="JM552" s="432"/>
      <c r="JN552" s="432"/>
      <c r="JO552" s="432"/>
      <c r="JP552" s="432"/>
      <c r="JQ552" s="432"/>
      <c r="JR552" s="432"/>
      <c r="JS552" s="432"/>
      <c r="JT552" s="432"/>
      <c r="JU552" s="432"/>
    </row>
    <row r="553" spans="1:281" s="27" customFormat="1" ht="15" hidden="1" customHeight="1" x14ac:dyDescent="0.25">
      <c r="A553" s="432"/>
      <c r="B553" s="242"/>
      <c r="C553" s="29"/>
      <c r="D553" s="53"/>
      <c r="E553" s="29"/>
      <c r="F553" s="25"/>
      <c r="G553" s="121"/>
      <c r="I553" s="29"/>
      <c r="K553" s="52"/>
      <c r="M553" s="25"/>
      <c r="N553" s="55"/>
      <c r="P553" s="29"/>
      <c r="R553" s="29"/>
      <c r="T553" s="21"/>
      <c r="U553" s="21"/>
      <c r="V553" s="83"/>
      <c r="W553" s="83"/>
      <c r="X553" s="21"/>
      <c r="Y553" s="83"/>
      <c r="Z553" s="83"/>
      <c r="AA553" s="21"/>
      <c r="AB553" s="83"/>
      <c r="AC553" s="83"/>
      <c r="AD553" s="21"/>
      <c r="AE553" s="83"/>
      <c r="AF553" s="83"/>
      <c r="AG553" s="21"/>
      <c r="AH553" s="83"/>
      <c r="AI553" s="83"/>
      <c r="AJ553" s="21"/>
      <c r="AK553" s="83"/>
      <c r="AL553" s="83"/>
      <c r="AM553" s="21"/>
      <c r="AN553" s="83"/>
      <c r="AO553" s="83"/>
      <c r="AP553" s="21"/>
      <c r="AQ553" s="83"/>
      <c r="AR553" s="83"/>
      <c r="AS553" s="21"/>
      <c r="AT553" s="25"/>
      <c r="AU553" s="25"/>
      <c r="AV553" s="29"/>
      <c r="AW553" s="25"/>
      <c r="AX553" s="128"/>
      <c r="AY553" s="57"/>
      <c r="AZ553" s="6"/>
      <c r="BA553" s="54"/>
      <c r="BB553" s="54"/>
      <c r="BC553" s="6"/>
      <c r="BD553" s="54"/>
      <c r="BE553" s="54"/>
      <c r="BF553" s="121"/>
      <c r="BG553" s="54"/>
      <c r="BH553" s="28"/>
      <c r="BI553" s="128"/>
      <c r="BJ553" s="54"/>
      <c r="BK553" s="28"/>
      <c r="BL553" s="128"/>
      <c r="BM553" s="54"/>
      <c r="BN553" s="28"/>
      <c r="BO553" s="121"/>
      <c r="BP553" s="132"/>
      <c r="BQ553" s="56"/>
      <c r="BR553" s="25"/>
      <c r="BS553" s="25"/>
      <c r="BU553" s="121"/>
      <c r="BV553" s="25"/>
      <c r="BW553" s="242"/>
      <c r="BX553" s="121"/>
      <c r="BY553" s="25"/>
      <c r="CA553" s="121"/>
      <c r="CB553" s="25"/>
      <c r="CD553" s="121"/>
      <c r="CF553" s="28"/>
      <c r="CH553" s="241"/>
      <c r="CI553" s="28"/>
      <c r="CK553" s="433"/>
      <c r="CM553" s="121"/>
      <c r="CN553" s="241"/>
      <c r="CO553" s="241"/>
      <c r="CP553" s="241"/>
      <c r="CQ553" s="725"/>
      <c r="CR553" s="241"/>
      <c r="CS553" s="433"/>
      <c r="CT553" s="241"/>
      <c r="CU553" s="241"/>
      <c r="CV553" s="241"/>
      <c r="CW553" s="54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436"/>
      <c r="FJ553" s="668"/>
      <c r="FK553" s="668"/>
      <c r="FL553" s="668"/>
      <c r="FM553" s="668"/>
      <c r="FN553" s="668"/>
      <c r="FO553" s="668"/>
      <c r="FP553" s="668"/>
      <c r="FQ553" s="668"/>
      <c r="FR553" s="668"/>
      <c r="FS553" s="433"/>
      <c r="FT553" s="433"/>
      <c r="FU553" s="433"/>
      <c r="FV553" s="433"/>
      <c r="FW553" s="433"/>
      <c r="FX553" s="433"/>
      <c r="FY553" s="433"/>
      <c r="FZ553" s="433"/>
      <c r="GA553" s="433"/>
      <c r="GB553" s="433"/>
      <c r="GC553" s="433"/>
      <c r="GD553" s="433"/>
      <c r="GE553" s="433"/>
      <c r="GF553" s="433"/>
      <c r="GG553" s="241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436"/>
      <c r="HJ553" s="65"/>
      <c r="HK553" s="436"/>
      <c r="HL553" s="37"/>
      <c r="HM553" s="65"/>
      <c r="HN553" s="436"/>
      <c r="HO553" s="134"/>
      <c r="HP553" s="25"/>
      <c r="HQ553" s="436"/>
      <c r="HR553" s="45"/>
      <c r="HS553" s="29"/>
      <c r="HT553" s="25"/>
      <c r="HU553" s="25"/>
      <c r="HV553" s="25"/>
      <c r="HX553" s="432"/>
      <c r="IG553" s="432"/>
      <c r="IH553" s="432"/>
      <c r="II553" s="432"/>
      <c r="IJ553" s="432"/>
      <c r="IK553" s="432"/>
      <c r="IL553" s="432"/>
      <c r="IM553" s="432"/>
      <c r="IN553" s="432"/>
      <c r="IO553" s="432"/>
      <c r="IP553" s="432"/>
      <c r="IQ553" s="432"/>
      <c r="IR553" s="432"/>
      <c r="IS553" s="432"/>
      <c r="IT553" s="432"/>
      <c r="IU553" s="432"/>
      <c r="IV553" s="432"/>
      <c r="IW553" s="432"/>
      <c r="IX553" s="432"/>
      <c r="IY553" s="432"/>
      <c r="IZ553" s="432"/>
      <c r="JA553" s="432"/>
      <c r="JB553" s="432"/>
      <c r="JC553" s="432"/>
      <c r="JD553" s="432"/>
      <c r="JE553" s="432"/>
      <c r="JF553" s="432"/>
      <c r="JG553" s="432"/>
      <c r="JH553" s="432"/>
      <c r="JI553" s="432"/>
      <c r="JJ553" s="432"/>
      <c r="JK553" s="432"/>
      <c r="JL553" s="432"/>
      <c r="JM553" s="432"/>
      <c r="JN553" s="432"/>
      <c r="JO553" s="432"/>
      <c r="JP553" s="432"/>
      <c r="JQ553" s="432"/>
      <c r="JR553" s="432"/>
      <c r="JS553" s="432"/>
      <c r="JT553" s="432"/>
      <c r="JU553" s="432"/>
    </row>
    <row r="554" spans="1:281" s="27" customFormat="1" ht="15" hidden="1" customHeight="1" x14ac:dyDescent="0.25">
      <c r="A554" s="432"/>
      <c r="B554" s="242"/>
      <c r="C554" s="29"/>
      <c r="D554" s="53"/>
      <c r="E554" s="29"/>
      <c r="F554" s="25"/>
      <c r="G554" s="121"/>
      <c r="I554" s="29"/>
      <c r="K554" s="52"/>
      <c r="M554" s="25"/>
      <c r="N554" s="55"/>
      <c r="P554" s="29"/>
      <c r="R554" s="29"/>
      <c r="T554" s="21"/>
      <c r="U554" s="21"/>
      <c r="V554" s="83"/>
      <c r="W554" s="83"/>
      <c r="X554" s="21"/>
      <c r="Y554" s="83"/>
      <c r="Z554" s="83"/>
      <c r="AA554" s="21"/>
      <c r="AB554" s="83"/>
      <c r="AC554" s="83"/>
      <c r="AD554" s="21"/>
      <c r="AE554" s="83"/>
      <c r="AF554" s="83"/>
      <c r="AG554" s="21"/>
      <c r="AH554" s="83"/>
      <c r="AI554" s="83"/>
      <c r="AJ554" s="21"/>
      <c r="AK554" s="83"/>
      <c r="AL554" s="83"/>
      <c r="AM554" s="21"/>
      <c r="AN554" s="83"/>
      <c r="AO554" s="83"/>
      <c r="AP554" s="21"/>
      <c r="AQ554" s="83"/>
      <c r="AR554" s="83"/>
      <c r="AS554" s="21"/>
      <c r="AT554" s="25"/>
      <c r="AU554" s="25"/>
      <c r="AV554" s="29"/>
      <c r="AW554" s="25"/>
      <c r="AX554" s="128"/>
      <c r="AY554" s="57"/>
      <c r="AZ554" s="6"/>
      <c r="BA554" s="54"/>
      <c r="BB554" s="54"/>
      <c r="BC554" s="6"/>
      <c r="BD554" s="54"/>
      <c r="BE554" s="54"/>
      <c r="BF554" s="121"/>
      <c r="BG554" s="54"/>
      <c r="BH554" s="28"/>
      <c r="BI554" s="128"/>
      <c r="BJ554" s="54"/>
      <c r="BK554" s="28"/>
      <c r="BL554" s="128"/>
      <c r="BM554" s="54"/>
      <c r="BN554" s="28"/>
      <c r="BO554" s="121"/>
      <c r="BP554" s="132"/>
      <c r="BQ554" s="56"/>
      <c r="BR554" s="25"/>
      <c r="BS554" s="25"/>
      <c r="BU554" s="121"/>
      <c r="BV554" s="25"/>
      <c r="BW554" s="242"/>
      <c r="BX554" s="121"/>
      <c r="BY554" s="25"/>
      <c r="CA554" s="121"/>
      <c r="CB554" s="25"/>
      <c r="CD554" s="121"/>
      <c r="CF554" s="28"/>
      <c r="CH554" s="241"/>
      <c r="CI554" s="28"/>
      <c r="CK554" s="433"/>
      <c r="CM554" s="121"/>
      <c r="CN554" s="241"/>
      <c r="CO554" s="241"/>
      <c r="CP554" s="241"/>
      <c r="CQ554" s="725"/>
      <c r="CR554" s="241"/>
      <c r="CS554" s="433"/>
      <c r="CT554" s="241"/>
      <c r="CU554" s="241"/>
      <c r="CV554" s="241"/>
      <c r="CW554" s="54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436"/>
      <c r="FJ554" s="668"/>
      <c r="FK554" s="668"/>
      <c r="FL554" s="668"/>
      <c r="FM554" s="668"/>
      <c r="FN554" s="668"/>
      <c r="FO554" s="668"/>
      <c r="FP554" s="668"/>
      <c r="FQ554" s="668"/>
      <c r="FR554" s="668"/>
      <c r="FS554" s="433"/>
      <c r="FT554" s="433"/>
      <c r="FU554" s="433"/>
      <c r="FV554" s="433"/>
      <c r="FW554" s="433"/>
      <c r="FX554" s="433"/>
      <c r="FY554" s="433"/>
      <c r="FZ554" s="433"/>
      <c r="GA554" s="433"/>
      <c r="GB554" s="433"/>
      <c r="GC554" s="433"/>
      <c r="GD554" s="433"/>
      <c r="GE554" s="433"/>
      <c r="GF554" s="433"/>
      <c r="GG554" s="241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436"/>
      <c r="HJ554" s="65"/>
      <c r="HK554" s="436"/>
      <c r="HL554" s="37"/>
      <c r="HM554" s="65"/>
      <c r="HN554" s="436"/>
      <c r="HO554" s="134"/>
      <c r="HP554" s="25"/>
      <c r="HQ554" s="436"/>
      <c r="HR554" s="45"/>
      <c r="HS554" s="29"/>
      <c r="HT554" s="25"/>
      <c r="HU554" s="25"/>
      <c r="HV554" s="25"/>
      <c r="HX554" s="432"/>
      <c r="IG554" s="432"/>
      <c r="IH554" s="432"/>
      <c r="II554" s="432"/>
      <c r="IJ554" s="432"/>
      <c r="IK554" s="432"/>
      <c r="IL554" s="432"/>
      <c r="IM554" s="432"/>
      <c r="IN554" s="432"/>
      <c r="IO554" s="432"/>
      <c r="IP554" s="432"/>
      <c r="IQ554" s="432"/>
      <c r="IR554" s="432"/>
      <c r="IS554" s="432"/>
      <c r="IT554" s="432"/>
      <c r="IU554" s="432"/>
      <c r="IV554" s="432"/>
      <c r="IW554" s="432"/>
      <c r="IX554" s="432"/>
      <c r="IY554" s="432"/>
      <c r="IZ554" s="432"/>
      <c r="JA554" s="432"/>
      <c r="JB554" s="432"/>
      <c r="JC554" s="432"/>
      <c r="JD554" s="432"/>
      <c r="JE554" s="432"/>
      <c r="JF554" s="432"/>
      <c r="JG554" s="432"/>
      <c r="JH554" s="432"/>
      <c r="JI554" s="432"/>
      <c r="JJ554" s="432"/>
      <c r="JK554" s="432"/>
      <c r="JL554" s="432"/>
      <c r="JM554" s="432"/>
      <c r="JN554" s="432"/>
      <c r="JO554" s="432"/>
      <c r="JP554" s="432"/>
      <c r="JQ554" s="432"/>
      <c r="JR554" s="432"/>
      <c r="JS554" s="432"/>
      <c r="JT554" s="432"/>
      <c r="JU554" s="432"/>
    </row>
    <row r="555" spans="1:281" s="27" customFormat="1" ht="15" hidden="1" customHeight="1" x14ac:dyDescent="0.25">
      <c r="A555" s="432"/>
      <c r="B555" s="242"/>
      <c r="C555" s="29"/>
      <c r="D555" s="53"/>
      <c r="E555" s="29"/>
      <c r="F555" s="25"/>
      <c r="G555" s="121"/>
      <c r="I555" s="29"/>
      <c r="K555" s="52"/>
      <c r="M555" s="25"/>
      <c r="N555" s="55"/>
      <c r="P555" s="29"/>
      <c r="R555" s="29"/>
      <c r="T555" s="21"/>
      <c r="U555" s="21"/>
      <c r="V555" s="83"/>
      <c r="W555" s="83"/>
      <c r="X555" s="21"/>
      <c r="Y555" s="83"/>
      <c r="Z555" s="83"/>
      <c r="AA555" s="21"/>
      <c r="AB555" s="83"/>
      <c r="AC555" s="83"/>
      <c r="AD555" s="21"/>
      <c r="AE555" s="83"/>
      <c r="AF555" s="83"/>
      <c r="AG555" s="21"/>
      <c r="AH555" s="83"/>
      <c r="AI555" s="83"/>
      <c r="AJ555" s="21"/>
      <c r="AK555" s="83"/>
      <c r="AL555" s="83"/>
      <c r="AM555" s="21"/>
      <c r="AN555" s="83"/>
      <c r="AO555" s="83"/>
      <c r="AP555" s="21"/>
      <c r="AQ555" s="83"/>
      <c r="AR555" s="83"/>
      <c r="AS555" s="21"/>
      <c r="AT555" s="25"/>
      <c r="AU555" s="25"/>
      <c r="AV555" s="29"/>
      <c r="AW555" s="25"/>
      <c r="AX555" s="128"/>
      <c r="AY555" s="57"/>
      <c r="AZ555" s="6"/>
      <c r="BA555" s="54"/>
      <c r="BB555" s="54"/>
      <c r="BC555" s="6"/>
      <c r="BD555" s="54"/>
      <c r="BE555" s="54"/>
      <c r="BF555" s="121"/>
      <c r="BG555" s="54"/>
      <c r="BH555" s="28"/>
      <c r="BI555" s="128"/>
      <c r="BJ555" s="54"/>
      <c r="BK555" s="28"/>
      <c r="BL555" s="128"/>
      <c r="BM555" s="54"/>
      <c r="BN555" s="28"/>
      <c r="BO555" s="121"/>
      <c r="BP555" s="132"/>
      <c r="BQ555" s="56"/>
      <c r="BR555" s="25"/>
      <c r="BS555" s="25"/>
      <c r="BU555" s="121"/>
      <c r="BV555" s="25"/>
      <c r="BW555" s="242"/>
      <c r="BX555" s="121"/>
      <c r="BY555" s="25"/>
      <c r="CA555" s="121"/>
      <c r="CB555" s="25"/>
      <c r="CD555" s="121"/>
      <c r="CF555" s="28"/>
      <c r="CH555" s="241"/>
      <c r="CI555" s="28"/>
      <c r="CK555" s="433"/>
      <c r="CM555" s="121"/>
      <c r="CN555" s="241"/>
      <c r="CO555" s="241"/>
      <c r="CP555" s="241"/>
      <c r="CQ555" s="725"/>
      <c r="CR555" s="241"/>
      <c r="CS555" s="433"/>
      <c r="CT555" s="241"/>
      <c r="CU555" s="241"/>
      <c r="CV555" s="241"/>
      <c r="CW555" s="54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1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436"/>
      <c r="FJ555" s="668"/>
      <c r="FK555" s="668"/>
      <c r="FL555" s="668"/>
      <c r="FM555" s="668"/>
      <c r="FN555" s="668"/>
      <c r="FO555" s="668"/>
      <c r="FP555" s="668"/>
      <c r="FQ555" s="668"/>
      <c r="FR555" s="668"/>
      <c r="FS555" s="433"/>
      <c r="FT555" s="433"/>
      <c r="FU555" s="433"/>
      <c r="FV555" s="433"/>
      <c r="FW555" s="433"/>
      <c r="FX555" s="433"/>
      <c r="FY555" s="433"/>
      <c r="FZ555" s="433"/>
      <c r="GA555" s="433"/>
      <c r="GB555" s="433"/>
      <c r="GC555" s="433"/>
      <c r="GD555" s="433"/>
      <c r="GE555" s="433"/>
      <c r="GF555" s="433"/>
      <c r="GG555" s="241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436"/>
      <c r="HJ555" s="65"/>
      <c r="HK555" s="436"/>
      <c r="HL555" s="37"/>
      <c r="HM555" s="65"/>
      <c r="HN555" s="436"/>
      <c r="HO555" s="134"/>
      <c r="HP555" s="25"/>
      <c r="HQ555" s="436"/>
      <c r="HR555" s="45"/>
      <c r="HS555" s="29"/>
      <c r="HT555" s="25"/>
      <c r="HU555" s="25"/>
      <c r="HV555" s="25"/>
      <c r="HX555" s="432"/>
      <c r="IG555" s="432"/>
      <c r="IH555" s="432"/>
      <c r="II555" s="432"/>
      <c r="IJ555" s="432"/>
      <c r="IK555" s="432"/>
      <c r="IL555" s="432"/>
      <c r="IM555" s="432"/>
      <c r="IN555" s="432"/>
      <c r="IO555" s="432"/>
      <c r="IP555" s="432"/>
      <c r="IQ555" s="432"/>
      <c r="IR555" s="432"/>
      <c r="IS555" s="432"/>
      <c r="IT555" s="432"/>
      <c r="IU555" s="432"/>
      <c r="IV555" s="432"/>
      <c r="IW555" s="432"/>
      <c r="IX555" s="432"/>
      <c r="IY555" s="432"/>
      <c r="IZ555" s="432"/>
      <c r="JA555" s="432"/>
      <c r="JB555" s="432"/>
      <c r="JC555" s="432"/>
      <c r="JD555" s="432"/>
      <c r="JE555" s="432"/>
      <c r="JF555" s="432"/>
      <c r="JG555" s="432"/>
      <c r="JH555" s="432"/>
      <c r="JI555" s="432"/>
      <c r="JJ555" s="432"/>
      <c r="JK555" s="432"/>
      <c r="JL555" s="432"/>
      <c r="JM555" s="432"/>
      <c r="JN555" s="432"/>
      <c r="JO555" s="432"/>
      <c r="JP555" s="432"/>
      <c r="JQ555" s="432"/>
      <c r="JR555" s="432"/>
      <c r="JS555" s="432"/>
      <c r="JT555" s="432"/>
      <c r="JU555" s="432"/>
    </row>
    <row r="556" spans="1:281" s="27" customFormat="1" ht="15" hidden="1" customHeight="1" x14ac:dyDescent="0.25">
      <c r="A556" s="432"/>
      <c r="B556" s="242"/>
      <c r="C556" s="29"/>
      <c r="D556" s="53"/>
      <c r="E556" s="29"/>
      <c r="F556" s="25"/>
      <c r="G556" s="121"/>
      <c r="I556" s="29"/>
      <c r="K556" s="52"/>
      <c r="M556" s="25"/>
      <c r="N556" s="55"/>
      <c r="P556" s="29"/>
      <c r="R556" s="29"/>
      <c r="T556" s="21"/>
      <c r="U556" s="21"/>
      <c r="V556" s="83"/>
      <c r="W556" s="83"/>
      <c r="X556" s="21"/>
      <c r="Y556" s="83"/>
      <c r="Z556" s="83"/>
      <c r="AA556" s="21"/>
      <c r="AB556" s="83"/>
      <c r="AC556" s="83"/>
      <c r="AD556" s="21"/>
      <c r="AE556" s="83"/>
      <c r="AF556" s="83"/>
      <c r="AG556" s="21"/>
      <c r="AH556" s="83"/>
      <c r="AI556" s="83"/>
      <c r="AJ556" s="21"/>
      <c r="AK556" s="83"/>
      <c r="AL556" s="83"/>
      <c r="AM556" s="21"/>
      <c r="AN556" s="83"/>
      <c r="AO556" s="83"/>
      <c r="AP556" s="21"/>
      <c r="AQ556" s="83"/>
      <c r="AR556" s="83"/>
      <c r="AS556" s="21"/>
      <c r="AT556" s="25"/>
      <c r="AU556" s="25"/>
      <c r="AV556" s="29"/>
      <c r="AW556" s="25"/>
      <c r="AX556" s="128"/>
      <c r="AY556" s="57"/>
      <c r="AZ556" s="6"/>
      <c r="BA556" s="54"/>
      <c r="BB556" s="54"/>
      <c r="BC556" s="6"/>
      <c r="BD556" s="54"/>
      <c r="BE556" s="54"/>
      <c r="BF556" s="121"/>
      <c r="BG556" s="54"/>
      <c r="BH556" s="28"/>
      <c r="BI556" s="128"/>
      <c r="BJ556" s="54"/>
      <c r="BK556" s="28"/>
      <c r="BL556" s="128"/>
      <c r="BM556" s="54"/>
      <c r="BN556" s="28"/>
      <c r="BO556" s="121"/>
      <c r="BP556" s="132"/>
      <c r="BQ556" s="56"/>
      <c r="BR556" s="25"/>
      <c r="BS556" s="25"/>
      <c r="BU556" s="121"/>
      <c r="BV556" s="25"/>
      <c r="BW556" s="242"/>
      <c r="BX556" s="121"/>
      <c r="BY556" s="25"/>
      <c r="CA556" s="121"/>
      <c r="CB556" s="25"/>
      <c r="CD556" s="121"/>
      <c r="CF556" s="28"/>
      <c r="CH556" s="241"/>
      <c r="CI556" s="28"/>
      <c r="CK556" s="433"/>
      <c r="CM556" s="121"/>
      <c r="CN556" s="241"/>
      <c r="CO556" s="241"/>
      <c r="CP556" s="241"/>
      <c r="CQ556" s="725"/>
      <c r="CR556" s="241"/>
      <c r="CS556" s="433"/>
      <c r="CT556" s="241"/>
      <c r="CU556" s="241"/>
      <c r="CV556" s="241"/>
      <c r="CW556" s="54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436"/>
      <c r="FJ556" s="668"/>
      <c r="FK556" s="668"/>
      <c r="FL556" s="668"/>
      <c r="FM556" s="668"/>
      <c r="FN556" s="668"/>
      <c r="FO556" s="668"/>
      <c r="FP556" s="668"/>
      <c r="FQ556" s="668"/>
      <c r="FR556" s="668"/>
      <c r="FS556" s="433"/>
      <c r="FT556" s="433"/>
      <c r="FU556" s="433"/>
      <c r="FV556" s="433"/>
      <c r="FW556" s="433"/>
      <c r="FX556" s="433"/>
      <c r="FY556" s="433"/>
      <c r="FZ556" s="433"/>
      <c r="GA556" s="433"/>
      <c r="GB556" s="433"/>
      <c r="GC556" s="433"/>
      <c r="GD556" s="433"/>
      <c r="GE556" s="433"/>
      <c r="GF556" s="433"/>
      <c r="GG556" s="241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436"/>
      <c r="HJ556" s="65"/>
      <c r="HK556" s="436"/>
      <c r="HL556" s="37"/>
      <c r="HM556" s="65"/>
      <c r="HN556" s="436"/>
      <c r="HO556" s="134"/>
      <c r="HP556" s="25"/>
      <c r="HQ556" s="436"/>
      <c r="HR556" s="45"/>
      <c r="HS556" s="29"/>
      <c r="HT556" s="25"/>
      <c r="HU556" s="25"/>
      <c r="HV556" s="25"/>
      <c r="HX556" s="432"/>
      <c r="IG556" s="432"/>
      <c r="IH556" s="432"/>
      <c r="II556" s="432"/>
      <c r="IJ556" s="432"/>
      <c r="IK556" s="432"/>
      <c r="IL556" s="432"/>
      <c r="IM556" s="432"/>
      <c r="IN556" s="432"/>
      <c r="IO556" s="432"/>
      <c r="IP556" s="432"/>
      <c r="IQ556" s="432"/>
      <c r="IR556" s="432"/>
      <c r="IS556" s="432"/>
      <c r="IT556" s="432"/>
      <c r="IU556" s="432"/>
      <c r="IV556" s="432"/>
      <c r="IW556" s="432"/>
      <c r="IX556" s="432"/>
      <c r="IY556" s="432"/>
      <c r="IZ556" s="432"/>
      <c r="JA556" s="432"/>
      <c r="JB556" s="432"/>
      <c r="JC556" s="432"/>
      <c r="JD556" s="432"/>
      <c r="JE556" s="432"/>
      <c r="JF556" s="432"/>
      <c r="JG556" s="432"/>
      <c r="JH556" s="432"/>
      <c r="JI556" s="432"/>
      <c r="JJ556" s="432"/>
      <c r="JK556" s="432"/>
      <c r="JL556" s="432"/>
      <c r="JM556" s="432"/>
      <c r="JN556" s="432"/>
      <c r="JO556" s="432"/>
      <c r="JP556" s="432"/>
      <c r="JQ556" s="432"/>
      <c r="JR556" s="432"/>
      <c r="JS556" s="432"/>
      <c r="JT556" s="432"/>
      <c r="JU556" s="432"/>
    </row>
    <row r="557" spans="1:281" s="27" customFormat="1" ht="15" hidden="1" customHeight="1" x14ac:dyDescent="0.25">
      <c r="A557" s="432"/>
      <c r="B557" s="242"/>
      <c r="C557" s="29"/>
      <c r="D557" s="53"/>
      <c r="E557" s="29"/>
      <c r="F557" s="25"/>
      <c r="G557" s="121"/>
      <c r="I557" s="29"/>
      <c r="K557" s="52"/>
      <c r="M557" s="25"/>
      <c r="N557" s="55"/>
      <c r="P557" s="29"/>
      <c r="R557" s="29"/>
      <c r="T557" s="21"/>
      <c r="U557" s="21"/>
      <c r="V557" s="83"/>
      <c r="W557" s="83"/>
      <c r="X557" s="21"/>
      <c r="Y557" s="83"/>
      <c r="Z557" s="83"/>
      <c r="AA557" s="21"/>
      <c r="AB557" s="83"/>
      <c r="AC557" s="83"/>
      <c r="AD557" s="21"/>
      <c r="AE557" s="83"/>
      <c r="AF557" s="83"/>
      <c r="AG557" s="21"/>
      <c r="AH557" s="83"/>
      <c r="AI557" s="83"/>
      <c r="AJ557" s="21"/>
      <c r="AK557" s="83"/>
      <c r="AL557" s="83"/>
      <c r="AM557" s="21"/>
      <c r="AN557" s="83"/>
      <c r="AO557" s="83"/>
      <c r="AP557" s="21"/>
      <c r="AQ557" s="83"/>
      <c r="AR557" s="83"/>
      <c r="AS557" s="21"/>
      <c r="AT557" s="25"/>
      <c r="AU557" s="25"/>
      <c r="AV557" s="29"/>
      <c r="AW557" s="25"/>
      <c r="AX557" s="128"/>
      <c r="AY557" s="57"/>
      <c r="AZ557" s="6"/>
      <c r="BA557" s="54"/>
      <c r="BB557" s="54"/>
      <c r="BC557" s="6"/>
      <c r="BD557" s="54"/>
      <c r="BE557" s="54"/>
      <c r="BF557" s="121"/>
      <c r="BG557" s="54"/>
      <c r="BH557" s="28"/>
      <c r="BI557" s="128"/>
      <c r="BJ557" s="54"/>
      <c r="BK557" s="28"/>
      <c r="BL557" s="128"/>
      <c r="BM557" s="54"/>
      <c r="BN557" s="28"/>
      <c r="BO557" s="121"/>
      <c r="BP557" s="132"/>
      <c r="BQ557" s="56"/>
      <c r="BR557" s="25"/>
      <c r="BS557" s="25"/>
      <c r="BU557" s="121"/>
      <c r="BV557" s="25"/>
      <c r="BW557" s="242"/>
      <c r="BX557" s="121"/>
      <c r="BY557" s="25"/>
      <c r="CA557" s="121"/>
      <c r="CB557" s="25"/>
      <c r="CD557" s="121"/>
      <c r="CF557" s="28"/>
      <c r="CH557" s="241"/>
      <c r="CI557" s="28"/>
      <c r="CK557" s="433"/>
      <c r="CM557" s="121"/>
      <c r="CN557" s="241"/>
      <c r="CO557" s="241"/>
      <c r="CP557" s="241"/>
      <c r="CQ557" s="725"/>
      <c r="CR557" s="241"/>
      <c r="CS557" s="433"/>
      <c r="CT557" s="241"/>
      <c r="CU557" s="241"/>
      <c r="CV557" s="241"/>
      <c r="CW557" s="54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436"/>
      <c r="FJ557" s="668"/>
      <c r="FK557" s="668"/>
      <c r="FL557" s="668"/>
      <c r="FM557" s="668"/>
      <c r="FN557" s="668"/>
      <c r="FO557" s="668"/>
      <c r="FP557" s="668"/>
      <c r="FQ557" s="668"/>
      <c r="FR557" s="668"/>
      <c r="FS557" s="433"/>
      <c r="FT557" s="433"/>
      <c r="FU557" s="433"/>
      <c r="FV557" s="433"/>
      <c r="FW557" s="433"/>
      <c r="FX557" s="433"/>
      <c r="FY557" s="433"/>
      <c r="FZ557" s="433"/>
      <c r="GA557" s="433"/>
      <c r="GB557" s="433"/>
      <c r="GC557" s="433"/>
      <c r="GD557" s="433"/>
      <c r="GE557" s="433"/>
      <c r="GF557" s="433"/>
      <c r="GG557" s="241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436"/>
      <c r="HJ557" s="65"/>
      <c r="HK557" s="436"/>
      <c r="HL557" s="37"/>
      <c r="HM557" s="65"/>
      <c r="HN557" s="436"/>
      <c r="HO557" s="134"/>
      <c r="HP557" s="25"/>
      <c r="HQ557" s="436"/>
      <c r="HR557" s="45"/>
      <c r="HS557" s="29"/>
      <c r="HT557" s="25"/>
      <c r="HU557" s="25"/>
      <c r="HV557" s="25"/>
      <c r="HX557" s="432"/>
      <c r="IG557" s="432"/>
      <c r="IH557" s="432"/>
      <c r="II557" s="432"/>
      <c r="IJ557" s="432"/>
      <c r="IK557" s="432"/>
      <c r="IL557" s="432"/>
      <c r="IM557" s="432"/>
      <c r="IN557" s="432"/>
      <c r="IO557" s="432"/>
      <c r="IP557" s="432"/>
      <c r="IQ557" s="432"/>
      <c r="IR557" s="432"/>
      <c r="IS557" s="432"/>
      <c r="IT557" s="432"/>
      <c r="IU557" s="432"/>
      <c r="IV557" s="432"/>
      <c r="IW557" s="432"/>
      <c r="IX557" s="432"/>
      <c r="IY557" s="432"/>
      <c r="IZ557" s="432"/>
      <c r="JA557" s="432"/>
      <c r="JB557" s="432"/>
      <c r="JC557" s="432"/>
      <c r="JD557" s="432"/>
      <c r="JE557" s="432"/>
      <c r="JF557" s="432"/>
      <c r="JG557" s="432"/>
      <c r="JH557" s="432"/>
      <c r="JI557" s="432"/>
      <c r="JJ557" s="432"/>
      <c r="JK557" s="432"/>
      <c r="JL557" s="432"/>
      <c r="JM557" s="432"/>
      <c r="JN557" s="432"/>
      <c r="JO557" s="432"/>
      <c r="JP557" s="432"/>
      <c r="JQ557" s="432"/>
      <c r="JR557" s="432"/>
      <c r="JS557" s="432"/>
      <c r="JT557" s="432"/>
      <c r="JU557" s="432"/>
    </row>
    <row r="558" spans="1:281" s="27" customFormat="1" ht="15" hidden="1" customHeight="1" x14ac:dyDescent="0.25">
      <c r="A558" s="432"/>
      <c r="B558" s="242"/>
      <c r="C558" s="29"/>
      <c r="D558" s="53"/>
      <c r="E558" s="29"/>
      <c r="F558" s="25"/>
      <c r="G558" s="121"/>
      <c r="I558" s="29"/>
      <c r="K558" s="52"/>
      <c r="M558" s="25"/>
      <c r="N558" s="55"/>
      <c r="P558" s="29"/>
      <c r="R558" s="29"/>
      <c r="T558" s="21"/>
      <c r="U558" s="21"/>
      <c r="V558" s="83"/>
      <c r="W558" s="83"/>
      <c r="X558" s="21"/>
      <c r="Y558" s="83"/>
      <c r="Z558" s="83"/>
      <c r="AA558" s="21"/>
      <c r="AB558" s="83"/>
      <c r="AC558" s="83"/>
      <c r="AD558" s="21"/>
      <c r="AE558" s="83"/>
      <c r="AF558" s="83"/>
      <c r="AG558" s="21"/>
      <c r="AH558" s="83"/>
      <c r="AI558" s="83"/>
      <c r="AJ558" s="21"/>
      <c r="AK558" s="83"/>
      <c r="AL558" s="83"/>
      <c r="AM558" s="21"/>
      <c r="AN558" s="83"/>
      <c r="AO558" s="83"/>
      <c r="AP558" s="21"/>
      <c r="AQ558" s="83"/>
      <c r="AR558" s="83"/>
      <c r="AS558" s="21"/>
      <c r="AT558" s="25"/>
      <c r="AU558" s="25"/>
      <c r="AV558" s="29"/>
      <c r="AW558" s="25"/>
      <c r="AX558" s="128"/>
      <c r="AY558" s="57"/>
      <c r="AZ558" s="6"/>
      <c r="BA558" s="54"/>
      <c r="BB558" s="54"/>
      <c r="BC558" s="6"/>
      <c r="BD558" s="54"/>
      <c r="BE558" s="54"/>
      <c r="BF558" s="121"/>
      <c r="BG558" s="54"/>
      <c r="BH558" s="28"/>
      <c r="BI558" s="128"/>
      <c r="BJ558" s="54"/>
      <c r="BK558" s="28"/>
      <c r="BL558" s="128"/>
      <c r="BM558" s="54"/>
      <c r="BN558" s="28"/>
      <c r="BO558" s="121"/>
      <c r="BP558" s="132"/>
      <c r="BQ558" s="56"/>
      <c r="BR558" s="25"/>
      <c r="BS558" s="25"/>
      <c r="BU558" s="121"/>
      <c r="BV558" s="25"/>
      <c r="BW558" s="242"/>
      <c r="BX558" s="121"/>
      <c r="BY558" s="25"/>
      <c r="CA558" s="121"/>
      <c r="CB558" s="25"/>
      <c r="CD558" s="121"/>
      <c r="CF558" s="28"/>
      <c r="CH558" s="241"/>
      <c r="CI558" s="28"/>
      <c r="CK558" s="433"/>
      <c r="CM558" s="121"/>
      <c r="CN558" s="241"/>
      <c r="CO558" s="241"/>
      <c r="CP558" s="241"/>
      <c r="CQ558" s="725"/>
      <c r="CR558" s="241"/>
      <c r="CS558" s="433"/>
      <c r="CT558" s="241"/>
      <c r="CU558" s="241"/>
      <c r="CV558" s="241"/>
      <c r="CW558" s="54"/>
      <c r="CX558" s="241"/>
      <c r="CY558" s="241"/>
      <c r="CZ558" s="241"/>
      <c r="DA558" s="241"/>
      <c r="DB558" s="241"/>
      <c r="DC558" s="241"/>
      <c r="DD558" s="241"/>
      <c r="DE558" s="241"/>
      <c r="DF558" s="241"/>
      <c r="DG558" s="241"/>
      <c r="DH558" s="241"/>
      <c r="DI558" s="241"/>
      <c r="DJ558" s="241"/>
      <c r="DK558" s="241"/>
      <c r="DL558" s="241"/>
      <c r="DM558" s="241"/>
      <c r="DN558" s="241"/>
      <c r="DO558" s="241"/>
      <c r="DP558" s="241"/>
      <c r="DQ558" s="241"/>
      <c r="DR558" s="241"/>
      <c r="DS558" s="241"/>
      <c r="DT558" s="241"/>
      <c r="DU558" s="241"/>
      <c r="DV558" s="241"/>
      <c r="DW558" s="241"/>
      <c r="DX558" s="241"/>
      <c r="DY558" s="241"/>
      <c r="DZ558" s="241"/>
      <c r="EA558" s="241"/>
      <c r="EB558" s="241"/>
      <c r="EC558" s="241"/>
      <c r="ED558" s="241"/>
      <c r="EE558" s="241"/>
      <c r="EF558" s="241"/>
      <c r="EG558" s="241"/>
      <c r="EH558" s="241"/>
      <c r="EI558" s="241"/>
      <c r="EJ558" s="241"/>
      <c r="EK558" s="241"/>
      <c r="EL558" s="241"/>
      <c r="EM558" s="241"/>
      <c r="EN558" s="241"/>
      <c r="EO558" s="241"/>
      <c r="EP558" s="241"/>
      <c r="EQ558" s="241"/>
      <c r="ER558" s="241"/>
      <c r="ES558" s="241"/>
      <c r="ET558" s="241"/>
      <c r="EU558" s="241"/>
      <c r="EV558" s="241"/>
      <c r="EW558" s="241"/>
      <c r="EX558" s="241"/>
      <c r="EY558" s="241"/>
      <c r="EZ558" s="241"/>
      <c r="FA558" s="241"/>
      <c r="FB558" s="241"/>
      <c r="FC558" s="241"/>
      <c r="FD558" s="241"/>
      <c r="FE558" s="241"/>
      <c r="FF558" s="241"/>
      <c r="FG558" s="241"/>
      <c r="FH558" s="241"/>
      <c r="FI558" s="436"/>
      <c r="FJ558" s="668"/>
      <c r="FK558" s="668"/>
      <c r="FL558" s="668"/>
      <c r="FM558" s="668"/>
      <c r="FN558" s="668"/>
      <c r="FO558" s="668"/>
      <c r="FP558" s="668"/>
      <c r="FQ558" s="668"/>
      <c r="FR558" s="668"/>
      <c r="FS558" s="433"/>
      <c r="FT558" s="433"/>
      <c r="FU558" s="433"/>
      <c r="FV558" s="433"/>
      <c r="FW558" s="433"/>
      <c r="FX558" s="433"/>
      <c r="FY558" s="433"/>
      <c r="FZ558" s="433"/>
      <c r="GA558" s="433"/>
      <c r="GB558" s="433"/>
      <c r="GC558" s="433"/>
      <c r="GD558" s="433"/>
      <c r="GE558" s="433"/>
      <c r="GF558" s="433"/>
      <c r="GG558" s="241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436"/>
      <c r="HJ558" s="65"/>
      <c r="HK558" s="436"/>
      <c r="HL558" s="37"/>
      <c r="HM558" s="65"/>
      <c r="HN558" s="436"/>
      <c r="HO558" s="134"/>
      <c r="HP558" s="25"/>
      <c r="HQ558" s="436"/>
      <c r="HR558" s="45"/>
      <c r="HS558" s="29"/>
      <c r="HT558" s="25"/>
      <c r="HU558" s="25"/>
      <c r="HV558" s="25"/>
      <c r="HX558" s="432"/>
      <c r="IG558" s="432"/>
      <c r="IH558" s="432"/>
      <c r="II558" s="432"/>
      <c r="IJ558" s="432"/>
      <c r="IK558" s="432"/>
      <c r="IL558" s="432"/>
      <c r="IM558" s="432"/>
      <c r="IN558" s="432"/>
      <c r="IO558" s="432"/>
      <c r="IP558" s="432"/>
      <c r="IQ558" s="432"/>
      <c r="IR558" s="432"/>
      <c r="IS558" s="432"/>
      <c r="IT558" s="432"/>
      <c r="IU558" s="432"/>
      <c r="IV558" s="432"/>
      <c r="IW558" s="432"/>
      <c r="IX558" s="432"/>
      <c r="IY558" s="432"/>
      <c r="IZ558" s="432"/>
      <c r="JA558" s="432"/>
      <c r="JB558" s="432"/>
      <c r="JC558" s="432"/>
      <c r="JD558" s="432"/>
      <c r="JE558" s="432"/>
      <c r="JF558" s="432"/>
      <c r="JG558" s="432"/>
      <c r="JH558" s="432"/>
      <c r="JI558" s="432"/>
      <c r="JJ558" s="432"/>
      <c r="JK558" s="432"/>
      <c r="JL558" s="432"/>
      <c r="JM558" s="432"/>
      <c r="JN558" s="432"/>
      <c r="JO558" s="432"/>
      <c r="JP558" s="432"/>
      <c r="JQ558" s="432"/>
      <c r="JR558" s="432"/>
      <c r="JS558" s="432"/>
      <c r="JT558" s="432"/>
      <c r="JU558" s="432"/>
    </row>
    <row r="559" spans="1:281" s="27" customFormat="1" ht="15" hidden="1" customHeight="1" x14ac:dyDescent="0.25">
      <c r="A559" s="432"/>
      <c r="B559" s="242"/>
      <c r="C559" s="29"/>
      <c r="D559" s="53"/>
      <c r="E559" s="29"/>
      <c r="F559" s="25"/>
      <c r="G559" s="121"/>
      <c r="I559" s="29"/>
      <c r="K559" s="52"/>
      <c r="M559" s="25"/>
      <c r="N559" s="55"/>
      <c r="P559" s="29"/>
      <c r="R559" s="29"/>
      <c r="T559" s="21"/>
      <c r="U559" s="21"/>
      <c r="V559" s="83"/>
      <c r="W559" s="83"/>
      <c r="X559" s="21"/>
      <c r="Y559" s="83"/>
      <c r="Z559" s="83"/>
      <c r="AA559" s="21"/>
      <c r="AB559" s="83"/>
      <c r="AC559" s="83"/>
      <c r="AD559" s="21"/>
      <c r="AE559" s="83"/>
      <c r="AF559" s="83"/>
      <c r="AG559" s="21"/>
      <c r="AH559" s="83"/>
      <c r="AI559" s="83"/>
      <c r="AJ559" s="21"/>
      <c r="AK559" s="83"/>
      <c r="AL559" s="83"/>
      <c r="AM559" s="21"/>
      <c r="AN559" s="83"/>
      <c r="AO559" s="83"/>
      <c r="AP559" s="21"/>
      <c r="AQ559" s="83"/>
      <c r="AR559" s="83"/>
      <c r="AS559" s="21"/>
      <c r="AT559" s="25"/>
      <c r="AU559" s="25"/>
      <c r="AV559" s="29"/>
      <c r="AW559" s="25"/>
      <c r="AX559" s="128"/>
      <c r="AY559" s="57"/>
      <c r="AZ559" s="6"/>
      <c r="BA559" s="54"/>
      <c r="BB559" s="54"/>
      <c r="BC559" s="6"/>
      <c r="BD559" s="54"/>
      <c r="BE559" s="54"/>
      <c r="BF559" s="121"/>
      <c r="BG559" s="54"/>
      <c r="BH559" s="28"/>
      <c r="BI559" s="128"/>
      <c r="BJ559" s="54"/>
      <c r="BK559" s="28"/>
      <c r="BL559" s="128"/>
      <c r="BM559" s="54"/>
      <c r="BN559" s="28"/>
      <c r="BO559" s="121"/>
      <c r="BP559" s="132"/>
      <c r="BQ559" s="56"/>
      <c r="BR559" s="25"/>
      <c r="BS559" s="25"/>
      <c r="BU559" s="121"/>
      <c r="BV559" s="25"/>
      <c r="BW559" s="242"/>
      <c r="BX559" s="121"/>
      <c r="BY559" s="25"/>
      <c r="CA559" s="121"/>
      <c r="CB559" s="25"/>
      <c r="CD559" s="121"/>
      <c r="CF559" s="28"/>
      <c r="CH559" s="241"/>
      <c r="CI559" s="28"/>
      <c r="CK559" s="433"/>
      <c r="CM559" s="121"/>
      <c r="CN559" s="241"/>
      <c r="CO559" s="241"/>
      <c r="CP559" s="241"/>
      <c r="CQ559" s="725"/>
      <c r="CR559" s="241"/>
      <c r="CS559" s="433"/>
      <c r="CT559" s="241"/>
      <c r="CU559" s="241"/>
      <c r="CV559" s="241"/>
      <c r="CW559" s="54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1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436"/>
      <c r="FJ559" s="668"/>
      <c r="FK559" s="668"/>
      <c r="FL559" s="668"/>
      <c r="FM559" s="668"/>
      <c r="FN559" s="668"/>
      <c r="FO559" s="668"/>
      <c r="FP559" s="668"/>
      <c r="FQ559" s="668"/>
      <c r="FR559" s="668"/>
      <c r="FS559" s="433"/>
      <c r="FT559" s="433"/>
      <c r="FU559" s="433"/>
      <c r="FV559" s="433"/>
      <c r="FW559" s="433"/>
      <c r="FX559" s="433"/>
      <c r="FY559" s="433"/>
      <c r="FZ559" s="433"/>
      <c r="GA559" s="433"/>
      <c r="GB559" s="433"/>
      <c r="GC559" s="433"/>
      <c r="GD559" s="433"/>
      <c r="GE559" s="433"/>
      <c r="GF559" s="433"/>
      <c r="GG559" s="241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436"/>
      <c r="HJ559" s="65"/>
      <c r="HK559" s="436"/>
      <c r="HL559" s="37"/>
      <c r="HM559" s="65"/>
      <c r="HN559" s="436"/>
      <c r="HO559" s="134"/>
      <c r="HP559" s="25"/>
      <c r="HQ559" s="436"/>
      <c r="HR559" s="45"/>
      <c r="HS559" s="29"/>
      <c r="HT559" s="25"/>
      <c r="HU559" s="25"/>
      <c r="HV559" s="25"/>
      <c r="HX559" s="432"/>
      <c r="IG559" s="432"/>
      <c r="IH559" s="432"/>
      <c r="II559" s="432"/>
      <c r="IJ559" s="432"/>
      <c r="IK559" s="432"/>
      <c r="IL559" s="432"/>
      <c r="IM559" s="432"/>
      <c r="IN559" s="432"/>
      <c r="IO559" s="432"/>
      <c r="IP559" s="432"/>
      <c r="IQ559" s="432"/>
      <c r="IR559" s="432"/>
      <c r="IS559" s="432"/>
      <c r="IT559" s="432"/>
      <c r="IU559" s="432"/>
      <c r="IV559" s="432"/>
      <c r="IW559" s="432"/>
      <c r="IX559" s="432"/>
      <c r="IY559" s="432"/>
      <c r="IZ559" s="432"/>
      <c r="JA559" s="432"/>
      <c r="JB559" s="432"/>
      <c r="JC559" s="432"/>
      <c r="JD559" s="432"/>
      <c r="JE559" s="432"/>
      <c r="JF559" s="432"/>
      <c r="JG559" s="432"/>
      <c r="JH559" s="432"/>
      <c r="JI559" s="432"/>
      <c r="JJ559" s="432"/>
      <c r="JK559" s="432"/>
      <c r="JL559" s="432"/>
      <c r="JM559" s="432"/>
      <c r="JN559" s="432"/>
      <c r="JO559" s="432"/>
      <c r="JP559" s="432"/>
      <c r="JQ559" s="432"/>
      <c r="JR559" s="432"/>
      <c r="JS559" s="432"/>
      <c r="JT559" s="432"/>
      <c r="JU559" s="432"/>
    </row>
    <row r="560" spans="1:281" s="27" customFormat="1" ht="15" hidden="1" customHeight="1" x14ac:dyDescent="0.25">
      <c r="A560" s="432"/>
      <c r="B560" s="242"/>
      <c r="C560" s="29"/>
      <c r="D560" s="58"/>
      <c r="E560" s="29"/>
      <c r="F560" s="25"/>
      <c r="G560" s="121"/>
      <c r="I560" s="29"/>
      <c r="K560" s="52"/>
      <c r="M560" s="25"/>
      <c r="N560" s="55"/>
      <c r="P560" s="29"/>
      <c r="R560" s="29"/>
      <c r="T560" s="21"/>
      <c r="U560" s="21"/>
      <c r="V560" s="83"/>
      <c r="W560" s="83"/>
      <c r="X560" s="21"/>
      <c r="Y560" s="83"/>
      <c r="Z560" s="83"/>
      <c r="AA560" s="21"/>
      <c r="AB560" s="83"/>
      <c r="AC560" s="83"/>
      <c r="AD560" s="21"/>
      <c r="AE560" s="83"/>
      <c r="AF560" s="83"/>
      <c r="AG560" s="21"/>
      <c r="AH560" s="83"/>
      <c r="AI560" s="83"/>
      <c r="AJ560" s="21"/>
      <c r="AK560" s="83"/>
      <c r="AL560" s="83"/>
      <c r="AM560" s="21"/>
      <c r="AN560" s="83"/>
      <c r="AO560" s="83"/>
      <c r="AP560" s="21"/>
      <c r="AQ560" s="83"/>
      <c r="AR560" s="83"/>
      <c r="AS560" s="21"/>
      <c r="AT560" s="25"/>
      <c r="AU560" s="25"/>
      <c r="AV560" s="29"/>
      <c r="AW560" s="25"/>
      <c r="AX560" s="128"/>
      <c r="AY560" s="57"/>
      <c r="AZ560" s="6"/>
      <c r="BA560" s="54"/>
      <c r="BB560" s="54"/>
      <c r="BC560" s="6"/>
      <c r="BD560" s="54"/>
      <c r="BE560" s="54"/>
      <c r="BF560" s="121"/>
      <c r="BG560" s="54"/>
      <c r="BH560" s="28"/>
      <c r="BI560" s="128"/>
      <c r="BJ560" s="54"/>
      <c r="BK560" s="28"/>
      <c r="BL560" s="128"/>
      <c r="BM560" s="54"/>
      <c r="BN560" s="28"/>
      <c r="BO560" s="121"/>
      <c r="BP560" s="132"/>
      <c r="BQ560" s="56"/>
      <c r="BR560" s="25"/>
      <c r="BS560" s="25"/>
      <c r="BU560" s="121"/>
      <c r="BV560" s="25"/>
      <c r="BW560" s="242"/>
      <c r="BX560" s="121"/>
      <c r="BY560" s="25"/>
      <c r="CA560" s="121"/>
      <c r="CB560" s="25"/>
      <c r="CD560" s="121"/>
      <c r="CF560" s="28"/>
      <c r="CH560" s="241"/>
      <c r="CI560" s="28"/>
      <c r="CK560" s="433"/>
      <c r="CM560" s="121"/>
      <c r="CN560" s="241"/>
      <c r="CO560" s="241"/>
      <c r="CP560" s="241"/>
      <c r="CQ560" s="725"/>
      <c r="CR560" s="241"/>
      <c r="CS560" s="433"/>
      <c r="CT560" s="241"/>
      <c r="CU560" s="241"/>
      <c r="CV560" s="241"/>
      <c r="CW560" s="54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1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436"/>
      <c r="FJ560" s="668"/>
      <c r="FK560" s="668"/>
      <c r="FL560" s="668"/>
      <c r="FM560" s="668"/>
      <c r="FN560" s="668"/>
      <c r="FO560" s="668"/>
      <c r="FP560" s="668"/>
      <c r="FQ560" s="668"/>
      <c r="FR560" s="668"/>
      <c r="FS560" s="433"/>
      <c r="FT560" s="433"/>
      <c r="FU560" s="433"/>
      <c r="FV560" s="433"/>
      <c r="FW560" s="433"/>
      <c r="FX560" s="433"/>
      <c r="FY560" s="433"/>
      <c r="FZ560" s="433"/>
      <c r="GA560" s="433"/>
      <c r="GB560" s="433"/>
      <c r="GC560" s="433"/>
      <c r="GD560" s="433"/>
      <c r="GE560" s="433"/>
      <c r="GF560" s="433"/>
      <c r="GG560" s="241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436"/>
      <c r="HJ560" s="65"/>
      <c r="HK560" s="436"/>
      <c r="HL560" s="37"/>
      <c r="HM560" s="65"/>
      <c r="HN560" s="436"/>
      <c r="HO560" s="134"/>
      <c r="HP560" s="25"/>
      <c r="HQ560" s="436"/>
      <c r="HR560" s="45"/>
      <c r="HS560" s="29"/>
      <c r="HT560" s="25"/>
      <c r="HU560" s="25"/>
      <c r="HV560" s="25"/>
      <c r="HX560" s="432"/>
      <c r="IG560" s="432"/>
      <c r="IH560" s="432"/>
      <c r="II560" s="432"/>
      <c r="IJ560" s="432"/>
      <c r="IK560" s="432"/>
      <c r="IL560" s="432"/>
      <c r="IM560" s="432"/>
      <c r="IN560" s="432"/>
      <c r="IO560" s="432"/>
      <c r="IP560" s="432"/>
      <c r="IQ560" s="432"/>
      <c r="IR560" s="432"/>
      <c r="IS560" s="432"/>
      <c r="IT560" s="432"/>
      <c r="IU560" s="432"/>
      <c r="IV560" s="432"/>
      <c r="IW560" s="432"/>
      <c r="IX560" s="432"/>
      <c r="IY560" s="432"/>
      <c r="IZ560" s="432"/>
      <c r="JA560" s="432"/>
      <c r="JB560" s="432"/>
      <c r="JC560" s="432"/>
      <c r="JD560" s="432"/>
      <c r="JE560" s="432"/>
      <c r="JF560" s="432"/>
      <c r="JG560" s="432"/>
      <c r="JH560" s="432"/>
      <c r="JI560" s="432"/>
      <c r="JJ560" s="432"/>
      <c r="JK560" s="432"/>
      <c r="JL560" s="432"/>
      <c r="JM560" s="432"/>
      <c r="JN560" s="432"/>
      <c r="JO560" s="432"/>
      <c r="JP560" s="432"/>
      <c r="JQ560" s="432"/>
      <c r="JR560" s="432"/>
      <c r="JS560" s="432"/>
      <c r="JT560" s="432"/>
      <c r="JU560" s="432"/>
    </row>
    <row r="561" spans="1:281" s="27" customFormat="1" ht="15" hidden="1" customHeight="1" x14ac:dyDescent="0.25">
      <c r="A561" s="432"/>
      <c r="B561" s="242"/>
      <c r="C561" s="29"/>
      <c r="D561" s="58"/>
      <c r="E561" s="29"/>
      <c r="F561" s="25"/>
      <c r="G561" s="121"/>
      <c r="I561" s="29"/>
      <c r="K561" s="52"/>
      <c r="M561" s="25"/>
      <c r="N561" s="55"/>
      <c r="P561" s="29"/>
      <c r="R561" s="29"/>
      <c r="T561" s="21"/>
      <c r="U561" s="21"/>
      <c r="V561" s="83"/>
      <c r="W561" s="83"/>
      <c r="X561" s="21"/>
      <c r="Y561" s="83"/>
      <c r="Z561" s="83"/>
      <c r="AA561" s="21"/>
      <c r="AB561" s="83"/>
      <c r="AC561" s="83"/>
      <c r="AD561" s="21"/>
      <c r="AE561" s="83"/>
      <c r="AF561" s="83"/>
      <c r="AG561" s="21"/>
      <c r="AH561" s="83"/>
      <c r="AI561" s="83"/>
      <c r="AJ561" s="21"/>
      <c r="AK561" s="83"/>
      <c r="AL561" s="83"/>
      <c r="AM561" s="21"/>
      <c r="AN561" s="83"/>
      <c r="AO561" s="83"/>
      <c r="AP561" s="21"/>
      <c r="AQ561" s="83"/>
      <c r="AR561" s="83"/>
      <c r="AS561" s="21"/>
      <c r="AT561" s="25"/>
      <c r="AU561" s="25"/>
      <c r="AV561" s="29"/>
      <c r="AW561" s="25"/>
      <c r="AX561" s="128"/>
      <c r="AY561" s="57"/>
      <c r="AZ561" s="6"/>
      <c r="BA561" s="54"/>
      <c r="BB561" s="54"/>
      <c r="BC561" s="6"/>
      <c r="BD561" s="54"/>
      <c r="BE561" s="54"/>
      <c r="BF561" s="121"/>
      <c r="BG561" s="54"/>
      <c r="BH561" s="28"/>
      <c r="BI561" s="128"/>
      <c r="BJ561" s="54"/>
      <c r="BK561" s="28"/>
      <c r="BL561" s="128"/>
      <c r="BM561" s="54"/>
      <c r="BN561" s="28"/>
      <c r="BO561" s="121"/>
      <c r="BP561" s="132"/>
      <c r="BQ561" s="56"/>
      <c r="BR561" s="25"/>
      <c r="BS561" s="25"/>
      <c r="BU561" s="121"/>
      <c r="BV561" s="25"/>
      <c r="BW561" s="242"/>
      <c r="BX561" s="121"/>
      <c r="BY561" s="25"/>
      <c r="CA561" s="121"/>
      <c r="CB561" s="25"/>
      <c r="CD561" s="121"/>
      <c r="CF561" s="28"/>
      <c r="CH561" s="241"/>
      <c r="CI561" s="28"/>
      <c r="CK561" s="433"/>
      <c r="CM561" s="121"/>
      <c r="CN561" s="241"/>
      <c r="CO561" s="241"/>
      <c r="CP561" s="241"/>
      <c r="CQ561" s="725"/>
      <c r="CR561" s="241"/>
      <c r="CS561" s="433"/>
      <c r="CT561" s="241"/>
      <c r="CU561" s="241"/>
      <c r="CV561" s="241"/>
      <c r="CW561" s="54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436"/>
      <c r="FJ561" s="668"/>
      <c r="FK561" s="668"/>
      <c r="FL561" s="668"/>
      <c r="FM561" s="668"/>
      <c r="FN561" s="668"/>
      <c r="FO561" s="668"/>
      <c r="FP561" s="668"/>
      <c r="FQ561" s="668"/>
      <c r="FR561" s="668"/>
      <c r="FS561" s="433"/>
      <c r="FT561" s="433"/>
      <c r="FU561" s="433"/>
      <c r="FV561" s="433"/>
      <c r="FW561" s="433"/>
      <c r="FX561" s="433"/>
      <c r="FY561" s="433"/>
      <c r="FZ561" s="433"/>
      <c r="GA561" s="433"/>
      <c r="GB561" s="433"/>
      <c r="GC561" s="433"/>
      <c r="GD561" s="433"/>
      <c r="GE561" s="433"/>
      <c r="GF561" s="433"/>
      <c r="GG561" s="241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436"/>
      <c r="HJ561" s="65"/>
      <c r="HK561" s="436"/>
      <c r="HL561" s="37"/>
      <c r="HM561" s="65"/>
      <c r="HN561" s="436"/>
      <c r="HO561" s="134"/>
      <c r="HP561" s="25"/>
      <c r="HQ561" s="436"/>
      <c r="HR561" s="45"/>
      <c r="HS561" s="29"/>
      <c r="HT561" s="25"/>
      <c r="HU561" s="25"/>
      <c r="HV561" s="25"/>
      <c r="HX561" s="432"/>
      <c r="IG561" s="432"/>
      <c r="IH561" s="432"/>
      <c r="II561" s="432"/>
      <c r="IJ561" s="432"/>
      <c r="IK561" s="432"/>
      <c r="IL561" s="432"/>
      <c r="IM561" s="432"/>
      <c r="IN561" s="432"/>
      <c r="IO561" s="432"/>
      <c r="IP561" s="432"/>
      <c r="IQ561" s="432"/>
      <c r="IR561" s="432"/>
      <c r="IS561" s="432"/>
      <c r="IT561" s="432"/>
      <c r="IU561" s="432"/>
      <c r="IV561" s="432"/>
      <c r="IW561" s="432"/>
      <c r="IX561" s="432"/>
      <c r="IY561" s="432"/>
      <c r="IZ561" s="432"/>
      <c r="JA561" s="432"/>
      <c r="JB561" s="432"/>
      <c r="JC561" s="432"/>
      <c r="JD561" s="432"/>
      <c r="JE561" s="432"/>
      <c r="JF561" s="432"/>
      <c r="JG561" s="432"/>
      <c r="JH561" s="432"/>
      <c r="JI561" s="432"/>
      <c r="JJ561" s="432"/>
      <c r="JK561" s="432"/>
      <c r="JL561" s="432"/>
      <c r="JM561" s="432"/>
      <c r="JN561" s="432"/>
      <c r="JO561" s="432"/>
      <c r="JP561" s="432"/>
      <c r="JQ561" s="432"/>
      <c r="JR561" s="432"/>
      <c r="JS561" s="432"/>
      <c r="JT561" s="432"/>
      <c r="JU561" s="432"/>
    </row>
    <row r="562" spans="1:281" s="27" customFormat="1" ht="15" hidden="1" customHeight="1" x14ac:dyDescent="0.25">
      <c r="A562" s="432"/>
      <c r="B562" s="242"/>
      <c r="C562" s="29"/>
      <c r="D562" s="53"/>
      <c r="E562" s="29"/>
      <c r="F562" s="25"/>
      <c r="G562" s="121"/>
      <c r="I562" s="29"/>
      <c r="K562" s="52"/>
      <c r="M562" s="25"/>
      <c r="N562" s="55"/>
      <c r="P562" s="29"/>
      <c r="R562" s="29"/>
      <c r="T562" s="21"/>
      <c r="U562" s="21"/>
      <c r="V562" s="83"/>
      <c r="W562" s="83"/>
      <c r="X562" s="21"/>
      <c r="Y562" s="83"/>
      <c r="Z562" s="83"/>
      <c r="AA562" s="21"/>
      <c r="AB562" s="83"/>
      <c r="AC562" s="83"/>
      <c r="AD562" s="21"/>
      <c r="AE562" s="83"/>
      <c r="AF562" s="83"/>
      <c r="AG562" s="21"/>
      <c r="AH562" s="83"/>
      <c r="AI562" s="83"/>
      <c r="AJ562" s="21"/>
      <c r="AK562" s="83"/>
      <c r="AL562" s="83"/>
      <c r="AM562" s="21"/>
      <c r="AN562" s="83"/>
      <c r="AO562" s="83"/>
      <c r="AP562" s="21"/>
      <c r="AQ562" s="83"/>
      <c r="AR562" s="83"/>
      <c r="AS562" s="21"/>
      <c r="AT562" s="25"/>
      <c r="AU562" s="25"/>
      <c r="AV562" s="29"/>
      <c r="AW562" s="25"/>
      <c r="AX562" s="128"/>
      <c r="AY562" s="57"/>
      <c r="AZ562" s="6"/>
      <c r="BA562" s="54"/>
      <c r="BB562" s="54"/>
      <c r="BC562" s="6"/>
      <c r="BD562" s="54"/>
      <c r="BE562" s="54"/>
      <c r="BF562" s="121"/>
      <c r="BG562" s="54"/>
      <c r="BH562" s="28"/>
      <c r="BI562" s="128"/>
      <c r="BJ562" s="54"/>
      <c r="BK562" s="28"/>
      <c r="BL562" s="128"/>
      <c r="BM562" s="54"/>
      <c r="BN562" s="28"/>
      <c r="BO562" s="121"/>
      <c r="BP562" s="132"/>
      <c r="BQ562" s="56"/>
      <c r="BR562" s="25"/>
      <c r="BS562" s="25"/>
      <c r="BU562" s="121"/>
      <c r="BV562" s="25"/>
      <c r="BW562" s="242"/>
      <c r="BX562" s="121"/>
      <c r="BY562" s="25"/>
      <c r="CA562" s="121"/>
      <c r="CB562" s="25"/>
      <c r="CD562" s="121"/>
      <c r="CF562" s="28"/>
      <c r="CH562" s="241"/>
      <c r="CI562" s="28"/>
      <c r="CK562" s="433"/>
      <c r="CM562" s="121"/>
      <c r="CN562" s="241"/>
      <c r="CO562" s="241"/>
      <c r="CP562" s="241"/>
      <c r="CQ562" s="725"/>
      <c r="CR562" s="241"/>
      <c r="CS562" s="433"/>
      <c r="CT562" s="241"/>
      <c r="CU562" s="241"/>
      <c r="CV562" s="241"/>
      <c r="CW562" s="54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436"/>
      <c r="FJ562" s="668"/>
      <c r="FK562" s="668"/>
      <c r="FL562" s="668"/>
      <c r="FM562" s="668"/>
      <c r="FN562" s="668"/>
      <c r="FO562" s="668"/>
      <c r="FP562" s="668"/>
      <c r="FQ562" s="668"/>
      <c r="FR562" s="668"/>
      <c r="FS562" s="433"/>
      <c r="FT562" s="433"/>
      <c r="FU562" s="433"/>
      <c r="FV562" s="433"/>
      <c r="FW562" s="433"/>
      <c r="FX562" s="433"/>
      <c r="FY562" s="433"/>
      <c r="FZ562" s="433"/>
      <c r="GA562" s="433"/>
      <c r="GB562" s="433"/>
      <c r="GC562" s="433"/>
      <c r="GD562" s="433"/>
      <c r="GE562" s="433"/>
      <c r="GF562" s="433"/>
      <c r="GG562" s="241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436"/>
      <c r="HJ562" s="65"/>
      <c r="HK562" s="436"/>
      <c r="HL562" s="37"/>
      <c r="HM562" s="65"/>
      <c r="HN562" s="436"/>
      <c r="HO562" s="134"/>
      <c r="HP562" s="25"/>
      <c r="HQ562" s="436"/>
      <c r="HR562" s="45"/>
      <c r="HS562" s="29"/>
      <c r="HT562" s="25"/>
      <c r="HU562" s="25"/>
      <c r="HV562" s="25"/>
      <c r="HX562" s="432"/>
      <c r="IG562" s="432"/>
      <c r="IH562" s="432"/>
      <c r="II562" s="432"/>
      <c r="IJ562" s="432"/>
      <c r="IK562" s="432"/>
      <c r="IL562" s="432"/>
      <c r="IM562" s="432"/>
      <c r="IN562" s="432"/>
      <c r="IO562" s="432"/>
      <c r="IP562" s="432"/>
      <c r="IQ562" s="432"/>
      <c r="IR562" s="432"/>
      <c r="IS562" s="432"/>
      <c r="IT562" s="432"/>
      <c r="IU562" s="432"/>
      <c r="IV562" s="432"/>
      <c r="IW562" s="432"/>
      <c r="IX562" s="432"/>
      <c r="IY562" s="432"/>
      <c r="IZ562" s="432"/>
      <c r="JA562" s="432"/>
      <c r="JB562" s="432"/>
      <c r="JC562" s="432"/>
      <c r="JD562" s="432"/>
      <c r="JE562" s="432"/>
      <c r="JF562" s="432"/>
      <c r="JG562" s="432"/>
      <c r="JH562" s="432"/>
      <c r="JI562" s="432"/>
      <c r="JJ562" s="432"/>
      <c r="JK562" s="432"/>
      <c r="JL562" s="432"/>
      <c r="JM562" s="432"/>
      <c r="JN562" s="432"/>
      <c r="JO562" s="432"/>
      <c r="JP562" s="432"/>
      <c r="JQ562" s="432"/>
      <c r="JR562" s="432"/>
      <c r="JS562" s="432"/>
      <c r="JT562" s="432"/>
      <c r="JU562" s="432"/>
    </row>
    <row r="563" spans="1:281" s="27" customFormat="1" ht="15" hidden="1" customHeight="1" x14ac:dyDescent="0.25">
      <c r="A563" s="432"/>
      <c r="B563" s="242"/>
      <c r="C563" s="29"/>
      <c r="D563" s="53"/>
      <c r="E563" s="29"/>
      <c r="F563" s="25"/>
      <c r="G563" s="121"/>
      <c r="I563" s="29"/>
      <c r="K563" s="52"/>
      <c r="M563" s="25"/>
      <c r="N563" s="55"/>
      <c r="P563" s="29"/>
      <c r="R563" s="29"/>
      <c r="T563" s="21"/>
      <c r="U563" s="21"/>
      <c r="V563" s="83"/>
      <c r="W563" s="83"/>
      <c r="X563" s="21"/>
      <c r="Y563" s="83"/>
      <c r="Z563" s="83"/>
      <c r="AA563" s="21"/>
      <c r="AB563" s="83"/>
      <c r="AC563" s="83"/>
      <c r="AD563" s="21"/>
      <c r="AE563" s="83"/>
      <c r="AF563" s="83"/>
      <c r="AG563" s="21"/>
      <c r="AH563" s="83"/>
      <c r="AI563" s="83"/>
      <c r="AJ563" s="21"/>
      <c r="AK563" s="83"/>
      <c r="AL563" s="83"/>
      <c r="AM563" s="21"/>
      <c r="AN563" s="83"/>
      <c r="AO563" s="83"/>
      <c r="AP563" s="21"/>
      <c r="AQ563" s="83"/>
      <c r="AR563" s="83"/>
      <c r="AS563" s="21"/>
      <c r="AT563" s="25"/>
      <c r="AU563" s="25"/>
      <c r="AV563" s="29"/>
      <c r="AW563" s="25"/>
      <c r="AX563" s="128"/>
      <c r="AY563" s="57"/>
      <c r="AZ563" s="6"/>
      <c r="BA563" s="54"/>
      <c r="BB563" s="54"/>
      <c r="BC563" s="6"/>
      <c r="BD563" s="54"/>
      <c r="BE563" s="54"/>
      <c r="BF563" s="121"/>
      <c r="BG563" s="54"/>
      <c r="BH563" s="28"/>
      <c r="BI563" s="128"/>
      <c r="BJ563" s="54"/>
      <c r="BK563" s="28"/>
      <c r="BL563" s="128"/>
      <c r="BM563" s="54"/>
      <c r="BN563" s="28"/>
      <c r="BO563" s="121"/>
      <c r="BP563" s="132"/>
      <c r="BQ563" s="56"/>
      <c r="BR563" s="25"/>
      <c r="BS563" s="25"/>
      <c r="BU563" s="121"/>
      <c r="BV563" s="25"/>
      <c r="BW563" s="242"/>
      <c r="BX563" s="121"/>
      <c r="BY563" s="25"/>
      <c r="CA563" s="121"/>
      <c r="CB563" s="25"/>
      <c r="CD563" s="121"/>
      <c r="CF563" s="28"/>
      <c r="CH563" s="241"/>
      <c r="CI563" s="28"/>
      <c r="CK563" s="433"/>
      <c r="CM563" s="121"/>
      <c r="CN563" s="241"/>
      <c r="CO563" s="241"/>
      <c r="CP563" s="241"/>
      <c r="CQ563" s="725"/>
      <c r="CR563" s="241"/>
      <c r="CS563" s="433"/>
      <c r="CT563" s="241"/>
      <c r="CU563" s="241"/>
      <c r="CV563" s="241"/>
      <c r="CW563" s="54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436"/>
      <c r="FJ563" s="668"/>
      <c r="FK563" s="668"/>
      <c r="FL563" s="668"/>
      <c r="FM563" s="668"/>
      <c r="FN563" s="668"/>
      <c r="FO563" s="668"/>
      <c r="FP563" s="668"/>
      <c r="FQ563" s="668"/>
      <c r="FR563" s="668"/>
      <c r="FS563" s="433"/>
      <c r="FT563" s="433"/>
      <c r="FU563" s="433"/>
      <c r="FV563" s="433"/>
      <c r="FW563" s="433"/>
      <c r="FX563" s="433"/>
      <c r="FY563" s="433"/>
      <c r="FZ563" s="433"/>
      <c r="GA563" s="433"/>
      <c r="GB563" s="433"/>
      <c r="GC563" s="433"/>
      <c r="GD563" s="433"/>
      <c r="GE563" s="433"/>
      <c r="GF563" s="433"/>
      <c r="GG563" s="241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436"/>
      <c r="HJ563" s="65"/>
      <c r="HK563" s="436"/>
      <c r="HL563" s="37"/>
      <c r="HM563" s="65"/>
      <c r="HN563" s="436"/>
      <c r="HO563" s="134"/>
      <c r="HP563" s="25"/>
      <c r="HQ563" s="436"/>
      <c r="HR563" s="45"/>
      <c r="HS563" s="29"/>
      <c r="HT563" s="25"/>
      <c r="HU563" s="25"/>
      <c r="HV563" s="25"/>
      <c r="HX563" s="432"/>
      <c r="IG563" s="432"/>
      <c r="IH563" s="432"/>
      <c r="II563" s="432"/>
      <c r="IJ563" s="432"/>
      <c r="IK563" s="432"/>
      <c r="IL563" s="432"/>
      <c r="IM563" s="432"/>
      <c r="IN563" s="432"/>
      <c r="IO563" s="432"/>
      <c r="IP563" s="432"/>
      <c r="IQ563" s="432"/>
      <c r="IR563" s="432"/>
      <c r="IS563" s="432"/>
      <c r="IT563" s="432"/>
      <c r="IU563" s="432"/>
      <c r="IV563" s="432"/>
      <c r="IW563" s="432"/>
      <c r="IX563" s="432"/>
      <c r="IY563" s="432"/>
      <c r="IZ563" s="432"/>
      <c r="JA563" s="432"/>
      <c r="JB563" s="432"/>
      <c r="JC563" s="432"/>
      <c r="JD563" s="432"/>
      <c r="JE563" s="432"/>
      <c r="JF563" s="432"/>
      <c r="JG563" s="432"/>
      <c r="JH563" s="432"/>
      <c r="JI563" s="432"/>
      <c r="JJ563" s="432"/>
      <c r="JK563" s="432"/>
      <c r="JL563" s="432"/>
      <c r="JM563" s="432"/>
      <c r="JN563" s="432"/>
      <c r="JO563" s="432"/>
      <c r="JP563" s="432"/>
      <c r="JQ563" s="432"/>
      <c r="JR563" s="432"/>
      <c r="JS563" s="432"/>
      <c r="JT563" s="432"/>
      <c r="JU563" s="432"/>
    </row>
    <row r="564" spans="1:281" s="27" customFormat="1" ht="15" hidden="1" customHeight="1" x14ac:dyDescent="0.25">
      <c r="A564" s="432"/>
      <c r="B564" s="242"/>
      <c r="C564" s="29"/>
      <c r="D564" s="53"/>
      <c r="E564" s="29"/>
      <c r="F564" s="25"/>
      <c r="G564" s="121"/>
      <c r="I564" s="29"/>
      <c r="K564" s="52"/>
      <c r="M564" s="25"/>
      <c r="N564" s="55"/>
      <c r="P564" s="29"/>
      <c r="R564" s="29"/>
      <c r="T564" s="21"/>
      <c r="U564" s="21"/>
      <c r="V564" s="83"/>
      <c r="W564" s="83"/>
      <c r="X564" s="21"/>
      <c r="Y564" s="83"/>
      <c r="Z564" s="83"/>
      <c r="AA564" s="21"/>
      <c r="AB564" s="83"/>
      <c r="AC564" s="83"/>
      <c r="AD564" s="21"/>
      <c r="AE564" s="83"/>
      <c r="AF564" s="83"/>
      <c r="AG564" s="21"/>
      <c r="AH564" s="83"/>
      <c r="AI564" s="83"/>
      <c r="AJ564" s="21"/>
      <c r="AK564" s="83"/>
      <c r="AL564" s="83"/>
      <c r="AM564" s="21"/>
      <c r="AN564" s="83"/>
      <c r="AO564" s="83"/>
      <c r="AP564" s="21"/>
      <c r="AQ564" s="83"/>
      <c r="AR564" s="83"/>
      <c r="AS564" s="21"/>
      <c r="AT564" s="25"/>
      <c r="AU564" s="25"/>
      <c r="AV564" s="29"/>
      <c r="AW564" s="25"/>
      <c r="AX564" s="128"/>
      <c r="AY564" s="57"/>
      <c r="AZ564" s="6"/>
      <c r="BA564" s="54"/>
      <c r="BB564" s="54"/>
      <c r="BC564" s="6"/>
      <c r="BD564" s="54"/>
      <c r="BE564" s="54"/>
      <c r="BF564" s="121"/>
      <c r="BG564" s="54"/>
      <c r="BH564" s="28"/>
      <c r="BI564" s="128"/>
      <c r="BJ564" s="54"/>
      <c r="BK564" s="28"/>
      <c r="BL564" s="128"/>
      <c r="BM564" s="54"/>
      <c r="BN564" s="28"/>
      <c r="BO564" s="121"/>
      <c r="BP564" s="132"/>
      <c r="BQ564" s="56"/>
      <c r="BR564" s="25"/>
      <c r="BS564" s="25"/>
      <c r="BU564" s="121"/>
      <c r="BV564" s="25"/>
      <c r="BW564" s="242"/>
      <c r="BX564" s="121"/>
      <c r="BY564" s="25"/>
      <c r="CA564" s="121"/>
      <c r="CB564" s="25"/>
      <c r="CD564" s="121"/>
      <c r="CF564" s="28"/>
      <c r="CH564" s="241"/>
      <c r="CI564" s="28"/>
      <c r="CK564" s="433"/>
      <c r="CM564" s="121"/>
      <c r="CN564" s="241"/>
      <c r="CO564" s="241"/>
      <c r="CP564" s="241"/>
      <c r="CQ564" s="725"/>
      <c r="CR564" s="241"/>
      <c r="CS564" s="433"/>
      <c r="CT564" s="241"/>
      <c r="CU564" s="241"/>
      <c r="CV564" s="241"/>
      <c r="CW564" s="54"/>
      <c r="CX564" s="241"/>
      <c r="CY564" s="241"/>
      <c r="CZ564" s="241"/>
      <c r="DA564" s="241"/>
      <c r="DB564" s="241"/>
      <c r="DC564" s="241"/>
      <c r="DD564" s="241"/>
      <c r="DE564" s="241"/>
      <c r="DF564" s="241"/>
      <c r="DG564" s="241"/>
      <c r="DH564" s="241"/>
      <c r="DI564" s="241"/>
      <c r="DJ564" s="241"/>
      <c r="DK564" s="241"/>
      <c r="DL564" s="241"/>
      <c r="DM564" s="241"/>
      <c r="DN564" s="241"/>
      <c r="DO564" s="241"/>
      <c r="DP564" s="241"/>
      <c r="DQ564" s="241"/>
      <c r="DR564" s="241"/>
      <c r="DS564" s="241"/>
      <c r="DT564" s="241"/>
      <c r="DU564" s="241"/>
      <c r="DV564" s="241"/>
      <c r="DW564" s="241"/>
      <c r="DX564" s="241"/>
      <c r="DY564" s="241"/>
      <c r="DZ564" s="241"/>
      <c r="EA564" s="241"/>
      <c r="EB564" s="241"/>
      <c r="EC564" s="241"/>
      <c r="ED564" s="241"/>
      <c r="EE564" s="241"/>
      <c r="EF564" s="241"/>
      <c r="EG564" s="241"/>
      <c r="EH564" s="241"/>
      <c r="EI564" s="241"/>
      <c r="EJ564" s="241"/>
      <c r="EK564" s="241"/>
      <c r="EL564" s="241"/>
      <c r="EM564" s="241"/>
      <c r="EN564" s="241"/>
      <c r="EO564" s="241"/>
      <c r="EP564" s="241"/>
      <c r="EQ564" s="241"/>
      <c r="ER564" s="241"/>
      <c r="ES564" s="241"/>
      <c r="ET564" s="241"/>
      <c r="EU564" s="241"/>
      <c r="EV564" s="241"/>
      <c r="EW564" s="241"/>
      <c r="EX564" s="241"/>
      <c r="EY564" s="241"/>
      <c r="EZ564" s="241"/>
      <c r="FA564" s="241"/>
      <c r="FB564" s="241"/>
      <c r="FC564" s="241"/>
      <c r="FD564" s="241"/>
      <c r="FE564" s="241"/>
      <c r="FF564" s="241"/>
      <c r="FG564" s="241"/>
      <c r="FH564" s="241"/>
      <c r="FI564" s="436"/>
      <c r="FJ564" s="668"/>
      <c r="FK564" s="668"/>
      <c r="FL564" s="668"/>
      <c r="FM564" s="668"/>
      <c r="FN564" s="668"/>
      <c r="FO564" s="668"/>
      <c r="FP564" s="668"/>
      <c r="FQ564" s="668"/>
      <c r="FR564" s="668"/>
      <c r="FS564" s="433"/>
      <c r="FT564" s="433"/>
      <c r="FU564" s="433"/>
      <c r="FV564" s="433"/>
      <c r="FW564" s="433"/>
      <c r="FX564" s="433"/>
      <c r="FY564" s="433"/>
      <c r="FZ564" s="433"/>
      <c r="GA564" s="433"/>
      <c r="GB564" s="433"/>
      <c r="GC564" s="433"/>
      <c r="GD564" s="433"/>
      <c r="GE564" s="433"/>
      <c r="GF564" s="433"/>
      <c r="GG564" s="241"/>
      <c r="GH564" s="65"/>
      <c r="GI564" s="65"/>
      <c r="GJ564" s="65"/>
      <c r="GK564" s="65"/>
      <c r="GL564" s="65"/>
      <c r="GM564" s="65"/>
      <c r="GN564" s="65"/>
      <c r="GO564" s="65"/>
      <c r="GP564" s="65"/>
      <c r="GQ564" s="65"/>
      <c r="GR564" s="65"/>
      <c r="GS564" s="65"/>
      <c r="GT564" s="65"/>
      <c r="GU564" s="65"/>
      <c r="GV564" s="65"/>
      <c r="GW564" s="65"/>
      <c r="GX564" s="65"/>
      <c r="GY564" s="65"/>
      <c r="GZ564" s="65"/>
      <c r="HA564" s="65"/>
      <c r="HB564" s="65"/>
      <c r="HC564" s="65"/>
      <c r="HD564" s="65"/>
      <c r="HE564" s="65"/>
      <c r="HF564" s="65"/>
      <c r="HG564" s="65"/>
      <c r="HH564" s="65"/>
      <c r="HI564" s="436"/>
      <c r="HJ564" s="65"/>
      <c r="HK564" s="436"/>
      <c r="HL564" s="37"/>
      <c r="HM564" s="65"/>
      <c r="HN564" s="436"/>
      <c r="HO564" s="134"/>
      <c r="HP564" s="25"/>
      <c r="HQ564" s="436"/>
      <c r="HR564" s="45"/>
      <c r="HS564" s="29"/>
      <c r="HT564" s="25"/>
      <c r="HU564" s="25"/>
      <c r="HV564" s="25"/>
      <c r="HX564" s="432"/>
      <c r="IG564" s="432"/>
      <c r="IH564" s="432"/>
      <c r="II564" s="432"/>
      <c r="IJ564" s="432"/>
      <c r="IK564" s="432"/>
      <c r="IL564" s="432"/>
      <c r="IM564" s="432"/>
      <c r="IN564" s="432"/>
      <c r="IO564" s="432"/>
      <c r="IP564" s="432"/>
      <c r="IQ564" s="432"/>
      <c r="IR564" s="432"/>
      <c r="IS564" s="432"/>
      <c r="IT564" s="432"/>
      <c r="IU564" s="432"/>
      <c r="IV564" s="432"/>
      <c r="IW564" s="432"/>
      <c r="IX564" s="432"/>
      <c r="IY564" s="432"/>
      <c r="IZ564" s="432"/>
      <c r="JA564" s="432"/>
      <c r="JB564" s="432"/>
      <c r="JC564" s="432"/>
      <c r="JD564" s="432"/>
      <c r="JE564" s="432"/>
      <c r="JF564" s="432"/>
      <c r="JG564" s="432"/>
      <c r="JH564" s="432"/>
      <c r="JI564" s="432"/>
      <c r="JJ564" s="432"/>
      <c r="JK564" s="432"/>
      <c r="JL564" s="432"/>
      <c r="JM564" s="432"/>
      <c r="JN564" s="432"/>
      <c r="JO564" s="432"/>
      <c r="JP564" s="432"/>
      <c r="JQ564" s="432"/>
      <c r="JR564" s="432"/>
      <c r="JS564" s="432"/>
      <c r="JT564" s="432"/>
      <c r="JU564" s="432"/>
    </row>
    <row r="565" spans="1:281" s="27" customFormat="1" ht="15" hidden="1" customHeight="1" x14ac:dyDescent="0.25">
      <c r="A565" s="432"/>
      <c r="B565" s="242"/>
      <c r="C565" s="29"/>
      <c r="D565" s="53"/>
      <c r="E565" s="29"/>
      <c r="F565" s="25"/>
      <c r="G565" s="121"/>
      <c r="I565" s="29"/>
      <c r="K565" s="52"/>
      <c r="M565" s="25"/>
      <c r="N565" s="55"/>
      <c r="P565" s="29"/>
      <c r="R565" s="29"/>
      <c r="T565" s="21"/>
      <c r="U565" s="21"/>
      <c r="V565" s="83"/>
      <c r="W565" s="83"/>
      <c r="X565" s="21"/>
      <c r="Y565" s="83"/>
      <c r="Z565" s="83"/>
      <c r="AA565" s="21"/>
      <c r="AB565" s="83"/>
      <c r="AC565" s="83"/>
      <c r="AD565" s="21"/>
      <c r="AE565" s="83"/>
      <c r="AF565" s="83"/>
      <c r="AG565" s="21"/>
      <c r="AH565" s="83"/>
      <c r="AI565" s="83"/>
      <c r="AJ565" s="21"/>
      <c r="AK565" s="83"/>
      <c r="AL565" s="83"/>
      <c r="AM565" s="21"/>
      <c r="AN565" s="83"/>
      <c r="AO565" s="83"/>
      <c r="AP565" s="21"/>
      <c r="AQ565" s="83"/>
      <c r="AR565" s="83"/>
      <c r="AS565" s="21"/>
      <c r="AT565" s="25"/>
      <c r="AU565" s="25"/>
      <c r="AV565" s="29"/>
      <c r="AW565" s="25"/>
      <c r="AX565" s="128"/>
      <c r="AY565" s="57"/>
      <c r="AZ565" s="6"/>
      <c r="BA565" s="54"/>
      <c r="BB565" s="54"/>
      <c r="BC565" s="6"/>
      <c r="BD565" s="54"/>
      <c r="BE565" s="54"/>
      <c r="BF565" s="121"/>
      <c r="BG565" s="54"/>
      <c r="BH565" s="28"/>
      <c r="BI565" s="128"/>
      <c r="BJ565" s="54"/>
      <c r="BK565" s="28"/>
      <c r="BL565" s="128"/>
      <c r="BM565" s="54"/>
      <c r="BN565" s="28"/>
      <c r="BO565" s="121"/>
      <c r="BP565" s="132"/>
      <c r="BQ565" s="56"/>
      <c r="BR565" s="25"/>
      <c r="BS565" s="25"/>
      <c r="BU565" s="121"/>
      <c r="BV565" s="25"/>
      <c r="BW565" s="242"/>
      <c r="BX565" s="121"/>
      <c r="BY565" s="25"/>
      <c r="CA565" s="121"/>
      <c r="CB565" s="25"/>
      <c r="CD565" s="121"/>
      <c r="CF565" s="28"/>
      <c r="CH565" s="241"/>
      <c r="CI565" s="28"/>
      <c r="CK565" s="433"/>
      <c r="CM565" s="121"/>
      <c r="CN565" s="241"/>
      <c r="CO565" s="241"/>
      <c r="CP565" s="241"/>
      <c r="CQ565" s="725"/>
      <c r="CR565" s="241"/>
      <c r="CS565" s="433"/>
      <c r="CT565" s="241"/>
      <c r="CU565" s="241"/>
      <c r="CV565" s="241"/>
      <c r="CW565" s="54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436"/>
      <c r="FJ565" s="668"/>
      <c r="FK565" s="668"/>
      <c r="FL565" s="668"/>
      <c r="FM565" s="668"/>
      <c r="FN565" s="668"/>
      <c r="FO565" s="668"/>
      <c r="FP565" s="668"/>
      <c r="FQ565" s="668"/>
      <c r="FR565" s="668"/>
      <c r="FS565" s="433"/>
      <c r="FT565" s="433"/>
      <c r="FU565" s="433"/>
      <c r="FV565" s="433"/>
      <c r="FW565" s="433"/>
      <c r="FX565" s="433"/>
      <c r="FY565" s="433"/>
      <c r="FZ565" s="433"/>
      <c r="GA565" s="433"/>
      <c r="GB565" s="433"/>
      <c r="GC565" s="433"/>
      <c r="GD565" s="433"/>
      <c r="GE565" s="433"/>
      <c r="GF565" s="433"/>
      <c r="GG565" s="241"/>
      <c r="GH565" s="65"/>
      <c r="GI565" s="65"/>
      <c r="GJ565" s="65"/>
      <c r="GK565" s="65"/>
      <c r="GL565" s="65"/>
      <c r="GM565" s="65"/>
      <c r="GN565" s="65"/>
      <c r="GO565" s="65"/>
      <c r="GP565" s="65"/>
      <c r="GQ565" s="65"/>
      <c r="GR565" s="65"/>
      <c r="GS565" s="65"/>
      <c r="GT565" s="65"/>
      <c r="GU565" s="65"/>
      <c r="GV565" s="65"/>
      <c r="GW565" s="65"/>
      <c r="GX565" s="65"/>
      <c r="GY565" s="65"/>
      <c r="GZ565" s="65"/>
      <c r="HA565" s="65"/>
      <c r="HB565" s="65"/>
      <c r="HC565" s="65"/>
      <c r="HD565" s="65"/>
      <c r="HE565" s="65"/>
      <c r="HF565" s="65"/>
      <c r="HG565" s="65"/>
      <c r="HH565" s="65"/>
      <c r="HI565" s="436"/>
      <c r="HJ565" s="65"/>
      <c r="HK565" s="436"/>
      <c r="HL565" s="37"/>
      <c r="HM565" s="65"/>
      <c r="HN565" s="436"/>
      <c r="HO565" s="134"/>
      <c r="HP565" s="25"/>
      <c r="HQ565" s="436"/>
      <c r="HR565" s="45"/>
      <c r="HS565" s="29"/>
      <c r="HT565" s="25"/>
      <c r="HU565" s="25"/>
      <c r="HV565" s="25"/>
      <c r="HX565" s="432"/>
      <c r="IG565" s="432"/>
      <c r="IH565" s="432"/>
      <c r="II565" s="432"/>
      <c r="IJ565" s="432"/>
      <c r="IK565" s="432"/>
      <c r="IL565" s="432"/>
      <c r="IM565" s="432"/>
      <c r="IN565" s="432"/>
      <c r="IO565" s="432"/>
      <c r="IP565" s="432"/>
      <c r="IQ565" s="432"/>
      <c r="IR565" s="432"/>
      <c r="IS565" s="432"/>
      <c r="IT565" s="432"/>
      <c r="IU565" s="432"/>
      <c r="IV565" s="432"/>
      <c r="IW565" s="432"/>
      <c r="IX565" s="432"/>
      <c r="IY565" s="432"/>
      <c r="IZ565" s="432"/>
      <c r="JA565" s="432"/>
      <c r="JB565" s="432"/>
      <c r="JC565" s="432"/>
      <c r="JD565" s="432"/>
      <c r="JE565" s="432"/>
      <c r="JF565" s="432"/>
      <c r="JG565" s="432"/>
      <c r="JH565" s="432"/>
      <c r="JI565" s="432"/>
      <c r="JJ565" s="432"/>
      <c r="JK565" s="432"/>
      <c r="JL565" s="432"/>
      <c r="JM565" s="432"/>
      <c r="JN565" s="432"/>
      <c r="JO565" s="432"/>
      <c r="JP565" s="432"/>
      <c r="JQ565" s="432"/>
      <c r="JR565" s="432"/>
      <c r="JS565" s="432"/>
      <c r="JT565" s="432"/>
      <c r="JU565" s="432"/>
    </row>
    <row r="566" spans="1:281" s="27" customFormat="1" ht="15" hidden="1" customHeight="1" x14ac:dyDescent="0.25">
      <c r="A566" s="432"/>
      <c r="B566" s="242"/>
      <c r="C566" s="29"/>
      <c r="D566" s="53"/>
      <c r="E566" s="29"/>
      <c r="F566" s="25"/>
      <c r="G566" s="121"/>
      <c r="I566" s="29"/>
      <c r="K566" s="52"/>
      <c r="M566" s="25"/>
      <c r="N566" s="55"/>
      <c r="P566" s="29"/>
      <c r="R566" s="29"/>
      <c r="T566" s="21"/>
      <c r="U566" s="21"/>
      <c r="V566" s="83"/>
      <c r="W566" s="83"/>
      <c r="X566" s="21"/>
      <c r="Y566" s="83"/>
      <c r="Z566" s="83"/>
      <c r="AA566" s="21"/>
      <c r="AB566" s="83"/>
      <c r="AC566" s="83"/>
      <c r="AD566" s="21"/>
      <c r="AE566" s="83"/>
      <c r="AF566" s="83"/>
      <c r="AG566" s="21"/>
      <c r="AH566" s="83"/>
      <c r="AI566" s="83"/>
      <c r="AJ566" s="21"/>
      <c r="AK566" s="83"/>
      <c r="AL566" s="83"/>
      <c r="AM566" s="21"/>
      <c r="AN566" s="83"/>
      <c r="AO566" s="83"/>
      <c r="AP566" s="21"/>
      <c r="AQ566" s="83"/>
      <c r="AR566" s="83"/>
      <c r="AS566" s="21"/>
      <c r="AT566" s="25"/>
      <c r="AU566" s="25"/>
      <c r="AV566" s="29"/>
      <c r="AW566" s="25"/>
      <c r="AX566" s="128"/>
      <c r="AY566" s="57"/>
      <c r="AZ566" s="6"/>
      <c r="BA566" s="54"/>
      <c r="BB566" s="54"/>
      <c r="BC566" s="6"/>
      <c r="BD566" s="54"/>
      <c r="BE566" s="54"/>
      <c r="BF566" s="121"/>
      <c r="BG566" s="54"/>
      <c r="BH566" s="28"/>
      <c r="BI566" s="128"/>
      <c r="BJ566" s="54"/>
      <c r="BK566" s="28"/>
      <c r="BL566" s="128"/>
      <c r="BM566" s="54"/>
      <c r="BN566" s="28"/>
      <c r="BO566" s="121"/>
      <c r="BP566" s="132"/>
      <c r="BQ566" s="56"/>
      <c r="BR566" s="25"/>
      <c r="BS566" s="25"/>
      <c r="BU566" s="121"/>
      <c r="BV566" s="25"/>
      <c r="BW566" s="242"/>
      <c r="BX566" s="121"/>
      <c r="BY566" s="25"/>
      <c r="CA566" s="121"/>
      <c r="CB566" s="25"/>
      <c r="CD566" s="121"/>
      <c r="CF566" s="28"/>
      <c r="CH566" s="241"/>
      <c r="CI566" s="28"/>
      <c r="CK566" s="433"/>
      <c r="CM566" s="121"/>
      <c r="CN566" s="241"/>
      <c r="CO566" s="241"/>
      <c r="CP566" s="241"/>
      <c r="CQ566" s="725"/>
      <c r="CR566" s="241"/>
      <c r="CS566" s="433"/>
      <c r="CT566" s="241"/>
      <c r="CU566" s="241"/>
      <c r="CV566" s="241"/>
      <c r="CW566" s="54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1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436"/>
      <c r="FJ566" s="668"/>
      <c r="FK566" s="668"/>
      <c r="FL566" s="668"/>
      <c r="FM566" s="668"/>
      <c r="FN566" s="668"/>
      <c r="FO566" s="668"/>
      <c r="FP566" s="668"/>
      <c r="FQ566" s="668"/>
      <c r="FR566" s="668"/>
      <c r="FS566" s="433"/>
      <c r="FT566" s="433"/>
      <c r="FU566" s="433"/>
      <c r="FV566" s="433"/>
      <c r="FW566" s="433"/>
      <c r="FX566" s="433"/>
      <c r="FY566" s="433"/>
      <c r="FZ566" s="433"/>
      <c r="GA566" s="433"/>
      <c r="GB566" s="433"/>
      <c r="GC566" s="433"/>
      <c r="GD566" s="433"/>
      <c r="GE566" s="433"/>
      <c r="GF566" s="433"/>
      <c r="GG566" s="241"/>
      <c r="GH566" s="65"/>
      <c r="GI566" s="65"/>
      <c r="GJ566" s="65"/>
      <c r="GK566" s="65"/>
      <c r="GL566" s="65"/>
      <c r="GM566" s="65"/>
      <c r="GN566" s="65"/>
      <c r="GO566" s="65"/>
      <c r="GP566" s="65"/>
      <c r="GQ566" s="65"/>
      <c r="GR566" s="65"/>
      <c r="GS566" s="65"/>
      <c r="GT566" s="65"/>
      <c r="GU566" s="65"/>
      <c r="GV566" s="65"/>
      <c r="GW566" s="65"/>
      <c r="GX566" s="65"/>
      <c r="GY566" s="65"/>
      <c r="GZ566" s="65"/>
      <c r="HA566" s="65"/>
      <c r="HB566" s="65"/>
      <c r="HC566" s="65"/>
      <c r="HD566" s="65"/>
      <c r="HE566" s="65"/>
      <c r="HF566" s="65"/>
      <c r="HG566" s="65"/>
      <c r="HH566" s="65"/>
      <c r="HI566" s="436"/>
      <c r="HJ566" s="65"/>
      <c r="HK566" s="436"/>
      <c r="HL566" s="37"/>
      <c r="HM566" s="65"/>
      <c r="HN566" s="436"/>
      <c r="HO566" s="134"/>
      <c r="HP566" s="25"/>
      <c r="HQ566" s="436"/>
      <c r="HR566" s="45"/>
      <c r="HS566" s="29"/>
      <c r="HT566" s="25"/>
      <c r="HU566" s="25"/>
      <c r="HV566" s="25"/>
      <c r="HX566" s="432"/>
      <c r="IG566" s="432"/>
      <c r="IH566" s="432"/>
      <c r="II566" s="432"/>
      <c r="IJ566" s="432"/>
      <c r="IK566" s="432"/>
      <c r="IL566" s="432"/>
      <c r="IM566" s="432"/>
      <c r="IN566" s="432"/>
      <c r="IO566" s="432"/>
      <c r="IP566" s="432"/>
      <c r="IQ566" s="432"/>
      <c r="IR566" s="432"/>
      <c r="IS566" s="432"/>
      <c r="IT566" s="432"/>
      <c r="IU566" s="432"/>
      <c r="IV566" s="432"/>
      <c r="IW566" s="432"/>
      <c r="IX566" s="432"/>
      <c r="IY566" s="432"/>
      <c r="IZ566" s="432"/>
      <c r="JA566" s="432"/>
      <c r="JB566" s="432"/>
      <c r="JC566" s="432"/>
      <c r="JD566" s="432"/>
      <c r="JE566" s="432"/>
      <c r="JF566" s="432"/>
      <c r="JG566" s="432"/>
      <c r="JH566" s="432"/>
      <c r="JI566" s="432"/>
      <c r="JJ566" s="432"/>
      <c r="JK566" s="432"/>
      <c r="JL566" s="432"/>
      <c r="JM566" s="432"/>
      <c r="JN566" s="432"/>
      <c r="JO566" s="432"/>
      <c r="JP566" s="432"/>
      <c r="JQ566" s="432"/>
      <c r="JR566" s="432"/>
      <c r="JS566" s="432"/>
      <c r="JT566" s="432"/>
      <c r="JU566" s="432"/>
    </row>
    <row r="567" spans="1:281" s="27" customFormat="1" ht="15" hidden="1" customHeight="1" x14ac:dyDescent="0.25">
      <c r="A567" s="432"/>
      <c r="B567" s="242"/>
      <c r="C567" s="29"/>
      <c r="D567" s="53"/>
      <c r="E567" s="29"/>
      <c r="F567" s="25"/>
      <c r="G567" s="121"/>
      <c r="I567" s="29"/>
      <c r="K567" s="52"/>
      <c r="M567" s="25"/>
      <c r="N567" s="55"/>
      <c r="P567" s="29"/>
      <c r="R567" s="29"/>
      <c r="T567" s="21"/>
      <c r="U567" s="21"/>
      <c r="V567" s="83"/>
      <c r="W567" s="83"/>
      <c r="X567" s="21"/>
      <c r="Y567" s="83"/>
      <c r="Z567" s="83"/>
      <c r="AA567" s="21"/>
      <c r="AB567" s="83"/>
      <c r="AC567" s="83"/>
      <c r="AD567" s="21"/>
      <c r="AE567" s="83"/>
      <c r="AF567" s="83"/>
      <c r="AG567" s="21"/>
      <c r="AH567" s="83"/>
      <c r="AI567" s="83"/>
      <c r="AJ567" s="21"/>
      <c r="AK567" s="83"/>
      <c r="AL567" s="83"/>
      <c r="AM567" s="21"/>
      <c r="AN567" s="83"/>
      <c r="AO567" s="83"/>
      <c r="AP567" s="21"/>
      <c r="AQ567" s="83"/>
      <c r="AR567" s="83"/>
      <c r="AS567" s="21"/>
      <c r="AT567" s="25"/>
      <c r="AU567" s="25"/>
      <c r="AV567" s="29"/>
      <c r="AW567" s="25"/>
      <c r="AX567" s="128"/>
      <c r="AY567" s="57"/>
      <c r="AZ567" s="6"/>
      <c r="BA567" s="54"/>
      <c r="BB567" s="54"/>
      <c r="BC567" s="6"/>
      <c r="BD567" s="54"/>
      <c r="BE567" s="54"/>
      <c r="BF567" s="121"/>
      <c r="BG567" s="54"/>
      <c r="BH567" s="28"/>
      <c r="BI567" s="128"/>
      <c r="BJ567" s="54"/>
      <c r="BK567" s="28"/>
      <c r="BL567" s="128"/>
      <c r="BM567" s="54"/>
      <c r="BN567" s="28"/>
      <c r="BO567" s="121"/>
      <c r="BP567" s="132"/>
      <c r="BQ567" s="56"/>
      <c r="BR567" s="25"/>
      <c r="BS567" s="25"/>
      <c r="BU567" s="121"/>
      <c r="BV567" s="25"/>
      <c r="BW567" s="242"/>
      <c r="BX567" s="121"/>
      <c r="BY567" s="25"/>
      <c r="CA567" s="121"/>
      <c r="CB567" s="25"/>
      <c r="CD567" s="121"/>
      <c r="CF567" s="28"/>
      <c r="CH567" s="241"/>
      <c r="CI567" s="28"/>
      <c r="CK567" s="433"/>
      <c r="CM567" s="121"/>
      <c r="CN567" s="241"/>
      <c r="CO567" s="241"/>
      <c r="CP567" s="241"/>
      <c r="CQ567" s="725"/>
      <c r="CR567" s="241"/>
      <c r="CS567" s="433"/>
      <c r="CT567" s="241"/>
      <c r="CU567" s="241"/>
      <c r="CV567" s="241"/>
      <c r="CW567" s="54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1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436"/>
      <c r="FJ567" s="668"/>
      <c r="FK567" s="668"/>
      <c r="FL567" s="668"/>
      <c r="FM567" s="668"/>
      <c r="FN567" s="668"/>
      <c r="FO567" s="668"/>
      <c r="FP567" s="668"/>
      <c r="FQ567" s="668"/>
      <c r="FR567" s="668"/>
      <c r="FS567" s="433"/>
      <c r="FT567" s="433"/>
      <c r="FU567" s="433"/>
      <c r="FV567" s="433"/>
      <c r="FW567" s="433"/>
      <c r="FX567" s="433"/>
      <c r="FY567" s="433"/>
      <c r="FZ567" s="433"/>
      <c r="GA567" s="433"/>
      <c r="GB567" s="433"/>
      <c r="GC567" s="433"/>
      <c r="GD567" s="433"/>
      <c r="GE567" s="433"/>
      <c r="GF567" s="433"/>
      <c r="GG567" s="241"/>
      <c r="GH567" s="65"/>
      <c r="GI567" s="65"/>
      <c r="GJ567" s="65"/>
      <c r="GK567" s="65"/>
      <c r="GL567" s="65"/>
      <c r="GM567" s="65"/>
      <c r="GN567" s="65"/>
      <c r="GO567" s="65"/>
      <c r="GP567" s="65"/>
      <c r="GQ567" s="65"/>
      <c r="GR567" s="65"/>
      <c r="GS567" s="65"/>
      <c r="GT567" s="65"/>
      <c r="GU567" s="65"/>
      <c r="GV567" s="65"/>
      <c r="GW567" s="65"/>
      <c r="GX567" s="65"/>
      <c r="GY567" s="65"/>
      <c r="GZ567" s="65"/>
      <c r="HA567" s="65"/>
      <c r="HB567" s="65"/>
      <c r="HC567" s="65"/>
      <c r="HD567" s="65"/>
      <c r="HE567" s="65"/>
      <c r="HF567" s="65"/>
      <c r="HG567" s="65"/>
      <c r="HH567" s="65"/>
      <c r="HI567" s="436"/>
      <c r="HJ567" s="65"/>
      <c r="HK567" s="436"/>
      <c r="HL567" s="37"/>
      <c r="HM567" s="65"/>
      <c r="HN567" s="436"/>
      <c r="HO567" s="134"/>
      <c r="HP567" s="25"/>
      <c r="HQ567" s="436"/>
      <c r="HR567" s="45"/>
      <c r="HS567" s="29"/>
      <c r="HT567" s="25"/>
      <c r="HU567" s="25"/>
      <c r="HV567" s="25"/>
      <c r="HX567" s="432"/>
      <c r="IG567" s="432"/>
      <c r="IH567" s="432"/>
      <c r="II567" s="432"/>
      <c r="IJ567" s="432"/>
      <c r="IK567" s="432"/>
      <c r="IL567" s="432"/>
      <c r="IM567" s="432"/>
      <c r="IN567" s="432"/>
      <c r="IO567" s="432"/>
      <c r="IP567" s="432"/>
      <c r="IQ567" s="432"/>
      <c r="IR567" s="432"/>
      <c r="IS567" s="432"/>
      <c r="IT567" s="432"/>
      <c r="IU567" s="432"/>
      <c r="IV567" s="432"/>
      <c r="IW567" s="432"/>
      <c r="IX567" s="432"/>
      <c r="IY567" s="432"/>
      <c r="IZ567" s="432"/>
      <c r="JA567" s="432"/>
      <c r="JB567" s="432"/>
      <c r="JC567" s="432"/>
      <c r="JD567" s="432"/>
      <c r="JE567" s="432"/>
      <c r="JF567" s="432"/>
      <c r="JG567" s="432"/>
      <c r="JH567" s="432"/>
      <c r="JI567" s="432"/>
      <c r="JJ567" s="432"/>
      <c r="JK567" s="432"/>
      <c r="JL567" s="432"/>
      <c r="JM567" s="432"/>
      <c r="JN567" s="432"/>
      <c r="JO567" s="432"/>
      <c r="JP567" s="432"/>
      <c r="JQ567" s="432"/>
      <c r="JR567" s="432"/>
      <c r="JS567" s="432"/>
      <c r="JT567" s="432"/>
      <c r="JU567" s="432"/>
    </row>
    <row r="568" spans="1:281" s="27" customFormat="1" ht="15" hidden="1" customHeight="1" x14ac:dyDescent="0.25">
      <c r="A568" s="432"/>
      <c r="B568" s="242"/>
      <c r="C568" s="29"/>
      <c r="D568" s="53"/>
      <c r="E568" s="29"/>
      <c r="F568" s="25"/>
      <c r="G568" s="121"/>
      <c r="I568" s="29"/>
      <c r="K568" s="52"/>
      <c r="M568" s="25"/>
      <c r="N568" s="55"/>
      <c r="P568" s="29"/>
      <c r="R568" s="29"/>
      <c r="T568" s="21"/>
      <c r="U568" s="21"/>
      <c r="V568" s="83"/>
      <c r="W568" s="83"/>
      <c r="X568" s="21"/>
      <c r="Y568" s="83"/>
      <c r="Z568" s="83"/>
      <c r="AA568" s="21"/>
      <c r="AB568" s="83"/>
      <c r="AC568" s="83"/>
      <c r="AD568" s="21"/>
      <c r="AE568" s="83"/>
      <c r="AF568" s="83"/>
      <c r="AG568" s="21"/>
      <c r="AH568" s="83"/>
      <c r="AI568" s="83"/>
      <c r="AJ568" s="21"/>
      <c r="AK568" s="83"/>
      <c r="AL568" s="83"/>
      <c r="AM568" s="21"/>
      <c r="AN568" s="83"/>
      <c r="AO568" s="83"/>
      <c r="AP568" s="21"/>
      <c r="AQ568" s="83"/>
      <c r="AR568" s="83"/>
      <c r="AS568" s="21"/>
      <c r="AT568" s="25"/>
      <c r="AU568" s="25"/>
      <c r="AV568" s="29"/>
      <c r="AW568" s="25"/>
      <c r="AX568" s="128"/>
      <c r="AY568" s="57"/>
      <c r="AZ568" s="6"/>
      <c r="BA568" s="54"/>
      <c r="BB568" s="54"/>
      <c r="BC568" s="6"/>
      <c r="BD568" s="54"/>
      <c r="BE568" s="54"/>
      <c r="BF568" s="121"/>
      <c r="BG568" s="54"/>
      <c r="BH568" s="28"/>
      <c r="BI568" s="128"/>
      <c r="BJ568" s="54"/>
      <c r="BK568" s="28"/>
      <c r="BL568" s="128"/>
      <c r="BM568" s="54"/>
      <c r="BN568" s="28"/>
      <c r="BO568" s="121"/>
      <c r="BP568" s="132"/>
      <c r="BQ568" s="56"/>
      <c r="BR568" s="25"/>
      <c r="BS568" s="25"/>
      <c r="BU568" s="121"/>
      <c r="BV568" s="25"/>
      <c r="BW568" s="242"/>
      <c r="BX568" s="121"/>
      <c r="BY568" s="25"/>
      <c r="CA568" s="121"/>
      <c r="CB568" s="25"/>
      <c r="CD568" s="121"/>
      <c r="CF568" s="28"/>
      <c r="CH568" s="241"/>
      <c r="CI568" s="28"/>
      <c r="CK568" s="433"/>
      <c r="CM568" s="121"/>
      <c r="CN568" s="241"/>
      <c r="CO568" s="241"/>
      <c r="CP568" s="241"/>
      <c r="CQ568" s="725"/>
      <c r="CR568" s="241"/>
      <c r="CS568" s="433"/>
      <c r="CT568" s="241"/>
      <c r="CU568" s="241"/>
      <c r="CV568" s="241"/>
      <c r="CW568" s="54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1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436"/>
      <c r="FJ568" s="668"/>
      <c r="FK568" s="668"/>
      <c r="FL568" s="668"/>
      <c r="FM568" s="668"/>
      <c r="FN568" s="668"/>
      <c r="FO568" s="668"/>
      <c r="FP568" s="668"/>
      <c r="FQ568" s="668"/>
      <c r="FR568" s="668"/>
      <c r="FS568" s="433"/>
      <c r="FT568" s="433"/>
      <c r="FU568" s="433"/>
      <c r="FV568" s="433"/>
      <c r="FW568" s="433"/>
      <c r="FX568" s="433"/>
      <c r="FY568" s="433"/>
      <c r="FZ568" s="433"/>
      <c r="GA568" s="433"/>
      <c r="GB568" s="433"/>
      <c r="GC568" s="433"/>
      <c r="GD568" s="433"/>
      <c r="GE568" s="433"/>
      <c r="GF568" s="433"/>
      <c r="GG568" s="241"/>
      <c r="GH568" s="65"/>
      <c r="GI568" s="65"/>
      <c r="GJ568" s="65"/>
      <c r="GK568" s="65"/>
      <c r="GL568" s="65"/>
      <c r="GM568" s="65"/>
      <c r="GN568" s="65"/>
      <c r="GO568" s="65"/>
      <c r="GP568" s="65"/>
      <c r="GQ568" s="65"/>
      <c r="GR568" s="65"/>
      <c r="GS568" s="65"/>
      <c r="GT568" s="65"/>
      <c r="GU568" s="65"/>
      <c r="GV568" s="65"/>
      <c r="GW568" s="65"/>
      <c r="GX568" s="65"/>
      <c r="GY568" s="65"/>
      <c r="GZ568" s="65"/>
      <c r="HA568" s="65"/>
      <c r="HB568" s="65"/>
      <c r="HC568" s="65"/>
      <c r="HD568" s="65"/>
      <c r="HE568" s="65"/>
      <c r="HF568" s="65"/>
      <c r="HG568" s="65"/>
      <c r="HH568" s="65"/>
      <c r="HI568" s="436"/>
      <c r="HJ568" s="65"/>
      <c r="HK568" s="436"/>
      <c r="HL568" s="37"/>
      <c r="HM568" s="65"/>
      <c r="HN568" s="436"/>
      <c r="HO568" s="134"/>
      <c r="HP568" s="25"/>
      <c r="HQ568" s="436"/>
      <c r="HR568" s="45"/>
      <c r="HS568" s="29"/>
      <c r="HT568" s="25"/>
      <c r="HU568" s="25"/>
      <c r="HV568" s="25"/>
      <c r="HX568" s="432"/>
      <c r="IG568" s="432"/>
      <c r="IH568" s="432"/>
      <c r="II568" s="432"/>
      <c r="IJ568" s="432"/>
      <c r="IK568" s="432"/>
      <c r="IL568" s="432"/>
      <c r="IM568" s="432"/>
      <c r="IN568" s="432"/>
      <c r="IO568" s="432"/>
      <c r="IP568" s="432"/>
      <c r="IQ568" s="432"/>
      <c r="IR568" s="432"/>
      <c r="IS568" s="432"/>
      <c r="IT568" s="432"/>
      <c r="IU568" s="432"/>
      <c r="IV568" s="432"/>
      <c r="IW568" s="432"/>
      <c r="IX568" s="432"/>
      <c r="IY568" s="432"/>
      <c r="IZ568" s="432"/>
      <c r="JA568" s="432"/>
      <c r="JB568" s="432"/>
      <c r="JC568" s="432"/>
      <c r="JD568" s="432"/>
      <c r="JE568" s="432"/>
      <c r="JF568" s="432"/>
      <c r="JG568" s="432"/>
      <c r="JH568" s="432"/>
      <c r="JI568" s="432"/>
      <c r="JJ568" s="432"/>
      <c r="JK568" s="432"/>
      <c r="JL568" s="432"/>
      <c r="JM568" s="432"/>
      <c r="JN568" s="432"/>
      <c r="JO568" s="432"/>
      <c r="JP568" s="432"/>
      <c r="JQ568" s="432"/>
      <c r="JR568" s="432"/>
      <c r="JS568" s="432"/>
      <c r="JT568" s="432"/>
      <c r="JU568" s="432"/>
    </row>
    <row r="569" spans="1:281" s="27" customFormat="1" ht="15" hidden="1" customHeight="1" x14ac:dyDescent="0.25">
      <c r="A569" s="432"/>
      <c r="B569" s="242"/>
      <c r="C569" s="29"/>
      <c r="D569" s="53"/>
      <c r="E569" s="29"/>
      <c r="F569" s="25"/>
      <c r="G569" s="121"/>
      <c r="I569" s="29"/>
      <c r="K569" s="52"/>
      <c r="M569" s="25"/>
      <c r="N569" s="55"/>
      <c r="P569" s="29"/>
      <c r="R569" s="29"/>
      <c r="T569" s="21"/>
      <c r="U569" s="21"/>
      <c r="V569" s="83"/>
      <c r="W569" s="83"/>
      <c r="X569" s="21"/>
      <c r="Y569" s="83"/>
      <c r="Z569" s="83"/>
      <c r="AA569" s="21"/>
      <c r="AB569" s="83"/>
      <c r="AC569" s="83"/>
      <c r="AD569" s="21"/>
      <c r="AE569" s="83"/>
      <c r="AF569" s="83"/>
      <c r="AG569" s="21"/>
      <c r="AH569" s="83"/>
      <c r="AI569" s="83"/>
      <c r="AJ569" s="21"/>
      <c r="AK569" s="83"/>
      <c r="AL569" s="83"/>
      <c r="AM569" s="21"/>
      <c r="AN569" s="83"/>
      <c r="AO569" s="83"/>
      <c r="AP569" s="21"/>
      <c r="AQ569" s="83"/>
      <c r="AR569" s="83"/>
      <c r="AS569" s="21"/>
      <c r="AT569" s="25"/>
      <c r="AU569" s="25"/>
      <c r="AV569" s="29"/>
      <c r="AW569" s="25"/>
      <c r="AX569" s="128"/>
      <c r="AY569" s="57"/>
      <c r="AZ569" s="6"/>
      <c r="BA569" s="54"/>
      <c r="BB569" s="54"/>
      <c r="BC569" s="6"/>
      <c r="BD569" s="54"/>
      <c r="BE569" s="54"/>
      <c r="BF569" s="121"/>
      <c r="BG569" s="54"/>
      <c r="BH569" s="28"/>
      <c r="BI569" s="128"/>
      <c r="BJ569" s="54"/>
      <c r="BK569" s="28"/>
      <c r="BL569" s="128"/>
      <c r="BM569" s="54"/>
      <c r="BN569" s="28"/>
      <c r="BO569" s="121"/>
      <c r="BP569" s="132"/>
      <c r="BQ569" s="56"/>
      <c r="BR569" s="25"/>
      <c r="BS569" s="25"/>
      <c r="BU569" s="121"/>
      <c r="BV569" s="25"/>
      <c r="BW569" s="242"/>
      <c r="BX569" s="121"/>
      <c r="BY569" s="25"/>
      <c r="CA569" s="121"/>
      <c r="CB569" s="25"/>
      <c r="CD569" s="121"/>
      <c r="CF569" s="28"/>
      <c r="CH569" s="241"/>
      <c r="CI569" s="28"/>
      <c r="CK569" s="433"/>
      <c r="CM569" s="121"/>
      <c r="CN569" s="241"/>
      <c r="CO569" s="241"/>
      <c r="CP569" s="241"/>
      <c r="CQ569" s="725"/>
      <c r="CR569" s="241"/>
      <c r="CS569" s="433"/>
      <c r="CT569" s="241"/>
      <c r="CU569" s="241"/>
      <c r="CV569" s="241"/>
      <c r="CW569" s="54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1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436"/>
      <c r="FJ569" s="668"/>
      <c r="FK569" s="668"/>
      <c r="FL569" s="668"/>
      <c r="FM569" s="668"/>
      <c r="FN569" s="668"/>
      <c r="FO569" s="668"/>
      <c r="FP569" s="668"/>
      <c r="FQ569" s="668"/>
      <c r="FR569" s="668"/>
      <c r="FS569" s="433"/>
      <c r="FT569" s="433"/>
      <c r="FU569" s="433"/>
      <c r="FV569" s="433"/>
      <c r="FW569" s="433"/>
      <c r="FX569" s="433"/>
      <c r="FY569" s="433"/>
      <c r="FZ569" s="433"/>
      <c r="GA569" s="433"/>
      <c r="GB569" s="433"/>
      <c r="GC569" s="433"/>
      <c r="GD569" s="433"/>
      <c r="GE569" s="433"/>
      <c r="GF569" s="433"/>
      <c r="GG569" s="241"/>
      <c r="GH569" s="65"/>
      <c r="GI569" s="65"/>
      <c r="GJ569" s="65"/>
      <c r="GK569" s="65"/>
      <c r="GL569" s="65"/>
      <c r="GM569" s="65"/>
      <c r="GN569" s="65"/>
      <c r="GO569" s="65"/>
      <c r="GP569" s="65"/>
      <c r="GQ569" s="65"/>
      <c r="GR569" s="65"/>
      <c r="GS569" s="65"/>
      <c r="GT569" s="65"/>
      <c r="GU569" s="65"/>
      <c r="GV569" s="65"/>
      <c r="GW569" s="65"/>
      <c r="GX569" s="65"/>
      <c r="GY569" s="65"/>
      <c r="GZ569" s="65"/>
      <c r="HA569" s="65"/>
      <c r="HB569" s="65"/>
      <c r="HC569" s="65"/>
      <c r="HD569" s="65"/>
      <c r="HE569" s="65"/>
      <c r="HF569" s="65"/>
      <c r="HG569" s="65"/>
      <c r="HH569" s="65"/>
      <c r="HI569" s="436"/>
      <c r="HJ569" s="65"/>
      <c r="HK569" s="436"/>
      <c r="HL569" s="37"/>
      <c r="HM569" s="65"/>
      <c r="HN569" s="436"/>
      <c r="HO569" s="134"/>
      <c r="HP569" s="25"/>
      <c r="HQ569" s="436"/>
      <c r="HR569" s="45"/>
      <c r="HS569" s="29"/>
      <c r="HT569" s="25"/>
      <c r="HU569" s="25"/>
      <c r="HV569" s="25"/>
      <c r="HX569" s="432"/>
      <c r="IG569" s="432"/>
      <c r="IH569" s="432"/>
      <c r="II569" s="432"/>
      <c r="IJ569" s="432"/>
      <c r="IK569" s="432"/>
      <c r="IL569" s="432"/>
      <c r="IM569" s="432"/>
      <c r="IN569" s="432"/>
      <c r="IO569" s="432"/>
      <c r="IP569" s="432"/>
      <c r="IQ569" s="432"/>
      <c r="IR569" s="432"/>
      <c r="IS569" s="432"/>
      <c r="IT569" s="432"/>
      <c r="IU569" s="432"/>
      <c r="IV569" s="432"/>
      <c r="IW569" s="432"/>
      <c r="IX569" s="432"/>
      <c r="IY569" s="432"/>
      <c r="IZ569" s="432"/>
      <c r="JA569" s="432"/>
      <c r="JB569" s="432"/>
      <c r="JC569" s="432"/>
      <c r="JD569" s="432"/>
      <c r="JE569" s="432"/>
      <c r="JF569" s="432"/>
      <c r="JG569" s="432"/>
      <c r="JH569" s="432"/>
      <c r="JI569" s="432"/>
      <c r="JJ569" s="432"/>
      <c r="JK569" s="432"/>
      <c r="JL569" s="432"/>
      <c r="JM569" s="432"/>
      <c r="JN569" s="432"/>
      <c r="JO569" s="432"/>
      <c r="JP569" s="432"/>
      <c r="JQ569" s="432"/>
      <c r="JR569" s="432"/>
      <c r="JS569" s="432"/>
      <c r="JT569" s="432"/>
      <c r="JU569" s="432"/>
    </row>
    <row r="570" spans="1:281" s="27" customFormat="1" ht="15" hidden="1" customHeight="1" x14ac:dyDescent="0.25">
      <c r="A570" s="432"/>
      <c r="B570" s="242"/>
      <c r="C570" s="29"/>
      <c r="D570" s="53"/>
      <c r="E570" s="29"/>
      <c r="F570" s="25"/>
      <c r="G570" s="121"/>
      <c r="I570" s="29"/>
      <c r="K570" s="52"/>
      <c r="M570" s="25"/>
      <c r="N570" s="55"/>
      <c r="P570" s="29"/>
      <c r="R570" s="29"/>
      <c r="T570" s="21"/>
      <c r="U570" s="21"/>
      <c r="V570" s="83"/>
      <c r="W570" s="83"/>
      <c r="X570" s="21"/>
      <c r="Y570" s="83"/>
      <c r="Z570" s="83"/>
      <c r="AA570" s="21"/>
      <c r="AB570" s="83"/>
      <c r="AC570" s="83"/>
      <c r="AD570" s="21"/>
      <c r="AE570" s="83"/>
      <c r="AF570" s="83"/>
      <c r="AG570" s="21"/>
      <c r="AH570" s="83"/>
      <c r="AI570" s="83"/>
      <c r="AJ570" s="21"/>
      <c r="AK570" s="83"/>
      <c r="AL570" s="83"/>
      <c r="AM570" s="21"/>
      <c r="AN570" s="83"/>
      <c r="AO570" s="83"/>
      <c r="AP570" s="21"/>
      <c r="AQ570" s="83"/>
      <c r="AR570" s="83"/>
      <c r="AS570" s="21"/>
      <c r="AT570" s="25"/>
      <c r="AU570" s="25"/>
      <c r="AV570" s="29"/>
      <c r="AW570" s="25"/>
      <c r="AX570" s="128"/>
      <c r="AY570" s="57"/>
      <c r="AZ570" s="6"/>
      <c r="BA570" s="54"/>
      <c r="BB570" s="54"/>
      <c r="BC570" s="6"/>
      <c r="BD570" s="54"/>
      <c r="BE570" s="54"/>
      <c r="BF570" s="121"/>
      <c r="BG570" s="54"/>
      <c r="BH570" s="28"/>
      <c r="BI570" s="128"/>
      <c r="BJ570" s="54"/>
      <c r="BK570" s="28"/>
      <c r="BL570" s="128"/>
      <c r="BM570" s="54"/>
      <c r="BN570" s="28"/>
      <c r="BO570" s="121"/>
      <c r="BP570" s="132"/>
      <c r="BQ570" s="56"/>
      <c r="BR570" s="25"/>
      <c r="BS570" s="25"/>
      <c r="BU570" s="121"/>
      <c r="BV570" s="25"/>
      <c r="BW570" s="242"/>
      <c r="BX570" s="121"/>
      <c r="BY570" s="25"/>
      <c r="CA570" s="121"/>
      <c r="CB570" s="25"/>
      <c r="CD570" s="121"/>
      <c r="CF570" s="28"/>
      <c r="CH570" s="241"/>
      <c r="CI570" s="28"/>
      <c r="CK570" s="433"/>
      <c r="CM570" s="121"/>
      <c r="CN570" s="241"/>
      <c r="CO570" s="241"/>
      <c r="CP570" s="241"/>
      <c r="CQ570" s="725"/>
      <c r="CR570" s="241"/>
      <c r="CS570" s="433"/>
      <c r="CT570" s="241"/>
      <c r="CU570" s="241"/>
      <c r="CV570" s="241"/>
      <c r="CW570" s="54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1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436"/>
      <c r="FJ570" s="668"/>
      <c r="FK570" s="668"/>
      <c r="FL570" s="668"/>
      <c r="FM570" s="668"/>
      <c r="FN570" s="668"/>
      <c r="FO570" s="668"/>
      <c r="FP570" s="668"/>
      <c r="FQ570" s="668"/>
      <c r="FR570" s="668"/>
      <c r="FS570" s="433"/>
      <c r="FT570" s="433"/>
      <c r="FU570" s="433"/>
      <c r="FV570" s="433"/>
      <c r="FW570" s="433"/>
      <c r="FX570" s="433"/>
      <c r="FY570" s="433"/>
      <c r="FZ570" s="433"/>
      <c r="GA570" s="433"/>
      <c r="GB570" s="433"/>
      <c r="GC570" s="433"/>
      <c r="GD570" s="433"/>
      <c r="GE570" s="433"/>
      <c r="GF570" s="433"/>
      <c r="GG570" s="241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436"/>
      <c r="HJ570" s="65"/>
      <c r="HK570" s="436"/>
      <c r="HL570" s="37"/>
      <c r="HM570" s="65"/>
      <c r="HN570" s="436"/>
      <c r="HO570" s="134"/>
      <c r="HP570" s="25"/>
      <c r="HQ570" s="436"/>
      <c r="HR570" s="45"/>
      <c r="HS570" s="29"/>
      <c r="HT570" s="25"/>
      <c r="HU570" s="25"/>
      <c r="HV570" s="25"/>
      <c r="HX570" s="432"/>
      <c r="IG570" s="432"/>
      <c r="IH570" s="432"/>
      <c r="II570" s="432"/>
      <c r="IJ570" s="432"/>
      <c r="IK570" s="432"/>
      <c r="IL570" s="432"/>
      <c r="IM570" s="432"/>
      <c r="IN570" s="432"/>
      <c r="IO570" s="432"/>
      <c r="IP570" s="432"/>
      <c r="IQ570" s="432"/>
      <c r="IR570" s="432"/>
      <c r="IS570" s="432"/>
      <c r="IT570" s="432"/>
      <c r="IU570" s="432"/>
      <c r="IV570" s="432"/>
      <c r="IW570" s="432"/>
      <c r="IX570" s="432"/>
      <c r="IY570" s="432"/>
      <c r="IZ570" s="432"/>
      <c r="JA570" s="432"/>
      <c r="JB570" s="432"/>
      <c r="JC570" s="432"/>
      <c r="JD570" s="432"/>
      <c r="JE570" s="432"/>
      <c r="JF570" s="432"/>
      <c r="JG570" s="432"/>
      <c r="JH570" s="432"/>
      <c r="JI570" s="432"/>
      <c r="JJ570" s="432"/>
      <c r="JK570" s="432"/>
      <c r="JL570" s="432"/>
      <c r="JM570" s="432"/>
      <c r="JN570" s="432"/>
      <c r="JO570" s="432"/>
      <c r="JP570" s="432"/>
      <c r="JQ570" s="432"/>
      <c r="JR570" s="432"/>
      <c r="JS570" s="432"/>
      <c r="JT570" s="432"/>
      <c r="JU570" s="432"/>
    </row>
    <row r="571" spans="1:281" s="27" customFormat="1" ht="15" hidden="1" customHeight="1" x14ac:dyDescent="0.25">
      <c r="A571" s="432"/>
      <c r="B571" s="242"/>
      <c r="C571" s="29"/>
      <c r="D571" s="53"/>
      <c r="E571" s="29"/>
      <c r="F571" s="25"/>
      <c r="G571" s="121"/>
      <c r="I571" s="29"/>
      <c r="K571" s="52"/>
      <c r="M571" s="25"/>
      <c r="N571" s="55"/>
      <c r="P571" s="29"/>
      <c r="R571" s="29"/>
      <c r="T571" s="21"/>
      <c r="U571" s="21"/>
      <c r="V571" s="83"/>
      <c r="W571" s="83"/>
      <c r="X571" s="21"/>
      <c r="Y571" s="83"/>
      <c r="Z571" s="83"/>
      <c r="AA571" s="21"/>
      <c r="AB571" s="83"/>
      <c r="AC571" s="83"/>
      <c r="AD571" s="21"/>
      <c r="AE571" s="83"/>
      <c r="AF571" s="83"/>
      <c r="AG571" s="21"/>
      <c r="AH571" s="83"/>
      <c r="AI571" s="83"/>
      <c r="AJ571" s="21"/>
      <c r="AK571" s="83"/>
      <c r="AL571" s="83"/>
      <c r="AM571" s="21"/>
      <c r="AN571" s="83"/>
      <c r="AO571" s="83"/>
      <c r="AP571" s="21"/>
      <c r="AQ571" s="83"/>
      <c r="AR571" s="83"/>
      <c r="AS571" s="21"/>
      <c r="AT571" s="25"/>
      <c r="AU571" s="25"/>
      <c r="AV571" s="29"/>
      <c r="AW571" s="25"/>
      <c r="AX571" s="128"/>
      <c r="AY571" s="57"/>
      <c r="AZ571" s="6"/>
      <c r="BA571" s="54"/>
      <c r="BB571" s="54"/>
      <c r="BC571" s="6"/>
      <c r="BD571" s="54"/>
      <c r="BE571" s="54"/>
      <c r="BF571" s="121"/>
      <c r="BG571" s="54"/>
      <c r="BH571" s="28"/>
      <c r="BI571" s="128"/>
      <c r="BJ571" s="54"/>
      <c r="BK571" s="28"/>
      <c r="BL571" s="128"/>
      <c r="BM571" s="54"/>
      <c r="BN571" s="28"/>
      <c r="BO571" s="121"/>
      <c r="BP571" s="132"/>
      <c r="BQ571" s="56"/>
      <c r="BR571" s="25"/>
      <c r="BS571" s="25"/>
      <c r="BU571" s="121"/>
      <c r="BV571" s="25"/>
      <c r="BW571" s="242"/>
      <c r="BX571" s="121"/>
      <c r="BY571" s="25"/>
      <c r="CA571" s="121"/>
      <c r="CB571" s="25"/>
      <c r="CD571" s="121"/>
      <c r="CF571" s="28"/>
      <c r="CH571" s="241"/>
      <c r="CI571" s="28"/>
      <c r="CK571" s="433"/>
      <c r="CM571" s="121"/>
      <c r="CN571" s="241"/>
      <c r="CO571" s="241"/>
      <c r="CP571" s="241"/>
      <c r="CQ571" s="725"/>
      <c r="CR571" s="241"/>
      <c r="CS571" s="433"/>
      <c r="CT571" s="241"/>
      <c r="CU571" s="241"/>
      <c r="CV571" s="241"/>
      <c r="CW571" s="54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1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436"/>
      <c r="FJ571" s="668"/>
      <c r="FK571" s="668"/>
      <c r="FL571" s="668"/>
      <c r="FM571" s="668"/>
      <c r="FN571" s="668"/>
      <c r="FO571" s="668"/>
      <c r="FP571" s="668"/>
      <c r="FQ571" s="668"/>
      <c r="FR571" s="668"/>
      <c r="FS571" s="433"/>
      <c r="FT571" s="433"/>
      <c r="FU571" s="433"/>
      <c r="FV571" s="433"/>
      <c r="FW571" s="433"/>
      <c r="FX571" s="433"/>
      <c r="FY571" s="433"/>
      <c r="FZ571" s="433"/>
      <c r="GA571" s="433"/>
      <c r="GB571" s="433"/>
      <c r="GC571" s="433"/>
      <c r="GD571" s="433"/>
      <c r="GE571" s="433"/>
      <c r="GF571" s="433"/>
      <c r="GG571" s="241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436"/>
      <c r="HJ571" s="65"/>
      <c r="HK571" s="436"/>
      <c r="HL571" s="37"/>
      <c r="HM571" s="65"/>
      <c r="HN571" s="436"/>
      <c r="HO571" s="134"/>
      <c r="HP571" s="25"/>
      <c r="HQ571" s="436"/>
      <c r="HR571" s="45"/>
      <c r="HS571" s="29"/>
      <c r="HT571" s="25"/>
      <c r="HU571" s="25"/>
      <c r="HV571" s="25"/>
      <c r="HX571" s="432"/>
      <c r="IG571" s="432"/>
      <c r="IH571" s="432"/>
      <c r="II571" s="432"/>
      <c r="IJ571" s="432"/>
      <c r="IK571" s="432"/>
      <c r="IL571" s="432"/>
      <c r="IM571" s="432"/>
      <c r="IN571" s="432"/>
      <c r="IO571" s="432"/>
      <c r="IP571" s="432"/>
      <c r="IQ571" s="432"/>
      <c r="IR571" s="432"/>
      <c r="IS571" s="432"/>
      <c r="IT571" s="432"/>
      <c r="IU571" s="432"/>
      <c r="IV571" s="432"/>
      <c r="IW571" s="432"/>
      <c r="IX571" s="432"/>
      <c r="IY571" s="432"/>
      <c r="IZ571" s="432"/>
      <c r="JA571" s="432"/>
      <c r="JB571" s="432"/>
      <c r="JC571" s="432"/>
      <c r="JD571" s="432"/>
      <c r="JE571" s="432"/>
      <c r="JF571" s="432"/>
      <c r="JG571" s="432"/>
      <c r="JH571" s="432"/>
      <c r="JI571" s="432"/>
      <c r="JJ571" s="432"/>
      <c r="JK571" s="432"/>
      <c r="JL571" s="432"/>
      <c r="JM571" s="432"/>
      <c r="JN571" s="432"/>
      <c r="JO571" s="432"/>
      <c r="JP571" s="432"/>
      <c r="JQ571" s="432"/>
      <c r="JR571" s="432"/>
      <c r="JS571" s="432"/>
      <c r="JT571" s="432"/>
      <c r="JU571" s="432"/>
    </row>
    <row r="572" spans="1:281" s="27" customFormat="1" ht="15" hidden="1" customHeight="1" x14ac:dyDescent="0.25">
      <c r="A572" s="432"/>
      <c r="B572" s="242"/>
      <c r="C572" s="29"/>
      <c r="D572" s="53"/>
      <c r="E572" s="29"/>
      <c r="F572" s="25"/>
      <c r="G572" s="121"/>
      <c r="I572" s="29"/>
      <c r="K572" s="52"/>
      <c r="M572" s="25"/>
      <c r="N572" s="55"/>
      <c r="P572" s="29"/>
      <c r="R572" s="29"/>
      <c r="T572" s="21"/>
      <c r="U572" s="21"/>
      <c r="V572" s="83"/>
      <c r="W572" s="83"/>
      <c r="X572" s="21"/>
      <c r="Y572" s="83"/>
      <c r="Z572" s="83"/>
      <c r="AA572" s="21"/>
      <c r="AB572" s="83"/>
      <c r="AC572" s="83"/>
      <c r="AD572" s="21"/>
      <c r="AE572" s="83"/>
      <c r="AF572" s="83"/>
      <c r="AG572" s="21"/>
      <c r="AH572" s="83"/>
      <c r="AI572" s="83"/>
      <c r="AJ572" s="21"/>
      <c r="AK572" s="83"/>
      <c r="AL572" s="83"/>
      <c r="AM572" s="21"/>
      <c r="AN572" s="83"/>
      <c r="AO572" s="83"/>
      <c r="AP572" s="21"/>
      <c r="AQ572" s="83"/>
      <c r="AR572" s="83"/>
      <c r="AS572" s="21"/>
      <c r="AT572" s="25"/>
      <c r="AU572" s="25"/>
      <c r="AV572" s="29"/>
      <c r="AW572" s="25"/>
      <c r="AX572" s="128"/>
      <c r="AY572" s="57"/>
      <c r="AZ572" s="6"/>
      <c r="BA572" s="54"/>
      <c r="BB572" s="54"/>
      <c r="BC572" s="6"/>
      <c r="BD572" s="54"/>
      <c r="BE572" s="54"/>
      <c r="BF572" s="121"/>
      <c r="BG572" s="54"/>
      <c r="BH572" s="28"/>
      <c r="BI572" s="128"/>
      <c r="BJ572" s="54"/>
      <c r="BK572" s="28"/>
      <c r="BL572" s="128"/>
      <c r="BM572" s="54"/>
      <c r="BN572" s="28"/>
      <c r="BO572" s="121"/>
      <c r="BP572" s="132"/>
      <c r="BQ572" s="56"/>
      <c r="BR572" s="25"/>
      <c r="BS572" s="25"/>
      <c r="BU572" s="121"/>
      <c r="BV572" s="25"/>
      <c r="BW572" s="242"/>
      <c r="BX572" s="121"/>
      <c r="BY572" s="25"/>
      <c r="CA572" s="121"/>
      <c r="CB572" s="25"/>
      <c r="CD572" s="121"/>
      <c r="CF572" s="28"/>
      <c r="CH572" s="241"/>
      <c r="CI572" s="28"/>
      <c r="CK572" s="433"/>
      <c r="CM572" s="121"/>
      <c r="CN572" s="241"/>
      <c r="CO572" s="241"/>
      <c r="CP572" s="241"/>
      <c r="CQ572" s="725"/>
      <c r="CR572" s="241"/>
      <c r="CS572" s="433"/>
      <c r="CT572" s="241"/>
      <c r="CU572" s="241"/>
      <c r="CV572" s="241"/>
      <c r="CW572" s="54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1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436"/>
      <c r="FJ572" s="668"/>
      <c r="FK572" s="668"/>
      <c r="FL572" s="668"/>
      <c r="FM572" s="668"/>
      <c r="FN572" s="668"/>
      <c r="FO572" s="668"/>
      <c r="FP572" s="668"/>
      <c r="FQ572" s="668"/>
      <c r="FR572" s="668"/>
      <c r="FS572" s="433"/>
      <c r="FT572" s="433"/>
      <c r="FU572" s="433"/>
      <c r="FV572" s="433"/>
      <c r="FW572" s="433"/>
      <c r="FX572" s="433"/>
      <c r="FY572" s="433"/>
      <c r="FZ572" s="433"/>
      <c r="GA572" s="433"/>
      <c r="GB572" s="433"/>
      <c r="GC572" s="433"/>
      <c r="GD572" s="433"/>
      <c r="GE572" s="433"/>
      <c r="GF572" s="433"/>
      <c r="GG572" s="241"/>
      <c r="GH572" s="65"/>
      <c r="GI572" s="65"/>
      <c r="GJ572" s="65"/>
      <c r="GK572" s="65"/>
      <c r="GL572" s="65"/>
      <c r="GM572" s="65"/>
      <c r="GN572" s="65"/>
      <c r="GO572" s="65"/>
      <c r="GP572" s="65"/>
      <c r="GQ572" s="65"/>
      <c r="GR572" s="65"/>
      <c r="GS572" s="65"/>
      <c r="GT572" s="65"/>
      <c r="GU572" s="65"/>
      <c r="GV572" s="65"/>
      <c r="GW572" s="65"/>
      <c r="GX572" s="65"/>
      <c r="GY572" s="65"/>
      <c r="GZ572" s="65"/>
      <c r="HA572" s="65"/>
      <c r="HB572" s="65"/>
      <c r="HC572" s="65"/>
      <c r="HD572" s="65"/>
      <c r="HE572" s="65"/>
      <c r="HF572" s="65"/>
      <c r="HG572" s="65"/>
      <c r="HH572" s="65"/>
      <c r="HI572" s="436"/>
      <c r="HJ572" s="65"/>
      <c r="HK572" s="436"/>
      <c r="HL572" s="37"/>
      <c r="HM572" s="65"/>
      <c r="HN572" s="436"/>
      <c r="HO572" s="134"/>
      <c r="HP572" s="25"/>
      <c r="HQ572" s="436"/>
      <c r="HR572" s="45"/>
      <c r="HS572" s="29"/>
      <c r="HT572" s="25"/>
      <c r="HU572" s="25"/>
      <c r="HV572" s="25"/>
      <c r="HX572" s="432"/>
      <c r="IG572" s="432"/>
      <c r="IH572" s="432"/>
      <c r="II572" s="432"/>
      <c r="IJ572" s="432"/>
      <c r="IK572" s="432"/>
      <c r="IL572" s="432"/>
      <c r="IM572" s="432"/>
      <c r="IN572" s="432"/>
      <c r="IO572" s="432"/>
      <c r="IP572" s="432"/>
      <c r="IQ572" s="432"/>
      <c r="IR572" s="432"/>
      <c r="IS572" s="432"/>
      <c r="IT572" s="432"/>
      <c r="IU572" s="432"/>
      <c r="IV572" s="432"/>
      <c r="IW572" s="432"/>
      <c r="IX572" s="432"/>
      <c r="IY572" s="432"/>
      <c r="IZ572" s="432"/>
      <c r="JA572" s="432"/>
      <c r="JB572" s="432"/>
      <c r="JC572" s="432"/>
      <c r="JD572" s="432"/>
      <c r="JE572" s="432"/>
      <c r="JF572" s="432"/>
      <c r="JG572" s="432"/>
      <c r="JH572" s="432"/>
      <c r="JI572" s="432"/>
      <c r="JJ572" s="432"/>
      <c r="JK572" s="432"/>
      <c r="JL572" s="432"/>
      <c r="JM572" s="432"/>
      <c r="JN572" s="432"/>
      <c r="JO572" s="432"/>
      <c r="JP572" s="432"/>
      <c r="JQ572" s="432"/>
      <c r="JR572" s="432"/>
      <c r="JS572" s="432"/>
      <c r="JT572" s="432"/>
      <c r="JU572" s="432"/>
    </row>
    <row r="573" spans="1:281" s="27" customFormat="1" ht="15" hidden="1" customHeight="1" x14ac:dyDescent="0.25">
      <c r="A573" s="432"/>
      <c r="B573" s="242"/>
      <c r="C573" s="29"/>
      <c r="D573" s="53"/>
      <c r="E573" s="29"/>
      <c r="F573" s="25"/>
      <c r="G573" s="121"/>
      <c r="I573" s="29"/>
      <c r="K573" s="52"/>
      <c r="M573" s="25"/>
      <c r="N573" s="55"/>
      <c r="P573" s="29"/>
      <c r="R573" s="29"/>
      <c r="T573" s="21"/>
      <c r="U573" s="21"/>
      <c r="V573" s="83"/>
      <c r="W573" s="83"/>
      <c r="X573" s="21"/>
      <c r="Y573" s="83"/>
      <c r="Z573" s="83"/>
      <c r="AA573" s="21"/>
      <c r="AB573" s="83"/>
      <c r="AC573" s="83"/>
      <c r="AD573" s="21"/>
      <c r="AE573" s="83"/>
      <c r="AF573" s="83"/>
      <c r="AG573" s="21"/>
      <c r="AH573" s="83"/>
      <c r="AI573" s="83"/>
      <c r="AJ573" s="21"/>
      <c r="AK573" s="83"/>
      <c r="AL573" s="83"/>
      <c r="AM573" s="21"/>
      <c r="AN573" s="83"/>
      <c r="AO573" s="83"/>
      <c r="AP573" s="21"/>
      <c r="AQ573" s="83"/>
      <c r="AR573" s="83"/>
      <c r="AS573" s="21"/>
      <c r="AT573" s="25"/>
      <c r="AU573" s="25"/>
      <c r="AV573" s="29"/>
      <c r="AW573" s="25"/>
      <c r="AX573" s="128"/>
      <c r="AY573" s="57"/>
      <c r="AZ573" s="6"/>
      <c r="BA573" s="54"/>
      <c r="BB573" s="54"/>
      <c r="BC573" s="6"/>
      <c r="BD573" s="54"/>
      <c r="BE573" s="54"/>
      <c r="BF573" s="121"/>
      <c r="BG573" s="54"/>
      <c r="BH573" s="28"/>
      <c r="BI573" s="128"/>
      <c r="BJ573" s="54"/>
      <c r="BK573" s="28"/>
      <c r="BL573" s="128"/>
      <c r="BM573" s="54"/>
      <c r="BN573" s="28"/>
      <c r="BO573" s="121"/>
      <c r="BP573" s="132"/>
      <c r="BQ573" s="56"/>
      <c r="BR573" s="25"/>
      <c r="BS573" s="25"/>
      <c r="BU573" s="121"/>
      <c r="BV573" s="25"/>
      <c r="BW573" s="242"/>
      <c r="BX573" s="121"/>
      <c r="BY573" s="25"/>
      <c r="CA573" s="121"/>
      <c r="CB573" s="25"/>
      <c r="CD573" s="121"/>
      <c r="CF573" s="28"/>
      <c r="CH573" s="241"/>
      <c r="CI573" s="28"/>
      <c r="CK573" s="433"/>
      <c r="CM573" s="121"/>
      <c r="CN573" s="241"/>
      <c r="CO573" s="241"/>
      <c r="CP573" s="241"/>
      <c r="CQ573" s="725"/>
      <c r="CR573" s="241"/>
      <c r="CS573" s="433"/>
      <c r="CT573" s="241"/>
      <c r="CU573" s="241"/>
      <c r="CV573" s="241"/>
      <c r="CW573" s="54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1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436"/>
      <c r="FJ573" s="668"/>
      <c r="FK573" s="668"/>
      <c r="FL573" s="668"/>
      <c r="FM573" s="668"/>
      <c r="FN573" s="668"/>
      <c r="FO573" s="668"/>
      <c r="FP573" s="668"/>
      <c r="FQ573" s="668"/>
      <c r="FR573" s="668"/>
      <c r="FS573" s="433"/>
      <c r="FT573" s="433"/>
      <c r="FU573" s="433"/>
      <c r="FV573" s="433"/>
      <c r="FW573" s="433"/>
      <c r="FX573" s="433"/>
      <c r="FY573" s="433"/>
      <c r="FZ573" s="433"/>
      <c r="GA573" s="433"/>
      <c r="GB573" s="433"/>
      <c r="GC573" s="433"/>
      <c r="GD573" s="433"/>
      <c r="GE573" s="433"/>
      <c r="GF573" s="433"/>
      <c r="GG573" s="241"/>
      <c r="GH573" s="65"/>
      <c r="GI573" s="65"/>
      <c r="GJ573" s="65"/>
      <c r="GK573" s="65"/>
      <c r="GL573" s="65"/>
      <c r="GM573" s="65"/>
      <c r="GN573" s="65"/>
      <c r="GO573" s="65"/>
      <c r="GP573" s="65"/>
      <c r="GQ573" s="65"/>
      <c r="GR573" s="65"/>
      <c r="GS573" s="65"/>
      <c r="GT573" s="65"/>
      <c r="GU573" s="65"/>
      <c r="GV573" s="65"/>
      <c r="GW573" s="65"/>
      <c r="GX573" s="65"/>
      <c r="GY573" s="65"/>
      <c r="GZ573" s="65"/>
      <c r="HA573" s="65"/>
      <c r="HB573" s="65"/>
      <c r="HC573" s="65"/>
      <c r="HD573" s="65"/>
      <c r="HE573" s="65"/>
      <c r="HF573" s="65"/>
      <c r="HG573" s="65"/>
      <c r="HH573" s="65"/>
      <c r="HI573" s="436"/>
      <c r="HJ573" s="65"/>
      <c r="HK573" s="436"/>
      <c r="HL573" s="37"/>
      <c r="HM573" s="65"/>
      <c r="HN573" s="436"/>
      <c r="HO573" s="134"/>
      <c r="HP573" s="25"/>
      <c r="HQ573" s="436"/>
      <c r="HR573" s="45"/>
      <c r="HS573" s="29"/>
      <c r="HT573" s="25"/>
      <c r="HU573" s="25"/>
      <c r="HV573" s="25"/>
      <c r="HX573" s="432"/>
      <c r="IG573" s="432"/>
      <c r="IH573" s="432"/>
      <c r="II573" s="432"/>
      <c r="IJ573" s="432"/>
      <c r="IK573" s="432"/>
      <c r="IL573" s="432"/>
      <c r="IM573" s="432"/>
      <c r="IN573" s="432"/>
      <c r="IO573" s="432"/>
      <c r="IP573" s="432"/>
      <c r="IQ573" s="432"/>
      <c r="IR573" s="432"/>
      <c r="IS573" s="432"/>
      <c r="IT573" s="432"/>
      <c r="IU573" s="432"/>
      <c r="IV573" s="432"/>
      <c r="IW573" s="432"/>
      <c r="IX573" s="432"/>
      <c r="IY573" s="432"/>
      <c r="IZ573" s="432"/>
      <c r="JA573" s="432"/>
      <c r="JB573" s="432"/>
      <c r="JC573" s="432"/>
      <c r="JD573" s="432"/>
      <c r="JE573" s="432"/>
      <c r="JF573" s="432"/>
      <c r="JG573" s="432"/>
      <c r="JH573" s="432"/>
      <c r="JI573" s="432"/>
      <c r="JJ573" s="432"/>
      <c r="JK573" s="432"/>
      <c r="JL573" s="432"/>
      <c r="JM573" s="432"/>
      <c r="JN573" s="432"/>
      <c r="JO573" s="432"/>
      <c r="JP573" s="432"/>
      <c r="JQ573" s="432"/>
      <c r="JR573" s="432"/>
      <c r="JS573" s="432"/>
      <c r="JT573" s="432"/>
      <c r="JU573" s="432"/>
    </row>
    <row r="574" spans="1:281" s="27" customFormat="1" ht="15" hidden="1" customHeight="1" x14ac:dyDescent="0.25">
      <c r="A574" s="432"/>
      <c r="B574" s="242"/>
      <c r="C574" s="29"/>
      <c r="D574" s="53"/>
      <c r="E574" s="29"/>
      <c r="F574" s="25"/>
      <c r="G574" s="121"/>
      <c r="I574" s="29"/>
      <c r="K574" s="52"/>
      <c r="M574" s="25"/>
      <c r="N574" s="55"/>
      <c r="P574" s="29"/>
      <c r="R574" s="29"/>
      <c r="T574" s="21"/>
      <c r="U574" s="21"/>
      <c r="V574" s="83"/>
      <c r="W574" s="83"/>
      <c r="X574" s="21"/>
      <c r="Y574" s="83"/>
      <c r="Z574" s="83"/>
      <c r="AA574" s="21"/>
      <c r="AB574" s="83"/>
      <c r="AC574" s="83"/>
      <c r="AD574" s="21"/>
      <c r="AE574" s="83"/>
      <c r="AF574" s="83"/>
      <c r="AG574" s="21"/>
      <c r="AH574" s="83"/>
      <c r="AI574" s="83"/>
      <c r="AJ574" s="21"/>
      <c r="AK574" s="83"/>
      <c r="AL574" s="83"/>
      <c r="AM574" s="21"/>
      <c r="AN574" s="83"/>
      <c r="AO574" s="83"/>
      <c r="AP574" s="21"/>
      <c r="AQ574" s="83"/>
      <c r="AR574" s="83"/>
      <c r="AS574" s="21"/>
      <c r="AT574" s="25"/>
      <c r="AU574" s="25"/>
      <c r="AV574" s="29"/>
      <c r="AW574" s="25"/>
      <c r="AX574" s="128"/>
      <c r="AY574" s="57"/>
      <c r="AZ574" s="6"/>
      <c r="BA574" s="54"/>
      <c r="BB574" s="54"/>
      <c r="BC574" s="6"/>
      <c r="BD574" s="54"/>
      <c r="BE574" s="54"/>
      <c r="BF574" s="121"/>
      <c r="BG574" s="54"/>
      <c r="BH574" s="28"/>
      <c r="BI574" s="128"/>
      <c r="BJ574" s="54"/>
      <c r="BK574" s="28"/>
      <c r="BL574" s="128"/>
      <c r="BM574" s="54"/>
      <c r="BN574" s="28"/>
      <c r="BO574" s="121"/>
      <c r="BP574" s="132"/>
      <c r="BQ574" s="56"/>
      <c r="BR574" s="25"/>
      <c r="BS574" s="25"/>
      <c r="BU574" s="121"/>
      <c r="BV574" s="25"/>
      <c r="BW574" s="242"/>
      <c r="BX574" s="121"/>
      <c r="BY574" s="25"/>
      <c r="CA574" s="121"/>
      <c r="CB574" s="25"/>
      <c r="CD574" s="121"/>
      <c r="CF574" s="28"/>
      <c r="CH574" s="241"/>
      <c r="CI574" s="28"/>
      <c r="CK574" s="433"/>
      <c r="CM574" s="121"/>
      <c r="CN574" s="241"/>
      <c r="CO574" s="241"/>
      <c r="CP574" s="241"/>
      <c r="CQ574" s="725"/>
      <c r="CR574" s="241"/>
      <c r="CS574" s="433"/>
      <c r="CT574" s="241"/>
      <c r="CU574" s="241"/>
      <c r="CV574" s="241"/>
      <c r="CW574" s="54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1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436"/>
      <c r="FJ574" s="668"/>
      <c r="FK574" s="668"/>
      <c r="FL574" s="668"/>
      <c r="FM574" s="668"/>
      <c r="FN574" s="668"/>
      <c r="FO574" s="668"/>
      <c r="FP574" s="668"/>
      <c r="FQ574" s="668"/>
      <c r="FR574" s="668"/>
      <c r="FS574" s="433"/>
      <c r="FT574" s="433"/>
      <c r="FU574" s="433"/>
      <c r="FV574" s="433"/>
      <c r="FW574" s="433"/>
      <c r="FX574" s="433"/>
      <c r="FY574" s="433"/>
      <c r="FZ574" s="433"/>
      <c r="GA574" s="433"/>
      <c r="GB574" s="433"/>
      <c r="GC574" s="433"/>
      <c r="GD574" s="433"/>
      <c r="GE574" s="433"/>
      <c r="GF574" s="433"/>
      <c r="GG574" s="241"/>
      <c r="GH574" s="65"/>
      <c r="GI574" s="65"/>
      <c r="GJ574" s="65"/>
      <c r="GK574" s="65"/>
      <c r="GL574" s="65"/>
      <c r="GM574" s="65"/>
      <c r="GN574" s="65"/>
      <c r="GO574" s="65"/>
      <c r="GP574" s="65"/>
      <c r="GQ574" s="65"/>
      <c r="GR574" s="65"/>
      <c r="GS574" s="65"/>
      <c r="GT574" s="65"/>
      <c r="GU574" s="65"/>
      <c r="GV574" s="65"/>
      <c r="GW574" s="65"/>
      <c r="GX574" s="65"/>
      <c r="GY574" s="65"/>
      <c r="GZ574" s="65"/>
      <c r="HA574" s="65"/>
      <c r="HB574" s="65"/>
      <c r="HC574" s="65"/>
      <c r="HD574" s="65"/>
      <c r="HE574" s="65"/>
      <c r="HF574" s="65"/>
      <c r="HG574" s="65"/>
      <c r="HH574" s="65"/>
      <c r="HI574" s="436"/>
      <c r="HJ574" s="65"/>
      <c r="HK574" s="436"/>
      <c r="HL574" s="37"/>
      <c r="HM574" s="65"/>
      <c r="HN574" s="436"/>
      <c r="HO574" s="134"/>
      <c r="HP574" s="25"/>
      <c r="HQ574" s="436"/>
      <c r="HR574" s="45"/>
      <c r="HS574" s="29"/>
      <c r="HT574" s="25"/>
      <c r="HU574" s="25"/>
      <c r="HV574" s="25"/>
      <c r="HX574" s="432"/>
      <c r="IG574" s="432"/>
      <c r="IH574" s="432"/>
      <c r="II574" s="432"/>
      <c r="IJ574" s="432"/>
      <c r="IK574" s="432"/>
      <c r="IL574" s="432"/>
      <c r="IM574" s="432"/>
      <c r="IN574" s="432"/>
      <c r="IO574" s="432"/>
      <c r="IP574" s="432"/>
      <c r="IQ574" s="432"/>
      <c r="IR574" s="432"/>
      <c r="IS574" s="432"/>
      <c r="IT574" s="432"/>
      <c r="IU574" s="432"/>
      <c r="IV574" s="432"/>
      <c r="IW574" s="432"/>
      <c r="IX574" s="432"/>
      <c r="IY574" s="432"/>
      <c r="IZ574" s="432"/>
      <c r="JA574" s="432"/>
      <c r="JB574" s="432"/>
      <c r="JC574" s="432"/>
      <c r="JD574" s="432"/>
      <c r="JE574" s="432"/>
      <c r="JF574" s="432"/>
      <c r="JG574" s="432"/>
      <c r="JH574" s="432"/>
      <c r="JI574" s="432"/>
      <c r="JJ574" s="432"/>
      <c r="JK574" s="432"/>
      <c r="JL574" s="432"/>
      <c r="JM574" s="432"/>
      <c r="JN574" s="432"/>
      <c r="JO574" s="432"/>
      <c r="JP574" s="432"/>
      <c r="JQ574" s="432"/>
      <c r="JR574" s="432"/>
      <c r="JS574" s="432"/>
      <c r="JT574" s="432"/>
      <c r="JU574" s="432"/>
    </row>
    <row r="575" spans="1:281" s="27" customFormat="1" ht="15" hidden="1" customHeight="1" x14ac:dyDescent="0.25">
      <c r="A575" s="432"/>
      <c r="B575" s="242"/>
      <c r="C575" s="29"/>
      <c r="D575" s="58"/>
      <c r="E575" s="29"/>
      <c r="F575" s="25"/>
      <c r="G575" s="121"/>
      <c r="I575" s="29"/>
      <c r="K575" s="52"/>
      <c r="M575" s="25"/>
      <c r="N575" s="55"/>
      <c r="P575" s="29"/>
      <c r="R575" s="29"/>
      <c r="T575" s="21"/>
      <c r="U575" s="21"/>
      <c r="V575" s="83"/>
      <c r="W575" s="83"/>
      <c r="X575" s="21"/>
      <c r="Y575" s="83"/>
      <c r="Z575" s="83"/>
      <c r="AA575" s="21"/>
      <c r="AB575" s="83"/>
      <c r="AC575" s="83"/>
      <c r="AD575" s="21"/>
      <c r="AE575" s="83"/>
      <c r="AF575" s="83"/>
      <c r="AG575" s="21"/>
      <c r="AH575" s="83"/>
      <c r="AI575" s="83"/>
      <c r="AJ575" s="21"/>
      <c r="AK575" s="83"/>
      <c r="AL575" s="83"/>
      <c r="AM575" s="21"/>
      <c r="AN575" s="83"/>
      <c r="AO575" s="83"/>
      <c r="AP575" s="21"/>
      <c r="AQ575" s="83"/>
      <c r="AR575" s="83"/>
      <c r="AS575" s="21"/>
      <c r="AT575" s="25"/>
      <c r="AU575" s="25"/>
      <c r="AV575" s="29"/>
      <c r="AW575" s="25"/>
      <c r="AX575" s="128"/>
      <c r="AY575" s="57"/>
      <c r="AZ575" s="6"/>
      <c r="BA575" s="54"/>
      <c r="BB575" s="54"/>
      <c r="BC575" s="6"/>
      <c r="BD575" s="54"/>
      <c r="BE575" s="54"/>
      <c r="BF575" s="121"/>
      <c r="BG575" s="54"/>
      <c r="BH575" s="28"/>
      <c r="BI575" s="128"/>
      <c r="BJ575" s="54"/>
      <c r="BK575" s="28"/>
      <c r="BL575" s="128"/>
      <c r="BM575" s="54"/>
      <c r="BN575" s="28"/>
      <c r="BO575" s="121"/>
      <c r="BP575" s="132"/>
      <c r="BQ575" s="56"/>
      <c r="BR575" s="25"/>
      <c r="BS575" s="25"/>
      <c r="BU575" s="121"/>
      <c r="BV575" s="25"/>
      <c r="BW575" s="242"/>
      <c r="BX575" s="121"/>
      <c r="BY575" s="25"/>
      <c r="CA575" s="121"/>
      <c r="CB575" s="25"/>
      <c r="CD575" s="121"/>
      <c r="CF575" s="28"/>
      <c r="CH575" s="241"/>
      <c r="CI575" s="28"/>
      <c r="CK575" s="433"/>
      <c r="CM575" s="121"/>
      <c r="CN575" s="241"/>
      <c r="CO575" s="241"/>
      <c r="CP575" s="241"/>
      <c r="CQ575" s="725"/>
      <c r="CR575" s="241"/>
      <c r="CS575" s="433"/>
      <c r="CT575" s="241"/>
      <c r="CU575" s="241"/>
      <c r="CV575" s="241"/>
      <c r="CW575" s="54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1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436"/>
      <c r="FJ575" s="668"/>
      <c r="FK575" s="668"/>
      <c r="FL575" s="668"/>
      <c r="FM575" s="668"/>
      <c r="FN575" s="668"/>
      <c r="FO575" s="668"/>
      <c r="FP575" s="668"/>
      <c r="FQ575" s="668"/>
      <c r="FR575" s="668"/>
      <c r="FS575" s="433"/>
      <c r="FT575" s="433"/>
      <c r="FU575" s="433"/>
      <c r="FV575" s="433"/>
      <c r="FW575" s="433"/>
      <c r="FX575" s="433"/>
      <c r="FY575" s="433"/>
      <c r="FZ575" s="433"/>
      <c r="GA575" s="433"/>
      <c r="GB575" s="433"/>
      <c r="GC575" s="433"/>
      <c r="GD575" s="433"/>
      <c r="GE575" s="433"/>
      <c r="GF575" s="433"/>
      <c r="GG575" s="241"/>
      <c r="GH575" s="65"/>
      <c r="GI575" s="65"/>
      <c r="GJ575" s="65"/>
      <c r="GK575" s="65"/>
      <c r="GL575" s="65"/>
      <c r="GM575" s="65"/>
      <c r="GN575" s="65"/>
      <c r="GO575" s="65"/>
      <c r="GP575" s="65"/>
      <c r="GQ575" s="65"/>
      <c r="GR575" s="65"/>
      <c r="GS575" s="65"/>
      <c r="GT575" s="65"/>
      <c r="GU575" s="65"/>
      <c r="GV575" s="65"/>
      <c r="GW575" s="65"/>
      <c r="GX575" s="65"/>
      <c r="GY575" s="65"/>
      <c r="GZ575" s="65"/>
      <c r="HA575" s="65"/>
      <c r="HB575" s="65"/>
      <c r="HC575" s="65"/>
      <c r="HD575" s="65"/>
      <c r="HE575" s="65"/>
      <c r="HF575" s="65"/>
      <c r="HG575" s="65"/>
      <c r="HH575" s="65"/>
      <c r="HI575" s="436"/>
      <c r="HJ575" s="65"/>
      <c r="HK575" s="436"/>
      <c r="HL575" s="37"/>
      <c r="HM575" s="65"/>
      <c r="HN575" s="436"/>
      <c r="HO575" s="134"/>
      <c r="HP575" s="25"/>
      <c r="HQ575" s="436"/>
      <c r="HR575" s="45"/>
      <c r="HS575" s="29"/>
      <c r="HT575" s="25"/>
      <c r="HU575" s="25"/>
      <c r="HV575" s="25"/>
      <c r="HX575" s="432"/>
      <c r="IG575" s="432"/>
      <c r="IH575" s="432"/>
      <c r="II575" s="432"/>
      <c r="IJ575" s="432"/>
      <c r="IK575" s="432"/>
      <c r="IL575" s="432"/>
      <c r="IM575" s="432"/>
      <c r="IN575" s="432"/>
      <c r="IO575" s="432"/>
      <c r="IP575" s="432"/>
      <c r="IQ575" s="432"/>
      <c r="IR575" s="432"/>
      <c r="IS575" s="432"/>
      <c r="IT575" s="432"/>
      <c r="IU575" s="432"/>
      <c r="IV575" s="432"/>
      <c r="IW575" s="432"/>
      <c r="IX575" s="432"/>
      <c r="IY575" s="432"/>
      <c r="IZ575" s="432"/>
      <c r="JA575" s="432"/>
      <c r="JB575" s="432"/>
      <c r="JC575" s="432"/>
      <c r="JD575" s="432"/>
      <c r="JE575" s="432"/>
      <c r="JF575" s="432"/>
      <c r="JG575" s="432"/>
      <c r="JH575" s="432"/>
      <c r="JI575" s="432"/>
      <c r="JJ575" s="432"/>
      <c r="JK575" s="432"/>
      <c r="JL575" s="432"/>
      <c r="JM575" s="432"/>
      <c r="JN575" s="432"/>
      <c r="JO575" s="432"/>
      <c r="JP575" s="432"/>
      <c r="JQ575" s="432"/>
      <c r="JR575" s="432"/>
      <c r="JS575" s="432"/>
      <c r="JT575" s="432"/>
      <c r="JU575" s="432"/>
    </row>
    <row r="576" spans="1:281" s="27" customFormat="1" ht="15" hidden="1" customHeight="1" x14ac:dyDescent="0.25">
      <c r="A576" s="432"/>
      <c r="B576" s="242"/>
      <c r="C576" s="29"/>
      <c r="D576" s="58"/>
      <c r="E576" s="29"/>
      <c r="F576" s="25"/>
      <c r="G576" s="121"/>
      <c r="I576" s="29"/>
      <c r="K576" s="52"/>
      <c r="M576" s="25"/>
      <c r="N576" s="55"/>
      <c r="P576" s="29"/>
      <c r="R576" s="29"/>
      <c r="T576" s="21"/>
      <c r="U576" s="21"/>
      <c r="V576" s="83"/>
      <c r="W576" s="83"/>
      <c r="X576" s="21"/>
      <c r="Y576" s="83"/>
      <c r="Z576" s="83"/>
      <c r="AA576" s="21"/>
      <c r="AB576" s="83"/>
      <c r="AC576" s="83"/>
      <c r="AD576" s="21"/>
      <c r="AE576" s="83"/>
      <c r="AF576" s="83"/>
      <c r="AG576" s="21"/>
      <c r="AH576" s="83"/>
      <c r="AI576" s="83"/>
      <c r="AJ576" s="21"/>
      <c r="AK576" s="83"/>
      <c r="AL576" s="83"/>
      <c r="AM576" s="21"/>
      <c r="AN576" s="83"/>
      <c r="AO576" s="83"/>
      <c r="AP576" s="21"/>
      <c r="AQ576" s="83"/>
      <c r="AR576" s="83"/>
      <c r="AS576" s="21"/>
      <c r="AT576" s="25"/>
      <c r="AU576" s="25"/>
      <c r="AV576" s="29"/>
      <c r="AW576" s="25"/>
      <c r="AX576" s="128"/>
      <c r="AY576" s="57"/>
      <c r="AZ576" s="6"/>
      <c r="BA576" s="54"/>
      <c r="BB576" s="54"/>
      <c r="BC576" s="6"/>
      <c r="BD576" s="54"/>
      <c r="BE576" s="54"/>
      <c r="BF576" s="121"/>
      <c r="BG576" s="54"/>
      <c r="BH576" s="28"/>
      <c r="BI576" s="128"/>
      <c r="BJ576" s="54"/>
      <c r="BK576" s="28"/>
      <c r="BL576" s="128"/>
      <c r="BM576" s="54"/>
      <c r="BN576" s="28"/>
      <c r="BO576" s="121"/>
      <c r="BP576" s="132"/>
      <c r="BQ576" s="56"/>
      <c r="BR576" s="25"/>
      <c r="BS576" s="25"/>
      <c r="BU576" s="121"/>
      <c r="BV576" s="25"/>
      <c r="BW576" s="242"/>
      <c r="BX576" s="121"/>
      <c r="BY576" s="25"/>
      <c r="CA576" s="121"/>
      <c r="CB576" s="25"/>
      <c r="CD576" s="121"/>
      <c r="CF576" s="28"/>
      <c r="CH576" s="241"/>
      <c r="CI576" s="28"/>
      <c r="CK576" s="433"/>
      <c r="CM576" s="121"/>
      <c r="CN576" s="241"/>
      <c r="CO576" s="241"/>
      <c r="CP576" s="241"/>
      <c r="CQ576" s="725"/>
      <c r="CR576" s="241"/>
      <c r="CS576" s="433"/>
      <c r="CT576" s="241"/>
      <c r="CU576" s="241"/>
      <c r="CV576" s="241"/>
      <c r="CW576" s="54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436"/>
      <c r="FJ576" s="668"/>
      <c r="FK576" s="668"/>
      <c r="FL576" s="668"/>
      <c r="FM576" s="668"/>
      <c r="FN576" s="668"/>
      <c r="FO576" s="668"/>
      <c r="FP576" s="668"/>
      <c r="FQ576" s="668"/>
      <c r="FR576" s="668"/>
      <c r="FS576" s="433"/>
      <c r="FT576" s="433"/>
      <c r="FU576" s="433"/>
      <c r="FV576" s="433"/>
      <c r="FW576" s="433"/>
      <c r="FX576" s="433"/>
      <c r="FY576" s="433"/>
      <c r="FZ576" s="433"/>
      <c r="GA576" s="433"/>
      <c r="GB576" s="433"/>
      <c r="GC576" s="433"/>
      <c r="GD576" s="433"/>
      <c r="GE576" s="433"/>
      <c r="GF576" s="433"/>
      <c r="GG576" s="241"/>
      <c r="GH576" s="65"/>
      <c r="GI576" s="65"/>
      <c r="GJ576" s="65"/>
      <c r="GK576" s="65"/>
      <c r="GL576" s="65"/>
      <c r="GM576" s="65"/>
      <c r="GN576" s="65"/>
      <c r="GO576" s="65"/>
      <c r="GP576" s="65"/>
      <c r="GQ576" s="65"/>
      <c r="GR576" s="65"/>
      <c r="GS576" s="65"/>
      <c r="GT576" s="65"/>
      <c r="GU576" s="65"/>
      <c r="GV576" s="65"/>
      <c r="GW576" s="65"/>
      <c r="GX576" s="65"/>
      <c r="GY576" s="65"/>
      <c r="GZ576" s="65"/>
      <c r="HA576" s="65"/>
      <c r="HB576" s="65"/>
      <c r="HC576" s="65"/>
      <c r="HD576" s="65"/>
      <c r="HE576" s="65"/>
      <c r="HF576" s="65"/>
      <c r="HG576" s="65"/>
      <c r="HH576" s="65"/>
      <c r="HI576" s="436"/>
      <c r="HJ576" s="65"/>
      <c r="HK576" s="436"/>
      <c r="HL576" s="37"/>
      <c r="HM576" s="65"/>
      <c r="HN576" s="436"/>
      <c r="HO576" s="134"/>
      <c r="HP576" s="25"/>
      <c r="HQ576" s="436"/>
      <c r="HR576" s="45"/>
      <c r="HS576" s="29"/>
      <c r="HT576" s="25"/>
      <c r="HU576" s="25"/>
      <c r="HV576" s="25"/>
      <c r="HX576" s="432"/>
      <c r="IG576" s="432"/>
      <c r="IH576" s="432"/>
      <c r="II576" s="432"/>
      <c r="IJ576" s="432"/>
      <c r="IK576" s="432"/>
      <c r="IL576" s="432"/>
      <c r="IM576" s="432"/>
      <c r="IN576" s="432"/>
      <c r="IO576" s="432"/>
      <c r="IP576" s="432"/>
      <c r="IQ576" s="432"/>
      <c r="IR576" s="432"/>
      <c r="IS576" s="432"/>
      <c r="IT576" s="432"/>
      <c r="IU576" s="432"/>
      <c r="IV576" s="432"/>
      <c r="IW576" s="432"/>
      <c r="IX576" s="432"/>
      <c r="IY576" s="432"/>
      <c r="IZ576" s="432"/>
      <c r="JA576" s="432"/>
      <c r="JB576" s="432"/>
      <c r="JC576" s="432"/>
      <c r="JD576" s="432"/>
      <c r="JE576" s="432"/>
      <c r="JF576" s="432"/>
      <c r="JG576" s="432"/>
      <c r="JH576" s="432"/>
      <c r="JI576" s="432"/>
      <c r="JJ576" s="432"/>
      <c r="JK576" s="432"/>
      <c r="JL576" s="432"/>
      <c r="JM576" s="432"/>
      <c r="JN576" s="432"/>
      <c r="JO576" s="432"/>
      <c r="JP576" s="432"/>
      <c r="JQ576" s="432"/>
      <c r="JR576" s="432"/>
      <c r="JS576" s="432"/>
      <c r="JT576" s="432"/>
      <c r="JU576" s="432"/>
    </row>
    <row r="577" spans="1:281" s="27" customFormat="1" ht="15" hidden="1" customHeight="1" x14ac:dyDescent="0.25">
      <c r="A577" s="432"/>
      <c r="B577" s="242"/>
      <c r="C577" s="29"/>
      <c r="D577" s="53"/>
      <c r="E577" s="29"/>
      <c r="F577" s="25"/>
      <c r="G577" s="121"/>
      <c r="I577" s="29"/>
      <c r="K577" s="52"/>
      <c r="M577" s="25"/>
      <c r="N577" s="55"/>
      <c r="P577" s="29"/>
      <c r="R577" s="29"/>
      <c r="T577" s="21"/>
      <c r="U577" s="21"/>
      <c r="V577" s="83"/>
      <c r="W577" s="83"/>
      <c r="X577" s="21"/>
      <c r="Y577" s="83"/>
      <c r="Z577" s="83"/>
      <c r="AA577" s="21"/>
      <c r="AB577" s="83"/>
      <c r="AC577" s="83"/>
      <c r="AD577" s="21"/>
      <c r="AE577" s="83"/>
      <c r="AF577" s="83"/>
      <c r="AG577" s="21"/>
      <c r="AH577" s="83"/>
      <c r="AI577" s="83"/>
      <c r="AJ577" s="21"/>
      <c r="AK577" s="83"/>
      <c r="AL577" s="83"/>
      <c r="AM577" s="21"/>
      <c r="AN577" s="83"/>
      <c r="AO577" s="83"/>
      <c r="AP577" s="21"/>
      <c r="AQ577" s="83"/>
      <c r="AR577" s="83"/>
      <c r="AS577" s="21"/>
      <c r="AT577" s="25"/>
      <c r="AU577" s="25"/>
      <c r="AV577" s="29"/>
      <c r="AW577" s="25"/>
      <c r="AX577" s="128"/>
      <c r="AY577" s="57"/>
      <c r="AZ577" s="6"/>
      <c r="BA577" s="54"/>
      <c r="BB577" s="54"/>
      <c r="BC577" s="6"/>
      <c r="BD577" s="54"/>
      <c r="BE577" s="54"/>
      <c r="BF577" s="121"/>
      <c r="BG577" s="54"/>
      <c r="BH577" s="28"/>
      <c r="BI577" s="128"/>
      <c r="BJ577" s="54"/>
      <c r="BK577" s="28"/>
      <c r="BL577" s="128"/>
      <c r="BM577" s="54"/>
      <c r="BN577" s="28"/>
      <c r="BO577" s="121"/>
      <c r="BP577" s="132"/>
      <c r="BQ577" s="56"/>
      <c r="BR577" s="25"/>
      <c r="BS577" s="25"/>
      <c r="BU577" s="121"/>
      <c r="BV577" s="25"/>
      <c r="BW577" s="242"/>
      <c r="BX577" s="121"/>
      <c r="BY577" s="25"/>
      <c r="CA577" s="121"/>
      <c r="CB577" s="25"/>
      <c r="CD577" s="121"/>
      <c r="CF577" s="28"/>
      <c r="CH577" s="241"/>
      <c r="CI577" s="28"/>
      <c r="CK577" s="433"/>
      <c r="CM577" s="121"/>
      <c r="CN577" s="241"/>
      <c r="CO577" s="241"/>
      <c r="CP577" s="241"/>
      <c r="CQ577" s="725"/>
      <c r="CR577" s="241"/>
      <c r="CS577" s="433"/>
      <c r="CT577" s="241"/>
      <c r="CU577" s="241"/>
      <c r="CV577" s="241"/>
      <c r="CW577" s="54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1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436"/>
      <c r="FJ577" s="668"/>
      <c r="FK577" s="668"/>
      <c r="FL577" s="668"/>
      <c r="FM577" s="668"/>
      <c r="FN577" s="668"/>
      <c r="FO577" s="668"/>
      <c r="FP577" s="668"/>
      <c r="FQ577" s="668"/>
      <c r="FR577" s="668"/>
      <c r="FS577" s="433"/>
      <c r="FT577" s="433"/>
      <c r="FU577" s="433"/>
      <c r="FV577" s="433"/>
      <c r="FW577" s="433"/>
      <c r="FX577" s="433"/>
      <c r="FY577" s="433"/>
      <c r="FZ577" s="433"/>
      <c r="GA577" s="433"/>
      <c r="GB577" s="433"/>
      <c r="GC577" s="433"/>
      <c r="GD577" s="433"/>
      <c r="GE577" s="433"/>
      <c r="GF577" s="433"/>
      <c r="GG577" s="241"/>
      <c r="GH577" s="65"/>
      <c r="GI577" s="65"/>
      <c r="GJ577" s="65"/>
      <c r="GK577" s="65"/>
      <c r="GL577" s="65"/>
      <c r="GM577" s="65"/>
      <c r="GN577" s="65"/>
      <c r="GO577" s="65"/>
      <c r="GP577" s="65"/>
      <c r="GQ577" s="65"/>
      <c r="GR577" s="65"/>
      <c r="GS577" s="65"/>
      <c r="GT577" s="65"/>
      <c r="GU577" s="65"/>
      <c r="GV577" s="65"/>
      <c r="GW577" s="65"/>
      <c r="GX577" s="65"/>
      <c r="GY577" s="65"/>
      <c r="GZ577" s="65"/>
      <c r="HA577" s="65"/>
      <c r="HB577" s="65"/>
      <c r="HC577" s="65"/>
      <c r="HD577" s="65"/>
      <c r="HE577" s="65"/>
      <c r="HF577" s="65"/>
      <c r="HG577" s="65"/>
      <c r="HH577" s="65"/>
      <c r="HI577" s="436"/>
      <c r="HJ577" s="65"/>
      <c r="HK577" s="436"/>
      <c r="HL577" s="37"/>
      <c r="HM577" s="65"/>
      <c r="HN577" s="436"/>
      <c r="HO577" s="134"/>
      <c r="HP577" s="25"/>
      <c r="HQ577" s="436"/>
      <c r="HR577" s="45"/>
      <c r="HS577" s="29"/>
      <c r="HT577" s="25"/>
      <c r="HU577" s="25"/>
      <c r="HV577" s="25"/>
      <c r="HX577" s="432"/>
      <c r="IG577" s="432"/>
      <c r="IH577" s="432"/>
      <c r="II577" s="432"/>
      <c r="IJ577" s="432"/>
      <c r="IK577" s="432"/>
      <c r="IL577" s="432"/>
      <c r="IM577" s="432"/>
      <c r="IN577" s="432"/>
      <c r="IO577" s="432"/>
      <c r="IP577" s="432"/>
      <c r="IQ577" s="432"/>
      <c r="IR577" s="432"/>
      <c r="IS577" s="432"/>
      <c r="IT577" s="432"/>
      <c r="IU577" s="432"/>
      <c r="IV577" s="432"/>
      <c r="IW577" s="432"/>
      <c r="IX577" s="432"/>
      <c r="IY577" s="432"/>
      <c r="IZ577" s="432"/>
      <c r="JA577" s="432"/>
      <c r="JB577" s="432"/>
      <c r="JC577" s="432"/>
      <c r="JD577" s="432"/>
      <c r="JE577" s="432"/>
      <c r="JF577" s="432"/>
      <c r="JG577" s="432"/>
      <c r="JH577" s="432"/>
      <c r="JI577" s="432"/>
      <c r="JJ577" s="432"/>
      <c r="JK577" s="432"/>
      <c r="JL577" s="432"/>
      <c r="JM577" s="432"/>
      <c r="JN577" s="432"/>
      <c r="JO577" s="432"/>
      <c r="JP577" s="432"/>
      <c r="JQ577" s="432"/>
      <c r="JR577" s="432"/>
      <c r="JS577" s="432"/>
      <c r="JT577" s="432"/>
      <c r="JU577" s="432"/>
    </row>
    <row r="578" spans="1:281" s="27" customFormat="1" ht="15" hidden="1" customHeight="1" x14ac:dyDescent="0.25">
      <c r="A578" s="432"/>
      <c r="B578" s="242"/>
      <c r="C578" s="29"/>
      <c r="D578" s="53"/>
      <c r="E578" s="29"/>
      <c r="F578" s="25"/>
      <c r="G578" s="121"/>
      <c r="I578" s="29"/>
      <c r="K578" s="52"/>
      <c r="M578" s="25"/>
      <c r="N578" s="55"/>
      <c r="P578" s="29"/>
      <c r="R578" s="29"/>
      <c r="T578" s="21"/>
      <c r="U578" s="21"/>
      <c r="V578" s="83"/>
      <c r="W578" s="83"/>
      <c r="X578" s="21"/>
      <c r="Y578" s="83"/>
      <c r="Z578" s="83"/>
      <c r="AA578" s="21"/>
      <c r="AB578" s="83"/>
      <c r="AC578" s="83"/>
      <c r="AD578" s="21"/>
      <c r="AE578" s="83"/>
      <c r="AF578" s="83"/>
      <c r="AG578" s="21"/>
      <c r="AH578" s="83"/>
      <c r="AI578" s="83"/>
      <c r="AJ578" s="21"/>
      <c r="AK578" s="83"/>
      <c r="AL578" s="83"/>
      <c r="AM578" s="21"/>
      <c r="AN578" s="83"/>
      <c r="AO578" s="83"/>
      <c r="AP578" s="21"/>
      <c r="AQ578" s="83"/>
      <c r="AR578" s="83"/>
      <c r="AS578" s="21"/>
      <c r="AT578" s="25"/>
      <c r="AU578" s="25"/>
      <c r="AV578" s="29"/>
      <c r="AW578" s="25"/>
      <c r="AX578" s="128"/>
      <c r="AY578" s="57"/>
      <c r="AZ578" s="6"/>
      <c r="BA578" s="54"/>
      <c r="BB578" s="54"/>
      <c r="BC578" s="6"/>
      <c r="BD578" s="54"/>
      <c r="BE578" s="54"/>
      <c r="BF578" s="121"/>
      <c r="BG578" s="54"/>
      <c r="BH578" s="28"/>
      <c r="BI578" s="128"/>
      <c r="BJ578" s="54"/>
      <c r="BK578" s="28"/>
      <c r="BL578" s="128"/>
      <c r="BM578" s="54"/>
      <c r="BN578" s="28"/>
      <c r="BO578" s="121"/>
      <c r="BP578" s="132"/>
      <c r="BQ578" s="56"/>
      <c r="BR578" s="25"/>
      <c r="BS578" s="25"/>
      <c r="BU578" s="121"/>
      <c r="BV578" s="25"/>
      <c r="BW578" s="242"/>
      <c r="BX578" s="121"/>
      <c r="BY578" s="25"/>
      <c r="CA578" s="121"/>
      <c r="CB578" s="25"/>
      <c r="CD578" s="121"/>
      <c r="CF578" s="28"/>
      <c r="CH578" s="241"/>
      <c r="CI578" s="28"/>
      <c r="CK578" s="433"/>
      <c r="CM578" s="121"/>
      <c r="CN578" s="241"/>
      <c r="CO578" s="241"/>
      <c r="CP578" s="241"/>
      <c r="CQ578" s="725"/>
      <c r="CR578" s="241"/>
      <c r="CS578" s="433"/>
      <c r="CT578" s="241"/>
      <c r="CU578" s="241"/>
      <c r="CV578" s="241"/>
      <c r="CW578" s="54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1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436"/>
      <c r="FJ578" s="668"/>
      <c r="FK578" s="668"/>
      <c r="FL578" s="668"/>
      <c r="FM578" s="668"/>
      <c r="FN578" s="668"/>
      <c r="FO578" s="668"/>
      <c r="FP578" s="668"/>
      <c r="FQ578" s="668"/>
      <c r="FR578" s="668"/>
      <c r="FS578" s="433"/>
      <c r="FT578" s="433"/>
      <c r="FU578" s="433"/>
      <c r="FV578" s="433"/>
      <c r="FW578" s="433"/>
      <c r="FX578" s="433"/>
      <c r="FY578" s="433"/>
      <c r="FZ578" s="433"/>
      <c r="GA578" s="433"/>
      <c r="GB578" s="433"/>
      <c r="GC578" s="433"/>
      <c r="GD578" s="433"/>
      <c r="GE578" s="433"/>
      <c r="GF578" s="433"/>
      <c r="GG578" s="241"/>
      <c r="GH578" s="65"/>
      <c r="GI578" s="65"/>
      <c r="GJ578" s="65"/>
      <c r="GK578" s="65"/>
      <c r="GL578" s="65"/>
      <c r="GM578" s="65"/>
      <c r="GN578" s="65"/>
      <c r="GO578" s="65"/>
      <c r="GP578" s="65"/>
      <c r="GQ578" s="65"/>
      <c r="GR578" s="65"/>
      <c r="GS578" s="65"/>
      <c r="GT578" s="65"/>
      <c r="GU578" s="65"/>
      <c r="GV578" s="65"/>
      <c r="GW578" s="65"/>
      <c r="GX578" s="65"/>
      <c r="GY578" s="65"/>
      <c r="GZ578" s="65"/>
      <c r="HA578" s="65"/>
      <c r="HB578" s="65"/>
      <c r="HC578" s="65"/>
      <c r="HD578" s="65"/>
      <c r="HE578" s="65"/>
      <c r="HF578" s="65"/>
      <c r="HG578" s="65"/>
      <c r="HH578" s="65"/>
      <c r="HI578" s="436"/>
      <c r="HJ578" s="65"/>
      <c r="HK578" s="436"/>
      <c r="HL578" s="37"/>
      <c r="HM578" s="65"/>
      <c r="HN578" s="436"/>
      <c r="HO578" s="134"/>
      <c r="HP578" s="25"/>
      <c r="HQ578" s="436"/>
      <c r="HR578" s="45"/>
      <c r="HS578" s="29"/>
      <c r="HT578" s="25"/>
      <c r="HU578" s="25"/>
      <c r="HV578" s="25"/>
      <c r="HX578" s="432"/>
      <c r="IG578" s="432"/>
      <c r="IH578" s="432"/>
      <c r="II578" s="432"/>
      <c r="IJ578" s="432"/>
      <c r="IK578" s="432"/>
      <c r="IL578" s="432"/>
      <c r="IM578" s="432"/>
      <c r="IN578" s="432"/>
      <c r="IO578" s="432"/>
      <c r="IP578" s="432"/>
      <c r="IQ578" s="432"/>
      <c r="IR578" s="432"/>
      <c r="IS578" s="432"/>
      <c r="IT578" s="432"/>
      <c r="IU578" s="432"/>
      <c r="IV578" s="432"/>
      <c r="IW578" s="432"/>
      <c r="IX578" s="432"/>
      <c r="IY578" s="432"/>
      <c r="IZ578" s="432"/>
      <c r="JA578" s="432"/>
      <c r="JB578" s="432"/>
      <c r="JC578" s="432"/>
      <c r="JD578" s="432"/>
      <c r="JE578" s="432"/>
      <c r="JF578" s="432"/>
      <c r="JG578" s="432"/>
      <c r="JH578" s="432"/>
      <c r="JI578" s="432"/>
      <c r="JJ578" s="432"/>
      <c r="JK578" s="432"/>
      <c r="JL578" s="432"/>
      <c r="JM578" s="432"/>
      <c r="JN578" s="432"/>
      <c r="JO578" s="432"/>
      <c r="JP578" s="432"/>
      <c r="JQ578" s="432"/>
      <c r="JR578" s="432"/>
      <c r="JS578" s="432"/>
      <c r="JT578" s="432"/>
      <c r="JU578" s="432"/>
    </row>
    <row r="579" spans="1:281" s="27" customFormat="1" ht="15" hidden="1" customHeight="1" x14ac:dyDescent="0.25">
      <c r="A579" s="432"/>
      <c r="B579" s="242"/>
      <c r="C579" s="29"/>
      <c r="D579" s="53"/>
      <c r="E579" s="29"/>
      <c r="F579" s="25"/>
      <c r="G579" s="121"/>
      <c r="I579" s="29"/>
      <c r="K579" s="52"/>
      <c r="M579" s="25"/>
      <c r="N579" s="55"/>
      <c r="P579" s="29"/>
      <c r="R579" s="29"/>
      <c r="T579" s="21"/>
      <c r="U579" s="21"/>
      <c r="V579" s="83"/>
      <c r="W579" s="83"/>
      <c r="X579" s="21"/>
      <c r="Y579" s="83"/>
      <c r="Z579" s="83"/>
      <c r="AA579" s="21"/>
      <c r="AB579" s="83"/>
      <c r="AC579" s="83"/>
      <c r="AD579" s="21"/>
      <c r="AE579" s="83"/>
      <c r="AF579" s="83"/>
      <c r="AG579" s="21"/>
      <c r="AH579" s="83"/>
      <c r="AI579" s="83"/>
      <c r="AJ579" s="21"/>
      <c r="AK579" s="83"/>
      <c r="AL579" s="83"/>
      <c r="AM579" s="21"/>
      <c r="AN579" s="83"/>
      <c r="AO579" s="83"/>
      <c r="AP579" s="21"/>
      <c r="AQ579" s="83"/>
      <c r="AR579" s="83"/>
      <c r="AS579" s="21"/>
      <c r="AT579" s="25"/>
      <c r="AU579" s="25"/>
      <c r="AV579" s="29"/>
      <c r="AW579" s="25"/>
      <c r="AX579" s="128"/>
      <c r="AY579" s="57"/>
      <c r="AZ579" s="6"/>
      <c r="BA579" s="54"/>
      <c r="BB579" s="54"/>
      <c r="BC579" s="6"/>
      <c r="BD579" s="54"/>
      <c r="BE579" s="54"/>
      <c r="BF579" s="121"/>
      <c r="BG579" s="54"/>
      <c r="BH579" s="28"/>
      <c r="BI579" s="128"/>
      <c r="BJ579" s="54"/>
      <c r="BK579" s="28"/>
      <c r="BL579" s="128"/>
      <c r="BM579" s="54"/>
      <c r="BN579" s="28"/>
      <c r="BO579" s="121"/>
      <c r="BP579" s="132"/>
      <c r="BQ579" s="56"/>
      <c r="BR579" s="25"/>
      <c r="BS579" s="25"/>
      <c r="BU579" s="121"/>
      <c r="BV579" s="25"/>
      <c r="BW579" s="242"/>
      <c r="BX579" s="121"/>
      <c r="BY579" s="25"/>
      <c r="CA579" s="121"/>
      <c r="CB579" s="25"/>
      <c r="CD579" s="121"/>
      <c r="CF579" s="28"/>
      <c r="CH579" s="241"/>
      <c r="CI579" s="28"/>
      <c r="CK579" s="433"/>
      <c r="CM579" s="121"/>
      <c r="CN579" s="241"/>
      <c r="CO579" s="241"/>
      <c r="CP579" s="241"/>
      <c r="CQ579" s="725"/>
      <c r="CR579" s="241"/>
      <c r="CS579" s="433"/>
      <c r="CT579" s="241"/>
      <c r="CU579" s="241"/>
      <c r="CV579" s="241"/>
      <c r="CW579" s="54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1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436"/>
      <c r="FJ579" s="668"/>
      <c r="FK579" s="668"/>
      <c r="FL579" s="668"/>
      <c r="FM579" s="668"/>
      <c r="FN579" s="668"/>
      <c r="FO579" s="668"/>
      <c r="FP579" s="668"/>
      <c r="FQ579" s="668"/>
      <c r="FR579" s="668"/>
      <c r="FS579" s="433"/>
      <c r="FT579" s="433"/>
      <c r="FU579" s="433"/>
      <c r="FV579" s="433"/>
      <c r="FW579" s="433"/>
      <c r="FX579" s="433"/>
      <c r="FY579" s="433"/>
      <c r="FZ579" s="433"/>
      <c r="GA579" s="433"/>
      <c r="GB579" s="433"/>
      <c r="GC579" s="433"/>
      <c r="GD579" s="433"/>
      <c r="GE579" s="433"/>
      <c r="GF579" s="433"/>
      <c r="GG579" s="241"/>
      <c r="GH579" s="65"/>
      <c r="GI579" s="65"/>
      <c r="GJ579" s="65"/>
      <c r="GK579" s="65"/>
      <c r="GL579" s="65"/>
      <c r="GM579" s="65"/>
      <c r="GN579" s="65"/>
      <c r="GO579" s="65"/>
      <c r="GP579" s="65"/>
      <c r="GQ579" s="65"/>
      <c r="GR579" s="65"/>
      <c r="GS579" s="65"/>
      <c r="GT579" s="65"/>
      <c r="GU579" s="65"/>
      <c r="GV579" s="65"/>
      <c r="GW579" s="65"/>
      <c r="GX579" s="65"/>
      <c r="GY579" s="65"/>
      <c r="GZ579" s="65"/>
      <c r="HA579" s="65"/>
      <c r="HB579" s="65"/>
      <c r="HC579" s="65"/>
      <c r="HD579" s="65"/>
      <c r="HE579" s="65"/>
      <c r="HF579" s="65"/>
      <c r="HG579" s="65"/>
      <c r="HH579" s="65"/>
      <c r="HI579" s="436"/>
      <c r="HJ579" s="65"/>
      <c r="HK579" s="436"/>
      <c r="HL579" s="37"/>
      <c r="HM579" s="65"/>
      <c r="HN579" s="436"/>
      <c r="HO579" s="134"/>
      <c r="HP579" s="25"/>
      <c r="HQ579" s="436"/>
      <c r="HR579" s="45"/>
      <c r="HS579" s="29"/>
      <c r="HT579" s="25"/>
      <c r="HU579" s="25"/>
      <c r="HV579" s="25"/>
      <c r="HX579" s="432"/>
      <c r="IG579" s="432"/>
      <c r="IH579" s="432"/>
      <c r="II579" s="432"/>
      <c r="IJ579" s="432"/>
      <c r="IK579" s="432"/>
      <c r="IL579" s="432"/>
      <c r="IM579" s="432"/>
      <c r="IN579" s="432"/>
      <c r="IO579" s="432"/>
      <c r="IP579" s="432"/>
      <c r="IQ579" s="432"/>
      <c r="IR579" s="432"/>
      <c r="IS579" s="432"/>
      <c r="IT579" s="432"/>
      <c r="IU579" s="432"/>
      <c r="IV579" s="432"/>
      <c r="IW579" s="432"/>
      <c r="IX579" s="432"/>
      <c r="IY579" s="432"/>
      <c r="IZ579" s="432"/>
      <c r="JA579" s="432"/>
      <c r="JB579" s="432"/>
      <c r="JC579" s="432"/>
      <c r="JD579" s="432"/>
      <c r="JE579" s="432"/>
      <c r="JF579" s="432"/>
      <c r="JG579" s="432"/>
      <c r="JH579" s="432"/>
      <c r="JI579" s="432"/>
      <c r="JJ579" s="432"/>
      <c r="JK579" s="432"/>
      <c r="JL579" s="432"/>
      <c r="JM579" s="432"/>
      <c r="JN579" s="432"/>
      <c r="JO579" s="432"/>
      <c r="JP579" s="432"/>
      <c r="JQ579" s="432"/>
      <c r="JR579" s="432"/>
      <c r="JS579" s="432"/>
      <c r="JT579" s="432"/>
      <c r="JU579" s="432"/>
    </row>
    <row r="580" spans="1:281" s="27" customFormat="1" ht="15" hidden="1" customHeight="1" x14ac:dyDescent="0.25">
      <c r="A580" s="432"/>
      <c r="B580" s="242"/>
      <c r="C580" s="29"/>
      <c r="D580" s="53"/>
      <c r="E580" s="29"/>
      <c r="F580" s="25"/>
      <c r="G580" s="121"/>
      <c r="I580" s="29"/>
      <c r="K580" s="52"/>
      <c r="M580" s="25"/>
      <c r="N580" s="55"/>
      <c r="P580" s="29"/>
      <c r="R580" s="29"/>
      <c r="T580" s="21"/>
      <c r="U580" s="21"/>
      <c r="V580" s="83"/>
      <c r="W580" s="83"/>
      <c r="X580" s="21"/>
      <c r="Y580" s="83"/>
      <c r="Z580" s="83"/>
      <c r="AA580" s="21"/>
      <c r="AB580" s="83"/>
      <c r="AC580" s="83"/>
      <c r="AD580" s="21"/>
      <c r="AE580" s="83"/>
      <c r="AF580" s="83"/>
      <c r="AG580" s="21"/>
      <c r="AH580" s="83"/>
      <c r="AI580" s="83"/>
      <c r="AJ580" s="21"/>
      <c r="AK580" s="83"/>
      <c r="AL580" s="83"/>
      <c r="AM580" s="21"/>
      <c r="AN580" s="83"/>
      <c r="AO580" s="83"/>
      <c r="AP580" s="21"/>
      <c r="AQ580" s="83"/>
      <c r="AR580" s="83"/>
      <c r="AS580" s="21"/>
      <c r="AT580" s="25"/>
      <c r="AU580" s="25"/>
      <c r="AV580" s="29"/>
      <c r="AW580" s="25"/>
      <c r="AX580" s="128"/>
      <c r="AY580" s="57"/>
      <c r="AZ580" s="6"/>
      <c r="BA580" s="54"/>
      <c r="BB580" s="54"/>
      <c r="BC580" s="6"/>
      <c r="BD580" s="54"/>
      <c r="BE580" s="54"/>
      <c r="BF580" s="121"/>
      <c r="BG580" s="54"/>
      <c r="BH580" s="28"/>
      <c r="BI580" s="128"/>
      <c r="BJ580" s="54"/>
      <c r="BK580" s="28"/>
      <c r="BL580" s="128"/>
      <c r="BM580" s="54"/>
      <c r="BN580" s="28"/>
      <c r="BO580" s="121"/>
      <c r="BP580" s="132"/>
      <c r="BQ580" s="56"/>
      <c r="BR580" s="25"/>
      <c r="BS580" s="25"/>
      <c r="BU580" s="121"/>
      <c r="BV580" s="25"/>
      <c r="BW580" s="242"/>
      <c r="BX580" s="121"/>
      <c r="BY580" s="25"/>
      <c r="CA580" s="121"/>
      <c r="CB580" s="25"/>
      <c r="CD580" s="121"/>
      <c r="CF580" s="28"/>
      <c r="CH580" s="241"/>
      <c r="CI580" s="28"/>
      <c r="CK580" s="433"/>
      <c r="CM580" s="121"/>
      <c r="CN580" s="241"/>
      <c r="CO580" s="241"/>
      <c r="CP580" s="241"/>
      <c r="CQ580" s="725"/>
      <c r="CR580" s="241"/>
      <c r="CS580" s="433"/>
      <c r="CT580" s="241"/>
      <c r="CU580" s="241"/>
      <c r="CV580" s="241"/>
      <c r="CW580" s="54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1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436"/>
      <c r="FJ580" s="668"/>
      <c r="FK580" s="668"/>
      <c r="FL580" s="668"/>
      <c r="FM580" s="668"/>
      <c r="FN580" s="668"/>
      <c r="FO580" s="668"/>
      <c r="FP580" s="668"/>
      <c r="FQ580" s="668"/>
      <c r="FR580" s="668"/>
      <c r="FS580" s="433"/>
      <c r="FT580" s="433"/>
      <c r="FU580" s="433"/>
      <c r="FV580" s="433"/>
      <c r="FW580" s="433"/>
      <c r="FX580" s="433"/>
      <c r="FY580" s="433"/>
      <c r="FZ580" s="433"/>
      <c r="GA580" s="433"/>
      <c r="GB580" s="433"/>
      <c r="GC580" s="433"/>
      <c r="GD580" s="433"/>
      <c r="GE580" s="433"/>
      <c r="GF580" s="433"/>
      <c r="GG580" s="241"/>
      <c r="GH580" s="65"/>
      <c r="GI580" s="65"/>
      <c r="GJ580" s="65"/>
      <c r="GK580" s="65"/>
      <c r="GL580" s="65"/>
      <c r="GM580" s="65"/>
      <c r="GN580" s="65"/>
      <c r="GO580" s="65"/>
      <c r="GP580" s="65"/>
      <c r="GQ580" s="65"/>
      <c r="GR580" s="65"/>
      <c r="GS580" s="65"/>
      <c r="GT580" s="65"/>
      <c r="GU580" s="65"/>
      <c r="GV580" s="65"/>
      <c r="GW580" s="65"/>
      <c r="GX580" s="65"/>
      <c r="GY580" s="65"/>
      <c r="GZ580" s="65"/>
      <c r="HA580" s="65"/>
      <c r="HB580" s="65"/>
      <c r="HC580" s="65"/>
      <c r="HD580" s="65"/>
      <c r="HE580" s="65"/>
      <c r="HF580" s="65"/>
      <c r="HG580" s="65"/>
      <c r="HH580" s="65"/>
      <c r="HI580" s="436"/>
      <c r="HJ580" s="65"/>
      <c r="HK580" s="436"/>
      <c r="HL580" s="37"/>
      <c r="HM580" s="65"/>
      <c r="HN580" s="436"/>
      <c r="HO580" s="134"/>
      <c r="HP580" s="25"/>
      <c r="HQ580" s="436"/>
      <c r="HR580" s="45"/>
      <c r="HS580" s="29"/>
      <c r="HT580" s="25"/>
      <c r="HU580" s="25"/>
      <c r="HV580" s="25"/>
      <c r="HX580" s="432"/>
      <c r="IG580" s="432"/>
      <c r="IH580" s="432"/>
      <c r="II580" s="432"/>
      <c r="IJ580" s="432"/>
      <c r="IK580" s="432"/>
      <c r="IL580" s="432"/>
      <c r="IM580" s="432"/>
      <c r="IN580" s="432"/>
      <c r="IO580" s="432"/>
      <c r="IP580" s="432"/>
      <c r="IQ580" s="432"/>
      <c r="IR580" s="432"/>
      <c r="IS580" s="432"/>
      <c r="IT580" s="432"/>
      <c r="IU580" s="432"/>
      <c r="IV580" s="432"/>
      <c r="IW580" s="432"/>
      <c r="IX580" s="432"/>
      <c r="IY580" s="432"/>
      <c r="IZ580" s="432"/>
      <c r="JA580" s="432"/>
      <c r="JB580" s="432"/>
      <c r="JC580" s="432"/>
      <c r="JD580" s="432"/>
      <c r="JE580" s="432"/>
      <c r="JF580" s="432"/>
      <c r="JG580" s="432"/>
      <c r="JH580" s="432"/>
      <c r="JI580" s="432"/>
      <c r="JJ580" s="432"/>
      <c r="JK580" s="432"/>
      <c r="JL580" s="432"/>
      <c r="JM580" s="432"/>
      <c r="JN580" s="432"/>
      <c r="JO580" s="432"/>
      <c r="JP580" s="432"/>
      <c r="JQ580" s="432"/>
      <c r="JR580" s="432"/>
      <c r="JS580" s="432"/>
      <c r="JT580" s="432"/>
      <c r="JU580" s="432"/>
    </row>
    <row r="581" spans="1:281" s="27" customFormat="1" ht="15" hidden="1" customHeight="1" x14ac:dyDescent="0.25">
      <c r="A581" s="432"/>
      <c r="B581" s="242"/>
      <c r="C581" s="29"/>
      <c r="D581" s="53"/>
      <c r="E581" s="29"/>
      <c r="F581" s="25"/>
      <c r="G581" s="121"/>
      <c r="I581" s="29"/>
      <c r="K581" s="52"/>
      <c r="M581" s="25"/>
      <c r="N581" s="55"/>
      <c r="P581" s="29"/>
      <c r="R581" s="29"/>
      <c r="T581" s="21"/>
      <c r="U581" s="21"/>
      <c r="V581" s="83"/>
      <c r="W581" s="83"/>
      <c r="X581" s="21"/>
      <c r="Y581" s="83"/>
      <c r="Z581" s="83"/>
      <c r="AA581" s="21"/>
      <c r="AB581" s="83"/>
      <c r="AC581" s="83"/>
      <c r="AD581" s="21"/>
      <c r="AE581" s="83"/>
      <c r="AF581" s="83"/>
      <c r="AG581" s="21"/>
      <c r="AH581" s="83"/>
      <c r="AI581" s="83"/>
      <c r="AJ581" s="21"/>
      <c r="AK581" s="83"/>
      <c r="AL581" s="83"/>
      <c r="AM581" s="21"/>
      <c r="AN581" s="83"/>
      <c r="AO581" s="83"/>
      <c r="AP581" s="21"/>
      <c r="AQ581" s="83"/>
      <c r="AR581" s="83"/>
      <c r="AS581" s="21"/>
      <c r="AT581" s="25"/>
      <c r="AU581" s="25"/>
      <c r="AV581" s="29"/>
      <c r="AW581" s="25"/>
      <c r="AX581" s="128"/>
      <c r="AY581" s="57"/>
      <c r="AZ581" s="6"/>
      <c r="BA581" s="54"/>
      <c r="BB581" s="54"/>
      <c r="BC581" s="6"/>
      <c r="BD581" s="54"/>
      <c r="BE581" s="54"/>
      <c r="BF581" s="121"/>
      <c r="BG581" s="54"/>
      <c r="BH581" s="28"/>
      <c r="BI581" s="128"/>
      <c r="BJ581" s="54"/>
      <c r="BK581" s="28"/>
      <c r="BL581" s="128"/>
      <c r="BM581" s="54"/>
      <c r="BN581" s="28"/>
      <c r="BO581" s="121"/>
      <c r="BP581" s="132"/>
      <c r="BQ581" s="56"/>
      <c r="BR581" s="25"/>
      <c r="BS581" s="25"/>
      <c r="BU581" s="121"/>
      <c r="BV581" s="25"/>
      <c r="BW581" s="242"/>
      <c r="BX581" s="121"/>
      <c r="BY581" s="25"/>
      <c r="CA581" s="121"/>
      <c r="CB581" s="25"/>
      <c r="CD581" s="121"/>
      <c r="CF581" s="28"/>
      <c r="CH581" s="241"/>
      <c r="CI581" s="28"/>
      <c r="CK581" s="433"/>
      <c r="CM581" s="121"/>
      <c r="CN581" s="241"/>
      <c r="CO581" s="241"/>
      <c r="CP581" s="241"/>
      <c r="CQ581" s="725"/>
      <c r="CR581" s="241"/>
      <c r="CS581" s="433"/>
      <c r="CT581" s="241"/>
      <c r="CU581" s="241"/>
      <c r="CV581" s="241"/>
      <c r="CW581" s="54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1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436"/>
      <c r="FJ581" s="668"/>
      <c r="FK581" s="668"/>
      <c r="FL581" s="668"/>
      <c r="FM581" s="668"/>
      <c r="FN581" s="668"/>
      <c r="FO581" s="668"/>
      <c r="FP581" s="668"/>
      <c r="FQ581" s="668"/>
      <c r="FR581" s="668"/>
      <c r="FS581" s="433"/>
      <c r="FT581" s="433"/>
      <c r="FU581" s="433"/>
      <c r="FV581" s="433"/>
      <c r="FW581" s="433"/>
      <c r="FX581" s="433"/>
      <c r="FY581" s="433"/>
      <c r="FZ581" s="433"/>
      <c r="GA581" s="433"/>
      <c r="GB581" s="433"/>
      <c r="GC581" s="433"/>
      <c r="GD581" s="433"/>
      <c r="GE581" s="433"/>
      <c r="GF581" s="433"/>
      <c r="GG581" s="241"/>
      <c r="GH581" s="65"/>
      <c r="GI581" s="65"/>
      <c r="GJ581" s="65"/>
      <c r="GK581" s="65"/>
      <c r="GL581" s="65"/>
      <c r="GM581" s="65"/>
      <c r="GN581" s="65"/>
      <c r="GO581" s="65"/>
      <c r="GP581" s="65"/>
      <c r="GQ581" s="65"/>
      <c r="GR581" s="65"/>
      <c r="GS581" s="65"/>
      <c r="GT581" s="65"/>
      <c r="GU581" s="65"/>
      <c r="GV581" s="65"/>
      <c r="GW581" s="65"/>
      <c r="GX581" s="65"/>
      <c r="GY581" s="65"/>
      <c r="GZ581" s="65"/>
      <c r="HA581" s="65"/>
      <c r="HB581" s="65"/>
      <c r="HC581" s="65"/>
      <c r="HD581" s="65"/>
      <c r="HE581" s="65"/>
      <c r="HF581" s="65"/>
      <c r="HG581" s="65"/>
      <c r="HH581" s="65"/>
      <c r="HI581" s="436"/>
      <c r="HJ581" s="65"/>
      <c r="HK581" s="436"/>
      <c r="HL581" s="37"/>
      <c r="HM581" s="65"/>
      <c r="HN581" s="436"/>
      <c r="HO581" s="134"/>
      <c r="HP581" s="25"/>
      <c r="HQ581" s="436"/>
      <c r="HR581" s="45"/>
      <c r="HS581" s="29"/>
      <c r="HT581" s="25"/>
      <c r="HU581" s="25"/>
      <c r="HV581" s="25"/>
      <c r="HX581" s="432"/>
      <c r="IG581" s="432"/>
      <c r="IH581" s="432"/>
      <c r="II581" s="432"/>
      <c r="IJ581" s="432"/>
      <c r="IK581" s="432"/>
      <c r="IL581" s="432"/>
      <c r="IM581" s="432"/>
      <c r="IN581" s="432"/>
      <c r="IO581" s="432"/>
      <c r="IP581" s="432"/>
      <c r="IQ581" s="432"/>
      <c r="IR581" s="432"/>
      <c r="IS581" s="432"/>
      <c r="IT581" s="432"/>
      <c r="IU581" s="432"/>
      <c r="IV581" s="432"/>
      <c r="IW581" s="432"/>
      <c r="IX581" s="432"/>
      <c r="IY581" s="432"/>
      <c r="IZ581" s="432"/>
      <c r="JA581" s="432"/>
      <c r="JB581" s="432"/>
      <c r="JC581" s="432"/>
      <c r="JD581" s="432"/>
      <c r="JE581" s="432"/>
      <c r="JF581" s="432"/>
      <c r="JG581" s="432"/>
      <c r="JH581" s="432"/>
      <c r="JI581" s="432"/>
      <c r="JJ581" s="432"/>
      <c r="JK581" s="432"/>
      <c r="JL581" s="432"/>
      <c r="JM581" s="432"/>
      <c r="JN581" s="432"/>
      <c r="JO581" s="432"/>
      <c r="JP581" s="432"/>
      <c r="JQ581" s="432"/>
      <c r="JR581" s="432"/>
      <c r="JS581" s="432"/>
      <c r="JT581" s="432"/>
      <c r="JU581" s="432"/>
    </row>
    <row r="582" spans="1:281" s="27" customFormat="1" ht="15" hidden="1" customHeight="1" x14ac:dyDescent="0.25">
      <c r="A582" s="432"/>
      <c r="B582" s="242"/>
      <c r="C582" s="29"/>
      <c r="D582" s="53"/>
      <c r="E582" s="29"/>
      <c r="F582" s="25"/>
      <c r="G582" s="121"/>
      <c r="I582" s="29"/>
      <c r="K582" s="52"/>
      <c r="M582" s="25"/>
      <c r="N582" s="55"/>
      <c r="P582" s="29"/>
      <c r="R582" s="29"/>
      <c r="T582" s="21"/>
      <c r="U582" s="21"/>
      <c r="V582" s="83"/>
      <c r="W582" s="83"/>
      <c r="X582" s="21"/>
      <c r="Y582" s="83"/>
      <c r="Z582" s="83"/>
      <c r="AA582" s="21"/>
      <c r="AB582" s="83"/>
      <c r="AC582" s="83"/>
      <c r="AD582" s="21"/>
      <c r="AE582" s="83"/>
      <c r="AF582" s="83"/>
      <c r="AG582" s="21"/>
      <c r="AH582" s="83"/>
      <c r="AI582" s="83"/>
      <c r="AJ582" s="21"/>
      <c r="AK582" s="83"/>
      <c r="AL582" s="83"/>
      <c r="AM582" s="21"/>
      <c r="AN582" s="83"/>
      <c r="AO582" s="83"/>
      <c r="AP582" s="21"/>
      <c r="AQ582" s="83"/>
      <c r="AR582" s="83"/>
      <c r="AS582" s="21"/>
      <c r="AT582" s="25"/>
      <c r="AU582" s="25"/>
      <c r="AV582" s="29"/>
      <c r="AW582" s="25"/>
      <c r="AX582" s="128"/>
      <c r="AY582" s="57"/>
      <c r="AZ582" s="6"/>
      <c r="BA582" s="54"/>
      <c r="BB582" s="54"/>
      <c r="BC582" s="6"/>
      <c r="BD582" s="54"/>
      <c r="BE582" s="54"/>
      <c r="BF582" s="121"/>
      <c r="BG582" s="54"/>
      <c r="BH582" s="28"/>
      <c r="BI582" s="128"/>
      <c r="BJ582" s="54"/>
      <c r="BK582" s="28"/>
      <c r="BL582" s="128"/>
      <c r="BM582" s="54"/>
      <c r="BN582" s="28"/>
      <c r="BO582" s="121"/>
      <c r="BP582" s="132"/>
      <c r="BQ582" s="56"/>
      <c r="BR582" s="25"/>
      <c r="BS582" s="25"/>
      <c r="BU582" s="121"/>
      <c r="BV582" s="25"/>
      <c r="BW582" s="242"/>
      <c r="BX582" s="121"/>
      <c r="BY582" s="25"/>
      <c r="CA582" s="121"/>
      <c r="CB582" s="25"/>
      <c r="CD582" s="121"/>
      <c r="CF582" s="28"/>
      <c r="CH582" s="241"/>
      <c r="CI582" s="28"/>
      <c r="CK582" s="433"/>
      <c r="CM582" s="121"/>
      <c r="CN582" s="241"/>
      <c r="CO582" s="241"/>
      <c r="CP582" s="241"/>
      <c r="CQ582" s="725"/>
      <c r="CR582" s="241"/>
      <c r="CS582" s="433"/>
      <c r="CT582" s="241"/>
      <c r="CU582" s="241"/>
      <c r="CV582" s="241"/>
      <c r="CW582" s="54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1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436"/>
      <c r="FJ582" s="668"/>
      <c r="FK582" s="668"/>
      <c r="FL582" s="668"/>
      <c r="FM582" s="668"/>
      <c r="FN582" s="668"/>
      <c r="FO582" s="668"/>
      <c r="FP582" s="668"/>
      <c r="FQ582" s="668"/>
      <c r="FR582" s="668"/>
      <c r="FS582" s="433"/>
      <c r="FT582" s="433"/>
      <c r="FU582" s="433"/>
      <c r="FV582" s="433"/>
      <c r="FW582" s="433"/>
      <c r="FX582" s="433"/>
      <c r="FY582" s="433"/>
      <c r="FZ582" s="433"/>
      <c r="GA582" s="433"/>
      <c r="GB582" s="433"/>
      <c r="GC582" s="433"/>
      <c r="GD582" s="433"/>
      <c r="GE582" s="433"/>
      <c r="GF582" s="433"/>
      <c r="GG582" s="241"/>
      <c r="GH582" s="65"/>
      <c r="GI582" s="65"/>
      <c r="GJ582" s="65"/>
      <c r="GK582" s="65"/>
      <c r="GL582" s="65"/>
      <c r="GM582" s="65"/>
      <c r="GN582" s="65"/>
      <c r="GO582" s="65"/>
      <c r="GP582" s="65"/>
      <c r="GQ582" s="65"/>
      <c r="GR582" s="65"/>
      <c r="GS582" s="65"/>
      <c r="GT582" s="65"/>
      <c r="GU582" s="65"/>
      <c r="GV582" s="65"/>
      <c r="GW582" s="65"/>
      <c r="GX582" s="65"/>
      <c r="GY582" s="65"/>
      <c r="GZ582" s="65"/>
      <c r="HA582" s="65"/>
      <c r="HB582" s="65"/>
      <c r="HC582" s="65"/>
      <c r="HD582" s="65"/>
      <c r="HE582" s="65"/>
      <c r="HF582" s="65"/>
      <c r="HG582" s="65"/>
      <c r="HH582" s="65"/>
      <c r="HI582" s="436"/>
      <c r="HJ582" s="65"/>
      <c r="HK582" s="436"/>
      <c r="HL582" s="37"/>
      <c r="HM582" s="65"/>
      <c r="HN582" s="436"/>
      <c r="HO582" s="134"/>
      <c r="HP582" s="25"/>
      <c r="HQ582" s="436"/>
      <c r="HR582" s="45"/>
      <c r="HS582" s="29"/>
      <c r="HT582" s="25"/>
      <c r="HU582" s="25"/>
      <c r="HV582" s="25"/>
      <c r="HX582" s="432"/>
      <c r="IG582" s="432"/>
      <c r="IH582" s="432"/>
      <c r="II582" s="432"/>
      <c r="IJ582" s="432"/>
      <c r="IK582" s="432"/>
      <c r="IL582" s="432"/>
      <c r="IM582" s="432"/>
      <c r="IN582" s="432"/>
      <c r="IO582" s="432"/>
      <c r="IP582" s="432"/>
      <c r="IQ582" s="432"/>
      <c r="IR582" s="432"/>
      <c r="IS582" s="432"/>
      <c r="IT582" s="432"/>
      <c r="IU582" s="432"/>
      <c r="IV582" s="432"/>
      <c r="IW582" s="432"/>
      <c r="IX582" s="432"/>
      <c r="IY582" s="432"/>
      <c r="IZ582" s="432"/>
      <c r="JA582" s="432"/>
      <c r="JB582" s="432"/>
      <c r="JC582" s="432"/>
      <c r="JD582" s="432"/>
      <c r="JE582" s="432"/>
      <c r="JF582" s="432"/>
      <c r="JG582" s="432"/>
      <c r="JH582" s="432"/>
      <c r="JI582" s="432"/>
      <c r="JJ582" s="432"/>
      <c r="JK582" s="432"/>
      <c r="JL582" s="432"/>
      <c r="JM582" s="432"/>
      <c r="JN582" s="432"/>
      <c r="JO582" s="432"/>
      <c r="JP582" s="432"/>
      <c r="JQ582" s="432"/>
      <c r="JR582" s="432"/>
      <c r="JS582" s="432"/>
      <c r="JT582" s="432"/>
      <c r="JU582" s="432"/>
    </row>
    <row r="583" spans="1:281" s="27" customFormat="1" ht="15" hidden="1" customHeight="1" x14ac:dyDescent="0.25">
      <c r="A583" s="432"/>
      <c r="B583" s="242"/>
      <c r="C583" s="29"/>
      <c r="D583" s="53"/>
      <c r="E583" s="29"/>
      <c r="F583" s="25"/>
      <c r="G583" s="121"/>
      <c r="I583" s="29"/>
      <c r="K583" s="52"/>
      <c r="M583" s="25"/>
      <c r="N583" s="55"/>
      <c r="P583" s="29"/>
      <c r="R583" s="29"/>
      <c r="T583" s="21"/>
      <c r="U583" s="21"/>
      <c r="V583" s="83"/>
      <c r="W583" s="83"/>
      <c r="X583" s="21"/>
      <c r="Y583" s="83"/>
      <c r="Z583" s="83"/>
      <c r="AA583" s="21"/>
      <c r="AB583" s="83"/>
      <c r="AC583" s="83"/>
      <c r="AD583" s="21"/>
      <c r="AE583" s="83"/>
      <c r="AF583" s="83"/>
      <c r="AG583" s="21"/>
      <c r="AH583" s="83"/>
      <c r="AI583" s="83"/>
      <c r="AJ583" s="21"/>
      <c r="AK583" s="83"/>
      <c r="AL583" s="83"/>
      <c r="AM583" s="21"/>
      <c r="AN583" s="83"/>
      <c r="AO583" s="83"/>
      <c r="AP583" s="21"/>
      <c r="AQ583" s="83"/>
      <c r="AR583" s="83"/>
      <c r="AS583" s="21"/>
      <c r="AT583" s="25"/>
      <c r="AU583" s="25"/>
      <c r="AV583" s="29"/>
      <c r="AW583" s="25"/>
      <c r="AX583" s="128"/>
      <c r="AY583" s="57"/>
      <c r="AZ583" s="6"/>
      <c r="BA583" s="54"/>
      <c r="BB583" s="54"/>
      <c r="BC583" s="6"/>
      <c r="BD583" s="54"/>
      <c r="BE583" s="54"/>
      <c r="BF583" s="121"/>
      <c r="BG583" s="54"/>
      <c r="BH583" s="28"/>
      <c r="BI583" s="128"/>
      <c r="BJ583" s="54"/>
      <c r="BK583" s="28"/>
      <c r="BL583" s="128"/>
      <c r="BM583" s="54"/>
      <c r="BN583" s="28"/>
      <c r="BO583" s="121"/>
      <c r="BP583" s="132"/>
      <c r="BQ583" s="56"/>
      <c r="BR583" s="25"/>
      <c r="BS583" s="25"/>
      <c r="BU583" s="121"/>
      <c r="BV583" s="25"/>
      <c r="BW583" s="242"/>
      <c r="BX583" s="121"/>
      <c r="BY583" s="25"/>
      <c r="CA583" s="121"/>
      <c r="CB583" s="25"/>
      <c r="CD583" s="121"/>
      <c r="CF583" s="28"/>
      <c r="CH583" s="241"/>
      <c r="CI583" s="28"/>
      <c r="CK583" s="433"/>
      <c r="CM583" s="121"/>
      <c r="CN583" s="241"/>
      <c r="CO583" s="241"/>
      <c r="CP583" s="241"/>
      <c r="CQ583" s="725"/>
      <c r="CR583" s="241"/>
      <c r="CS583" s="433"/>
      <c r="CT583" s="241"/>
      <c r="CU583" s="241"/>
      <c r="CV583" s="241"/>
      <c r="CW583" s="54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1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436"/>
      <c r="FJ583" s="668"/>
      <c r="FK583" s="668"/>
      <c r="FL583" s="668"/>
      <c r="FM583" s="668"/>
      <c r="FN583" s="668"/>
      <c r="FO583" s="668"/>
      <c r="FP583" s="668"/>
      <c r="FQ583" s="668"/>
      <c r="FR583" s="668"/>
      <c r="FS583" s="433"/>
      <c r="FT583" s="433"/>
      <c r="FU583" s="433"/>
      <c r="FV583" s="433"/>
      <c r="FW583" s="433"/>
      <c r="FX583" s="433"/>
      <c r="FY583" s="433"/>
      <c r="FZ583" s="433"/>
      <c r="GA583" s="433"/>
      <c r="GB583" s="433"/>
      <c r="GC583" s="433"/>
      <c r="GD583" s="433"/>
      <c r="GE583" s="433"/>
      <c r="GF583" s="433"/>
      <c r="GG583" s="241"/>
      <c r="GH583" s="65"/>
      <c r="GI583" s="65"/>
      <c r="GJ583" s="65"/>
      <c r="GK583" s="65"/>
      <c r="GL583" s="65"/>
      <c r="GM583" s="65"/>
      <c r="GN583" s="65"/>
      <c r="GO583" s="65"/>
      <c r="GP583" s="65"/>
      <c r="GQ583" s="65"/>
      <c r="GR583" s="65"/>
      <c r="GS583" s="65"/>
      <c r="GT583" s="65"/>
      <c r="GU583" s="65"/>
      <c r="GV583" s="65"/>
      <c r="GW583" s="65"/>
      <c r="GX583" s="65"/>
      <c r="GY583" s="65"/>
      <c r="GZ583" s="65"/>
      <c r="HA583" s="65"/>
      <c r="HB583" s="65"/>
      <c r="HC583" s="65"/>
      <c r="HD583" s="65"/>
      <c r="HE583" s="65"/>
      <c r="HF583" s="65"/>
      <c r="HG583" s="65"/>
      <c r="HH583" s="65"/>
      <c r="HI583" s="436"/>
      <c r="HJ583" s="65"/>
      <c r="HK583" s="436"/>
      <c r="HL583" s="37"/>
      <c r="HM583" s="65"/>
      <c r="HN583" s="436"/>
      <c r="HO583" s="134"/>
      <c r="HP583" s="25"/>
      <c r="HQ583" s="436"/>
      <c r="HR583" s="45"/>
      <c r="HS583" s="29"/>
      <c r="HT583" s="25"/>
      <c r="HU583" s="25"/>
      <c r="HV583" s="25"/>
      <c r="HX583" s="432"/>
      <c r="IG583" s="432"/>
      <c r="IH583" s="432"/>
      <c r="II583" s="432"/>
      <c r="IJ583" s="432"/>
      <c r="IK583" s="432"/>
      <c r="IL583" s="432"/>
      <c r="IM583" s="432"/>
      <c r="IN583" s="432"/>
      <c r="IO583" s="432"/>
      <c r="IP583" s="432"/>
      <c r="IQ583" s="432"/>
      <c r="IR583" s="432"/>
      <c r="IS583" s="432"/>
      <c r="IT583" s="432"/>
      <c r="IU583" s="432"/>
      <c r="IV583" s="432"/>
      <c r="IW583" s="432"/>
      <c r="IX583" s="432"/>
      <c r="IY583" s="432"/>
      <c r="IZ583" s="432"/>
      <c r="JA583" s="432"/>
      <c r="JB583" s="432"/>
      <c r="JC583" s="432"/>
      <c r="JD583" s="432"/>
      <c r="JE583" s="432"/>
      <c r="JF583" s="432"/>
      <c r="JG583" s="432"/>
      <c r="JH583" s="432"/>
      <c r="JI583" s="432"/>
      <c r="JJ583" s="432"/>
      <c r="JK583" s="432"/>
      <c r="JL583" s="432"/>
      <c r="JM583" s="432"/>
      <c r="JN583" s="432"/>
      <c r="JO583" s="432"/>
      <c r="JP583" s="432"/>
      <c r="JQ583" s="432"/>
      <c r="JR583" s="432"/>
      <c r="JS583" s="432"/>
      <c r="JT583" s="432"/>
      <c r="JU583" s="432"/>
    </row>
    <row r="584" spans="1:281" s="27" customFormat="1" ht="15" hidden="1" customHeight="1" x14ac:dyDescent="0.25">
      <c r="A584" s="432"/>
      <c r="B584" s="242"/>
      <c r="C584" s="29"/>
      <c r="D584" s="53"/>
      <c r="E584" s="29"/>
      <c r="F584" s="25"/>
      <c r="G584" s="121"/>
      <c r="I584" s="29"/>
      <c r="K584" s="52"/>
      <c r="M584" s="25"/>
      <c r="N584" s="55"/>
      <c r="P584" s="29"/>
      <c r="R584" s="29"/>
      <c r="T584" s="21"/>
      <c r="U584" s="21"/>
      <c r="V584" s="83"/>
      <c r="W584" s="83"/>
      <c r="X584" s="21"/>
      <c r="Y584" s="83"/>
      <c r="Z584" s="83"/>
      <c r="AA584" s="21"/>
      <c r="AB584" s="83"/>
      <c r="AC584" s="83"/>
      <c r="AD584" s="21"/>
      <c r="AE584" s="83"/>
      <c r="AF584" s="83"/>
      <c r="AG584" s="21"/>
      <c r="AH584" s="83"/>
      <c r="AI584" s="83"/>
      <c r="AJ584" s="21"/>
      <c r="AK584" s="83"/>
      <c r="AL584" s="83"/>
      <c r="AM584" s="21"/>
      <c r="AN584" s="83"/>
      <c r="AO584" s="83"/>
      <c r="AP584" s="21"/>
      <c r="AQ584" s="83"/>
      <c r="AR584" s="83"/>
      <c r="AS584" s="21"/>
      <c r="AT584" s="25"/>
      <c r="AU584" s="25"/>
      <c r="AV584" s="29"/>
      <c r="AW584" s="25"/>
      <c r="AX584" s="128"/>
      <c r="AY584" s="57"/>
      <c r="AZ584" s="6"/>
      <c r="BA584" s="54"/>
      <c r="BB584" s="54"/>
      <c r="BC584" s="6"/>
      <c r="BD584" s="54"/>
      <c r="BE584" s="54"/>
      <c r="BF584" s="121"/>
      <c r="BG584" s="54"/>
      <c r="BH584" s="28"/>
      <c r="BI584" s="128"/>
      <c r="BJ584" s="54"/>
      <c r="BK584" s="28"/>
      <c r="BL584" s="128"/>
      <c r="BM584" s="54"/>
      <c r="BN584" s="28"/>
      <c r="BO584" s="121"/>
      <c r="BP584" s="132"/>
      <c r="BQ584" s="56"/>
      <c r="BR584" s="25"/>
      <c r="BS584" s="25"/>
      <c r="BU584" s="121"/>
      <c r="BV584" s="25"/>
      <c r="BW584" s="242"/>
      <c r="BX584" s="121"/>
      <c r="BY584" s="25"/>
      <c r="CA584" s="121"/>
      <c r="CB584" s="25"/>
      <c r="CD584" s="121"/>
      <c r="CF584" s="28"/>
      <c r="CH584" s="241"/>
      <c r="CI584" s="28"/>
      <c r="CK584" s="433"/>
      <c r="CM584" s="121"/>
      <c r="CN584" s="241"/>
      <c r="CO584" s="241"/>
      <c r="CP584" s="241"/>
      <c r="CQ584" s="725"/>
      <c r="CR584" s="241"/>
      <c r="CS584" s="433"/>
      <c r="CT584" s="241"/>
      <c r="CU584" s="241"/>
      <c r="CV584" s="241"/>
      <c r="CW584" s="54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1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436"/>
      <c r="FJ584" s="668"/>
      <c r="FK584" s="668"/>
      <c r="FL584" s="668"/>
      <c r="FM584" s="668"/>
      <c r="FN584" s="668"/>
      <c r="FO584" s="668"/>
      <c r="FP584" s="668"/>
      <c r="FQ584" s="668"/>
      <c r="FR584" s="668"/>
      <c r="FS584" s="433"/>
      <c r="FT584" s="433"/>
      <c r="FU584" s="433"/>
      <c r="FV584" s="433"/>
      <c r="FW584" s="433"/>
      <c r="FX584" s="433"/>
      <c r="FY584" s="433"/>
      <c r="FZ584" s="433"/>
      <c r="GA584" s="433"/>
      <c r="GB584" s="433"/>
      <c r="GC584" s="433"/>
      <c r="GD584" s="433"/>
      <c r="GE584" s="433"/>
      <c r="GF584" s="433"/>
      <c r="GG584" s="241"/>
      <c r="GH584" s="65"/>
      <c r="GI584" s="65"/>
      <c r="GJ584" s="65"/>
      <c r="GK584" s="65"/>
      <c r="GL584" s="65"/>
      <c r="GM584" s="65"/>
      <c r="GN584" s="65"/>
      <c r="GO584" s="65"/>
      <c r="GP584" s="65"/>
      <c r="GQ584" s="65"/>
      <c r="GR584" s="65"/>
      <c r="GS584" s="65"/>
      <c r="GT584" s="65"/>
      <c r="GU584" s="65"/>
      <c r="GV584" s="65"/>
      <c r="GW584" s="65"/>
      <c r="GX584" s="65"/>
      <c r="GY584" s="65"/>
      <c r="GZ584" s="65"/>
      <c r="HA584" s="65"/>
      <c r="HB584" s="65"/>
      <c r="HC584" s="65"/>
      <c r="HD584" s="65"/>
      <c r="HE584" s="65"/>
      <c r="HF584" s="65"/>
      <c r="HG584" s="65"/>
      <c r="HH584" s="65"/>
      <c r="HI584" s="436"/>
      <c r="HJ584" s="65"/>
      <c r="HK584" s="436"/>
      <c r="HL584" s="37"/>
      <c r="HM584" s="65"/>
      <c r="HN584" s="436"/>
      <c r="HO584" s="134"/>
      <c r="HP584" s="25"/>
      <c r="HQ584" s="436"/>
      <c r="HR584" s="45"/>
      <c r="HS584" s="29"/>
      <c r="HT584" s="25"/>
      <c r="HU584" s="25"/>
      <c r="HV584" s="25"/>
      <c r="HX584" s="432"/>
      <c r="IG584" s="432"/>
      <c r="IH584" s="432"/>
      <c r="II584" s="432"/>
      <c r="IJ584" s="432"/>
      <c r="IK584" s="432"/>
      <c r="IL584" s="432"/>
      <c r="IM584" s="432"/>
      <c r="IN584" s="432"/>
      <c r="IO584" s="432"/>
      <c r="IP584" s="432"/>
      <c r="IQ584" s="432"/>
      <c r="IR584" s="432"/>
      <c r="IS584" s="432"/>
      <c r="IT584" s="432"/>
      <c r="IU584" s="432"/>
      <c r="IV584" s="432"/>
      <c r="IW584" s="432"/>
      <c r="IX584" s="432"/>
      <c r="IY584" s="432"/>
      <c r="IZ584" s="432"/>
      <c r="JA584" s="432"/>
      <c r="JB584" s="432"/>
      <c r="JC584" s="432"/>
      <c r="JD584" s="432"/>
      <c r="JE584" s="432"/>
      <c r="JF584" s="432"/>
      <c r="JG584" s="432"/>
      <c r="JH584" s="432"/>
      <c r="JI584" s="432"/>
      <c r="JJ584" s="432"/>
      <c r="JK584" s="432"/>
      <c r="JL584" s="432"/>
      <c r="JM584" s="432"/>
      <c r="JN584" s="432"/>
      <c r="JO584" s="432"/>
      <c r="JP584" s="432"/>
      <c r="JQ584" s="432"/>
      <c r="JR584" s="432"/>
      <c r="JS584" s="432"/>
      <c r="JT584" s="432"/>
      <c r="JU584" s="432"/>
    </row>
    <row r="585" spans="1:281" s="27" customFormat="1" ht="15" hidden="1" customHeight="1" x14ac:dyDescent="0.25">
      <c r="A585" s="432"/>
      <c r="B585" s="242"/>
      <c r="C585" s="29"/>
      <c r="D585" s="53"/>
      <c r="E585" s="29"/>
      <c r="F585" s="25"/>
      <c r="G585" s="121"/>
      <c r="I585" s="29"/>
      <c r="K585" s="52"/>
      <c r="M585" s="25"/>
      <c r="N585" s="55"/>
      <c r="P585" s="29"/>
      <c r="R585" s="29"/>
      <c r="T585" s="21"/>
      <c r="U585" s="21"/>
      <c r="V585" s="83"/>
      <c r="W585" s="83"/>
      <c r="X585" s="21"/>
      <c r="Y585" s="83"/>
      <c r="Z585" s="83"/>
      <c r="AA585" s="21"/>
      <c r="AB585" s="83"/>
      <c r="AC585" s="83"/>
      <c r="AD585" s="21"/>
      <c r="AE585" s="83"/>
      <c r="AF585" s="83"/>
      <c r="AG585" s="21"/>
      <c r="AH585" s="83"/>
      <c r="AI585" s="83"/>
      <c r="AJ585" s="21"/>
      <c r="AK585" s="83"/>
      <c r="AL585" s="83"/>
      <c r="AM585" s="21"/>
      <c r="AN585" s="83"/>
      <c r="AO585" s="83"/>
      <c r="AP585" s="21"/>
      <c r="AQ585" s="83"/>
      <c r="AR585" s="83"/>
      <c r="AS585" s="21"/>
      <c r="AT585" s="25"/>
      <c r="AU585" s="25"/>
      <c r="AV585" s="29"/>
      <c r="AW585" s="25"/>
      <c r="AX585" s="128"/>
      <c r="AY585" s="57"/>
      <c r="AZ585" s="6"/>
      <c r="BA585" s="54"/>
      <c r="BB585" s="54"/>
      <c r="BC585" s="6"/>
      <c r="BD585" s="54"/>
      <c r="BE585" s="54"/>
      <c r="BF585" s="121"/>
      <c r="BG585" s="54"/>
      <c r="BH585" s="28"/>
      <c r="BI585" s="128"/>
      <c r="BJ585" s="54"/>
      <c r="BK585" s="28"/>
      <c r="BL585" s="128"/>
      <c r="BM585" s="54"/>
      <c r="BN585" s="28"/>
      <c r="BO585" s="121"/>
      <c r="BP585" s="132"/>
      <c r="BQ585" s="56"/>
      <c r="BR585" s="25"/>
      <c r="BS585" s="25"/>
      <c r="BU585" s="121"/>
      <c r="BV585" s="25"/>
      <c r="BW585" s="242"/>
      <c r="BX585" s="121"/>
      <c r="BY585" s="25"/>
      <c r="CA585" s="121"/>
      <c r="CB585" s="25"/>
      <c r="CD585" s="121"/>
      <c r="CF585" s="28"/>
      <c r="CH585" s="241"/>
      <c r="CI585" s="28"/>
      <c r="CK585" s="433"/>
      <c r="CM585" s="121"/>
      <c r="CN585" s="241"/>
      <c r="CO585" s="241"/>
      <c r="CP585" s="241"/>
      <c r="CQ585" s="725"/>
      <c r="CR585" s="241"/>
      <c r="CS585" s="433"/>
      <c r="CT585" s="241"/>
      <c r="CU585" s="241"/>
      <c r="CV585" s="241"/>
      <c r="CW585" s="54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1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436"/>
      <c r="FJ585" s="668"/>
      <c r="FK585" s="668"/>
      <c r="FL585" s="668"/>
      <c r="FM585" s="668"/>
      <c r="FN585" s="668"/>
      <c r="FO585" s="668"/>
      <c r="FP585" s="668"/>
      <c r="FQ585" s="668"/>
      <c r="FR585" s="668"/>
      <c r="FS585" s="433"/>
      <c r="FT585" s="433"/>
      <c r="FU585" s="433"/>
      <c r="FV585" s="433"/>
      <c r="FW585" s="433"/>
      <c r="FX585" s="433"/>
      <c r="FY585" s="433"/>
      <c r="FZ585" s="433"/>
      <c r="GA585" s="433"/>
      <c r="GB585" s="433"/>
      <c r="GC585" s="433"/>
      <c r="GD585" s="433"/>
      <c r="GE585" s="433"/>
      <c r="GF585" s="433"/>
      <c r="GG585" s="241"/>
      <c r="GH585" s="65"/>
      <c r="GI585" s="65"/>
      <c r="GJ585" s="65"/>
      <c r="GK585" s="65"/>
      <c r="GL585" s="65"/>
      <c r="GM585" s="65"/>
      <c r="GN585" s="65"/>
      <c r="GO585" s="65"/>
      <c r="GP585" s="65"/>
      <c r="GQ585" s="65"/>
      <c r="GR585" s="65"/>
      <c r="GS585" s="65"/>
      <c r="GT585" s="65"/>
      <c r="GU585" s="65"/>
      <c r="GV585" s="65"/>
      <c r="GW585" s="65"/>
      <c r="GX585" s="65"/>
      <c r="GY585" s="65"/>
      <c r="GZ585" s="65"/>
      <c r="HA585" s="65"/>
      <c r="HB585" s="65"/>
      <c r="HC585" s="65"/>
      <c r="HD585" s="65"/>
      <c r="HE585" s="65"/>
      <c r="HF585" s="65"/>
      <c r="HG585" s="65"/>
      <c r="HH585" s="65"/>
      <c r="HI585" s="436"/>
      <c r="HJ585" s="65"/>
      <c r="HK585" s="436"/>
      <c r="HL585" s="37"/>
      <c r="HM585" s="65"/>
      <c r="HN585" s="436"/>
      <c r="HO585" s="134"/>
      <c r="HP585" s="25"/>
      <c r="HQ585" s="436"/>
      <c r="HR585" s="45"/>
      <c r="HS585" s="29"/>
      <c r="HT585" s="25"/>
      <c r="HU585" s="25"/>
      <c r="HV585" s="25"/>
      <c r="HX585" s="432"/>
      <c r="IG585" s="432"/>
      <c r="IH585" s="432"/>
      <c r="II585" s="432"/>
      <c r="IJ585" s="432"/>
      <c r="IK585" s="432"/>
      <c r="IL585" s="432"/>
      <c r="IM585" s="432"/>
      <c r="IN585" s="432"/>
      <c r="IO585" s="432"/>
      <c r="IP585" s="432"/>
      <c r="IQ585" s="432"/>
      <c r="IR585" s="432"/>
      <c r="IS585" s="432"/>
      <c r="IT585" s="432"/>
      <c r="IU585" s="432"/>
      <c r="IV585" s="432"/>
      <c r="IW585" s="432"/>
      <c r="IX585" s="432"/>
      <c r="IY585" s="432"/>
      <c r="IZ585" s="432"/>
      <c r="JA585" s="432"/>
      <c r="JB585" s="432"/>
      <c r="JC585" s="432"/>
      <c r="JD585" s="432"/>
      <c r="JE585" s="432"/>
      <c r="JF585" s="432"/>
      <c r="JG585" s="432"/>
      <c r="JH585" s="432"/>
      <c r="JI585" s="432"/>
      <c r="JJ585" s="432"/>
      <c r="JK585" s="432"/>
      <c r="JL585" s="432"/>
      <c r="JM585" s="432"/>
      <c r="JN585" s="432"/>
      <c r="JO585" s="432"/>
      <c r="JP585" s="432"/>
      <c r="JQ585" s="432"/>
      <c r="JR585" s="432"/>
      <c r="JS585" s="432"/>
      <c r="JT585" s="432"/>
      <c r="JU585" s="432"/>
    </row>
    <row r="586" spans="1:281" s="27" customFormat="1" ht="15" hidden="1" customHeight="1" x14ac:dyDescent="0.25">
      <c r="A586" s="432"/>
      <c r="B586" s="242"/>
      <c r="C586" s="29"/>
      <c r="D586" s="53"/>
      <c r="E586" s="29"/>
      <c r="F586" s="25"/>
      <c r="G586" s="121"/>
      <c r="I586" s="29"/>
      <c r="K586" s="52"/>
      <c r="M586" s="25"/>
      <c r="N586" s="55"/>
      <c r="P586" s="29"/>
      <c r="R586" s="29"/>
      <c r="T586" s="21"/>
      <c r="U586" s="21"/>
      <c r="V586" s="83"/>
      <c r="W586" s="83"/>
      <c r="X586" s="21"/>
      <c r="Y586" s="83"/>
      <c r="Z586" s="83"/>
      <c r="AA586" s="21"/>
      <c r="AB586" s="83"/>
      <c r="AC586" s="83"/>
      <c r="AD586" s="21"/>
      <c r="AE586" s="83"/>
      <c r="AF586" s="83"/>
      <c r="AG586" s="21"/>
      <c r="AH586" s="83"/>
      <c r="AI586" s="83"/>
      <c r="AJ586" s="21"/>
      <c r="AK586" s="83"/>
      <c r="AL586" s="83"/>
      <c r="AM586" s="21"/>
      <c r="AN586" s="83"/>
      <c r="AO586" s="83"/>
      <c r="AP586" s="21"/>
      <c r="AQ586" s="83"/>
      <c r="AR586" s="83"/>
      <c r="AS586" s="21"/>
      <c r="AT586" s="25"/>
      <c r="AU586" s="25"/>
      <c r="AV586" s="29"/>
      <c r="AW586" s="25"/>
      <c r="AX586" s="128"/>
      <c r="AY586" s="57"/>
      <c r="AZ586" s="6"/>
      <c r="BA586" s="54"/>
      <c r="BB586" s="54"/>
      <c r="BC586" s="6"/>
      <c r="BD586" s="54"/>
      <c r="BE586" s="54"/>
      <c r="BF586" s="121"/>
      <c r="BG586" s="54"/>
      <c r="BH586" s="28"/>
      <c r="BI586" s="128"/>
      <c r="BJ586" s="54"/>
      <c r="BK586" s="28"/>
      <c r="BL586" s="128"/>
      <c r="BM586" s="54"/>
      <c r="BN586" s="28"/>
      <c r="BO586" s="121"/>
      <c r="BP586" s="132"/>
      <c r="BQ586" s="56"/>
      <c r="BR586" s="25"/>
      <c r="BS586" s="25"/>
      <c r="BU586" s="121"/>
      <c r="BV586" s="25"/>
      <c r="BW586" s="242"/>
      <c r="BX586" s="121"/>
      <c r="BY586" s="25"/>
      <c r="CA586" s="121"/>
      <c r="CB586" s="25"/>
      <c r="CD586" s="121"/>
      <c r="CF586" s="28"/>
      <c r="CH586" s="241"/>
      <c r="CI586" s="28"/>
      <c r="CK586" s="433"/>
      <c r="CM586" s="121"/>
      <c r="CN586" s="241"/>
      <c r="CO586" s="241"/>
      <c r="CP586" s="241"/>
      <c r="CQ586" s="725"/>
      <c r="CR586" s="241"/>
      <c r="CS586" s="433"/>
      <c r="CT586" s="241"/>
      <c r="CU586" s="241"/>
      <c r="CV586" s="241"/>
      <c r="CW586" s="54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1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436"/>
      <c r="FJ586" s="668"/>
      <c r="FK586" s="668"/>
      <c r="FL586" s="668"/>
      <c r="FM586" s="668"/>
      <c r="FN586" s="668"/>
      <c r="FO586" s="668"/>
      <c r="FP586" s="668"/>
      <c r="FQ586" s="668"/>
      <c r="FR586" s="668"/>
      <c r="FS586" s="433"/>
      <c r="FT586" s="433"/>
      <c r="FU586" s="433"/>
      <c r="FV586" s="433"/>
      <c r="FW586" s="433"/>
      <c r="FX586" s="433"/>
      <c r="FY586" s="433"/>
      <c r="FZ586" s="433"/>
      <c r="GA586" s="433"/>
      <c r="GB586" s="433"/>
      <c r="GC586" s="433"/>
      <c r="GD586" s="433"/>
      <c r="GE586" s="433"/>
      <c r="GF586" s="433"/>
      <c r="GG586" s="241"/>
      <c r="GH586" s="65"/>
      <c r="GI586" s="65"/>
      <c r="GJ586" s="65"/>
      <c r="GK586" s="65"/>
      <c r="GL586" s="65"/>
      <c r="GM586" s="65"/>
      <c r="GN586" s="65"/>
      <c r="GO586" s="65"/>
      <c r="GP586" s="65"/>
      <c r="GQ586" s="65"/>
      <c r="GR586" s="65"/>
      <c r="GS586" s="65"/>
      <c r="GT586" s="65"/>
      <c r="GU586" s="65"/>
      <c r="GV586" s="65"/>
      <c r="GW586" s="65"/>
      <c r="GX586" s="65"/>
      <c r="GY586" s="65"/>
      <c r="GZ586" s="65"/>
      <c r="HA586" s="65"/>
      <c r="HB586" s="65"/>
      <c r="HC586" s="65"/>
      <c r="HD586" s="65"/>
      <c r="HE586" s="65"/>
      <c r="HF586" s="65"/>
      <c r="HG586" s="65"/>
      <c r="HH586" s="65"/>
      <c r="HI586" s="436"/>
      <c r="HJ586" s="65"/>
      <c r="HK586" s="436"/>
      <c r="HL586" s="37"/>
      <c r="HM586" s="65"/>
      <c r="HN586" s="436"/>
      <c r="HO586" s="134"/>
      <c r="HP586" s="25"/>
      <c r="HQ586" s="436"/>
      <c r="HR586" s="45"/>
      <c r="HS586" s="29"/>
      <c r="HT586" s="25"/>
      <c r="HU586" s="25"/>
      <c r="HV586" s="25"/>
      <c r="HX586" s="432"/>
      <c r="IG586" s="432"/>
      <c r="IH586" s="432"/>
      <c r="II586" s="432"/>
      <c r="IJ586" s="432"/>
      <c r="IK586" s="432"/>
      <c r="IL586" s="432"/>
      <c r="IM586" s="432"/>
      <c r="IN586" s="432"/>
      <c r="IO586" s="432"/>
      <c r="IP586" s="432"/>
      <c r="IQ586" s="432"/>
      <c r="IR586" s="432"/>
      <c r="IS586" s="432"/>
      <c r="IT586" s="432"/>
      <c r="IU586" s="432"/>
      <c r="IV586" s="432"/>
      <c r="IW586" s="432"/>
      <c r="IX586" s="432"/>
      <c r="IY586" s="432"/>
      <c r="IZ586" s="432"/>
      <c r="JA586" s="432"/>
      <c r="JB586" s="432"/>
      <c r="JC586" s="432"/>
      <c r="JD586" s="432"/>
      <c r="JE586" s="432"/>
      <c r="JF586" s="432"/>
      <c r="JG586" s="432"/>
      <c r="JH586" s="432"/>
      <c r="JI586" s="432"/>
      <c r="JJ586" s="432"/>
      <c r="JK586" s="432"/>
      <c r="JL586" s="432"/>
      <c r="JM586" s="432"/>
      <c r="JN586" s="432"/>
      <c r="JO586" s="432"/>
      <c r="JP586" s="432"/>
      <c r="JQ586" s="432"/>
      <c r="JR586" s="432"/>
      <c r="JS586" s="432"/>
      <c r="JT586" s="432"/>
      <c r="JU586" s="432"/>
    </row>
    <row r="587" spans="1:281" s="27" customFormat="1" ht="15" hidden="1" customHeight="1" x14ac:dyDescent="0.25">
      <c r="A587" s="432"/>
      <c r="B587" s="242"/>
      <c r="C587" s="29"/>
      <c r="D587" s="53"/>
      <c r="E587" s="29"/>
      <c r="F587" s="25"/>
      <c r="G587" s="121"/>
      <c r="I587" s="29"/>
      <c r="K587" s="52"/>
      <c r="M587" s="25"/>
      <c r="N587" s="55"/>
      <c r="P587" s="29"/>
      <c r="R587" s="29"/>
      <c r="T587" s="21"/>
      <c r="U587" s="21"/>
      <c r="V587" s="83"/>
      <c r="W587" s="83"/>
      <c r="X587" s="21"/>
      <c r="Y587" s="83"/>
      <c r="Z587" s="83"/>
      <c r="AA587" s="21"/>
      <c r="AB587" s="83"/>
      <c r="AC587" s="83"/>
      <c r="AD587" s="21"/>
      <c r="AE587" s="83"/>
      <c r="AF587" s="83"/>
      <c r="AG587" s="21"/>
      <c r="AH587" s="83"/>
      <c r="AI587" s="83"/>
      <c r="AJ587" s="21"/>
      <c r="AK587" s="83"/>
      <c r="AL587" s="83"/>
      <c r="AM587" s="21"/>
      <c r="AN587" s="83"/>
      <c r="AO587" s="83"/>
      <c r="AP587" s="21"/>
      <c r="AQ587" s="83"/>
      <c r="AR587" s="83"/>
      <c r="AS587" s="21"/>
      <c r="AT587" s="25"/>
      <c r="AU587" s="25"/>
      <c r="AV587" s="29"/>
      <c r="AW587" s="25"/>
      <c r="AX587" s="128"/>
      <c r="AY587" s="57"/>
      <c r="AZ587" s="6"/>
      <c r="BA587" s="54"/>
      <c r="BB587" s="54"/>
      <c r="BC587" s="6"/>
      <c r="BD587" s="54"/>
      <c r="BE587" s="54"/>
      <c r="BF587" s="121"/>
      <c r="BG587" s="54"/>
      <c r="BH587" s="28"/>
      <c r="BI587" s="128"/>
      <c r="BJ587" s="54"/>
      <c r="BK587" s="28"/>
      <c r="BL587" s="128"/>
      <c r="BM587" s="54"/>
      <c r="BN587" s="28"/>
      <c r="BO587" s="121"/>
      <c r="BP587" s="132"/>
      <c r="BQ587" s="56"/>
      <c r="BR587" s="25"/>
      <c r="BS587" s="25"/>
      <c r="BU587" s="121"/>
      <c r="BV587" s="25"/>
      <c r="BW587" s="242"/>
      <c r="BX587" s="121"/>
      <c r="BY587" s="25"/>
      <c r="CA587" s="121"/>
      <c r="CB587" s="25"/>
      <c r="CD587" s="121"/>
      <c r="CF587" s="28"/>
      <c r="CH587" s="241"/>
      <c r="CI587" s="28"/>
      <c r="CK587" s="433"/>
      <c r="CM587" s="121"/>
      <c r="CN587" s="241"/>
      <c r="CO587" s="241"/>
      <c r="CP587" s="241"/>
      <c r="CQ587" s="725"/>
      <c r="CR587" s="241"/>
      <c r="CS587" s="433"/>
      <c r="CT587" s="241"/>
      <c r="CU587" s="241"/>
      <c r="CV587" s="241"/>
      <c r="CW587" s="54"/>
      <c r="CX587" s="241"/>
      <c r="CY587" s="241"/>
      <c r="CZ587" s="241"/>
      <c r="DA587" s="241"/>
      <c r="DB587" s="241"/>
      <c r="DC587" s="241"/>
      <c r="DD587" s="241"/>
      <c r="DE587" s="241"/>
      <c r="DF587" s="241"/>
      <c r="DG587" s="241"/>
      <c r="DH587" s="241"/>
      <c r="DI587" s="241"/>
      <c r="DJ587" s="241"/>
      <c r="DK587" s="241"/>
      <c r="DL587" s="241"/>
      <c r="DM587" s="241"/>
      <c r="DN587" s="241"/>
      <c r="DO587" s="241"/>
      <c r="DP587" s="241"/>
      <c r="DQ587" s="241"/>
      <c r="DR587" s="241"/>
      <c r="DS587" s="241"/>
      <c r="DT587" s="241"/>
      <c r="DU587" s="241"/>
      <c r="DV587" s="241"/>
      <c r="DW587" s="241"/>
      <c r="DX587" s="241"/>
      <c r="DY587" s="241"/>
      <c r="DZ587" s="241"/>
      <c r="EA587" s="241"/>
      <c r="EB587" s="241"/>
      <c r="EC587" s="241"/>
      <c r="ED587" s="241"/>
      <c r="EE587" s="241"/>
      <c r="EF587" s="241"/>
      <c r="EG587" s="241"/>
      <c r="EH587" s="241"/>
      <c r="EI587" s="241"/>
      <c r="EJ587" s="241"/>
      <c r="EK587" s="241"/>
      <c r="EL587" s="241"/>
      <c r="EM587" s="241"/>
      <c r="EN587" s="241"/>
      <c r="EO587" s="241"/>
      <c r="EP587" s="241"/>
      <c r="EQ587" s="241"/>
      <c r="ER587" s="241"/>
      <c r="ES587" s="241"/>
      <c r="ET587" s="241"/>
      <c r="EU587" s="241"/>
      <c r="EV587" s="241"/>
      <c r="EW587" s="241"/>
      <c r="EX587" s="241"/>
      <c r="EY587" s="241"/>
      <c r="EZ587" s="241"/>
      <c r="FA587" s="241"/>
      <c r="FB587" s="241"/>
      <c r="FC587" s="241"/>
      <c r="FD587" s="241"/>
      <c r="FE587" s="241"/>
      <c r="FF587" s="241"/>
      <c r="FG587" s="241"/>
      <c r="FH587" s="241"/>
      <c r="FI587" s="436"/>
      <c r="FJ587" s="668"/>
      <c r="FK587" s="668"/>
      <c r="FL587" s="668"/>
      <c r="FM587" s="668"/>
      <c r="FN587" s="668"/>
      <c r="FO587" s="668"/>
      <c r="FP587" s="668"/>
      <c r="FQ587" s="668"/>
      <c r="FR587" s="668"/>
      <c r="FS587" s="433"/>
      <c r="FT587" s="433"/>
      <c r="FU587" s="433"/>
      <c r="FV587" s="433"/>
      <c r="FW587" s="433"/>
      <c r="FX587" s="433"/>
      <c r="FY587" s="433"/>
      <c r="FZ587" s="433"/>
      <c r="GA587" s="433"/>
      <c r="GB587" s="433"/>
      <c r="GC587" s="433"/>
      <c r="GD587" s="433"/>
      <c r="GE587" s="433"/>
      <c r="GF587" s="433"/>
      <c r="GG587" s="241"/>
      <c r="GH587" s="65"/>
      <c r="GI587" s="65"/>
      <c r="GJ587" s="65"/>
      <c r="GK587" s="65"/>
      <c r="GL587" s="65"/>
      <c r="GM587" s="65"/>
      <c r="GN587" s="65"/>
      <c r="GO587" s="65"/>
      <c r="GP587" s="65"/>
      <c r="GQ587" s="65"/>
      <c r="GR587" s="65"/>
      <c r="GS587" s="65"/>
      <c r="GT587" s="65"/>
      <c r="GU587" s="65"/>
      <c r="GV587" s="65"/>
      <c r="GW587" s="65"/>
      <c r="GX587" s="65"/>
      <c r="GY587" s="65"/>
      <c r="GZ587" s="65"/>
      <c r="HA587" s="65"/>
      <c r="HB587" s="65"/>
      <c r="HC587" s="65"/>
      <c r="HD587" s="65"/>
      <c r="HE587" s="65"/>
      <c r="HF587" s="65"/>
      <c r="HG587" s="65"/>
      <c r="HH587" s="65"/>
      <c r="HI587" s="436"/>
      <c r="HJ587" s="65"/>
      <c r="HK587" s="436"/>
      <c r="HL587" s="37"/>
      <c r="HM587" s="65"/>
      <c r="HN587" s="436"/>
      <c r="HO587" s="134"/>
      <c r="HP587" s="25"/>
      <c r="HQ587" s="436"/>
      <c r="HR587" s="45"/>
      <c r="HS587" s="29"/>
      <c r="HT587" s="25"/>
      <c r="HU587" s="25"/>
      <c r="HV587" s="25"/>
      <c r="HX587" s="432"/>
      <c r="IG587" s="432"/>
      <c r="IH587" s="432"/>
      <c r="II587" s="432"/>
      <c r="IJ587" s="432"/>
      <c r="IK587" s="432"/>
      <c r="IL587" s="432"/>
      <c r="IM587" s="432"/>
      <c r="IN587" s="432"/>
      <c r="IO587" s="432"/>
      <c r="IP587" s="432"/>
      <c r="IQ587" s="432"/>
      <c r="IR587" s="432"/>
      <c r="IS587" s="432"/>
      <c r="IT587" s="432"/>
      <c r="IU587" s="432"/>
      <c r="IV587" s="432"/>
      <c r="IW587" s="432"/>
      <c r="IX587" s="432"/>
      <c r="IY587" s="432"/>
      <c r="IZ587" s="432"/>
      <c r="JA587" s="432"/>
      <c r="JB587" s="432"/>
      <c r="JC587" s="432"/>
      <c r="JD587" s="432"/>
      <c r="JE587" s="432"/>
      <c r="JF587" s="432"/>
      <c r="JG587" s="432"/>
      <c r="JH587" s="432"/>
      <c r="JI587" s="432"/>
      <c r="JJ587" s="432"/>
      <c r="JK587" s="432"/>
      <c r="JL587" s="432"/>
      <c r="JM587" s="432"/>
      <c r="JN587" s="432"/>
      <c r="JO587" s="432"/>
      <c r="JP587" s="432"/>
      <c r="JQ587" s="432"/>
      <c r="JR587" s="432"/>
      <c r="JS587" s="432"/>
      <c r="JT587" s="432"/>
      <c r="JU587" s="432"/>
    </row>
    <row r="588" spans="1:281" s="27" customFormat="1" ht="15" hidden="1" customHeight="1" x14ac:dyDescent="0.25">
      <c r="A588" s="432"/>
      <c r="B588" s="242"/>
      <c r="C588" s="29"/>
      <c r="D588" s="53"/>
      <c r="E588" s="29"/>
      <c r="F588" s="25"/>
      <c r="G588" s="121"/>
      <c r="I588" s="29"/>
      <c r="K588" s="52"/>
      <c r="M588" s="25"/>
      <c r="N588" s="55"/>
      <c r="P588" s="29"/>
      <c r="R588" s="29"/>
      <c r="T588" s="21"/>
      <c r="U588" s="21"/>
      <c r="V588" s="83"/>
      <c r="W588" s="83"/>
      <c r="X588" s="21"/>
      <c r="Y588" s="83"/>
      <c r="Z588" s="83"/>
      <c r="AA588" s="21"/>
      <c r="AB588" s="83"/>
      <c r="AC588" s="83"/>
      <c r="AD588" s="21"/>
      <c r="AE588" s="83"/>
      <c r="AF588" s="83"/>
      <c r="AG588" s="21"/>
      <c r="AH588" s="83"/>
      <c r="AI588" s="83"/>
      <c r="AJ588" s="21"/>
      <c r="AK588" s="83"/>
      <c r="AL588" s="83"/>
      <c r="AM588" s="21"/>
      <c r="AN588" s="83"/>
      <c r="AO588" s="83"/>
      <c r="AP588" s="21"/>
      <c r="AQ588" s="83"/>
      <c r="AR588" s="83"/>
      <c r="AS588" s="21"/>
      <c r="AT588" s="25"/>
      <c r="AU588" s="25"/>
      <c r="AV588" s="29"/>
      <c r="AW588" s="25"/>
      <c r="AX588" s="128"/>
      <c r="AY588" s="57"/>
      <c r="AZ588" s="6"/>
      <c r="BA588" s="54"/>
      <c r="BB588" s="54"/>
      <c r="BC588" s="6"/>
      <c r="BD588" s="54"/>
      <c r="BE588" s="54"/>
      <c r="BF588" s="121"/>
      <c r="BG588" s="54"/>
      <c r="BH588" s="28"/>
      <c r="BI588" s="128"/>
      <c r="BJ588" s="54"/>
      <c r="BK588" s="28"/>
      <c r="BL588" s="128"/>
      <c r="BM588" s="54"/>
      <c r="BN588" s="28"/>
      <c r="BO588" s="121"/>
      <c r="BP588" s="132"/>
      <c r="BQ588" s="56"/>
      <c r="BR588" s="25"/>
      <c r="BS588" s="25"/>
      <c r="BU588" s="121"/>
      <c r="BV588" s="25"/>
      <c r="BW588" s="242"/>
      <c r="BX588" s="121"/>
      <c r="BY588" s="25"/>
      <c r="CA588" s="121"/>
      <c r="CB588" s="25"/>
      <c r="CD588" s="121"/>
      <c r="CF588" s="28"/>
      <c r="CH588" s="241"/>
      <c r="CI588" s="28"/>
      <c r="CK588" s="433"/>
      <c r="CM588" s="121"/>
      <c r="CN588" s="241"/>
      <c r="CO588" s="241"/>
      <c r="CP588" s="241"/>
      <c r="CQ588" s="725"/>
      <c r="CR588" s="241"/>
      <c r="CS588" s="433"/>
      <c r="CT588" s="241"/>
      <c r="CU588" s="241"/>
      <c r="CV588" s="241"/>
      <c r="CW588" s="54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436"/>
      <c r="FJ588" s="668"/>
      <c r="FK588" s="668"/>
      <c r="FL588" s="668"/>
      <c r="FM588" s="668"/>
      <c r="FN588" s="668"/>
      <c r="FO588" s="668"/>
      <c r="FP588" s="668"/>
      <c r="FQ588" s="668"/>
      <c r="FR588" s="668"/>
      <c r="FS588" s="433"/>
      <c r="FT588" s="433"/>
      <c r="FU588" s="433"/>
      <c r="FV588" s="433"/>
      <c r="FW588" s="433"/>
      <c r="FX588" s="433"/>
      <c r="FY588" s="433"/>
      <c r="FZ588" s="433"/>
      <c r="GA588" s="433"/>
      <c r="GB588" s="433"/>
      <c r="GC588" s="433"/>
      <c r="GD588" s="433"/>
      <c r="GE588" s="433"/>
      <c r="GF588" s="433"/>
      <c r="GG588" s="241"/>
      <c r="GH588" s="65"/>
      <c r="GI588" s="65"/>
      <c r="GJ588" s="65"/>
      <c r="GK588" s="65"/>
      <c r="GL588" s="65"/>
      <c r="GM588" s="65"/>
      <c r="GN588" s="65"/>
      <c r="GO588" s="65"/>
      <c r="GP588" s="65"/>
      <c r="GQ588" s="65"/>
      <c r="GR588" s="65"/>
      <c r="GS588" s="65"/>
      <c r="GT588" s="65"/>
      <c r="GU588" s="65"/>
      <c r="GV588" s="65"/>
      <c r="GW588" s="65"/>
      <c r="GX588" s="65"/>
      <c r="GY588" s="65"/>
      <c r="GZ588" s="65"/>
      <c r="HA588" s="65"/>
      <c r="HB588" s="65"/>
      <c r="HC588" s="65"/>
      <c r="HD588" s="65"/>
      <c r="HE588" s="65"/>
      <c r="HF588" s="65"/>
      <c r="HG588" s="65"/>
      <c r="HH588" s="65"/>
      <c r="HI588" s="436"/>
      <c r="HJ588" s="65"/>
      <c r="HK588" s="436"/>
      <c r="HL588" s="37"/>
      <c r="HM588" s="65"/>
      <c r="HN588" s="436"/>
      <c r="HO588" s="134"/>
      <c r="HP588" s="25"/>
      <c r="HQ588" s="436"/>
      <c r="HR588" s="45"/>
      <c r="HS588" s="29"/>
      <c r="HT588" s="25"/>
      <c r="HU588" s="25"/>
      <c r="HV588" s="25"/>
      <c r="HX588" s="432"/>
      <c r="IG588" s="432"/>
      <c r="IH588" s="432"/>
      <c r="II588" s="432"/>
      <c r="IJ588" s="432"/>
      <c r="IK588" s="432"/>
      <c r="IL588" s="432"/>
      <c r="IM588" s="432"/>
      <c r="IN588" s="432"/>
      <c r="IO588" s="432"/>
      <c r="IP588" s="432"/>
      <c r="IQ588" s="432"/>
      <c r="IR588" s="432"/>
      <c r="IS588" s="432"/>
      <c r="IT588" s="432"/>
      <c r="IU588" s="432"/>
      <c r="IV588" s="432"/>
      <c r="IW588" s="432"/>
      <c r="IX588" s="432"/>
      <c r="IY588" s="432"/>
      <c r="IZ588" s="432"/>
      <c r="JA588" s="432"/>
      <c r="JB588" s="432"/>
      <c r="JC588" s="432"/>
      <c r="JD588" s="432"/>
      <c r="JE588" s="432"/>
      <c r="JF588" s="432"/>
      <c r="JG588" s="432"/>
      <c r="JH588" s="432"/>
      <c r="JI588" s="432"/>
      <c r="JJ588" s="432"/>
      <c r="JK588" s="432"/>
      <c r="JL588" s="432"/>
      <c r="JM588" s="432"/>
      <c r="JN588" s="432"/>
      <c r="JO588" s="432"/>
      <c r="JP588" s="432"/>
      <c r="JQ588" s="432"/>
      <c r="JR588" s="432"/>
      <c r="JS588" s="432"/>
      <c r="JT588" s="432"/>
      <c r="JU588" s="432"/>
    </row>
    <row r="589" spans="1:281" s="27" customFormat="1" ht="15" hidden="1" customHeight="1" x14ac:dyDescent="0.25">
      <c r="A589" s="432"/>
      <c r="B589" s="242"/>
      <c r="C589" s="29"/>
      <c r="D589" s="53"/>
      <c r="E589" s="29"/>
      <c r="F589" s="25"/>
      <c r="G589" s="121"/>
      <c r="I589" s="29"/>
      <c r="K589" s="52"/>
      <c r="M589" s="25"/>
      <c r="N589" s="55"/>
      <c r="P589" s="29"/>
      <c r="R589" s="29"/>
      <c r="T589" s="21"/>
      <c r="U589" s="21"/>
      <c r="V589" s="83"/>
      <c r="W589" s="83"/>
      <c r="X589" s="21"/>
      <c r="Y589" s="83"/>
      <c r="Z589" s="83"/>
      <c r="AA589" s="21"/>
      <c r="AB589" s="83"/>
      <c r="AC589" s="83"/>
      <c r="AD589" s="21"/>
      <c r="AE589" s="83"/>
      <c r="AF589" s="83"/>
      <c r="AG589" s="21"/>
      <c r="AH589" s="83"/>
      <c r="AI589" s="83"/>
      <c r="AJ589" s="21"/>
      <c r="AK589" s="83"/>
      <c r="AL589" s="83"/>
      <c r="AM589" s="21"/>
      <c r="AN589" s="83"/>
      <c r="AO589" s="83"/>
      <c r="AP589" s="21"/>
      <c r="AQ589" s="83"/>
      <c r="AR589" s="83"/>
      <c r="AS589" s="21"/>
      <c r="AT589" s="25"/>
      <c r="AU589" s="25"/>
      <c r="AV589" s="29"/>
      <c r="AW589" s="25"/>
      <c r="AX589" s="128"/>
      <c r="AY589" s="57"/>
      <c r="AZ589" s="6"/>
      <c r="BA589" s="54"/>
      <c r="BB589" s="54"/>
      <c r="BC589" s="6"/>
      <c r="BD589" s="54"/>
      <c r="BE589" s="54"/>
      <c r="BF589" s="121"/>
      <c r="BG589" s="54"/>
      <c r="BH589" s="28"/>
      <c r="BI589" s="128"/>
      <c r="BJ589" s="54"/>
      <c r="BK589" s="28"/>
      <c r="BL589" s="128"/>
      <c r="BM589" s="54"/>
      <c r="BN589" s="28"/>
      <c r="BO589" s="121"/>
      <c r="BP589" s="132"/>
      <c r="BQ589" s="56"/>
      <c r="BR589" s="25"/>
      <c r="BS589" s="25"/>
      <c r="BU589" s="121"/>
      <c r="BV589" s="25"/>
      <c r="BW589" s="242"/>
      <c r="BX589" s="121"/>
      <c r="BY589" s="25"/>
      <c r="CA589" s="121"/>
      <c r="CB589" s="25"/>
      <c r="CD589" s="121"/>
      <c r="CF589" s="28"/>
      <c r="CH589" s="241"/>
      <c r="CI589" s="28"/>
      <c r="CK589" s="433"/>
      <c r="CM589" s="121"/>
      <c r="CN589" s="241"/>
      <c r="CO589" s="241"/>
      <c r="CP589" s="241"/>
      <c r="CQ589" s="725"/>
      <c r="CR589" s="241"/>
      <c r="CS589" s="433"/>
      <c r="CT589" s="241"/>
      <c r="CU589" s="241"/>
      <c r="CV589" s="241"/>
      <c r="CW589" s="54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1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436"/>
      <c r="FJ589" s="668"/>
      <c r="FK589" s="668"/>
      <c r="FL589" s="668"/>
      <c r="FM589" s="668"/>
      <c r="FN589" s="668"/>
      <c r="FO589" s="668"/>
      <c r="FP589" s="668"/>
      <c r="FQ589" s="668"/>
      <c r="FR589" s="668"/>
      <c r="FS589" s="433"/>
      <c r="FT589" s="433"/>
      <c r="FU589" s="433"/>
      <c r="FV589" s="433"/>
      <c r="FW589" s="433"/>
      <c r="FX589" s="433"/>
      <c r="FY589" s="433"/>
      <c r="FZ589" s="433"/>
      <c r="GA589" s="433"/>
      <c r="GB589" s="433"/>
      <c r="GC589" s="433"/>
      <c r="GD589" s="433"/>
      <c r="GE589" s="433"/>
      <c r="GF589" s="433"/>
      <c r="GG589" s="241"/>
      <c r="GH589" s="65"/>
      <c r="GI589" s="65"/>
      <c r="GJ589" s="65"/>
      <c r="GK589" s="65"/>
      <c r="GL589" s="65"/>
      <c r="GM589" s="65"/>
      <c r="GN589" s="65"/>
      <c r="GO589" s="65"/>
      <c r="GP589" s="65"/>
      <c r="GQ589" s="65"/>
      <c r="GR589" s="65"/>
      <c r="GS589" s="65"/>
      <c r="GT589" s="65"/>
      <c r="GU589" s="65"/>
      <c r="GV589" s="65"/>
      <c r="GW589" s="65"/>
      <c r="GX589" s="65"/>
      <c r="GY589" s="65"/>
      <c r="GZ589" s="65"/>
      <c r="HA589" s="65"/>
      <c r="HB589" s="65"/>
      <c r="HC589" s="65"/>
      <c r="HD589" s="65"/>
      <c r="HE589" s="65"/>
      <c r="HF589" s="65"/>
      <c r="HG589" s="65"/>
      <c r="HH589" s="65"/>
      <c r="HI589" s="436"/>
      <c r="HJ589" s="65"/>
      <c r="HK589" s="436"/>
      <c r="HL589" s="37"/>
      <c r="HM589" s="65"/>
      <c r="HN589" s="436"/>
      <c r="HO589" s="134"/>
      <c r="HP589" s="25"/>
      <c r="HQ589" s="436"/>
      <c r="HR589" s="45"/>
      <c r="HS589" s="29"/>
      <c r="HT589" s="25"/>
      <c r="HU589" s="25"/>
      <c r="HV589" s="25"/>
      <c r="HX589" s="432"/>
      <c r="IG589" s="432"/>
      <c r="IH589" s="432"/>
      <c r="II589" s="432"/>
      <c r="IJ589" s="432"/>
      <c r="IK589" s="432"/>
      <c r="IL589" s="432"/>
      <c r="IM589" s="432"/>
      <c r="IN589" s="432"/>
      <c r="IO589" s="432"/>
      <c r="IP589" s="432"/>
      <c r="IQ589" s="432"/>
      <c r="IR589" s="432"/>
      <c r="IS589" s="432"/>
      <c r="IT589" s="432"/>
      <c r="IU589" s="432"/>
      <c r="IV589" s="432"/>
      <c r="IW589" s="432"/>
      <c r="IX589" s="432"/>
      <c r="IY589" s="432"/>
      <c r="IZ589" s="432"/>
      <c r="JA589" s="432"/>
      <c r="JB589" s="432"/>
      <c r="JC589" s="432"/>
      <c r="JD589" s="432"/>
      <c r="JE589" s="432"/>
      <c r="JF589" s="432"/>
      <c r="JG589" s="432"/>
      <c r="JH589" s="432"/>
      <c r="JI589" s="432"/>
      <c r="JJ589" s="432"/>
      <c r="JK589" s="432"/>
      <c r="JL589" s="432"/>
      <c r="JM589" s="432"/>
      <c r="JN589" s="432"/>
      <c r="JO589" s="432"/>
      <c r="JP589" s="432"/>
      <c r="JQ589" s="432"/>
      <c r="JR589" s="432"/>
      <c r="JS589" s="432"/>
      <c r="JT589" s="432"/>
      <c r="JU589" s="432"/>
    </row>
    <row r="590" spans="1:281" s="27" customFormat="1" ht="15" hidden="1" customHeight="1" x14ac:dyDescent="0.25">
      <c r="A590" s="432"/>
      <c r="B590" s="242"/>
      <c r="C590" s="29"/>
      <c r="D590" s="58"/>
      <c r="E590" s="29"/>
      <c r="F590" s="25"/>
      <c r="G590" s="121"/>
      <c r="I590" s="29"/>
      <c r="K590" s="52"/>
      <c r="M590" s="25"/>
      <c r="N590" s="55"/>
      <c r="P590" s="29"/>
      <c r="R590" s="29"/>
      <c r="T590" s="21"/>
      <c r="U590" s="21"/>
      <c r="V590" s="83"/>
      <c r="W590" s="83"/>
      <c r="X590" s="21"/>
      <c r="Y590" s="83"/>
      <c r="Z590" s="83"/>
      <c r="AA590" s="21"/>
      <c r="AB590" s="83"/>
      <c r="AC590" s="83"/>
      <c r="AD590" s="21"/>
      <c r="AE590" s="83"/>
      <c r="AF590" s="83"/>
      <c r="AG590" s="21"/>
      <c r="AH590" s="83"/>
      <c r="AI590" s="83"/>
      <c r="AJ590" s="21"/>
      <c r="AK590" s="83"/>
      <c r="AL590" s="83"/>
      <c r="AM590" s="21"/>
      <c r="AN590" s="83"/>
      <c r="AO590" s="83"/>
      <c r="AP590" s="21"/>
      <c r="AQ590" s="83"/>
      <c r="AR590" s="83"/>
      <c r="AS590" s="21"/>
      <c r="AT590" s="25"/>
      <c r="AU590" s="25"/>
      <c r="AV590" s="29"/>
      <c r="AW590" s="25"/>
      <c r="AX590" s="128"/>
      <c r="AY590" s="57"/>
      <c r="AZ590" s="6"/>
      <c r="BA590" s="54"/>
      <c r="BB590" s="54"/>
      <c r="BC590" s="6"/>
      <c r="BD590" s="54"/>
      <c r="BE590" s="54"/>
      <c r="BF590" s="121"/>
      <c r="BG590" s="54"/>
      <c r="BH590" s="28"/>
      <c r="BI590" s="128"/>
      <c r="BJ590" s="54"/>
      <c r="BK590" s="28"/>
      <c r="BL590" s="128"/>
      <c r="BM590" s="54"/>
      <c r="BN590" s="28"/>
      <c r="BO590" s="121"/>
      <c r="BP590" s="132"/>
      <c r="BQ590" s="56"/>
      <c r="BR590" s="25"/>
      <c r="BS590" s="25"/>
      <c r="BU590" s="121"/>
      <c r="BV590" s="25"/>
      <c r="BW590" s="242"/>
      <c r="BX590" s="121"/>
      <c r="BY590" s="25"/>
      <c r="CA590" s="121"/>
      <c r="CB590" s="25"/>
      <c r="CD590" s="121"/>
      <c r="CF590" s="28"/>
      <c r="CH590" s="241"/>
      <c r="CI590" s="28"/>
      <c r="CK590" s="433"/>
      <c r="CM590" s="121"/>
      <c r="CN590" s="241"/>
      <c r="CO590" s="241"/>
      <c r="CP590" s="241"/>
      <c r="CQ590" s="725"/>
      <c r="CR590" s="241"/>
      <c r="CS590" s="433"/>
      <c r="CT590" s="241"/>
      <c r="CU590" s="241"/>
      <c r="CV590" s="241"/>
      <c r="CW590" s="54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1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436"/>
      <c r="FJ590" s="668"/>
      <c r="FK590" s="668"/>
      <c r="FL590" s="668"/>
      <c r="FM590" s="668"/>
      <c r="FN590" s="668"/>
      <c r="FO590" s="668"/>
      <c r="FP590" s="668"/>
      <c r="FQ590" s="668"/>
      <c r="FR590" s="668"/>
      <c r="FS590" s="433"/>
      <c r="FT590" s="433"/>
      <c r="FU590" s="433"/>
      <c r="FV590" s="433"/>
      <c r="FW590" s="433"/>
      <c r="FX590" s="433"/>
      <c r="FY590" s="433"/>
      <c r="FZ590" s="433"/>
      <c r="GA590" s="433"/>
      <c r="GB590" s="433"/>
      <c r="GC590" s="433"/>
      <c r="GD590" s="433"/>
      <c r="GE590" s="433"/>
      <c r="GF590" s="433"/>
      <c r="GG590" s="241"/>
      <c r="GH590" s="65"/>
      <c r="GI590" s="65"/>
      <c r="GJ590" s="65"/>
      <c r="GK590" s="65"/>
      <c r="GL590" s="65"/>
      <c r="GM590" s="65"/>
      <c r="GN590" s="65"/>
      <c r="GO590" s="65"/>
      <c r="GP590" s="65"/>
      <c r="GQ590" s="65"/>
      <c r="GR590" s="65"/>
      <c r="GS590" s="65"/>
      <c r="GT590" s="65"/>
      <c r="GU590" s="65"/>
      <c r="GV590" s="65"/>
      <c r="GW590" s="65"/>
      <c r="GX590" s="65"/>
      <c r="GY590" s="65"/>
      <c r="GZ590" s="65"/>
      <c r="HA590" s="65"/>
      <c r="HB590" s="65"/>
      <c r="HC590" s="65"/>
      <c r="HD590" s="65"/>
      <c r="HE590" s="65"/>
      <c r="HF590" s="65"/>
      <c r="HG590" s="65"/>
      <c r="HH590" s="65"/>
      <c r="HI590" s="436"/>
      <c r="HJ590" s="65"/>
      <c r="HK590" s="436"/>
      <c r="HL590" s="37"/>
      <c r="HM590" s="65"/>
      <c r="HN590" s="436"/>
      <c r="HO590" s="134"/>
      <c r="HP590" s="25"/>
      <c r="HQ590" s="436"/>
      <c r="HR590" s="45"/>
      <c r="HS590" s="29"/>
      <c r="HT590" s="25"/>
      <c r="HU590" s="25"/>
      <c r="HV590" s="25"/>
      <c r="HX590" s="432"/>
      <c r="IG590" s="432"/>
      <c r="IH590" s="432"/>
      <c r="II590" s="432"/>
      <c r="IJ590" s="432"/>
      <c r="IK590" s="432"/>
      <c r="IL590" s="432"/>
      <c r="IM590" s="432"/>
      <c r="IN590" s="432"/>
      <c r="IO590" s="432"/>
      <c r="IP590" s="432"/>
      <c r="IQ590" s="432"/>
      <c r="IR590" s="432"/>
      <c r="IS590" s="432"/>
      <c r="IT590" s="432"/>
      <c r="IU590" s="432"/>
      <c r="IV590" s="432"/>
      <c r="IW590" s="432"/>
      <c r="IX590" s="432"/>
      <c r="IY590" s="432"/>
      <c r="IZ590" s="432"/>
      <c r="JA590" s="432"/>
      <c r="JB590" s="432"/>
      <c r="JC590" s="432"/>
      <c r="JD590" s="432"/>
      <c r="JE590" s="432"/>
      <c r="JF590" s="432"/>
      <c r="JG590" s="432"/>
      <c r="JH590" s="432"/>
      <c r="JI590" s="432"/>
      <c r="JJ590" s="432"/>
      <c r="JK590" s="432"/>
      <c r="JL590" s="432"/>
      <c r="JM590" s="432"/>
      <c r="JN590" s="432"/>
      <c r="JO590" s="432"/>
      <c r="JP590" s="432"/>
      <c r="JQ590" s="432"/>
      <c r="JR590" s="432"/>
      <c r="JS590" s="432"/>
      <c r="JT590" s="432"/>
      <c r="JU590" s="432"/>
    </row>
    <row r="591" spans="1:281" s="27" customFormat="1" ht="15" hidden="1" customHeight="1" x14ac:dyDescent="0.25">
      <c r="A591" s="432"/>
      <c r="B591" s="242"/>
      <c r="C591" s="29"/>
      <c r="D591" s="58"/>
      <c r="E591" s="29"/>
      <c r="F591" s="25"/>
      <c r="G591" s="121"/>
      <c r="I591" s="29"/>
      <c r="K591" s="52"/>
      <c r="M591" s="25"/>
      <c r="N591" s="55"/>
      <c r="P591" s="29"/>
      <c r="R591" s="29"/>
      <c r="T591" s="21"/>
      <c r="U591" s="21"/>
      <c r="V591" s="83"/>
      <c r="W591" s="83"/>
      <c r="X591" s="21"/>
      <c r="Y591" s="83"/>
      <c r="Z591" s="83"/>
      <c r="AA591" s="21"/>
      <c r="AB591" s="83"/>
      <c r="AC591" s="83"/>
      <c r="AD591" s="21"/>
      <c r="AE591" s="83"/>
      <c r="AF591" s="83"/>
      <c r="AG591" s="21"/>
      <c r="AH591" s="83"/>
      <c r="AI591" s="83"/>
      <c r="AJ591" s="21"/>
      <c r="AK591" s="83"/>
      <c r="AL591" s="83"/>
      <c r="AM591" s="21"/>
      <c r="AN591" s="83"/>
      <c r="AO591" s="83"/>
      <c r="AP591" s="21"/>
      <c r="AQ591" s="83"/>
      <c r="AR591" s="83"/>
      <c r="AS591" s="21"/>
      <c r="AT591" s="25"/>
      <c r="AU591" s="25"/>
      <c r="AV591" s="29"/>
      <c r="AW591" s="25"/>
      <c r="AX591" s="128"/>
      <c r="AY591" s="57"/>
      <c r="AZ591" s="6"/>
      <c r="BA591" s="54"/>
      <c r="BB591" s="54"/>
      <c r="BC591" s="6"/>
      <c r="BD591" s="54"/>
      <c r="BE591" s="54"/>
      <c r="BF591" s="121"/>
      <c r="BG591" s="54"/>
      <c r="BH591" s="28"/>
      <c r="BI591" s="128"/>
      <c r="BJ591" s="54"/>
      <c r="BK591" s="28"/>
      <c r="BL591" s="128"/>
      <c r="BM591" s="54"/>
      <c r="BN591" s="28"/>
      <c r="BO591" s="121"/>
      <c r="BP591" s="132"/>
      <c r="BQ591" s="56"/>
      <c r="BR591" s="25"/>
      <c r="BS591" s="25"/>
      <c r="BU591" s="121"/>
      <c r="BV591" s="25"/>
      <c r="BW591" s="242"/>
      <c r="BX591" s="121"/>
      <c r="BY591" s="25"/>
      <c r="CA591" s="121"/>
      <c r="CB591" s="25"/>
      <c r="CD591" s="121"/>
      <c r="CF591" s="28"/>
      <c r="CH591" s="241"/>
      <c r="CI591" s="28"/>
      <c r="CK591" s="433"/>
      <c r="CM591" s="121"/>
      <c r="CN591" s="241"/>
      <c r="CO591" s="241"/>
      <c r="CP591" s="241"/>
      <c r="CQ591" s="725"/>
      <c r="CR591" s="241"/>
      <c r="CS591" s="433"/>
      <c r="CT591" s="241"/>
      <c r="CU591" s="241"/>
      <c r="CV591" s="241"/>
      <c r="CW591" s="54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436"/>
      <c r="FJ591" s="668"/>
      <c r="FK591" s="668"/>
      <c r="FL591" s="668"/>
      <c r="FM591" s="668"/>
      <c r="FN591" s="668"/>
      <c r="FO591" s="668"/>
      <c r="FP591" s="668"/>
      <c r="FQ591" s="668"/>
      <c r="FR591" s="668"/>
      <c r="FS591" s="433"/>
      <c r="FT591" s="433"/>
      <c r="FU591" s="433"/>
      <c r="FV591" s="433"/>
      <c r="FW591" s="433"/>
      <c r="FX591" s="433"/>
      <c r="FY591" s="433"/>
      <c r="FZ591" s="433"/>
      <c r="GA591" s="433"/>
      <c r="GB591" s="433"/>
      <c r="GC591" s="433"/>
      <c r="GD591" s="433"/>
      <c r="GE591" s="433"/>
      <c r="GF591" s="433"/>
      <c r="GG591" s="241"/>
      <c r="GH591" s="65"/>
      <c r="GI591" s="65"/>
      <c r="GJ591" s="65"/>
      <c r="GK591" s="65"/>
      <c r="GL591" s="65"/>
      <c r="GM591" s="65"/>
      <c r="GN591" s="65"/>
      <c r="GO591" s="65"/>
      <c r="GP591" s="65"/>
      <c r="GQ591" s="65"/>
      <c r="GR591" s="65"/>
      <c r="GS591" s="65"/>
      <c r="GT591" s="65"/>
      <c r="GU591" s="65"/>
      <c r="GV591" s="65"/>
      <c r="GW591" s="65"/>
      <c r="GX591" s="65"/>
      <c r="GY591" s="65"/>
      <c r="GZ591" s="65"/>
      <c r="HA591" s="65"/>
      <c r="HB591" s="65"/>
      <c r="HC591" s="65"/>
      <c r="HD591" s="65"/>
      <c r="HE591" s="65"/>
      <c r="HF591" s="65"/>
      <c r="HG591" s="65"/>
      <c r="HH591" s="65"/>
      <c r="HI591" s="436"/>
      <c r="HJ591" s="65"/>
      <c r="HK591" s="436"/>
      <c r="HL591" s="37"/>
      <c r="HM591" s="65"/>
      <c r="HN591" s="436"/>
      <c r="HO591" s="134"/>
      <c r="HP591" s="25"/>
      <c r="HQ591" s="436"/>
      <c r="HR591" s="45"/>
      <c r="HS591" s="29"/>
      <c r="HT591" s="25"/>
      <c r="HU591" s="25"/>
      <c r="HV591" s="25"/>
      <c r="HX591" s="432"/>
      <c r="IG591" s="432"/>
      <c r="IH591" s="432"/>
      <c r="II591" s="432"/>
      <c r="IJ591" s="432"/>
      <c r="IK591" s="432"/>
      <c r="IL591" s="432"/>
      <c r="IM591" s="432"/>
      <c r="IN591" s="432"/>
      <c r="IO591" s="432"/>
      <c r="IP591" s="432"/>
      <c r="IQ591" s="432"/>
      <c r="IR591" s="432"/>
      <c r="IS591" s="432"/>
      <c r="IT591" s="432"/>
      <c r="IU591" s="432"/>
      <c r="IV591" s="432"/>
      <c r="IW591" s="432"/>
      <c r="IX591" s="432"/>
      <c r="IY591" s="432"/>
      <c r="IZ591" s="432"/>
      <c r="JA591" s="432"/>
      <c r="JB591" s="432"/>
      <c r="JC591" s="432"/>
      <c r="JD591" s="432"/>
      <c r="JE591" s="432"/>
      <c r="JF591" s="432"/>
      <c r="JG591" s="432"/>
      <c r="JH591" s="432"/>
      <c r="JI591" s="432"/>
      <c r="JJ591" s="432"/>
      <c r="JK591" s="432"/>
      <c r="JL591" s="432"/>
      <c r="JM591" s="432"/>
      <c r="JN591" s="432"/>
      <c r="JO591" s="432"/>
      <c r="JP591" s="432"/>
      <c r="JQ591" s="432"/>
      <c r="JR591" s="432"/>
      <c r="JS591" s="432"/>
      <c r="JT591" s="432"/>
      <c r="JU591" s="432"/>
    </row>
    <row r="592" spans="1:281" s="27" customFormat="1" ht="15" hidden="1" customHeight="1" x14ac:dyDescent="0.25">
      <c r="A592" s="432"/>
      <c r="B592" s="242"/>
      <c r="C592" s="29"/>
      <c r="D592" s="53"/>
      <c r="E592" s="29"/>
      <c r="F592" s="25"/>
      <c r="G592" s="121"/>
      <c r="I592" s="29"/>
      <c r="K592" s="52"/>
      <c r="M592" s="25"/>
      <c r="N592" s="55"/>
      <c r="P592" s="29"/>
      <c r="R592" s="29"/>
      <c r="T592" s="21"/>
      <c r="U592" s="21"/>
      <c r="V592" s="83"/>
      <c r="W592" s="83"/>
      <c r="X592" s="21"/>
      <c r="Y592" s="83"/>
      <c r="Z592" s="83"/>
      <c r="AA592" s="21"/>
      <c r="AB592" s="83"/>
      <c r="AC592" s="83"/>
      <c r="AD592" s="21"/>
      <c r="AE592" s="83"/>
      <c r="AF592" s="83"/>
      <c r="AG592" s="21"/>
      <c r="AH592" s="83"/>
      <c r="AI592" s="83"/>
      <c r="AJ592" s="21"/>
      <c r="AK592" s="83"/>
      <c r="AL592" s="83"/>
      <c r="AM592" s="21"/>
      <c r="AN592" s="83"/>
      <c r="AO592" s="83"/>
      <c r="AP592" s="21"/>
      <c r="AQ592" s="83"/>
      <c r="AR592" s="83"/>
      <c r="AS592" s="21"/>
      <c r="AT592" s="25"/>
      <c r="AU592" s="25"/>
      <c r="AV592" s="29"/>
      <c r="AW592" s="25"/>
      <c r="AX592" s="128"/>
      <c r="AY592" s="57"/>
      <c r="AZ592" s="6"/>
      <c r="BA592" s="54"/>
      <c r="BB592" s="54"/>
      <c r="BC592" s="6"/>
      <c r="BD592" s="54"/>
      <c r="BE592" s="54"/>
      <c r="BF592" s="121"/>
      <c r="BG592" s="54"/>
      <c r="BH592" s="28"/>
      <c r="BI592" s="128"/>
      <c r="BJ592" s="54"/>
      <c r="BK592" s="28"/>
      <c r="BL592" s="128"/>
      <c r="BM592" s="54"/>
      <c r="BN592" s="28"/>
      <c r="BO592" s="121"/>
      <c r="BP592" s="132"/>
      <c r="BQ592" s="56"/>
      <c r="BR592" s="25"/>
      <c r="BS592" s="25"/>
      <c r="BU592" s="121"/>
      <c r="BV592" s="25"/>
      <c r="BW592" s="242"/>
      <c r="BX592" s="121"/>
      <c r="BY592" s="25"/>
      <c r="CA592" s="121"/>
      <c r="CB592" s="25"/>
      <c r="CD592" s="121"/>
      <c r="CF592" s="28"/>
      <c r="CH592" s="241"/>
      <c r="CI592" s="28"/>
      <c r="CK592" s="433"/>
      <c r="CM592" s="121"/>
      <c r="CN592" s="241"/>
      <c r="CO592" s="241"/>
      <c r="CP592" s="241"/>
      <c r="CQ592" s="725"/>
      <c r="CR592" s="241"/>
      <c r="CS592" s="433"/>
      <c r="CT592" s="241"/>
      <c r="CU592" s="241"/>
      <c r="CV592" s="241"/>
      <c r="CW592" s="54"/>
      <c r="CX592" s="241"/>
      <c r="CY592" s="241"/>
      <c r="CZ592" s="241"/>
      <c r="DA592" s="241"/>
      <c r="DB592" s="241"/>
      <c r="DC592" s="241"/>
      <c r="DD592" s="241"/>
      <c r="DE592" s="241"/>
      <c r="DF592" s="241"/>
      <c r="DG592" s="241"/>
      <c r="DH592" s="241"/>
      <c r="DI592" s="241"/>
      <c r="DJ592" s="241"/>
      <c r="DK592" s="241"/>
      <c r="DL592" s="241"/>
      <c r="DM592" s="241"/>
      <c r="DN592" s="241"/>
      <c r="DO592" s="241"/>
      <c r="DP592" s="241"/>
      <c r="DQ592" s="241"/>
      <c r="DR592" s="241"/>
      <c r="DS592" s="241"/>
      <c r="DT592" s="241"/>
      <c r="DU592" s="241"/>
      <c r="DV592" s="241"/>
      <c r="DW592" s="241"/>
      <c r="DX592" s="241"/>
      <c r="DY592" s="241"/>
      <c r="DZ592" s="241"/>
      <c r="EA592" s="241"/>
      <c r="EB592" s="241"/>
      <c r="EC592" s="241"/>
      <c r="ED592" s="241"/>
      <c r="EE592" s="241"/>
      <c r="EF592" s="241"/>
      <c r="EG592" s="241"/>
      <c r="EH592" s="241"/>
      <c r="EI592" s="241"/>
      <c r="EJ592" s="241"/>
      <c r="EK592" s="241"/>
      <c r="EL592" s="241"/>
      <c r="EM592" s="241"/>
      <c r="EN592" s="241"/>
      <c r="EO592" s="241"/>
      <c r="EP592" s="241"/>
      <c r="EQ592" s="241"/>
      <c r="ER592" s="241"/>
      <c r="ES592" s="241"/>
      <c r="ET592" s="241"/>
      <c r="EU592" s="241"/>
      <c r="EV592" s="241"/>
      <c r="EW592" s="241"/>
      <c r="EX592" s="241"/>
      <c r="EY592" s="241"/>
      <c r="EZ592" s="241"/>
      <c r="FA592" s="241"/>
      <c r="FB592" s="241"/>
      <c r="FC592" s="241"/>
      <c r="FD592" s="241"/>
      <c r="FE592" s="241"/>
      <c r="FF592" s="241"/>
      <c r="FG592" s="241"/>
      <c r="FH592" s="241"/>
      <c r="FI592" s="436"/>
      <c r="FJ592" s="668"/>
      <c r="FK592" s="668"/>
      <c r="FL592" s="668"/>
      <c r="FM592" s="668"/>
      <c r="FN592" s="668"/>
      <c r="FO592" s="668"/>
      <c r="FP592" s="668"/>
      <c r="FQ592" s="668"/>
      <c r="FR592" s="668"/>
      <c r="FS592" s="433"/>
      <c r="FT592" s="433"/>
      <c r="FU592" s="433"/>
      <c r="FV592" s="433"/>
      <c r="FW592" s="433"/>
      <c r="FX592" s="433"/>
      <c r="FY592" s="433"/>
      <c r="FZ592" s="433"/>
      <c r="GA592" s="433"/>
      <c r="GB592" s="433"/>
      <c r="GC592" s="433"/>
      <c r="GD592" s="433"/>
      <c r="GE592" s="433"/>
      <c r="GF592" s="433"/>
      <c r="GG592" s="241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436"/>
      <c r="HJ592" s="65"/>
      <c r="HK592" s="436"/>
      <c r="HL592" s="37"/>
      <c r="HM592" s="65"/>
      <c r="HN592" s="436"/>
      <c r="HO592" s="134"/>
      <c r="HP592" s="25"/>
      <c r="HQ592" s="436"/>
      <c r="HR592" s="45"/>
      <c r="HS592" s="29"/>
      <c r="HT592" s="25"/>
      <c r="HU592" s="25"/>
      <c r="HV592" s="25"/>
      <c r="HX592" s="432"/>
      <c r="IG592" s="432"/>
      <c r="IH592" s="432"/>
      <c r="II592" s="432"/>
      <c r="IJ592" s="432"/>
      <c r="IK592" s="432"/>
      <c r="IL592" s="432"/>
      <c r="IM592" s="432"/>
      <c r="IN592" s="432"/>
      <c r="IO592" s="432"/>
      <c r="IP592" s="432"/>
      <c r="IQ592" s="432"/>
      <c r="IR592" s="432"/>
      <c r="IS592" s="432"/>
      <c r="IT592" s="432"/>
      <c r="IU592" s="432"/>
      <c r="IV592" s="432"/>
      <c r="IW592" s="432"/>
      <c r="IX592" s="432"/>
      <c r="IY592" s="432"/>
      <c r="IZ592" s="432"/>
      <c r="JA592" s="432"/>
      <c r="JB592" s="432"/>
      <c r="JC592" s="432"/>
      <c r="JD592" s="432"/>
      <c r="JE592" s="432"/>
      <c r="JF592" s="432"/>
      <c r="JG592" s="432"/>
      <c r="JH592" s="432"/>
      <c r="JI592" s="432"/>
      <c r="JJ592" s="432"/>
      <c r="JK592" s="432"/>
      <c r="JL592" s="432"/>
      <c r="JM592" s="432"/>
      <c r="JN592" s="432"/>
      <c r="JO592" s="432"/>
      <c r="JP592" s="432"/>
      <c r="JQ592" s="432"/>
      <c r="JR592" s="432"/>
      <c r="JS592" s="432"/>
      <c r="JT592" s="432"/>
      <c r="JU592" s="432"/>
    </row>
    <row r="593" spans="1:281" s="27" customFormat="1" ht="15" hidden="1" customHeight="1" x14ac:dyDescent="0.25">
      <c r="A593" s="432"/>
      <c r="B593" s="242"/>
      <c r="C593" s="29"/>
      <c r="D593" s="53"/>
      <c r="E593" s="29"/>
      <c r="F593" s="25"/>
      <c r="G593" s="121"/>
      <c r="I593" s="29"/>
      <c r="K593" s="52"/>
      <c r="M593" s="25"/>
      <c r="N593" s="55"/>
      <c r="P593" s="29"/>
      <c r="R593" s="29"/>
      <c r="T593" s="21"/>
      <c r="U593" s="21"/>
      <c r="V593" s="83"/>
      <c r="W593" s="83"/>
      <c r="X593" s="21"/>
      <c r="Y593" s="83"/>
      <c r="Z593" s="83"/>
      <c r="AA593" s="21"/>
      <c r="AB593" s="83"/>
      <c r="AC593" s="83"/>
      <c r="AD593" s="21"/>
      <c r="AE593" s="83"/>
      <c r="AF593" s="83"/>
      <c r="AG593" s="21"/>
      <c r="AH593" s="83"/>
      <c r="AI593" s="83"/>
      <c r="AJ593" s="21"/>
      <c r="AK593" s="83"/>
      <c r="AL593" s="83"/>
      <c r="AM593" s="21"/>
      <c r="AN593" s="83"/>
      <c r="AO593" s="83"/>
      <c r="AP593" s="21"/>
      <c r="AQ593" s="83"/>
      <c r="AR593" s="83"/>
      <c r="AS593" s="21"/>
      <c r="AT593" s="25"/>
      <c r="AU593" s="25"/>
      <c r="AV593" s="29"/>
      <c r="AW593" s="25"/>
      <c r="AX593" s="128"/>
      <c r="AY593" s="57"/>
      <c r="AZ593" s="6"/>
      <c r="BA593" s="54"/>
      <c r="BB593" s="54"/>
      <c r="BC593" s="6"/>
      <c r="BD593" s="54"/>
      <c r="BE593" s="54"/>
      <c r="BF593" s="121"/>
      <c r="BG593" s="54"/>
      <c r="BH593" s="28"/>
      <c r="BI593" s="128"/>
      <c r="BJ593" s="54"/>
      <c r="BK593" s="28"/>
      <c r="BL593" s="128"/>
      <c r="BM593" s="54"/>
      <c r="BN593" s="28"/>
      <c r="BO593" s="121"/>
      <c r="BP593" s="132"/>
      <c r="BQ593" s="56"/>
      <c r="BR593" s="25"/>
      <c r="BS593" s="25"/>
      <c r="BU593" s="121"/>
      <c r="BV593" s="25"/>
      <c r="BW593" s="242"/>
      <c r="BX593" s="121"/>
      <c r="BY593" s="25"/>
      <c r="CA593" s="121"/>
      <c r="CB593" s="25"/>
      <c r="CD593" s="121"/>
      <c r="CF593" s="28"/>
      <c r="CH593" s="241"/>
      <c r="CI593" s="28"/>
      <c r="CK593" s="433"/>
      <c r="CM593" s="121"/>
      <c r="CN593" s="241"/>
      <c r="CO593" s="241"/>
      <c r="CP593" s="241"/>
      <c r="CQ593" s="725"/>
      <c r="CR593" s="241"/>
      <c r="CS593" s="433"/>
      <c r="CT593" s="241"/>
      <c r="CU593" s="241"/>
      <c r="CV593" s="241"/>
      <c r="CW593" s="54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1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436"/>
      <c r="FJ593" s="668"/>
      <c r="FK593" s="668"/>
      <c r="FL593" s="668"/>
      <c r="FM593" s="668"/>
      <c r="FN593" s="668"/>
      <c r="FO593" s="668"/>
      <c r="FP593" s="668"/>
      <c r="FQ593" s="668"/>
      <c r="FR593" s="668"/>
      <c r="FS593" s="433"/>
      <c r="FT593" s="433"/>
      <c r="FU593" s="433"/>
      <c r="FV593" s="433"/>
      <c r="FW593" s="433"/>
      <c r="FX593" s="433"/>
      <c r="FY593" s="433"/>
      <c r="FZ593" s="433"/>
      <c r="GA593" s="433"/>
      <c r="GB593" s="433"/>
      <c r="GC593" s="433"/>
      <c r="GD593" s="433"/>
      <c r="GE593" s="433"/>
      <c r="GF593" s="433"/>
      <c r="GG593" s="241"/>
      <c r="GH593" s="65"/>
      <c r="GI593" s="65"/>
      <c r="GJ593" s="65"/>
      <c r="GK593" s="65"/>
      <c r="GL593" s="65"/>
      <c r="GM593" s="65"/>
      <c r="GN593" s="65"/>
      <c r="GO593" s="65"/>
      <c r="GP593" s="65"/>
      <c r="GQ593" s="65"/>
      <c r="GR593" s="65"/>
      <c r="GS593" s="65"/>
      <c r="GT593" s="65"/>
      <c r="GU593" s="65"/>
      <c r="GV593" s="65"/>
      <c r="GW593" s="65"/>
      <c r="GX593" s="65"/>
      <c r="GY593" s="65"/>
      <c r="GZ593" s="65"/>
      <c r="HA593" s="65"/>
      <c r="HB593" s="65"/>
      <c r="HC593" s="65"/>
      <c r="HD593" s="65"/>
      <c r="HE593" s="65"/>
      <c r="HF593" s="65"/>
      <c r="HG593" s="65"/>
      <c r="HH593" s="65"/>
      <c r="HI593" s="436"/>
      <c r="HJ593" s="65"/>
      <c r="HK593" s="436"/>
      <c r="HL593" s="37"/>
      <c r="HM593" s="65"/>
      <c r="HN593" s="436"/>
      <c r="HO593" s="134"/>
      <c r="HP593" s="25"/>
      <c r="HQ593" s="436"/>
      <c r="HR593" s="45"/>
      <c r="HS593" s="29"/>
      <c r="HT593" s="25"/>
      <c r="HU593" s="25"/>
      <c r="HV593" s="25"/>
      <c r="HX593" s="432"/>
      <c r="IG593" s="432"/>
      <c r="IH593" s="432"/>
      <c r="II593" s="432"/>
      <c r="IJ593" s="432"/>
      <c r="IK593" s="432"/>
      <c r="IL593" s="432"/>
      <c r="IM593" s="432"/>
      <c r="IN593" s="432"/>
      <c r="IO593" s="432"/>
      <c r="IP593" s="432"/>
      <c r="IQ593" s="432"/>
      <c r="IR593" s="432"/>
      <c r="IS593" s="432"/>
      <c r="IT593" s="432"/>
      <c r="IU593" s="432"/>
      <c r="IV593" s="432"/>
      <c r="IW593" s="432"/>
      <c r="IX593" s="432"/>
      <c r="IY593" s="432"/>
      <c r="IZ593" s="432"/>
      <c r="JA593" s="432"/>
      <c r="JB593" s="432"/>
      <c r="JC593" s="432"/>
      <c r="JD593" s="432"/>
      <c r="JE593" s="432"/>
      <c r="JF593" s="432"/>
      <c r="JG593" s="432"/>
      <c r="JH593" s="432"/>
      <c r="JI593" s="432"/>
      <c r="JJ593" s="432"/>
      <c r="JK593" s="432"/>
      <c r="JL593" s="432"/>
      <c r="JM593" s="432"/>
      <c r="JN593" s="432"/>
      <c r="JO593" s="432"/>
      <c r="JP593" s="432"/>
      <c r="JQ593" s="432"/>
      <c r="JR593" s="432"/>
      <c r="JS593" s="432"/>
      <c r="JT593" s="432"/>
      <c r="JU593" s="432"/>
    </row>
    <row r="594" spans="1:281" s="27" customFormat="1" ht="15" hidden="1" customHeight="1" x14ac:dyDescent="0.25">
      <c r="A594" s="432"/>
      <c r="B594" s="242"/>
      <c r="C594" s="29"/>
      <c r="D594" s="53"/>
      <c r="E594" s="29"/>
      <c r="F594" s="25"/>
      <c r="G594" s="121"/>
      <c r="I594" s="29"/>
      <c r="K594" s="52"/>
      <c r="M594" s="25"/>
      <c r="N594" s="55"/>
      <c r="P594" s="29"/>
      <c r="R594" s="29"/>
      <c r="T594" s="21"/>
      <c r="U594" s="21"/>
      <c r="V594" s="83"/>
      <c r="W594" s="83"/>
      <c r="X594" s="21"/>
      <c r="Y594" s="83"/>
      <c r="Z594" s="83"/>
      <c r="AA594" s="21"/>
      <c r="AB594" s="83"/>
      <c r="AC594" s="83"/>
      <c r="AD594" s="21"/>
      <c r="AE594" s="83"/>
      <c r="AF594" s="83"/>
      <c r="AG594" s="21"/>
      <c r="AH594" s="83"/>
      <c r="AI594" s="83"/>
      <c r="AJ594" s="21"/>
      <c r="AK594" s="83"/>
      <c r="AL594" s="83"/>
      <c r="AM594" s="21"/>
      <c r="AN594" s="83"/>
      <c r="AO594" s="83"/>
      <c r="AP594" s="21"/>
      <c r="AQ594" s="83"/>
      <c r="AR594" s="83"/>
      <c r="AS594" s="21"/>
      <c r="AT594" s="25"/>
      <c r="AU594" s="25"/>
      <c r="AV594" s="29"/>
      <c r="AW594" s="25"/>
      <c r="AX594" s="128"/>
      <c r="AY594" s="57"/>
      <c r="AZ594" s="6"/>
      <c r="BA594" s="54"/>
      <c r="BB594" s="54"/>
      <c r="BC594" s="6"/>
      <c r="BD594" s="54"/>
      <c r="BE594" s="54"/>
      <c r="BF594" s="121"/>
      <c r="BG594" s="54"/>
      <c r="BH594" s="28"/>
      <c r="BI594" s="128"/>
      <c r="BJ594" s="54"/>
      <c r="BK594" s="28"/>
      <c r="BL594" s="128"/>
      <c r="BM594" s="54"/>
      <c r="BN594" s="28"/>
      <c r="BO594" s="121"/>
      <c r="BP594" s="132"/>
      <c r="BQ594" s="56"/>
      <c r="BR594" s="25"/>
      <c r="BS594" s="25"/>
      <c r="BU594" s="121"/>
      <c r="BV594" s="25"/>
      <c r="BW594" s="242"/>
      <c r="BX594" s="121"/>
      <c r="BY594" s="25"/>
      <c r="CA594" s="121"/>
      <c r="CB594" s="25"/>
      <c r="CD594" s="121"/>
      <c r="CF594" s="28"/>
      <c r="CH594" s="241"/>
      <c r="CI594" s="28"/>
      <c r="CK594" s="433"/>
      <c r="CM594" s="121"/>
      <c r="CN594" s="241"/>
      <c r="CO594" s="241"/>
      <c r="CP594" s="241"/>
      <c r="CQ594" s="725"/>
      <c r="CR594" s="241"/>
      <c r="CS594" s="433"/>
      <c r="CT594" s="241"/>
      <c r="CU594" s="241"/>
      <c r="CV594" s="241"/>
      <c r="CW594" s="54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436"/>
      <c r="FJ594" s="668"/>
      <c r="FK594" s="668"/>
      <c r="FL594" s="668"/>
      <c r="FM594" s="668"/>
      <c r="FN594" s="668"/>
      <c r="FO594" s="668"/>
      <c r="FP594" s="668"/>
      <c r="FQ594" s="668"/>
      <c r="FR594" s="668"/>
      <c r="FS594" s="433"/>
      <c r="FT594" s="433"/>
      <c r="FU594" s="433"/>
      <c r="FV594" s="433"/>
      <c r="FW594" s="433"/>
      <c r="FX594" s="433"/>
      <c r="FY594" s="433"/>
      <c r="FZ594" s="433"/>
      <c r="GA594" s="433"/>
      <c r="GB594" s="433"/>
      <c r="GC594" s="433"/>
      <c r="GD594" s="433"/>
      <c r="GE594" s="433"/>
      <c r="GF594" s="433"/>
      <c r="GG594" s="241"/>
      <c r="GH594" s="65"/>
      <c r="GI594" s="65"/>
      <c r="GJ594" s="65"/>
      <c r="GK594" s="65"/>
      <c r="GL594" s="65"/>
      <c r="GM594" s="65"/>
      <c r="GN594" s="65"/>
      <c r="GO594" s="65"/>
      <c r="GP594" s="65"/>
      <c r="GQ594" s="65"/>
      <c r="GR594" s="65"/>
      <c r="GS594" s="65"/>
      <c r="GT594" s="65"/>
      <c r="GU594" s="65"/>
      <c r="GV594" s="65"/>
      <c r="GW594" s="65"/>
      <c r="GX594" s="65"/>
      <c r="GY594" s="65"/>
      <c r="GZ594" s="65"/>
      <c r="HA594" s="65"/>
      <c r="HB594" s="65"/>
      <c r="HC594" s="65"/>
      <c r="HD594" s="65"/>
      <c r="HE594" s="65"/>
      <c r="HF594" s="65"/>
      <c r="HG594" s="65"/>
      <c r="HH594" s="65"/>
      <c r="HI594" s="436"/>
      <c r="HJ594" s="65"/>
      <c r="HK594" s="436"/>
      <c r="HL594" s="37"/>
      <c r="HM594" s="65"/>
      <c r="HN594" s="436"/>
      <c r="HO594" s="134"/>
      <c r="HP594" s="25"/>
      <c r="HQ594" s="436"/>
      <c r="HR594" s="45"/>
      <c r="HS594" s="29"/>
      <c r="HT594" s="25"/>
      <c r="HU594" s="25"/>
      <c r="HV594" s="25"/>
      <c r="HX594" s="432"/>
      <c r="IG594" s="432"/>
      <c r="IH594" s="432"/>
      <c r="II594" s="432"/>
      <c r="IJ594" s="432"/>
      <c r="IK594" s="432"/>
      <c r="IL594" s="432"/>
      <c r="IM594" s="432"/>
      <c r="IN594" s="432"/>
      <c r="IO594" s="432"/>
      <c r="IP594" s="432"/>
      <c r="IQ594" s="432"/>
      <c r="IR594" s="432"/>
      <c r="IS594" s="432"/>
      <c r="IT594" s="432"/>
      <c r="IU594" s="432"/>
      <c r="IV594" s="432"/>
      <c r="IW594" s="432"/>
      <c r="IX594" s="432"/>
      <c r="IY594" s="432"/>
      <c r="IZ594" s="432"/>
      <c r="JA594" s="432"/>
      <c r="JB594" s="432"/>
      <c r="JC594" s="432"/>
      <c r="JD594" s="432"/>
      <c r="JE594" s="432"/>
      <c r="JF594" s="432"/>
      <c r="JG594" s="432"/>
      <c r="JH594" s="432"/>
      <c r="JI594" s="432"/>
      <c r="JJ594" s="432"/>
      <c r="JK594" s="432"/>
      <c r="JL594" s="432"/>
      <c r="JM594" s="432"/>
      <c r="JN594" s="432"/>
      <c r="JO594" s="432"/>
      <c r="JP594" s="432"/>
      <c r="JQ594" s="432"/>
      <c r="JR594" s="432"/>
      <c r="JS594" s="432"/>
      <c r="JT594" s="432"/>
      <c r="JU594" s="432"/>
    </row>
    <row r="595" spans="1:281" s="27" customFormat="1" ht="15" hidden="1" customHeight="1" x14ac:dyDescent="0.25">
      <c r="A595" s="432"/>
      <c r="B595" s="242"/>
      <c r="C595" s="29"/>
      <c r="D595" s="53"/>
      <c r="E595" s="29"/>
      <c r="F595" s="25"/>
      <c r="G595" s="121"/>
      <c r="I595" s="29"/>
      <c r="K595" s="52"/>
      <c r="M595" s="25"/>
      <c r="N595" s="55"/>
      <c r="P595" s="29"/>
      <c r="R595" s="29"/>
      <c r="T595" s="21"/>
      <c r="U595" s="21"/>
      <c r="V595" s="83"/>
      <c r="W595" s="83"/>
      <c r="X595" s="21"/>
      <c r="Y595" s="83"/>
      <c r="Z595" s="83"/>
      <c r="AA595" s="21"/>
      <c r="AB595" s="83"/>
      <c r="AC595" s="83"/>
      <c r="AD595" s="21"/>
      <c r="AE595" s="83"/>
      <c r="AF595" s="83"/>
      <c r="AG595" s="21"/>
      <c r="AH595" s="83"/>
      <c r="AI595" s="83"/>
      <c r="AJ595" s="21"/>
      <c r="AK595" s="83"/>
      <c r="AL595" s="83"/>
      <c r="AM595" s="21"/>
      <c r="AN595" s="83"/>
      <c r="AO595" s="83"/>
      <c r="AP595" s="21"/>
      <c r="AQ595" s="83"/>
      <c r="AR595" s="83"/>
      <c r="AS595" s="21"/>
      <c r="AT595" s="25"/>
      <c r="AU595" s="25"/>
      <c r="AV595" s="29"/>
      <c r="AW595" s="25"/>
      <c r="AX595" s="128"/>
      <c r="AY595" s="57"/>
      <c r="AZ595" s="6"/>
      <c r="BA595" s="54"/>
      <c r="BB595" s="54"/>
      <c r="BC595" s="6"/>
      <c r="BD595" s="54"/>
      <c r="BE595" s="54"/>
      <c r="BF595" s="121"/>
      <c r="BG595" s="54"/>
      <c r="BH595" s="28"/>
      <c r="BI595" s="128"/>
      <c r="BJ595" s="54"/>
      <c r="BK595" s="28"/>
      <c r="BL595" s="128"/>
      <c r="BM595" s="54"/>
      <c r="BN595" s="28"/>
      <c r="BO595" s="121"/>
      <c r="BP595" s="132"/>
      <c r="BQ595" s="56"/>
      <c r="BR595" s="25"/>
      <c r="BS595" s="25"/>
      <c r="BU595" s="121"/>
      <c r="BV595" s="25"/>
      <c r="BW595" s="242"/>
      <c r="BX595" s="121"/>
      <c r="BY595" s="25"/>
      <c r="CA595" s="121"/>
      <c r="CB595" s="25"/>
      <c r="CD595" s="121"/>
      <c r="CF595" s="28"/>
      <c r="CH595" s="241"/>
      <c r="CI595" s="28"/>
      <c r="CK595" s="433"/>
      <c r="CM595" s="121"/>
      <c r="CN595" s="241"/>
      <c r="CO595" s="241"/>
      <c r="CP595" s="241"/>
      <c r="CQ595" s="725"/>
      <c r="CR595" s="241"/>
      <c r="CS595" s="433"/>
      <c r="CT595" s="241"/>
      <c r="CU595" s="241"/>
      <c r="CV595" s="241"/>
      <c r="CW595" s="54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436"/>
      <c r="FJ595" s="668"/>
      <c r="FK595" s="668"/>
      <c r="FL595" s="668"/>
      <c r="FM595" s="668"/>
      <c r="FN595" s="668"/>
      <c r="FO595" s="668"/>
      <c r="FP595" s="668"/>
      <c r="FQ595" s="668"/>
      <c r="FR595" s="668"/>
      <c r="FS595" s="433"/>
      <c r="FT595" s="433"/>
      <c r="FU595" s="433"/>
      <c r="FV595" s="433"/>
      <c r="FW595" s="433"/>
      <c r="FX595" s="433"/>
      <c r="FY595" s="433"/>
      <c r="FZ595" s="433"/>
      <c r="GA595" s="433"/>
      <c r="GB595" s="433"/>
      <c r="GC595" s="433"/>
      <c r="GD595" s="433"/>
      <c r="GE595" s="433"/>
      <c r="GF595" s="433"/>
      <c r="GG595" s="241"/>
      <c r="GH595" s="65"/>
      <c r="GI595" s="65"/>
      <c r="GJ595" s="65"/>
      <c r="GK595" s="65"/>
      <c r="GL595" s="65"/>
      <c r="GM595" s="65"/>
      <c r="GN595" s="65"/>
      <c r="GO595" s="65"/>
      <c r="GP595" s="65"/>
      <c r="GQ595" s="65"/>
      <c r="GR595" s="65"/>
      <c r="GS595" s="65"/>
      <c r="GT595" s="65"/>
      <c r="GU595" s="65"/>
      <c r="GV595" s="65"/>
      <c r="GW595" s="65"/>
      <c r="GX595" s="65"/>
      <c r="GY595" s="65"/>
      <c r="GZ595" s="65"/>
      <c r="HA595" s="65"/>
      <c r="HB595" s="65"/>
      <c r="HC595" s="65"/>
      <c r="HD595" s="65"/>
      <c r="HE595" s="65"/>
      <c r="HF595" s="65"/>
      <c r="HG595" s="65"/>
      <c r="HH595" s="65"/>
      <c r="HI595" s="436"/>
      <c r="HJ595" s="65"/>
      <c r="HK595" s="436"/>
      <c r="HL595" s="37"/>
      <c r="HM595" s="65"/>
      <c r="HN595" s="436"/>
      <c r="HO595" s="134"/>
      <c r="HP595" s="25"/>
      <c r="HQ595" s="436"/>
      <c r="HR595" s="45"/>
      <c r="HS595" s="29"/>
      <c r="HT595" s="25"/>
      <c r="HU595" s="25"/>
      <c r="HV595" s="25"/>
      <c r="HX595" s="432"/>
      <c r="IG595" s="432"/>
      <c r="IH595" s="432"/>
      <c r="II595" s="432"/>
      <c r="IJ595" s="432"/>
      <c r="IK595" s="432"/>
      <c r="IL595" s="432"/>
      <c r="IM595" s="432"/>
      <c r="IN595" s="432"/>
      <c r="IO595" s="432"/>
      <c r="IP595" s="432"/>
      <c r="IQ595" s="432"/>
      <c r="IR595" s="432"/>
      <c r="IS595" s="432"/>
      <c r="IT595" s="432"/>
      <c r="IU595" s="432"/>
      <c r="IV595" s="432"/>
      <c r="IW595" s="432"/>
      <c r="IX595" s="432"/>
      <c r="IY595" s="432"/>
      <c r="IZ595" s="432"/>
      <c r="JA595" s="432"/>
      <c r="JB595" s="432"/>
      <c r="JC595" s="432"/>
      <c r="JD595" s="432"/>
      <c r="JE595" s="432"/>
      <c r="JF595" s="432"/>
      <c r="JG595" s="432"/>
      <c r="JH595" s="432"/>
      <c r="JI595" s="432"/>
      <c r="JJ595" s="432"/>
      <c r="JK595" s="432"/>
      <c r="JL595" s="432"/>
      <c r="JM595" s="432"/>
      <c r="JN595" s="432"/>
      <c r="JO595" s="432"/>
      <c r="JP595" s="432"/>
      <c r="JQ595" s="432"/>
      <c r="JR595" s="432"/>
      <c r="JS595" s="432"/>
      <c r="JT595" s="432"/>
      <c r="JU595" s="432"/>
    </row>
    <row r="596" spans="1:281" s="27" customFormat="1" ht="15" hidden="1" customHeight="1" x14ac:dyDescent="0.25">
      <c r="A596" s="432"/>
      <c r="B596" s="242"/>
      <c r="C596" s="29"/>
      <c r="D596" s="53"/>
      <c r="E596" s="29"/>
      <c r="F596" s="25"/>
      <c r="G596" s="121"/>
      <c r="I596" s="29"/>
      <c r="K596" s="52"/>
      <c r="M596" s="25"/>
      <c r="N596" s="55"/>
      <c r="P596" s="29"/>
      <c r="R596" s="29"/>
      <c r="T596" s="21"/>
      <c r="U596" s="21"/>
      <c r="V596" s="83"/>
      <c r="W596" s="83"/>
      <c r="X596" s="21"/>
      <c r="Y596" s="83"/>
      <c r="Z596" s="83"/>
      <c r="AA596" s="21"/>
      <c r="AB596" s="83"/>
      <c r="AC596" s="83"/>
      <c r="AD596" s="21"/>
      <c r="AE596" s="83"/>
      <c r="AF596" s="83"/>
      <c r="AG596" s="21"/>
      <c r="AH596" s="83"/>
      <c r="AI596" s="83"/>
      <c r="AJ596" s="21"/>
      <c r="AK596" s="83"/>
      <c r="AL596" s="83"/>
      <c r="AM596" s="21"/>
      <c r="AN596" s="83"/>
      <c r="AO596" s="83"/>
      <c r="AP596" s="21"/>
      <c r="AQ596" s="83"/>
      <c r="AR596" s="83"/>
      <c r="AS596" s="21"/>
      <c r="AT596" s="25"/>
      <c r="AU596" s="25"/>
      <c r="AV596" s="29"/>
      <c r="AW596" s="25"/>
      <c r="AX596" s="128"/>
      <c r="AY596" s="57"/>
      <c r="AZ596" s="6"/>
      <c r="BA596" s="54"/>
      <c r="BB596" s="54"/>
      <c r="BC596" s="6"/>
      <c r="BD596" s="54"/>
      <c r="BE596" s="54"/>
      <c r="BF596" s="121"/>
      <c r="BG596" s="54"/>
      <c r="BH596" s="28"/>
      <c r="BI596" s="128"/>
      <c r="BJ596" s="54"/>
      <c r="BK596" s="28"/>
      <c r="BL596" s="128"/>
      <c r="BM596" s="54"/>
      <c r="BN596" s="28"/>
      <c r="BO596" s="121"/>
      <c r="BP596" s="132"/>
      <c r="BQ596" s="56"/>
      <c r="BR596" s="25"/>
      <c r="BS596" s="25"/>
      <c r="BU596" s="121"/>
      <c r="BV596" s="25"/>
      <c r="BW596" s="242"/>
      <c r="BX596" s="121"/>
      <c r="BY596" s="25"/>
      <c r="CA596" s="121"/>
      <c r="CB596" s="25"/>
      <c r="CD596" s="121"/>
      <c r="CF596" s="28"/>
      <c r="CH596" s="241"/>
      <c r="CI596" s="28"/>
      <c r="CK596" s="433"/>
      <c r="CM596" s="121"/>
      <c r="CN596" s="241"/>
      <c r="CO596" s="241"/>
      <c r="CP596" s="241"/>
      <c r="CQ596" s="725"/>
      <c r="CR596" s="241"/>
      <c r="CS596" s="433"/>
      <c r="CT596" s="241"/>
      <c r="CU596" s="241"/>
      <c r="CV596" s="241"/>
      <c r="CW596" s="54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436"/>
      <c r="FJ596" s="668"/>
      <c r="FK596" s="668"/>
      <c r="FL596" s="668"/>
      <c r="FM596" s="668"/>
      <c r="FN596" s="668"/>
      <c r="FO596" s="668"/>
      <c r="FP596" s="668"/>
      <c r="FQ596" s="668"/>
      <c r="FR596" s="668"/>
      <c r="FS596" s="433"/>
      <c r="FT596" s="433"/>
      <c r="FU596" s="433"/>
      <c r="FV596" s="433"/>
      <c r="FW596" s="433"/>
      <c r="FX596" s="433"/>
      <c r="FY596" s="433"/>
      <c r="FZ596" s="433"/>
      <c r="GA596" s="433"/>
      <c r="GB596" s="433"/>
      <c r="GC596" s="433"/>
      <c r="GD596" s="433"/>
      <c r="GE596" s="433"/>
      <c r="GF596" s="433"/>
      <c r="GG596" s="241"/>
      <c r="GH596" s="65"/>
      <c r="GI596" s="65"/>
      <c r="GJ596" s="65"/>
      <c r="GK596" s="65"/>
      <c r="GL596" s="65"/>
      <c r="GM596" s="65"/>
      <c r="GN596" s="65"/>
      <c r="GO596" s="65"/>
      <c r="GP596" s="65"/>
      <c r="GQ596" s="65"/>
      <c r="GR596" s="65"/>
      <c r="GS596" s="65"/>
      <c r="GT596" s="65"/>
      <c r="GU596" s="65"/>
      <c r="GV596" s="65"/>
      <c r="GW596" s="65"/>
      <c r="GX596" s="65"/>
      <c r="GY596" s="65"/>
      <c r="GZ596" s="65"/>
      <c r="HA596" s="65"/>
      <c r="HB596" s="65"/>
      <c r="HC596" s="65"/>
      <c r="HD596" s="65"/>
      <c r="HE596" s="65"/>
      <c r="HF596" s="65"/>
      <c r="HG596" s="65"/>
      <c r="HH596" s="65"/>
      <c r="HI596" s="436"/>
      <c r="HJ596" s="65"/>
      <c r="HK596" s="436"/>
      <c r="HL596" s="37"/>
      <c r="HM596" s="65"/>
      <c r="HN596" s="436"/>
      <c r="HO596" s="134"/>
      <c r="HP596" s="25"/>
      <c r="HQ596" s="436"/>
      <c r="HR596" s="45"/>
      <c r="HS596" s="29"/>
      <c r="HT596" s="25"/>
      <c r="HU596" s="25"/>
      <c r="HV596" s="25"/>
      <c r="HX596" s="432"/>
      <c r="IG596" s="432"/>
      <c r="IH596" s="432"/>
      <c r="II596" s="432"/>
      <c r="IJ596" s="432"/>
      <c r="IK596" s="432"/>
      <c r="IL596" s="432"/>
      <c r="IM596" s="432"/>
      <c r="IN596" s="432"/>
      <c r="IO596" s="432"/>
      <c r="IP596" s="432"/>
      <c r="IQ596" s="432"/>
      <c r="IR596" s="432"/>
      <c r="IS596" s="432"/>
      <c r="IT596" s="432"/>
      <c r="IU596" s="432"/>
      <c r="IV596" s="432"/>
      <c r="IW596" s="432"/>
      <c r="IX596" s="432"/>
      <c r="IY596" s="432"/>
      <c r="IZ596" s="432"/>
      <c r="JA596" s="432"/>
      <c r="JB596" s="432"/>
      <c r="JC596" s="432"/>
      <c r="JD596" s="432"/>
      <c r="JE596" s="432"/>
      <c r="JF596" s="432"/>
      <c r="JG596" s="432"/>
      <c r="JH596" s="432"/>
      <c r="JI596" s="432"/>
      <c r="JJ596" s="432"/>
      <c r="JK596" s="432"/>
      <c r="JL596" s="432"/>
      <c r="JM596" s="432"/>
      <c r="JN596" s="432"/>
      <c r="JO596" s="432"/>
      <c r="JP596" s="432"/>
      <c r="JQ596" s="432"/>
      <c r="JR596" s="432"/>
      <c r="JS596" s="432"/>
      <c r="JT596" s="432"/>
      <c r="JU596" s="432"/>
    </row>
    <row r="597" spans="1:281" s="27" customFormat="1" ht="15" hidden="1" customHeight="1" x14ac:dyDescent="0.25">
      <c r="A597" s="432"/>
      <c r="B597" s="242"/>
      <c r="C597" s="29"/>
      <c r="D597" s="53"/>
      <c r="E597" s="29"/>
      <c r="F597" s="25"/>
      <c r="G597" s="121"/>
      <c r="I597" s="29"/>
      <c r="K597" s="52"/>
      <c r="M597" s="25"/>
      <c r="N597" s="55"/>
      <c r="P597" s="29"/>
      <c r="R597" s="29"/>
      <c r="T597" s="21"/>
      <c r="U597" s="21"/>
      <c r="V597" s="83"/>
      <c r="W597" s="83"/>
      <c r="X597" s="21"/>
      <c r="Y597" s="83"/>
      <c r="Z597" s="83"/>
      <c r="AA597" s="21"/>
      <c r="AB597" s="83"/>
      <c r="AC597" s="83"/>
      <c r="AD597" s="21"/>
      <c r="AE597" s="83"/>
      <c r="AF597" s="83"/>
      <c r="AG597" s="21"/>
      <c r="AH597" s="83"/>
      <c r="AI597" s="83"/>
      <c r="AJ597" s="21"/>
      <c r="AK597" s="83"/>
      <c r="AL597" s="83"/>
      <c r="AM597" s="21"/>
      <c r="AN597" s="83"/>
      <c r="AO597" s="83"/>
      <c r="AP597" s="21"/>
      <c r="AQ597" s="83"/>
      <c r="AR597" s="83"/>
      <c r="AS597" s="21"/>
      <c r="AT597" s="25"/>
      <c r="AU597" s="25"/>
      <c r="AV597" s="29"/>
      <c r="AW597" s="25"/>
      <c r="AX597" s="128"/>
      <c r="AY597" s="57"/>
      <c r="AZ597" s="6"/>
      <c r="BA597" s="54"/>
      <c r="BB597" s="54"/>
      <c r="BC597" s="6"/>
      <c r="BD597" s="54"/>
      <c r="BE597" s="54"/>
      <c r="BF597" s="121"/>
      <c r="BG597" s="54"/>
      <c r="BH597" s="28"/>
      <c r="BI597" s="128"/>
      <c r="BJ597" s="54"/>
      <c r="BK597" s="28"/>
      <c r="BL597" s="128"/>
      <c r="BM597" s="54"/>
      <c r="BN597" s="28"/>
      <c r="BO597" s="121"/>
      <c r="BP597" s="132"/>
      <c r="BQ597" s="56"/>
      <c r="BR597" s="25"/>
      <c r="BS597" s="25"/>
      <c r="BU597" s="121"/>
      <c r="BV597" s="25"/>
      <c r="BW597" s="242"/>
      <c r="BX597" s="121"/>
      <c r="BY597" s="25"/>
      <c r="CA597" s="121"/>
      <c r="CB597" s="25"/>
      <c r="CD597" s="121"/>
      <c r="CF597" s="28"/>
      <c r="CH597" s="241"/>
      <c r="CI597" s="28"/>
      <c r="CK597" s="433"/>
      <c r="CM597" s="121"/>
      <c r="CN597" s="241"/>
      <c r="CO597" s="241"/>
      <c r="CP597" s="241"/>
      <c r="CQ597" s="725"/>
      <c r="CR597" s="241"/>
      <c r="CS597" s="433"/>
      <c r="CT597" s="241"/>
      <c r="CU597" s="241"/>
      <c r="CV597" s="241"/>
      <c r="CW597" s="54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436"/>
      <c r="FJ597" s="668"/>
      <c r="FK597" s="668"/>
      <c r="FL597" s="668"/>
      <c r="FM597" s="668"/>
      <c r="FN597" s="668"/>
      <c r="FO597" s="668"/>
      <c r="FP597" s="668"/>
      <c r="FQ597" s="668"/>
      <c r="FR597" s="668"/>
      <c r="FS597" s="433"/>
      <c r="FT597" s="433"/>
      <c r="FU597" s="433"/>
      <c r="FV597" s="433"/>
      <c r="FW597" s="433"/>
      <c r="FX597" s="433"/>
      <c r="FY597" s="433"/>
      <c r="FZ597" s="433"/>
      <c r="GA597" s="433"/>
      <c r="GB597" s="433"/>
      <c r="GC597" s="433"/>
      <c r="GD597" s="433"/>
      <c r="GE597" s="433"/>
      <c r="GF597" s="433"/>
      <c r="GG597" s="241"/>
      <c r="GH597" s="65"/>
      <c r="GI597" s="65"/>
      <c r="GJ597" s="65"/>
      <c r="GK597" s="65"/>
      <c r="GL597" s="65"/>
      <c r="GM597" s="65"/>
      <c r="GN597" s="65"/>
      <c r="GO597" s="65"/>
      <c r="GP597" s="65"/>
      <c r="GQ597" s="65"/>
      <c r="GR597" s="65"/>
      <c r="GS597" s="65"/>
      <c r="GT597" s="65"/>
      <c r="GU597" s="65"/>
      <c r="GV597" s="65"/>
      <c r="GW597" s="65"/>
      <c r="GX597" s="65"/>
      <c r="GY597" s="65"/>
      <c r="GZ597" s="65"/>
      <c r="HA597" s="65"/>
      <c r="HB597" s="65"/>
      <c r="HC597" s="65"/>
      <c r="HD597" s="65"/>
      <c r="HE597" s="65"/>
      <c r="HF597" s="65"/>
      <c r="HG597" s="65"/>
      <c r="HH597" s="65"/>
      <c r="HI597" s="436"/>
      <c r="HJ597" s="65"/>
      <c r="HK597" s="436"/>
      <c r="HL597" s="37"/>
      <c r="HM597" s="65"/>
      <c r="HN597" s="436"/>
      <c r="HO597" s="134"/>
      <c r="HP597" s="25"/>
      <c r="HQ597" s="436"/>
      <c r="HR597" s="45"/>
      <c r="HS597" s="29"/>
      <c r="HT597" s="25"/>
      <c r="HU597" s="25"/>
      <c r="HV597" s="25"/>
      <c r="HX597" s="432"/>
      <c r="IG597" s="432"/>
      <c r="IH597" s="432"/>
      <c r="II597" s="432"/>
      <c r="IJ597" s="432"/>
      <c r="IK597" s="432"/>
      <c r="IL597" s="432"/>
      <c r="IM597" s="432"/>
      <c r="IN597" s="432"/>
      <c r="IO597" s="432"/>
      <c r="IP597" s="432"/>
      <c r="IQ597" s="432"/>
      <c r="IR597" s="432"/>
      <c r="IS597" s="432"/>
      <c r="IT597" s="432"/>
      <c r="IU597" s="432"/>
      <c r="IV597" s="432"/>
      <c r="IW597" s="432"/>
      <c r="IX597" s="432"/>
      <c r="IY597" s="432"/>
      <c r="IZ597" s="432"/>
      <c r="JA597" s="432"/>
      <c r="JB597" s="432"/>
      <c r="JC597" s="432"/>
      <c r="JD597" s="432"/>
      <c r="JE597" s="432"/>
      <c r="JF597" s="432"/>
      <c r="JG597" s="432"/>
      <c r="JH597" s="432"/>
      <c r="JI597" s="432"/>
      <c r="JJ597" s="432"/>
      <c r="JK597" s="432"/>
      <c r="JL597" s="432"/>
      <c r="JM597" s="432"/>
      <c r="JN597" s="432"/>
      <c r="JO597" s="432"/>
      <c r="JP597" s="432"/>
      <c r="JQ597" s="432"/>
      <c r="JR597" s="432"/>
      <c r="JS597" s="432"/>
      <c r="JT597" s="432"/>
      <c r="JU597" s="432"/>
    </row>
    <row r="598" spans="1:281" s="27" customFormat="1" ht="15" hidden="1" customHeight="1" x14ac:dyDescent="0.25">
      <c r="A598" s="432"/>
      <c r="B598" s="242"/>
      <c r="C598" s="29"/>
      <c r="D598" s="53"/>
      <c r="E598" s="29"/>
      <c r="F598" s="25"/>
      <c r="G598" s="121"/>
      <c r="I598" s="29"/>
      <c r="K598" s="52"/>
      <c r="M598" s="25"/>
      <c r="N598" s="55"/>
      <c r="P598" s="29"/>
      <c r="R598" s="29"/>
      <c r="T598" s="21"/>
      <c r="U598" s="21"/>
      <c r="V598" s="83"/>
      <c r="W598" s="83"/>
      <c r="X598" s="21"/>
      <c r="Y598" s="83"/>
      <c r="Z598" s="83"/>
      <c r="AA598" s="21"/>
      <c r="AB598" s="83"/>
      <c r="AC598" s="83"/>
      <c r="AD598" s="21"/>
      <c r="AE598" s="83"/>
      <c r="AF598" s="83"/>
      <c r="AG598" s="21"/>
      <c r="AH598" s="83"/>
      <c r="AI598" s="83"/>
      <c r="AJ598" s="21"/>
      <c r="AK598" s="83"/>
      <c r="AL598" s="83"/>
      <c r="AM598" s="21"/>
      <c r="AN598" s="83"/>
      <c r="AO598" s="83"/>
      <c r="AP598" s="21"/>
      <c r="AQ598" s="83"/>
      <c r="AR598" s="83"/>
      <c r="AS598" s="21"/>
      <c r="AT598" s="25"/>
      <c r="AU598" s="25"/>
      <c r="AV598" s="29"/>
      <c r="AW598" s="25"/>
      <c r="AX598" s="128"/>
      <c r="AY598" s="57"/>
      <c r="AZ598" s="6"/>
      <c r="BA598" s="54"/>
      <c r="BB598" s="54"/>
      <c r="BC598" s="6"/>
      <c r="BD598" s="54"/>
      <c r="BE598" s="54"/>
      <c r="BF598" s="121"/>
      <c r="BG598" s="54"/>
      <c r="BH598" s="28"/>
      <c r="BI598" s="128"/>
      <c r="BJ598" s="54"/>
      <c r="BK598" s="28"/>
      <c r="BL598" s="128"/>
      <c r="BM598" s="54"/>
      <c r="BN598" s="28"/>
      <c r="BO598" s="121"/>
      <c r="BP598" s="132"/>
      <c r="BQ598" s="56"/>
      <c r="BR598" s="25"/>
      <c r="BS598" s="25"/>
      <c r="BU598" s="121"/>
      <c r="BV598" s="25"/>
      <c r="BW598" s="242"/>
      <c r="BX598" s="121"/>
      <c r="BY598" s="25"/>
      <c r="CA598" s="121"/>
      <c r="CB598" s="25"/>
      <c r="CD598" s="121"/>
      <c r="CF598" s="28"/>
      <c r="CH598" s="241"/>
      <c r="CI598" s="28"/>
      <c r="CK598" s="433"/>
      <c r="CM598" s="121"/>
      <c r="CN598" s="241"/>
      <c r="CO598" s="241"/>
      <c r="CP598" s="241"/>
      <c r="CQ598" s="725"/>
      <c r="CR598" s="241"/>
      <c r="CS598" s="433"/>
      <c r="CT598" s="241"/>
      <c r="CU598" s="241"/>
      <c r="CV598" s="241"/>
      <c r="CW598" s="54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436"/>
      <c r="FJ598" s="668"/>
      <c r="FK598" s="668"/>
      <c r="FL598" s="668"/>
      <c r="FM598" s="668"/>
      <c r="FN598" s="668"/>
      <c r="FO598" s="668"/>
      <c r="FP598" s="668"/>
      <c r="FQ598" s="668"/>
      <c r="FR598" s="668"/>
      <c r="FS598" s="433"/>
      <c r="FT598" s="433"/>
      <c r="FU598" s="433"/>
      <c r="FV598" s="433"/>
      <c r="FW598" s="433"/>
      <c r="FX598" s="433"/>
      <c r="FY598" s="433"/>
      <c r="FZ598" s="433"/>
      <c r="GA598" s="433"/>
      <c r="GB598" s="433"/>
      <c r="GC598" s="433"/>
      <c r="GD598" s="433"/>
      <c r="GE598" s="433"/>
      <c r="GF598" s="433"/>
      <c r="GG598" s="241"/>
      <c r="GH598" s="65"/>
      <c r="GI598" s="65"/>
      <c r="GJ598" s="65"/>
      <c r="GK598" s="65"/>
      <c r="GL598" s="65"/>
      <c r="GM598" s="65"/>
      <c r="GN598" s="65"/>
      <c r="GO598" s="65"/>
      <c r="GP598" s="65"/>
      <c r="GQ598" s="65"/>
      <c r="GR598" s="65"/>
      <c r="GS598" s="65"/>
      <c r="GT598" s="65"/>
      <c r="GU598" s="65"/>
      <c r="GV598" s="65"/>
      <c r="GW598" s="65"/>
      <c r="GX598" s="65"/>
      <c r="GY598" s="65"/>
      <c r="GZ598" s="65"/>
      <c r="HA598" s="65"/>
      <c r="HB598" s="65"/>
      <c r="HC598" s="65"/>
      <c r="HD598" s="65"/>
      <c r="HE598" s="65"/>
      <c r="HF598" s="65"/>
      <c r="HG598" s="65"/>
      <c r="HH598" s="65"/>
      <c r="HI598" s="436"/>
      <c r="HJ598" s="65"/>
      <c r="HK598" s="436"/>
      <c r="HL598" s="37"/>
      <c r="HM598" s="65"/>
      <c r="HN598" s="436"/>
      <c r="HO598" s="134"/>
      <c r="HP598" s="25"/>
      <c r="HQ598" s="436"/>
      <c r="HR598" s="45"/>
      <c r="HS598" s="29"/>
      <c r="HT598" s="25"/>
      <c r="HU598" s="25"/>
      <c r="HV598" s="25"/>
      <c r="HX598" s="432"/>
      <c r="IG598" s="432"/>
      <c r="IH598" s="432"/>
      <c r="II598" s="432"/>
      <c r="IJ598" s="432"/>
      <c r="IK598" s="432"/>
      <c r="IL598" s="432"/>
      <c r="IM598" s="432"/>
      <c r="IN598" s="432"/>
      <c r="IO598" s="432"/>
      <c r="IP598" s="432"/>
      <c r="IQ598" s="432"/>
      <c r="IR598" s="432"/>
      <c r="IS598" s="432"/>
      <c r="IT598" s="432"/>
      <c r="IU598" s="432"/>
      <c r="IV598" s="432"/>
      <c r="IW598" s="432"/>
      <c r="IX598" s="432"/>
      <c r="IY598" s="432"/>
      <c r="IZ598" s="432"/>
      <c r="JA598" s="432"/>
      <c r="JB598" s="432"/>
      <c r="JC598" s="432"/>
      <c r="JD598" s="432"/>
      <c r="JE598" s="432"/>
      <c r="JF598" s="432"/>
      <c r="JG598" s="432"/>
      <c r="JH598" s="432"/>
      <c r="JI598" s="432"/>
      <c r="JJ598" s="432"/>
      <c r="JK598" s="432"/>
      <c r="JL598" s="432"/>
      <c r="JM598" s="432"/>
      <c r="JN598" s="432"/>
      <c r="JO598" s="432"/>
      <c r="JP598" s="432"/>
      <c r="JQ598" s="432"/>
      <c r="JR598" s="432"/>
      <c r="JS598" s="432"/>
      <c r="JT598" s="432"/>
      <c r="JU598" s="432"/>
    </row>
    <row r="599" spans="1:281" s="27" customFormat="1" ht="15" hidden="1" customHeight="1" x14ac:dyDescent="0.25">
      <c r="A599" s="432"/>
      <c r="B599" s="242"/>
      <c r="C599" s="29"/>
      <c r="D599" s="53"/>
      <c r="E599" s="29"/>
      <c r="F599" s="25"/>
      <c r="G599" s="121"/>
      <c r="I599" s="29"/>
      <c r="K599" s="52"/>
      <c r="M599" s="25"/>
      <c r="N599" s="55"/>
      <c r="P599" s="29"/>
      <c r="R599" s="29"/>
      <c r="T599" s="21"/>
      <c r="U599" s="21"/>
      <c r="V599" s="83"/>
      <c r="W599" s="83"/>
      <c r="X599" s="21"/>
      <c r="Y599" s="83"/>
      <c r="Z599" s="83"/>
      <c r="AA599" s="21"/>
      <c r="AB599" s="83"/>
      <c r="AC599" s="83"/>
      <c r="AD599" s="21"/>
      <c r="AE599" s="83"/>
      <c r="AF599" s="83"/>
      <c r="AG599" s="21"/>
      <c r="AH599" s="83"/>
      <c r="AI599" s="83"/>
      <c r="AJ599" s="21"/>
      <c r="AK599" s="83"/>
      <c r="AL599" s="83"/>
      <c r="AM599" s="21"/>
      <c r="AN599" s="83"/>
      <c r="AO599" s="83"/>
      <c r="AP599" s="21"/>
      <c r="AQ599" s="83"/>
      <c r="AR599" s="83"/>
      <c r="AS599" s="21"/>
      <c r="AT599" s="25"/>
      <c r="AU599" s="25"/>
      <c r="AV599" s="29"/>
      <c r="AW599" s="25"/>
      <c r="AX599" s="128"/>
      <c r="AY599" s="57"/>
      <c r="AZ599" s="6"/>
      <c r="BA599" s="54"/>
      <c r="BB599" s="54"/>
      <c r="BC599" s="6"/>
      <c r="BD599" s="54"/>
      <c r="BE599" s="54"/>
      <c r="BF599" s="121"/>
      <c r="BG599" s="54"/>
      <c r="BH599" s="28"/>
      <c r="BI599" s="128"/>
      <c r="BJ599" s="54"/>
      <c r="BK599" s="28"/>
      <c r="BL599" s="128"/>
      <c r="BM599" s="54"/>
      <c r="BN599" s="28"/>
      <c r="BO599" s="121"/>
      <c r="BP599" s="132"/>
      <c r="BQ599" s="56"/>
      <c r="BR599" s="25"/>
      <c r="BS599" s="25"/>
      <c r="BU599" s="121"/>
      <c r="BV599" s="25"/>
      <c r="BW599" s="242"/>
      <c r="BX599" s="121"/>
      <c r="BY599" s="25"/>
      <c r="CA599" s="121"/>
      <c r="CB599" s="25"/>
      <c r="CD599" s="121"/>
      <c r="CF599" s="28"/>
      <c r="CH599" s="241"/>
      <c r="CI599" s="28"/>
      <c r="CK599" s="433"/>
      <c r="CM599" s="121"/>
      <c r="CN599" s="241"/>
      <c r="CO599" s="241"/>
      <c r="CP599" s="241"/>
      <c r="CQ599" s="725"/>
      <c r="CR599" s="241"/>
      <c r="CS599" s="433"/>
      <c r="CT599" s="241"/>
      <c r="CU599" s="241"/>
      <c r="CV599" s="241"/>
      <c r="CW599" s="54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436"/>
      <c r="FJ599" s="668"/>
      <c r="FK599" s="668"/>
      <c r="FL599" s="668"/>
      <c r="FM599" s="668"/>
      <c r="FN599" s="668"/>
      <c r="FO599" s="668"/>
      <c r="FP599" s="668"/>
      <c r="FQ599" s="668"/>
      <c r="FR599" s="668"/>
      <c r="FS599" s="433"/>
      <c r="FT599" s="433"/>
      <c r="FU599" s="433"/>
      <c r="FV599" s="433"/>
      <c r="FW599" s="433"/>
      <c r="FX599" s="433"/>
      <c r="FY599" s="433"/>
      <c r="FZ599" s="433"/>
      <c r="GA599" s="433"/>
      <c r="GB599" s="433"/>
      <c r="GC599" s="433"/>
      <c r="GD599" s="433"/>
      <c r="GE599" s="433"/>
      <c r="GF599" s="433"/>
      <c r="GG599" s="241"/>
      <c r="GH599" s="65"/>
      <c r="GI599" s="65"/>
      <c r="GJ599" s="65"/>
      <c r="GK599" s="65"/>
      <c r="GL599" s="65"/>
      <c r="GM599" s="65"/>
      <c r="GN599" s="65"/>
      <c r="GO599" s="65"/>
      <c r="GP599" s="65"/>
      <c r="GQ599" s="65"/>
      <c r="GR599" s="65"/>
      <c r="GS599" s="65"/>
      <c r="GT599" s="65"/>
      <c r="GU599" s="65"/>
      <c r="GV599" s="65"/>
      <c r="GW599" s="65"/>
      <c r="GX599" s="65"/>
      <c r="GY599" s="65"/>
      <c r="GZ599" s="65"/>
      <c r="HA599" s="65"/>
      <c r="HB599" s="65"/>
      <c r="HC599" s="65"/>
      <c r="HD599" s="65"/>
      <c r="HE599" s="65"/>
      <c r="HF599" s="65"/>
      <c r="HG599" s="65"/>
      <c r="HH599" s="65"/>
      <c r="HI599" s="436"/>
      <c r="HJ599" s="65"/>
      <c r="HK599" s="436"/>
      <c r="HL599" s="37"/>
      <c r="HM599" s="65"/>
      <c r="HN599" s="436"/>
      <c r="HO599" s="134"/>
      <c r="HP599" s="25"/>
      <c r="HQ599" s="436"/>
      <c r="HR599" s="45"/>
      <c r="HS599" s="29"/>
      <c r="HT599" s="25"/>
      <c r="HU599" s="25"/>
      <c r="HV599" s="25"/>
      <c r="HX599" s="432"/>
      <c r="IG599" s="432"/>
      <c r="IH599" s="432"/>
      <c r="II599" s="432"/>
      <c r="IJ599" s="432"/>
      <c r="IK599" s="432"/>
      <c r="IL599" s="432"/>
      <c r="IM599" s="432"/>
      <c r="IN599" s="432"/>
      <c r="IO599" s="432"/>
      <c r="IP599" s="432"/>
      <c r="IQ599" s="432"/>
      <c r="IR599" s="432"/>
      <c r="IS599" s="432"/>
      <c r="IT599" s="432"/>
      <c r="IU599" s="432"/>
      <c r="IV599" s="432"/>
      <c r="IW599" s="432"/>
      <c r="IX599" s="432"/>
      <c r="IY599" s="432"/>
      <c r="IZ599" s="432"/>
      <c r="JA599" s="432"/>
      <c r="JB599" s="432"/>
      <c r="JC599" s="432"/>
      <c r="JD599" s="432"/>
      <c r="JE599" s="432"/>
      <c r="JF599" s="432"/>
      <c r="JG599" s="432"/>
      <c r="JH599" s="432"/>
      <c r="JI599" s="432"/>
      <c r="JJ599" s="432"/>
      <c r="JK599" s="432"/>
      <c r="JL599" s="432"/>
      <c r="JM599" s="432"/>
      <c r="JN599" s="432"/>
      <c r="JO599" s="432"/>
      <c r="JP599" s="432"/>
      <c r="JQ599" s="432"/>
      <c r="JR599" s="432"/>
      <c r="JS599" s="432"/>
      <c r="JT599" s="432"/>
      <c r="JU599" s="432"/>
    </row>
    <row r="600" spans="1:281" s="27" customFormat="1" ht="15" hidden="1" customHeight="1" x14ac:dyDescent="0.25">
      <c r="A600" s="432"/>
      <c r="B600" s="242"/>
      <c r="C600" s="29"/>
      <c r="D600" s="53"/>
      <c r="E600" s="29"/>
      <c r="F600" s="25"/>
      <c r="G600" s="121"/>
      <c r="I600" s="29"/>
      <c r="K600" s="52"/>
      <c r="M600" s="25"/>
      <c r="N600" s="55"/>
      <c r="P600" s="29"/>
      <c r="R600" s="29"/>
      <c r="T600" s="21"/>
      <c r="U600" s="21"/>
      <c r="V600" s="83"/>
      <c r="W600" s="83"/>
      <c r="X600" s="21"/>
      <c r="Y600" s="83"/>
      <c r="Z600" s="83"/>
      <c r="AA600" s="21"/>
      <c r="AB600" s="83"/>
      <c r="AC600" s="83"/>
      <c r="AD600" s="21"/>
      <c r="AE600" s="83"/>
      <c r="AF600" s="83"/>
      <c r="AG600" s="21"/>
      <c r="AH600" s="83"/>
      <c r="AI600" s="83"/>
      <c r="AJ600" s="21"/>
      <c r="AK600" s="83"/>
      <c r="AL600" s="83"/>
      <c r="AM600" s="21"/>
      <c r="AN600" s="83"/>
      <c r="AO600" s="83"/>
      <c r="AP600" s="21"/>
      <c r="AQ600" s="83"/>
      <c r="AR600" s="83"/>
      <c r="AS600" s="21"/>
      <c r="AT600" s="25"/>
      <c r="AU600" s="25"/>
      <c r="AV600" s="29"/>
      <c r="AW600" s="25"/>
      <c r="AX600" s="128"/>
      <c r="AY600" s="57"/>
      <c r="AZ600" s="6"/>
      <c r="BA600" s="54"/>
      <c r="BB600" s="54"/>
      <c r="BC600" s="6"/>
      <c r="BD600" s="54"/>
      <c r="BE600" s="54"/>
      <c r="BF600" s="121"/>
      <c r="BG600" s="54"/>
      <c r="BH600" s="28"/>
      <c r="BI600" s="128"/>
      <c r="BJ600" s="54"/>
      <c r="BK600" s="28"/>
      <c r="BL600" s="128"/>
      <c r="BM600" s="54"/>
      <c r="BN600" s="28"/>
      <c r="BO600" s="121"/>
      <c r="BP600" s="132"/>
      <c r="BQ600" s="56"/>
      <c r="BR600" s="25"/>
      <c r="BS600" s="25"/>
      <c r="BU600" s="121"/>
      <c r="BV600" s="25"/>
      <c r="BW600" s="242"/>
      <c r="BX600" s="121"/>
      <c r="BY600" s="25"/>
      <c r="CA600" s="121"/>
      <c r="CB600" s="25"/>
      <c r="CD600" s="121"/>
      <c r="CF600" s="28"/>
      <c r="CH600" s="241"/>
      <c r="CI600" s="28"/>
      <c r="CK600" s="433"/>
      <c r="CM600" s="121"/>
      <c r="CN600" s="241"/>
      <c r="CO600" s="241"/>
      <c r="CP600" s="241"/>
      <c r="CQ600" s="725"/>
      <c r="CR600" s="241"/>
      <c r="CS600" s="433"/>
      <c r="CT600" s="241"/>
      <c r="CU600" s="241"/>
      <c r="CV600" s="241"/>
      <c r="CW600" s="54"/>
      <c r="CX600" s="241"/>
      <c r="CY600" s="241"/>
      <c r="CZ600" s="241"/>
      <c r="DA600" s="241"/>
      <c r="DB600" s="241"/>
      <c r="DC600" s="241"/>
      <c r="DD600" s="241"/>
      <c r="DE600" s="241"/>
      <c r="DF600" s="241"/>
      <c r="DG600" s="241"/>
      <c r="DH600" s="241"/>
      <c r="DI600" s="241"/>
      <c r="DJ600" s="241"/>
      <c r="DK600" s="241"/>
      <c r="DL600" s="241"/>
      <c r="DM600" s="241"/>
      <c r="DN600" s="241"/>
      <c r="DO600" s="241"/>
      <c r="DP600" s="241"/>
      <c r="DQ600" s="241"/>
      <c r="DR600" s="241"/>
      <c r="DS600" s="241"/>
      <c r="DT600" s="241"/>
      <c r="DU600" s="241"/>
      <c r="DV600" s="241"/>
      <c r="DW600" s="241"/>
      <c r="DX600" s="241"/>
      <c r="DY600" s="241"/>
      <c r="DZ600" s="241"/>
      <c r="EA600" s="241"/>
      <c r="EB600" s="241"/>
      <c r="EC600" s="241"/>
      <c r="ED600" s="241"/>
      <c r="EE600" s="241"/>
      <c r="EF600" s="241"/>
      <c r="EG600" s="241"/>
      <c r="EH600" s="241"/>
      <c r="EI600" s="241"/>
      <c r="EJ600" s="241"/>
      <c r="EK600" s="241"/>
      <c r="EL600" s="241"/>
      <c r="EM600" s="241"/>
      <c r="EN600" s="241"/>
      <c r="EO600" s="241"/>
      <c r="EP600" s="241"/>
      <c r="EQ600" s="241"/>
      <c r="ER600" s="241"/>
      <c r="ES600" s="241"/>
      <c r="ET600" s="241"/>
      <c r="EU600" s="241"/>
      <c r="EV600" s="241"/>
      <c r="EW600" s="241"/>
      <c r="EX600" s="241"/>
      <c r="EY600" s="241"/>
      <c r="EZ600" s="241"/>
      <c r="FA600" s="241"/>
      <c r="FB600" s="241"/>
      <c r="FC600" s="241"/>
      <c r="FD600" s="241"/>
      <c r="FE600" s="241"/>
      <c r="FF600" s="241"/>
      <c r="FG600" s="241"/>
      <c r="FH600" s="241"/>
      <c r="FI600" s="436"/>
      <c r="FJ600" s="668"/>
      <c r="FK600" s="668"/>
      <c r="FL600" s="668"/>
      <c r="FM600" s="668"/>
      <c r="FN600" s="668"/>
      <c r="FO600" s="668"/>
      <c r="FP600" s="668"/>
      <c r="FQ600" s="668"/>
      <c r="FR600" s="668"/>
      <c r="FS600" s="433"/>
      <c r="FT600" s="433"/>
      <c r="FU600" s="433"/>
      <c r="FV600" s="433"/>
      <c r="FW600" s="433"/>
      <c r="FX600" s="433"/>
      <c r="FY600" s="433"/>
      <c r="FZ600" s="433"/>
      <c r="GA600" s="433"/>
      <c r="GB600" s="433"/>
      <c r="GC600" s="433"/>
      <c r="GD600" s="433"/>
      <c r="GE600" s="433"/>
      <c r="GF600" s="433"/>
      <c r="GG600" s="241"/>
      <c r="GH600" s="65"/>
      <c r="GI600" s="65"/>
      <c r="GJ600" s="65"/>
      <c r="GK600" s="65"/>
      <c r="GL600" s="65"/>
      <c r="GM600" s="65"/>
      <c r="GN600" s="65"/>
      <c r="GO600" s="65"/>
      <c r="GP600" s="65"/>
      <c r="GQ600" s="65"/>
      <c r="GR600" s="65"/>
      <c r="GS600" s="65"/>
      <c r="GT600" s="65"/>
      <c r="GU600" s="65"/>
      <c r="GV600" s="65"/>
      <c r="GW600" s="65"/>
      <c r="GX600" s="65"/>
      <c r="GY600" s="65"/>
      <c r="GZ600" s="65"/>
      <c r="HA600" s="65"/>
      <c r="HB600" s="65"/>
      <c r="HC600" s="65"/>
      <c r="HD600" s="65"/>
      <c r="HE600" s="65"/>
      <c r="HF600" s="65"/>
      <c r="HG600" s="65"/>
      <c r="HH600" s="65"/>
      <c r="HI600" s="436"/>
      <c r="HJ600" s="65"/>
      <c r="HK600" s="436"/>
      <c r="HL600" s="37"/>
      <c r="HM600" s="65"/>
      <c r="HN600" s="436"/>
      <c r="HO600" s="134"/>
      <c r="HP600" s="25"/>
      <c r="HQ600" s="436"/>
      <c r="HR600" s="45"/>
      <c r="HS600" s="29"/>
      <c r="HT600" s="25"/>
      <c r="HU600" s="25"/>
      <c r="HV600" s="25"/>
      <c r="HX600" s="432"/>
      <c r="IG600" s="432"/>
      <c r="IH600" s="432"/>
      <c r="II600" s="432"/>
      <c r="IJ600" s="432"/>
      <c r="IK600" s="432"/>
      <c r="IL600" s="432"/>
      <c r="IM600" s="432"/>
      <c r="IN600" s="432"/>
      <c r="IO600" s="432"/>
      <c r="IP600" s="432"/>
      <c r="IQ600" s="432"/>
      <c r="IR600" s="432"/>
      <c r="IS600" s="432"/>
      <c r="IT600" s="432"/>
      <c r="IU600" s="432"/>
      <c r="IV600" s="432"/>
      <c r="IW600" s="432"/>
      <c r="IX600" s="432"/>
      <c r="IY600" s="432"/>
      <c r="IZ600" s="432"/>
      <c r="JA600" s="432"/>
      <c r="JB600" s="432"/>
      <c r="JC600" s="432"/>
      <c r="JD600" s="432"/>
      <c r="JE600" s="432"/>
      <c r="JF600" s="432"/>
      <c r="JG600" s="432"/>
      <c r="JH600" s="432"/>
      <c r="JI600" s="432"/>
      <c r="JJ600" s="432"/>
      <c r="JK600" s="432"/>
      <c r="JL600" s="432"/>
      <c r="JM600" s="432"/>
      <c r="JN600" s="432"/>
      <c r="JO600" s="432"/>
      <c r="JP600" s="432"/>
      <c r="JQ600" s="432"/>
      <c r="JR600" s="432"/>
      <c r="JS600" s="432"/>
      <c r="JT600" s="432"/>
      <c r="JU600" s="432"/>
    </row>
    <row r="601" spans="1:281" s="27" customFormat="1" ht="15" hidden="1" customHeight="1" x14ac:dyDescent="0.25">
      <c r="A601" s="432"/>
      <c r="B601" s="242"/>
      <c r="C601" s="29"/>
      <c r="D601" s="53"/>
      <c r="E601" s="29"/>
      <c r="F601" s="25"/>
      <c r="G601" s="121"/>
      <c r="I601" s="29"/>
      <c r="K601" s="52"/>
      <c r="M601" s="25"/>
      <c r="N601" s="55"/>
      <c r="P601" s="29"/>
      <c r="R601" s="29"/>
      <c r="T601" s="21"/>
      <c r="U601" s="21"/>
      <c r="V601" s="83"/>
      <c r="W601" s="83"/>
      <c r="X601" s="21"/>
      <c r="Y601" s="83"/>
      <c r="Z601" s="83"/>
      <c r="AA601" s="21"/>
      <c r="AB601" s="83"/>
      <c r="AC601" s="83"/>
      <c r="AD601" s="21"/>
      <c r="AE601" s="83"/>
      <c r="AF601" s="83"/>
      <c r="AG601" s="21"/>
      <c r="AH601" s="83"/>
      <c r="AI601" s="83"/>
      <c r="AJ601" s="21"/>
      <c r="AK601" s="83"/>
      <c r="AL601" s="83"/>
      <c r="AM601" s="21"/>
      <c r="AN601" s="83"/>
      <c r="AO601" s="83"/>
      <c r="AP601" s="21"/>
      <c r="AQ601" s="83"/>
      <c r="AR601" s="83"/>
      <c r="AS601" s="21"/>
      <c r="AT601" s="25"/>
      <c r="AU601" s="25"/>
      <c r="AV601" s="29"/>
      <c r="AW601" s="25"/>
      <c r="AX601" s="128"/>
      <c r="AY601" s="57"/>
      <c r="AZ601" s="6"/>
      <c r="BA601" s="54"/>
      <c r="BB601" s="54"/>
      <c r="BC601" s="6"/>
      <c r="BD601" s="54"/>
      <c r="BE601" s="54"/>
      <c r="BF601" s="121"/>
      <c r="BG601" s="54"/>
      <c r="BH601" s="28"/>
      <c r="BI601" s="128"/>
      <c r="BJ601" s="54"/>
      <c r="BK601" s="28"/>
      <c r="BL601" s="128"/>
      <c r="BM601" s="54"/>
      <c r="BN601" s="28"/>
      <c r="BO601" s="121"/>
      <c r="BP601" s="132"/>
      <c r="BQ601" s="56"/>
      <c r="BR601" s="25"/>
      <c r="BS601" s="25"/>
      <c r="BU601" s="121"/>
      <c r="BV601" s="25"/>
      <c r="BW601" s="242"/>
      <c r="BX601" s="121"/>
      <c r="BY601" s="25"/>
      <c r="CA601" s="121"/>
      <c r="CB601" s="25"/>
      <c r="CD601" s="121"/>
      <c r="CF601" s="28"/>
      <c r="CH601" s="241"/>
      <c r="CI601" s="28"/>
      <c r="CK601" s="433"/>
      <c r="CM601" s="121"/>
      <c r="CN601" s="241"/>
      <c r="CO601" s="241"/>
      <c r="CP601" s="241"/>
      <c r="CQ601" s="725"/>
      <c r="CR601" s="241"/>
      <c r="CS601" s="433"/>
      <c r="CT601" s="241"/>
      <c r="CU601" s="241"/>
      <c r="CV601" s="241"/>
      <c r="CW601" s="54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436"/>
      <c r="FJ601" s="668"/>
      <c r="FK601" s="668"/>
      <c r="FL601" s="668"/>
      <c r="FM601" s="668"/>
      <c r="FN601" s="668"/>
      <c r="FO601" s="668"/>
      <c r="FP601" s="668"/>
      <c r="FQ601" s="668"/>
      <c r="FR601" s="668"/>
      <c r="FS601" s="433"/>
      <c r="FT601" s="433"/>
      <c r="FU601" s="433"/>
      <c r="FV601" s="433"/>
      <c r="FW601" s="433"/>
      <c r="FX601" s="433"/>
      <c r="FY601" s="433"/>
      <c r="FZ601" s="433"/>
      <c r="GA601" s="433"/>
      <c r="GB601" s="433"/>
      <c r="GC601" s="433"/>
      <c r="GD601" s="433"/>
      <c r="GE601" s="433"/>
      <c r="GF601" s="433"/>
      <c r="GG601" s="241"/>
      <c r="GH601" s="65"/>
      <c r="GI601" s="65"/>
      <c r="GJ601" s="65"/>
      <c r="GK601" s="65"/>
      <c r="GL601" s="65"/>
      <c r="GM601" s="65"/>
      <c r="GN601" s="65"/>
      <c r="GO601" s="65"/>
      <c r="GP601" s="65"/>
      <c r="GQ601" s="65"/>
      <c r="GR601" s="65"/>
      <c r="GS601" s="65"/>
      <c r="GT601" s="65"/>
      <c r="GU601" s="65"/>
      <c r="GV601" s="65"/>
      <c r="GW601" s="65"/>
      <c r="GX601" s="65"/>
      <c r="GY601" s="65"/>
      <c r="GZ601" s="65"/>
      <c r="HA601" s="65"/>
      <c r="HB601" s="65"/>
      <c r="HC601" s="65"/>
      <c r="HD601" s="65"/>
      <c r="HE601" s="65"/>
      <c r="HF601" s="65"/>
      <c r="HG601" s="65"/>
      <c r="HH601" s="65"/>
      <c r="HI601" s="436"/>
      <c r="HJ601" s="65"/>
      <c r="HK601" s="436"/>
      <c r="HL601" s="37"/>
      <c r="HM601" s="65"/>
      <c r="HN601" s="436"/>
      <c r="HO601" s="134"/>
      <c r="HP601" s="25"/>
      <c r="HQ601" s="436"/>
      <c r="HR601" s="45"/>
      <c r="HS601" s="29"/>
      <c r="HT601" s="25"/>
      <c r="HU601" s="25"/>
      <c r="HV601" s="25"/>
      <c r="HX601" s="432"/>
      <c r="IG601" s="432"/>
      <c r="IH601" s="432"/>
      <c r="II601" s="432"/>
      <c r="IJ601" s="432"/>
      <c r="IK601" s="432"/>
      <c r="IL601" s="432"/>
      <c r="IM601" s="432"/>
      <c r="IN601" s="432"/>
      <c r="IO601" s="432"/>
      <c r="IP601" s="432"/>
      <c r="IQ601" s="432"/>
      <c r="IR601" s="432"/>
      <c r="IS601" s="432"/>
      <c r="IT601" s="432"/>
      <c r="IU601" s="432"/>
      <c r="IV601" s="432"/>
      <c r="IW601" s="432"/>
      <c r="IX601" s="432"/>
      <c r="IY601" s="432"/>
      <c r="IZ601" s="432"/>
      <c r="JA601" s="432"/>
      <c r="JB601" s="432"/>
      <c r="JC601" s="432"/>
      <c r="JD601" s="432"/>
      <c r="JE601" s="432"/>
      <c r="JF601" s="432"/>
      <c r="JG601" s="432"/>
      <c r="JH601" s="432"/>
      <c r="JI601" s="432"/>
      <c r="JJ601" s="432"/>
      <c r="JK601" s="432"/>
      <c r="JL601" s="432"/>
      <c r="JM601" s="432"/>
      <c r="JN601" s="432"/>
      <c r="JO601" s="432"/>
      <c r="JP601" s="432"/>
      <c r="JQ601" s="432"/>
      <c r="JR601" s="432"/>
      <c r="JS601" s="432"/>
      <c r="JT601" s="432"/>
      <c r="JU601" s="432"/>
    </row>
    <row r="602" spans="1:281" s="27" customFormat="1" ht="15" hidden="1" customHeight="1" x14ac:dyDescent="0.25">
      <c r="A602" s="432"/>
      <c r="B602" s="242"/>
      <c r="C602" s="29"/>
      <c r="D602" s="53"/>
      <c r="E602" s="29"/>
      <c r="F602" s="25"/>
      <c r="G602" s="121"/>
      <c r="I602" s="29"/>
      <c r="K602" s="52"/>
      <c r="M602" s="25"/>
      <c r="N602" s="55"/>
      <c r="P602" s="29"/>
      <c r="R602" s="29"/>
      <c r="T602" s="21"/>
      <c r="U602" s="21"/>
      <c r="V602" s="83"/>
      <c r="W602" s="83"/>
      <c r="X602" s="21"/>
      <c r="Y602" s="83"/>
      <c r="Z602" s="83"/>
      <c r="AA602" s="21"/>
      <c r="AB602" s="83"/>
      <c r="AC602" s="83"/>
      <c r="AD602" s="21"/>
      <c r="AE602" s="83"/>
      <c r="AF602" s="83"/>
      <c r="AG602" s="21"/>
      <c r="AH602" s="83"/>
      <c r="AI602" s="83"/>
      <c r="AJ602" s="21"/>
      <c r="AK602" s="83"/>
      <c r="AL602" s="83"/>
      <c r="AM602" s="21"/>
      <c r="AN602" s="83"/>
      <c r="AO602" s="83"/>
      <c r="AP602" s="21"/>
      <c r="AQ602" s="83"/>
      <c r="AR602" s="83"/>
      <c r="AS602" s="21"/>
      <c r="AT602" s="25"/>
      <c r="AU602" s="25"/>
      <c r="AV602" s="29"/>
      <c r="AW602" s="25"/>
      <c r="AX602" s="128"/>
      <c r="AY602" s="57"/>
      <c r="AZ602" s="6"/>
      <c r="BA602" s="54"/>
      <c r="BB602" s="54"/>
      <c r="BC602" s="6"/>
      <c r="BD602" s="54"/>
      <c r="BE602" s="54"/>
      <c r="BF602" s="121"/>
      <c r="BG602" s="54"/>
      <c r="BH602" s="28"/>
      <c r="BI602" s="128"/>
      <c r="BJ602" s="54"/>
      <c r="BK602" s="28"/>
      <c r="BL602" s="128"/>
      <c r="BM602" s="54"/>
      <c r="BN602" s="28"/>
      <c r="BO602" s="121"/>
      <c r="BP602" s="132"/>
      <c r="BQ602" s="56"/>
      <c r="BR602" s="25"/>
      <c r="BS602" s="25"/>
      <c r="BU602" s="121"/>
      <c r="BV602" s="25"/>
      <c r="BW602" s="242"/>
      <c r="BX602" s="121"/>
      <c r="BY602" s="25"/>
      <c r="CA602" s="121"/>
      <c r="CB602" s="25"/>
      <c r="CD602" s="121"/>
      <c r="CF602" s="28"/>
      <c r="CH602" s="241"/>
      <c r="CI602" s="28"/>
      <c r="CK602" s="433"/>
      <c r="CM602" s="121"/>
      <c r="CN602" s="241"/>
      <c r="CO602" s="241"/>
      <c r="CP602" s="241"/>
      <c r="CQ602" s="725"/>
      <c r="CR602" s="241"/>
      <c r="CS602" s="433"/>
      <c r="CT602" s="241"/>
      <c r="CU602" s="241"/>
      <c r="CV602" s="241"/>
      <c r="CW602" s="54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436"/>
      <c r="FJ602" s="668"/>
      <c r="FK602" s="668"/>
      <c r="FL602" s="668"/>
      <c r="FM602" s="668"/>
      <c r="FN602" s="668"/>
      <c r="FO602" s="668"/>
      <c r="FP602" s="668"/>
      <c r="FQ602" s="668"/>
      <c r="FR602" s="668"/>
      <c r="FS602" s="433"/>
      <c r="FT602" s="433"/>
      <c r="FU602" s="433"/>
      <c r="FV602" s="433"/>
      <c r="FW602" s="433"/>
      <c r="FX602" s="433"/>
      <c r="FY602" s="433"/>
      <c r="FZ602" s="433"/>
      <c r="GA602" s="433"/>
      <c r="GB602" s="433"/>
      <c r="GC602" s="433"/>
      <c r="GD602" s="433"/>
      <c r="GE602" s="433"/>
      <c r="GF602" s="433"/>
      <c r="GG602" s="241"/>
      <c r="GH602" s="65"/>
      <c r="GI602" s="65"/>
      <c r="GJ602" s="65"/>
      <c r="GK602" s="65"/>
      <c r="GL602" s="65"/>
      <c r="GM602" s="65"/>
      <c r="GN602" s="65"/>
      <c r="GO602" s="65"/>
      <c r="GP602" s="65"/>
      <c r="GQ602" s="65"/>
      <c r="GR602" s="65"/>
      <c r="GS602" s="65"/>
      <c r="GT602" s="65"/>
      <c r="GU602" s="65"/>
      <c r="GV602" s="65"/>
      <c r="GW602" s="65"/>
      <c r="GX602" s="65"/>
      <c r="GY602" s="65"/>
      <c r="GZ602" s="65"/>
      <c r="HA602" s="65"/>
      <c r="HB602" s="65"/>
      <c r="HC602" s="65"/>
      <c r="HD602" s="65"/>
      <c r="HE602" s="65"/>
      <c r="HF602" s="65"/>
      <c r="HG602" s="65"/>
      <c r="HH602" s="65"/>
      <c r="HI602" s="436"/>
      <c r="HJ602" s="65"/>
      <c r="HK602" s="436"/>
      <c r="HL602" s="37"/>
      <c r="HM602" s="65"/>
      <c r="HN602" s="436"/>
      <c r="HO602" s="134"/>
      <c r="HP602" s="25"/>
      <c r="HQ602" s="436"/>
      <c r="HR602" s="45"/>
      <c r="HS602" s="29"/>
      <c r="HT602" s="25"/>
      <c r="HU602" s="25"/>
      <c r="HV602" s="25"/>
      <c r="HX602" s="432"/>
      <c r="IG602" s="432"/>
      <c r="IH602" s="432"/>
      <c r="II602" s="432"/>
      <c r="IJ602" s="432"/>
      <c r="IK602" s="432"/>
      <c r="IL602" s="432"/>
      <c r="IM602" s="432"/>
      <c r="IN602" s="432"/>
      <c r="IO602" s="432"/>
      <c r="IP602" s="432"/>
      <c r="IQ602" s="432"/>
      <c r="IR602" s="432"/>
      <c r="IS602" s="432"/>
      <c r="IT602" s="432"/>
      <c r="IU602" s="432"/>
      <c r="IV602" s="432"/>
      <c r="IW602" s="432"/>
      <c r="IX602" s="432"/>
      <c r="IY602" s="432"/>
      <c r="IZ602" s="432"/>
      <c r="JA602" s="432"/>
      <c r="JB602" s="432"/>
      <c r="JC602" s="432"/>
      <c r="JD602" s="432"/>
      <c r="JE602" s="432"/>
      <c r="JF602" s="432"/>
      <c r="JG602" s="432"/>
      <c r="JH602" s="432"/>
      <c r="JI602" s="432"/>
      <c r="JJ602" s="432"/>
      <c r="JK602" s="432"/>
      <c r="JL602" s="432"/>
      <c r="JM602" s="432"/>
      <c r="JN602" s="432"/>
      <c r="JO602" s="432"/>
      <c r="JP602" s="432"/>
      <c r="JQ602" s="432"/>
      <c r="JR602" s="432"/>
      <c r="JS602" s="432"/>
      <c r="JT602" s="432"/>
      <c r="JU602" s="432"/>
    </row>
    <row r="603" spans="1:281" s="27" customFormat="1" ht="15" hidden="1" customHeight="1" x14ac:dyDescent="0.25">
      <c r="A603" s="432"/>
      <c r="B603" s="242"/>
      <c r="C603" s="29"/>
      <c r="D603" s="53"/>
      <c r="E603" s="29"/>
      <c r="F603" s="25"/>
      <c r="G603" s="121"/>
      <c r="I603" s="29"/>
      <c r="K603" s="52"/>
      <c r="M603" s="25"/>
      <c r="N603" s="55"/>
      <c r="P603" s="29"/>
      <c r="R603" s="29"/>
      <c r="T603" s="21"/>
      <c r="U603" s="21"/>
      <c r="V603" s="83"/>
      <c r="W603" s="83"/>
      <c r="X603" s="21"/>
      <c r="Y603" s="83"/>
      <c r="Z603" s="83"/>
      <c r="AA603" s="21"/>
      <c r="AB603" s="83"/>
      <c r="AC603" s="83"/>
      <c r="AD603" s="21"/>
      <c r="AE603" s="83"/>
      <c r="AF603" s="83"/>
      <c r="AG603" s="21"/>
      <c r="AH603" s="83"/>
      <c r="AI603" s="83"/>
      <c r="AJ603" s="21"/>
      <c r="AK603" s="83"/>
      <c r="AL603" s="83"/>
      <c r="AM603" s="21"/>
      <c r="AN603" s="83"/>
      <c r="AO603" s="83"/>
      <c r="AP603" s="21"/>
      <c r="AQ603" s="83"/>
      <c r="AR603" s="83"/>
      <c r="AS603" s="21"/>
      <c r="AT603" s="25"/>
      <c r="AU603" s="25"/>
      <c r="AV603" s="29"/>
      <c r="AW603" s="25"/>
      <c r="AX603" s="128"/>
      <c r="AY603" s="57"/>
      <c r="AZ603" s="6"/>
      <c r="BA603" s="54"/>
      <c r="BB603" s="54"/>
      <c r="BC603" s="6"/>
      <c r="BD603" s="54"/>
      <c r="BE603" s="54"/>
      <c r="BF603" s="121"/>
      <c r="BG603" s="54"/>
      <c r="BH603" s="28"/>
      <c r="BI603" s="128"/>
      <c r="BJ603" s="54"/>
      <c r="BK603" s="28"/>
      <c r="BL603" s="128"/>
      <c r="BM603" s="54"/>
      <c r="BN603" s="28"/>
      <c r="BO603" s="121"/>
      <c r="BP603" s="132"/>
      <c r="BQ603" s="56"/>
      <c r="BR603" s="25"/>
      <c r="BS603" s="25"/>
      <c r="BU603" s="121"/>
      <c r="BV603" s="25"/>
      <c r="BW603" s="242"/>
      <c r="BX603" s="121"/>
      <c r="BY603" s="25"/>
      <c r="CA603" s="121"/>
      <c r="CB603" s="25"/>
      <c r="CD603" s="121"/>
      <c r="CF603" s="28"/>
      <c r="CH603" s="241"/>
      <c r="CI603" s="28"/>
      <c r="CK603" s="433"/>
      <c r="CM603" s="121"/>
      <c r="CN603" s="241"/>
      <c r="CO603" s="241"/>
      <c r="CP603" s="241"/>
      <c r="CQ603" s="725"/>
      <c r="CR603" s="241"/>
      <c r="CS603" s="433"/>
      <c r="CT603" s="241"/>
      <c r="CU603" s="241"/>
      <c r="CV603" s="241"/>
      <c r="CW603" s="54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436"/>
      <c r="FJ603" s="668"/>
      <c r="FK603" s="668"/>
      <c r="FL603" s="668"/>
      <c r="FM603" s="668"/>
      <c r="FN603" s="668"/>
      <c r="FO603" s="668"/>
      <c r="FP603" s="668"/>
      <c r="FQ603" s="668"/>
      <c r="FR603" s="668"/>
      <c r="FS603" s="433"/>
      <c r="FT603" s="433"/>
      <c r="FU603" s="433"/>
      <c r="FV603" s="433"/>
      <c r="FW603" s="433"/>
      <c r="FX603" s="433"/>
      <c r="FY603" s="433"/>
      <c r="FZ603" s="433"/>
      <c r="GA603" s="433"/>
      <c r="GB603" s="433"/>
      <c r="GC603" s="433"/>
      <c r="GD603" s="433"/>
      <c r="GE603" s="433"/>
      <c r="GF603" s="433"/>
      <c r="GG603" s="241"/>
      <c r="GH603" s="65"/>
      <c r="GI603" s="65"/>
      <c r="GJ603" s="65"/>
      <c r="GK603" s="65"/>
      <c r="GL603" s="65"/>
      <c r="GM603" s="65"/>
      <c r="GN603" s="65"/>
      <c r="GO603" s="65"/>
      <c r="GP603" s="65"/>
      <c r="GQ603" s="65"/>
      <c r="GR603" s="65"/>
      <c r="GS603" s="65"/>
      <c r="GT603" s="65"/>
      <c r="GU603" s="65"/>
      <c r="GV603" s="65"/>
      <c r="GW603" s="65"/>
      <c r="GX603" s="65"/>
      <c r="GY603" s="65"/>
      <c r="GZ603" s="65"/>
      <c r="HA603" s="65"/>
      <c r="HB603" s="65"/>
      <c r="HC603" s="65"/>
      <c r="HD603" s="65"/>
      <c r="HE603" s="65"/>
      <c r="HF603" s="65"/>
      <c r="HG603" s="65"/>
      <c r="HH603" s="65"/>
      <c r="HI603" s="436"/>
      <c r="HJ603" s="65"/>
      <c r="HK603" s="436"/>
      <c r="HL603" s="37"/>
      <c r="HM603" s="65"/>
      <c r="HN603" s="436"/>
      <c r="HO603" s="134"/>
      <c r="HP603" s="25"/>
      <c r="HQ603" s="436"/>
      <c r="HR603" s="45"/>
      <c r="HS603" s="29"/>
      <c r="HT603" s="25"/>
      <c r="HU603" s="25"/>
      <c r="HV603" s="25"/>
      <c r="HX603" s="432"/>
      <c r="IG603" s="432"/>
      <c r="IH603" s="432"/>
      <c r="II603" s="432"/>
      <c r="IJ603" s="432"/>
      <c r="IK603" s="432"/>
      <c r="IL603" s="432"/>
      <c r="IM603" s="432"/>
      <c r="IN603" s="432"/>
      <c r="IO603" s="432"/>
      <c r="IP603" s="432"/>
      <c r="IQ603" s="432"/>
      <c r="IR603" s="432"/>
      <c r="IS603" s="432"/>
      <c r="IT603" s="432"/>
      <c r="IU603" s="432"/>
      <c r="IV603" s="432"/>
      <c r="IW603" s="432"/>
      <c r="IX603" s="432"/>
      <c r="IY603" s="432"/>
      <c r="IZ603" s="432"/>
      <c r="JA603" s="432"/>
      <c r="JB603" s="432"/>
      <c r="JC603" s="432"/>
      <c r="JD603" s="432"/>
      <c r="JE603" s="432"/>
      <c r="JF603" s="432"/>
      <c r="JG603" s="432"/>
      <c r="JH603" s="432"/>
      <c r="JI603" s="432"/>
      <c r="JJ603" s="432"/>
      <c r="JK603" s="432"/>
      <c r="JL603" s="432"/>
      <c r="JM603" s="432"/>
      <c r="JN603" s="432"/>
      <c r="JO603" s="432"/>
      <c r="JP603" s="432"/>
      <c r="JQ603" s="432"/>
      <c r="JR603" s="432"/>
      <c r="JS603" s="432"/>
      <c r="JT603" s="432"/>
      <c r="JU603" s="432"/>
    </row>
    <row r="604" spans="1:281" s="27" customFormat="1" ht="15" hidden="1" customHeight="1" x14ac:dyDescent="0.25">
      <c r="A604" s="432"/>
      <c r="B604" s="242"/>
      <c r="C604" s="29"/>
      <c r="D604" s="53"/>
      <c r="E604" s="29"/>
      <c r="F604" s="25"/>
      <c r="G604" s="121"/>
      <c r="I604" s="29"/>
      <c r="K604" s="52"/>
      <c r="M604" s="25"/>
      <c r="N604" s="55"/>
      <c r="P604" s="29"/>
      <c r="R604" s="29"/>
      <c r="T604" s="21"/>
      <c r="U604" s="21"/>
      <c r="V604" s="83"/>
      <c r="W604" s="83"/>
      <c r="X604" s="21"/>
      <c r="Y604" s="83"/>
      <c r="Z604" s="83"/>
      <c r="AA604" s="21"/>
      <c r="AB604" s="83"/>
      <c r="AC604" s="83"/>
      <c r="AD604" s="21"/>
      <c r="AE604" s="83"/>
      <c r="AF604" s="83"/>
      <c r="AG604" s="21"/>
      <c r="AH604" s="83"/>
      <c r="AI604" s="83"/>
      <c r="AJ604" s="21"/>
      <c r="AK604" s="83"/>
      <c r="AL604" s="83"/>
      <c r="AM604" s="21"/>
      <c r="AN604" s="83"/>
      <c r="AO604" s="83"/>
      <c r="AP604" s="21"/>
      <c r="AQ604" s="83"/>
      <c r="AR604" s="83"/>
      <c r="AS604" s="21"/>
      <c r="AT604" s="25"/>
      <c r="AU604" s="25"/>
      <c r="AV604" s="29"/>
      <c r="AW604" s="25"/>
      <c r="AX604" s="128"/>
      <c r="AY604" s="57"/>
      <c r="AZ604" s="6"/>
      <c r="BA604" s="54"/>
      <c r="BB604" s="54"/>
      <c r="BC604" s="6"/>
      <c r="BD604" s="54"/>
      <c r="BE604" s="54"/>
      <c r="BF604" s="121"/>
      <c r="BG604" s="54"/>
      <c r="BH604" s="28"/>
      <c r="BI604" s="128"/>
      <c r="BJ604" s="54"/>
      <c r="BK604" s="28"/>
      <c r="BL604" s="128"/>
      <c r="BM604" s="54"/>
      <c r="BN604" s="28"/>
      <c r="BO604" s="121"/>
      <c r="BP604" s="132"/>
      <c r="BQ604" s="56"/>
      <c r="BR604" s="25"/>
      <c r="BS604" s="25"/>
      <c r="BU604" s="121"/>
      <c r="BV604" s="25"/>
      <c r="BW604" s="242"/>
      <c r="BX604" s="121"/>
      <c r="BY604" s="25"/>
      <c r="CA604" s="121"/>
      <c r="CB604" s="25"/>
      <c r="CD604" s="121"/>
      <c r="CF604" s="28"/>
      <c r="CH604" s="241"/>
      <c r="CI604" s="28"/>
      <c r="CK604" s="433"/>
      <c r="CM604" s="121"/>
      <c r="CN604" s="241"/>
      <c r="CO604" s="241"/>
      <c r="CP604" s="241"/>
      <c r="CQ604" s="725"/>
      <c r="CR604" s="241"/>
      <c r="CS604" s="433"/>
      <c r="CT604" s="241"/>
      <c r="CU604" s="241"/>
      <c r="CV604" s="241"/>
      <c r="CW604" s="54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436"/>
      <c r="FJ604" s="668"/>
      <c r="FK604" s="668"/>
      <c r="FL604" s="668"/>
      <c r="FM604" s="668"/>
      <c r="FN604" s="668"/>
      <c r="FO604" s="668"/>
      <c r="FP604" s="668"/>
      <c r="FQ604" s="668"/>
      <c r="FR604" s="668"/>
      <c r="FS604" s="433"/>
      <c r="FT604" s="433"/>
      <c r="FU604" s="433"/>
      <c r="FV604" s="433"/>
      <c r="FW604" s="433"/>
      <c r="FX604" s="433"/>
      <c r="FY604" s="433"/>
      <c r="FZ604" s="433"/>
      <c r="GA604" s="433"/>
      <c r="GB604" s="433"/>
      <c r="GC604" s="433"/>
      <c r="GD604" s="433"/>
      <c r="GE604" s="433"/>
      <c r="GF604" s="433"/>
      <c r="GG604" s="241"/>
      <c r="GH604" s="65"/>
      <c r="GI604" s="65"/>
      <c r="GJ604" s="65"/>
      <c r="GK604" s="65"/>
      <c r="GL604" s="65"/>
      <c r="GM604" s="65"/>
      <c r="GN604" s="65"/>
      <c r="GO604" s="65"/>
      <c r="GP604" s="65"/>
      <c r="GQ604" s="65"/>
      <c r="GR604" s="65"/>
      <c r="GS604" s="65"/>
      <c r="GT604" s="65"/>
      <c r="GU604" s="65"/>
      <c r="GV604" s="65"/>
      <c r="GW604" s="65"/>
      <c r="GX604" s="65"/>
      <c r="GY604" s="65"/>
      <c r="GZ604" s="65"/>
      <c r="HA604" s="65"/>
      <c r="HB604" s="65"/>
      <c r="HC604" s="65"/>
      <c r="HD604" s="65"/>
      <c r="HE604" s="65"/>
      <c r="HF604" s="65"/>
      <c r="HG604" s="65"/>
      <c r="HH604" s="65"/>
      <c r="HI604" s="436"/>
      <c r="HJ604" s="65"/>
      <c r="HK604" s="436"/>
      <c r="HL604" s="37"/>
      <c r="HM604" s="65"/>
      <c r="HN604" s="436"/>
      <c r="HO604" s="134"/>
      <c r="HP604" s="25"/>
      <c r="HQ604" s="436"/>
      <c r="HR604" s="45"/>
      <c r="HS604" s="29"/>
      <c r="HT604" s="25"/>
      <c r="HU604" s="25"/>
      <c r="HV604" s="25"/>
      <c r="HX604" s="432"/>
      <c r="IG604" s="432"/>
      <c r="IH604" s="432"/>
      <c r="II604" s="432"/>
      <c r="IJ604" s="432"/>
      <c r="IK604" s="432"/>
      <c r="IL604" s="432"/>
      <c r="IM604" s="432"/>
      <c r="IN604" s="432"/>
      <c r="IO604" s="432"/>
      <c r="IP604" s="432"/>
      <c r="IQ604" s="432"/>
      <c r="IR604" s="432"/>
      <c r="IS604" s="432"/>
      <c r="IT604" s="432"/>
      <c r="IU604" s="432"/>
      <c r="IV604" s="432"/>
      <c r="IW604" s="432"/>
      <c r="IX604" s="432"/>
      <c r="IY604" s="432"/>
      <c r="IZ604" s="432"/>
      <c r="JA604" s="432"/>
      <c r="JB604" s="432"/>
      <c r="JC604" s="432"/>
      <c r="JD604" s="432"/>
      <c r="JE604" s="432"/>
      <c r="JF604" s="432"/>
      <c r="JG604" s="432"/>
      <c r="JH604" s="432"/>
      <c r="JI604" s="432"/>
      <c r="JJ604" s="432"/>
      <c r="JK604" s="432"/>
      <c r="JL604" s="432"/>
      <c r="JM604" s="432"/>
      <c r="JN604" s="432"/>
      <c r="JO604" s="432"/>
      <c r="JP604" s="432"/>
      <c r="JQ604" s="432"/>
      <c r="JR604" s="432"/>
      <c r="JS604" s="432"/>
      <c r="JT604" s="432"/>
      <c r="JU604" s="432"/>
    </row>
    <row r="605" spans="1:281" s="27" customFormat="1" ht="15" hidden="1" customHeight="1" x14ac:dyDescent="0.25">
      <c r="A605" s="432"/>
      <c r="B605" s="242"/>
      <c r="C605" s="29"/>
      <c r="D605" s="58"/>
      <c r="E605" s="29"/>
      <c r="F605" s="25"/>
      <c r="G605" s="121"/>
      <c r="I605" s="29"/>
      <c r="K605" s="52"/>
      <c r="M605" s="25"/>
      <c r="N605" s="55"/>
      <c r="P605" s="29"/>
      <c r="R605" s="29"/>
      <c r="T605" s="21"/>
      <c r="U605" s="21"/>
      <c r="V605" s="83"/>
      <c r="W605" s="83"/>
      <c r="X605" s="21"/>
      <c r="Y605" s="83"/>
      <c r="Z605" s="83"/>
      <c r="AA605" s="21"/>
      <c r="AB605" s="83"/>
      <c r="AC605" s="83"/>
      <c r="AD605" s="21"/>
      <c r="AE605" s="83"/>
      <c r="AF605" s="83"/>
      <c r="AG605" s="21"/>
      <c r="AH605" s="83"/>
      <c r="AI605" s="83"/>
      <c r="AJ605" s="21"/>
      <c r="AK605" s="83"/>
      <c r="AL605" s="83"/>
      <c r="AM605" s="21"/>
      <c r="AN605" s="83"/>
      <c r="AO605" s="83"/>
      <c r="AP605" s="21"/>
      <c r="AQ605" s="83"/>
      <c r="AR605" s="83"/>
      <c r="AS605" s="21"/>
      <c r="AT605" s="25"/>
      <c r="AU605" s="25"/>
      <c r="AV605" s="29"/>
      <c r="AW605" s="25"/>
      <c r="AX605" s="128"/>
      <c r="AY605" s="57"/>
      <c r="AZ605" s="6"/>
      <c r="BA605" s="54"/>
      <c r="BB605" s="54"/>
      <c r="BC605" s="6"/>
      <c r="BD605" s="54"/>
      <c r="BE605" s="54"/>
      <c r="BF605" s="121"/>
      <c r="BG605" s="54"/>
      <c r="BH605" s="28"/>
      <c r="BI605" s="128"/>
      <c r="BJ605" s="54"/>
      <c r="BK605" s="28"/>
      <c r="BL605" s="128"/>
      <c r="BM605" s="54"/>
      <c r="BN605" s="28"/>
      <c r="BO605" s="121"/>
      <c r="BP605" s="132"/>
      <c r="BQ605" s="56"/>
      <c r="BR605" s="25"/>
      <c r="BS605" s="25"/>
      <c r="BU605" s="121"/>
      <c r="BV605" s="25"/>
      <c r="BW605" s="242"/>
      <c r="BX605" s="121"/>
      <c r="BY605" s="25"/>
      <c r="CA605" s="121"/>
      <c r="CB605" s="25"/>
      <c r="CD605" s="121"/>
      <c r="CF605" s="28"/>
      <c r="CH605" s="241"/>
      <c r="CI605" s="28"/>
      <c r="CK605" s="433"/>
      <c r="CM605" s="121"/>
      <c r="CN605" s="241"/>
      <c r="CO605" s="241"/>
      <c r="CP605" s="241"/>
      <c r="CQ605" s="725"/>
      <c r="CR605" s="241"/>
      <c r="CS605" s="433"/>
      <c r="CT605" s="241"/>
      <c r="CU605" s="241"/>
      <c r="CV605" s="241"/>
      <c r="CW605" s="54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436"/>
      <c r="FJ605" s="668"/>
      <c r="FK605" s="668"/>
      <c r="FL605" s="668"/>
      <c r="FM605" s="668"/>
      <c r="FN605" s="668"/>
      <c r="FO605" s="668"/>
      <c r="FP605" s="668"/>
      <c r="FQ605" s="668"/>
      <c r="FR605" s="668"/>
      <c r="FS605" s="433"/>
      <c r="FT605" s="433"/>
      <c r="FU605" s="433"/>
      <c r="FV605" s="433"/>
      <c r="FW605" s="433"/>
      <c r="FX605" s="433"/>
      <c r="FY605" s="433"/>
      <c r="FZ605" s="433"/>
      <c r="GA605" s="433"/>
      <c r="GB605" s="433"/>
      <c r="GC605" s="433"/>
      <c r="GD605" s="433"/>
      <c r="GE605" s="433"/>
      <c r="GF605" s="433"/>
      <c r="GG605" s="241"/>
      <c r="GH605" s="65"/>
      <c r="GI605" s="65"/>
      <c r="GJ605" s="65"/>
      <c r="GK605" s="65"/>
      <c r="GL605" s="65"/>
      <c r="GM605" s="65"/>
      <c r="GN605" s="65"/>
      <c r="GO605" s="65"/>
      <c r="GP605" s="65"/>
      <c r="GQ605" s="65"/>
      <c r="GR605" s="65"/>
      <c r="GS605" s="65"/>
      <c r="GT605" s="65"/>
      <c r="GU605" s="65"/>
      <c r="GV605" s="65"/>
      <c r="GW605" s="65"/>
      <c r="GX605" s="65"/>
      <c r="GY605" s="65"/>
      <c r="GZ605" s="65"/>
      <c r="HA605" s="65"/>
      <c r="HB605" s="65"/>
      <c r="HC605" s="65"/>
      <c r="HD605" s="65"/>
      <c r="HE605" s="65"/>
      <c r="HF605" s="65"/>
      <c r="HG605" s="65"/>
      <c r="HH605" s="65"/>
      <c r="HI605" s="436"/>
      <c r="HJ605" s="65"/>
      <c r="HK605" s="436"/>
      <c r="HL605" s="37"/>
      <c r="HM605" s="65"/>
      <c r="HN605" s="436"/>
      <c r="HO605" s="134"/>
      <c r="HP605" s="25"/>
      <c r="HQ605" s="436"/>
      <c r="HR605" s="45"/>
      <c r="HS605" s="29"/>
      <c r="HT605" s="25"/>
      <c r="HU605" s="25"/>
      <c r="HV605" s="25"/>
      <c r="HX605" s="432"/>
      <c r="IG605" s="432"/>
      <c r="IH605" s="432"/>
      <c r="II605" s="432"/>
      <c r="IJ605" s="432"/>
      <c r="IK605" s="432"/>
      <c r="IL605" s="432"/>
      <c r="IM605" s="432"/>
      <c r="IN605" s="432"/>
      <c r="IO605" s="432"/>
      <c r="IP605" s="432"/>
      <c r="IQ605" s="432"/>
      <c r="IR605" s="432"/>
      <c r="IS605" s="432"/>
      <c r="IT605" s="432"/>
      <c r="IU605" s="432"/>
      <c r="IV605" s="432"/>
      <c r="IW605" s="432"/>
      <c r="IX605" s="432"/>
      <c r="IY605" s="432"/>
      <c r="IZ605" s="432"/>
      <c r="JA605" s="432"/>
      <c r="JB605" s="432"/>
      <c r="JC605" s="432"/>
      <c r="JD605" s="432"/>
      <c r="JE605" s="432"/>
      <c r="JF605" s="432"/>
      <c r="JG605" s="432"/>
      <c r="JH605" s="432"/>
      <c r="JI605" s="432"/>
      <c r="JJ605" s="432"/>
      <c r="JK605" s="432"/>
      <c r="JL605" s="432"/>
      <c r="JM605" s="432"/>
      <c r="JN605" s="432"/>
      <c r="JO605" s="432"/>
      <c r="JP605" s="432"/>
      <c r="JQ605" s="432"/>
      <c r="JR605" s="432"/>
      <c r="JS605" s="432"/>
      <c r="JT605" s="432"/>
      <c r="JU605" s="432"/>
    </row>
    <row r="606" spans="1:281" s="27" customFormat="1" ht="15" hidden="1" customHeight="1" x14ac:dyDescent="0.25">
      <c r="A606" s="432"/>
      <c r="B606" s="242"/>
      <c r="C606" s="29"/>
      <c r="D606" s="58"/>
      <c r="E606" s="29"/>
      <c r="F606" s="25"/>
      <c r="G606" s="121"/>
      <c r="I606" s="29"/>
      <c r="K606" s="52"/>
      <c r="M606" s="25"/>
      <c r="N606" s="55"/>
      <c r="P606" s="29"/>
      <c r="R606" s="29"/>
      <c r="T606" s="21"/>
      <c r="U606" s="21"/>
      <c r="V606" s="83"/>
      <c r="W606" s="83"/>
      <c r="X606" s="21"/>
      <c r="Y606" s="83"/>
      <c r="Z606" s="83"/>
      <c r="AA606" s="21"/>
      <c r="AB606" s="83"/>
      <c r="AC606" s="83"/>
      <c r="AD606" s="21"/>
      <c r="AE606" s="83"/>
      <c r="AF606" s="83"/>
      <c r="AG606" s="21"/>
      <c r="AH606" s="83"/>
      <c r="AI606" s="83"/>
      <c r="AJ606" s="21"/>
      <c r="AK606" s="83"/>
      <c r="AL606" s="83"/>
      <c r="AM606" s="21"/>
      <c r="AN606" s="83"/>
      <c r="AO606" s="83"/>
      <c r="AP606" s="21"/>
      <c r="AQ606" s="83"/>
      <c r="AR606" s="83"/>
      <c r="AS606" s="21"/>
      <c r="AT606" s="25"/>
      <c r="AU606" s="25"/>
      <c r="AV606" s="29"/>
      <c r="AW606" s="25"/>
      <c r="AX606" s="128"/>
      <c r="AY606" s="57"/>
      <c r="AZ606" s="6"/>
      <c r="BA606" s="54"/>
      <c r="BB606" s="54"/>
      <c r="BC606" s="6"/>
      <c r="BD606" s="54"/>
      <c r="BE606" s="54"/>
      <c r="BF606" s="121"/>
      <c r="BG606" s="54"/>
      <c r="BH606" s="28"/>
      <c r="BI606" s="128"/>
      <c r="BJ606" s="54"/>
      <c r="BK606" s="28"/>
      <c r="BL606" s="128"/>
      <c r="BM606" s="54"/>
      <c r="BN606" s="28"/>
      <c r="BO606" s="121"/>
      <c r="BP606" s="132"/>
      <c r="BQ606" s="56"/>
      <c r="BR606" s="25"/>
      <c r="BS606" s="25"/>
      <c r="BU606" s="121"/>
      <c r="BV606" s="25"/>
      <c r="BW606" s="242"/>
      <c r="BX606" s="121"/>
      <c r="BY606" s="25"/>
      <c r="CA606" s="121"/>
      <c r="CB606" s="25"/>
      <c r="CD606" s="121"/>
      <c r="CF606" s="28"/>
      <c r="CH606" s="241"/>
      <c r="CI606" s="28"/>
      <c r="CK606" s="433"/>
      <c r="CM606" s="121"/>
      <c r="CN606" s="241"/>
      <c r="CO606" s="241"/>
      <c r="CP606" s="241"/>
      <c r="CQ606" s="725"/>
      <c r="CR606" s="241"/>
      <c r="CS606" s="433"/>
      <c r="CT606" s="241"/>
      <c r="CU606" s="241"/>
      <c r="CV606" s="241"/>
      <c r="CW606" s="54"/>
      <c r="CX606" s="241"/>
      <c r="CY606" s="241"/>
      <c r="CZ606" s="241"/>
      <c r="DA606" s="241"/>
      <c r="DB606" s="241"/>
      <c r="DC606" s="241"/>
      <c r="DD606" s="241"/>
      <c r="DE606" s="241"/>
      <c r="DF606" s="241"/>
      <c r="DG606" s="241"/>
      <c r="DH606" s="241"/>
      <c r="DI606" s="241"/>
      <c r="DJ606" s="241"/>
      <c r="DK606" s="241"/>
      <c r="DL606" s="241"/>
      <c r="DM606" s="241"/>
      <c r="DN606" s="241"/>
      <c r="DO606" s="241"/>
      <c r="DP606" s="241"/>
      <c r="DQ606" s="241"/>
      <c r="DR606" s="241"/>
      <c r="DS606" s="241"/>
      <c r="DT606" s="241"/>
      <c r="DU606" s="241"/>
      <c r="DV606" s="241"/>
      <c r="DW606" s="241"/>
      <c r="DX606" s="241"/>
      <c r="DY606" s="241"/>
      <c r="DZ606" s="241"/>
      <c r="EA606" s="241"/>
      <c r="EB606" s="241"/>
      <c r="EC606" s="241"/>
      <c r="ED606" s="241"/>
      <c r="EE606" s="241"/>
      <c r="EF606" s="241"/>
      <c r="EG606" s="241"/>
      <c r="EH606" s="241"/>
      <c r="EI606" s="241"/>
      <c r="EJ606" s="241"/>
      <c r="EK606" s="241"/>
      <c r="EL606" s="241"/>
      <c r="EM606" s="241"/>
      <c r="EN606" s="241"/>
      <c r="EO606" s="241"/>
      <c r="EP606" s="241"/>
      <c r="EQ606" s="241"/>
      <c r="ER606" s="241"/>
      <c r="ES606" s="241"/>
      <c r="ET606" s="241"/>
      <c r="EU606" s="241"/>
      <c r="EV606" s="241"/>
      <c r="EW606" s="241"/>
      <c r="EX606" s="241"/>
      <c r="EY606" s="241"/>
      <c r="EZ606" s="241"/>
      <c r="FA606" s="241"/>
      <c r="FB606" s="241"/>
      <c r="FC606" s="241"/>
      <c r="FD606" s="241"/>
      <c r="FE606" s="241"/>
      <c r="FF606" s="241"/>
      <c r="FG606" s="241"/>
      <c r="FH606" s="241"/>
      <c r="FI606" s="436"/>
      <c r="FJ606" s="668"/>
      <c r="FK606" s="668"/>
      <c r="FL606" s="668"/>
      <c r="FM606" s="668"/>
      <c r="FN606" s="668"/>
      <c r="FO606" s="668"/>
      <c r="FP606" s="668"/>
      <c r="FQ606" s="668"/>
      <c r="FR606" s="668"/>
      <c r="FS606" s="433"/>
      <c r="FT606" s="433"/>
      <c r="FU606" s="433"/>
      <c r="FV606" s="433"/>
      <c r="FW606" s="433"/>
      <c r="FX606" s="433"/>
      <c r="FY606" s="433"/>
      <c r="FZ606" s="433"/>
      <c r="GA606" s="433"/>
      <c r="GB606" s="433"/>
      <c r="GC606" s="433"/>
      <c r="GD606" s="433"/>
      <c r="GE606" s="433"/>
      <c r="GF606" s="433"/>
      <c r="GG606" s="241"/>
      <c r="GH606" s="65"/>
      <c r="GI606" s="65"/>
      <c r="GJ606" s="65"/>
      <c r="GK606" s="65"/>
      <c r="GL606" s="65"/>
      <c r="GM606" s="65"/>
      <c r="GN606" s="65"/>
      <c r="GO606" s="65"/>
      <c r="GP606" s="65"/>
      <c r="GQ606" s="65"/>
      <c r="GR606" s="65"/>
      <c r="GS606" s="65"/>
      <c r="GT606" s="65"/>
      <c r="GU606" s="65"/>
      <c r="GV606" s="65"/>
      <c r="GW606" s="65"/>
      <c r="GX606" s="65"/>
      <c r="GY606" s="65"/>
      <c r="GZ606" s="65"/>
      <c r="HA606" s="65"/>
      <c r="HB606" s="65"/>
      <c r="HC606" s="65"/>
      <c r="HD606" s="65"/>
      <c r="HE606" s="65"/>
      <c r="HF606" s="65"/>
      <c r="HG606" s="65"/>
      <c r="HH606" s="65"/>
      <c r="HI606" s="436"/>
      <c r="HJ606" s="65"/>
      <c r="HK606" s="436"/>
      <c r="HL606" s="37"/>
      <c r="HM606" s="65"/>
      <c r="HN606" s="436"/>
      <c r="HO606" s="134"/>
      <c r="HP606" s="25"/>
      <c r="HQ606" s="436"/>
      <c r="HR606" s="45"/>
      <c r="HS606" s="29"/>
      <c r="HT606" s="25"/>
      <c r="HU606" s="25"/>
      <c r="HV606" s="25"/>
      <c r="HX606" s="432"/>
      <c r="IG606" s="432"/>
      <c r="IH606" s="432"/>
      <c r="II606" s="432"/>
      <c r="IJ606" s="432"/>
      <c r="IK606" s="432"/>
      <c r="IL606" s="432"/>
      <c r="IM606" s="432"/>
      <c r="IN606" s="432"/>
      <c r="IO606" s="432"/>
      <c r="IP606" s="432"/>
      <c r="IQ606" s="432"/>
      <c r="IR606" s="432"/>
      <c r="IS606" s="432"/>
      <c r="IT606" s="432"/>
      <c r="IU606" s="432"/>
      <c r="IV606" s="432"/>
      <c r="IW606" s="432"/>
      <c r="IX606" s="432"/>
      <c r="IY606" s="432"/>
      <c r="IZ606" s="432"/>
      <c r="JA606" s="432"/>
      <c r="JB606" s="432"/>
      <c r="JC606" s="432"/>
      <c r="JD606" s="432"/>
      <c r="JE606" s="432"/>
      <c r="JF606" s="432"/>
      <c r="JG606" s="432"/>
      <c r="JH606" s="432"/>
      <c r="JI606" s="432"/>
      <c r="JJ606" s="432"/>
      <c r="JK606" s="432"/>
      <c r="JL606" s="432"/>
      <c r="JM606" s="432"/>
      <c r="JN606" s="432"/>
      <c r="JO606" s="432"/>
      <c r="JP606" s="432"/>
      <c r="JQ606" s="432"/>
      <c r="JR606" s="432"/>
      <c r="JS606" s="432"/>
      <c r="JT606" s="432"/>
      <c r="JU606" s="432"/>
    </row>
    <row r="607" spans="1:281" s="27" customFormat="1" ht="15" hidden="1" customHeight="1" x14ac:dyDescent="0.25">
      <c r="A607" s="432"/>
      <c r="B607" s="242"/>
      <c r="C607" s="29"/>
      <c r="D607" s="53"/>
      <c r="E607" s="29"/>
      <c r="F607" s="25"/>
      <c r="G607" s="121"/>
      <c r="I607" s="29"/>
      <c r="K607" s="52"/>
      <c r="M607" s="25"/>
      <c r="N607" s="55"/>
      <c r="P607" s="29"/>
      <c r="R607" s="29"/>
      <c r="T607" s="21"/>
      <c r="U607" s="21"/>
      <c r="V607" s="83"/>
      <c r="W607" s="83"/>
      <c r="X607" s="21"/>
      <c r="Y607" s="83"/>
      <c r="Z607" s="83"/>
      <c r="AA607" s="21"/>
      <c r="AB607" s="83"/>
      <c r="AC607" s="83"/>
      <c r="AD607" s="21"/>
      <c r="AE607" s="83"/>
      <c r="AF607" s="83"/>
      <c r="AG607" s="21"/>
      <c r="AH607" s="83"/>
      <c r="AI607" s="83"/>
      <c r="AJ607" s="21"/>
      <c r="AK607" s="83"/>
      <c r="AL607" s="83"/>
      <c r="AM607" s="21"/>
      <c r="AN607" s="83"/>
      <c r="AO607" s="83"/>
      <c r="AP607" s="21"/>
      <c r="AQ607" s="83"/>
      <c r="AR607" s="83"/>
      <c r="AS607" s="21"/>
      <c r="AT607" s="25"/>
      <c r="AU607" s="25"/>
      <c r="AV607" s="29"/>
      <c r="AW607" s="25"/>
      <c r="AX607" s="128"/>
      <c r="AY607" s="57"/>
      <c r="AZ607" s="6"/>
      <c r="BA607" s="54"/>
      <c r="BB607" s="54"/>
      <c r="BC607" s="6"/>
      <c r="BD607" s="54"/>
      <c r="BE607" s="54"/>
      <c r="BF607" s="121"/>
      <c r="BG607" s="54"/>
      <c r="BH607" s="28"/>
      <c r="BI607" s="128"/>
      <c r="BJ607" s="54"/>
      <c r="BK607" s="28"/>
      <c r="BL607" s="128"/>
      <c r="BM607" s="54"/>
      <c r="BN607" s="28"/>
      <c r="BO607" s="121"/>
      <c r="BP607" s="132"/>
      <c r="BQ607" s="56"/>
      <c r="BR607" s="25"/>
      <c r="BS607" s="25"/>
      <c r="BU607" s="121"/>
      <c r="BV607" s="25"/>
      <c r="BW607" s="242"/>
      <c r="BX607" s="121"/>
      <c r="BY607" s="25"/>
      <c r="CA607" s="121"/>
      <c r="CB607" s="25"/>
      <c r="CD607" s="121"/>
      <c r="CF607" s="28"/>
      <c r="CH607" s="241"/>
      <c r="CI607" s="28"/>
      <c r="CK607" s="433"/>
      <c r="CM607" s="121"/>
      <c r="CN607" s="241"/>
      <c r="CO607" s="241"/>
      <c r="CP607" s="241"/>
      <c r="CQ607" s="725"/>
      <c r="CR607" s="241"/>
      <c r="CS607" s="433"/>
      <c r="CT607" s="241"/>
      <c r="CU607" s="241"/>
      <c r="CV607" s="241"/>
      <c r="CW607" s="54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436"/>
      <c r="FJ607" s="668"/>
      <c r="FK607" s="668"/>
      <c r="FL607" s="668"/>
      <c r="FM607" s="668"/>
      <c r="FN607" s="668"/>
      <c r="FO607" s="668"/>
      <c r="FP607" s="668"/>
      <c r="FQ607" s="668"/>
      <c r="FR607" s="668"/>
      <c r="FS607" s="433"/>
      <c r="FT607" s="433"/>
      <c r="FU607" s="433"/>
      <c r="FV607" s="433"/>
      <c r="FW607" s="433"/>
      <c r="FX607" s="433"/>
      <c r="FY607" s="433"/>
      <c r="FZ607" s="433"/>
      <c r="GA607" s="433"/>
      <c r="GB607" s="433"/>
      <c r="GC607" s="433"/>
      <c r="GD607" s="433"/>
      <c r="GE607" s="433"/>
      <c r="GF607" s="433"/>
      <c r="GG607" s="241"/>
      <c r="GH607" s="65"/>
      <c r="GI607" s="65"/>
      <c r="GJ607" s="65"/>
      <c r="GK607" s="65"/>
      <c r="GL607" s="65"/>
      <c r="GM607" s="65"/>
      <c r="GN607" s="65"/>
      <c r="GO607" s="65"/>
      <c r="GP607" s="65"/>
      <c r="GQ607" s="65"/>
      <c r="GR607" s="65"/>
      <c r="GS607" s="65"/>
      <c r="GT607" s="65"/>
      <c r="GU607" s="65"/>
      <c r="GV607" s="65"/>
      <c r="GW607" s="65"/>
      <c r="GX607" s="65"/>
      <c r="GY607" s="65"/>
      <c r="GZ607" s="65"/>
      <c r="HA607" s="65"/>
      <c r="HB607" s="65"/>
      <c r="HC607" s="65"/>
      <c r="HD607" s="65"/>
      <c r="HE607" s="65"/>
      <c r="HF607" s="65"/>
      <c r="HG607" s="65"/>
      <c r="HH607" s="65"/>
      <c r="HI607" s="436"/>
      <c r="HJ607" s="65"/>
      <c r="HK607" s="436"/>
      <c r="HL607" s="37"/>
      <c r="HM607" s="65"/>
      <c r="HN607" s="436"/>
      <c r="HO607" s="134"/>
      <c r="HP607" s="25"/>
      <c r="HQ607" s="436"/>
      <c r="HR607" s="45"/>
      <c r="HS607" s="29"/>
      <c r="HT607" s="25"/>
      <c r="HU607" s="25"/>
      <c r="HV607" s="25"/>
      <c r="HX607" s="432"/>
      <c r="IG607" s="432"/>
      <c r="IH607" s="432"/>
      <c r="II607" s="432"/>
      <c r="IJ607" s="432"/>
      <c r="IK607" s="432"/>
      <c r="IL607" s="432"/>
      <c r="IM607" s="432"/>
      <c r="IN607" s="432"/>
      <c r="IO607" s="432"/>
      <c r="IP607" s="432"/>
      <c r="IQ607" s="432"/>
      <c r="IR607" s="432"/>
      <c r="IS607" s="432"/>
      <c r="IT607" s="432"/>
      <c r="IU607" s="432"/>
      <c r="IV607" s="432"/>
      <c r="IW607" s="432"/>
      <c r="IX607" s="432"/>
      <c r="IY607" s="432"/>
      <c r="IZ607" s="432"/>
      <c r="JA607" s="432"/>
      <c r="JB607" s="432"/>
      <c r="JC607" s="432"/>
      <c r="JD607" s="432"/>
      <c r="JE607" s="432"/>
      <c r="JF607" s="432"/>
      <c r="JG607" s="432"/>
      <c r="JH607" s="432"/>
      <c r="JI607" s="432"/>
      <c r="JJ607" s="432"/>
      <c r="JK607" s="432"/>
      <c r="JL607" s="432"/>
      <c r="JM607" s="432"/>
      <c r="JN607" s="432"/>
      <c r="JO607" s="432"/>
      <c r="JP607" s="432"/>
      <c r="JQ607" s="432"/>
      <c r="JR607" s="432"/>
      <c r="JS607" s="432"/>
      <c r="JT607" s="432"/>
      <c r="JU607" s="432"/>
    </row>
    <row r="608" spans="1:281" s="27" customFormat="1" ht="15" hidden="1" customHeight="1" x14ac:dyDescent="0.25">
      <c r="A608" s="432"/>
      <c r="B608" s="242"/>
      <c r="C608" s="29"/>
      <c r="D608" s="53"/>
      <c r="E608" s="29"/>
      <c r="F608" s="25"/>
      <c r="G608" s="121"/>
      <c r="I608" s="29"/>
      <c r="K608" s="52"/>
      <c r="M608" s="25"/>
      <c r="N608" s="55"/>
      <c r="P608" s="29"/>
      <c r="R608" s="29"/>
      <c r="T608" s="21"/>
      <c r="U608" s="21"/>
      <c r="V608" s="83"/>
      <c r="W608" s="83"/>
      <c r="X608" s="21"/>
      <c r="Y608" s="83"/>
      <c r="Z608" s="83"/>
      <c r="AA608" s="21"/>
      <c r="AB608" s="83"/>
      <c r="AC608" s="83"/>
      <c r="AD608" s="21"/>
      <c r="AE608" s="83"/>
      <c r="AF608" s="83"/>
      <c r="AG608" s="21"/>
      <c r="AH608" s="83"/>
      <c r="AI608" s="83"/>
      <c r="AJ608" s="21"/>
      <c r="AK608" s="83"/>
      <c r="AL608" s="83"/>
      <c r="AM608" s="21"/>
      <c r="AN608" s="83"/>
      <c r="AO608" s="83"/>
      <c r="AP608" s="21"/>
      <c r="AQ608" s="83"/>
      <c r="AR608" s="83"/>
      <c r="AS608" s="21"/>
      <c r="AT608" s="25"/>
      <c r="AU608" s="25"/>
      <c r="AV608" s="29"/>
      <c r="AW608" s="25"/>
      <c r="AX608" s="128"/>
      <c r="AY608" s="57"/>
      <c r="AZ608" s="6"/>
      <c r="BA608" s="54"/>
      <c r="BB608" s="54"/>
      <c r="BC608" s="6"/>
      <c r="BD608" s="54"/>
      <c r="BE608" s="54"/>
      <c r="BF608" s="121"/>
      <c r="BG608" s="54"/>
      <c r="BH608" s="28"/>
      <c r="BI608" s="128"/>
      <c r="BJ608" s="54"/>
      <c r="BK608" s="28"/>
      <c r="BL608" s="128"/>
      <c r="BM608" s="54"/>
      <c r="BN608" s="28"/>
      <c r="BO608" s="121"/>
      <c r="BP608" s="132"/>
      <c r="BQ608" s="56"/>
      <c r="BR608" s="25"/>
      <c r="BS608" s="25"/>
      <c r="BU608" s="121"/>
      <c r="BV608" s="25"/>
      <c r="BW608" s="242"/>
      <c r="BX608" s="121"/>
      <c r="BY608" s="25"/>
      <c r="CA608" s="121"/>
      <c r="CB608" s="25"/>
      <c r="CD608" s="121"/>
      <c r="CF608" s="28"/>
      <c r="CH608" s="241"/>
      <c r="CI608" s="28"/>
      <c r="CK608" s="433"/>
      <c r="CM608" s="121"/>
      <c r="CN608" s="241"/>
      <c r="CO608" s="241"/>
      <c r="CP608" s="241"/>
      <c r="CQ608" s="725"/>
      <c r="CR608" s="241"/>
      <c r="CS608" s="433"/>
      <c r="CT608" s="241"/>
      <c r="CU608" s="241"/>
      <c r="CV608" s="241"/>
      <c r="CW608" s="54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436"/>
      <c r="FJ608" s="668"/>
      <c r="FK608" s="668"/>
      <c r="FL608" s="668"/>
      <c r="FM608" s="668"/>
      <c r="FN608" s="668"/>
      <c r="FO608" s="668"/>
      <c r="FP608" s="668"/>
      <c r="FQ608" s="668"/>
      <c r="FR608" s="668"/>
      <c r="FS608" s="433"/>
      <c r="FT608" s="433"/>
      <c r="FU608" s="433"/>
      <c r="FV608" s="433"/>
      <c r="FW608" s="433"/>
      <c r="FX608" s="433"/>
      <c r="FY608" s="433"/>
      <c r="FZ608" s="433"/>
      <c r="GA608" s="433"/>
      <c r="GB608" s="433"/>
      <c r="GC608" s="433"/>
      <c r="GD608" s="433"/>
      <c r="GE608" s="433"/>
      <c r="GF608" s="433"/>
      <c r="GG608" s="241"/>
      <c r="GH608" s="65"/>
      <c r="GI608" s="65"/>
      <c r="GJ608" s="65"/>
      <c r="GK608" s="65"/>
      <c r="GL608" s="65"/>
      <c r="GM608" s="65"/>
      <c r="GN608" s="65"/>
      <c r="GO608" s="65"/>
      <c r="GP608" s="65"/>
      <c r="GQ608" s="65"/>
      <c r="GR608" s="65"/>
      <c r="GS608" s="65"/>
      <c r="GT608" s="65"/>
      <c r="GU608" s="65"/>
      <c r="GV608" s="65"/>
      <c r="GW608" s="65"/>
      <c r="GX608" s="65"/>
      <c r="GY608" s="65"/>
      <c r="GZ608" s="65"/>
      <c r="HA608" s="65"/>
      <c r="HB608" s="65"/>
      <c r="HC608" s="65"/>
      <c r="HD608" s="65"/>
      <c r="HE608" s="65"/>
      <c r="HF608" s="65"/>
      <c r="HG608" s="65"/>
      <c r="HH608" s="65"/>
      <c r="HI608" s="436"/>
      <c r="HJ608" s="65"/>
      <c r="HK608" s="436"/>
      <c r="HL608" s="37"/>
      <c r="HM608" s="65"/>
      <c r="HN608" s="436"/>
      <c r="HO608" s="134"/>
      <c r="HP608" s="25"/>
      <c r="HQ608" s="436"/>
      <c r="HR608" s="45"/>
      <c r="HS608" s="29"/>
      <c r="HT608" s="25"/>
      <c r="HU608" s="25"/>
      <c r="HV608" s="25"/>
      <c r="HX608" s="432"/>
      <c r="IG608" s="432"/>
      <c r="IH608" s="432"/>
      <c r="II608" s="432"/>
      <c r="IJ608" s="432"/>
      <c r="IK608" s="432"/>
      <c r="IL608" s="432"/>
      <c r="IM608" s="432"/>
      <c r="IN608" s="432"/>
      <c r="IO608" s="432"/>
      <c r="IP608" s="432"/>
      <c r="IQ608" s="432"/>
      <c r="IR608" s="432"/>
      <c r="IS608" s="432"/>
      <c r="IT608" s="432"/>
      <c r="IU608" s="432"/>
      <c r="IV608" s="432"/>
      <c r="IW608" s="432"/>
      <c r="IX608" s="432"/>
      <c r="IY608" s="432"/>
      <c r="IZ608" s="432"/>
      <c r="JA608" s="432"/>
      <c r="JB608" s="432"/>
      <c r="JC608" s="432"/>
      <c r="JD608" s="432"/>
      <c r="JE608" s="432"/>
      <c r="JF608" s="432"/>
      <c r="JG608" s="432"/>
      <c r="JH608" s="432"/>
      <c r="JI608" s="432"/>
      <c r="JJ608" s="432"/>
      <c r="JK608" s="432"/>
      <c r="JL608" s="432"/>
      <c r="JM608" s="432"/>
      <c r="JN608" s="432"/>
      <c r="JO608" s="432"/>
      <c r="JP608" s="432"/>
      <c r="JQ608" s="432"/>
      <c r="JR608" s="432"/>
      <c r="JS608" s="432"/>
      <c r="JT608" s="432"/>
      <c r="JU608" s="432"/>
    </row>
    <row r="609" spans="1:281" s="27" customFormat="1" ht="15" hidden="1" customHeight="1" x14ac:dyDescent="0.25">
      <c r="A609" s="432"/>
      <c r="B609" s="242"/>
      <c r="C609" s="29"/>
      <c r="D609" s="53"/>
      <c r="E609" s="29"/>
      <c r="F609" s="25"/>
      <c r="G609" s="121"/>
      <c r="I609" s="29"/>
      <c r="K609" s="52"/>
      <c r="M609" s="25"/>
      <c r="N609" s="55"/>
      <c r="P609" s="29"/>
      <c r="R609" s="29"/>
      <c r="T609" s="21"/>
      <c r="U609" s="21"/>
      <c r="V609" s="83"/>
      <c r="W609" s="83"/>
      <c r="X609" s="21"/>
      <c r="Y609" s="83"/>
      <c r="Z609" s="83"/>
      <c r="AA609" s="21"/>
      <c r="AB609" s="83"/>
      <c r="AC609" s="83"/>
      <c r="AD609" s="21"/>
      <c r="AE609" s="83"/>
      <c r="AF609" s="83"/>
      <c r="AG609" s="21"/>
      <c r="AH609" s="83"/>
      <c r="AI609" s="83"/>
      <c r="AJ609" s="21"/>
      <c r="AK609" s="83"/>
      <c r="AL609" s="83"/>
      <c r="AM609" s="21"/>
      <c r="AN609" s="83"/>
      <c r="AO609" s="83"/>
      <c r="AP609" s="21"/>
      <c r="AQ609" s="83"/>
      <c r="AR609" s="83"/>
      <c r="AS609" s="21"/>
      <c r="AT609" s="25"/>
      <c r="AU609" s="25"/>
      <c r="AV609" s="29"/>
      <c r="AW609" s="25"/>
      <c r="AX609" s="128"/>
      <c r="AY609" s="57"/>
      <c r="AZ609" s="6"/>
      <c r="BA609" s="54"/>
      <c r="BB609" s="54"/>
      <c r="BC609" s="6"/>
      <c r="BD609" s="54"/>
      <c r="BE609" s="54"/>
      <c r="BF609" s="121"/>
      <c r="BG609" s="54"/>
      <c r="BH609" s="28"/>
      <c r="BI609" s="128"/>
      <c r="BJ609" s="54"/>
      <c r="BK609" s="28"/>
      <c r="BL609" s="128"/>
      <c r="BM609" s="54"/>
      <c r="BN609" s="28"/>
      <c r="BO609" s="121"/>
      <c r="BP609" s="132"/>
      <c r="BQ609" s="56"/>
      <c r="BR609" s="25"/>
      <c r="BS609" s="25"/>
      <c r="BU609" s="121"/>
      <c r="BV609" s="25"/>
      <c r="BW609" s="242"/>
      <c r="BX609" s="121"/>
      <c r="BY609" s="25"/>
      <c r="CA609" s="121"/>
      <c r="CB609" s="25"/>
      <c r="CD609" s="121"/>
      <c r="CF609" s="28"/>
      <c r="CH609" s="241"/>
      <c r="CI609" s="28"/>
      <c r="CK609" s="433"/>
      <c r="CM609" s="121"/>
      <c r="CN609" s="241"/>
      <c r="CO609" s="241"/>
      <c r="CP609" s="241"/>
      <c r="CQ609" s="725"/>
      <c r="CR609" s="241"/>
      <c r="CS609" s="433"/>
      <c r="CT609" s="241"/>
      <c r="CU609" s="241"/>
      <c r="CV609" s="241"/>
      <c r="CW609" s="54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436"/>
      <c r="FJ609" s="668"/>
      <c r="FK609" s="668"/>
      <c r="FL609" s="668"/>
      <c r="FM609" s="668"/>
      <c r="FN609" s="668"/>
      <c r="FO609" s="668"/>
      <c r="FP609" s="668"/>
      <c r="FQ609" s="668"/>
      <c r="FR609" s="668"/>
      <c r="FS609" s="433"/>
      <c r="FT609" s="433"/>
      <c r="FU609" s="433"/>
      <c r="FV609" s="433"/>
      <c r="FW609" s="433"/>
      <c r="FX609" s="433"/>
      <c r="FY609" s="433"/>
      <c r="FZ609" s="433"/>
      <c r="GA609" s="433"/>
      <c r="GB609" s="433"/>
      <c r="GC609" s="433"/>
      <c r="GD609" s="433"/>
      <c r="GE609" s="433"/>
      <c r="GF609" s="433"/>
      <c r="GG609" s="241"/>
      <c r="GH609" s="65"/>
      <c r="GI609" s="65"/>
      <c r="GJ609" s="65"/>
      <c r="GK609" s="65"/>
      <c r="GL609" s="65"/>
      <c r="GM609" s="65"/>
      <c r="GN609" s="65"/>
      <c r="GO609" s="65"/>
      <c r="GP609" s="65"/>
      <c r="GQ609" s="65"/>
      <c r="GR609" s="65"/>
      <c r="GS609" s="65"/>
      <c r="GT609" s="65"/>
      <c r="GU609" s="65"/>
      <c r="GV609" s="65"/>
      <c r="GW609" s="65"/>
      <c r="GX609" s="65"/>
      <c r="GY609" s="65"/>
      <c r="GZ609" s="65"/>
      <c r="HA609" s="65"/>
      <c r="HB609" s="65"/>
      <c r="HC609" s="65"/>
      <c r="HD609" s="65"/>
      <c r="HE609" s="65"/>
      <c r="HF609" s="65"/>
      <c r="HG609" s="65"/>
      <c r="HH609" s="65"/>
      <c r="HI609" s="436"/>
      <c r="HJ609" s="65"/>
      <c r="HK609" s="436"/>
      <c r="HL609" s="37"/>
      <c r="HM609" s="65"/>
      <c r="HN609" s="436"/>
      <c r="HO609" s="134"/>
      <c r="HP609" s="25"/>
      <c r="HQ609" s="436"/>
      <c r="HR609" s="45"/>
      <c r="HS609" s="29"/>
      <c r="HT609" s="25"/>
      <c r="HU609" s="25"/>
      <c r="HV609" s="25"/>
      <c r="HX609" s="432"/>
      <c r="IG609" s="432"/>
      <c r="IH609" s="432"/>
      <c r="II609" s="432"/>
      <c r="IJ609" s="432"/>
      <c r="IK609" s="432"/>
      <c r="IL609" s="432"/>
      <c r="IM609" s="432"/>
      <c r="IN609" s="432"/>
      <c r="IO609" s="432"/>
      <c r="IP609" s="432"/>
      <c r="IQ609" s="432"/>
      <c r="IR609" s="432"/>
      <c r="IS609" s="432"/>
      <c r="IT609" s="432"/>
      <c r="IU609" s="432"/>
      <c r="IV609" s="432"/>
      <c r="IW609" s="432"/>
      <c r="IX609" s="432"/>
      <c r="IY609" s="432"/>
      <c r="IZ609" s="432"/>
      <c r="JA609" s="432"/>
      <c r="JB609" s="432"/>
      <c r="JC609" s="432"/>
      <c r="JD609" s="432"/>
      <c r="JE609" s="432"/>
      <c r="JF609" s="432"/>
      <c r="JG609" s="432"/>
      <c r="JH609" s="432"/>
      <c r="JI609" s="432"/>
      <c r="JJ609" s="432"/>
      <c r="JK609" s="432"/>
      <c r="JL609" s="432"/>
      <c r="JM609" s="432"/>
      <c r="JN609" s="432"/>
      <c r="JO609" s="432"/>
      <c r="JP609" s="432"/>
      <c r="JQ609" s="432"/>
      <c r="JR609" s="432"/>
      <c r="JS609" s="432"/>
      <c r="JT609" s="432"/>
      <c r="JU609" s="432"/>
    </row>
    <row r="610" spans="1:281" s="27" customFormat="1" ht="15" hidden="1" customHeight="1" x14ac:dyDescent="0.25">
      <c r="A610" s="432"/>
      <c r="B610" s="242"/>
      <c r="C610" s="29"/>
      <c r="D610" s="53"/>
      <c r="E610" s="29"/>
      <c r="F610" s="25"/>
      <c r="G610" s="121"/>
      <c r="I610" s="29"/>
      <c r="K610" s="52"/>
      <c r="M610" s="25"/>
      <c r="N610" s="55"/>
      <c r="P610" s="29"/>
      <c r="R610" s="29"/>
      <c r="T610" s="21"/>
      <c r="U610" s="21"/>
      <c r="V610" s="83"/>
      <c r="W610" s="83"/>
      <c r="X610" s="21"/>
      <c r="Y610" s="83"/>
      <c r="Z610" s="83"/>
      <c r="AA610" s="21"/>
      <c r="AB610" s="83"/>
      <c r="AC610" s="83"/>
      <c r="AD610" s="21"/>
      <c r="AE610" s="83"/>
      <c r="AF610" s="83"/>
      <c r="AG610" s="21"/>
      <c r="AH610" s="83"/>
      <c r="AI610" s="83"/>
      <c r="AJ610" s="21"/>
      <c r="AK610" s="83"/>
      <c r="AL610" s="83"/>
      <c r="AM610" s="21"/>
      <c r="AN610" s="83"/>
      <c r="AO610" s="83"/>
      <c r="AP610" s="21"/>
      <c r="AQ610" s="83"/>
      <c r="AR610" s="83"/>
      <c r="AS610" s="21"/>
      <c r="AT610" s="25"/>
      <c r="AU610" s="25"/>
      <c r="AV610" s="29"/>
      <c r="AW610" s="25"/>
      <c r="AX610" s="128"/>
      <c r="AY610" s="57"/>
      <c r="AZ610" s="6"/>
      <c r="BA610" s="54"/>
      <c r="BB610" s="54"/>
      <c r="BC610" s="6"/>
      <c r="BD610" s="54"/>
      <c r="BE610" s="54"/>
      <c r="BF610" s="121"/>
      <c r="BG610" s="54"/>
      <c r="BH610" s="28"/>
      <c r="BI610" s="128"/>
      <c r="BJ610" s="54"/>
      <c r="BK610" s="28"/>
      <c r="BL610" s="128"/>
      <c r="BM610" s="54"/>
      <c r="BN610" s="28"/>
      <c r="BO610" s="121"/>
      <c r="BP610" s="132"/>
      <c r="BQ610" s="56"/>
      <c r="BR610" s="25"/>
      <c r="BS610" s="25"/>
      <c r="BU610" s="121"/>
      <c r="BV610" s="25"/>
      <c r="BW610" s="242"/>
      <c r="BX610" s="121"/>
      <c r="BY610" s="25"/>
      <c r="CA610" s="121"/>
      <c r="CB610" s="25"/>
      <c r="CD610" s="121"/>
      <c r="CF610" s="28"/>
      <c r="CH610" s="241"/>
      <c r="CI610" s="28"/>
      <c r="CK610" s="433"/>
      <c r="CM610" s="121"/>
      <c r="CN610" s="241"/>
      <c r="CO610" s="241"/>
      <c r="CP610" s="241"/>
      <c r="CQ610" s="725"/>
      <c r="CR610" s="241"/>
      <c r="CS610" s="433"/>
      <c r="CT610" s="241"/>
      <c r="CU610" s="241"/>
      <c r="CV610" s="241"/>
      <c r="CW610" s="54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436"/>
      <c r="FJ610" s="668"/>
      <c r="FK610" s="668"/>
      <c r="FL610" s="668"/>
      <c r="FM610" s="668"/>
      <c r="FN610" s="668"/>
      <c r="FO610" s="668"/>
      <c r="FP610" s="668"/>
      <c r="FQ610" s="668"/>
      <c r="FR610" s="668"/>
      <c r="FS610" s="433"/>
      <c r="FT610" s="433"/>
      <c r="FU610" s="433"/>
      <c r="FV610" s="433"/>
      <c r="FW610" s="433"/>
      <c r="FX610" s="433"/>
      <c r="FY610" s="433"/>
      <c r="FZ610" s="433"/>
      <c r="GA610" s="433"/>
      <c r="GB610" s="433"/>
      <c r="GC610" s="433"/>
      <c r="GD610" s="433"/>
      <c r="GE610" s="433"/>
      <c r="GF610" s="433"/>
      <c r="GG610" s="241"/>
      <c r="GH610" s="65"/>
      <c r="GI610" s="65"/>
      <c r="GJ610" s="65"/>
      <c r="GK610" s="65"/>
      <c r="GL610" s="65"/>
      <c r="GM610" s="65"/>
      <c r="GN610" s="65"/>
      <c r="GO610" s="65"/>
      <c r="GP610" s="65"/>
      <c r="GQ610" s="65"/>
      <c r="GR610" s="65"/>
      <c r="GS610" s="65"/>
      <c r="GT610" s="65"/>
      <c r="GU610" s="65"/>
      <c r="GV610" s="65"/>
      <c r="GW610" s="65"/>
      <c r="GX610" s="65"/>
      <c r="GY610" s="65"/>
      <c r="GZ610" s="65"/>
      <c r="HA610" s="65"/>
      <c r="HB610" s="65"/>
      <c r="HC610" s="65"/>
      <c r="HD610" s="65"/>
      <c r="HE610" s="65"/>
      <c r="HF610" s="65"/>
      <c r="HG610" s="65"/>
      <c r="HH610" s="65"/>
      <c r="HI610" s="436"/>
      <c r="HJ610" s="65"/>
      <c r="HK610" s="436"/>
      <c r="HL610" s="37"/>
      <c r="HM610" s="65"/>
      <c r="HN610" s="436"/>
      <c r="HO610" s="134"/>
      <c r="HP610" s="25"/>
      <c r="HQ610" s="436"/>
      <c r="HR610" s="45"/>
      <c r="HS610" s="29"/>
      <c r="HT610" s="25"/>
      <c r="HU610" s="25"/>
      <c r="HV610" s="25"/>
      <c r="HX610" s="432"/>
      <c r="IG610" s="432"/>
      <c r="IH610" s="432"/>
      <c r="II610" s="432"/>
      <c r="IJ610" s="432"/>
      <c r="IK610" s="432"/>
      <c r="IL610" s="432"/>
      <c r="IM610" s="432"/>
      <c r="IN610" s="432"/>
      <c r="IO610" s="432"/>
      <c r="IP610" s="432"/>
      <c r="IQ610" s="432"/>
      <c r="IR610" s="432"/>
      <c r="IS610" s="432"/>
      <c r="IT610" s="432"/>
      <c r="IU610" s="432"/>
      <c r="IV610" s="432"/>
      <c r="IW610" s="432"/>
      <c r="IX610" s="432"/>
      <c r="IY610" s="432"/>
      <c r="IZ610" s="432"/>
      <c r="JA610" s="432"/>
      <c r="JB610" s="432"/>
      <c r="JC610" s="432"/>
      <c r="JD610" s="432"/>
      <c r="JE610" s="432"/>
      <c r="JF610" s="432"/>
      <c r="JG610" s="432"/>
      <c r="JH610" s="432"/>
      <c r="JI610" s="432"/>
      <c r="JJ610" s="432"/>
      <c r="JK610" s="432"/>
      <c r="JL610" s="432"/>
      <c r="JM610" s="432"/>
      <c r="JN610" s="432"/>
      <c r="JO610" s="432"/>
      <c r="JP610" s="432"/>
      <c r="JQ610" s="432"/>
      <c r="JR610" s="432"/>
      <c r="JS610" s="432"/>
      <c r="JT610" s="432"/>
      <c r="JU610" s="432"/>
    </row>
    <row r="611" spans="1:281" s="27" customFormat="1" ht="15" hidden="1" customHeight="1" x14ac:dyDescent="0.25">
      <c r="A611" s="432"/>
      <c r="B611" s="242"/>
      <c r="C611" s="29"/>
      <c r="D611" s="53"/>
      <c r="E611" s="29"/>
      <c r="F611" s="25"/>
      <c r="G611" s="121"/>
      <c r="I611" s="29"/>
      <c r="K611" s="52"/>
      <c r="M611" s="25"/>
      <c r="N611" s="55"/>
      <c r="P611" s="29"/>
      <c r="R611" s="29"/>
      <c r="T611" s="21"/>
      <c r="U611" s="21"/>
      <c r="V611" s="83"/>
      <c r="W611" s="83"/>
      <c r="X611" s="21"/>
      <c r="Y611" s="83"/>
      <c r="Z611" s="83"/>
      <c r="AA611" s="21"/>
      <c r="AB611" s="83"/>
      <c r="AC611" s="83"/>
      <c r="AD611" s="21"/>
      <c r="AE611" s="83"/>
      <c r="AF611" s="83"/>
      <c r="AG611" s="21"/>
      <c r="AH611" s="83"/>
      <c r="AI611" s="83"/>
      <c r="AJ611" s="21"/>
      <c r="AK611" s="83"/>
      <c r="AL611" s="83"/>
      <c r="AM611" s="21"/>
      <c r="AN611" s="83"/>
      <c r="AO611" s="83"/>
      <c r="AP611" s="21"/>
      <c r="AQ611" s="83"/>
      <c r="AR611" s="83"/>
      <c r="AS611" s="21"/>
      <c r="AT611" s="25"/>
      <c r="AU611" s="25"/>
      <c r="AV611" s="29"/>
      <c r="AW611" s="25"/>
      <c r="AX611" s="128"/>
      <c r="AY611" s="57"/>
      <c r="AZ611" s="6"/>
      <c r="BA611" s="54"/>
      <c r="BB611" s="54"/>
      <c r="BC611" s="6"/>
      <c r="BD611" s="54"/>
      <c r="BE611" s="54"/>
      <c r="BF611" s="121"/>
      <c r="BG611" s="54"/>
      <c r="BH611" s="28"/>
      <c r="BI611" s="128"/>
      <c r="BJ611" s="54"/>
      <c r="BK611" s="28"/>
      <c r="BL611" s="128"/>
      <c r="BM611" s="54"/>
      <c r="BN611" s="28"/>
      <c r="BO611" s="121"/>
      <c r="BP611" s="132"/>
      <c r="BQ611" s="56"/>
      <c r="BR611" s="25"/>
      <c r="BS611" s="25"/>
      <c r="BU611" s="121"/>
      <c r="BV611" s="25"/>
      <c r="BW611" s="242"/>
      <c r="BX611" s="121"/>
      <c r="BY611" s="25"/>
      <c r="CA611" s="121"/>
      <c r="CB611" s="25"/>
      <c r="CD611" s="121"/>
      <c r="CF611" s="28"/>
      <c r="CH611" s="241"/>
      <c r="CI611" s="28"/>
      <c r="CK611" s="433"/>
      <c r="CM611" s="121"/>
      <c r="CN611" s="241"/>
      <c r="CO611" s="241"/>
      <c r="CP611" s="241"/>
      <c r="CQ611" s="725"/>
      <c r="CR611" s="241"/>
      <c r="CS611" s="433"/>
      <c r="CT611" s="241"/>
      <c r="CU611" s="241"/>
      <c r="CV611" s="241"/>
      <c r="CW611" s="54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436"/>
      <c r="FJ611" s="668"/>
      <c r="FK611" s="668"/>
      <c r="FL611" s="668"/>
      <c r="FM611" s="668"/>
      <c r="FN611" s="668"/>
      <c r="FO611" s="668"/>
      <c r="FP611" s="668"/>
      <c r="FQ611" s="668"/>
      <c r="FR611" s="668"/>
      <c r="FS611" s="433"/>
      <c r="FT611" s="433"/>
      <c r="FU611" s="433"/>
      <c r="FV611" s="433"/>
      <c r="FW611" s="433"/>
      <c r="FX611" s="433"/>
      <c r="FY611" s="433"/>
      <c r="FZ611" s="433"/>
      <c r="GA611" s="433"/>
      <c r="GB611" s="433"/>
      <c r="GC611" s="433"/>
      <c r="GD611" s="433"/>
      <c r="GE611" s="433"/>
      <c r="GF611" s="433"/>
      <c r="GG611" s="241"/>
      <c r="GH611" s="65"/>
      <c r="GI611" s="65"/>
      <c r="GJ611" s="65"/>
      <c r="GK611" s="65"/>
      <c r="GL611" s="65"/>
      <c r="GM611" s="65"/>
      <c r="GN611" s="65"/>
      <c r="GO611" s="65"/>
      <c r="GP611" s="65"/>
      <c r="GQ611" s="65"/>
      <c r="GR611" s="65"/>
      <c r="GS611" s="65"/>
      <c r="GT611" s="65"/>
      <c r="GU611" s="65"/>
      <c r="GV611" s="65"/>
      <c r="GW611" s="65"/>
      <c r="GX611" s="65"/>
      <c r="GY611" s="65"/>
      <c r="GZ611" s="65"/>
      <c r="HA611" s="65"/>
      <c r="HB611" s="65"/>
      <c r="HC611" s="65"/>
      <c r="HD611" s="65"/>
      <c r="HE611" s="65"/>
      <c r="HF611" s="65"/>
      <c r="HG611" s="65"/>
      <c r="HH611" s="65"/>
      <c r="HI611" s="436"/>
      <c r="HJ611" s="65"/>
      <c r="HK611" s="436"/>
      <c r="HL611" s="37"/>
      <c r="HM611" s="65"/>
      <c r="HN611" s="436"/>
      <c r="HO611" s="134"/>
      <c r="HP611" s="25"/>
      <c r="HQ611" s="436"/>
      <c r="HR611" s="45"/>
      <c r="HS611" s="29"/>
      <c r="HT611" s="25"/>
      <c r="HU611" s="25"/>
      <c r="HV611" s="25"/>
      <c r="HX611" s="432"/>
      <c r="IG611" s="432"/>
      <c r="IH611" s="432"/>
      <c r="II611" s="432"/>
      <c r="IJ611" s="432"/>
      <c r="IK611" s="432"/>
      <c r="IL611" s="432"/>
      <c r="IM611" s="432"/>
      <c r="IN611" s="432"/>
      <c r="IO611" s="432"/>
      <c r="IP611" s="432"/>
      <c r="IQ611" s="432"/>
      <c r="IR611" s="432"/>
      <c r="IS611" s="432"/>
      <c r="IT611" s="432"/>
      <c r="IU611" s="432"/>
      <c r="IV611" s="432"/>
      <c r="IW611" s="432"/>
      <c r="IX611" s="432"/>
      <c r="IY611" s="432"/>
      <c r="IZ611" s="432"/>
      <c r="JA611" s="432"/>
      <c r="JB611" s="432"/>
      <c r="JC611" s="432"/>
      <c r="JD611" s="432"/>
      <c r="JE611" s="432"/>
      <c r="JF611" s="432"/>
      <c r="JG611" s="432"/>
      <c r="JH611" s="432"/>
      <c r="JI611" s="432"/>
      <c r="JJ611" s="432"/>
      <c r="JK611" s="432"/>
      <c r="JL611" s="432"/>
      <c r="JM611" s="432"/>
      <c r="JN611" s="432"/>
      <c r="JO611" s="432"/>
      <c r="JP611" s="432"/>
      <c r="JQ611" s="432"/>
      <c r="JR611" s="432"/>
      <c r="JS611" s="432"/>
      <c r="JT611" s="432"/>
      <c r="JU611" s="432"/>
    </row>
    <row r="612" spans="1:281" s="27" customFormat="1" ht="15" hidden="1" customHeight="1" x14ac:dyDescent="0.25">
      <c r="A612" s="432"/>
      <c r="B612" s="242"/>
      <c r="C612" s="29"/>
      <c r="D612" s="53"/>
      <c r="E612" s="29"/>
      <c r="F612" s="25"/>
      <c r="G612" s="121"/>
      <c r="I612" s="29"/>
      <c r="K612" s="52"/>
      <c r="M612" s="25"/>
      <c r="N612" s="55"/>
      <c r="P612" s="29"/>
      <c r="R612" s="29"/>
      <c r="T612" s="21"/>
      <c r="U612" s="21"/>
      <c r="V612" s="83"/>
      <c r="W612" s="83"/>
      <c r="X612" s="21"/>
      <c r="Y612" s="83"/>
      <c r="Z612" s="83"/>
      <c r="AA612" s="21"/>
      <c r="AB612" s="83"/>
      <c r="AC612" s="83"/>
      <c r="AD612" s="21"/>
      <c r="AE612" s="83"/>
      <c r="AF612" s="83"/>
      <c r="AG612" s="21"/>
      <c r="AH612" s="83"/>
      <c r="AI612" s="83"/>
      <c r="AJ612" s="21"/>
      <c r="AK612" s="83"/>
      <c r="AL612" s="83"/>
      <c r="AM612" s="21"/>
      <c r="AN612" s="83"/>
      <c r="AO612" s="83"/>
      <c r="AP612" s="21"/>
      <c r="AQ612" s="83"/>
      <c r="AR612" s="83"/>
      <c r="AS612" s="21"/>
      <c r="AT612" s="25"/>
      <c r="AU612" s="25"/>
      <c r="AV612" s="29"/>
      <c r="AW612" s="25"/>
      <c r="AX612" s="128"/>
      <c r="AY612" s="57"/>
      <c r="AZ612" s="6"/>
      <c r="BA612" s="54"/>
      <c r="BB612" s="54"/>
      <c r="BC612" s="6"/>
      <c r="BD612" s="54"/>
      <c r="BE612" s="54"/>
      <c r="BF612" s="121"/>
      <c r="BG612" s="54"/>
      <c r="BH612" s="28"/>
      <c r="BI612" s="128"/>
      <c r="BJ612" s="54"/>
      <c r="BK612" s="28"/>
      <c r="BL612" s="128"/>
      <c r="BM612" s="54"/>
      <c r="BN612" s="28"/>
      <c r="BO612" s="121"/>
      <c r="BP612" s="132"/>
      <c r="BQ612" s="56"/>
      <c r="BR612" s="25"/>
      <c r="BS612" s="25"/>
      <c r="BU612" s="121"/>
      <c r="BV612" s="25"/>
      <c r="BW612" s="242"/>
      <c r="BX612" s="121"/>
      <c r="BY612" s="25"/>
      <c r="CA612" s="121"/>
      <c r="CB612" s="25"/>
      <c r="CD612" s="121"/>
      <c r="CF612" s="28"/>
      <c r="CH612" s="241"/>
      <c r="CI612" s="28"/>
      <c r="CK612" s="433"/>
      <c r="CM612" s="121"/>
      <c r="CN612" s="241"/>
      <c r="CO612" s="241"/>
      <c r="CP612" s="241"/>
      <c r="CQ612" s="725"/>
      <c r="CR612" s="241"/>
      <c r="CS612" s="433"/>
      <c r="CT612" s="241"/>
      <c r="CU612" s="241"/>
      <c r="CV612" s="241"/>
      <c r="CW612" s="54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436"/>
      <c r="FJ612" s="668"/>
      <c r="FK612" s="668"/>
      <c r="FL612" s="668"/>
      <c r="FM612" s="668"/>
      <c r="FN612" s="668"/>
      <c r="FO612" s="668"/>
      <c r="FP612" s="668"/>
      <c r="FQ612" s="668"/>
      <c r="FR612" s="668"/>
      <c r="FS612" s="433"/>
      <c r="FT612" s="433"/>
      <c r="FU612" s="433"/>
      <c r="FV612" s="433"/>
      <c r="FW612" s="433"/>
      <c r="FX612" s="433"/>
      <c r="FY612" s="433"/>
      <c r="FZ612" s="433"/>
      <c r="GA612" s="433"/>
      <c r="GB612" s="433"/>
      <c r="GC612" s="433"/>
      <c r="GD612" s="433"/>
      <c r="GE612" s="433"/>
      <c r="GF612" s="433"/>
      <c r="GG612" s="241"/>
      <c r="GH612" s="65"/>
      <c r="GI612" s="65"/>
      <c r="GJ612" s="65"/>
      <c r="GK612" s="65"/>
      <c r="GL612" s="65"/>
      <c r="GM612" s="65"/>
      <c r="GN612" s="65"/>
      <c r="GO612" s="65"/>
      <c r="GP612" s="65"/>
      <c r="GQ612" s="65"/>
      <c r="GR612" s="65"/>
      <c r="GS612" s="65"/>
      <c r="GT612" s="65"/>
      <c r="GU612" s="65"/>
      <c r="GV612" s="65"/>
      <c r="GW612" s="65"/>
      <c r="GX612" s="65"/>
      <c r="GY612" s="65"/>
      <c r="GZ612" s="65"/>
      <c r="HA612" s="65"/>
      <c r="HB612" s="65"/>
      <c r="HC612" s="65"/>
      <c r="HD612" s="65"/>
      <c r="HE612" s="65"/>
      <c r="HF612" s="65"/>
      <c r="HG612" s="65"/>
      <c r="HH612" s="65"/>
      <c r="HI612" s="436"/>
      <c r="HJ612" s="65"/>
      <c r="HK612" s="436"/>
      <c r="HL612" s="37"/>
      <c r="HM612" s="65"/>
      <c r="HN612" s="436"/>
      <c r="HO612" s="134"/>
      <c r="HP612" s="25"/>
      <c r="HQ612" s="436"/>
      <c r="HR612" s="45"/>
      <c r="HS612" s="29"/>
      <c r="HT612" s="25"/>
      <c r="HU612" s="25"/>
      <c r="HV612" s="25"/>
      <c r="HX612" s="432"/>
      <c r="IG612" s="432"/>
      <c r="IH612" s="432"/>
      <c r="II612" s="432"/>
      <c r="IJ612" s="432"/>
      <c r="IK612" s="432"/>
      <c r="IL612" s="432"/>
      <c r="IM612" s="432"/>
      <c r="IN612" s="432"/>
      <c r="IO612" s="432"/>
      <c r="IP612" s="432"/>
      <c r="IQ612" s="432"/>
      <c r="IR612" s="432"/>
      <c r="IS612" s="432"/>
      <c r="IT612" s="432"/>
      <c r="IU612" s="432"/>
      <c r="IV612" s="432"/>
      <c r="IW612" s="432"/>
      <c r="IX612" s="432"/>
      <c r="IY612" s="432"/>
      <c r="IZ612" s="432"/>
      <c r="JA612" s="432"/>
      <c r="JB612" s="432"/>
      <c r="JC612" s="432"/>
      <c r="JD612" s="432"/>
      <c r="JE612" s="432"/>
      <c r="JF612" s="432"/>
      <c r="JG612" s="432"/>
      <c r="JH612" s="432"/>
      <c r="JI612" s="432"/>
      <c r="JJ612" s="432"/>
      <c r="JK612" s="432"/>
      <c r="JL612" s="432"/>
      <c r="JM612" s="432"/>
      <c r="JN612" s="432"/>
      <c r="JO612" s="432"/>
      <c r="JP612" s="432"/>
      <c r="JQ612" s="432"/>
      <c r="JR612" s="432"/>
      <c r="JS612" s="432"/>
      <c r="JT612" s="432"/>
      <c r="JU612" s="432"/>
    </row>
    <row r="613" spans="1:281" s="27" customFormat="1" ht="15" hidden="1" customHeight="1" x14ac:dyDescent="0.25">
      <c r="A613" s="432"/>
      <c r="B613" s="242"/>
      <c r="C613" s="29"/>
      <c r="D613" s="53"/>
      <c r="E613" s="29"/>
      <c r="F613" s="25"/>
      <c r="G613" s="121"/>
      <c r="I613" s="29"/>
      <c r="K613" s="52"/>
      <c r="M613" s="25"/>
      <c r="N613" s="55"/>
      <c r="P613" s="29"/>
      <c r="R613" s="29"/>
      <c r="T613" s="21"/>
      <c r="U613" s="21"/>
      <c r="V613" s="83"/>
      <c r="W613" s="83"/>
      <c r="X613" s="21"/>
      <c r="Y613" s="83"/>
      <c r="Z613" s="83"/>
      <c r="AA613" s="21"/>
      <c r="AB613" s="83"/>
      <c r="AC613" s="83"/>
      <c r="AD613" s="21"/>
      <c r="AE613" s="83"/>
      <c r="AF613" s="83"/>
      <c r="AG613" s="21"/>
      <c r="AH613" s="83"/>
      <c r="AI613" s="83"/>
      <c r="AJ613" s="21"/>
      <c r="AK613" s="83"/>
      <c r="AL613" s="83"/>
      <c r="AM613" s="21"/>
      <c r="AN613" s="83"/>
      <c r="AO613" s="83"/>
      <c r="AP613" s="21"/>
      <c r="AQ613" s="83"/>
      <c r="AR613" s="83"/>
      <c r="AS613" s="21"/>
      <c r="AT613" s="25"/>
      <c r="AU613" s="25"/>
      <c r="AV613" s="29"/>
      <c r="AW613" s="25"/>
      <c r="AX613" s="128"/>
      <c r="AY613" s="57"/>
      <c r="AZ613" s="6"/>
      <c r="BA613" s="54"/>
      <c r="BB613" s="54"/>
      <c r="BC613" s="6"/>
      <c r="BD613" s="54"/>
      <c r="BE613" s="54"/>
      <c r="BF613" s="121"/>
      <c r="BG613" s="54"/>
      <c r="BH613" s="28"/>
      <c r="BI613" s="128"/>
      <c r="BJ613" s="54"/>
      <c r="BK613" s="28"/>
      <c r="BL613" s="128"/>
      <c r="BM613" s="54"/>
      <c r="BN613" s="28"/>
      <c r="BO613" s="121"/>
      <c r="BP613" s="132"/>
      <c r="BQ613" s="56"/>
      <c r="BR613" s="25"/>
      <c r="BS613" s="25"/>
      <c r="BU613" s="121"/>
      <c r="BV613" s="25"/>
      <c r="BW613" s="242"/>
      <c r="BX613" s="121"/>
      <c r="BY613" s="25"/>
      <c r="CA613" s="121"/>
      <c r="CB613" s="25"/>
      <c r="CD613" s="121"/>
      <c r="CF613" s="28"/>
      <c r="CH613" s="241"/>
      <c r="CI613" s="28"/>
      <c r="CK613" s="433"/>
      <c r="CM613" s="121"/>
      <c r="CN613" s="241"/>
      <c r="CO613" s="241"/>
      <c r="CP613" s="241"/>
      <c r="CQ613" s="725"/>
      <c r="CR613" s="241"/>
      <c r="CS613" s="433"/>
      <c r="CT613" s="241"/>
      <c r="CU613" s="241"/>
      <c r="CV613" s="241"/>
      <c r="CW613" s="54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436"/>
      <c r="FJ613" s="668"/>
      <c r="FK613" s="668"/>
      <c r="FL613" s="668"/>
      <c r="FM613" s="668"/>
      <c r="FN613" s="668"/>
      <c r="FO613" s="668"/>
      <c r="FP613" s="668"/>
      <c r="FQ613" s="668"/>
      <c r="FR613" s="668"/>
      <c r="FS613" s="433"/>
      <c r="FT613" s="433"/>
      <c r="FU613" s="433"/>
      <c r="FV613" s="433"/>
      <c r="FW613" s="433"/>
      <c r="FX613" s="433"/>
      <c r="FY613" s="433"/>
      <c r="FZ613" s="433"/>
      <c r="GA613" s="433"/>
      <c r="GB613" s="433"/>
      <c r="GC613" s="433"/>
      <c r="GD613" s="433"/>
      <c r="GE613" s="433"/>
      <c r="GF613" s="433"/>
      <c r="GG613" s="241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436"/>
      <c r="HJ613" s="65"/>
      <c r="HK613" s="436"/>
      <c r="HL613" s="37"/>
      <c r="HM613" s="65"/>
      <c r="HN613" s="436"/>
      <c r="HO613" s="134"/>
      <c r="HP613" s="25"/>
      <c r="HQ613" s="436"/>
      <c r="HR613" s="45"/>
      <c r="HS613" s="29"/>
      <c r="HT613" s="25"/>
      <c r="HU613" s="25"/>
      <c r="HV613" s="25"/>
      <c r="HX613" s="432"/>
      <c r="IG613" s="432"/>
      <c r="IH613" s="432"/>
      <c r="II613" s="432"/>
      <c r="IJ613" s="432"/>
      <c r="IK613" s="432"/>
      <c r="IL613" s="432"/>
      <c r="IM613" s="432"/>
      <c r="IN613" s="432"/>
      <c r="IO613" s="432"/>
      <c r="IP613" s="432"/>
      <c r="IQ613" s="432"/>
      <c r="IR613" s="432"/>
      <c r="IS613" s="432"/>
      <c r="IT613" s="432"/>
      <c r="IU613" s="432"/>
      <c r="IV613" s="432"/>
      <c r="IW613" s="432"/>
      <c r="IX613" s="432"/>
      <c r="IY613" s="432"/>
      <c r="IZ613" s="432"/>
      <c r="JA613" s="432"/>
      <c r="JB613" s="432"/>
      <c r="JC613" s="432"/>
      <c r="JD613" s="432"/>
      <c r="JE613" s="432"/>
      <c r="JF613" s="432"/>
      <c r="JG613" s="432"/>
      <c r="JH613" s="432"/>
      <c r="JI613" s="432"/>
      <c r="JJ613" s="432"/>
      <c r="JK613" s="432"/>
      <c r="JL613" s="432"/>
      <c r="JM613" s="432"/>
      <c r="JN613" s="432"/>
      <c r="JO613" s="432"/>
      <c r="JP613" s="432"/>
      <c r="JQ613" s="432"/>
      <c r="JR613" s="432"/>
      <c r="JS613" s="432"/>
      <c r="JT613" s="432"/>
      <c r="JU613" s="432"/>
    </row>
    <row r="614" spans="1:281" s="27" customFormat="1" ht="15" hidden="1" customHeight="1" x14ac:dyDescent="0.25">
      <c r="A614" s="432"/>
      <c r="B614" s="242"/>
      <c r="C614" s="29"/>
      <c r="D614" s="53"/>
      <c r="E614" s="29"/>
      <c r="F614" s="25"/>
      <c r="G614" s="121"/>
      <c r="I614" s="29"/>
      <c r="K614" s="52"/>
      <c r="M614" s="25"/>
      <c r="N614" s="55"/>
      <c r="P614" s="29"/>
      <c r="R614" s="29"/>
      <c r="T614" s="21"/>
      <c r="U614" s="21"/>
      <c r="V614" s="83"/>
      <c r="W614" s="83"/>
      <c r="X614" s="21"/>
      <c r="Y614" s="83"/>
      <c r="Z614" s="83"/>
      <c r="AA614" s="21"/>
      <c r="AB614" s="83"/>
      <c r="AC614" s="83"/>
      <c r="AD614" s="21"/>
      <c r="AE614" s="83"/>
      <c r="AF614" s="83"/>
      <c r="AG614" s="21"/>
      <c r="AH614" s="83"/>
      <c r="AI614" s="83"/>
      <c r="AJ614" s="21"/>
      <c r="AK614" s="83"/>
      <c r="AL614" s="83"/>
      <c r="AM614" s="21"/>
      <c r="AN614" s="83"/>
      <c r="AO614" s="83"/>
      <c r="AP614" s="21"/>
      <c r="AQ614" s="83"/>
      <c r="AR614" s="83"/>
      <c r="AS614" s="21"/>
      <c r="AT614" s="25"/>
      <c r="AU614" s="25"/>
      <c r="AV614" s="29"/>
      <c r="AW614" s="25"/>
      <c r="AX614" s="128"/>
      <c r="AY614" s="57"/>
      <c r="AZ614" s="6"/>
      <c r="BA614" s="54"/>
      <c r="BB614" s="54"/>
      <c r="BC614" s="6"/>
      <c r="BD614" s="54"/>
      <c r="BE614" s="54"/>
      <c r="BF614" s="121"/>
      <c r="BG614" s="54"/>
      <c r="BH614" s="28"/>
      <c r="BI614" s="128"/>
      <c r="BJ614" s="54"/>
      <c r="BK614" s="28"/>
      <c r="BL614" s="128"/>
      <c r="BM614" s="54"/>
      <c r="BN614" s="28"/>
      <c r="BO614" s="121"/>
      <c r="BP614" s="132"/>
      <c r="BQ614" s="56"/>
      <c r="BR614" s="25"/>
      <c r="BS614" s="25"/>
      <c r="BU614" s="121"/>
      <c r="BV614" s="25"/>
      <c r="BW614" s="242"/>
      <c r="BX614" s="121"/>
      <c r="BY614" s="25"/>
      <c r="CA614" s="121"/>
      <c r="CB614" s="25"/>
      <c r="CD614" s="121"/>
      <c r="CF614" s="28"/>
      <c r="CH614" s="241"/>
      <c r="CI614" s="28"/>
      <c r="CK614" s="433"/>
      <c r="CM614" s="121"/>
      <c r="CN614" s="241"/>
      <c r="CO614" s="241"/>
      <c r="CP614" s="241"/>
      <c r="CQ614" s="725"/>
      <c r="CR614" s="241"/>
      <c r="CS614" s="433"/>
      <c r="CT614" s="241"/>
      <c r="CU614" s="241"/>
      <c r="CV614" s="241"/>
      <c r="CW614" s="54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436"/>
      <c r="FJ614" s="668"/>
      <c r="FK614" s="668"/>
      <c r="FL614" s="668"/>
      <c r="FM614" s="668"/>
      <c r="FN614" s="668"/>
      <c r="FO614" s="668"/>
      <c r="FP614" s="668"/>
      <c r="FQ614" s="668"/>
      <c r="FR614" s="668"/>
      <c r="FS614" s="433"/>
      <c r="FT614" s="433"/>
      <c r="FU614" s="433"/>
      <c r="FV614" s="433"/>
      <c r="FW614" s="433"/>
      <c r="FX614" s="433"/>
      <c r="FY614" s="433"/>
      <c r="FZ614" s="433"/>
      <c r="GA614" s="433"/>
      <c r="GB614" s="433"/>
      <c r="GC614" s="433"/>
      <c r="GD614" s="433"/>
      <c r="GE614" s="433"/>
      <c r="GF614" s="433"/>
      <c r="GG614" s="241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436"/>
      <c r="HJ614" s="65"/>
      <c r="HK614" s="436"/>
      <c r="HL614" s="37"/>
      <c r="HM614" s="65"/>
      <c r="HN614" s="436"/>
      <c r="HO614" s="134"/>
      <c r="HP614" s="25"/>
      <c r="HQ614" s="436"/>
      <c r="HR614" s="45"/>
      <c r="HS614" s="29"/>
      <c r="HT614" s="25"/>
      <c r="HU614" s="25"/>
      <c r="HV614" s="25"/>
      <c r="HX614" s="432"/>
      <c r="IG614" s="432"/>
      <c r="IH614" s="432"/>
      <c r="II614" s="432"/>
      <c r="IJ614" s="432"/>
      <c r="IK614" s="432"/>
      <c r="IL614" s="432"/>
      <c r="IM614" s="432"/>
      <c r="IN614" s="432"/>
      <c r="IO614" s="432"/>
      <c r="IP614" s="432"/>
      <c r="IQ614" s="432"/>
      <c r="IR614" s="432"/>
      <c r="IS614" s="432"/>
      <c r="IT614" s="432"/>
      <c r="IU614" s="432"/>
      <c r="IV614" s="432"/>
      <c r="IW614" s="432"/>
      <c r="IX614" s="432"/>
      <c r="IY614" s="432"/>
      <c r="IZ614" s="432"/>
      <c r="JA614" s="432"/>
      <c r="JB614" s="432"/>
      <c r="JC614" s="432"/>
      <c r="JD614" s="432"/>
      <c r="JE614" s="432"/>
      <c r="JF614" s="432"/>
      <c r="JG614" s="432"/>
      <c r="JH614" s="432"/>
      <c r="JI614" s="432"/>
      <c r="JJ614" s="432"/>
      <c r="JK614" s="432"/>
      <c r="JL614" s="432"/>
      <c r="JM614" s="432"/>
      <c r="JN614" s="432"/>
      <c r="JO614" s="432"/>
      <c r="JP614" s="432"/>
      <c r="JQ614" s="432"/>
      <c r="JR614" s="432"/>
      <c r="JS614" s="432"/>
      <c r="JT614" s="432"/>
      <c r="JU614" s="432"/>
    </row>
    <row r="615" spans="1:281" s="27" customFormat="1" ht="15" hidden="1" customHeight="1" x14ac:dyDescent="0.25">
      <c r="A615" s="432"/>
      <c r="B615" s="242"/>
      <c r="C615" s="29"/>
      <c r="D615" s="53"/>
      <c r="E615" s="29"/>
      <c r="F615" s="25"/>
      <c r="G615" s="121"/>
      <c r="I615" s="29"/>
      <c r="K615" s="52"/>
      <c r="M615" s="25"/>
      <c r="N615" s="55"/>
      <c r="P615" s="29"/>
      <c r="R615" s="29"/>
      <c r="T615" s="21"/>
      <c r="U615" s="21"/>
      <c r="V615" s="83"/>
      <c r="W615" s="83"/>
      <c r="X615" s="21"/>
      <c r="Y615" s="83"/>
      <c r="Z615" s="83"/>
      <c r="AA615" s="21"/>
      <c r="AB615" s="83"/>
      <c r="AC615" s="83"/>
      <c r="AD615" s="21"/>
      <c r="AE615" s="83"/>
      <c r="AF615" s="83"/>
      <c r="AG615" s="21"/>
      <c r="AH615" s="83"/>
      <c r="AI615" s="83"/>
      <c r="AJ615" s="21"/>
      <c r="AK615" s="83"/>
      <c r="AL615" s="83"/>
      <c r="AM615" s="21"/>
      <c r="AN615" s="83"/>
      <c r="AO615" s="83"/>
      <c r="AP615" s="21"/>
      <c r="AQ615" s="83"/>
      <c r="AR615" s="83"/>
      <c r="AS615" s="21"/>
      <c r="AT615" s="25"/>
      <c r="AU615" s="25"/>
      <c r="AV615" s="29"/>
      <c r="AW615" s="25"/>
      <c r="AX615" s="128"/>
      <c r="AY615" s="57"/>
      <c r="AZ615" s="6"/>
      <c r="BA615" s="54"/>
      <c r="BB615" s="54"/>
      <c r="BC615" s="6"/>
      <c r="BD615" s="54"/>
      <c r="BE615" s="54"/>
      <c r="BF615" s="121"/>
      <c r="BG615" s="54"/>
      <c r="BH615" s="28"/>
      <c r="BI615" s="128"/>
      <c r="BJ615" s="54"/>
      <c r="BK615" s="28"/>
      <c r="BL615" s="128"/>
      <c r="BM615" s="54"/>
      <c r="BN615" s="28"/>
      <c r="BO615" s="121"/>
      <c r="BP615" s="132"/>
      <c r="BQ615" s="56"/>
      <c r="BR615" s="25"/>
      <c r="BS615" s="25"/>
      <c r="BU615" s="121"/>
      <c r="BV615" s="25"/>
      <c r="BW615" s="242"/>
      <c r="BX615" s="121"/>
      <c r="BY615" s="25"/>
      <c r="CA615" s="121"/>
      <c r="CB615" s="25"/>
      <c r="CD615" s="121"/>
      <c r="CF615" s="28"/>
      <c r="CH615" s="241"/>
      <c r="CI615" s="28"/>
      <c r="CK615" s="433"/>
      <c r="CM615" s="121"/>
      <c r="CN615" s="241"/>
      <c r="CO615" s="241"/>
      <c r="CP615" s="241"/>
      <c r="CQ615" s="725"/>
      <c r="CR615" s="241"/>
      <c r="CS615" s="433"/>
      <c r="CT615" s="241"/>
      <c r="CU615" s="241"/>
      <c r="CV615" s="241"/>
      <c r="CW615" s="54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436"/>
      <c r="FJ615" s="668"/>
      <c r="FK615" s="668"/>
      <c r="FL615" s="668"/>
      <c r="FM615" s="668"/>
      <c r="FN615" s="668"/>
      <c r="FO615" s="668"/>
      <c r="FP615" s="668"/>
      <c r="FQ615" s="668"/>
      <c r="FR615" s="668"/>
      <c r="FS615" s="433"/>
      <c r="FT615" s="433"/>
      <c r="FU615" s="433"/>
      <c r="FV615" s="433"/>
      <c r="FW615" s="433"/>
      <c r="FX615" s="433"/>
      <c r="FY615" s="433"/>
      <c r="FZ615" s="433"/>
      <c r="GA615" s="433"/>
      <c r="GB615" s="433"/>
      <c r="GC615" s="433"/>
      <c r="GD615" s="433"/>
      <c r="GE615" s="433"/>
      <c r="GF615" s="433"/>
      <c r="GG615" s="241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436"/>
      <c r="HJ615" s="65"/>
      <c r="HK615" s="436"/>
      <c r="HL615" s="37"/>
      <c r="HM615" s="65"/>
      <c r="HN615" s="436"/>
      <c r="HO615" s="134"/>
      <c r="HP615" s="25"/>
      <c r="HQ615" s="436"/>
      <c r="HR615" s="45"/>
      <c r="HS615" s="29"/>
      <c r="HT615" s="25"/>
      <c r="HU615" s="25"/>
      <c r="HV615" s="25"/>
      <c r="HX615" s="432"/>
      <c r="IG615" s="432"/>
      <c r="IH615" s="432"/>
      <c r="II615" s="432"/>
      <c r="IJ615" s="432"/>
      <c r="IK615" s="432"/>
      <c r="IL615" s="432"/>
      <c r="IM615" s="432"/>
      <c r="IN615" s="432"/>
      <c r="IO615" s="432"/>
      <c r="IP615" s="432"/>
      <c r="IQ615" s="432"/>
      <c r="IR615" s="432"/>
      <c r="IS615" s="432"/>
      <c r="IT615" s="432"/>
      <c r="IU615" s="432"/>
      <c r="IV615" s="432"/>
      <c r="IW615" s="432"/>
      <c r="IX615" s="432"/>
      <c r="IY615" s="432"/>
      <c r="IZ615" s="432"/>
      <c r="JA615" s="432"/>
      <c r="JB615" s="432"/>
      <c r="JC615" s="432"/>
      <c r="JD615" s="432"/>
      <c r="JE615" s="432"/>
      <c r="JF615" s="432"/>
      <c r="JG615" s="432"/>
      <c r="JH615" s="432"/>
      <c r="JI615" s="432"/>
      <c r="JJ615" s="432"/>
      <c r="JK615" s="432"/>
      <c r="JL615" s="432"/>
      <c r="JM615" s="432"/>
      <c r="JN615" s="432"/>
      <c r="JO615" s="432"/>
      <c r="JP615" s="432"/>
      <c r="JQ615" s="432"/>
      <c r="JR615" s="432"/>
      <c r="JS615" s="432"/>
      <c r="JT615" s="432"/>
      <c r="JU615" s="432"/>
    </row>
    <row r="616" spans="1:281" s="27" customFormat="1" ht="15" hidden="1" customHeight="1" x14ac:dyDescent="0.25">
      <c r="A616" s="432"/>
      <c r="B616" s="242"/>
      <c r="C616" s="29"/>
      <c r="D616" s="53"/>
      <c r="E616" s="29"/>
      <c r="F616" s="25"/>
      <c r="G616" s="121"/>
      <c r="I616" s="29"/>
      <c r="K616" s="52"/>
      <c r="M616" s="25"/>
      <c r="N616" s="55"/>
      <c r="P616" s="29"/>
      <c r="R616" s="29"/>
      <c r="T616" s="21"/>
      <c r="U616" s="21"/>
      <c r="V616" s="83"/>
      <c r="W616" s="83"/>
      <c r="X616" s="21"/>
      <c r="Y616" s="83"/>
      <c r="Z616" s="83"/>
      <c r="AA616" s="21"/>
      <c r="AB616" s="83"/>
      <c r="AC616" s="83"/>
      <c r="AD616" s="21"/>
      <c r="AE616" s="83"/>
      <c r="AF616" s="83"/>
      <c r="AG616" s="21"/>
      <c r="AH616" s="83"/>
      <c r="AI616" s="83"/>
      <c r="AJ616" s="21"/>
      <c r="AK616" s="83"/>
      <c r="AL616" s="83"/>
      <c r="AM616" s="21"/>
      <c r="AN616" s="83"/>
      <c r="AO616" s="83"/>
      <c r="AP616" s="21"/>
      <c r="AQ616" s="83"/>
      <c r="AR616" s="83"/>
      <c r="AS616" s="21"/>
      <c r="AT616" s="25"/>
      <c r="AU616" s="25"/>
      <c r="AV616" s="29"/>
      <c r="AW616" s="25"/>
      <c r="AX616" s="128"/>
      <c r="AY616" s="57"/>
      <c r="AZ616" s="6"/>
      <c r="BA616" s="54"/>
      <c r="BB616" s="54"/>
      <c r="BC616" s="6"/>
      <c r="BD616" s="54"/>
      <c r="BE616" s="54"/>
      <c r="BF616" s="121"/>
      <c r="BG616" s="54"/>
      <c r="BH616" s="28"/>
      <c r="BI616" s="128"/>
      <c r="BJ616" s="54"/>
      <c r="BK616" s="28"/>
      <c r="BL616" s="128"/>
      <c r="BM616" s="54"/>
      <c r="BN616" s="28"/>
      <c r="BO616" s="121"/>
      <c r="BP616" s="132"/>
      <c r="BQ616" s="56"/>
      <c r="BR616" s="25"/>
      <c r="BS616" s="25"/>
      <c r="BU616" s="121"/>
      <c r="BV616" s="25"/>
      <c r="BW616" s="242"/>
      <c r="BX616" s="121"/>
      <c r="BY616" s="25"/>
      <c r="CA616" s="121"/>
      <c r="CB616" s="25"/>
      <c r="CD616" s="121"/>
      <c r="CF616" s="28"/>
      <c r="CH616" s="241"/>
      <c r="CI616" s="28"/>
      <c r="CK616" s="433"/>
      <c r="CM616" s="121"/>
      <c r="CN616" s="241"/>
      <c r="CO616" s="241"/>
      <c r="CP616" s="241"/>
      <c r="CQ616" s="725"/>
      <c r="CR616" s="241"/>
      <c r="CS616" s="433"/>
      <c r="CT616" s="241"/>
      <c r="CU616" s="241"/>
      <c r="CV616" s="241"/>
      <c r="CW616" s="54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436"/>
      <c r="FJ616" s="668"/>
      <c r="FK616" s="668"/>
      <c r="FL616" s="668"/>
      <c r="FM616" s="668"/>
      <c r="FN616" s="668"/>
      <c r="FO616" s="668"/>
      <c r="FP616" s="668"/>
      <c r="FQ616" s="668"/>
      <c r="FR616" s="668"/>
      <c r="FS616" s="433"/>
      <c r="FT616" s="433"/>
      <c r="FU616" s="433"/>
      <c r="FV616" s="433"/>
      <c r="FW616" s="433"/>
      <c r="FX616" s="433"/>
      <c r="FY616" s="433"/>
      <c r="FZ616" s="433"/>
      <c r="GA616" s="433"/>
      <c r="GB616" s="433"/>
      <c r="GC616" s="433"/>
      <c r="GD616" s="433"/>
      <c r="GE616" s="433"/>
      <c r="GF616" s="433"/>
      <c r="GG616" s="241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436"/>
      <c r="HJ616" s="65"/>
      <c r="HK616" s="436"/>
      <c r="HL616" s="37"/>
      <c r="HM616" s="65"/>
      <c r="HN616" s="436"/>
      <c r="HO616" s="134"/>
      <c r="HP616" s="25"/>
      <c r="HQ616" s="436"/>
      <c r="HR616" s="45"/>
      <c r="HS616" s="29"/>
      <c r="HT616" s="25"/>
      <c r="HU616" s="25"/>
      <c r="HV616" s="25"/>
      <c r="HX616" s="432"/>
      <c r="IG616" s="432"/>
      <c r="IH616" s="432"/>
      <c r="II616" s="432"/>
      <c r="IJ616" s="432"/>
      <c r="IK616" s="432"/>
      <c r="IL616" s="432"/>
      <c r="IM616" s="432"/>
      <c r="IN616" s="432"/>
      <c r="IO616" s="432"/>
      <c r="IP616" s="432"/>
      <c r="IQ616" s="432"/>
      <c r="IR616" s="432"/>
      <c r="IS616" s="432"/>
      <c r="IT616" s="432"/>
      <c r="IU616" s="432"/>
      <c r="IV616" s="432"/>
      <c r="IW616" s="432"/>
      <c r="IX616" s="432"/>
      <c r="IY616" s="432"/>
      <c r="IZ616" s="432"/>
      <c r="JA616" s="432"/>
      <c r="JB616" s="432"/>
      <c r="JC616" s="432"/>
      <c r="JD616" s="432"/>
      <c r="JE616" s="432"/>
      <c r="JF616" s="432"/>
      <c r="JG616" s="432"/>
      <c r="JH616" s="432"/>
      <c r="JI616" s="432"/>
      <c r="JJ616" s="432"/>
      <c r="JK616" s="432"/>
      <c r="JL616" s="432"/>
      <c r="JM616" s="432"/>
      <c r="JN616" s="432"/>
      <c r="JO616" s="432"/>
      <c r="JP616" s="432"/>
      <c r="JQ616" s="432"/>
      <c r="JR616" s="432"/>
      <c r="JS616" s="432"/>
      <c r="JT616" s="432"/>
      <c r="JU616" s="432"/>
    </row>
    <row r="617" spans="1:281" s="27" customFormat="1" ht="15" hidden="1" customHeight="1" x14ac:dyDescent="0.25">
      <c r="A617" s="432"/>
      <c r="B617" s="242"/>
      <c r="C617" s="29"/>
      <c r="D617" s="53"/>
      <c r="E617" s="29"/>
      <c r="F617" s="25"/>
      <c r="G617" s="121"/>
      <c r="I617" s="29"/>
      <c r="K617" s="52"/>
      <c r="M617" s="25"/>
      <c r="N617" s="55"/>
      <c r="P617" s="29"/>
      <c r="R617" s="29"/>
      <c r="T617" s="21"/>
      <c r="U617" s="21"/>
      <c r="V617" s="83"/>
      <c r="W617" s="83"/>
      <c r="X617" s="21"/>
      <c r="Y617" s="83"/>
      <c r="Z617" s="83"/>
      <c r="AA617" s="21"/>
      <c r="AB617" s="83"/>
      <c r="AC617" s="83"/>
      <c r="AD617" s="21"/>
      <c r="AE617" s="83"/>
      <c r="AF617" s="83"/>
      <c r="AG617" s="21"/>
      <c r="AH617" s="83"/>
      <c r="AI617" s="83"/>
      <c r="AJ617" s="21"/>
      <c r="AK617" s="83"/>
      <c r="AL617" s="83"/>
      <c r="AM617" s="21"/>
      <c r="AN617" s="83"/>
      <c r="AO617" s="83"/>
      <c r="AP617" s="21"/>
      <c r="AQ617" s="83"/>
      <c r="AR617" s="83"/>
      <c r="AS617" s="21"/>
      <c r="AT617" s="25"/>
      <c r="AU617" s="25"/>
      <c r="AV617" s="29"/>
      <c r="AW617" s="25"/>
      <c r="AX617" s="128"/>
      <c r="AY617" s="57"/>
      <c r="AZ617" s="6"/>
      <c r="BA617" s="54"/>
      <c r="BB617" s="54"/>
      <c r="BC617" s="6"/>
      <c r="BD617" s="54"/>
      <c r="BE617" s="54"/>
      <c r="BF617" s="121"/>
      <c r="BG617" s="54"/>
      <c r="BH617" s="28"/>
      <c r="BI617" s="128"/>
      <c r="BJ617" s="54"/>
      <c r="BK617" s="28"/>
      <c r="BL617" s="128"/>
      <c r="BM617" s="54"/>
      <c r="BN617" s="28"/>
      <c r="BO617" s="121"/>
      <c r="BP617" s="132"/>
      <c r="BQ617" s="56"/>
      <c r="BR617" s="25"/>
      <c r="BS617" s="25"/>
      <c r="BU617" s="121"/>
      <c r="BV617" s="25"/>
      <c r="BW617" s="242"/>
      <c r="BX617" s="121"/>
      <c r="BY617" s="25"/>
      <c r="CA617" s="121"/>
      <c r="CB617" s="25"/>
      <c r="CD617" s="121"/>
      <c r="CF617" s="28"/>
      <c r="CH617" s="241"/>
      <c r="CI617" s="28"/>
      <c r="CK617" s="433"/>
      <c r="CM617" s="121"/>
      <c r="CN617" s="241"/>
      <c r="CO617" s="241"/>
      <c r="CP617" s="241"/>
      <c r="CQ617" s="725"/>
      <c r="CR617" s="241"/>
      <c r="CS617" s="433"/>
      <c r="CT617" s="241"/>
      <c r="CU617" s="241"/>
      <c r="CV617" s="241"/>
      <c r="CW617" s="54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436"/>
      <c r="FJ617" s="668"/>
      <c r="FK617" s="668"/>
      <c r="FL617" s="668"/>
      <c r="FM617" s="668"/>
      <c r="FN617" s="668"/>
      <c r="FO617" s="668"/>
      <c r="FP617" s="668"/>
      <c r="FQ617" s="668"/>
      <c r="FR617" s="668"/>
      <c r="FS617" s="433"/>
      <c r="FT617" s="433"/>
      <c r="FU617" s="433"/>
      <c r="FV617" s="433"/>
      <c r="FW617" s="433"/>
      <c r="FX617" s="433"/>
      <c r="FY617" s="433"/>
      <c r="FZ617" s="433"/>
      <c r="GA617" s="433"/>
      <c r="GB617" s="433"/>
      <c r="GC617" s="433"/>
      <c r="GD617" s="433"/>
      <c r="GE617" s="433"/>
      <c r="GF617" s="433"/>
      <c r="GG617" s="241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436"/>
      <c r="HJ617" s="65"/>
      <c r="HK617" s="436"/>
      <c r="HL617" s="37"/>
      <c r="HM617" s="65"/>
      <c r="HN617" s="436"/>
      <c r="HO617" s="134"/>
      <c r="HP617" s="25"/>
      <c r="HQ617" s="436"/>
      <c r="HR617" s="45"/>
      <c r="HS617" s="29"/>
      <c r="HT617" s="25"/>
      <c r="HU617" s="25"/>
      <c r="HV617" s="25"/>
      <c r="HX617" s="432"/>
      <c r="IG617" s="432"/>
      <c r="IH617" s="432"/>
      <c r="II617" s="432"/>
      <c r="IJ617" s="432"/>
      <c r="IK617" s="432"/>
      <c r="IL617" s="432"/>
      <c r="IM617" s="432"/>
      <c r="IN617" s="432"/>
      <c r="IO617" s="432"/>
      <c r="IP617" s="432"/>
      <c r="IQ617" s="432"/>
      <c r="IR617" s="432"/>
      <c r="IS617" s="432"/>
      <c r="IT617" s="432"/>
      <c r="IU617" s="432"/>
      <c r="IV617" s="432"/>
      <c r="IW617" s="432"/>
      <c r="IX617" s="432"/>
      <c r="IY617" s="432"/>
      <c r="IZ617" s="432"/>
      <c r="JA617" s="432"/>
      <c r="JB617" s="432"/>
      <c r="JC617" s="432"/>
      <c r="JD617" s="432"/>
      <c r="JE617" s="432"/>
      <c r="JF617" s="432"/>
      <c r="JG617" s="432"/>
      <c r="JH617" s="432"/>
      <c r="JI617" s="432"/>
      <c r="JJ617" s="432"/>
      <c r="JK617" s="432"/>
      <c r="JL617" s="432"/>
      <c r="JM617" s="432"/>
      <c r="JN617" s="432"/>
      <c r="JO617" s="432"/>
      <c r="JP617" s="432"/>
      <c r="JQ617" s="432"/>
      <c r="JR617" s="432"/>
      <c r="JS617" s="432"/>
      <c r="JT617" s="432"/>
      <c r="JU617" s="432"/>
    </row>
    <row r="618" spans="1:281" s="27" customFormat="1" ht="15" hidden="1" customHeight="1" x14ac:dyDescent="0.25">
      <c r="A618" s="432"/>
      <c r="B618" s="242"/>
      <c r="C618" s="29"/>
      <c r="D618" s="53"/>
      <c r="E618" s="29"/>
      <c r="F618" s="25"/>
      <c r="G618" s="121"/>
      <c r="I618" s="29"/>
      <c r="K618" s="52"/>
      <c r="M618" s="25"/>
      <c r="N618" s="55"/>
      <c r="P618" s="29"/>
      <c r="R618" s="29"/>
      <c r="T618" s="21"/>
      <c r="U618" s="21"/>
      <c r="V618" s="83"/>
      <c r="W618" s="83"/>
      <c r="X618" s="21"/>
      <c r="Y618" s="83"/>
      <c r="Z618" s="83"/>
      <c r="AA618" s="21"/>
      <c r="AB618" s="83"/>
      <c r="AC618" s="83"/>
      <c r="AD618" s="21"/>
      <c r="AE618" s="83"/>
      <c r="AF618" s="83"/>
      <c r="AG618" s="21"/>
      <c r="AH618" s="83"/>
      <c r="AI618" s="83"/>
      <c r="AJ618" s="21"/>
      <c r="AK618" s="83"/>
      <c r="AL618" s="83"/>
      <c r="AM618" s="21"/>
      <c r="AN618" s="83"/>
      <c r="AO618" s="83"/>
      <c r="AP618" s="21"/>
      <c r="AQ618" s="83"/>
      <c r="AR618" s="83"/>
      <c r="AS618" s="21"/>
      <c r="AT618" s="25"/>
      <c r="AU618" s="25"/>
      <c r="AV618" s="29"/>
      <c r="AW618" s="25"/>
      <c r="AX618" s="128"/>
      <c r="AY618" s="57"/>
      <c r="AZ618" s="6"/>
      <c r="BA618" s="54"/>
      <c r="BB618" s="54"/>
      <c r="BC618" s="6"/>
      <c r="BD618" s="54"/>
      <c r="BE618" s="54"/>
      <c r="BF618" s="121"/>
      <c r="BG618" s="54"/>
      <c r="BH618" s="28"/>
      <c r="BI618" s="128"/>
      <c r="BJ618" s="54"/>
      <c r="BK618" s="28"/>
      <c r="BL618" s="128"/>
      <c r="BM618" s="54"/>
      <c r="BN618" s="28"/>
      <c r="BO618" s="121"/>
      <c r="BP618" s="132"/>
      <c r="BQ618" s="56"/>
      <c r="BR618" s="25"/>
      <c r="BS618" s="25"/>
      <c r="BU618" s="121"/>
      <c r="BV618" s="25"/>
      <c r="BW618" s="242"/>
      <c r="BX618" s="121"/>
      <c r="BY618" s="25"/>
      <c r="CA618" s="121"/>
      <c r="CB618" s="25"/>
      <c r="CD618" s="121"/>
      <c r="CF618" s="28"/>
      <c r="CH618" s="241"/>
      <c r="CI618" s="28"/>
      <c r="CK618" s="433"/>
      <c r="CM618" s="121"/>
      <c r="CN618" s="241"/>
      <c r="CO618" s="241"/>
      <c r="CP618" s="241"/>
      <c r="CQ618" s="725"/>
      <c r="CR618" s="241"/>
      <c r="CS618" s="433"/>
      <c r="CT618" s="241"/>
      <c r="CU618" s="241"/>
      <c r="CV618" s="241"/>
      <c r="CW618" s="54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436"/>
      <c r="FJ618" s="668"/>
      <c r="FK618" s="668"/>
      <c r="FL618" s="668"/>
      <c r="FM618" s="668"/>
      <c r="FN618" s="668"/>
      <c r="FO618" s="668"/>
      <c r="FP618" s="668"/>
      <c r="FQ618" s="668"/>
      <c r="FR618" s="668"/>
      <c r="FS618" s="433"/>
      <c r="FT618" s="433"/>
      <c r="FU618" s="433"/>
      <c r="FV618" s="433"/>
      <c r="FW618" s="433"/>
      <c r="FX618" s="433"/>
      <c r="FY618" s="433"/>
      <c r="FZ618" s="433"/>
      <c r="GA618" s="433"/>
      <c r="GB618" s="433"/>
      <c r="GC618" s="433"/>
      <c r="GD618" s="433"/>
      <c r="GE618" s="433"/>
      <c r="GF618" s="433"/>
      <c r="GG618" s="241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436"/>
      <c r="HJ618" s="65"/>
      <c r="HK618" s="436"/>
      <c r="HL618" s="37"/>
      <c r="HM618" s="65"/>
      <c r="HN618" s="436"/>
      <c r="HO618" s="134"/>
      <c r="HP618" s="25"/>
      <c r="HQ618" s="436"/>
      <c r="HR618" s="45"/>
      <c r="HS618" s="29"/>
      <c r="HT618" s="25"/>
      <c r="HU618" s="25"/>
      <c r="HV618" s="25"/>
      <c r="HX618" s="432"/>
      <c r="IG618" s="432"/>
      <c r="IH618" s="432"/>
      <c r="II618" s="432"/>
      <c r="IJ618" s="432"/>
      <c r="IK618" s="432"/>
      <c r="IL618" s="432"/>
      <c r="IM618" s="432"/>
      <c r="IN618" s="432"/>
      <c r="IO618" s="432"/>
      <c r="IP618" s="432"/>
      <c r="IQ618" s="432"/>
      <c r="IR618" s="432"/>
      <c r="IS618" s="432"/>
      <c r="IT618" s="432"/>
      <c r="IU618" s="432"/>
      <c r="IV618" s="432"/>
      <c r="IW618" s="432"/>
      <c r="IX618" s="432"/>
      <c r="IY618" s="432"/>
      <c r="IZ618" s="432"/>
      <c r="JA618" s="432"/>
      <c r="JB618" s="432"/>
      <c r="JC618" s="432"/>
      <c r="JD618" s="432"/>
      <c r="JE618" s="432"/>
      <c r="JF618" s="432"/>
      <c r="JG618" s="432"/>
      <c r="JH618" s="432"/>
      <c r="JI618" s="432"/>
      <c r="JJ618" s="432"/>
      <c r="JK618" s="432"/>
      <c r="JL618" s="432"/>
      <c r="JM618" s="432"/>
      <c r="JN618" s="432"/>
      <c r="JO618" s="432"/>
      <c r="JP618" s="432"/>
      <c r="JQ618" s="432"/>
      <c r="JR618" s="432"/>
      <c r="JS618" s="432"/>
      <c r="JT618" s="432"/>
      <c r="JU618" s="432"/>
    </row>
    <row r="619" spans="1:281" s="27" customFormat="1" ht="15" hidden="1" customHeight="1" x14ac:dyDescent="0.25">
      <c r="A619" s="432"/>
      <c r="B619" s="242"/>
      <c r="C619" s="29"/>
      <c r="D619" s="53"/>
      <c r="E619" s="29"/>
      <c r="F619" s="25"/>
      <c r="G619" s="121"/>
      <c r="I619" s="29"/>
      <c r="K619" s="52"/>
      <c r="M619" s="25"/>
      <c r="N619" s="55"/>
      <c r="P619" s="29"/>
      <c r="R619" s="29"/>
      <c r="T619" s="21"/>
      <c r="U619" s="21"/>
      <c r="V619" s="83"/>
      <c r="W619" s="83"/>
      <c r="X619" s="21"/>
      <c r="Y619" s="83"/>
      <c r="Z619" s="83"/>
      <c r="AA619" s="21"/>
      <c r="AB619" s="83"/>
      <c r="AC619" s="83"/>
      <c r="AD619" s="21"/>
      <c r="AE619" s="83"/>
      <c r="AF619" s="83"/>
      <c r="AG619" s="21"/>
      <c r="AH619" s="83"/>
      <c r="AI619" s="83"/>
      <c r="AJ619" s="21"/>
      <c r="AK619" s="83"/>
      <c r="AL619" s="83"/>
      <c r="AM619" s="21"/>
      <c r="AN619" s="83"/>
      <c r="AO619" s="83"/>
      <c r="AP619" s="21"/>
      <c r="AQ619" s="83"/>
      <c r="AR619" s="83"/>
      <c r="AS619" s="21"/>
      <c r="AT619" s="25"/>
      <c r="AU619" s="25"/>
      <c r="AV619" s="29"/>
      <c r="AW619" s="25"/>
      <c r="AX619" s="128"/>
      <c r="AY619" s="57"/>
      <c r="AZ619" s="6"/>
      <c r="BA619" s="54"/>
      <c r="BB619" s="54"/>
      <c r="BC619" s="6"/>
      <c r="BD619" s="54"/>
      <c r="BE619" s="54"/>
      <c r="BF619" s="121"/>
      <c r="BG619" s="54"/>
      <c r="BH619" s="28"/>
      <c r="BI619" s="128"/>
      <c r="BJ619" s="54"/>
      <c r="BK619" s="28"/>
      <c r="BL619" s="128"/>
      <c r="BM619" s="54"/>
      <c r="BN619" s="28"/>
      <c r="BO619" s="121"/>
      <c r="BP619" s="132"/>
      <c r="BQ619" s="56"/>
      <c r="BR619" s="25"/>
      <c r="BS619" s="25"/>
      <c r="BU619" s="121"/>
      <c r="BV619" s="25"/>
      <c r="BW619" s="242"/>
      <c r="BX619" s="121"/>
      <c r="BY619" s="25"/>
      <c r="CA619" s="121"/>
      <c r="CB619" s="25"/>
      <c r="CD619" s="121"/>
      <c r="CF619" s="28"/>
      <c r="CH619" s="241"/>
      <c r="CI619" s="28"/>
      <c r="CK619" s="433"/>
      <c r="CM619" s="121"/>
      <c r="CN619" s="241"/>
      <c r="CO619" s="241"/>
      <c r="CP619" s="241"/>
      <c r="CQ619" s="725"/>
      <c r="CR619" s="241"/>
      <c r="CS619" s="433"/>
      <c r="CT619" s="241"/>
      <c r="CU619" s="241"/>
      <c r="CV619" s="241"/>
      <c r="CW619" s="54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436"/>
      <c r="FJ619" s="668"/>
      <c r="FK619" s="668"/>
      <c r="FL619" s="668"/>
      <c r="FM619" s="668"/>
      <c r="FN619" s="668"/>
      <c r="FO619" s="668"/>
      <c r="FP619" s="668"/>
      <c r="FQ619" s="668"/>
      <c r="FR619" s="668"/>
      <c r="FS619" s="433"/>
      <c r="FT619" s="433"/>
      <c r="FU619" s="433"/>
      <c r="FV619" s="433"/>
      <c r="FW619" s="433"/>
      <c r="FX619" s="433"/>
      <c r="FY619" s="433"/>
      <c r="FZ619" s="433"/>
      <c r="GA619" s="433"/>
      <c r="GB619" s="433"/>
      <c r="GC619" s="433"/>
      <c r="GD619" s="433"/>
      <c r="GE619" s="433"/>
      <c r="GF619" s="433"/>
      <c r="GG619" s="241"/>
      <c r="GH619" s="65"/>
      <c r="GI619" s="65"/>
      <c r="GJ619" s="65"/>
      <c r="GK619" s="65"/>
      <c r="GL619" s="65"/>
      <c r="GM619" s="65"/>
      <c r="GN619" s="65"/>
      <c r="GO619" s="65"/>
      <c r="GP619" s="65"/>
      <c r="GQ619" s="65"/>
      <c r="GR619" s="65"/>
      <c r="GS619" s="65"/>
      <c r="GT619" s="65"/>
      <c r="GU619" s="65"/>
      <c r="GV619" s="65"/>
      <c r="GW619" s="65"/>
      <c r="GX619" s="65"/>
      <c r="GY619" s="65"/>
      <c r="GZ619" s="65"/>
      <c r="HA619" s="65"/>
      <c r="HB619" s="65"/>
      <c r="HC619" s="65"/>
      <c r="HD619" s="65"/>
      <c r="HE619" s="65"/>
      <c r="HF619" s="65"/>
      <c r="HG619" s="65"/>
      <c r="HH619" s="65"/>
      <c r="HI619" s="436"/>
      <c r="HJ619" s="65"/>
      <c r="HK619" s="436"/>
      <c r="HL619" s="37"/>
      <c r="HM619" s="65"/>
      <c r="HN619" s="436"/>
      <c r="HO619" s="134"/>
      <c r="HP619" s="25"/>
      <c r="HQ619" s="436"/>
      <c r="HR619" s="45"/>
      <c r="HS619" s="29"/>
      <c r="HT619" s="25"/>
      <c r="HU619" s="25"/>
      <c r="HV619" s="25"/>
      <c r="HX619" s="432"/>
      <c r="IG619" s="432"/>
      <c r="IH619" s="432"/>
      <c r="II619" s="432"/>
      <c r="IJ619" s="432"/>
      <c r="IK619" s="432"/>
      <c r="IL619" s="432"/>
      <c r="IM619" s="432"/>
      <c r="IN619" s="432"/>
      <c r="IO619" s="432"/>
      <c r="IP619" s="432"/>
      <c r="IQ619" s="432"/>
      <c r="IR619" s="432"/>
      <c r="IS619" s="432"/>
      <c r="IT619" s="432"/>
      <c r="IU619" s="432"/>
      <c r="IV619" s="432"/>
      <c r="IW619" s="432"/>
      <c r="IX619" s="432"/>
      <c r="IY619" s="432"/>
      <c r="IZ619" s="432"/>
      <c r="JA619" s="432"/>
      <c r="JB619" s="432"/>
      <c r="JC619" s="432"/>
      <c r="JD619" s="432"/>
      <c r="JE619" s="432"/>
      <c r="JF619" s="432"/>
      <c r="JG619" s="432"/>
      <c r="JH619" s="432"/>
      <c r="JI619" s="432"/>
      <c r="JJ619" s="432"/>
      <c r="JK619" s="432"/>
      <c r="JL619" s="432"/>
      <c r="JM619" s="432"/>
      <c r="JN619" s="432"/>
      <c r="JO619" s="432"/>
      <c r="JP619" s="432"/>
      <c r="JQ619" s="432"/>
      <c r="JR619" s="432"/>
      <c r="JS619" s="432"/>
      <c r="JT619" s="432"/>
      <c r="JU619" s="432"/>
    </row>
    <row r="620" spans="1:281" s="27" customFormat="1" ht="15" hidden="1" customHeight="1" x14ac:dyDescent="0.25">
      <c r="A620" s="432"/>
      <c r="B620" s="242"/>
      <c r="C620" s="29"/>
      <c r="D620" s="58"/>
      <c r="E620" s="29"/>
      <c r="F620" s="25"/>
      <c r="G620" s="121"/>
      <c r="I620" s="29"/>
      <c r="K620" s="52"/>
      <c r="M620" s="25"/>
      <c r="N620" s="55"/>
      <c r="P620" s="29"/>
      <c r="R620" s="29"/>
      <c r="T620" s="21"/>
      <c r="U620" s="21"/>
      <c r="V620" s="83"/>
      <c r="W620" s="83"/>
      <c r="X620" s="21"/>
      <c r="Y620" s="83"/>
      <c r="Z620" s="83"/>
      <c r="AA620" s="21"/>
      <c r="AB620" s="83"/>
      <c r="AC620" s="83"/>
      <c r="AD620" s="21"/>
      <c r="AE620" s="83"/>
      <c r="AF620" s="83"/>
      <c r="AG620" s="21"/>
      <c r="AH620" s="83"/>
      <c r="AI620" s="83"/>
      <c r="AJ620" s="21"/>
      <c r="AK620" s="83"/>
      <c r="AL620" s="83"/>
      <c r="AM620" s="21"/>
      <c r="AN620" s="83"/>
      <c r="AO620" s="83"/>
      <c r="AP620" s="21"/>
      <c r="AQ620" s="83"/>
      <c r="AR620" s="83"/>
      <c r="AS620" s="21"/>
      <c r="AT620" s="25"/>
      <c r="AU620" s="25"/>
      <c r="AV620" s="29"/>
      <c r="AW620" s="25"/>
      <c r="AX620" s="128"/>
      <c r="AY620" s="57"/>
      <c r="AZ620" s="6"/>
      <c r="BA620" s="54"/>
      <c r="BB620" s="54"/>
      <c r="BC620" s="6"/>
      <c r="BD620" s="54"/>
      <c r="BE620" s="54"/>
      <c r="BF620" s="121"/>
      <c r="BG620" s="54"/>
      <c r="BH620" s="28"/>
      <c r="BI620" s="128"/>
      <c r="BJ620" s="54"/>
      <c r="BK620" s="28"/>
      <c r="BL620" s="128"/>
      <c r="BM620" s="54"/>
      <c r="BN620" s="28"/>
      <c r="BO620" s="121"/>
      <c r="BP620" s="132"/>
      <c r="BQ620" s="56"/>
      <c r="BR620" s="25"/>
      <c r="BS620" s="25"/>
      <c r="BU620" s="121"/>
      <c r="BV620" s="25"/>
      <c r="BW620" s="242"/>
      <c r="BX620" s="121"/>
      <c r="BY620" s="25"/>
      <c r="CA620" s="121"/>
      <c r="CB620" s="25"/>
      <c r="CD620" s="121"/>
      <c r="CF620" s="28"/>
      <c r="CH620" s="241"/>
      <c r="CI620" s="28"/>
      <c r="CK620" s="433"/>
      <c r="CM620" s="121"/>
      <c r="CN620" s="241"/>
      <c r="CO620" s="241"/>
      <c r="CP620" s="241"/>
      <c r="CQ620" s="725"/>
      <c r="CR620" s="241"/>
      <c r="CS620" s="433"/>
      <c r="CT620" s="241"/>
      <c r="CU620" s="241"/>
      <c r="CV620" s="241"/>
      <c r="CW620" s="54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436"/>
      <c r="FJ620" s="668"/>
      <c r="FK620" s="668"/>
      <c r="FL620" s="668"/>
      <c r="FM620" s="668"/>
      <c r="FN620" s="668"/>
      <c r="FO620" s="668"/>
      <c r="FP620" s="668"/>
      <c r="FQ620" s="668"/>
      <c r="FR620" s="668"/>
      <c r="FS620" s="433"/>
      <c r="FT620" s="433"/>
      <c r="FU620" s="433"/>
      <c r="FV620" s="433"/>
      <c r="FW620" s="433"/>
      <c r="FX620" s="433"/>
      <c r="FY620" s="433"/>
      <c r="FZ620" s="433"/>
      <c r="GA620" s="433"/>
      <c r="GB620" s="433"/>
      <c r="GC620" s="433"/>
      <c r="GD620" s="433"/>
      <c r="GE620" s="433"/>
      <c r="GF620" s="433"/>
      <c r="GG620" s="241"/>
      <c r="GH620" s="65"/>
      <c r="GI620" s="65"/>
      <c r="GJ620" s="65"/>
      <c r="GK620" s="65"/>
      <c r="GL620" s="65"/>
      <c r="GM620" s="65"/>
      <c r="GN620" s="65"/>
      <c r="GO620" s="65"/>
      <c r="GP620" s="65"/>
      <c r="GQ620" s="65"/>
      <c r="GR620" s="65"/>
      <c r="GS620" s="65"/>
      <c r="GT620" s="65"/>
      <c r="GU620" s="65"/>
      <c r="GV620" s="65"/>
      <c r="GW620" s="65"/>
      <c r="GX620" s="65"/>
      <c r="GY620" s="65"/>
      <c r="GZ620" s="65"/>
      <c r="HA620" s="65"/>
      <c r="HB620" s="65"/>
      <c r="HC620" s="65"/>
      <c r="HD620" s="65"/>
      <c r="HE620" s="65"/>
      <c r="HF620" s="65"/>
      <c r="HG620" s="65"/>
      <c r="HH620" s="65"/>
      <c r="HI620" s="436"/>
      <c r="HJ620" s="65"/>
      <c r="HK620" s="436"/>
      <c r="HL620" s="37"/>
      <c r="HM620" s="65"/>
      <c r="HN620" s="436"/>
      <c r="HO620" s="134"/>
      <c r="HP620" s="25"/>
      <c r="HQ620" s="436"/>
      <c r="HR620" s="45"/>
      <c r="HS620" s="29"/>
      <c r="HT620" s="25"/>
      <c r="HU620" s="25"/>
      <c r="HV620" s="25"/>
      <c r="HX620" s="432"/>
      <c r="IG620" s="432"/>
      <c r="IH620" s="432"/>
      <c r="II620" s="432"/>
      <c r="IJ620" s="432"/>
      <c r="IK620" s="432"/>
      <c r="IL620" s="432"/>
      <c r="IM620" s="432"/>
      <c r="IN620" s="432"/>
      <c r="IO620" s="432"/>
      <c r="IP620" s="432"/>
      <c r="IQ620" s="432"/>
      <c r="IR620" s="432"/>
      <c r="IS620" s="432"/>
      <c r="IT620" s="432"/>
      <c r="IU620" s="432"/>
      <c r="IV620" s="432"/>
      <c r="IW620" s="432"/>
      <c r="IX620" s="432"/>
      <c r="IY620" s="432"/>
      <c r="IZ620" s="432"/>
      <c r="JA620" s="432"/>
      <c r="JB620" s="432"/>
      <c r="JC620" s="432"/>
      <c r="JD620" s="432"/>
      <c r="JE620" s="432"/>
      <c r="JF620" s="432"/>
      <c r="JG620" s="432"/>
      <c r="JH620" s="432"/>
      <c r="JI620" s="432"/>
      <c r="JJ620" s="432"/>
      <c r="JK620" s="432"/>
      <c r="JL620" s="432"/>
      <c r="JM620" s="432"/>
      <c r="JN620" s="432"/>
      <c r="JO620" s="432"/>
      <c r="JP620" s="432"/>
      <c r="JQ620" s="432"/>
      <c r="JR620" s="432"/>
      <c r="JS620" s="432"/>
      <c r="JT620" s="432"/>
      <c r="JU620" s="432"/>
    </row>
    <row r="621" spans="1:281" s="27" customFormat="1" ht="15" hidden="1" customHeight="1" x14ac:dyDescent="0.25">
      <c r="A621" s="432"/>
      <c r="B621" s="242"/>
      <c r="C621" s="29"/>
      <c r="D621" s="58"/>
      <c r="E621" s="29"/>
      <c r="F621" s="25"/>
      <c r="G621" s="121"/>
      <c r="I621" s="29"/>
      <c r="K621" s="52"/>
      <c r="M621" s="25"/>
      <c r="N621" s="55"/>
      <c r="P621" s="29"/>
      <c r="R621" s="29"/>
      <c r="T621" s="21"/>
      <c r="U621" s="21"/>
      <c r="V621" s="83"/>
      <c r="W621" s="83"/>
      <c r="X621" s="21"/>
      <c r="Y621" s="83"/>
      <c r="Z621" s="83"/>
      <c r="AA621" s="21"/>
      <c r="AB621" s="83"/>
      <c r="AC621" s="83"/>
      <c r="AD621" s="21"/>
      <c r="AE621" s="83"/>
      <c r="AF621" s="83"/>
      <c r="AG621" s="21"/>
      <c r="AH621" s="83"/>
      <c r="AI621" s="83"/>
      <c r="AJ621" s="21"/>
      <c r="AK621" s="83"/>
      <c r="AL621" s="83"/>
      <c r="AM621" s="21"/>
      <c r="AN621" s="83"/>
      <c r="AO621" s="83"/>
      <c r="AP621" s="21"/>
      <c r="AQ621" s="83"/>
      <c r="AR621" s="83"/>
      <c r="AS621" s="21"/>
      <c r="AT621" s="25"/>
      <c r="AU621" s="25"/>
      <c r="AV621" s="29"/>
      <c r="AW621" s="25"/>
      <c r="AX621" s="128"/>
      <c r="AY621" s="57"/>
      <c r="AZ621" s="6"/>
      <c r="BA621" s="54"/>
      <c r="BB621" s="54"/>
      <c r="BC621" s="6"/>
      <c r="BD621" s="54"/>
      <c r="BE621" s="54"/>
      <c r="BF621" s="121"/>
      <c r="BG621" s="54"/>
      <c r="BH621" s="28"/>
      <c r="BI621" s="128"/>
      <c r="BJ621" s="54"/>
      <c r="BK621" s="28"/>
      <c r="BL621" s="128"/>
      <c r="BM621" s="54"/>
      <c r="BN621" s="28"/>
      <c r="BO621" s="121"/>
      <c r="BP621" s="132"/>
      <c r="BQ621" s="56"/>
      <c r="BR621" s="25"/>
      <c r="BS621" s="25"/>
      <c r="BU621" s="121"/>
      <c r="BV621" s="25"/>
      <c r="BW621" s="242"/>
      <c r="BX621" s="121"/>
      <c r="BY621" s="25"/>
      <c r="CA621" s="121"/>
      <c r="CB621" s="25"/>
      <c r="CD621" s="121"/>
      <c r="CF621" s="28"/>
      <c r="CH621" s="241"/>
      <c r="CI621" s="28"/>
      <c r="CK621" s="433"/>
      <c r="CM621" s="121"/>
      <c r="CN621" s="241"/>
      <c r="CO621" s="241"/>
      <c r="CP621" s="241"/>
      <c r="CQ621" s="725"/>
      <c r="CR621" s="241"/>
      <c r="CS621" s="433"/>
      <c r="CT621" s="241"/>
      <c r="CU621" s="241"/>
      <c r="CV621" s="241"/>
      <c r="CW621" s="54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436"/>
      <c r="FJ621" s="668"/>
      <c r="FK621" s="668"/>
      <c r="FL621" s="668"/>
      <c r="FM621" s="668"/>
      <c r="FN621" s="668"/>
      <c r="FO621" s="668"/>
      <c r="FP621" s="668"/>
      <c r="FQ621" s="668"/>
      <c r="FR621" s="668"/>
      <c r="FS621" s="433"/>
      <c r="FT621" s="433"/>
      <c r="FU621" s="433"/>
      <c r="FV621" s="433"/>
      <c r="FW621" s="433"/>
      <c r="FX621" s="433"/>
      <c r="FY621" s="433"/>
      <c r="FZ621" s="433"/>
      <c r="GA621" s="433"/>
      <c r="GB621" s="433"/>
      <c r="GC621" s="433"/>
      <c r="GD621" s="433"/>
      <c r="GE621" s="433"/>
      <c r="GF621" s="433"/>
      <c r="GG621" s="241"/>
      <c r="GH621" s="65"/>
      <c r="GI621" s="65"/>
      <c r="GJ621" s="65"/>
      <c r="GK621" s="65"/>
      <c r="GL621" s="65"/>
      <c r="GM621" s="65"/>
      <c r="GN621" s="65"/>
      <c r="GO621" s="65"/>
      <c r="GP621" s="65"/>
      <c r="GQ621" s="65"/>
      <c r="GR621" s="65"/>
      <c r="GS621" s="65"/>
      <c r="GT621" s="65"/>
      <c r="GU621" s="65"/>
      <c r="GV621" s="65"/>
      <c r="GW621" s="65"/>
      <c r="GX621" s="65"/>
      <c r="GY621" s="65"/>
      <c r="GZ621" s="65"/>
      <c r="HA621" s="65"/>
      <c r="HB621" s="65"/>
      <c r="HC621" s="65"/>
      <c r="HD621" s="65"/>
      <c r="HE621" s="65"/>
      <c r="HF621" s="65"/>
      <c r="HG621" s="65"/>
      <c r="HH621" s="65"/>
      <c r="HI621" s="436"/>
      <c r="HJ621" s="65"/>
      <c r="HK621" s="436"/>
      <c r="HL621" s="37"/>
      <c r="HM621" s="65"/>
      <c r="HN621" s="436"/>
      <c r="HO621" s="134"/>
      <c r="HP621" s="25"/>
      <c r="HQ621" s="436"/>
      <c r="HR621" s="45"/>
      <c r="HS621" s="29"/>
      <c r="HT621" s="25"/>
      <c r="HU621" s="25"/>
      <c r="HV621" s="25"/>
      <c r="HX621" s="432"/>
      <c r="IG621" s="432"/>
      <c r="IH621" s="432"/>
      <c r="II621" s="432"/>
      <c r="IJ621" s="432"/>
      <c r="IK621" s="432"/>
      <c r="IL621" s="432"/>
      <c r="IM621" s="432"/>
      <c r="IN621" s="432"/>
      <c r="IO621" s="432"/>
      <c r="IP621" s="432"/>
      <c r="IQ621" s="432"/>
      <c r="IR621" s="432"/>
      <c r="IS621" s="432"/>
      <c r="IT621" s="432"/>
      <c r="IU621" s="432"/>
      <c r="IV621" s="432"/>
      <c r="IW621" s="432"/>
      <c r="IX621" s="432"/>
      <c r="IY621" s="432"/>
      <c r="IZ621" s="432"/>
      <c r="JA621" s="432"/>
      <c r="JB621" s="432"/>
      <c r="JC621" s="432"/>
      <c r="JD621" s="432"/>
      <c r="JE621" s="432"/>
      <c r="JF621" s="432"/>
      <c r="JG621" s="432"/>
      <c r="JH621" s="432"/>
      <c r="JI621" s="432"/>
      <c r="JJ621" s="432"/>
      <c r="JK621" s="432"/>
      <c r="JL621" s="432"/>
      <c r="JM621" s="432"/>
      <c r="JN621" s="432"/>
      <c r="JO621" s="432"/>
      <c r="JP621" s="432"/>
      <c r="JQ621" s="432"/>
      <c r="JR621" s="432"/>
      <c r="JS621" s="432"/>
      <c r="JT621" s="432"/>
      <c r="JU621" s="432"/>
    </row>
    <row r="622" spans="1:281" s="27" customFormat="1" ht="15" hidden="1" customHeight="1" x14ac:dyDescent="0.25">
      <c r="A622" s="432"/>
      <c r="B622" s="242"/>
      <c r="C622" s="29"/>
      <c r="D622" s="53"/>
      <c r="E622" s="29"/>
      <c r="F622" s="25"/>
      <c r="G622" s="121"/>
      <c r="I622" s="29"/>
      <c r="K622" s="52"/>
      <c r="M622" s="25"/>
      <c r="N622" s="55"/>
      <c r="P622" s="29"/>
      <c r="R622" s="29"/>
      <c r="T622" s="21"/>
      <c r="U622" s="21"/>
      <c r="V622" s="83"/>
      <c r="W622" s="83"/>
      <c r="X622" s="21"/>
      <c r="Y622" s="83"/>
      <c r="Z622" s="83"/>
      <c r="AA622" s="21"/>
      <c r="AB622" s="83"/>
      <c r="AC622" s="83"/>
      <c r="AD622" s="21"/>
      <c r="AE622" s="83"/>
      <c r="AF622" s="83"/>
      <c r="AG622" s="21"/>
      <c r="AH622" s="83"/>
      <c r="AI622" s="83"/>
      <c r="AJ622" s="21"/>
      <c r="AK622" s="83"/>
      <c r="AL622" s="83"/>
      <c r="AM622" s="21"/>
      <c r="AN622" s="83"/>
      <c r="AO622" s="83"/>
      <c r="AP622" s="21"/>
      <c r="AQ622" s="83"/>
      <c r="AR622" s="83"/>
      <c r="AS622" s="21"/>
      <c r="AT622" s="25"/>
      <c r="AU622" s="25"/>
      <c r="AV622" s="29"/>
      <c r="AW622" s="25"/>
      <c r="AX622" s="128"/>
      <c r="AY622" s="57"/>
      <c r="AZ622" s="6"/>
      <c r="BA622" s="54"/>
      <c r="BB622" s="54"/>
      <c r="BC622" s="6"/>
      <c r="BD622" s="54"/>
      <c r="BE622" s="54"/>
      <c r="BF622" s="121"/>
      <c r="BG622" s="54"/>
      <c r="BH622" s="28"/>
      <c r="BI622" s="128"/>
      <c r="BJ622" s="54"/>
      <c r="BK622" s="28"/>
      <c r="BL622" s="128"/>
      <c r="BM622" s="54"/>
      <c r="BN622" s="28"/>
      <c r="BO622" s="121"/>
      <c r="BP622" s="132"/>
      <c r="BQ622" s="56"/>
      <c r="BR622" s="25"/>
      <c r="BS622" s="25"/>
      <c r="BU622" s="121"/>
      <c r="BV622" s="25"/>
      <c r="BW622" s="242"/>
      <c r="BX622" s="121"/>
      <c r="BY622" s="25"/>
      <c r="CA622" s="121"/>
      <c r="CB622" s="25"/>
      <c r="CD622" s="121"/>
      <c r="CF622" s="28"/>
      <c r="CH622" s="241"/>
      <c r="CI622" s="28"/>
      <c r="CK622" s="433"/>
      <c r="CM622" s="121"/>
      <c r="CN622" s="241"/>
      <c r="CO622" s="241"/>
      <c r="CP622" s="241"/>
      <c r="CQ622" s="725"/>
      <c r="CR622" s="241"/>
      <c r="CS622" s="433"/>
      <c r="CT622" s="241"/>
      <c r="CU622" s="241"/>
      <c r="CV622" s="241"/>
      <c r="CW622" s="54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436"/>
      <c r="FJ622" s="668"/>
      <c r="FK622" s="668"/>
      <c r="FL622" s="668"/>
      <c r="FM622" s="668"/>
      <c r="FN622" s="668"/>
      <c r="FO622" s="668"/>
      <c r="FP622" s="668"/>
      <c r="FQ622" s="668"/>
      <c r="FR622" s="668"/>
      <c r="FS622" s="433"/>
      <c r="FT622" s="433"/>
      <c r="FU622" s="433"/>
      <c r="FV622" s="433"/>
      <c r="FW622" s="433"/>
      <c r="FX622" s="433"/>
      <c r="FY622" s="433"/>
      <c r="FZ622" s="433"/>
      <c r="GA622" s="433"/>
      <c r="GB622" s="433"/>
      <c r="GC622" s="433"/>
      <c r="GD622" s="433"/>
      <c r="GE622" s="433"/>
      <c r="GF622" s="433"/>
      <c r="GG622" s="241"/>
      <c r="GH622" s="65"/>
      <c r="GI622" s="65"/>
      <c r="GJ622" s="65"/>
      <c r="GK622" s="65"/>
      <c r="GL622" s="65"/>
      <c r="GM622" s="65"/>
      <c r="GN622" s="65"/>
      <c r="GO622" s="65"/>
      <c r="GP622" s="65"/>
      <c r="GQ622" s="65"/>
      <c r="GR622" s="65"/>
      <c r="GS622" s="65"/>
      <c r="GT622" s="65"/>
      <c r="GU622" s="65"/>
      <c r="GV622" s="65"/>
      <c r="GW622" s="65"/>
      <c r="GX622" s="65"/>
      <c r="GY622" s="65"/>
      <c r="GZ622" s="65"/>
      <c r="HA622" s="65"/>
      <c r="HB622" s="65"/>
      <c r="HC622" s="65"/>
      <c r="HD622" s="65"/>
      <c r="HE622" s="65"/>
      <c r="HF622" s="65"/>
      <c r="HG622" s="65"/>
      <c r="HH622" s="65"/>
      <c r="HI622" s="436"/>
      <c r="HJ622" s="65"/>
      <c r="HK622" s="436"/>
      <c r="HL622" s="37"/>
      <c r="HM622" s="65"/>
      <c r="HN622" s="436"/>
      <c r="HO622" s="134"/>
      <c r="HP622" s="25"/>
      <c r="HQ622" s="436"/>
      <c r="HR622" s="45"/>
      <c r="HS622" s="29"/>
      <c r="HT622" s="25"/>
      <c r="HU622" s="25"/>
      <c r="HV622" s="25"/>
      <c r="HX622" s="432"/>
      <c r="IG622" s="432"/>
      <c r="IH622" s="432"/>
      <c r="II622" s="432"/>
      <c r="IJ622" s="432"/>
      <c r="IK622" s="432"/>
      <c r="IL622" s="432"/>
      <c r="IM622" s="432"/>
      <c r="IN622" s="432"/>
      <c r="IO622" s="432"/>
      <c r="IP622" s="432"/>
      <c r="IQ622" s="432"/>
      <c r="IR622" s="432"/>
      <c r="IS622" s="432"/>
      <c r="IT622" s="432"/>
      <c r="IU622" s="432"/>
      <c r="IV622" s="432"/>
      <c r="IW622" s="432"/>
      <c r="IX622" s="432"/>
      <c r="IY622" s="432"/>
      <c r="IZ622" s="432"/>
      <c r="JA622" s="432"/>
      <c r="JB622" s="432"/>
      <c r="JC622" s="432"/>
      <c r="JD622" s="432"/>
      <c r="JE622" s="432"/>
      <c r="JF622" s="432"/>
      <c r="JG622" s="432"/>
      <c r="JH622" s="432"/>
      <c r="JI622" s="432"/>
      <c r="JJ622" s="432"/>
      <c r="JK622" s="432"/>
      <c r="JL622" s="432"/>
      <c r="JM622" s="432"/>
      <c r="JN622" s="432"/>
      <c r="JO622" s="432"/>
      <c r="JP622" s="432"/>
      <c r="JQ622" s="432"/>
      <c r="JR622" s="432"/>
      <c r="JS622" s="432"/>
      <c r="JT622" s="432"/>
      <c r="JU622" s="432"/>
    </row>
    <row r="623" spans="1:281" s="27" customFormat="1" ht="15" hidden="1" customHeight="1" x14ac:dyDescent="0.25">
      <c r="A623" s="432"/>
      <c r="B623" s="242"/>
      <c r="C623" s="29"/>
      <c r="D623" s="53"/>
      <c r="E623" s="29"/>
      <c r="F623" s="25"/>
      <c r="G623" s="121"/>
      <c r="I623" s="29"/>
      <c r="K623" s="52"/>
      <c r="M623" s="25"/>
      <c r="N623" s="55"/>
      <c r="P623" s="29"/>
      <c r="R623" s="29"/>
      <c r="T623" s="21"/>
      <c r="U623" s="21"/>
      <c r="V623" s="83"/>
      <c r="W623" s="83"/>
      <c r="X623" s="21"/>
      <c r="Y623" s="83"/>
      <c r="Z623" s="83"/>
      <c r="AA623" s="21"/>
      <c r="AB623" s="83"/>
      <c r="AC623" s="83"/>
      <c r="AD623" s="21"/>
      <c r="AE623" s="83"/>
      <c r="AF623" s="83"/>
      <c r="AG623" s="21"/>
      <c r="AH623" s="83"/>
      <c r="AI623" s="83"/>
      <c r="AJ623" s="21"/>
      <c r="AK623" s="83"/>
      <c r="AL623" s="83"/>
      <c r="AM623" s="21"/>
      <c r="AN623" s="83"/>
      <c r="AO623" s="83"/>
      <c r="AP623" s="21"/>
      <c r="AQ623" s="83"/>
      <c r="AR623" s="83"/>
      <c r="AS623" s="21"/>
      <c r="AT623" s="25"/>
      <c r="AU623" s="25"/>
      <c r="AV623" s="29"/>
      <c r="AW623" s="25"/>
      <c r="AX623" s="128"/>
      <c r="AY623" s="57"/>
      <c r="AZ623" s="6"/>
      <c r="BA623" s="54"/>
      <c r="BB623" s="54"/>
      <c r="BC623" s="6"/>
      <c r="BD623" s="54"/>
      <c r="BE623" s="54"/>
      <c r="BF623" s="121"/>
      <c r="BG623" s="54"/>
      <c r="BH623" s="28"/>
      <c r="BI623" s="128"/>
      <c r="BJ623" s="54"/>
      <c r="BK623" s="28"/>
      <c r="BL623" s="128"/>
      <c r="BM623" s="54"/>
      <c r="BN623" s="28"/>
      <c r="BO623" s="121"/>
      <c r="BP623" s="132"/>
      <c r="BQ623" s="56"/>
      <c r="BR623" s="25"/>
      <c r="BS623" s="25"/>
      <c r="BU623" s="121"/>
      <c r="BV623" s="25"/>
      <c r="BW623" s="242"/>
      <c r="BX623" s="121"/>
      <c r="BY623" s="25"/>
      <c r="CA623" s="121"/>
      <c r="CB623" s="25"/>
      <c r="CD623" s="121"/>
      <c r="CF623" s="28"/>
      <c r="CH623" s="241"/>
      <c r="CI623" s="28"/>
      <c r="CK623" s="433"/>
      <c r="CM623" s="121"/>
      <c r="CN623" s="241"/>
      <c r="CO623" s="241"/>
      <c r="CP623" s="241"/>
      <c r="CQ623" s="725"/>
      <c r="CR623" s="241"/>
      <c r="CS623" s="433"/>
      <c r="CT623" s="241"/>
      <c r="CU623" s="241"/>
      <c r="CV623" s="241"/>
      <c r="CW623" s="54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436"/>
      <c r="FJ623" s="668"/>
      <c r="FK623" s="668"/>
      <c r="FL623" s="668"/>
      <c r="FM623" s="668"/>
      <c r="FN623" s="668"/>
      <c r="FO623" s="668"/>
      <c r="FP623" s="668"/>
      <c r="FQ623" s="668"/>
      <c r="FR623" s="668"/>
      <c r="FS623" s="433"/>
      <c r="FT623" s="433"/>
      <c r="FU623" s="433"/>
      <c r="FV623" s="433"/>
      <c r="FW623" s="433"/>
      <c r="FX623" s="433"/>
      <c r="FY623" s="433"/>
      <c r="FZ623" s="433"/>
      <c r="GA623" s="433"/>
      <c r="GB623" s="433"/>
      <c r="GC623" s="433"/>
      <c r="GD623" s="433"/>
      <c r="GE623" s="433"/>
      <c r="GF623" s="433"/>
      <c r="GG623" s="241"/>
      <c r="GH623" s="65"/>
      <c r="GI623" s="65"/>
      <c r="GJ623" s="65"/>
      <c r="GK623" s="65"/>
      <c r="GL623" s="65"/>
      <c r="GM623" s="65"/>
      <c r="GN623" s="65"/>
      <c r="GO623" s="65"/>
      <c r="GP623" s="65"/>
      <c r="GQ623" s="65"/>
      <c r="GR623" s="65"/>
      <c r="GS623" s="65"/>
      <c r="GT623" s="65"/>
      <c r="GU623" s="65"/>
      <c r="GV623" s="65"/>
      <c r="GW623" s="65"/>
      <c r="GX623" s="65"/>
      <c r="GY623" s="65"/>
      <c r="GZ623" s="65"/>
      <c r="HA623" s="65"/>
      <c r="HB623" s="65"/>
      <c r="HC623" s="65"/>
      <c r="HD623" s="65"/>
      <c r="HE623" s="65"/>
      <c r="HF623" s="65"/>
      <c r="HG623" s="65"/>
      <c r="HH623" s="65"/>
      <c r="HI623" s="436"/>
      <c r="HJ623" s="65"/>
      <c r="HK623" s="436"/>
      <c r="HL623" s="37"/>
      <c r="HM623" s="65"/>
      <c r="HN623" s="436"/>
      <c r="HO623" s="134"/>
      <c r="HP623" s="25"/>
      <c r="HQ623" s="436"/>
      <c r="HR623" s="45"/>
      <c r="HS623" s="29"/>
      <c r="HT623" s="25"/>
      <c r="HU623" s="25"/>
      <c r="HV623" s="25"/>
      <c r="HX623" s="432"/>
      <c r="IG623" s="432"/>
      <c r="IH623" s="432"/>
      <c r="II623" s="432"/>
      <c r="IJ623" s="432"/>
      <c r="IK623" s="432"/>
      <c r="IL623" s="432"/>
      <c r="IM623" s="432"/>
      <c r="IN623" s="432"/>
      <c r="IO623" s="432"/>
      <c r="IP623" s="432"/>
      <c r="IQ623" s="432"/>
      <c r="IR623" s="432"/>
      <c r="IS623" s="432"/>
      <c r="IT623" s="432"/>
      <c r="IU623" s="432"/>
      <c r="IV623" s="432"/>
      <c r="IW623" s="432"/>
      <c r="IX623" s="432"/>
      <c r="IY623" s="432"/>
      <c r="IZ623" s="432"/>
      <c r="JA623" s="432"/>
      <c r="JB623" s="432"/>
      <c r="JC623" s="432"/>
      <c r="JD623" s="432"/>
      <c r="JE623" s="432"/>
      <c r="JF623" s="432"/>
      <c r="JG623" s="432"/>
      <c r="JH623" s="432"/>
      <c r="JI623" s="432"/>
      <c r="JJ623" s="432"/>
      <c r="JK623" s="432"/>
      <c r="JL623" s="432"/>
      <c r="JM623" s="432"/>
      <c r="JN623" s="432"/>
      <c r="JO623" s="432"/>
      <c r="JP623" s="432"/>
      <c r="JQ623" s="432"/>
      <c r="JR623" s="432"/>
      <c r="JS623" s="432"/>
      <c r="JT623" s="432"/>
      <c r="JU623" s="432"/>
    </row>
    <row r="624" spans="1:281" s="27" customFormat="1" ht="15" hidden="1" customHeight="1" x14ac:dyDescent="0.25">
      <c r="A624" s="432"/>
      <c r="B624" s="242"/>
      <c r="C624" s="29"/>
      <c r="D624" s="53"/>
      <c r="E624" s="29"/>
      <c r="F624" s="25"/>
      <c r="G624" s="121"/>
      <c r="I624" s="29"/>
      <c r="K624" s="52"/>
      <c r="M624" s="25"/>
      <c r="N624" s="55"/>
      <c r="P624" s="29"/>
      <c r="R624" s="29"/>
      <c r="T624" s="21"/>
      <c r="U624" s="21"/>
      <c r="V624" s="83"/>
      <c r="W624" s="83"/>
      <c r="X624" s="21"/>
      <c r="Y624" s="83"/>
      <c r="Z624" s="83"/>
      <c r="AA624" s="21"/>
      <c r="AB624" s="83"/>
      <c r="AC624" s="83"/>
      <c r="AD624" s="21"/>
      <c r="AE624" s="83"/>
      <c r="AF624" s="83"/>
      <c r="AG624" s="21"/>
      <c r="AH624" s="83"/>
      <c r="AI624" s="83"/>
      <c r="AJ624" s="21"/>
      <c r="AK624" s="83"/>
      <c r="AL624" s="83"/>
      <c r="AM624" s="21"/>
      <c r="AN624" s="83"/>
      <c r="AO624" s="83"/>
      <c r="AP624" s="21"/>
      <c r="AQ624" s="83"/>
      <c r="AR624" s="83"/>
      <c r="AS624" s="21"/>
      <c r="AT624" s="25"/>
      <c r="AU624" s="25"/>
      <c r="AV624" s="29"/>
      <c r="AW624" s="25"/>
      <c r="AX624" s="128"/>
      <c r="AY624" s="57"/>
      <c r="AZ624" s="6"/>
      <c r="BA624" s="54"/>
      <c r="BB624" s="54"/>
      <c r="BC624" s="6"/>
      <c r="BD624" s="54"/>
      <c r="BE624" s="54"/>
      <c r="BF624" s="121"/>
      <c r="BG624" s="54"/>
      <c r="BH624" s="28"/>
      <c r="BI624" s="128"/>
      <c r="BJ624" s="54"/>
      <c r="BK624" s="28"/>
      <c r="BL624" s="128"/>
      <c r="BM624" s="54"/>
      <c r="BN624" s="28"/>
      <c r="BO624" s="121"/>
      <c r="BP624" s="132"/>
      <c r="BQ624" s="56"/>
      <c r="BR624" s="25"/>
      <c r="BS624" s="25"/>
      <c r="BU624" s="121"/>
      <c r="BV624" s="25"/>
      <c r="BW624" s="242"/>
      <c r="BX624" s="121"/>
      <c r="BY624" s="25"/>
      <c r="CA624" s="121"/>
      <c r="CB624" s="25"/>
      <c r="CD624" s="121"/>
      <c r="CF624" s="28"/>
      <c r="CH624" s="241"/>
      <c r="CI624" s="28"/>
      <c r="CK624" s="433"/>
      <c r="CM624" s="121"/>
      <c r="CN624" s="241"/>
      <c r="CO624" s="241"/>
      <c r="CP624" s="241"/>
      <c r="CQ624" s="725"/>
      <c r="CR624" s="241"/>
      <c r="CS624" s="433"/>
      <c r="CT624" s="241"/>
      <c r="CU624" s="241"/>
      <c r="CV624" s="241"/>
      <c r="CW624" s="54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436"/>
      <c r="FJ624" s="668"/>
      <c r="FK624" s="668"/>
      <c r="FL624" s="668"/>
      <c r="FM624" s="668"/>
      <c r="FN624" s="668"/>
      <c r="FO624" s="668"/>
      <c r="FP624" s="668"/>
      <c r="FQ624" s="668"/>
      <c r="FR624" s="668"/>
      <c r="FS624" s="433"/>
      <c r="FT624" s="433"/>
      <c r="FU624" s="433"/>
      <c r="FV624" s="433"/>
      <c r="FW624" s="433"/>
      <c r="FX624" s="433"/>
      <c r="FY624" s="433"/>
      <c r="FZ624" s="433"/>
      <c r="GA624" s="433"/>
      <c r="GB624" s="433"/>
      <c r="GC624" s="433"/>
      <c r="GD624" s="433"/>
      <c r="GE624" s="433"/>
      <c r="GF624" s="433"/>
      <c r="GG624" s="241"/>
      <c r="GH624" s="65"/>
      <c r="GI624" s="65"/>
      <c r="GJ624" s="65"/>
      <c r="GK624" s="65"/>
      <c r="GL624" s="65"/>
      <c r="GM624" s="65"/>
      <c r="GN624" s="65"/>
      <c r="GO624" s="65"/>
      <c r="GP624" s="65"/>
      <c r="GQ624" s="65"/>
      <c r="GR624" s="65"/>
      <c r="GS624" s="65"/>
      <c r="GT624" s="65"/>
      <c r="GU624" s="65"/>
      <c r="GV624" s="65"/>
      <c r="GW624" s="65"/>
      <c r="GX624" s="65"/>
      <c r="GY624" s="65"/>
      <c r="GZ624" s="65"/>
      <c r="HA624" s="65"/>
      <c r="HB624" s="65"/>
      <c r="HC624" s="65"/>
      <c r="HD624" s="65"/>
      <c r="HE624" s="65"/>
      <c r="HF624" s="65"/>
      <c r="HG624" s="65"/>
      <c r="HH624" s="65"/>
      <c r="HI624" s="436"/>
      <c r="HJ624" s="65"/>
      <c r="HK624" s="436"/>
      <c r="HL624" s="37"/>
      <c r="HM624" s="65"/>
      <c r="HN624" s="436"/>
      <c r="HO624" s="134"/>
      <c r="HP624" s="25"/>
      <c r="HQ624" s="436"/>
      <c r="HR624" s="45"/>
      <c r="HS624" s="29"/>
      <c r="HT624" s="25"/>
      <c r="HU624" s="25"/>
      <c r="HV624" s="25"/>
      <c r="HX624" s="432"/>
      <c r="IG624" s="432"/>
      <c r="IH624" s="432"/>
      <c r="II624" s="432"/>
      <c r="IJ624" s="432"/>
      <c r="IK624" s="432"/>
      <c r="IL624" s="432"/>
      <c r="IM624" s="432"/>
      <c r="IN624" s="432"/>
      <c r="IO624" s="432"/>
      <c r="IP624" s="432"/>
      <c r="IQ624" s="432"/>
      <c r="IR624" s="432"/>
      <c r="IS624" s="432"/>
      <c r="IT624" s="432"/>
      <c r="IU624" s="432"/>
      <c r="IV624" s="432"/>
      <c r="IW624" s="432"/>
      <c r="IX624" s="432"/>
      <c r="IY624" s="432"/>
      <c r="IZ624" s="432"/>
      <c r="JA624" s="432"/>
      <c r="JB624" s="432"/>
      <c r="JC624" s="432"/>
      <c r="JD624" s="432"/>
      <c r="JE624" s="432"/>
      <c r="JF624" s="432"/>
      <c r="JG624" s="432"/>
      <c r="JH624" s="432"/>
      <c r="JI624" s="432"/>
      <c r="JJ624" s="432"/>
      <c r="JK624" s="432"/>
      <c r="JL624" s="432"/>
      <c r="JM624" s="432"/>
      <c r="JN624" s="432"/>
      <c r="JO624" s="432"/>
      <c r="JP624" s="432"/>
      <c r="JQ624" s="432"/>
      <c r="JR624" s="432"/>
      <c r="JS624" s="432"/>
      <c r="JT624" s="432"/>
      <c r="JU624" s="432"/>
    </row>
    <row r="625" spans="1:281" s="27" customFormat="1" ht="15" hidden="1" customHeight="1" x14ac:dyDescent="0.25">
      <c r="A625" s="432"/>
      <c r="B625" s="242"/>
      <c r="C625" s="29"/>
      <c r="D625" s="53"/>
      <c r="E625" s="29"/>
      <c r="F625" s="25"/>
      <c r="G625" s="121"/>
      <c r="I625" s="29"/>
      <c r="K625" s="52"/>
      <c r="M625" s="25"/>
      <c r="N625" s="55"/>
      <c r="P625" s="29"/>
      <c r="R625" s="29"/>
      <c r="T625" s="21"/>
      <c r="U625" s="21"/>
      <c r="V625" s="83"/>
      <c r="W625" s="83"/>
      <c r="X625" s="21"/>
      <c r="Y625" s="83"/>
      <c r="Z625" s="83"/>
      <c r="AA625" s="21"/>
      <c r="AB625" s="83"/>
      <c r="AC625" s="83"/>
      <c r="AD625" s="21"/>
      <c r="AE625" s="83"/>
      <c r="AF625" s="83"/>
      <c r="AG625" s="21"/>
      <c r="AH625" s="83"/>
      <c r="AI625" s="83"/>
      <c r="AJ625" s="21"/>
      <c r="AK625" s="83"/>
      <c r="AL625" s="83"/>
      <c r="AM625" s="21"/>
      <c r="AN625" s="83"/>
      <c r="AO625" s="83"/>
      <c r="AP625" s="21"/>
      <c r="AQ625" s="83"/>
      <c r="AR625" s="83"/>
      <c r="AS625" s="21"/>
      <c r="AT625" s="25"/>
      <c r="AU625" s="25"/>
      <c r="AV625" s="29"/>
      <c r="AW625" s="25"/>
      <c r="AX625" s="128"/>
      <c r="AY625" s="57"/>
      <c r="AZ625" s="6"/>
      <c r="BA625" s="54"/>
      <c r="BB625" s="54"/>
      <c r="BC625" s="6"/>
      <c r="BD625" s="54"/>
      <c r="BE625" s="54"/>
      <c r="BF625" s="121"/>
      <c r="BG625" s="54"/>
      <c r="BH625" s="28"/>
      <c r="BI625" s="128"/>
      <c r="BJ625" s="54"/>
      <c r="BK625" s="28"/>
      <c r="BL625" s="128"/>
      <c r="BM625" s="54"/>
      <c r="BN625" s="28"/>
      <c r="BO625" s="121"/>
      <c r="BP625" s="132"/>
      <c r="BQ625" s="56"/>
      <c r="BR625" s="25"/>
      <c r="BS625" s="25"/>
      <c r="BU625" s="121"/>
      <c r="BV625" s="25"/>
      <c r="BW625" s="242"/>
      <c r="BX625" s="121"/>
      <c r="BY625" s="25"/>
      <c r="CA625" s="121"/>
      <c r="CB625" s="25"/>
      <c r="CD625" s="121"/>
      <c r="CF625" s="28"/>
      <c r="CH625" s="241"/>
      <c r="CI625" s="28"/>
      <c r="CK625" s="433"/>
      <c r="CM625" s="121"/>
      <c r="CN625" s="241"/>
      <c r="CO625" s="241"/>
      <c r="CP625" s="241"/>
      <c r="CQ625" s="725"/>
      <c r="CR625" s="241"/>
      <c r="CS625" s="433"/>
      <c r="CT625" s="241"/>
      <c r="CU625" s="241"/>
      <c r="CV625" s="241"/>
      <c r="CW625" s="54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436"/>
      <c r="FJ625" s="668"/>
      <c r="FK625" s="668"/>
      <c r="FL625" s="668"/>
      <c r="FM625" s="668"/>
      <c r="FN625" s="668"/>
      <c r="FO625" s="668"/>
      <c r="FP625" s="668"/>
      <c r="FQ625" s="668"/>
      <c r="FR625" s="668"/>
      <c r="FS625" s="433"/>
      <c r="FT625" s="433"/>
      <c r="FU625" s="433"/>
      <c r="FV625" s="433"/>
      <c r="FW625" s="433"/>
      <c r="FX625" s="433"/>
      <c r="FY625" s="433"/>
      <c r="FZ625" s="433"/>
      <c r="GA625" s="433"/>
      <c r="GB625" s="433"/>
      <c r="GC625" s="433"/>
      <c r="GD625" s="433"/>
      <c r="GE625" s="433"/>
      <c r="GF625" s="433"/>
      <c r="GG625" s="241"/>
      <c r="GH625" s="65"/>
      <c r="GI625" s="65"/>
      <c r="GJ625" s="65"/>
      <c r="GK625" s="65"/>
      <c r="GL625" s="65"/>
      <c r="GM625" s="65"/>
      <c r="GN625" s="65"/>
      <c r="GO625" s="65"/>
      <c r="GP625" s="65"/>
      <c r="GQ625" s="65"/>
      <c r="GR625" s="65"/>
      <c r="GS625" s="65"/>
      <c r="GT625" s="65"/>
      <c r="GU625" s="65"/>
      <c r="GV625" s="65"/>
      <c r="GW625" s="65"/>
      <c r="GX625" s="65"/>
      <c r="GY625" s="65"/>
      <c r="GZ625" s="65"/>
      <c r="HA625" s="65"/>
      <c r="HB625" s="65"/>
      <c r="HC625" s="65"/>
      <c r="HD625" s="65"/>
      <c r="HE625" s="65"/>
      <c r="HF625" s="65"/>
      <c r="HG625" s="65"/>
      <c r="HH625" s="65"/>
      <c r="HI625" s="436"/>
      <c r="HJ625" s="65"/>
      <c r="HK625" s="436"/>
      <c r="HL625" s="37"/>
      <c r="HM625" s="65"/>
      <c r="HN625" s="436"/>
      <c r="HO625" s="134"/>
      <c r="HP625" s="25"/>
      <c r="HQ625" s="436"/>
      <c r="HR625" s="45"/>
      <c r="HS625" s="29"/>
      <c r="HT625" s="25"/>
      <c r="HU625" s="25"/>
      <c r="HV625" s="25"/>
      <c r="HX625" s="432"/>
      <c r="IG625" s="432"/>
      <c r="IH625" s="432"/>
      <c r="II625" s="432"/>
      <c r="IJ625" s="432"/>
      <c r="IK625" s="432"/>
      <c r="IL625" s="432"/>
      <c r="IM625" s="432"/>
      <c r="IN625" s="432"/>
      <c r="IO625" s="432"/>
      <c r="IP625" s="432"/>
      <c r="IQ625" s="432"/>
      <c r="IR625" s="432"/>
      <c r="IS625" s="432"/>
      <c r="IT625" s="432"/>
      <c r="IU625" s="432"/>
      <c r="IV625" s="432"/>
      <c r="IW625" s="432"/>
      <c r="IX625" s="432"/>
      <c r="IY625" s="432"/>
      <c r="IZ625" s="432"/>
      <c r="JA625" s="432"/>
      <c r="JB625" s="432"/>
      <c r="JC625" s="432"/>
      <c r="JD625" s="432"/>
      <c r="JE625" s="432"/>
      <c r="JF625" s="432"/>
      <c r="JG625" s="432"/>
      <c r="JH625" s="432"/>
      <c r="JI625" s="432"/>
      <c r="JJ625" s="432"/>
      <c r="JK625" s="432"/>
      <c r="JL625" s="432"/>
      <c r="JM625" s="432"/>
      <c r="JN625" s="432"/>
      <c r="JO625" s="432"/>
      <c r="JP625" s="432"/>
      <c r="JQ625" s="432"/>
      <c r="JR625" s="432"/>
      <c r="JS625" s="432"/>
      <c r="JT625" s="432"/>
      <c r="JU625" s="432"/>
    </row>
    <row r="626" spans="1:281" s="27" customFormat="1" ht="15" hidden="1" customHeight="1" x14ac:dyDescent="0.25">
      <c r="A626" s="432"/>
      <c r="B626" s="242"/>
      <c r="C626" s="29"/>
      <c r="D626" s="53"/>
      <c r="E626" s="29"/>
      <c r="F626" s="25"/>
      <c r="G626" s="121"/>
      <c r="I626" s="29"/>
      <c r="K626" s="52"/>
      <c r="M626" s="25"/>
      <c r="N626" s="55"/>
      <c r="P626" s="29"/>
      <c r="R626" s="29"/>
      <c r="T626" s="21"/>
      <c r="U626" s="21"/>
      <c r="V626" s="83"/>
      <c r="W626" s="83"/>
      <c r="X626" s="21"/>
      <c r="Y626" s="83"/>
      <c r="Z626" s="83"/>
      <c r="AA626" s="21"/>
      <c r="AB626" s="83"/>
      <c r="AC626" s="83"/>
      <c r="AD626" s="21"/>
      <c r="AE626" s="83"/>
      <c r="AF626" s="83"/>
      <c r="AG626" s="21"/>
      <c r="AH626" s="83"/>
      <c r="AI626" s="83"/>
      <c r="AJ626" s="21"/>
      <c r="AK626" s="83"/>
      <c r="AL626" s="83"/>
      <c r="AM626" s="21"/>
      <c r="AN626" s="83"/>
      <c r="AO626" s="83"/>
      <c r="AP626" s="21"/>
      <c r="AQ626" s="83"/>
      <c r="AR626" s="83"/>
      <c r="AS626" s="21"/>
      <c r="AT626" s="25"/>
      <c r="AU626" s="25"/>
      <c r="AV626" s="29"/>
      <c r="AW626" s="25"/>
      <c r="AX626" s="128"/>
      <c r="AY626" s="57"/>
      <c r="AZ626" s="6"/>
      <c r="BA626" s="54"/>
      <c r="BB626" s="54"/>
      <c r="BC626" s="6"/>
      <c r="BD626" s="54"/>
      <c r="BE626" s="54"/>
      <c r="BF626" s="121"/>
      <c r="BG626" s="54"/>
      <c r="BH626" s="28"/>
      <c r="BI626" s="128"/>
      <c r="BJ626" s="54"/>
      <c r="BK626" s="28"/>
      <c r="BL626" s="128"/>
      <c r="BM626" s="54"/>
      <c r="BN626" s="28"/>
      <c r="BO626" s="121"/>
      <c r="BP626" s="132"/>
      <c r="BQ626" s="56"/>
      <c r="BR626" s="25"/>
      <c r="BS626" s="25"/>
      <c r="BU626" s="121"/>
      <c r="BV626" s="25"/>
      <c r="BW626" s="242"/>
      <c r="BX626" s="121"/>
      <c r="BY626" s="25"/>
      <c r="CA626" s="121"/>
      <c r="CB626" s="25"/>
      <c r="CD626" s="121"/>
      <c r="CF626" s="28"/>
      <c r="CH626" s="241"/>
      <c r="CI626" s="28"/>
      <c r="CK626" s="433"/>
      <c r="CM626" s="121"/>
      <c r="CN626" s="241"/>
      <c r="CO626" s="241"/>
      <c r="CP626" s="241"/>
      <c r="CQ626" s="725"/>
      <c r="CR626" s="241"/>
      <c r="CS626" s="433"/>
      <c r="CT626" s="241"/>
      <c r="CU626" s="241"/>
      <c r="CV626" s="241"/>
      <c r="CW626" s="54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436"/>
      <c r="FJ626" s="668"/>
      <c r="FK626" s="668"/>
      <c r="FL626" s="668"/>
      <c r="FM626" s="668"/>
      <c r="FN626" s="668"/>
      <c r="FO626" s="668"/>
      <c r="FP626" s="668"/>
      <c r="FQ626" s="668"/>
      <c r="FR626" s="668"/>
      <c r="FS626" s="433"/>
      <c r="FT626" s="433"/>
      <c r="FU626" s="433"/>
      <c r="FV626" s="433"/>
      <c r="FW626" s="433"/>
      <c r="FX626" s="433"/>
      <c r="FY626" s="433"/>
      <c r="FZ626" s="433"/>
      <c r="GA626" s="433"/>
      <c r="GB626" s="433"/>
      <c r="GC626" s="433"/>
      <c r="GD626" s="433"/>
      <c r="GE626" s="433"/>
      <c r="GF626" s="433"/>
      <c r="GG626" s="241"/>
      <c r="GH626" s="65"/>
      <c r="GI626" s="65"/>
      <c r="GJ626" s="65"/>
      <c r="GK626" s="65"/>
      <c r="GL626" s="65"/>
      <c r="GM626" s="65"/>
      <c r="GN626" s="65"/>
      <c r="GO626" s="65"/>
      <c r="GP626" s="65"/>
      <c r="GQ626" s="65"/>
      <c r="GR626" s="65"/>
      <c r="GS626" s="65"/>
      <c r="GT626" s="65"/>
      <c r="GU626" s="65"/>
      <c r="GV626" s="65"/>
      <c r="GW626" s="65"/>
      <c r="GX626" s="65"/>
      <c r="GY626" s="65"/>
      <c r="GZ626" s="65"/>
      <c r="HA626" s="65"/>
      <c r="HB626" s="65"/>
      <c r="HC626" s="65"/>
      <c r="HD626" s="65"/>
      <c r="HE626" s="65"/>
      <c r="HF626" s="65"/>
      <c r="HG626" s="65"/>
      <c r="HH626" s="65"/>
      <c r="HI626" s="436"/>
      <c r="HJ626" s="65"/>
      <c r="HK626" s="436"/>
      <c r="HL626" s="37"/>
      <c r="HM626" s="65"/>
      <c r="HN626" s="436"/>
      <c r="HO626" s="134"/>
      <c r="HP626" s="25"/>
      <c r="HQ626" s="436"/>
      <c r="HR626" s="45"/>
      <c r="HS626" s="29"/>
      <c r="HT626" s="25"/>
      <c r="HU626" s="25"/>
      <c r="HV626" s="25"/>
      <c r="HX626" s="432"/>
      <c r="IG626" s="432"/>
      <c r="IH626" s="432"/>
      <c r="II626" s="432"/>
      <c r="IJ626" s="432"/>
      <c r="IK626" s="432"/>
      <c r="IL626" s="432"/>
      <c r="IM626" s="432"/>
      <c r="IN626" s="432"/>
      <c r="IO626" s="432"/>
      <c r="IP626" s="432"/>
      <c r="IQ626" s="432"/>
      <c r="IR626" s="432"/>
      <c r="IS626" s="432"/>
      <c r="IT626" s="432"/>
      <c r="IU626" s="432"/>
      <c r="IV626" s="432"/>
      <c r="IW626" s="432"/>
      <c r="IX626" s="432"/>
      <c r="IY626" s="432"/>
      <c r="IZ626" s="432"/>
      <c r="JA626" s="432"/>
      <c r="JB626" s="432"/>
      <c r="JC626" s="432"/>
      <c r="JD626" s="432"/>
      <c r="JE626" s="432"/>
      <c r="JF626" s="432"/>
      <c r="JG626" s="432"/>
      <c r="JH626" s="432"/>
      <c r="JI626" s="432"/>
      <c r="JJ626" s="432"/>
      <c r="JK626" s="432"/>
      <c r="JL626" s="432"/>
      <c r="JM626" s="432"/>
      <c r="JN626" s="432"/>
      <c r="JO626" s="432"/>
      <c r="JP626" s="432"/>
      <c r="JQ626" s="432"/>
      <c r="JR626" s="432"/>
      <c r="JS626" s="432"/>
      <c r="JT626" s="432"/>
      <c r="JU626" s="432"/>
    </row>
    <row r="627" spans="1:281" s="27" customFormat="1" ht="15" hidden="1" customHeight="1" x14ac:dyDescent="0.25">
      <c r="A627" s="432"/>
      <c r="B627" s="242"/>
      <c r="C627" s="29"/>
      <c r="D627" s="53"/>
      <c r="E627" s="29"/>
      <c r="F627" s="25"/>
      <c r="G627" s="121"/>
      <c r="I627" s="29"/>
      <c r="K627" s="52"/>
      <c r="M627" s="25"/>
      <c r="N627" s="55"/>
      <c r="P627" s="29"/>
      <c r="R627" s="29"/>
      <c r="T627" s="21"/>
      <c r="U627" s="21"/>
      <c r="V627" s="83"/>
      <c r="W627" s="83"/>
      <c r="X627" s="21"/>
      <c r="Y627" s="83"/>
      <c r="Z627" s="83"/>
      <c r="AA627" s="21"/>
      <c r="AB627" s="83"/>
      <c r="AC627" s="83"/>
      <c r="AD627" s="21"/>
      <c r="AE627" s="83"/>
      <c r="AF627" s="83"/>
      <c r="AG627" s="21"/>
      <c r="AH627" s="83"/>
      <c r="AI627" s="83"/>
      <c r="AJ627" s="21"/>
      <c r="AK627" s="83"/>
      <c r="AL627" s="83"/>
      <c r="AM627" s="21"/>
      <c r="AN627" s="83"/>
      <c r="AO627" s="83"/>
      <c r="AP627" s="21"/>
      <c r="AQ627" s="83"/>
      <c r="AR627" s="83"/>
      <c r="AS627" s="21"/>
      <c r="AT627" s="25"/>
      <c r="AU627" s="25"/>
      <c r="AV627" s="29"/>
      <c r="AW627" s="25"/>
      <c r="AX627" s="128"/>
      <c r="AY627" s="57"/>
      <c r="AZ627" s="6"/>
      <c r="BA627" s="54"/>
      <c r="BB627" s="54"/>
      <c r="BC627" s="6"/>
      <c r="BD627" s="54"/>
      <c r="BE627" s="54"/>
      <c r="BF627" s="121"/>
      <c r="BG627" s="54"/>
      <c r="BH627" s="28"/>
      <c r="BI627" s="128"/>
      <c r="BJ627" s="54"/>
      <c r="BK627" s="28"/>
      <c r="BL627" s="128"/>
      <c r="BM627" s="54"/>
      <c r="BN627" s="28"/>
      <c r="BO627" s="121"/>
      <c r="BP627" s="132"/>
      <c r="BQ627" s="56"/>
      <c r="BR627" s="25"/>
      <c r="BS627" s="25"/>
      <c r="BU627" s="121"/>
      <c r="BV627" s="25"/>
      <c r="BW627" s="242"/>
      <c r="BX627" s="121"/>
      <c r="BY627" s="25"/>
      <c r="CA627" s="121"/>
      <c r="CB627" s="25"/>
      <c r="CD627" s="121"/>
      <c r="CF627" s="28"/>
      <c r="CH627" s="241"/>
      <c r="CI627" s="28"/>
      <c r="CK627" s="433"/>
      <c r="CM627" s="121"/>
      <c r="CN627" s="241"/>
      <c r="CO627" s="241"/>
      <c r="CP627" s="241"/>
      <c r="CQ627" s="725"/>
      <c r="CR627" s="241"/>
      <c r="CS627" s="433"/>
      <c r="CT627" s="241"/>
      <c r="CU627" s="241"/>
      <c r="CV627" s="241"/>
      <c r="CW627" s="54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436"/>
      <c r="FJ627" s="668"/>
      <c r="FK627" s="668"/>
      <c r="FL627" s="668"/>
      <c r="FM627" s="668"/>
      <c r="FN627" s="668"/>
      <c r="FO627" s="668"/>
      <c r="FP627" s="668"/>
      <c r="FQ627" s="668"/>
      <c r="FR627" s="668"/>
      <c r="FS627" s="433"/>
      <c r="FT627" s="433"/>
      <c r="FU627" s="433"/>
      <c r="FV627" s="433"/>
      <c r="FW627" s="433"/>
      <c r="FX627" s="433"/>
      <c r="FY627" s="433"/>
      <c r="FZ627" s="433"/>
      <c r="GA627" s="433"/>
      <c r="GB627" s="433"/>
      <c r="GC627" s="433"/>
      <c r="GD627" s="433"/>
      <c r="GE627" s="433"/>
      <c r="GF627" s="433"/>
      <c r="GG627" s="241"/>
      <c r="GH627" s="65"/>
      <c r="GI627" s="65"/>
      <c r="GJ627" s="65"/>
      <c r="GK627" s="65"/>
      <c r="GL627" s="65"/>
      <c r="GM627" s="65"/>
      <c r="GN627" s="65"/>
      <c r="GO627" s="65"/>
      <c r="GP627" s="65"/>
      <c r="GQ627" s="65"/>
      <c r="GR627" s="65"/>
      <c r="GS627" s="65"/>
      <c r="GT627" s="65"/>
      <c r="GU627" s="65"/>
      <c r="GV627" s="65"/>
      <c r="GW627" s="65"/>
      <c r="GX627" s="65"/>
      <c r="GY627" s="65"/>
      <c r="GZ627" s="65"/>
      <c r="HA627" s="65"/>
      <c r="HB627" s="65"/>
      <c r="HC627" s="65"/>
      <c r="HD627" s="65"/>
      <c r="HE627" s="65"/>
      <c r="HF627" s="65"/>
      <c r="HG627" s="65"/>
      <c r="HH627" s="65"/>
      <c r="HI627" s="436"/>
      <c r="HJ627" s="65"/>
      <c r="HK627" s="436"/>
      <c r="HL627" s="37"/>
      <c r="HM627" s="65"/>
      <c r="HN627" s="436"/>
      <c r="HO627" s="134"/>
      <c r="HP627" s="25"/>
      <c r="HQ627" s="436"/>
      <c r="HR627" s="45"/>
      <c r="HS627" s="29"/>
      <c r="HT627" s="25"/>
      <c r="HU627" s="25"/>
      <c r="HV627" s="25"/>
      <c r="HX627" s="432"/>
      <c r="IG627" s="432"/>
      <c r="IH627" s="432"/>
      <c r="II627" s="432"/>
      <c r="IJ627" s="432"/>
      <c r="IK627" s="432"/>
      <c r="IL627" s="432"/>
      <c r="IM627" s="432"/>
      <c r="IN627" s="432"/>
      <c r="IO627" s="432"/>
      <c r="IP627" s="432"/>
      <c r="IQ627" s="432"/>
      <c r="IR627" s="432"/>
      <c r="IS627" s="432"/>
      <c r="IT627" s="432"/>
      <c r="IU627" s="432"/>
      <c r="IV627" s="432"/>
      <c r="IW627" s="432"/>
      <c r="IX627" s="432"/>
      <c r="IY627" s="432"/>
      <c r="IZ627" s="432"/>
      <c r="JA627" s="432"/>
      <c r="JB627" s="432"/>
      <c r="JC627" s="432"/>
      <c r="JD627" s="432"/>
      <c r="JE627" s="432"/>
      <c r="JF627" s="432"/>
      <c r="JG627" s="432"/>
      <c r="JH627" s="432"/>
      <c r="JI627" s="432"/>
      <c r="JJ627" s="432"/>
      <c r="JK627" s="432"/>
      <c r="JL627" s="432"/>
      <c r="JM627" s="432"/>
      <c r="JN627" s="432"/>
      <c r="JO627" s="432"/>
      <c r="JP627" s="432"/>
      <c r="JQ627" s="432"/>
      <c r="JR627" s="432"/>
      <c r="JS627" s="432"/>
      <c r="JT627" s="432"/>
      <c r="JU627" s="432"/>
    </row>
    <row r="628" spans="1:281" s="27" customFormat="1" ht="15" hidden="1" customHeight="1" x14ac:dyDescent="0.25">
      <c r="A628" s="432"/>
      <c r="B628" s="242"/>
      <c r="C628" s="29"/>
      <c r="D628" s="53"/>
      <c r="E628" s="29"/>
      <c r="F628" s="25"/>
      <c r="G628" s="121"/>
      <c r="I628" s="29"/>
      <c r="K628" s="52"/>
      <c r="M628" s="25"/>
      <c r="N628" s="55"/>
      <c r="P628" s="29"/>
      <c r="R628" s="29"/>
      <c r="T628" s="21"/>
      <c r="U628" s="21"/>
      <c r="V628" s="83"/>
      <c r="W628" s="83"/>
      <c r="X628" s="21"/>
      <c r="Y628" s="83"/>
      <c r="Z628" s="83"/>
      <c r="AA628" s="21"/>
      <c r="AB628" s="83"/>
      <c r="AC628" s="83"/>
      <c r="AD628" s="21"/>
      <c r="AE628" s="83"/>
      <c r="AF628" s="83"/>
      <c r="AG628" s="21"/>
      <c r="AH628" s="83"/>
      <c r="AI628" s="83"/>
      <c r="AJ628" s="21"/>
      <c r="AK628" s="83"/>
      <c r="AL628" s="83"/>
      <c r="AM628" s="21"/>
      <c r="AN628" s="83"/>
      <c r="AO628" s="83"/>
      <c r="AP628" s="21"/>
      <c r="AQ628" s="83"/>
      <c r="AR628" s="83"/>
      <c r="AS628" s="21"/>
      <c r="AT628" s="25"/>
      <c r="AU628" s="25"/>
      <c r="AV628" s="29"/>
      <c r="AW628" s="25"/>
      <c r="AX628" s="128"/>
      <c r="AY628" s="57"/>
      <c r="AZ628" s="6"/>
      <c r="BA628" s="54"/>
      <c r="BB628" s="54"/>
      <c r="BC628" s="6"/>
      <c r="BD628" s="54"/>
      <c r="BE628" s="54"/>
      <c r="BF628" s="121"/>
      <c r="BG628" s="54"/>
      <c r="BH628" s="28"/>
      <c r="BI628" s="128"/>
      <c r="BJ628" s="54"/>
      <c r="BK628" s="28"/>
      <c r="BL628" s="128"/>
      <c r="BM628" s="54"/>
      <c r="BN628" s="28"/>
      <c r="BO628" s="121"/>
      <c r="BP628" s="132"/>
      <c r="BQ628" s="56"/>
      <c r="BR628" s="25"/>
      <c r="BS628" s="25"/>
      <c r="BU628" s="121"/>
      <c r="BV628" s="25"/>
      <c r="BW628" s="242"/>
      <c r="BX628" s="121"/>
      <c r="BY628" s="25"/>
      <c r="CA628" s="121"/>
      <c r="CB628" s="25"/>
      <c r="CD628" s="121"/>
      <c r="CF628" s="28"/>
      <c r="CH628" s="241"/>
      <c r="CI628" s="28"/>
      <c r="CK628" s="433"/>
      <c r="CM628" s="121"/>
      <c r="CN628" s="241"/>
      <c r="CO628" s="241"/>
      <c r="CP628" s="241"/>
      <c r="CQ628" s="725"/>
      <c r="CR628" s="241"/>
      <c r="CS628" s="433"/>
      <c r="CT628" s="241"/>
      <c r="CU628" s="241"/>
      <c r="CV628" s="241"/>
      <c r="CW628" s="54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436"/>
      <c r="FJ628" s="668"/>
      <c r="FK628" s="668"/>
      <c r="FL628" s="668"/>
      <c r="FM628" s="668"/>
      <c r="FN628" s="668"/>
      <c r="FO628" s="668"/>
      <c r="FP628" s="668"/>
      <c r="FQ628" s="668"/>
      <c r="FR628" s="668"/>
      <c r="FS628" s="433"/>
      <c r="FT628" s="433"/>
      <c r="FU628" s="433"/>
      <c r="FV628" s="433"/>
      <c r="FW628" s="433"/>
      <c r="FX628" s="433"/>
      <c r="FY628" s="433"/>
      <c r="FZ628" s="433"/>
      <c r="GA628" s="433"/>
      <c r="GB628" s="433"/>
      <c r="GC628" s="433"/>
      <c r="GD628" s="433"/>
      <c r="GE628" s="433"/>
      <c r="GF628" s="433"/>
      <c r="GG628" s="241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436"/>
      <c r="HJ628" s="65"/>
      <c r="HK628" s="436"/>
      <c r="HL628" s="37"/>
      <c r="HM628" s="65"/>
      <c r="HN628" s="436"/>
      <c r="HO628" s="134"/>
      <c r="HP628" s="25"/>
      <c r="HQ628" s="436"/>
      <c r="HR628" s="45"/>
      <c r="HS628" s="29"/>
      <c r="HT628" s="25"/>
      <c r="HU628" s="25"/>
      <c r="HV628" s="25"/>
      <c r="HX628" s="432"/>
      <c r="IG628" s="432"/>
      <c r="IH628" s="432"/>
      <c r="II628" s="432"/>
      <c r="IJ628" s="432"/>
      <c r="IK628" s="432"/>
      <c r="IL628" s="432"/>
      <c r="IM628" s="432"/>
      <c r="IN628" s="432"/>
      <c r="IO628" s="432"/>
      <c r="IP628" s="432"/>
      <c r="IQ628" s="432"/>
      <c r="IR628" s="432"/>
      <c r="IS628" s="432"/>
      <c r="IT628" s="432"/>
      <c r="IU628" s="432"/>
      <c r="IV628" s="432"/>
      <c r="IW628" s="432"/>
      <c r="IX628" s="432"/>
      <c r="IY628" s="432"/>
      <c r="IZ628" s="432"/>
      <c r="JA628" s="432"/>
      <c r="JB628" s="432"/>
      <c r="JC628" s="432"/>
      <c r="JD628" s="432"/>
      <c r="JE628" s="432"/>
      <c r="JF628" s="432"/>
      <c r="JG628" s="432"/>
      <c r="JH628" s="432"/>
      <c r="JI628" s="432"/>
      <c r="JJ628" s="432"/>
      <c r="JK628" s="432"/>
      <c r="JL628" s="432"/>
      <c r="JM628" s="432"/>
      <c r="JN628" s="432"/>
      <c r="JO628" s="432"/>
      <c r="JP628" s="432"/>
      <c r="JQ628" s="432"/>
      <c r="JR628" s="432"/>
      <c r="JS628" s="432"/>
      <c r="JT628" s="432"/>
      <c r="JU628" s="432"/>
    </row>
    <row r="629" spans="1:281" s="27" customFormat="1" ht="15" hidden="1" customHeight="1" x14ac:dyDescent="0.25">
      <c r="A629" s="432"/>
      <c r="B629" s="242"/>
      <c r="C629" s="29"/>
      <c r="D629" s="53"/>
      <c r="E629" s="29"/>
      <c r="F629" s="25"/>
      <c r="G629" s="121"/>
      <c r="I629" s="29"/>
      <c r="K629" s="52"/>
      <c r="M629" s="25"/>
      <c r="N629" s="55"/>
      <c r="P629" s="29"/>
      <c r="R629" s="29"/>
      <c r="T629" s="21"/>
      <c r="U629" s="21"/>
      <c r="V629" s="83"/>
      <c r="W629" s="83"/>
      <c r="X629" s="21"/>
      <c r="Y629" s="83"/>
      <c r="Z629" s="83"/>
      <c r="AA629" s="21"/>
      <c r="AB629" s="83"/>
      <c r="AC629" s="83"/>
      <c r="AD629" s="21"/>
      <c r="AE629" s="83"/>
      <c r="AF629" s="83"/>
      <c r="AG629" s="21"/>
      <c r="AH629" s="83"/>
      <c r="AI629" s="83"/>
      <c r="AJ629" s="21"/>
      <c r="AK629" s="83"/>
      <c r="AL629" s="83"/>
      <c r="AM629" s="21"/>
      <c r="AN629" s="83"/>
      <c r="AO629" s="83"/>
      <c r="AP629" s="21"/>
      <c r="AQ629" s="83"/>
      <c r="AR629" s="83"/>
      <c r="AS629" s="21"/>
      <c r="AT629" s="25"/>
      <c r="AU629" s="25"/>
      <c r="AV629" s="29"/>
      <c r="AW629" s="25"/>
      <c r="AX629" s="128"/>
      <c r="AY629" s="57"/>
      <c r="AZ629" s="6"/>
      <c r="BA629" s="54"/>
      <c r="BB629" s="54"/>
      <c r="BC629" s="6"/>
      <c r="BD629" s="54"/>
      <c r="BE629" s="54"/>
      <c r="BF629" s="121"/>
      <c r="BG629" s="54"/>
      <c r="BH629" s="28"/>
      <c r="BI629" s="128"/>
      <c r="BJ629" s="54"/>
      <c r="BK629" s="28"/>
      <c r="BL629" s="128"/>
      <c r="BM629" s="54"/>
      <c r="BN629" s="28"/>
      <c r="BO629" s="121"/>
      <c r="BP629" s="132"/>
      <c r="BQ629" s="56"/>
      <c r="BR629" s="25"/>
      <c r="BS629" s="25"/>
      <c r="BU629" s="121"/>
      <c r="BV629" s="25"/>
      <c r="BW629" s="242"/>
      <c r="BX629" s="121"/>
      <c r="BY629" s="25"/>
      <c r="CA629" s="121"/>
      <c r="CB629" s="25"/>
      <c r="CD629" s="121"/>
      <c r="CF629" s="28"/>
      <c r="CH629" s="241"/>
      <c r="CI629" s="28"/>
      <c r="CK629" s="433"/>
      <c r="CM629" s="121"/>
      <c r="CN629" s="241"/>
      <c r="CO629" s="241"/>
      <c r="CP629" s="241"/>
      <c r="CQ629" s="725"/>
      <c r="CR629" s="241"/>
      <c r="CS629" s="433"/>
      <c r="CT629" s="241"/>
      <c r="CU629" s="241"/>
      <c r="CV629" s="241"/>
      <c r="CW629" s="54"/>
      <c r="CX629" s="241"/>
      <c r="CY629" s="241"/>
      <c r="CZ629" s="241"/>
      <c r="DA629" s="241"/>
      <c r="DB629" s="241"/>
      <c r="DC629" s="241"/>
      <c r="DD629" s="241"/>
      <c r="DE629" s="241"/>
      <c r="DF629" s="241"/>
      <c r="DG629" s="241"/>
      <c r="DH629" s="241"/>
      <c r="DI629" s="241"/>
      <c r="DJ629" s="241"/>
      <c r="DK629" s="241"/>
      <c r="DL629" s="241"/>
      <c r="DM629" s="241"/>
      <c r="DN629" s="241"/>
      <c r="DO629" s="241"/>
      <c r="DP629" s="241"/>
      <c r="DQ629" s="241"/>
      <c r="DR629" s="241"/>
      <c r="DS629" s="241"/>
      <c r="DT629" s="241"/>
      <c r="DU629" s="241"/>
      <c r="DV629" s="241"/>
      <c r="DW629" s="241"/>
      <c r="DX629" s="241"/>
      <c r="DY629" s="241"/>
      <c r="DZ629" s="241"/>
      <c r="EA629" s="241"/>
      <c r="EB629" s="241"/>
      <c r="EC629" s="241"/>
      <c r="ED629" s="241"/>
      <c r="EE629" s="241"/>
      <c r="EF629" s="241"/>
      <c r="EG629" s="241"/>
      <c r="EH629" s="241"/>
      <c r="EI629" s="241"/>
      <c r="EJ629" s="241"/>
      <c r="EK629" s="241"/>
      <c r="EL629" s="241"/>
      <c r="EM629" s="241"/>
      <c r="EN629" s="241"/>
      <c r="EO629" s="241"/>
      <c r="EP629" s="241"/>
      <c r="EQ629" s="241"/>
      <c r="ER629" s="241"/>
      <c r="ES629" s="241"/>
      <c r="ET629" s="241"/>
      <c r="EU629" s="241"/>
      <c r="EV629" s="241"/>
      <c r="EW629" s="241"/>
      <c r="EX629" s="241"/>
      <c r="EY629" s="241"/>
      <c r="EZ629" s="241"/>
      <c r="FA629" s="241"/>
      <c r="FB629" s="241"/>
      <c r="FC629" s="241"/>
      <c r="FD629" s="241"/>
      <c r="FE629" s="241"/>
      <c r="FF629" s="241"/>
      <c r="FG629" s="241"/>
      <c r="FH629" s="241"/>
      <c r="FI629" s="436"/>
      <c r="FJ629" s="668"/>
      <c r="FK629" s="668"/>
      <c r="FL629" s="668"/>
      <c r="FM629" s="668"/>
      <c r="FN629" s="668"/>
      <c r="FO629" s="668"/>
      <c r="FP629" s="668"/>
      <c r="FQ629" s="668"/>
      <c r="FR629" s="668"/>
      <c r="FS629" s="433"/>
      <c r="FT629" s="433"/>
      <c r="FU629" s="433"/>
      <c r="FV629" s="433"/>
      <c r="FW629" s="433"/>
      <c r="FX629" s="433"/>
      <c r="FY629" s="433"/>
      <c r="FZ629" s="433"/>
      <c r="GA629" s="433"/>
      <c r="GB629" s="433"/>
      <c r="GC629" s="433"/>
      <c r="GD629" s="433"/>
      <c r="GE629" s="433"/>
      <c r="GF629" s="433"/>
      <c r="GG629" s="241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436"/>
      <c r="HJ629" s="65"/>
      <c r="HK629" s="436"/>
      <c r="HL629" s="37"/>
      <c r="HM629" s="65"/>
      <c r="HN629" s="436"/>
      <c r="HO629" s="134"/>
      <c r="HP629" s="25"/>
      <c r="HQ629" s="436"/>
      <c r="HR629" s="45"/>
      <c r="HS629" s="29"/>
      <c r="HT629" s="25"/>
      <c r="HU629" s="25"/>
      <c r="HV629" s="25"/>
      <c r="HX629" s="432"/>
      <c r="IG629" s="432"/>
      <c r="IH629" s="432"/>
      <c r="II629" s="432"/>
      <c r="IJ629" s="432"/>
      <c r="IK629" s="432"/>
      <c r="IL629" s="432"/>
      <c r="IM629" s="432"/>
      <c r="IN629" s="432"/>
      <c r="IO629" s="432"/>
      <c r="IP629" s="432"/>
      <c r="IQ629" s="432"/>
      <c r="IR629" s="432"/>
      <c r="IS629" s="432"/>
      <c r="IT629" s="432"/>
      <c r="IU629" s="432"/>
      <c r="IV629" s="432"/>
      <c r="IW629" s="432"/>
      <c r="IX629" s="432"/>
      <c r="IY629" s="432"/>
      <c r="IZ629" s="432"/>
      <c r="JA629" s="432"/>
      <c r="JB629" s="432"/>
      <c r="JC629" s="432"/>
      <c r="JD629" s="432"/>
      <c r="JE629" s="432"/>
      <c r="JF629" s="432"/>
      <c r="JG629" s="432"/>
      <c r="JH629" s="432"/>
      <c r="JI629" s="432"/>
      <c r="JJ629" s="432"/>
      <c r="JK629" s="432"/>
      <c r="JL629" s="432"/>
      <c r="JM629" s="432"/>
      <c r="JN629" s="432"/>
      <c r="JO629" s="432"/>
      <c r="JP629" s="432"/>
      <c r="JQ629" s="432"/>
      <c r="JR629" s="432"/>
      <c r="JS629" s="432"/>
      <c r="JT629" s="432"/>
      <c r="JU629" s="432"/>
    </row>
    <row r="630" spans="1:281" s="27" customFormat="1" ht="15" hidden="1" customHeight="1" x14ac:dyDescent="0.25">
      <c r="A630" s="432"/>
      <c r="B630" s="242"/>
      <c r="C630" s="29"/>
      <c r="D630" s="53"/>
      <c r="E630" s="29"/>
      <c r="F630" s="25"/>
      <c r="G630" s="121"/>
      <c r="I630" s="29"/>
      <c r="K630" s="52"/>
      <c r="M630" s="25"/>
      <c r="N630" s="55"/>
      <c r="P630" s="29"/>
      <c r="R630" s="29"/>
      <c r="T630" s="21"/>
      <c r="U630" s="21"/>
      <c r="V630" s="83"/>
      <c r="W630" s="83"/>
      <c r="X630" s="21"/>
      <c r="Y630" s="83"/>
      <c r="Z630" s="83"/>
      <c r="AA630" s="21"/>
      <c r="AB630" s="83"/>
      <c r="AC630" s="83"/>
      <c r="AD630" s="21"/>
      <c r="AE630" s="83"/>
      <c r="AF630" s="83"/>
      <c r="AG630" s="21"/>
      <c r="AH630" s="83"/>
      <c r="AI630" s="83"/>
      <c r="AJ630" s="21"/>
      <c r="AK630" s="83"/>
      <c r="AL630" s="83"/>
      <c r="AM630" s="21"/>
      <c r="AN630" s="83"/>
      <c r="AO630" s="83"/>
      <c r="AP630" s="21"/>
      <c r="AQ630" s="83"/>
      <c r="AR630" s="83"/>
      <c r="AS630" s="21"/>
      <c r="AT630" s="25"/>
      <c r="AU630" s="25"/>
      <c r="AV630" s="29"/>
      <c r="AW630" s="25"/>
      <c r="AX630" s="128"/>
      <c r="AY630" s="57"/>
      <c r="AZ630" s="6"/>
      <c r="BA630" s="54"/>
      <c r="BB630" s="54"/>
      <c r="BC630" s="6"/>
      <c r="BD630" s="54"/>
      <c r="BE630" s="54"/>
      <c r="BF630" s="121"/>
      <c r="BG630" s="54"/>
      <c r="BH630" s="28"/>
      <c r="BI630" s="128"/>
      <c r="BJ630" s="54"/>
      <c r="BK630" s="28"/>
      <c r="BL630" s="128"/>
      <c r="BM630" s="54"/>
      <c r="BN630" s="28"/>
      <c r="BO630" s="121"/>
      <c r="BP630" s="132"/>
      <c r="BQ630" s="56"/>
      <c r="BR630" s="25"/>
      <c r="BS630" s="25"/>
      <c r="BU630" s="121"/>
      <c r="BV630" s="25"/>
      <c r="BW630" s="242"/>
      <c r="BX630" s="121"/>
      <c r="BY630" s="25"/>
      <c r="CA630" s="121"/>
      <c r="CB630" s="25"/>
      <c r="CD630" s="121"/>
      <c r="CF630" s="28"/>
      <c r="CH630" s="241"/>
      <c r="CI630" s="28"/>
      <c r="CK630" s="433"/>
      <c r="CM630" s="121"/>
      <c r="CN630" s="241"/>
      <c r="CO630" s="241"/>
      <c r="CP630" s="241"/>
      <c r="CQ630" s="725"/>
      <c r="CR630" s="241"/>
      <c r="CS630" s="433"/>
      <c r="CT630" s="241"/>
      <c r="CU630" s="241"/>
      <c r="CV630" s="241"/>
      <c r="CW630" s="54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436"/>
      <c r="FJ630" s="668"/>
      <c r="FK630" s="668"/>
      <c r="FL630" s="668"/>
      <c r="FM630" s="668"/>
      <c r="FN630" s="668"/>
      <c r="FO630" s="668"/>
      <c r="FP630" s="668"/>
      <c r="FQ630" s="668"/>
      <c r="FR630" s="668"/>
      <c r="FS630" s="433"/>
      <c r="FT630" s="433"/>
      <c r="FU630" s="433"/>
      <c r="FV630" s="433"/>
      <c r="FW630" s="433"/>
      <c r="FX630" s="433"/>
      <c r="FY630" s="433"/>
      <c r="FZ630" s="433"/>
      <c r="GA630" s="433"/>
      <c r="GB630" s="433"/>
      <c r="GC630" s="433"/>
      <c r="GD630" s="433"/>
      <c r="GE630" s="433"/>
      <c r="GF630" s="433"/>
      <c r="GG630" s="241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436"/>
      <c r="HJ630" s="65"/>
      <c r="HK630" s="436"/>
      <c r="HL630" s="37"/>
      <c r="HM630" s="65"/>
      <c r="HN630" s="436"/>
      <c r="HO630" s="134"/>
      <c r="HP630" s="25"/>
      <c r="HQ630" s="436"/>
      <c r="HR630" s="45"/>
      <c r="HS630" s="29"/>
      <c r="HT630" s="25"/>
      <c r="HU630" s="25"/>
      <c r="HV630" s="25"/>
      <c r="HX630" s="432"/>
      <c r="IG630" s="432"/>
      <c r="IH630" s="432"/>
      <c r="II630" s="432"/>
      <c r="IJ630" s="432"/>
      <c r="IK630" s="432"/>
      <c r="IL630" s="432"/>
      <c r="IM630" s="432"/>
      <c r="IN630" s="432"/>
      <c r="IO630" s="432"/>
      <c r="IP630" s="432"/>
      <c r="IQ630" s="432"/>
      <c r="IR630" s="432"/>
      <c r="IS630" s="432"/>
      <c r="IT630" s="432"/>
      <c r="IU630" s="432"/>
      <c r="IV630" s="432"/>
      <c r="IW630" s="432"/>
      <c r="IX630" s="432"/>
      <c r="IY630" s="432"/>
      <c r="IZ630" s="432"/>
      <c r="JA630" s="432"/>
      <c r="JB630" s="432"/>
      <c r="JC630" s="432"/>
      <c r="JD630" s="432"/>
      <c r="JE630" s="432"/>
      <c r="JF630" s="432"/>
      <c r="JG630" s="432"/>
      <c r="JH630" s="432"/>
      <c r="JI630" s="432"/>
      <c r="JJ630" s="432"/>
      <c r="JK630" s="432"/>
      <c r="JL630" s="432"/>
      <c r="JM630" s="432"/>
      <c r="JN630" s="432"/>
      <c r="JO630" s="432"/>
      <c r="JP630" s="432"/>
      <c r="JQ630" s="432"/>
      <c r="JR630" s="432"/>
      <c r="JS630" s="432"/>
      <c r="JT630" s="432"/>
      <c r="JU630" s="432"/>
    </row>
    <row r="631" spans="1:281" s="27" customFormat="1" ht="15" hidden="1" customHeight="1" x14ac:dyDescent="0.25">
      <c r="A631" s="432"/>
      <c r="B631" s="242"/>
      <c r="C631" s="29"/>
      <c r="D631" s="53"/>
      <c r="E631" s="29"/>
      <c r="F631" s="25"/>
      <c r="G631" s="121"/>
      <c r="I631" s="29"/>
      <c r="K631" s="52"/>
      <c r="M631" s="25"/>
      <c r="N631" s="55"/>
      <c r="P631" s="29"/>
      <c r="R631" s="29"/>
      <c r="T631" s="21"/>
      <c r="U631" s="21"/>
      <c r="V631" s="83"/>
      <c r="W631" s="83"/>
      <c r="X631" s="21"/>
      <c r="Y631" s="83"/>
      <c r="Z631" s="83"/>
      <c r="AA631" s="21"/>
      <c r="AB631" s="83"/>
      <c r="AC631" s="83"/>
      <c r="AD631" s="21"/>
      <c r="AE631" s="83"/>
      <c r="AF631" s="83"/>
      <c r="AG631" s="21"/>
      <c r="AH631" s="83"/>
      <c r="AI631" s="83"/>
      <c r="AJ631" s="21"/>
      <c r="AK631" s="83"/>
      <c r="AL631" s="83"/>
      <c r="AM631" s="21"/>
      <c r="AN631" s="83"/>
      <c r="AO631" s="83"/>
      <c r="AP631" s="21"/>
      <c r="AQ631" s="83"/>
      <c r="AR631" s="83"/>
      <c r="AS631" s="21"/>
      <c r="AT631" s="25"/>
      <c r="AU631" s="25"/>
      <c r="AV631" s="29"/>
      <c r="AW631" s="25"/>
      <c r="AX631" s="128"/>
      <c r="AY631" s="57"/>
      <c r="AZ631" s="6"/>
      <c r="BA631" s="54"/>
      <c r="BB631" s="54"/>
      <c r="BC631" s="6"/>
      <c r="BD631" s="54"/>
      <c r="BE631" s="54"/>
      <c r="BF631" s="121"/>
      <c r="BG631" s="54"/>
      <c r="BH631" s="28"/>
      <c r="BI631" s="128"/>
      <c r="BJ631" s="54"/>
      <c r="BK631" s="28"/>
      <c r="BL631" s="128"/>
      <c r="BM631" s="54"/>
      <c r="BN631" s="28"/>
      <c r="BO631" s="121"/>
      <c r="BP631" s="132"/>
      <c r="BQ631" s="56"/>
      <c r="BR631" s="25"/>
      <c r="BS631" s="25"/>
      <c r="BU631" s="121"/>
      <c r="BV631" s="25"/>
      <c r="BW631" s="242"/>
      <c r="BX631" s="121"/>
      <c r="BY631" s="25"/>
      <c r="CA631" s="121"/>
      <c r="CB631" s="25"/>
      <c r="CD631" s="121"/>
      <c r="CF631" s="28"/>
      <c r="CH631" s="241"/>
      <c r="CI631" s="28"/>
      <c r="CK631" s="433"/>
      <c r="CM631" s="121"/>
      <c r="CN631" s="241"/>
      <c r="CO631" s="241"/>
      <c r="CP631" s="241"/>
      <c r="CQ631" s="725"/>
      <c r="CR631" s="241"/>
      <c r="CS631" s="433"/>
      <c r="CT631" s="241"/>
      <c r="CU631" s="241"/>
      <c r="CV631" s="241"/>
      <c r="CW631" s="54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436"/>
      <c r="FJ631" s="668"/>
      <c r="FK631" s="668"/>
      <c r="FL631" s="668"/>
      <c r="FM631" s="668"/>
      <c r="FN631" s="668"/>
      <c r="FO631" s="668"/>
      <c r="FP631" s="668"/>
      <c r="FQ631" s="668"/>
      <c r="FR631" s="668"/>
      <c r="FS631" s="433"/>
      <c r="FT631" s="433"/>
      <c r="FU631" s="433"/>
      <c r="FV631" s="433"/>
      <c r="FW631" s="433"/>
      <c r="FX631" s="433"/>
      <c r="FY631" s="433"/>
      <c r="FZ631" s="433"/>
      <c r="GA631" s="433"/>
      <c r="GB631" s="433"/>
      <c r="GC631" s="433"/>
      <c r="GD631" s="433"/>
      <c r="GE631" s="433"/>
      <c r="GF631" s="433"/>
      <c r="GG631" s="241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436"/>
      <c r="HJ631" s="65"/>
      <c r="HK631" s="436"/>
      <c r="HL631" s="37"/>
      <c r="HM631" s="65"/>
      <c r="HN631" s="436"/>
      <c r="HO631" s="134"/>
      <c r="HP631" s="25"/>
      <c r="HQ631" s="436"/>
      <c r="HR631" s="45"/>
      <c r="HS631" s="29"/>
      <c r="HT631" s="25"/>
      <c r="HU631" s="25"/>
      <c r="HV631" s="25"/>
      <c r="HX631" s="432"/>
      <c r="IG631" s="432"/>
      <c r="IH631" s="432"/>
      <c r="II631" s="432"/>
      <c r="IJ631" s="432"/>
      <c r="IK631" s="432"/>
      <c r="IL631" s="432"/>
      <c r="IM631" s="432"/>
      <c r="IN631" s="432"/>
      <c r="IO631" s="432"/>
      <c r="IP631" s="432"/>
      <c r="IQ631" s="432"/>
      <c r="IR631" s="432"/>
      <c r="IS631" s="432"/>
      <c r="IT631" s="432"/>
      <c r="IU631" s="432"/>
      <c r="IV631" s="432"/>
      <c r="IW631" s="432"/>
      <c r="IX631" s="432"/>
      <c r="IY631" s="432"/>
      <c r="IZ631" s="432"/>
      <c r="JA631" s="432"/>
      <c r="JB631" s="432"/>
      <c r="JC631" s="432"/>
      <c r="JD631" s="432"/>
      <c r="JE631" s="432"/>
      <c r="JF631" s="432"/>
      <c r="JG631" s="432"/>
      <c r="JH631" s="432"/>
      <c r="JI631" s="432"/>
      <c r="JJ631" s="432"/>
      <c r="JK631" s="432"/>
      <c r="JL631" s="432"/>
      <c r="JM631" s="432"/>
      <c r="JN631" s="432"/>
      <c r="JO631" s="432"/>
      <c r="JP631" s="432"/>
      <c r="JQ631" s="432"/>
      <c r="JR631" s="432"/>
      <c r="JS631" s="432"/>
      <c r="JT631" s="432"/>
      <c r="JU631" s="432"/>
    </row>
    <row r="632" spans="1:281" s="27" customFormat="1" ht="15" hidden="1" customHeight="1" x14ac:dyDescent="0.25">
      <c r="A632" s="432"/>
      <c r="B632" s="242"/>
      <c r="C632" s="29"/>
      <c r="D632" s="53"/>
      <c r="E632" s="29"/>
      <c r="F632" s="25"/>
      <c r="G632" s="121"/>
      <c r="I632" s="29"/>
      <c r="K632" s="52"/>
      <c r="M632" s="25"/>
      <c r="N632" s="55"/>
      <c r="P632" s="29"/>
      <c r="R632" s="29"/>
      <c r="T632" s="21"/>
      <c r="U632" s="21"/>
      <c r="V632" s="83"/>
      <c r="W632" s="83"/>
      <c r="X632" s="21"/>
      <c r="Y632" s="83"/>
      <c r="Z632" s="83"/>
      <c r="AA632" s="21"/>
      <c r="AB632" s="83"/>
      <c r="AC632" s="83"/>
      <c r="AD632" s="21"/>
      <c r="AE632" s="83"/>
      <c r="AF632" s="83"/>
      <c r="AG632" s="21"/>
      <c r="AH632" s="83"/>
      <c r="AI632" s="83"/>
      <c r="AJ632" s="21"/>
      <c r="AK632" s="83"/>
      <c r="AL632" s="83"/>
      <c r="AM632" s="21"/>
      <c r="AN632" s="83"/>
      <c r="AO632" s="83"/>
      <c r="AP632" s="21"/>
      <c r="AQ632" s="83"/>
      <c r="AR632" s="83"/>
      <c r="AS632" s="21"/>
      <c r="AT632" s="25"/>
      <c r="AU632" s="25"/>
      <c r="AV632" s="29"/>
      <c r="AW632" s="25"/>
      <c r="AX632" s="128"/>
      <c r="AY632" s="57"/>
      <c r="AZ632" s="6"/>
      <c r="BA632" s="54"/>
      <c r="BB632" s="54"/>
      <c r="BC632" s="6"/>
      <c r="BD632" s="54"/>
      <c r="BE632" s="54"/>
      <c r="BF632" s="121"/>
      <c r="BG632" s="54"/>
      <c r="BH632" s="28"/>
      <c r="BI632" s="128"/>
      <c r="BJ632" s="54"/>
      <c r="BK632" s="28"/>
      <c r="BL632" s="128"/>
      <c r="BM632" s="54"/>
      <c r="BN632" s="28"/>
      <c r="BO632" s="121"/>
      <c r="BP632" s="132"/>
      <c r="BQ632" s="56"/>
      <c r="BR632" s="25"/>
      <c r="BS632" s="25"/>
      <c r="BU632" s="121"/>
      <c r="BV632" s="25"/>
      <c r="BW632" s="242"/>
      <c r="BX632" s="121"/>
      <c r="BY632" s="25"/>
      <c r="CA632" s="121"/>
      <c r="CB632" s="25"/>
      <c r="CD632" s="121"/>
      <c r="CF632" s="28"/>
      <c r="CH632" s="241"/>
      <c r="CI632" s="28"/>
      <c r="CK632" s="433"/>
      <c r="CM632" s="121"/>
      <c r="CN632" s="241"/>
      <c r="CO632" s="241"/>
      <c r="CP632" s="241"/>
      <c r="CQ632" s="725"/>
      <c r="CR632" s="241"/>
      <c r="CS632" s="433"/>
      <c r="CT632" s="241"/>
      <c r="CU632" s="241"/>
      <c r="CV632" s="241"/>
      <c r="CW632" s="54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436"/>
      <c r="FJ632" s="668"/>
      <c r="FK632" s="668"/>
      <c r="FL632" s="668"/>
      <c r="FM632" s="668"/>
      <c r="FN632" s="668"/>
      <c r="FO632" s="668"/>
      <c r="FP632" s="668"/>
      <c r="FQ632" s="668"/>
      <c r="FR632" s="668"/>
      <c r="FS632" s="433"/>
      <c r="FT632" s="433"/>
      <c r="FU632" s="433"/>
      <c r="FV632" s="433"/>
      <c r="FW632" s="433"/>
      <c r="FX632" s="433"/>
      <c r="FY632" s="433"/>
      <c r="FZ632" s="433"/>
      <c r="GA632" s="433"/>
      <c r="GB632" s="433"/>
      <c r="GC632" s="433"/>
      <c r="GD632" s="433"/>
      <c r="GE632" s="433"/>
      <c r="GF632" s="433"/>
      <c r="GG632" s="241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436"/>
      <c r="HJ632" s="65"/>
      <c r="HK632" s="436"/>
      <c r="HL632" s="37"/>
      <c r="HM632" s="65"/>
      <c r="HN632" s="436"/>
      <c r="HO632" s="134"/>
      <c r="HP632" s="25"/>
      <c r="HQ632" s="436"/>
      <c r="HR632" s="45"/>
      <c r="HS632" s="29"/>
      <c r="HT632" s="25"/>
      <c r="HU632" s="25"/>
      <c r="HV632" s="25"/>
      <c r="HX632" s="432"/>
      <c r="IG632" s="432"/>
      <c r="IH632" s="432"/>
      <c r="II632" s="432"/>
      <c r="IJ632" s="432"/>
      <c r="IK632" s="432"/>
      <c r="IL632" s="432"/>
      <c r="IM632" s="432"/>
      <c r="IN632" s="432"/>
      <c r="IO632" s="432"/>
      <c r="IP632" s="432"/>
      <c r="IQ632" s="432"/>
      <c r="IR632" s="432"/>
      <c r="IS632" s="432"/>
      <c r="IT632" s="432"/>
      <c r="IU632" s="432"/>
      <c r="IV632" s="432"/>
      <c r="IW632" s="432"/>
      <c r="IX632" s="432"/>
      <c r="IY632" s="432"/>
      <c r="IZ632" s="432"/>
      <c r="JA632" s="432"/>
      <c r="JB632" s="432"/>
      <c r="JC632" s="432"/>
      <c r="JD632" s="432"/>
      <c r="JE632" s="432"/>
      <c r="JF632" s="432"/>
      <c r="JG632" s="432"/>
      <c r="JH632" s="432"/>
      <c r="JI632" s="432"/>
      <c r="JJ632" s="432"/>
      <c r="JK632" s="432"/>
      <c r="JL632" s="432"/>
      <c r="JM632" s="432"/>
      <c r="JN632" s="432"/>
      <c r="JO632" s="432"/>
      <c r="JP632" s="432"/>
      <c r="JQ632" s="432"/>
      <c r="JR632" s="432"/>
      <c r="JS632" s="432"/>
      <c r="JT632" s="432"/>
      <c r="JU632" s="432"/>
    </row>
    <row r="633" spans="1:281" s="27" customFormat="1" ht="15" hidden="1" customHeight="1" x14ac:dyDescent="0.25">
      <c r="A633" s="432"/>
      <c r="B633" s="242"/>
      <c r="C633" s="29"/>
      <c r="D633" s="53"/>
      <c r="E633" s="29"/>
      <c r="F633" s="25"/>
      <c r="G633" s="121"/>
      <c r="I633" s="29"/>
      <c r="K633" s="52"/>
      <c r="M633" s="25"/>
      <c r="N633" s="55"/>
      <c r="P633" s="29"/>
      <c r="R633" s="29"/>
      <c r="T633" s="21"/>
      <c r="U633" s="21"/>
      <c r="V633" s="83"/>
      <c r="W633" s="83"/>
      <c r="X633" s="21"/>
      <c r="Y633" s="83"/>
      <c r="Z633" s="83"/>
      <c r="AA633" s="21"/>
      <c r="AB633" s="83"/>
      <c r="AC633" s="83"/>
      <c r="AD633" s="21"/>
      <c r="AE633" s="83"/>
      <c r="AF633" s="83"/>
      <c r="AG633" s="21"/>
      <c r="AH633" s="83"/>
      <c r="AI633" s="83"/>
      <c r="AJ633" s="21"/>
      <c r="AK633" s="83"/>
      <c r="AL633" s="83"/>
      <c r="AM633" s="21"/>
      <c r="AN633" s="83"/>
      <c r="AO633" s="83"/>
      <c r="AP633" s="21"/>
      <c r="AQ633" s="83"/>
      <c r="AR633" s="83"/>
      <c r="AS633" s="21"/>
      <c r="AT633" s="25"/>
      <c r="AU633" s="25"/>
      <c r="AV633" s="29"/>
      <c r="AW633" s="25"/>
      <c r="AX633" s="128"/>
      <c r="AY633" s="57"/>
      <c r="AZ633" s="6"/>
      <c r="BA633" s="54"/>
      <c r="BB633" s="54"/>
      <c r="BC633" s="6"/>
      <c r="BD633" s="54"/>
      <c r="BE633" s="54"/>
      <c r="BF633" s="121"/>
      <c r="BG633" s="54"/>
      <c r="BH633" s="28"/>
      <c r="BI633" s="128"/>
      <c r="BJ633" s="54"/>
      <c r="BK633" s="28"/>
      <c r="BL633" s="128"/>
      <c r="BM633" s="54"/>
      <c r="BN633" s="28"/>
      <c r="BO633" s="121"/>
      <c r="BP633" s="132"/>
      <c r="BQ633" s="56"/>
      <c r="BR633" s="25"/>
      <c r="BS633" s="25"/>
      <c r="BU633" s="121"/>
      <c r="BV633" s="25"/>
      <c r="BW633" s="242"/>
      <c r="BX633" s="121"/>
      <c r="BY633" s="25"/>
      <c r="CA633" s="121"/>
      <c r="CB633" s="25"/>
      <c r="CD633" s="121"/>
      <c r="CF633" s="28"/>
      <c r="CH633" s="241"/>
      <c r="CI633" s="28"/>
      <c r="CK633" s="433"/>
      <c r="CM633" s="121"/>
      <c r="CN633" s="241"/>
      <c r="CO633" s="241"/>
      <c r="CP633" s="241"/>
      <c r="CQ633" s="725"/>
      <c r="CR633" s="241"/>
      <c r="CS633" s="433"/>
      <c r="CT633" s="241"/>
      <c r="CU633" s="241"/>
      <c r="CV633" s="241"/>
      <c r="CW633" s="54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436"/>
      <c r="FJ633" s="668"/>
      <c r="FK633" s="668"/>
      <c r="FL633" s="668"/>
      <c r="FM633" s="668"/>
      <c r="FN633" s="668"/>
      <c r="FO633" s="668"/>
      <c r="FP633" s="668"/>
      <c r="FQ633" s="668"/>
      <c r="FR633" s="668"/>
      <c r="FS633" s="433"/>
      <c r="FT633" s="433"/>
      <c r="FU633" s="433"/>
      <c r="FV633" s="433"/>
      <c r="FW633" s="433"/>
      <c r="FX633" s="433"/>
      <c r="FY633" s="433"/>
      <c r="FZ633" s="433"/>
      <c r="GA633" s="433"/>
      <c r="GB633" s="433"/>
      <c r="GC633" s="433"/>
      <c r="GD633" s="433"/>
      <c r="GE633" s="433"/>
      <c r="GF633" s="433"/>
      <c r="GG633" s="241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436"/>
      <c r="HJ633" s="65"/>
      <c r="HK633" s="436"/>
      <c r="HL633" s="37"/>
      <c r="HM633" s="65"/>
      <c r="HN633" s="436"/>
      <c r="HO633" s="134"/>
      <c r="HP633" s="25"/>
      <c r="HQ633" s="436"/>
      <c r="HR633" s="45"/>
      <c r="HS633" s="29"/>
      <c r="HT633" s="25"/>
      <c r="HU633" s="25"/>
      <c r="HV633" s="25"/>
      <c r="HX633" s="432"/>
      <c r="IG633" s="432"/>
      <c r="IH633" s="432"/>
      <c r="II633" s="432"/>
      <c r="IJ633" s="432"/>
      <c r="IK633" s="432"/>
      <c r="IL633" s="432"/>
      <c r="IM633" s="432"/>
      <c r="IN633" s="432"/>
      <c r="IO633" s="432"/>
      <c r="IP633" s="432"/>
      <c r="IQ633" s="432"/>
      <c r="IR633" s="432"/>
      <c r="IS633" s="432"/>
      <c r="IT633" s="432"/>
      <c r="IU633" s="432"/>
      <c r="IV633" s="432"/>
      <c r="IW633" s="432"/>
      <c r="IX633" s="432"/>
      <c r="IY633" s="432"/>
      <c r="IZ633" s="432"/>
      <c r="JA633" s="432"/>
      <c r="JB633" s="432"/>
      <c r="JC633" s="432"/>
      <c r="JD633" s="432"/>
      <c r="JE633" s="432"/>
      <c r="JF633" s="432"/>
      <c r="JG633" s="432"/>
      <c r="JH633" s="432"/>
      <c r="JI633" s="432"/>
      <c r="JJ633" s="432"/>
      <c r="JK633" s="432"/>
      <c r="JL633" s="432"/>
      <c r="JM633" s="432"/>
      <c r="JN633" s="432"/>
      <c r="JO633" s="432"/>
      <c r="JP633" s="432"/>
      <c r="JQ633" s="432"/>
      <c r="JR633" s="432"/>
      <c r="JS633" s="432"/>
      <c r="JT633" s="432"/>
      <c r="JU633" s="432"/>
    </row>
    <row r="634" spans="1:281" s="27" customFormat="1" ht="15" hidden="1" customHeight="1" x14ac:dyDescent="0.25">
      <c r="A634" s="432"/>
      <c r="B634" s="242"/>
      <c r="C634" s="29"/>
      <c r="D634" s="53"/>
      <c r="E634" s="29"/>
      <c r="F634" s="25"/>
      <c r="G634" s="121"/>
      <c r="I634" s="29"/>
      <c r="K634" s="52"/>
      <c r="M634" s="25"/>
      <c r="N634" s="55"/>
      <c r="P634" s="29"/>
      <c r="R634" s="29"/>
      <c r="T634" s="21"/>
      <c r="U634" s="21"/>
      <c r="V634" s="83"/>
      <c r="W634" s="83"/>
      <c r="X634" s="21"/>
      <c r="Y634" s="83"/>
      <c r="Z634" s="83"/>
      <c r="AA634" s="21"/>
      <c r="AB634" s="83"/>
      <c r="AC634" s="83"/>
      <c r="AD634" s="21"/>
      <c r="AE634" s="83"/>
      <c r="AF634" s="83"/>
      <c r="AG634" s="21"/>
      <c r="AH634" s="83"/>
      <c r="AI634" s="83"/>
      <c r="AJ634" s="21"/>
      <c r="AK634" s="83"/>
      <c r="AL634" s="83"/>
      <c r="AM634" s="21"/>
      <c r="AN634" s="83"/>
      <c r="AO634" s="83"/>
      <c r="AP634" s="21"/>
      <c r="AQ634" s="83"/>
      <c r="AR634" s="83"/>
      <c r="AS634" s="21"/>
      <c r="AT634" s="25"/>
      <c r="AU634" s="25"/>
      <c r="AV634" s="29"/>
      <c r="AW634" s="25"/>
      <c r="AX634" s="128"/>
      <c r="AY634" s="57"/>
      <c r="AZ634" s="6"/>
      <c r="BA634" s="54"/>
      <c r="BB634" s="54"/>
      <c r="BC634" s="6"/>
      <c r="BD634" s="54"/>
      <c r="BE634" s="54"/>
      <c r="BF634" s="121"/>
      <c r="BG634" s="54"/>
      <c r="BH634" s="28"/>
      <c r="BI634" s="128"/>
      <c r="BJ634" s="54"/>
      <c r="BK634" s="28"/>
      <c r="BL634" s="128"/>
      <c r="BM634" s="54"/>
      <c r="BN634" s="28"/>
      <c r="BO634" s="121"/>
      <c r="BP634" s="132"/>
      <c r="BQ634" s="56"/>
      <c r="BR634" s="25"/>
      <c r="BS634" s="25"/>
      <c r="BU634" s="121"/>
      <c r="BV634" s="25"/>
      <c r="BW634" s="242"/>
      <c r="BX634" s="121"/>
      <c r="BY634" s="25"/>
      <c r="CA634" s="121"/>
      <c r="CB634" s="25"/>
      <c r="CD634" s="121"/>
      <c r="CF634" s="28"/>
      <c r="CH634" s="241"/>
      <c r="CI634" s="28"/>
      <c r="CK634" s="433"/>
      <c r="CM634" s="121"/>
      <c r="CN634" s="241"/>
      <c r="CO634" s="241"/>
      <c r="CP634" s="241"/>
      <c r="CQ634" s="725"/>
      <c r="CR634" s="241"/>
      <c r="CS634" s="433"/>
      <c r="CT634" s="241"/>
      <c r="CU634" s="241"/>
      <c r="CV634" s="241"/>
      <c r="CW634" s="54"/>
      <c r="CX634" s="241"/>
      <c r="CY634" s="241"/>
      <c r="CZ634" s="241"/>
      <c r="DA634" s="241"/>
      <c r="DB634" s="241"/>
      <c r="DC634" s="241"/>
      <c r="DD634" s="241"/>
      <c r="DE634" s="241"/>
      <c r="DF634" s="241"/>
      <c r="DG634" s="241"/>
      <c r="DH634" s="241"/>
      <c r="DI634" s="241"/>
      <c r="DJ634" s="241"/>
      <c r="DK634" s="241"/>
      <c r="DL634" s="241"/>
      <c r="DM634" s="241"/>
      <c r="DN634" s="241"/>
      <c r="DO634" s="241"/>
      <c r="DP634" s="241"/>
      <c r="DQ634" s="241"/>
      <c r="DR634" s="241"/>
      <c r="DS634" s="241"/>
      <c r="DT634" s="241"/>
      <c r="DU634" s="241"/>
      <c r="DV634" s="241"/>
      <c r="DW634" s="241"/>
      <c r="DX634" s="241"/>
      <c r="DY634" s="241"/>
      <c r="DZ634" s="241"/>
      <c r="EA634" s="241"/>
      <c r="EB634" s="241"/>
      <c r="EC634" s="241"/>
      <c r="ED634" s="241"/>
      <c r="EE634" s="241"/>
      <c r="EF634" s="241"/>
      <c r="EG634" s="241"/>
      <c r="EH634" s="241"/>
      <c r="EI634" s="241"/>
      <c r="EJ634" s="241"/>
      <c r="EK634" s="241"/>
      <c r="EL634" s="241"/>
      <c r="EM634" s="241"/>
      <c r="EN634" s="241"/>
      <c r="EO634" s="241"/>
      <c r="EP634" s="241"/>
      <c r="EQ634" s="241"/>
      <c r="ER634" s="241"/>
      <c r="ES634" s="241"/>
      <c r="ET634" s="241"/>
      <c r="EU634" s="241"/>
      <c r="EV634" s="241"/>
      <c r="EW634" s="241"/>
      <c r="EX634" s="241"/>
      <c r="EY634" s="241"/>
      <c r="EZ634" s="241"/>
      <c r="FA634" s="241"/>
      <c r="FB634" s="241"/>
      <c r="FC634" s="241"/>
      <c r="FD634" s="241"/>
      <c r="FE634" s="241"/>
      <c r="FF634" s="241"/>
      <c r="FG634" s="241"/>
      <c r="FH634" s="241"/>
      <c r="FI634" s="436"/>
      <c r="FJ634" s="668"/>
      <c r="FK634" s="668"/>
      <c r="FL634" s="668"/>
      <c r="FM634" s="668"/>
      <c r="FN634" s="668"/>
      <c r="FO634" s="668"/>
      <c r="FP634" s="668"/>
      <c r="FQ634" s="668"/>
      <c r="FR634" s="668"/>
      <c r="FS634" s="433"/>
      <c r="FT634" s="433"/>
      <c r="FU634" s="433"/>
      <c r="FV634" s="433"/>
      <c r="FW634" s="433"/>
      <c r="FX634" s="433"/>
      <c r="FY634" s="433"/>
      <c r="FZ634" s="433"/>
      <c r="GA634" s="433"/>
      <c r="GB634" s="433"/>
      <c r="GC634" s="433"/>
      <c r="GD634" s="433"/>
      <c r="GE634" s="433"/>
      <c r="GF634" s="433"/>
      <c r="GG634" s="241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436"/>
      <c r="HJ634" s="65"/>
      <c r="HK634" s="436"/>
      <c r="HL634" s="37"/>
      <c r="HM634" s="65"/>
      <c r="HN634" s="436"/>
      <c r="HO634" s="134"/>
      <c r="HP634" s="25"/>
      <c r="HQ634" s="436"/>
      <c r="HR634" s="45"/>
      <c r="HS634" s="29"/>
      <c r="HT634" s="25"/>
      <c r="HU634" s="25"/>
      <c r="HV634" s="25"/>
      <c r="HX634" s="432"/>
      <c r="IG634" s="432"/>
      <c r="IH634" s="432"/>
      <c r="II634" s="432"/>
      <c r="IJ634" s="432"/>
      <c r="IK634" s="432"/>
      <c r="IL634" s="432"/>
      <c r="IM634" s="432"/>
      <c r="IN634" s="432"/>
      <c r="IO634" s="432"/>
      <c r="IP634" s="432"/>
      <c r="IQ634" s="432"/>
      <c r="IR634" s="432"/>
      <c r="IS634" s="432"/>
      <c r="IT634" s="432"/>
      <c r="IU634" s="432"/>
      <c r="IV634" s="432"/>
      <c r="IW634" s="432"/>
      <c r="IX634" s="432"/>
      <c r="IY634" s="432"/>
      <c r="IZ634" s="432"/>
      <c r="JA634" s="432"/>
      <c r="JB634" s="432"/>
      <c r="JC634" s="432"/>
      <c r="JD634" s="432"/>
      <c r="JE634" s="432"/>
      <c r="JF634" s="432"/>
      <c r="JG634" s="432"/>
      <c r="JH634" s="432"/>
      <c r="JI634" s="432"/>
      <c r="JJ634" s="432"/>
      <c r="JK634" s="432"/>
      <c r="JL634" s="432"/>
      <c r="JM634" s="432"/>
      <c r="JN634" s="432"/>
      <c r="JO634" s="432"/>
      <c r="JP634" s="432"/>
      <c r="JQ634" s="432"/>
      <c r="JR634" s="432"/>
      <c r="JS634" s="432"/>
      <c r="JT634" s="432"/>
      <c r="JU634" s="432"/>
    </row>
    <row r="635" spans="1:281" s="27" customFormat="1" ht="15" hidden="1" customHeight="1" x14ac:dyDescent="0.25">
      <c r="A635" s="432"/>
      <c r="B635" s="242"/>
      <c r="C635" s="29"/>
      <c r="D635" s="58"/>
      <c r="E635" s="29"/>
      <c r="F635" s="25"/>
      <c r="G635" s="121"/>
      <c r="I635" s="29"/>
      <c r="K635" s="52"/>
      <c r="M635" s="25"/>
      <c r="N635" s="55"/>
      <c r="P635" s="29"/>
      <c r="R635" s="29"/>
      <c r="T635" s="21"/>
      <c r="U635" s="21"/>
      <c r="V635" s="83"/>
      <c r="W635" s="83"/>
      <c r="X635" s="21"/>
      <c r="Y635" s="83"/>
      <c r="Z635" s="83"/>
      <c r="AA635" s="21"/>
      <c r="AB635" s="83"/>
      <c r="AC635" s="83"/>
      <c r="AD635" s="21"/>
      <c r="AE635" s="83"/>
      <c r="AF635" s="83"/>
      <c r="AG635" s="21"/>
      <c r="AH635" s="83"/>
      <c r="AI635" s="83"/>
      <c r="AJ635" s="21"/>
      <c r="AK635" s="83"/>
      <c r="AL635" s="83"/>
      <c r="AM635" s="21"/>
      <c r="AN635" s="83"/>
      <c r="AO635" s="83"/>
      <c r="AP635" s="21"/>
      <c r="AQ635" s="83"/>
      <c r="AR635" s="83"/>
      <c r="AS635" s="21"/>
      <c r="AT635" s="25"/>
      <c r="AU635" s="25"/>
      <c r="AV635" s="29"/>
      <c r="AW635" s="25"/>
      <c r="AX635" s="128"/>
      <c r="AY635" s="57"/>
      <c r="AZ635" s="6"/>
      <c r="BA635" s="54"/>
      <c r="BB635" s="54"/>
      <c r="BC635" s="6"/>
      <c r="BD635" s="54"/>
      <c r="BE635" s="54"/>
      <c r="BF635" s="121"/>
      <c r="BG635" s="54"/>
      <c r="BH635" s="28"/>
      <c r="BI635" s="128"/>
      <c r="BJ635" s="54"/>
      <c r="BK635" s="28"/>
      <c r="BL635" s="128"/>
      <c r="BM635" s="54"/>
      <c r="BN635" s="28"/>
      <c r="BO635" s="121"/>
      <c r="BP635" s="132"/>
      <c r="BQ635" s="56"/>
      <c r="BR635" s="25"/>
      <c r="BS635" s="25"/>
      <c r="BU635" s="121"/>
      <c r="BV635" s="25"/>
      <c r="BW635" s="242"/>
      <c r="BX635" s="121"/>
      <c r="BY635" s="25"/>
      <c r="CA635" s="121"/>
      <c r="CB635" s="25"/>
      <c r="CD635" s="121"/>
      <c r="CF635" s="28"/>
      <c r="CH635" s="241"/>
      <c r="CI635" s="28"/>
      <c r="CK635" s="433"/>
      <c r="CM635" s="121"/>
      <c r="CN635" s="241"/>
      <c r="CO635" s="241"/>
      <c r="CP635" s="241"/>
      <c r="CQ635" s="725"/>
      <c r="CR635" s="241"/>
      <c r="CS635" s="433"/>
      <c r="CT635" s="241"/>
      <c r="CU635" s="241"/>
      <c r="CV635" s="241"/>
      <c r="CW635" s="54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436"/>
      <c r="FJ635" s="668"/>
      <c r="FK635" s="668"/>
      <c r="FL635" s="668"/>
      <c r="FM635" s="668"/>
      <c r="FN635" s="668"/>
      <c r="FO635" s="668"/>
      <c r="FP635" s="668"/>
      <c r="FQ635" s="668"/>
      <c r="FR635" s="668"/>
      <c r="FS635" s="433"/>
      <c r="FT635" s="433"/>
      <c r="FU635" s="433"/>
      <c r="FV635" s="433"/>
      <c r="FW635" s="433"/>
      <c r="FX635" s="433"/>
      <c r="FY635" s="433"/>
      <c r="FZ635" s="433"/>
      <c r="GA635" s="433"/>
      <c r="GB635" s="433"/>
      <c r="GC635" s="433"/>
      <c r="GD635" s="433"/>
      <c r="GE635" s="433"/>
      <c r="GF635" s="433"/>
      <c r="GG635" s="241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436"/>
      <c r="HJ635" s="65"/>
      <c r="HK635" s="436"/>
      <c r="HL635" s="37"/>
      <c r="HM635" s="65"/>
      <c r="HN635" s="436"/>
      <c r="HO635" s="134"/>
      <c r="HP635" s="25"/>
      <c r="HQ635" s="436"/>
      <c r="HR635" s="45"/>
      <c r="HS635" s="29"/>
      <c r="HT635" s="25"/>
      <c r="HU635" s="25"/>
      <c r="HV635" s="25"/>
      <c r="HX635" s="432"/>
      <c r="IG635" s="432"/>
      <c r="IH635" s="432"/>
      <c r="II635" s="432"/>
      <c r="IJ635" s="432"/>
      <c r="IK635" s="432"/>
      <c r="IL635" s="432"/>
      <c r="IM635" s="432"/>
      <c r="IN635" s="432"/>
      <c r="IO635" s="432"/>
      <c r="IP635" s="432"/>
      <c r="IQ635" s="432"/>
      <c r="IR635" s="432"/>
      <c r="IS635" s="432"/>
      <c r="IT635" s="432"/>
      <c r="IU635" s="432"/>
      <c r="IV635" s="432"/>
      <c r="IW635" s="432"/>
      <c r="IX635" s="432"/>
      <c r="IY635" s="432"/>
      <c r="IZ635" s="432"/>
      <c r="JA635" s="432"/>
      <c r="JB635" s="432"/>
      <c r="JC635" s="432"/>
      <c r="JD635" s="432"/>
      <c r="JE635" s="432"/>
      <c r="JF635" s="432"/>
      <c r="JG635" s="432"/>
      <c r="JH635" s="432"/>
      <c r="JI635" s="432"/>
      <c r="JJ635" s="432"/>
      <c r="JK635" s="432"/>
      <c r="JL635" s="432"/>
      <c r="JM635" s="432"/>
      <c r="JN635" s="432"/>
      <c r="JO635" s="432"/>
      <c r="JP635" s="432"/>
      <c r="JQ635" s="432"/>
      <c r="JR635" s="432"/>
      <c r="JS635" s="432"/>
      <c r="JT635" s="432"/>
      <c r="JU635" s="432"/>
    </row>
    <row r="636" spans="1:281" s="27" customFormat="1" ht="15" hidden="1" customHeight="1" x14ac:dyDescent="0.25">
      <c r="A636" s="432"/>
      <c r="B636" s="242"/>
      <c r="C636" s="29"/>
      <c r="D636" s="58"/>
      <c r="E636" s="29"/>
      <c r="F636" s="25"/>
      <c r="G636" s="121"/>
      <c r="I636" s="29"/>
      <c r="K636" s="52"/>
      <c r="M636" s="25"/>
      <c r="N636" s="55"/>
      <c r="P636" s="29"/>
      <c r="R636" s="29"/>
      <c r="T636" s="21"/>
      <c r="U636" s="21"/>
      <c r="V636" s="83"/>
      <c r="W636" s="83"/>
      <c r="X636" s="21"/>
      <c r="Y636" s="83"/>
      <c r="Z636" s="83"/>
      <c r="AA636" s="21"/>
      <c r="AB636" s="83"/>
      <c r="AC636" s="83"/>
      <c r="AD636" s="21"/>
      <c r="AE636" s="83"/>
      <c r="AF636" s="83"/>
      <c r="AG636" s="21"/>
      <c r="AH636" s="83"/>
      <c r="AI636" s="83"/>
      <c r="AJ636" s="21"/>
      <c r="AK636" s="83"/>
      <c r="AL636" s="83"/>
      <c r="AM636" s="21"/>
      <c r="AN636" s="83"/>
      <c r="AO636" s="83"/>
      <c r="AP636" s="21"/>
      <c r="AQ636" s="83"/>
      <c r="AR636" s="83"/>
      <c r="AS636" s="21"/>
      <c r="AT636" s="25"/>
      <c r="AU636" s="25"/>
      <c r="AV636" s="29"/>
      <c r="AW636" s="25"/>
      <c r="AX636" s="128"/>
      <c r="AY636" s="57"/>
      <c r="AZ636" s="6"/>
      <c r="BA636" s="54"/>
      <c r="BB636" s="54"/>
      <c r="BC636" s="6"/>
      <c r="BD636" s="54"/>
      <c r="BE636" s="54"/>
      <c r="BF636" s="121"/>
      <c r="BG636" s="54"/>
      <c r="BH636" s="28"/>
      <c r="BI636" s="128"/>
      <c r="BJ636" s="54"/>
      <c r="BK636" s="28"/>
      <c r="BL636" s="128"/>
      <c r="BM636" s="54"/>
      <c r="BN636" s="28"/>
      <c r="BO636" s="121"/>
      <c r="BP636" s="132"/>
      <c r="BQ636" s="56"/>
      <c r="BR636" s="25"/>
      <c r="BS636" s="25"/>
      <c r="BU636" s="121"/>
      <c r="BV636" s="25"/>
      <c r="BW636" s="242"/>
      <c r="BX636" s="121"/>
      <c r="BY636" s="25"/>
      <c r="CA636" s="121"/>
      <c r="CB636" s="25"/>
      <c r="CD636" s="121"/>
      <c r="CF636" s="28"/>
      <c r="CH636" s="241"/>
      <c r="CI636" s="28"/>
      <c r="CK636" s="433"/>
      <c r="CM636" s="121"/>
      <c r="CN636" s="241"/>
      <c r="CO636" s="241"/>
      <c r="CP636" s="241"/>
      <c r="CQ636" s="725"/>
      <c r="CR636" s="241"/>
      <c r="CS636" s="433"/>
      <c r="CT636" s="241"/>
      <c r="CU636" s="241"/>
      <c r="CV636" s="241"/>
      <c r="CW636" s="54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436"/>
      <c r="FJ636" s="668"/>
      <c r="FK636" s="668"/>
      <c r="FL636" s="668"/>
      <c r="FM636" s="668"/>
      <c r="FN636" s="668"/>
      <c r="FO636" s="668"/>
      <c r="FP636" s="668"/>
      <c r="FQ636" s="668"/>
      <c r="FR636" s="668"/>
      <c r="FS636" s="433"/>
      <c r="FT636" s="433"/>
      <c r="FU636" s="433"/>
      <c r="FV636" s="433"/>
      <c r="FW636" s="433"/>
      <c r="FX636" s="433"/>
      <c r="FY636" s="433"/>
      <c r="FZ636" s="433"/>
      <c r="GA636" s="433"/>
      <c r="GB636" s="433"/>
      <c r="GC636" s="433"/>
      <c r="GD636" s="433"/>
      <c r="GE636" s="433"/>
      <c r="GF636" s="433"/>
      <c r="GG636" s="241"/>
      <c r="GH636" s="65"/>
      <c r="GI636" s="65"/>
      <c r="GJ636" s="65"/>
      <c r="GK636" s="65"/>
      <c r="GL636" s="65"/>
      <c r="GM636" s="65"/>
      <c r="GN636" s="65"/>
      <c r="GO636" s="65"/>
      <c r="GP636" s="65"/>
      <c r="GQ636" s="65"/>
      <c r="GR636" s="65"/>
      <c r="GS636" s="65"/>
      <c r="GT636" s="65"/>
      <c r="GU636" s="65"/>
      <c r="GV636" s="65"/>
      <c r="GW636" s="65"/>
      <c r="GX636" s="65"/>
      <c r="GY636" s="65"/>
      <c r="GZ636" s="65"/>
      <c r="HA636" s="65"/>
      <c r="HB636" s="65"/>
      <c r="HC636" s="65"/>
      <c r="HD636" s="65"/>
      <c r="HE636" s="65"/>
      <c r="HF636" s="65"/>
      <c r="HG636" s="65"/>
      <c r="HH636" s="65"/>
      <c r="HI636" s="436"/>
      <c r="HJ636" s="65"/>
      <c r="HK636" s="436"/>
      <c r="HL636" s="37"/>
      <c r="HM636" s="65"/>
      <c r="HN636" s="436"/>
      <c r="HO636" s="134"/>
      <c r="HP636" s="25"/>
      <c r="HQ636" s="436"/>
      <c r="HR636" s="45"/>
      <c r="HS636" s="29"/>
      <c r="HT636" s="25"/>
      <c r="HU636" s="25"/>
      <c r="HV636" s="25"/>
      <c r="HX636" s="432"/>
      <c r="IG636" s="432"/>
      <c r="IH636" s="432"/>
      <c r="II636" s="432"/>
      <c r="IJ636" s="432"/>
      <c r="IK636" s="432"/>
      <c r="IL636" s="432"/>
      <c r="IM636" s="432"/>
      <c r="IN636" s="432"/>
      <c r="IO636" s="432"/>
      <c r="IP636" s="432"/>
      <c r="IQ636" s="432"/>
      <c r="IR636" s="432"/>
      <c r="IS636" s="432"/>
      <c r="IT636" s="432"/>
      <c r="IU636" s="432"/>
      <c r="IV636" s="432"/>
      <c r="IW636" s="432"/>
      <c r="IX636" s="432"/>
      <c r="IY636" s="432"/>
      <c r="IZ636" s="432"/>
      <c r="JA636" s="432"/>
      <c r="JB636" s="432"/>
      <c r="JC636" s="432"/>
      <c r="JD636" s="432"/>
      <c r="JE636" s="432"/>
      <c r="JF636" s="432"/>
      <c r="JG636" s="432"/>
      <c r="JH636" s="432"/>
      <c r="JI636" s="432"/>
      <c r="JJ636" s="432"/>
      <c r="JK636" s="432"/>
      <c r="JL636" s="432"/>
      <c r="JM636" s="432"/>
      <c r="JN636" s="432"/>
      <c r="JO636" s="432"/>
      <c r="JP636" s="432"/>
      <c r="JQ636" s="432"/>
      <c r="JR636" s="432"/>
      <c r="JS636" s="432"/>
      <c r="JT636" s="432"/>
      <c r="JU636" s="432"/>
    </row>
    <row r="637" spans="1:281" s="27" customFormat="1" ht="15" hidden="1" customHeight="1" x14ac:dyDescent="0.25">
      <c r="A637" s="432"/>
      <c r="B637" s="242"/>
      <c r="C637" s="29"/>
      <c r="D637" s="53"/>
      <c r="E637" s="29"/>
      <c r="F637" s="25"/>
      <c r="G637" s="121"/>
      <c r="I637" s="29"/>
      <c r="K637" s="52"/>
      <c r="M637" s="25"/>
      <c r="N637" s="55"/>
      <c r="P637" s="29"/>
      <c r="R637" s="29"/>
      <c r="T637" s="21"/>
      <c r="U637" s="21"/>
      <c r="V637" s="83"/>
      <c r="W637" s="83"/>
      <c r="X637" s="21"/>
      <c r="Y637" s="83"/>
      <c r="Z637" s="83"/>
      <c r="AA637" s="21"/>
      <c r="AB637" s="83"/>
      <c r="AC637" s="83"/>
      <c r="AD637" s="21"/>
      <c r="AE637" s="83"/>
      <c r="AF637" s="83"/>
      <c r="AG637" s="21"/>
      <c r="AH637" s="83"/>
      <c r="AI637" s="83"/>
      <c r="AJ637" s="21"/>
      <c r="AK637" s="83"/>
      <c r="AL637" s="83"/>
      <c r="AM637" s="21"/>
      <c r="AN637" s="83"/>
      <c r="AO637" s="83"/>
      <c r="AP637" s="21"/>
      <c r="AQ637" s="83"/>
      <c r="AR637" s="83"/>
      <c r="AS637" s="21"/>
      <c r="AT637" s="25"/>
      <c r="AU637" s="25"/>
      <c r="AV637" s="29"/>
      <c r="AW637" s="25"/>
      <c r="AX637" s="128"/>
      <c r="AY637" s="57"/>
      <c r="AZ637" s="6"/>
      <c r="BA637" s="54"/>
      <c r="BB637" s="54"/>
      <c r="BC637" s="6"/>
      <c r="BD637" s="54"/>
      <c r="BE637" s="54"/>
      <c r="BF637" s="121"/>
      <c r="BG637" s="54"/>
      <c r="BH637" s="28"/>
      <c r="BI637" s="128"/>
      <c r="BJ637" s="54"/>
      <c r="BK637" s="28"/>
      <c r="BL637" s="128"/>
      <c r="BM637" s="54"/>
      <c r="BN637" s="28"/>
      <c r="BO637" s="121"/>
      <c r="BP637" s="132"/>
      <c r="BQ637" s="56"/>
      <c r="BR637" s="25"/>
      <c r="BS637" s="25"/>
      <c r="BU637" s="121"/>
      <c r="BV637" s="25"/>
      <c r="BW637" s="242"/>
      <c r="BX637" s="121"/>
      <c r="BY637" s="25"/>
      <c r="CA637" s="121"/>
      <c r="CB637" s="25"/>
      <c r="CD637" s="121"/>
      <c r="CF637" s="28"/>
      <c r="CH637" s="241"/>
      <c r="CI637" s="28"/>
      <c r="CK637" s="433"/>
      <c r="CM637" s="121"/>
      <c r="CN637" s="241"/>
      <c r="CO637" s="241"/>
      <c r="CP637" s="241"/>
      <c r="CQ637" s="725"/>
      <c r="CR637" s="241"/>
      <c r="CS637" s="433"/>
      <c r="CT637" s="241"/>
      <c r="CU637" s="241"/>
      <c r="CV637" s="241"/>
      <c r="CW637" s="54"/>
      <c r="CX637" s="241"/>
      <c r="CY637" s="241"/>
      <c r="CZ637" s="241"/>
      <c r="DA637" s="241"/>
      <c r="DB637" s="241"/>
      <c r="DC637" s="241"/>
      <c r="DD637" s="241"/>
      <c r="DE637" s="241"/>
      <c r="DF637" s="241"/>
      <c r="DG637" s="241"/>
      <c r="DH637" s="241"/>
      <c r="DI637" s="241"/>
      <c r="DJ637" s="241"/>
      <c r="DK637" s="241"/>
      <c r="DL637" s="241"/>
      <c r="DM637" s="241"/>
      <c r="DN637" s="241"/>
      <c r="DO637" s="241"/>
      <c r="DP637" s="241"/>
      <c r="DQ637" s="241"/>
      <c r="DR637" s="241"/>
      <c r="DS637" s="241"/>
      <c r="DT637" s="241"/>
      <c r="DU637" s="241"/>
      <c r="DV637" s="241"/>
      <c r="DW637" s="241"/>
      <c r="DX637" s="241"/>
      <c r="DY637" s="241"/>
      <c r="DZ637" s="241"/>
      <c r="EA637" s="241"/>
      <c r="EB637" s="241"/>
      <c r="EC637" s="241"/>
      <c r="ED637" s="241"/>
      <c r="EE637" s="241"/>
      <c r="EF637" s="241"/>
      <c r="EG637" s="241"/>
      <c r="EH637" s="241"/>
      <c r="EI637" s="241"/>
      <c r="EJ637" s="241"/>
      <c r="EK637" s="241"/>
      <c r="EL637" s="241"/>
      <c r="EM637" s="241"/>
      <c r="EN637" s="241"/>
      <c r="EO637" s="241"/>
      <c r="EP637" s="241"/>
      <c r="EQ637" s="241"/>
      <c r="ER637" s="241"/>
      <c r="ES637" s="241"/>
      <c r="ET637" s="241"/>
      <c r="EU637" s="241"/>
      <c r="EV637" s="241"/>
      <c r="EW637" s="241"/>
      <c r="EX637" s="241"/>
      <c r="EY637" s="241"/>
      <c r="EZ637" s="241"/>
      <c r="FA637" s="241"/>
      <c r="FB637" s="241"/>
      <c r="FC637" s="241"/>
      <c r="FD637" s="241"/>
      <c r="FE637" s="241"/>
      <c r="FF637" s="241"/>
      <c r="FG637" s="241"/>
      <c r="FH637" s="241"/>
      <c r="FI637" s="436"/>
      <c r="FJ637" s="668"/>
      <c r="FK637" s="668"/>
      <c r="FL637" s="668"/>
      <c r="FM637" s="668"/>
      <c r="FN637" s="668"/>
      <c r="FO637" s="668"/>
      <c r="FP637" s="668"/>
      <c r="FQ637" s="668"/>
      <c r="FR637" s="668"/>
      <c r="FS637" s="433"/>
      <c r="FT637" s="433"/>
      <c r="FU637" s="433"/>
      <c r="FV637" s="433"/>
      <c r="FW637" s="433"/>
      <c r="FX637" s="433"/>
      <c r="FY637" s="433"/>
      <c r="FZ637" s="433"/>
      <c r="GA637" s="433"/>
      <c r="GB637" s="433"/>
      <c r="GC637" s="433"/>
      <c r="GD637" s="433"/>
      <c r="GE637" s="433"/>
      <c r="GF637" s="433"/>
      <c r="GG637" s="241"/>
      <c r="GH637" s="65"/>
      <c r="GI637" s="65"/>
      <c r="GJ637" s="65"/>
      <c r="GK637" s="65"/>
      <c r="GL637" s="65"/>
      <c r="GM637" s="65"/>
      <c r="GN637" s="65"/>
      <c r="GO637" s="65"/>
      <c r="GP637" s="65"/>
      <c r="GQ637" s="65"/>
      <c r="GR637" s="65"/>
      <c r="GS637" s="65"/>
      <c r="GT637" s="65"/>
      <c r="GU637" s="65"/>
      <c r="GV637" s="65"/>
      <c r="GW637" s="65"/>
      <c r="GX637" s="65"/>
      <c r="GY637" s="65"/>
      <c r="GZ637" s="65"/>
      <c r="HA637" s="65"/>
      <c r="HB637" s="65"/>
      <c r="HC637" s="65"/>
      <c r="HD637" s="65"/>
      <c r="HE637" s="65"/>
      <c r="HF637" s="65"/>
      <c r="HG637" s="65"/>
      <c r="HH637" s="65"/>
      <c r="HI637" s="436"/>
      <c r="HJ637" s="65"/>
      <c r="HK637" s="436"/>
      <c r="HL637" s="37"/>
      <c r="HM637" s="65"/>
      <c r="HN637" s="436"/>
      <c r="HO637" s="134"/>
      <c r="HP637" s="25"/>
      <c r="HQ637" s="436"/>
      <c r="HR637" s="45"/>
      <c r="HS637" s="29"/>
      <c r="HT637" s="25"/>
      <c r="HU637" s="25"/>
      <c r="HV637" s="25"/>
      <c r="HX637" s="432"/>
      <c r="IG637" s="432"/>
      <c r="IH637" s="432"/>
      <c r="II637" s="432"/>
      <c r="IJ637" s="432"/>
      <c r="IK637" s="432"/>
      <c r="IL637" s="432"/>
      <c r="IM637" s="432"/>
      <c r="IN637" s="432"/>
      <c r="IO637" s="432"/>
      <c r="IP637" s="432"/>
      <c r="IQ637" s="432"/>
      <c r="IR637" s="432"/>
      <c r="IS637" s="432"/>
      <c r="IT637" s="432"/>
      <c r="IU637" s="432"/>
      <c r="IV637" s="432"/>
      <c r="IW637" s="432"/>
      <c r="IX637" s="432"/>
      <c r="IY637" s="432"/>
      <c r="IZ637" s="432"/>
      <c r="JA637" s="432"/>
      <c r="JB637" s="432"/>
      <c r="JC637" s="432"/>
      <c r="JD637" s="432"/>
      <c r="JE637" s="432"/>
      <c r="JF637" s="432"/>
      <c r="JG637" s="432"/>
      <c r="JH637" s="432"/>
      <c r="JI637" s="432"/>
      <c r="JJ637" s="432"/>
      <c r="JK637" s="432"/>
      <c r="JL637" s="432"/>
      <c r="JM637" s="432"/>
      <c r="JN637" s="432"/>
      <c r="JO637" s="432"/>
      <c r="JP637" s="432"/>
      <c r="JQ637" s="432"/>
      <c r="JR637" s="432"/>
      <c r="JS637" s="432"/>
      <c r="JT637" s="432"/>
      <c r="JU637" s="432"/>
    </row>
    <row r="638" spans="1:281" s="27" customFormat="1" ht="15" hidden="1" customHeight="1" x14ac:dyDescent="0.25">
      <c r="A638" s="432"/>
      <c r="B638" s="242"/>
      <c r="C638" s="29"/>
      <c r="D638" s="53"/>
      <c r="E638" s="29"/>
      <c r="F638" s="25"/>
      <c r="G638" s="121"/>
      <c r="I638" s="29"/>
      <c r="K638" s="52"/>
      <c r="M638" s="25"/>
      <c r="N638" s="55"/>
      <c r="P638" s="29"/>
      <c r="R638" s="29"/>
      <c r="T638" s="21"/>
      <c r="U638" s="21"/>
      <c r="V638" s="83"/>
      <c r="W638" s="83"/>
      <c r="X638" s="21"/>
      <c r="Y638" s="83"/>
      <c r="Z638" s="83"/>
      <c r="AA638" s="21"/>
      <c r="AB638" s="83"/>
      <c r="AC638" s="83"/>
      <c r="AD638" s="21"/>
      <c r="AE638" s="83"/>
      <c r="AF638" s="83"/>
      <c r="AG638" s="21"/>
      <c r="AH638" s="83"/>
      <c r="AI638" s="83"/>
      <c r="AJ638" s="21"/>
      <c r="AK638" s="83"/>
      <c r="AL638" s="83"/>
      <c r="AM638" s="21"/>
      <c r="AN638" s="83"/>
      <c r="AO638" s="83"/>
      <c r="AP638" s="21"/>
      <c r="AQ638" s="83"/>
      <c r="AR638" s="83"/>
      <c r="AS638" s="21"/>
      <c r="AT638" s="25"/>
      <c r="AU638" s="25"/>
      <c r="AV638" s="29"/>
      <c r="AW638" s="25"/>
      <c r="AX638" s="128"/>
      <c r="AY638" s="57"/>
      <c r="AZ638" s="6"/>
      <c r="BA638" s="54"/>
      <c r="BB638" s="54"/>
      <c r="BC638" s="6"/>
      <c r="BD638" s="54"/>
      <c r="BE638" s="54"/>
      <c r="BF638" s="121"/>
      <c r="BG638" s="54"/>
      <c r="BH638" s="28"/>
      <c r="BI638" s="128"/>
      <c r="BJ638" s="54"/>
      <c r="BK638" s="28"/>
      <c r="BL638" s="128"/>
      <c r="BM638" s="54"/>
      <c r="BN638" s="28"/>
      <c r="BO638" s="121"/>
      <c r="BP638" s="132"/>
      <c r="BQ638" s="56"/>
      <c r="BR638" s="25"/>
      <c r="BS638" s="25"/>
      <c r="BU638" s="121"/>
      <c r="BV638" s="25"/>
      <c r="BW638" s="242"/>
      <c r="BX638" s="121"/>
      <c r="BY638" s="25"/>
      <c r="CA638" s="121"/>
      <c r="CB638" s="25"/>
      <c r="CD638" s="121"/>
      <c r="CF638" s="28"/>
      <c r="CH638" s="241"/>
      <c r="CI638" s="28"/>
      <c r="CK638" s="433"/>
      <c r="CM638" s="121"/>
      <c r="CN638" s="241"/>
      <c r="CO638" s="241"/>
      <c r="CP638" s="241"/>
      <c r="CQ638" s="725"/>
      <c r="CR638" s="241"/>
      <c r="CS638" s="433"/>
      <c r="CT638" s="241"/>
      <c r="CU638" s="241"/>
      <c r="CV638" s="241"/>
      <c r="CW638" s="54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436"/>
      <c r="FJ638" s="668"/>
      <c r="FK638" s="668"/>
      <c r="FL638" s="668"/>
      <c r="FM638" s="668"/>
      <c r="FN638" s="668"/>
      <c r="FO638" s="668"/>
      <c r="FP638" s="668"/>
      <c r="FQ638" s="668"/>
      <c r="FR638" s="668"/>
      <c r="FS638" s="433"/>
      <c r="FT638" s="433"/>
      <c r="FU638" s="433"/>
      <c r="FV638" s="433"/>
      <c r="FW638" s="433"/>
      <c r="FX638" s="433"/>
      <c r="FY638" s="433"/>
      <c r="FZ638" s="433"/>
      <c r="GA638" s="433"/>
      <c r="GB638" s="433"/>
      <c r="GC638" s="433"/>
      <c r="GD638" s="433"/>
      <c r="GE638" s="433"/>
      <c r="GF638" s="433"/>
      <c r="GG638" s="241"/>
      <c r="GH638" s="65"/>
      <c r="GI638" s="65"/>
      <c r="GJ638" s="65"/>
      <c r="GK638" s="65"/>
      <c r="GL638" s="65"/>
      <c r="GM638" s="65"/>
      <c r="GN638" s="65"/>
      <c r="GO638" s="65"/>
      <c r="GP638" s="65"/>
      <c r="GQ638" s="65"/>
      <c r="GR638" s="65"/>
      <c r="GS638" s="65"/>
      <c r="GT638" s="65"/>
      <c r="GU638" s="65"/>
      <c r="GV638" s="65"/>
      <c r="GW638" s="65"/>
      <c r="GX638" s="65"/>
      <c r="GY638" s="65"/>
      <c r="GZ638" s="65"/>
      <c r="HA638" s="65"/>
      <c r="HB638" s="65"/>
      <c r="HC638" s="65"/>
      <c r="HD638" s="65"/>
      <c r="HE638" s="65"/>
      <c r="HF638" s="65"/>
      <c r="HG638" s="65"/>
      <c r="HH638" s="65"/>
      <c r="HI638" s="436"/>
      <c r="HJ638" s="65"/>
      <c r="HK638" s="436"/>
      <c r="HL638" s="37"/>
      <c r="HM638" s="65"/>
      <c r="HN638" s="436"/>
      <c r="HO638" s="134"/>
      <c r="HP638" s="25"/>
      <c r="HQ638" s="436"/>
      <c r="HR638" s="45"/>
      <c r="HS638" s="29"/>
      <c r="HT638" s="25"/>
      <c r="HU638" s="25"/>
      <c r="HV638" s="25"/>
      <c r="HX638" s="432"/>
      <c r="IG638" s="432"/>
      <c r="IH638" s="432"/>
      <c r="II638" s="432"/>
      <c r="IJ638" s="432"/>
      <c r="IK638" s="432"/>
      <c r="IL638" s="432"/>
      <c r="IM638" s="432"/>
      <c r="IN638" s="432"/>
      <c r="IO638" s="432"/>
      <c r="IP638" s="432"/>
      <c r="IQ638" s="432"/>
      <c r="IR638" s="432"/>
      <c r="IS638" s="432"/>
      <c r="IT638" s="432"/>
      <c r="IU638" s="432"/>
      <c r="IV638" s="432"/>
      <c r="IW638" s="432"/>
      <c r="IX638" s="432"/>
      <c r="IY638" s="432"/>
      <c r="IZ638" s="432"/>
      <c r="JA638" s="432"/>
      <c r="JB638" s="432"/>
      <c r="JC638" s="432"/>
      <c r="JD638" s="432"/>
      <c r="JE638" s="432"/>
      <c r="JF638" s="432"/>
      <c r="JG638" s="432"/>
      <c r="JH638" s="432"/>
      <c r="JI638" s="432"/>
      <c r="JJ638" s="432"/>
      <c r="JK638" s="432"/>
      <c r="JL638" s="432"/>
      <c r="JM638" s="432"/>
      <c r="JN638" s="432"/>
      <c r="JO638" s="432"/>
      <c r="JP638" s="432"/>
      <c r="JQ638" s="432"/>
      <c r="JR638" s="432"/>
      <c r="JS638" s="432"/>
      <c r="JT638" s="432"/>
      <c r="JU638" s="432"/>
    </row>
    <row r="639" spans="1:281" s="27" customFormat="1" ht="15" hidden="1" customHeight="1" x14ac:dyDescent="0.25">
      <c r="A639" s="432"/>
      <c r="B639" s="242"/>
      <c r="C639" s="29"/>
      <c r="D639" s="53"/>
      <c r="E639" s="29"/>
      <c r="F639" s="25"/>
      <c r="G639" s="121"/>
      <c r="I639" s="29"/>
      <c r="K639" s="52"/>
      <c r="M639" s="25"/>
      <c r="N639" s="55"/>
      <c r="P639" s="29"/>
      <c r="R639" s="29"/>
      <c r="T639" s="21"/>
      <c r="U639" s="21"/>
      <c r="V639" s="83"/>
      <c r="W639" s="83"/>
      <c r="X639" s="21"/>
      <c r="Y639" s="83"/>
      <c r="Z639" s="83"/>
      <c r="AA639" s="21"/>
      <c r="AB639" s="83"/>
      <c r="AC639" s="83"/>
      <c r="AD639" s="21"/>
      <c r="AE639" s="83"/>
      <c r="AF639" s="83"/>
      <c r="AG639" s="21"/>
      <c r="AH639" s="83"/>
      <c r="AI639" s="83"/>
      <c r="AJ639" s="21"/>
      <c r="AK639" s="83"/>
      <c r="AL639" s="83"/>
      <c r="AM639" s="21"/>
      <c r="AN639" s="83"/>
      <c r="AO639" s="83"/>
      <c r="AP639" s="21"/>
      <c r="AQ639" s="83"/>
      <c r="AR639" s="83"/>
      <c r="AS639" s="21"/>
      <c r="AT639" s="25"/>
      <c r="AU639" s="25"/>
      <c r="AV639" s="29"/>
      <c r="AW639" s="25"/>
      <c r="AX639" s="128"/>
      <c r="AY639" s="57"/>
      <c r="AZ639" s="6"/>
      <c r="BA639" s="54"/>
      <c r="BB639" s="54"/>
      <c r="BC639" s="6"/>
      <c r="BD639" s="54"/>
      <c r="BE639" s="54"/>
      <c r="BF639" s="121"/>
      <c r="BG639" s="54"/>
      <c r="BH639" s="28"/>
      <c r="BI639" s="128"/>
      <c r="BJ639" s="54"/>
      <c r="BK639" s="28"/>
      <c r="BL639" s="128"/>
      <c r="BM639" s="54"/>
      <c r="BN639" s="28"/>
      <c r="BO639" s="121"/>
      <c r="BP639" s="132"/>
      <c r="BQ639" s="56"/>
      <c r="BR639" s="25"/>
      <c r="BS639" s="25"/>
      <c r="BU639" s="121"/>
      <c r="BV639" s="25"/>
      <c r="BW639" s="242"/>
      <c r="BX639" s="121"/>
      <c r="BY639" s="25"/>
      <c r="CA639" s="121"/>
      <c r="CB639" s="25"/>
      <c r="CD639" s="121"/>
      <c r="CF639" s="28"/>
      <c r="CH639" s="241"/>
      <c r="CI639" s="28"/>
      <c r="CK639" s="433"/>
      <c r="CM639" s="121"/>
      <c r="CN639" s="241"/>
      <c r="CO639" s="241"/>
      <c r="CP639" s="241"/>
      <c r="CQ639" s="725"/>
      <c r="CR639" s="241"/>
      <c r="CS639" s="433"/>
      <c r="CT639" s="241"/>
      <c r="CU639" s="241"/>
      <c r="CV639" s="241"/>
      <c r="CW639" s="54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436"/>
      <c r="FJ639" s="668"/>
      <c r="FK639" s="668"/>
      <c r="FL639" s="668"/>
      <c r="FM639" s="668"/>
      <c r="FN639" s="668"/>
      <c r="FO639" s="668"/>
      <c r="FP639" s="668"/>
      <c r="FQ639" s="668"/>
      <c r="FR639" s="668"/>
      <c r="FS639" s="433"/>
      <c r="FT639" s="433"/>
      <c r="FU639" s="433"/>
      <c r="FV639" s="433"/>
      <c r="FW639" s="433"/>
      <c r="FX639" s="433"/>
      <c r="FY639" s="433"/>
      <c r="FZ639" s="433"/>
      <c r="GA639" s="433"/>
      <c r="GB639" s="433"/>
      <c r="GC639" s="433"/>
      <c r="GD639" s="433"/>
      <c r="GE639" s="433"/>
      <c r="GF639" s="433"/>
      <c r="GG639" s="241"/>
      <c r="GH639" s="65"/>
      <c r="GI639" s="65"/>
      <c r="GJ639" s="65"/>
      <c r="GK639" s="65"/>
      <c r="GL639" s="65"/>
      <c r="GM639" s="65"/>
      <c r="GN639" s="65"/>
      <c r="GO639" s="65"/>
      <c r="GP639" s="65"/>
      <c r="GQ639" s="65"/>
      <c r="GR639" s="65"/>
      <c r="GS639" s="65"/>
      <c r="GT639" s="65"/>
      <c r="GU639" s="65"/>
      <c r="GV639" s="65"/>
      <c r="GW639" s="65"/>
      <c r="GX639" s="65"/>
      <c r="GY639" s="65"/>
      <c r="GZ639" s="65"/>
      <c r="HA639" s="65"/>
      <c r="HB639" s="65"/>
      <c r="HC639" s="65"/>
      <c r="HD639" s="65"/>
      <c r="HE639" s="65"/>
      <c r="HF639" s="65"/>
      <c r="HG639" s="65"/>
      <c r="HH639" s="65"/>
      <c r="HI639" s="436"/>
      <c r="HJ639" s="65"/>
      <c r="HK639" s="436"/>
      <c r="HL639" s="37"/>
      <c r="HM639" s="65"/>
      <c r="HN639" s="436"/>
      <c r="HO639" s="134"/>
      <c r="HP639" s="25"/>
      <c r="HQ639" s="436"/>
      <c r="HR639" s="45"/>
      <c r="HS639" s="29"/>
      <c r="HT639" s="25"/>
      <c r="HU639" s="25"/>
      <c r="HV639" s="25"/>
      <c r="HX639" s="432"/>
      <c r="IG639" s="432"/>
      <c r="IH639" s="432"/>
      <c r="II639" s="432"/>
      <c r="IJ639" s="432"/>
      <c r="IK639" s="432"/>
      <c r="IL639" s="432"/>
      <c r="IM639" s="432"/>
      <c r="IN639" s="432"/>
      <c r="IO639" s="432"/>
      <c r="IP639" s="432"/>
      <c r="IQ639" s="432"/>
      <c r="IR639" s="432"/>
      <c r="IS639" s="432"/>
      <c r="IT639" s="432"/>
      <c r="IU639" s="432"/>
      <c r="IV639" s="432"/>
      <c r="IW639" s="432"/>
      <c r="IX639" s="432"/>
      <c r="IY639" s="432"/>
      <c r="IZ639" s="432"/>
      <c r="JA639" s="432"/>
      <c r="JB639" s="432"/>
      <c r="JC639" s="432"/>
      <c r="JD639" s="432"/>
      <c r="JE639" s="432"/>
      <c r="JF639" s="432"/>
      <c r="JG639" s="432"/>
      <c r="JH639" s="432"/>
      <c r="JI639" s="432"/>
      <c r="JJ639" s="432"/>
      <c r="JK639" s="432"/>
      <c r="JL639" s="432"/>
      <c r="JM639" s="432"/>
      <c r="JN639" s="432"/>
      <c r="JO639" s="432"/>
      <c r="JP639" s="432"/>
      <c r="JQ639" s="432"/>
      <c r="JR639" s="432"/>
      <c r="JS639" s="432"/>
      <c r="JT639" s="432"/>
      <c r="JU639" s="432"/>
    </row>
    <row r="640" spans="1:281" s="27" customFormat="1" ht="15" hidden="1" customHeight="1" x14ac:dyDescent="0.25">
      <c r="A640" s="432"/>
      <c r="B640" s="242"/>
      <c r="C640" s="29"/>
      <c r="D640" s="53"/>
      <c r="E640" s="29"/>
      <c r="F640" s="25"/>
      <c r="G640" s="121"/>
      <c r="I640" s="29"/>
      <c r="K640" s="52"/>
      <c r="M640" s="25"/>
      <c r="N640" s="55"/>
      <c r="P640" s="29"/>
      <c r="R640" s="29"/>
      <c r="T640" s="21"/>
      <c r="U640" s="21"/>
      <c r="V640" s="83"/>
      <c r="W640" s="83"/>
      <c r="X640" s="21"/>
      <c r="Y640" s="83"/>
      <c r="Z640" s="83"/>
      <c r="AA640" s="21"/>
      <c r="AB640" s="83"/>
      <c r="AC640" s="83"/>
      <c r="AD640" s="21"/>
      <c r="AE640" s="83"/>
      <c r="AF640" s="83"/>
      <c r="AG640" s="21"/>
      <c r="AH640" s="83"/>
      <c r="AI640" s="83"/>
      <c r="AJ640" s="21"/>
      <c r="AK640" s="83"/>
      <c r="AL640" s="83"/>
      <c r="AM640" s="21"/>
      <c r="AN640" s="83"/>
      <c r="AO640" s="83"/>
      <c r="AP640" s="21"/>
      <c r="AQ640" s="83"/>
      <c r="AR640" s="83"/>
      <c r="AS640" s="21"/>
      <c r="AT640" s="25"/>
      <c r="AU640" s="25"/>
      <c r="AV640" s="29"/>
      <c r="AW640" s="25"/>
      <c r="AX640" s="128"/>
      <c r="AY640" s="57"/>
      <c r="AZ640" s="6"/>
      <c r="BA640" s="54"/>
      <c r="BB640" s="54"/>
      <c r="BC640" s="6"/>
      <c r="BD640" s="54"/>
      <c r="BE640" s="54"/>
      <c r="BF640" s="121"/>
      <c r="BG640" s="54"/>
      <c r="BH640" s="28"/>
      <c r="BI640" s="128"/>
      <c r="BJ640" s="54"/>
      <c r="BK640" s="28"/>
      <c r="BL640" s="128"/>
      <c r="BM640" s="54"/>
      <c r="BN640" s="28"/>
      <c r="BO640" s="121"/>
      <c r="BP640" s="132"/>
      <c r="BQ640" s="56"/>
      <c r="BR640" s="25"/>
      <c r="BS640" s="25"/>
      <c r="BU640" s="121"/>
      <c r="BV640" s="25"/>
      <c r="BW640" s="242"/>
      <c r="BX640" s="121"/>
      <c r="BY640" s="25"/>
      <c r="CA640" s="121"/>
      <c r="CB640" s="25"/>
      <c r="CD640" s="121"/>
      <c r="CF640" s="28"/>
      <c r="CH640" s="241"/>
      <c r="CI640" s="28"/>
      <c r="CK640" s="433"/>
      <c r="CM640" s="121"/>
      <c r="CN640" s="241"/>
      <c r="CO640" s="241"/>
      <c r="CP640" s="241"/>
      <c r="CQ640" s="725"/>
      <c r="CR640" s="241"/>
      <c r="CS640" s="433"/>
      <c r="CT640" s="241"/>
      <c r="CU640" s="241"/>
      <c r="CV640" s="241"/>
      <c r="CW640" s="54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436"/>
      <c r="FJ640" s="668"/>
      <c r="FK640" s="668"/>
      <c r="FL640" s="668"/>
      <c r="FM640" s="668"/>
      <c r="FN640" s="668"/>
      <c r="FO640" s="668"/>
      <c r="FP640" s="668"/>
      <c r="FQ640" s="668"/>
      <c r="FR640" s="668"/>
      <c r="FS640" s="433"/>
      <c r="FT640" s="433"/>
      <c r="FU640" s="433"/>
      <c r="FV640" s="433"/>
      <c r="FW640" s="433"/>
      <c r="FX640" s="433"/>
      <c r="FY640" s="433"/>
      <c r="FZ640" s="433"/>
      <c r="GA640" s="433"/>
      <c r="GB640" s="433"/>
      <c r="GC640" s="433"/>
      <c r="GD640" s="433"/>
      <c r="GE640" s="433"/>
      <c r="GF640" s="433"/>
      <c r="GG640" s="241"/>
      <c r="GH640" s="65"/>
      <c r="GI640" s="65"/>
      <c r="GJ640" s="65"/>
      <c r="GK640" s="65"/>
      <c r="GL640" s="65"/>
      <c r="GM640" s="65"/>
      <c r="GN640" s="65"/>
      <c r="GO640" s="65"/>
      <c r="GP640" s="65"/>
      <c r="GQ640" s="65"/>
      <c r="GR640" s="65"/>
      <c r="GS640" s="65"/>
      <c r="GT640" s="65"/>
      <c r="GU640" s="65"/>
      <c r="GV640" s="65"/>
      <c r="GW640" s="65"/>
      <c r="GX640" s="65"/>
      <c r="GY640" s="65"/>
      <c r="GZ640" s="65"/>
      <c r="HA640" s="65"/>
      <c r="HB640" s="65"/>
      <c r="HC640" s="65"/>
      <c r="HD640" s="65"/>
      <c r="HE640" s="65"/>
      <c r="HF640" s="65"/>
      <c r="HG640" s="65"/>
      <c r="HH640" s="65"/>
      <c r="HI640" s="436"/>
      <c r="HJ640" s="65"/>
      <c r="HK640" s="436"/>
      <c r="HL640" s="37"/>
      <c r="HM640" s="65"/>
      <c r="HN640" s="436"/>
      <c r="HO640" s="134"/>
      <c r="HP640" s="25"/>
      <c r="HQ640" s="436"/>
      <c r="HR640" s="45"/>
      <c r="HS640" s="29"/>
      <c r="HT640" s="25"/>
      <c r="HU640" s="25"/>
      <c r="HV640" s="25"/>
      <c r="HX640" s="432"/>
      <c r="IG640" s="432"/>
      <c r="IH640" s="432"/>
      <c r="II640" s="432"/>
      <c r="IJ640" s="432"/>
      <c r="IK640" s="432"/>
      <c r="IL640" s="432"/>
      <c r="IM640" s="432"/>
      <c r="IN640" s="432"/>
      <c r="IO640" s="432"/>
      <c r="IP640" s="432"/>
      <c r="IQ640" s="432"/>
      <c r="IR640" s="432"/>
      <c r="IS640" s="432"/>
      <c r="IT640" s="432"/>
      <c r="IU640" s="432"/>
      <c r="IV640" s="432"/>
      <c r="IW640" s="432"/>
      <c r="IX640" s="432"/>
      <c r="IY640" s="432"/>
      <c r="IZ640" s="432"/>
      <c r="JA640" s="432"/>
      <c r="JB640" s="432"/>
      <c r="JC640" s="432"/>
      <c r="JD640" s="432"/>
      <c r="JE640" s="432"/>
      <c r="JF640" s="432"/>
      <c r="JG640" s="432"/>
      <c r="JH640" s="432"/>
      <c r="JI640" s="432"/>
      <c r="JJ640" s="432"/>
      <c r="JK640" s="432"/>
      <c r="JL640" s="432"/>
      <c r="JM640" s="432"/>
      <c r="JN640" s="432"/>
      <c r="JO640" s="432"/>
      <c r="JP640" s="432"/>
      <c r="JQ640" s="432"/>
      <c r="JR640" s="432"/>
      <c r="JS640" s="432"/>
      <c r="JT640" s="432"/>
      <c r="JU640" s="432"/>
    </row>
    <row r="641" spans="1:281" s="27" customFormat="1" ht="15" hidden="1" customHeight="1" x14ac:dyDescent="0.25">
      <c r="A641" s="432"/>
      <c r="B641" s="242"/>
      <c r="C641" s="29"/>
      <c r="D641" s="53"/>
      <c r="E641" s="29"/>
      <c r="F641" s="25"/>
      <c r="G641" s="121"/>
      <c r="I641" s="29"/>
      <c r="K641" s="52"/>
      <c r="M641" s="25"/>
      <c r="N641" s="55"/>
      <c r="P641" s="29"/>
      <c r="R641" s="29"/>
      <c r="T641" s="21"/>
      <c r="U641" s="21"/>
      <c r="V641" s="83"/>
      <c r="W641" s="83"/>
      <c r="X641" s="21"/>
      <c r="Y641" s="83"/>
      <c r="Z641" s="83"/>
      <c r="AA641" s="21"/>
      <c r="AB641" s="83"/>
      <c r="AC641" s="83"/>
      <c r="AD641" s="21"/>
      <c r="AE641" s="83"/>
      <c r="AF641" s="83"/>
      <c r="AG641" s="21"/>
      <c r="AH641" s="83"/>
      <c r="AI641" s="83"/>
      <c r="AJ641" s="21"/>
      <c r="AK641" s="83"/>
      <c r="AL641" s="83"/>
      <c r="AM641" s="21"/>
      <c r="AN641" s="83"/>
      <c r="AO641" s="83"/>
      <c r="AP641" s="21"/>
      <c r="AQ641" s="83"/>
      <c r="AR641" s="83"/>
      <c r="AS641" s="21"/>
      <c r="AT641" s="25"/>
      <c r="AU641" s="25"/>
      <c r="AV641" s="29"/>
      <c r="AW641" s="25"/>
      <c r="AX641" s="128"/>
      <c r="AY641" s="57"/>
      <c r="AZ641" s="6"/>
      <c r="BA641" s="54"/>
      <c r="BB641" s="54"/>
      <c r="BC641" s="6"/>
      <c r="BD641" s="54"/>
      <c r="BE641" s="54"/>
      <c r="BF641" s="121"/>
      <c r="BG641" s="54"/>
      <c r="BH641" s="28"/>
      <c r="BI641" s="128"/>
      <c r="BJ641" s="54"/>
      <c r="BK641" s="28"/>
      <c r="BL641" s="128"/>
      <c r="BM641" s="54"/>
      <c r="BN641" s="28"/>
      <c r="BO641" s="121"/>
      <c r="BP641" s="132"/>
      <c r="BQ641" s="56"/>
      <c r="BR641" s="25"/>
      <c r="BS641" s="25"/>
      <c r="BU641" s="121"/>
      <c r="BV641" s="25"/>
      <c r="BW641" s="242"/>
      <c r="BX641" s="121"/>
      <c r="BY641" s="25"/>
      <c r="CA641" s="121"/>
      <c r="CB641" s="25"/>
      <c r="CD641" s="121"/>
      <c r="CF641" s="28"/>
      <c r="CH641" s="241"/>
      <c r="CI641" s="28"/>
      <c r="CK641" s="433"/>
      <c r="CM641" s="121"/>
      <c r="CN641" s="241"/>
      <c r="CO641" s="241"/>
      <c r="CP641" s="241"/>
      <c r="CQ641" s="725"/>
      <c r="CR641" s="241"/>
      <c r="CS641" s="433"/>
      <c r="CT641" s="241"/>
      <c r="CU641" s="241"/>
      <c r="CV641" s="241"/>
      <c r="CW641" s="54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436"/>
      <c r="FJ641" s="668"/>
      <c r="FK641" s="668"/>
      <c r="FL641" s="668"/>
      <c r="FM641" s="668"/>
      <c r="FN641" s="668"/>
      <c r="FO641" s="668"/>
      <c r="FP641" s="668"/>
      <c r="FQ641" s="668"/>
      <c r="FR641" s="668"/>
      <c r="FS641" s="433"/>
      <c r="FT641" s="433"/>
      <c r="FU641" s="433"/>
      <c r="FV641" s="433"/>
      <c r="FW641" s="433"/>
      <c r="FX641" s="433"/>
      <c r="FY641" s="433"/>
      <c r="FZ641" s="433"/>
      <c r="GA641" s="433"/>
      <c r="GB641" s="433"/>
      <c r="GC641" s="433"/>
      <c r="GD641" s="433"/>
      <c r="GE641" s="433"/>
      <c r="GF641" s="433"/>
      <c r="GG641" s="241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436"/>
      <c r="HJ641" s="65"/>
      <c r="HK641" s="436"/>
      <c r="HL641" s="37"/>
      <c r="HM641" s="65"/>
      <c r="HN641" s="436"/>
      <c r="HO641" s="134"/>
      <c r="HP641" s="25"/>
      <c r="HQ641" s="436"/>
      <c r="HR641" s="45"/>
      <c r="HS641" s="29"/>
      <c r="HT641" s="25"/>
      <c r="HU641" s="25"/>
      <c r="HV641" s="25"/>
      <c r="HX641" s="432"/>
      <c r="IG641" s="432"/>
      <c r="IH641" s="432"/>
      <c r="II641" s="432"/>
      <c r="IJ641" s="432"/>
      <c r="IK641" s="432"/>
      <c r="IL641" s="432"/>
      <c r="IM641" s="432"/>
      <c r="IN641" s="432"/>
      <c r="IO641" s="432"/>
      <c r="IP641" s="432"/>
      <c r="IQ641" s="432"/>
      <c r="IR641" s="432"/>
      <c r="IS641" s="432"/>
      <c r="IT641" s="432"/>
      <c r="IU641" s="432"/>
      <c r="IV641" s="432"/>
      <c r="IW641" s="432"/>
      <c r="IX641" s="432"/>
      <c r="IY641" s="432"/>
      <c r="IZ641" s="432"/>
      <c r="JA641" s="432"/>
      <c r="JB641" s="432"/>
      <c r="JC641" s="432"/>
      <c r="JD641" s="432"/>
      <c r="JE641" s="432"/>
      <c r="JF641" s="432"/>
      <c r="JG641" s="432"/>
      <c r="JH641" s="432"/>
      <c r="JI641" s="432"/>
      <c r="JJ641" s="432"/>
      <c r="JK641" s="432"/>
      <c r="JL641" s="432"/>
      <c r="JM641" s="432"/>
      <c r="JN641" s="432"/>
      <c r="JO641" s="432"/>
      <c r="JP641" s="432"/>
      <c r="JQ641" s="432"/>
      <c r="JR641" s="432"/>
      <c r="JS641" s="432"/>
      <c r="JT641" s="432"/>
      <c r="JU641" s="432"/>
    </row>
    <row r="642" spans="1:281" s="27" customFormat="1" ht="15" hidden="1" customHeight="1" x14ac:dyDescent="0.25">
      <c r="A642" s="432"/>
      <c r="B642" s="242"/>
      <c r="C642" s="29"/>
      <c r="D642" s="53"/>
      <c r="E642" s="29"/>
      <c r="F642" s="25"/>
      <c r="G642" s="121"/>
      <c r="I642" s="29"/>
      <c r="K642" s="52"/>
      <c r="M642" s="25"/>
      <c r="N642" s="55"/>
      <c r="P642" s="29"/>
      <c r="R642" s="29"/>
      <c r="T642" s="21"/>
      <c r="U642" s="21"/>
      <c r="V642" s="83"/>
      <c r="W642" s="83"/>
      <c r="X642" s="21"/>
      <c r="Y642" s="83"/>
      <c r="Z642" s="83"/>
      <c r="AA642" s="21"/>
      <c r="AB642" s="83"/>
      <c r="AC642" s="83"/>
      <c r="AD642" s="21"/>
      <c r="AE642" s="83"/>
      <c r="AF642" s="83"/>
      <c r="AG642" s="21"/>
      <c r="AH642" s="83"/>
      <c r="AI642" s="83"/>
      <c r="AJ642" s="21"/>
      <c r="AK642" s="83"/>
      <c r="AL642" s="83"/>
      <c r="AM642" s="21"/>
      <c r="AN642" s="83"/>
      <c r="AO642" s="83"/>
      <c r="AP642" s="21"/>
      <c r="AQ642" s="83"/>
      <c r="AR642" s="83"/>
      <c r="AS642" s="21"/>
      <c r="AT642" s="25"/>
      <c r="AU642" s="25"/>
      <c r="AV642" s="29"/>
      <c r="AW642" s="25"/>
      <c r="AX642" s="128"/>
      <c r="AY642" s="57"/>
      <c r="AZ642" s="6"/>
      <c r="BA642" s="54"/>
      <c r="BB642" s="54"/>
      <c r="BC642" s="6"/>
      <c r="BD642" s="54"/>
      <c r="BE642" s="54"/>
      <c r="BF642" s="121"/>
      <c r="BG642" s="54"/>
      <c r="BH642" s="28"/>
      <c r="BI642" s="128"/>
      <c r="BJ642" s="54"/>
      <c r="BK642" s="28"/>
      <c r="BL642" s="128"/>
      <c r="BM642" s="54"/>
      <c r="BN642" s="28"/>
      <c r="BO642" s="121"/>
      <c r="BP642" s="132"/>
      <c r="BQ642" s="56"/>
      <c r="BR642" s="25"/>
      <c r="BS642" s="25"/>
      <c r="BU642" s="121"/>
      <c r="BV642" s="25"/>
      <c r="BW642" s="242"/>
      <c r="BX642" s="121"/>
      <c r="BY642" s="25"/>
      <c r="CA642" s="121"/>
      <c r="CB642" s="25"/>
      <c r="CD642" s="121"/>
      <c r="CF642" s="28"/>
      <c r="CH642" s="241"/>
      <c r="CI642" s="28"/>
      <c r="CK642" s="433"/>
      <c r="CM642" s="121"/>
      <c r="CN642" s="241"/>
      <c r="CO642" s="241"/>
      <c r="CP642" s="241"/>
      <c r="CQ642" s="725"/>
      <c r="CR642" s="241"/>
      <c r="CS642" s="433"/>
      <c r="CT642" s="241"/>
      <c r="CU642" s="241"/>
      <c r="CV642" s="241"/>
      <c r="CW642" s="54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436"/>
      <c r="FJ642" s="668"/>
      <c r="FK642" s="668"/>
      <c r="FL642" s="668"/>
      <c r="FM642" s="668"/>
      <c r="FN642" s="668"/>
      <c r="FO642" s="668"/>
      <c r="FP642" s="668"/>
      <c r="FQ642" s="668"/>
      <c r="FR642" s="668"/>
      <c r="FS642" s="433"/>
      <c r="FT642" s="433"/>
      <c r="FU642" s="433"/>
      <c r="FV642" s="433"/>
      <c r="FW642" s="433"/>
      <c r="FX642" s="433"/>
      <c r="FY642" s="433"/>
      <c r="FZ642" s="433"/>
      <c r="GA642" s="433"/>
      <c r="GB642" s="433"/>
      <c r="GC642" s="433"/>
      <c r="GD642" s="433"/>
      <c r="GE642" s="433"/>
      <c r="GF642" s="433"/>
      <c r="GG642" s="241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436"/>
      <c r="HJ642" s="65"/>
      <c r="HK642" s="436"/>
      <c r="HL642" s="37"/>
      <c r="HM642" s="65"/>
      <c r="HN642" s="436"/>
      <c r="HO642" s="134"/>
      <c r="HP642" s="25"/>
      <c r="HQ642" s="436"/>
      <c r="HR642" s="45"/>
      <c r="HS642" s="29"/>
      <c r="HT642" s="25"/>
      <c r="HU642" s="25"/>
      <c r="HV642" s="25"/>
      <c r="HX642" s="432"/>
      <c r="IG642" s="432"/>
      <c r="IH642" s="432"/>
      <c r="II642" s="432"/>
      <c r="IJ642" s="432"/>
      <c r="IK642" s="432"/>
      <c r="IL642" s="432"/>
      <c r="IM642" s="432"/>
      <c r="IN642" s="432"/>
      <c r="IO642" s="432"/>
      <c r="IP642" s="432"/>
      <c r="IQ642" s="432"/>
      <c r="IR642" s="432"/>
      <c r="IS642" s="432"/>
      <c r="IT642" s="432"/>
      <c r="IU642" s="432"/>
      <c r="IV642" s="432"/>
      <c r="IW642" s="432"/>
      <c r="IX642" s="432"/>
      <c r="IY642" s="432"/>
      <c r="IZ642" s="432"/>
      <c r="JA642" s="432"/>
      <c r="JB642" s="432"/>
      <c r="JC642" s="432"/>
      <c r="JD642" s="432"/>
      <c r="JE642" s="432"/>
      <c r="JF642" s="432"/>
      <c r="JG642" s="432"/>
      <c r="JH642" s="432"/>
      <c r="JI642" s="432"/>
      <c r="JJ642" s="432"/>
      <c r="JK642" s="432"/>
      <c r="JL642" s="432"/>
      <c r="JM642" s="432"/>
      <c r="JN642" s="432"/>
      <c r="JO642" s="432"/>
      <c r="JP642" s="432"/>
      <c r="JQ642" s="432"/>
      <c r="JR642" s="432"/>
      <c r="JS642" s="432"/>
      <c r="JT642" s="432"/>
      <c r="JU642" s="432"/>
    </row>
    <row r="643" spans="1:281" s="27" customFormat="1" ht="15" hidden="1" customHeight="1" x14ac:dyDescent="0.25">
      <c r="A643" s="432"/>
      <c r="B643" s="242"/>
      <c r="C643" s="29"/>
      <c r="D643" s="53"/>
      <c r="E643" s="29"/>
      <c r="F643" s="25"/>
      <c r="G643" s="121"/>
      <c r="I643" s="29"/>
      <c r="K643" s="52"/>
      <c r="M643" s="25"/>
      <c r="N643" s="55"/>
      <c r="P643" s="29"/>
      <c r="R643" s="29"/>
      <c r="T643" s="21"/>
      <c r="U643" s="21"/>
      <c r="V643" s="83"/>
      <c r="W643" s="83"/>
      <c r="X643" s="21"/>
      <c r="Y643" s="83"/>
      <c r="Z643" s="83"/>
      <c r="AA643" s="21"/>
      <c r="AB643" s="83"/>
      <c r="AC643" s="83"/>
      <c r="AD643" s="21"/>
      <c r="AE643" s="83"/>
      <c r="AF643" s="83"/>
      <c r="AG643" s="21"/>
      <c r="AH643" s="83"/>
      <c r="AI643" s="83"/>
      <c r="AJ643" s="21"/>
      <c r="AK643" s="83"/>
      <c r="AL643" s="83"/>
      <c r="AM643" s="21"/>
      <c r="AN643" s="83"/>
      <c r="AO643" s="83"/>
      <c r="AP643" s="21"/>
      <c r="AQ643" s="83"/>
      <c r="AR643" s="83"/>
      <c r="AS643" s="21"/>
      <c r="AT643" s="25"/>
      <c r="AU643" s="25"/>
      <c r="AV643" s="29"/>
      <c r="AW643" s="25"/>
      <c r="AX643" s="128"/>
      <c r="AY643" s="57"/>
      <c r="AZ643" s="6"/>
      <c r="BA643" s="54"/>
      <c r="BB643" s="54"/>
      <c r="BC643" s="6"/>
      <c r="BD643" s="54"/>
      <c r="BE643" s="54"/>
      <c r="BF643" s="121"/>
      <c r="BG643" s="54"/>
      <c r="BH643" s="28"/>
      <c r="BI643" s="128"/>
      <c r="BJ643" s="54"/>
      <c r="BK643" s="28"/>
      <c r="BL643" s="128"/>
      <c r="BM643" s="54"/>
      <c r="BN643" s="28"/>
      <c r="BO643" s="121"/>
      <c r="BP643" s="132"/>
      <c r="BQ643" s="56"/>
      <c r="BR643" s="25"/>
      <c r="BS643" s="25"/>
      <c r="BU643" s="121"/>
      <c r="BV643" s="25"/>
      <c r="BW643" s="242"/>
      <c r="BX643" s="121"/>
      <c r="BY643" s="25"/>
      <c r="CA643" s="121"/>
      <c r="CB643" s="25"/>
      <c r="CD643" s="121"/>
      <c r="CF643" s="28"/>
      <c r="CH643" s="241"/>
      <c r="CI643" s="28"/>
      <c r="CK643" s="433"/>
      <c r="CM643" s="121"/>
      <c r="CN643" s="241"/>
      <c r="CO643" s="241"/>
      <c r="CP643" s="241"/>
      <c r="CQ643" s="725"/>
      <c r="CR643" s="241"/>
      <c r="CS643" s="433"/>
      <c r="CT643" s="241"/>
      <c r="CU643" s="241"/>
      <c r="CV643" s="241"/>
      <c r="CW643" s="54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1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436"/>
      <c r="FJ643" s="668"/>
      <c r="FK643" s="668"/>
      <c r="FL643" s="668"/>
      <c r="FM643" s="668"/>
      <c r="FN643" s="668"/>
      <c r="FO643" s="668"/>
      <c r="FP643" s="668"/>
      <c r="FQ643" s="668"/>
      <c r="FR643" s="668"/>
      <c r="FS643" s="433"/>
      <c r="FT643" s="433"/>
      <c r="FU643" s="433"/>
      <c r="FV643" s="433"/>
      <c r="FW643" s="433"/>
      <c r="FX643" s="433"/>
      <c r="FY643" s="433"/>
      <c r="FZ643" s="433"/>
      <c r="GA643" s="433"/>
      <c r="GB643" s="433"/>
      <c r="GC643" s="433"/>
      <c r="GD643" s="433"/>
      <c r="GE643" s="433"/>
      <c r="GF643" s="433"/>
      <c r="GG643" s="241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436"/>
      <c r="HJ643" s="65"/>
      <c r="HK643" s="436"/>
      <c r="HL643" s="37"/>
      <c r="HM643" s="65"/>
      <c r="HN643" s="436"/>
      <c r="HO643" s="134"/>
      <c r="HP643" s="25"/>
      <c r="HQ643" s="436"/>
      <c r="HR643" s="45"/>
      <c r="HS643" s="29"/>
      <c r="HT643" s="25"/>
      <c r="HU643" s="25"/>
      <c r="HV643" s="25"/>
      <c r="HX643" s="432"/>
      <c r="IG643" s="432"/>
      <c r="IH643" s="432"/>
      <c r="II643" s="432"/>
      <c r="IJ643" s="432"/>
      <c r="IK643" s="432"/>
      <c r="IL643" s="432"/>
      <c r="IM643" s="432"/>
      <c r="IN643" s="432"/>
      <c r="IO643" s="432"/>
      <c r="IP643" s="432"/>
      <c r="IQ643" s="432"/>
      <c r="IR643" s="432"/>
      <c r="IS643" s="432"/>
      <c r="IT643" s="432"/>
      <c r="IU643" s="432"/>
      <c r="IV643" s="432"/>
      <c r="IW643" s="432"/>
      <c r="IX643" s="432"/>
      <c r="IY643" s="432"/>
      <c r="IZ643" s="432"/>
      <c r="JA643" s="432"/>
      <c r="JB643" s="432"/>
      <c r="JC643" s="432"/>
      <c r="JD643" s="432"/>
      <c r="JE643" s="432"/>
      <c r="JF643" s="432"/>
      <c r="JG643" s="432"/>
      <c r="JH643" s="432"/>
      <c r="JI643" s="432"/>
      <c r="JJ643" s="432"/>
      <c r="JK643" s="432"/>
      <c r="JL643" s="432"/>
      <c r="JM643" s="432"/>
      <c r="JN643" s="432"/>
      <c r="JO643" s="432"/>
      <c r="JP643" s="432"/>
      <c r="JQ643" s="432"/>
      <c r="JR643" s="432"/>
      <c r="JS643" s="432"/>
      <c r="JT643" s="432"/>
      <c r="JU643" s="432"/>
    </row>
    <row r="644" spans="1:281" s="27" customFormat="1" ht="15" hidden="1" customHeight="1" x14ac:dyDescent="0.25">
      <c r="A644" s="432"/>
      <c r="B644" s="242"/>
      <c r="C644" s="29"/>
      <c r="D644" s="53"/>
      <c r="E644" s="29"/>
      <c r="F644" s="25"/>
      <c r="G644" s="121"/>
      <c r="I644" s="29"/>
      <c r="K644" s="52"/>
      <c r="M644" s="25"/>
      <c r="N644" s="55"/>
      <c r="P644" s="29"/>
      <c r="R644" s="29"/>
      <c r="T644" s="21"/>
      <c r="U644" s="21"/>
      <c r="V644" s="83"/>
      <c r="W644" s="83"/>
      <c r="X644" s="21"/>
      <c r="Y644" s="83"/>
      <c r="Z644" s="83"/>
      <c r="AA644" s="21"/>
      <c r="AB644" s="83"/>
      <c r="AC644" s="83"/>
      <c r="AD644" s="21"/>
      <c r="AE644" s="83"/>
      <c r="AF644" s="83"/>
      <c r="AG644" s="21"/>
      <c r="AH644" s="83"/>
      <c r="AI644" s="83"/>
      <c r="AJ644" s="21"/>
      <c r="AK644" s="83"/>
      <c r="AL644" s="83"/>
      <c r="AM644" s="21"/>
      <c r="AN644" s="83"/>
      <c r="AO644" s="83"/>
      <c r="AP644" s="21"/>
      <c r="AQ644" s="83"/>
      <c r="AR644" s="83"/>
      <c r="AS644" s="21"/>
      <c r="AT644" s="25"/>
      <c r="AU644" s="25"/>
      <c r="AV644" s="29"/>
      <c r="AW644" s="25"/>
      <c r="AX644" s="128"/>
      <c r="AY644" s="57"/>
      <c r="AZ644" s="6"/>
      <c r="BA644" s="54"/>
      <c r="BB644" s="54"/>
      <c r="BC644" s="6"/>
      <c r="BD644" s="54"/>
      <c r="BE644" s="54"/>
      <c r="BF644" s="121"/>
      <c r="BG644" s="54"/>
      <c r="BH644" s="28"/>
      <c r="BI644" s="128"/>
      <c r="BJ644" s="54"/>
      <c r="BK644" s="28"/>
      <c r="BL644" s="128"/>
      <c r="BM644" s="54"/>
      <c r="BN644" s="28"/>
      <c r="BO644" s="121"/>
      <c r="BP644" s="132"/>
      <c r="BQ644" s="56"/>
      <c r="BR644" s="25"/>
      <c r="BS644" s="25"/>
      <c r="BU644" s="121"/>
      <c r="BV644" s="25"/>
      <c r="BW644" s="242"/>
      <c r="BX644" s="121"/>
      <c r="BY644" s="25"/>
      <c r="CA644" s="121"/>
      <c r="CB644" s="25"/>
      <c r="CD644" s="121"/>
      <c r="CF644" s="28"/>
      <c r="CH644" s="241"/>
      <c r="CI644" s="28"/>
      <c r="CK644" s="433"/>
      <c r="CM644" s="121"/>
      <c r="CN644" s="241"/>
      <c r="CO644" s="241"/>
      <c r="CP644" s="241"/>
      <c r="CQ644" s="725"/>
      <c r="CR644" s="241"/>
      <c r="CS644" s="433"/>
      <c r="CT644" s="241"/>
      <c r="CU644" s="241"/>
      <c r="CV644" s="241"/>
      <c r="CW644" s="54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436"/>
      <c r="FJ644" s="668"/>
      <c r="FK644" s="668"/>
      <c r="FL644" s="668"/>
      <c r="FM644" s="668"/>
      <c r="FN644" s="668"/>
      <c r="FO644" s="668"/>
      <c r="FP644" s="668"/>
      <c r="FQ644" s="668"/>
      <c r="FR644" s="668"/>
      <c r="FS644" s="433"/>
      <c r="FT644" s="433"/>
      <c r="FU644" s="433"/>
      <c r="FV644" s="433"/>
      <c r="FW644" s="433"/>
      <c r="FX644" s="433"/>
      <c r="FY644" s="433"/>
      <c r="FZ644" s="433"/>
      <c r="GA644" s="433"/>
      <c r="GB644" s="433"/>
      <c r="GC644" s="433"/>
      <c r="GD644" s="433"/>
      <c r="GE644" s="433"/>
      <c r="GF644" s="433"/>
      <c r="GG644" s="241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436"/>
      <c r="HJ644" s="65"/>
      <c r="HK644" s="436"/>
      <c r="HL644" s="37"/>
      <c r="HM644" s="65"/>
      <c r="HN644" s="436"/>
      <c r="HO644" s="134"/>
      <c r="HP644" s="25"/>
      <c r="HQ644" s="436"/>
      <c r="HR644" s="45"/>
      <c r="HS644" s="29"/>
      <c r="HT644" s="25"/>
      <c r="HU644" s="25"/>
      <c r="HV644" s="25"/>
      <c r="HX644" s="432"/>
      <c r="IG644" s="432"/>
      <c r="IH644" s="432"/>
      <c r="II644" s="432"/>
      <c r="IJ644" s="432"/>
      <c r="IK644" s="432"/>
      <c r="IL644" s="432"/>
      <c r="IM644" s="432"/>
      <c r="IN644" s="432"/>
      <c r="IO644" s="432"/>
      <c r="IP644" s="432"/>
      <c r="IQ644" s="432"/>
      <c r="IR644" s="432"/>
      <c r="IS644" s="432"/>
      <c r="IT644" s="432"/>
      <c r="IU644" s="432"/>
      <c r="IV644" s="432"/>
      <c r="IW644" s="432"/>
      <c r="IX644" s="432"/>
      <c r="IY644" s="432"/>
      <c r="IZ644" s="432"/>
      <c r="JA644" s="432"/>
      <c r="JB644" s="432"/>
      <c r="JC644" s="432"/>
      <c r="JD644" s="432"/>
      <c r="JE644" s="432"/>
      <c r="JF644" s="432"/>
      <c r="JG644" s="432"/>
      <c r="JH644" s="432"/>
      <c r="JI644" s="432"/>
      <c r="JJ644" s="432"/>
      <c r="JK644" s="432"/>
      <c r="JL644" s="432"/>
      <c r="JM644" s="432"/>
      <c r="JN644" s="432"/>
      <c r="JO644" s="432"/>
      <c r="JP644" s="432"/>
      <c r="JQ644" s="432"/>
      <c r="JR644" s="432"/>
      <c r="JS644" s="432"/>
      <c r="JT644" s="432"/>
      <c r="JU644" s="432"/>
    </row>
    <row r="645" spans="1:281" s="27" customFormat="1" ht="15" hidden="1" customHeight="1" x14ac:dyDescent="0.25">
      <c r="A645" s="432"/>
      <c r="B645" s="242"/>
      <c r="C645" s="29"/>
      <c r="D645" s="53"/>
      <c r="E645" s="29"/>
      <c r="F645" s="25"/>
      <c r="G645" s="121"/>
      <c r="I645" s="29"/>
      <c r="K645" s="52"/>
      <c r="M645" s="25"/>
      <c r="N645" s="55"/>
      <c r="P645" s="29"/>
      <c r="R645" s="29"/>
      <c r="T645" s="21"/>
      <c r="U645" s="21"/>
      <c r="V645" s="83"/>
      <c r="W645" s="83"/>
      <c r="X645" s="21"/>
      <c r="Y645" s="83"/>
      <c r="Z645" s="83"/>
      <c r="AA645" s="21"/>
      <c r="AB645" s="83"/>
      <c r="AC645" s="83"/>
      <c r="AD645" s="21"/>
      <c r="AE645" s="83"/>
      <c r="AF645" s="83"/>
      <c r="AG645" s="21"/>
      <c r="AH645" s="83"/>
      <c r="AI645" s="83"/>
      <c r="AJ645" s="21"/>
      <c r="AK645" s="83"/>
      <c r="AL645" s="83"/>
      <c r="AM645" s="21"/>
      <c r="AN645" s="83"/>
      <c r="AO645" s="83"/>
      <c r="AP645" s="21"/>
      <c r="AQ645" s="83"/>
      <c r="AR645" s="83"/>
      <c r="AS645" s="21"/>
      <c r="AT645" s="25"/>
      <c r="AU645" s="25"/>
      <c r="AV645" s="29"/>
      <c r="AW645" s="25"/>
      <c r="AX645" s="128"/>
      <c r="AY645" s="57"/>
      <c r="AZ645" s="6"/>
      <c r="BA645" s="54"/>
      <c r="BB645" s="54"/>
      <c r="BC645" s="6"/>
      <c r="BD645" s="54"/>
      <c r="BE645" s="54"/>
      <c r="BF645" s="121"/>
      <c r="BG645" s="54"/>
      <c r="BH645" s="28"/>
      <c r="BI645" s="128"/>
      <c r="BJ645" s="54"/>
      <c r="BK645" s="28"/>
      <c r="BL645" s="128"/>
      <c r="BM645" s="54"/>
      <c r="BN645" s="28"/>
      <c r="BO645" s="121"/>
      <c r="BP645" s="132"/>
      <c r="BQ645" s="56"/>
      <c r="BR645" s="25"/>
      <c r="BS645" s="25"/>
      <c r="BU645" s="121"/>
      <c r="BV645" s="25"/>
      <c r="BW645" s="242"/>
      <c r="BX645" s="121"/>
      <c r="BY645" s="25"/>
      <c r="CA645" s="121"/>
      <c r="CB645" s="25"/>
      <c r="CD645" s="121"/>
      <c r="CF645" s="28"/>
      <c r="CH645" s="241"/>
      <c r="CI645" s="28"/>
      <c r="CK645" s="433"/>
      <c r="CM645" s="121"/>
      <c r="CN645" s="241"/>
      <c r="CO645" s="241"/>
      <c r="CP645" s="241"/>
      <c r="CQ645" s="725"/>
      <c r="CR645" s="241"/>
      <c r="CS645" s="433"/>
      <c r="CT645" s="241"/>
      <c r="CU645" s="241"/>
      <c r="CV645" s="241"/>
      <c r="CW645" s="54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1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436"/>
      <c r="FJ645" s="668"/>
      <c r="FK645" s="668"/>
      <c r="FL645" s="668"/>
      <c r="FM645" s="668"/>
      <c r="FN645" s="668"/>
      <c r="FO645" s="668"/>
      <c r="FP645" s="668"/>
      <c r="FQ645" s="668"/>
      <c r="FR645" s="668"/>
      <c r="FS645" s="433"/>
      <c r="FT645" s="433"/>
      <c r="FU645" s="433"/>
      <c r="FV645" s="433"/>
      <c r="FW645" s="433"/>
      <c r="FX645" s="433"/>
      <c r="FY645" s="433"/>
      <c r="FZ645" s="433"/>
      <c r="GA645" s="433"/>
      <c r="GB645" s="433"/>
      <c r="GC645" s="433"/>
      <c r="GD645" s="433"/>
      <c r="GE645" s="433"/>
      <c r="GF645" s="433"/>
      <c r="GG645" s="241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436"/>
      <c r="HJ645" s="65"/>
      <c r="HK645" s="436"/>
      <c r="HL645" s="37"/>
      <c r="HM645" s="65"/>
      <c r="HN645" s="436"/>
      <c r="HO645" s="134"/>
      <c r="HP645" s="25"/>
      <c r="HQ645" s="436"/>
      <c r="HR645" s="45"/>
      <c r="HS645" s="29"/>
      <c r="HT645" s="25"/>
      <c r="HU645" s="25"/>
      <c r="HV645" s="25"/>
      <c r="HX645" s="432"/>
      <c r="IG645" s="432"/>
      <c r="IH645" s="432"/>
      <c r="II645" s="432"/>
      <c r="IJ645" s="432"/>
      <c r="IK645" s="432"/>
      <c r="IL645" s="432"/>
      <c r="IM645" s="432"/>
      <c r="IN645" s="432"/>
      <c r="IO645" s="432"/>
      <c r="IP645" s="432"/>
      <c r="IQ645" s="432"/>
      <c r="IR645" s="432"/>
      <c r="IS645" s="432"/>
      <c r="IT645" s="432"/>
      <c r="IU645" s="432"/>
      <c r="IV645" s="432"/>
      <c r="IW645" s="432"/>
      <c r="IX645" s="432"/>
      <c r="IY645" s="432"/>
      <c r="IZ645" s="432"/>
      <c r="JA645" s="432"/>
      <c r="JB645" s="432"/>
      <c r="JC645" s="432"/>
      <c r="JD645" s="432"/>
      <c r="JE645" s="432"/>
      <c r="JF645" s="432"/>
      <c r="JG645" s="432"/>
      <c r="JH645" s="432"/>
      <c r="JI645" s="432"/>
      <c r="JJ645" s="432"/>
      <c r="JK645" s="432"/>
      <c r="JL645" s="432"/>
      <c r="JM645" s="432"/>
      <c r="JN645" s="432"/>
      <c r="JO645" s="432"/>
      <c r="JP645" s="432"/>
      <c r="JQ645" s="432"/>
      <c r="JR645" s="432"/>
      <c r="JS645" s="432"/>
      <c r="JT645" s="432"/>
      <c r="JU645" s="432"/>
    </row>
    <row r="646" spans="1:281" s="27" customFormat="1" ht="15" hidden="1" customHeight="1" x14ac:dyDescent="0.25">
      <c r="A646" s="432"/>
      <c r="B646" s="242"/>
      <c r="C646" s="29"/>
      <c r="D646" s="53"/>
      <c r="E646" s="29"/>
      <c r="F646" s="25"/>
      <c r="G646" s="121"/>
      <c r="I646" s="29"/>
      <c r="K646" s="52"/>
      <c r="M646" s="25"/>
      <c r="N646" s="55"/>
      <c r="P646" s="29"/>
      <c r="R646" s="29"/>
      <c r="T646" s="21"/>
      <c r="U646" s="21"/>
      <c r="V646" s="83"/>
      <c r="W646" s="83"/>
      <c r="X646" s="21"/>
      <c r="Y646" s="83"/>
      <c r="Z646" s="83"/>
      <c r="AA646" s="21"/>
      <c r="AB646" s="83"/>
      <c r="AC646" s="83"/>
      <c r="AD646" s="21"/>
      <c r="AE646" s="83"/>
      <c r="AF646" s="83"/>
      <c r="AG646" s="21"/>
      <c r="AH646" s="83"/>
      <c r="AI646" s="83"/>
      <c r="AJ646" s="21"/>
      <c r="AK646" s="83"/>
      <c r="AL646" s="83"/>
      <c r="AM646" s="21"/>
      <c r="AN646" s="83"/>
      <c r="AO646" s="83"/>
      <c r="AP646" s="21"/>
      <c r="AQ646" s="83"/>
      <c r="AR646" s="83"/>
      <c r="AS646" s="21"/>
      <c r="AT646" s="25"/>
      <c r="AU646" s="25"/>
      <c r="AV646" s="29"/>
      <c r="AW646" s="25"/>
      <c r="AX646" s="128"/>
      <c r="AY646" s="57"/>
      <c r="AZ646" s="6"/>
      <c r="BA646" s="54"/>
      <c r="BB646" s="54"/>
      <c r="BC646" s="6"/>
      <c r="BD646" s="54"/>
      <c r="BE646" s="54"/>
      <c r="BF646" s="121"/>
      <c r="BG646" s="54"/>
      <c r="BH646" s="28"/>
      <c r="BI646" s="128"/>
      <c r="BJ646" s="54"/>
      <c r="BK646" s="28"/>
      <c r="BL646" s="128"/>
      <c r="BM646" s="54"/>
      <c r="BN646" s="28"/>
      <c r="BO646" s="121"/>
      <c r="BP646" s="132"/>
      <c r="BQ646" s="56"/>
      <c r="BR646" s="25"/>
      <c r="BS646" s="25"/>
      <c r="BU646" s="121"/>
      <c r="BV646" s="25"/>
      <c r="BW646" s="242"/>
      <c r="BX646" s="121"/>
      <c r="BY646" s="25"/>
      <c r="CA646" s="121"/>
      <c r="CB646" s="25"/>
      <c r="CD646" s="121"/>
      <c r="CF646" s="28"/>
      <c r="CH646" s="241"/>
      <c r="CI646" s="28"/>
      <c r="CK646" s="433"/>
      <c r="CM646" s="121"/>
      <c r="CN646" s="241"/>
      <c r="CO646" s="241"/>
      <c r="CP646" s="241"/>
      <c r="CQ646" s="725"/>
      <c r="CR646" s="241"/>
      <c r="CS646" s="433"/>
      <c r="CT646" s="241"/>
      <c r="CU646" s="241"/>
      <c r="CV646" s="241"/>
      <c r="CW646" s="54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436"/>
      <c r="FJ646" s="668"/>
      <c r="FK646" s="668"/>
      <c r="FL646" s="668"/>
      <c r="FM646" s="668"/>
      <c r="FN646" s="668"/>
      <c r="FO646" s="668"/>
      <c r="FP646" s="668"/>
      <c r="FQ646" s="668"/>
      <c r="FR646" s="668"/>
      <c r="FS646" s="433"/>
      <c r="FT646" s="433"/>
      <c r="FU646" s="433"/>
      <c r="FV646" s="433"/>
      <c r="FW646" s="433"/>
      <c r="FX646" s="433"/>
      <c r="FY646" s="433"/>
      <c r="FZ646" s="433"/>
      <c r="GA646" s="433"/>
      <c r="GB646" s="433"/>
      <c r="GC646" s="433"/>
      <c r="GD646" s="433"/>
      <c r="GE646" s="433"/>
      <c r="GF646" s="433"/>
      <c r="GG646" s="241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436"/>
      <c r="HJ646" s="65"/>
      <c r="HK646" s="436"/>
      <c r="HL646" s="37"/>
      <c r="HM646" s="65"/>
      <c r="HN646" s="436"/>
      <c r="HO646" s="134"/>
      <c r="HP646" s="25"/>
      <c r="HQ646" s="436"/>
      <c r="HR646" s="45"/>
      <c r="HS646" s="29"/>
      <c r="HT646" s="25"/>
      <c r="HU646" s="25"/>
      <c r="HV646" s="25"/>
      <c r="HX646" s="432"/>
      <c r="IG646" s="432"/>
      <c r="IH646" s="432"/>
      <c r="II646" s="432"/>
      <c r="IJ646" s="432"/>
      <c r="IK646" s="432"/>
      <c r="IL646" s="432"/>
      <c r="IM646" s="432"/>
      <c r="IN646" s="432"/>
      <c r="IO646" s="432"/>
      <c r="IP646" s="432"/>
      <c r="IQ646" s="432"/>
      <c r="IR646" s="432"/>
      <c r="IS646" s="432"/>
      <c r="IT646" s="432"/>
      <c r="IU646" s="432"/>
      <c r="IV646" s="432"/>
      <c r="IW646" s="432"/>
      <c r="IX646" s="432"/>
      <c r="IY646" s="432"/>
      <c r="IZ646" s="432"/>
      <c r="JA646" s="432"/>
      <c r="JB646" s="432"/>
      <c r="JC646" s="432"/>
      <c r="JD646" s="432"/>
      <c r="JE646" s="432"/>
      <c r="JF646" s="432"/>
      <c r="JG646" s="432"/>
      <c r="JH646" s="432"/>
      <c r="JI646" s="432"/>
      <c r="JJ646" s="432"/>
      <c r="JK646" s="432"/>
      <c r="JL646" s="432"/>
      <c r="JM646" s="432"/>
      <c r="JN646" s="432"/>
      <c r="JO646" s="432"/>
      <c r="JP646" s="432"/>
      <c r="JQ646" s="432"/>
      <c r="JR646" s="432"/>
      <c r="JS646" s="432"/>
      <c r="JT646" s="432"/>
      <c r="JU646" s="432"/>
    </row>
    <row r="647" spans="1:281" s="27" customFormat="1" ht="15" hidden="1" customHeight="1" x14ac:dyDescent="0.25">
      <c r="A647" s="432"/>
      <c r="B647" s="242"/>
      <c r="C647" s="29"/>
      <c r="D647" s="53"/>
      <c r="E647" s="29"/>
      <c r="F647" s="25"/>
      <c r="G647" s="121"/>
      <c r="I647" s="29"/>
      <c r="K647" s="52"/>
      <c r="M647" s="25"/>
      <c r="N647" s="55"/>
      <c r="P647" s="29"/>
      <c r="R647" s="29"/>
      <c r="T647" s="21"/>
      <c r="U647" s="21"/>
      <c r="V647" s="83"/>
      <c r="W647" s="83"/>
      <c r="X647" s="21"/>
      <c r="Y647" s="83"/>
      <c r="Z647" s="83"/>
      <c r="AA647" s="21"/>
      <c r="AB647" s="83"/>
      <c r="AC647" s="83"/>
      <c r="AD647" s="21"/>
      <c r="AE647" s="83"/>
      <c r="AF647" s="83"/>
      <c r="AG647" s="21"/>
      <c r="AH647" s="83"/>
      <c r="AI647" s="83"/>
      <c r="AJ647" s="21"/>
      <c r="AK647" s="83"/>
      <c r="AL647" s="83"/>
      <c r="AM647" s="21"/>
      <c r="AN647" s="83"/>
      <c r="AO647" s="83"/>
      <c r="AP647" s="21"/>
      <c r="AQ647" s="83"/>
      <c r="AR647" s="83"/>
      <c r="AS647" s="21"/>
      <c r="AT647" s="25"/>
      <c r="AU647" s="25"/>
      <c r="AV647" s="29"/>
      <c r="AW647" s="25"/>
      <c r="AX647" s="128"/>
      <c r="AY647" s="57"/>
      <c r="AZ647" s="6"/>
      <c r="BA647" s="54"/>
      <c r="BB647" s="54"/>
      <c r="BC647" s="6"/>
      <c r="BD647" s="54"/>
      <c r="BE647" s="54"/>
      <c r="BF647" s="121"/>
      <c r="BG647" s="54"/>
      <c r="BH647" s="28"/>
      <c r="BI647" s="128"/>
      <c r="BJ647" s="54"/>
      <c r="BK647" s="28"/>
      <c r="BL647" s="128"/>
      <c r="BM647" s="54"/>
      <c r="BN647" s="28"/>
      <c r="BO647" s="121"/>
      <c r="BP647" s="132"/>
      <c r="BQ647" s="56"/>
      <c r="BR647" s="25"/>
      <c r="BS647" s="25"/>
      <c r="BU647" s="121"/>
      <c r="BV647" s="25"/>
      <c r="BW647" s="242"/>
      <c r="BX647" s="121"/>
      <c r="BY647" s="25"/>
      <c r="CA647" s="121"/>
      <c r="CB647" s="25"/>
      <c r="CD647" s="121"/>
      <c r="CF647" s="28"/>
      <c r="CH647" s="241"/>
      <c r="CI647" s="28"/>
      <c r="CK647" s="433"/>
      <c r="CM647" s="121"/>
      <c r="CN647" s="241"/>
      <c r="CO647" s="241"/>
      <c r="CP647" s="241"/>
      <c r="CQ647" s="725"/>
      <c r="CR647" s="241"/>
      <c r="CS647" s="433"/>
      <c r="CT647" s="241"/>
      <c r="CU647" s="241"/>
      <c r="CV647" s="241"/>
      <c r="CW647" s="54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1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436"/>
      <c r="FJ647" s="668"/>
      <c r="FK647" s="668"/>
      <c r="FL647" s="668"/>
      <c r="FM647" s="668"/>
      <c r="FN647" s="668"/>
      <c r="FO647" s="668"/>
      <c r="FP647" s="668"/>
      <c r="FQ647" s="668"/>
      <c r="FR647" s="668"/>
      <c r="FS647" s="433"/>
      <c r="FT647" s="433"/>
      <c r="FU647" s="433"/>
      <c r="FV647" s="433"/>
      <c r="FW647" s="433"/>
      <c r="FX647" s="433"/>
      <c r="FY647" s="433"/>
      <c r="FZ647" s="433"/>
      <c r="GA647" s="433"/>
      <c r="GB647" s="433"/>
      <c r="GC647" s="433"/>
      <c r="GD647" s="433"/>
      <c r="GE647" s="433"/>
      <c r="GF647" s="433"/>
      <c r="GG647" s="241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436"/>
      <c r="HJ647" s="65"/>
      <c r="HK647" s="436"/>
      <c r="HL647" s="37"/>
      <c r="HM647" s="65"/>
      <c r="HN647" s="436"/>
      <c r="HO647" s="134"/>
      <c r="HP647" s="25"/>
      <c r="HQ647" s="436"/>
      <c r="HR647" s="45"/>
      <c r="HS647" s="29"/>
      <c r="HT647" s="25"/>
      <c r="HU647" s="25"/>
      <c r="HV647" s="25"/>
      <c r="HX647" s="432"/>
      <c r="IG647" s="432"/>
      <c r="IH647" s="432"/>
      <c r="II647" s="432"/>
      <c r="IJ647" s="432"/>
      <c r="IK647" s="432"/>
      <c r="IL647" s="432"/>
      <c r="IM647" s="432"/>
      <c r="IN647" s="432"/>
      <c r="IO647" s="432"/>
      <c r="IP647" s="432"/>
      <c r="IQ647" s="432"/>
      <c r="IR647" s="432"/>
      <c r="IS647" s="432"/>
      <c r="IT647" s="432"/>
      <c r="IU647" s="432"/>
      <c r="IV647" s="432"/>
      <c r="IW647" s="432"/>
      <c r="IX647" s="432"/>
      <c r="IY647" s="432"/>
      <c r="IZ647" s="432"/>
      <c r="JA647" s="432"/>
      <c r="JB647" s="432"/>
      <c r="JC647" s="432"/>
      <c r="JD647" s="432"/>
      <c r="JE647" s="432"/>
      <c r="JF647" s="432"/>
      <c r="JG647" s="432"/>
      <c r="JH647" s="432"/>
      <c r="JI647" s="432"/>
      <c r="JJ647" s="432"/>
      <c r="JK647" s="432"/>
      <c r="JL647" s="432"/>
      <c r="JM647" s="432"/>
      <c r="JN647" s="432"/>
      <c r="JO647" s="432"/>
      <c r="JP647" s="432"/>
      <c r="JQ647" s="432"/>
      <c r="JR647" s="432"/>
      <c r="JS647" s="432"/>
      <c r="JT647" s="432"/>
      <c r="JU647" s="432"/>
    </row>
    <row r="648" spans="1:281" s="27" customFormat="1" ht="15" hidden="1" customHeight="1" x14ac:dyDescent="0.25">
      <c r="A648" s="432"/>
      <c r="B648" s="242"/>
      <c r="C648" s="29"/>
      <c r="D648" s="53"/>
      <c r="E648" s="29"/>
      <c r="F648" s="25"/>
      <c r="G648" s="121"/>
      <c r="I648" s="29"/>
      <c r="K648" s="52"/>
      <c r="M648" s="25"/>
      <c r="N648" s="55"/>
      <c r="P648" s="29"/>
      <c r="R648" s="29"/>
      <c r="T648" s="21"/>
      <c r="U648" s="21"/>
      <c r="V648" s="83"/>
      <c r="W648" s="83"/>
      <c r="X648" s="21"/>
      <c r="Y648" s="83"/>
      <c r="Z648" s="83"/>
      <c r="AA648" s="21"/>
      <c r="AB648" s="83"/>
      <c r="AC648" s="83"/>
      <c r="AD648" s="21"/>
      <c r="AE648" s="83"/>
      <c r="AF648" s="83"/>
      <c r="AG648" s="21"/>
      <c r="AH648" s="83"/>
      <c r="AI648" s="83"/>
      <c r="AJ648" s="21"/>
      <c r="AK648" s="83"/>
      <c r="AL648" s="83"/>
      <c r="AM648" s="21"/>
      <c r="AN648" s="83"/>
      <c r="AO648" s="83"/>
      <c r="AP648" s="21"/>
      <c r="AQ648" s="83"/>
      <c r="AR648" s="83"/>
      <c r="AS648" s="21"/>
      <c r="AT648" s="25"/>
      <c r="AU648" s="25"/>
      <c r="AV648" s="29"/>
      <c r="AW648" s="25"/>
      <c r="AX648" s="128"/>
      <c r="AY648" s="57"/>
      <c r="AZ648" s="6"/>
      <c r="BA648" s="54"/>
      <c r="BB648" s="54"/>
      <c r="BC648" s="6"/>
      <c r="BD648" s="54"/>
      <c r="BE648" s="54"/>
      <c r="BF648" s="121"/>
      <c r="BG648" s="54"/>
      <c r="BH648" s="28"/>
      <c r="BI648" s="128"/>
      <c r="BJ648" s="54"/>
      <c r="BK648" s="28"/>
      <c r="BL648" s="128"/>
      <c r="BM648" s="54"/>
      <c r="BN648" s="28"/>
      <c r="BO648" s="121"/>
      <c r="BP648" s="132"/>
      <c r="BQ648" s="56"/>
      <c r="BR648" s="25"/>
      <c r="BS648" s="25"/>
      <c r="BU648" s="121"/>
      <c r="BV648" s="25"/>
      <c r="BW648" s="242"/>
      <c r="BX648" s="121"/>
      <c r="BY648" s="25"/>
      <c r="CA648" s="121"/>
      <c r="CB648" s="25"/>
      <c r="CD648" s="121"/>
      <c r="CF648" s="28"/>
      <c r="CH648" s="241"/>
      <c r="CI648" s="28"/>
      <c r="CK648" s="433"/>
      <c r="CM648" s="121"/>
      <c r="CN648" s="241"/>
      <c r="CO648" s="241"/>
      <c r="CP648" s="241"/>
      <c r="CQ648" s="725"/>
      <c r="CR648" s="241"/>
      <c r="CS648" s="433"/>
      <c r="CT648" s="241"/>
      <c r="CU648" s="241"/>
      <c r="CV648" s="241"/>
      <c r="CW648" s="54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1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436"/>
      <c r="FJ648" s="668"/>
      <c r="FK648" s="668"/>
      <c r="FL648" s="668"/>
      <c r="FM648" s="668"/>
      <c r="FN648" s="668"/>
      <c r="FO648" s="668"/>
      <c r="FP648" s="668"/>
      <c r="FQ648" s="668"/>
      <c r="FR648" s="668"/>
      <c r="FS648" s="433"/>
      <c r="FT648" s="433"/>
      <c r="FU648" s="433"/>
      <c r="FV648" s="433"/>
      <c r="FW648" s="433"/>
      <c r="FX648" s="433"/>
      <c r="FY648" s="433"/>
      <c r="FZ648" s="433"/>
      <c r="GA648" s="433"/>
      <c r="GB648" s="433"/>
      <c r="GC648" s="433"/>
      <c r="GD648" s="433"/>
      <c r="GE648" s="433"/>
      <c r="GF648" s="433"/>
      <c r="GG648" s="241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436"/>
      <c r="HJ648" s="65"/>
      <c r="HK648" s="436"/>
      <c r="HL648" s="37"/>
      <c r="HM648" s="65"/>
      <c r="HN648" s="436"/>
      <c r="HO648" s="134"/>
      <c r="HP648" s="25"/>
      <c r="HQ648" s="436"/>
      <c r="HR648" s="45"/>
      <c r="HS648" s="29"/>
      <c r="HT648" s="25"/>
      <c r="HU648" s="25"/>
      <c r="HV648" s="25"/>
      <c r="HX648" s="432"/>
      <c r="IG648" s="432"/>
      <c r="IH648" s="432"/>
      <c r="II648" s="432"/>
      <c r="IJ648" s="432"/>
      <c r="IK648" s="432"/>
      <c r="IL648" s="432"/>
      <c r="IM648" s="432"/>
      <c r="IN648" s="432"/>
      <c r="IO648" s="432"/>
      <c r="IP648" s="432"/>
      <c r="IQ648" s="432"/>
      <c r="IR648" s="432"/>
      <c r="IS648" s="432"/>
      <c r="IT648" s="432"/>
      <c r="IU648" s="432"/>
      <c r="IV648" s="432"/>
      <c r="IW648" s="432"/>
      <c r="IX648" s="432"/>
      <c r="IY648" s="432"/>
      <c r="IZ648" s="432"/>
      <c r="JA648" s="432"/>
      <c r="JB648" s="432"/>
      <c r="JC648" s="432"/>
      <c r="JD648" s="432"/>
      <c r="JE648" s="432"/>
      <c r="JF648" s="432"/>
      <c r="JG648" s="432"/>
      <c r="JH648" s="432"/>
      <c r="JI648" s="432"/>
      <c r="JJ648" s="432"/>
      <c r="JK648" s="432"/>
      <c r="JL648" s="432"/>
      <c r="JM648" s="432"/>
      <c r="JN648" s="432"/>
      <c r="JO648" s="432"/>
      <c r="JP648" s="432"/>
      <c r="JQ648" s="432"/>
      <c r="JR648" s="432"/>
      <c r="JS648" s="432"/>
      <c r="JT648" s="432"/>
      <c r="JU648" s="432"/>
    </row>
    <row r="649" spans="1:281" s="27" customFormat="1" ht="15" hidden="1" customHeight="1" x14ac:dyDescent="0.25">
      <c r="A649" s="432"/>
      <c r="B649" s="242"/>
      <c r="C649" s="29"/>
      <c r="D649" s="53"/>
      <c r="E649" s="29"/>
      <c r="F649" s="25"/>
      <c r="G649" s="121"/>
      <c r="I649" s="29"/>
      <c r="K649" s="52"/>
      <c r="M649" s="25"/>
      <c r="N649" s="55"/>
      <c r="P649" s="29"/>
      <c r="R649" s="29"/>
      <c r="T649" s="21"/>
      <c r="U649" s="21"/>
      <c r="V649" s="83"/>
      <c r="W649" s="83"/>
      <c r="X649" s="21"/>
      <c r="Y649" s="83"/>
      <c r="Z649" s="83"/>
      <c r="AA649" s="21"/>
      <c r="AB649" s="83"/>
      <c r="AC649" s="83"/>
      <c r="AD649" s="21"/>
      <c r="AE649" s="83"/>
      <c r="AF649" s="83"/>
      <c r="AG649" s="21"/>
      <c r="AH649" s="83"/>
      <c r="AI649" s="83"/>
      <c r="AJ649" s="21"/>
      <c r="AK649" s="83"/>
      <c r="AL649" s="83"/>
      <c r="AM649" s="21"/>
      <c r="AN649" s="83"/>
      <c r="AO649" s="83"/>
      <c r="AP649" s="21"/>
      <c r="AQ649" s="83"/>
      <c r="AR649" s="83"/>
      <c r="AS649" s="21"/>
      <c r="AT649" s="25"/>
      <c r="AU649" s="25"/>
      <c r="AV649" s="29"/>
      <c r="AW649" s="25"/>
      <c r="AX649" s="128"/>
      <c r="AY649" s="57"/>
      <c r="AZ649" s="6"/>
      <c r="BA649" s="54"/>
      <c r="BB649" s="54"/>
      <c r="BC649" s="6"/>
      <c r="BD649" s="54"/>
      <c r="BE649" s="54"/>
      <c r="BF649" s="121"/>
      <c r="BG649" s="54"/>
      <c r="BH649" s="28"/>
      <c r="BI649" s="128"/>
      <c r="BJ649" s="54"/>
      <c r="BK649" s="28"/>
      <c r="BL649" s="128"/>
      <c r="BM649" s="54"/>
      <c r="BN649" s="28"/>
      <c r="BO649" s="121"/>
      <c r="BP649" s="132"/>
      <c r="BQ649" s="56"/>
      <c r="BR649" s="25"/>
      <c r="BS649" s="25"/>
      <c r="BU649" s="121"/>
      <c r="BV649" s="25"/>
      <c r="BW649" s="242"/>
      <c r="BX649" s="121"/>
      <c r="BY649" s="25"/>
      <c r="CA649" s="121"/>
      <c r="CB649" s="25"/>
      <c r="CD649" s="121"/>
      <c r="CF649" s="28"/>
      <c r="CH649" s="241"/>
      <c r="CI649" s="28"/>
      <c r="CK649" s="433"/>
      <c r="CM649" s="121"/>
      <c r="CN649" s="241"/>
      <c r="CO649" s="241"/>
      <c r="CP649" s="241"/>
      <c r="CQ649" s="725"/>
      <c r="CR649" s="241"/>
      <c r="CS649" s="433"/>
      <c r="CT649" s="241"/>
      <c r="CU649" s="241"/>
      <c r="CV649" s="241"/>
      <c r="CW649" s="54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1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436"/>
      <c r="FJ649" s="668"/>
      <c r="FK649" s="668"/>
      <c r="FL649" s="668"/>
      <c r="FM649" s="668"/>
      <c r="FN649" s="668"/>
      <c r="FO649" s="668"/>
      <c r="FP649" s="668"/>
      <c r="FQ649" s="668"/>
      <c r="FR649" s="668"/>
      <c r="FS649" s="433"/>
      <c r="FT649" s="433"/>
      <c r="FU649" s="433"/>
      <c r="FV649" s="433"/>
      <c r="FW649" s="433"/>
      <c r="FX649" s="433"/>
      <c r="FY649" s="433"/>
      <c r="FZ649" s="433"/>
      <c r="GA649" s="433"/>
      <c r="GB649" s="433"/>
      <c r="GC649" s="433"/>
      <c r="GD649" s="433"/>
      <c r="GE649" s="433"/>
      <c r="GF649" s="433"/>
      <c r="GG649" s="241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436"/>
      <c r="HJ649" s="65"/>
      <c r="HK649" s="436"/>
      <c r="HL649" s="37"/>
      <c r="HM649" s="65"/>
      <c r="HN649" s="436"/>
      <c r="HO649" s="134"/>
      <c r="HP649" s="25"/>
      <c r="HQ649" s="436"/>
      <c r="HR649" s="45"/>
      <c r="HS649" s="29"/>
      <c r="HT649" s="25"/>
      <c r="HU649" s="25"/>
      <c r="HV649" s="25"/>
      <c r="HX649" s="432"/>
      <c r="IG649" s="432"/>
      <c r="IH649" s="432"/>
      <c r="II649" s="432"/>
      <c r="IJ649" s="432"/>
      <c r="IK649" s="432"/>
      <c r="IL649" s="432"/>
      <c r="IM649" s="432"/>
      <c r="IN649" s="432"/>
      <c r="IO649" s="432"/>
      <c r="IP649" s="432"/>
      <c r="IQ649" s="432"/>
      <c r="IR649" s="432"/>
      <c r="IS649" s="432"/>
      <c r="IT649" s="432"/>
      <c r="IU649" s="432"/>
      <c r="IV649" s="432"/>
      <c r="IW649" s="432"/>
      <c r="IX649" s="432"/>
      <c r="IY649" s="432"/>
      <c r="IZ649" s="432"/>
      <c r="JA649" s="432"/>
      <c r="JB649" s="432"/>
      <c r="JC649" s="432"/>
      <c r="JD649" s="432"/>
      <c r="JE649" s="432"/>
      <c r="JF649" s="432"/>
      <c r="JG649" s="432"/>
      <c r="JH649" s="432"/>
      <c r="JI649" s="432"/>
      <c r="JJ649" s="432"/>
      <c r="JK649" s="432"/>
      <c r="JL649" s="432"/>
      <c r="JM649" s="432"/>
      <c r="JN649" s="432"/>
      <c r="JO649" s="432"/>
      <c r="JP649" s="432"/>
      <c r="JQ649" s="432"/>
      <c r="JR649" s="432"/>
      <c r="JS649" s="432"/>
      <c r="JT649" s="432"/>
      <c r="JU649" s="432"/>
    </row>
    <row r="650" spans="1:281" s="27" customFormat="1" ht="15" hidden="1" customHeight="1" x14ac:dyDescent="0.25">
      <c r="A650" s="432"/>
      <c r="B650" s="242"/>
      <c r="C650" s="29"/>
      <c r="D650" s="58"/>
      <c r="E650" s="29"/>
      <c r="F650" s="25"/>
      <c r="G650" s="121"/>
      <c r="I650" s="29"/>
      <c r="K650" s="52"/>
      <c r="M650" s="25"/>
      <c r="N650" s="55"/>
      <c r="P650" s="29"/>
      <c r="R650" s="29"/>
      <c r="T650" s="21"/>
      <c r="U650" s="21"/>
      <c r="V650" s="83"/>
      <c r="W650" s="83"/>
      <c r="X650" s="21"/>
      <c r="Y650" s="83"/>
      <c r="Z650" s="83"/>
      <c r="AA650" s="21"/>
      <c r="AB650" s="83"/>
      <c r="AC650" s="83"/>
      <c r="AD650" s="21"/>
      <c r="AE650" s="83"/>
      <c r="AF650" s="83"/>
      <c r="AG650" s="21"/>
      <c r="AH650" s="83"/>
      <c r="AI650" s="83"/>
      <c r="AJ650" s="21"/>
      <c r="AK650" s="83"/>
      <c r="AL650" s="83"/>
      <c r="AM650" s="21"/>
      <c r="AN650" s="83"/>
      <c r="AO650" s="83"/>
      <c r="AP650" s="21"/>
      <c r="AQ650" s="83"/>
      <c r="AR650" s="83"/>
      <c r="AS650" s="21"/>
      <c r="AT650" s="25"/>
      <c r="AU650" s="25"/>
      <c r="AV650" s="29"/>
      <c r="AW650" s="25"/>
      <c r="AX650" s="128"/>
      <c r="AY650" s="57"/>
      <c r="AZ650" s="6"/>
      <c r="BA650" s="54"/>
      <c r="BB650" s="54"/>
      <c r="BC650" s="6"/>
      <c r="BD650" s="54"/>
      <c r="BE650" s="54"/>
      <c r="BF650" s="121"/>
      <c r="BG650" s="54"/>
      <c r="BH650" s="28"/>
      <c r="BI650" s="128"/>
      <c r="BJ650" s="54"/>
      <c r="BK650" s="28"/>
      <c r="BL650" s="128"/>
      <c r="BM650" s="54"/>
      <c r="BN650" s="28"/>
      <c r="BO650" s="121"/>
      <c r="BP650" s="132"/>
      <c r="BQ650" s="56"/>
      <c r="BR650" s="25"/>
      <c r="BS650" s="25"/>
      <c r="BU650" s="121"/>
      <c r="BV650" s="25"/>
      <c r="BW650" s="242"/>
      <c r="BX650" s="121"/>
      <c r="BY650" s="25"/>
      <c r="CA650" s="121"/>
      <c r="CB650" s="25"/>
      <c r="CD650" s="121"/>
      <c r="CF650" s="28"/>
      <c r="CH650" s="241"/>
      <c r="CI650" s="28"/>
      <c r="CK650" s="433"/>
      <c r="CM650" s="121"/>
      <c r="CN650" s="241"/>
      <c r="CO650" s="241"/>
      <c r="CP650" s="241"/>
      <c r="CQ650" s="725"/>
      <c r="CR650" s="241"/>
      <c r="CS650" s="433"/>
      <c r="CT650" s="241"/>
      <c r="CU650" s="241"/>
      <c r="CV650" s="241"/>
      <c r="CW650" s="54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436"/>
      <c r="FJ650" s="668"/>
      <c r="FK650" s="668"/>
      <c r="FL650" s="668"/>
      <c r="FM650" s="668"/>
      <c r="FN650" s="668"/>
      <c r="FO650" s="668"/>
      <c r="FP650" s="668"/>
      <c r="FQ650" s="668"/>
      <c r="FR650" s="668"/>
      <c r="FS650" s="433"/>
      <c r="FT650" s="433"/>
      <c r="FU650" s="433"/>
      <c r="FV650" s="433"/>
      <c r="FW650" s="433"/>
      <c r="FX650" s="433"/>
      <c r="FY650" s="433"/>
      <c r="FZ650" s="433"/>
      <c r="GA650" s="433"/>
      <c r="GB650" s="433"/>
      <c r="GC650" s="433"/>
      <c r="GD650" s="433"/>
      <c r="GE650" s="433"/>
      <c r="GF650" s="433"/>
      <c r="GG650" s="241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436"/>
      <c r="HJ650" s="65"/>
      <c r="HK650" s="436"/>
      <c r="HL650" s="37"/>
      <c r="HM650" s="65"/>
      <c r="HN650" s="436"/>
      <c r="HO650" s="134"/>
      <c r="HP650" s="25"/>
      <c r="HQ650" s="436"/>
      <c r="HR650" s="45"/>
      <c r="HS650" s="29"/>
      <c r="HT650" s="25"/>
      <c r="HU650" s="25"/>
      <c r="HV650" s="25"/>
      <c r="HX650" s="432"/>
      <c r="IG650" s="432"/>
      <c r="IH650" s="432"/>
      <c r="II650" s="432"/>
      <c r="IJ650" s="432"/>
      <c r="IK650" s="432"/>
      <c r="IL650" s="432"/>
      <c r="IM650" s="432"/>
      <c r="IN650" s="432"/>
      <c r="IO650" s="432"/>
      <c r="IP650" s="432"/>
      <c r="IQ650" s="432"/>
      <c r="IR650" s="432"/>
      <c r="IS650" s="432"/>
      <c r="IT650" s="432"/>
      <c r="IU650" s="432"/>
      <c r="IV650" s="432"/>
      <c r="IW650" s="432"/>
      <c r="IX650" s="432"/>
      <c r="IY650" s="432"/>
      <c r="IZ650" s="432"/>
      <c r="JA650" s="432"/>
      <c r="JB650" s="432"/>
      <c r="JC650" s="432"/>
      <c r="JD650" s="432"/>
      <c r="JE650" s="432"/>
      <c r="JF650" s="432"/>
      <c r="JG650" s="432"/>
      <c r="JH650" s="432"/>
      <c r="JI650" s="432"/>
      <c r="JJ650" s="432"/>
      <c r="JK650" s="432"/>
      <c r="JL650" s="432"/>
      <c r="JM650" s="432"/>
      <c r="JN650" s="432"/>
      <c r="JO650" s="432"/>
      <c r="JP650" s="432"/>
      <c r="JQ650" s="432"/>
      <c r="JR650" s="432"/>
      <c r="JS650" s="432"/>
      <c r="JT650" s="432"/>
      <c r="JU650" s="432"/>
    </row>
    <row r="651" spans="1:281" s="27" customFormat="1" ht="15" hidden="1" customHeight="1" x14ac:dyDescent="0.25">
      <c r="A651" s="432"/>
      <c r="B651" s="242"/>
      <c r="C651" s="29"/>
      <c r="D651" s="58"/>
      <c r="E651" s="29"/>
      <c r="F651" s="25"/>
      <c r="G651" s="121"/>
      <c r="I651" s="29"/>
      <c r="K651" s="52"/>
      <c r="M651" s="25"/>
      <c r="N651" s="55"/>
      <c r="P651" s="29"/>
      <c r="R651" s="29"/>
      <c r="T651" s="21"/>
      <c r="U651" s="21"/>
      <c r="V651" s="83"/>
      <c r="W651" s="83"/>
      <c r="X651" s="21"/>
      <c r="Y651" s="83"/>
      <c r="Z651" s="83"/>
      <c r="AA651" s="21"/>
      <c r="AB651" s="83"/>
      <c r="AC651" s="83"/>
      <c r="AD651" s="21"/>
      <c r="AE651" s="83"/>
      <c r="AF651" s="83"/>
      <c r="AG651" s="21"/>
      <c r="AH651" s="83"/>
      <c r="AI651" s="83"/>
      <c r="AJ651" s="21"/>
      <c r="AK651" s="83"/>
      <c r="AL651" s="83"/>
      <c r="AM651" s="21"/>
      <c r="AN651" s="83"/>
      <c r="AO651" s="83"/>
      <c r="AP651" s="21"/>
      <c r="AQ651" s="83"/>
      <c r="AR651" s="83"/>
      <c r="AS651" s="21"/>
      <c r="AT651" s="25"/>
      <c r="AU651" s="25"/>
      <c r="AV651" s="29"/>
      <c r="AW651" s="25"/>
      <c r="AX651" s="128"/>
      <c r="AY651" s="57"/>
      <c r="AZ651" s="6"/>
      <c r="BA651" s="54"/>
      <c r="BB651" s="54"/>
      <c r="BC651" s="6"/>
      <c r="BD651" s="54"/>
      <c r="BE651" s="54"/>
      <c r="BF651" s="121"/>
      <c r="BG651" s="54"/>
      <c r="BH651" s="28"/>
      <c r="BI651" s="128"/>
      <c r="BJ651" s="54"/>
      <c r="BK651" s="28"/>
      <c r="BL651" s="128"/>
      <c r="BM651" s="54"/>
      <c r="BN651" s="28"/>
      <c r="BO651" s="121"/>
      <c r="BP651" s="132"/>
      <c r="BQ651" s="56"/>
      <c r="BR651" s="25"/>
      <c r="BS651" s="25"/>
      <c r="BU651" s="121"/>
      <c r="BV651" s="25"/>
      <c r="BW651" s="242"/>
      <c r="BX651" s="121"/>
      <c r="BY651" s="25"/>
      <c r="CA651" s="121"/>
      <c r="CB651" s="25"/>
      <c r="CD651" s="121"/>
      <c r="CF651" s="28"/>
      <c r="CH651" s="241"/>
      <c r="CI651" s="28"/>
      <c r="CK651" s="433"/>
      <c r="CM651" s="121"/>
      <c r="CN651" s="241"/>
      <c r="CO651" s="241"/>
      <c r="CP651" s="241"/>
      <c r="CQ651" s="725"/>
      <c r="CR651" s="241"/>
      <c r="CS651" s="433"/>
      <c r="CT651" s="241"/>
      <c r="CU651" s="241"/>
      <c r="CV651" s="241"/>
      <c r="CW651" s="54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436"/>
      <c r="FJ651" s="668"/>
      <c r="FK651" s="668"/>
      <c r="FL651" s="668"/>
      <c r="FM651" s="668"/>
      <c r="FN651" s="668"/>
      <c r="FO651" s="668"/>
      <c r="FP651" s="668"/>
      <c r="FQ651" s="668"/>
      <c r="FR651" s="668"/>
      <c r="FS651" s="433"/>
      <c r="FT651" s="433"/>
      <c r="FU651" s="433"/>
      <c r="FV651" s="433"/>
      <c r="FW651" s="433"/>
      <c r="FX651" s="433"/>
      <c r="FY651" s="433"/>
      <c r="FZ651" s="433"/>
      <c r="GA651" s="433"/>
      <c r="GB651" s="433"/>
      <c r="GC651" s="433"/>
      <c r="GD651" s="433"/>
      <c r="GE651" s="433"/>
      <c r="GF651" s="433"/>
      <c r="GG651" s="241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436"/>
      <c r="HJ651" s="65"/>
      <c r="HK651" s="436"/>
      <c r="HL651" s="37"/>
      <c r="HM651" s="65"/>
      <c r="HN651" s="436"/>
      <c r="HO651" s="134"/>
      <c r="HP651" s="25"/>
      <c r="HQ651" s="436"/>
      <c r="HR651" s="45"/>
      <c r="HS651" s="29"/>
      <c r="HT651" s="25"/>
      <c r="HU651" s="25"/>
      <c r="HV651" s="25"/>
      <c r="HX651" s="432"/>
      <c r="IG651" s="432"/>
      <c r="IH651" s="432"/>
      <c r="II651" s="432"/>
      <c r="IJ651" s="432"/>
      <c r="IK651" s="432"/>
      <c r="IL651" s="432"/>
      <c r="IM651" s="432"/>
      <c r="IN651" s="432"/>
      <c r="IO651" s="432"/>
      <c r="IP651" s="432"/>
      <c r="IQ651" s="432"/>
      <c r="IR651" s="432"/>
      <c r="IS651" s="432"/>
      <c r="IT651" s="432"/>
      <c r="IU651" s="432"/>
      <c r="IV651" s="432"/>
      <c r="IW651" s="432"/>
      <c r="IX651" s="432"/>
      <c r="IY651" s="432"/>
      <c r="IZ651" s="432"/>
      <c r="JA651" s="432"/>
      <c r="JB651" s="432"/>
      <c r="JC651" s="432"/>
      <c r="JD651" s="432"/>
      <c r="JE651" s="432"/>
      <c r="JF651" s="432"/>
      <c r="JG651" s="432"/>
      <c r="JH651" s="432"/>
      <c r="JI651" s="432"/>
      <c r="JJ651" s="432"/>
      <c r="JK651" s="432"/>
      <c r="JL651" s="432"/>
      <c r="JM651" s="432"/>
      <c r="JN651" s="432"/>
      <c r="JO651" s="432"/>
      <c r="JP651" s="432"/>
      <c r="JQ651" s="432"/>
      <c r="JR651" s="432"/>
      <c r="JS651" s="432"/>
      <c r="JT651" s="432"/>
      <c r="JU651" s="432"/>
    </row>
    <row r="652" spans="1:281" s="27" customFormat="1" ht="15" hidden="1" customHeight="1" x14ac:dyDescent="0.25">
      <c r="A652" s="432"/>
      <c r="B652" s="242"/>
      <c r="C652" s="29"/>
      <c r="D652" s="53"/>
      <c r="E652" s="29"/>
      <c r="F652" s="25"/>
      <c r="G652" s="121"/>
      <c r="I652" s="29"/>
      <c r="K652" s="52"/>
      <c r="M652" s="25"/>
      <c r="N652" s="55"/>
      <c r="P652" s="29"/>
      <c r="R652" s="29"/>
      <c r="T652" s="21"/>
      <c r="U652" s="21"/>
      <c r="V652" s="83"/>
      <c r="W652" s="83"/>
      <c r="X652" s="21"/>
      <c r="Y652" s="83"/>
      <c r="Z652" s="83"/>
      <c r="AA652" s="21"/>
      <c r="AB652" s="83"/>
      <c r="AC652" s="83"/>
      <c r="AD652" s="21"/>
      <c r="AE652" s="83"/>
      <c r="AF652" s="83"/>
      <c r="AG652" s="21"/>
      <c r="AH652" s="83"/>
      <c r="AI652" s="83"/>
      <c r="AJ652" s="21"/>
      <c r="AK652" s="83"/>
      <c r="AL652" s="83"/>
      <c r="AM652" s="21"/>
      <c r="AN652" s="83"/>
      <c r="AO652" s="83"/>
      <c r="AP652" s="21"/>
      <c r="AQ652" s="83"/>
      <c r="AR652" s="83"/>
      <c r="AS652" s="21"/>
      <c r="AT652" s="25"/>
      <c r="AU652" s="25"/>
      <c r="AV652" s="29"/>
      <c r="AW652" s="25"/>
      <c r="AX652" s="128"/>
      <c r="AY652" s="57"/>
      <c r="AZ652" s="6"/>
      <c r="BA652" s="54"/>
      <c r="BB652" s="54"/>
      <c r="BC652" s="6"/>
      <c r="BD652" s="54"/>
      <c r="BE652" s="54"/>
      <c r="BF652" s="121"/>
      <c r="BG652" s="54"/>
      <c r="BH652" s="28"/>
      <c r="BI652" s="128"/>
      <c r="BJ652" s="54"/>
      <c r="BK652" s="28"/>
      <c r="BL652" s="128"/>
      <c r="BM652" s="54"/>
      <c r="BN652" s="28"/>
      <c r="BO652" s="121"/>
      <c r="BP652" s="132"/>
      <c r="BQ652" s="56"/>
      <c r="BR652" s="25"/>
      <c r="BS652" s="25"/>
      <c r="BU652" s="121"/>
      <c r="BV652" s="25"/>
      <c r="BW652" s="242"/>
      <c r="BX652" s="121"/>
      <c r="BY652" s="25"/>
      <c r="CA652" s="121"/>
      <c r="CB652" s="25"/>
      <c r="CD652" s="121"/>
      <c r="CF652" s="28"/>
      <c r="CH652" s="241"/>
      <c r="CI652" s="28"/>
      <c r="CK652" s="433"/>
      <c r="CM652" s="121"/>
      <c r="CN652" s="241"/>
      <c r="CO652" s="241"/>
      <c r="CP652" s="241"/>
      <c r="CQ652" s="725"/>
      <c r="CR652" s="241"/>
      <c r="CS652" s="433"/>
      <c r="CT652" s="241"/>
      <c r="CU652" s="241"/>
      <c r="CV652" s="241"/>
      <c r="CW652" s="54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1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436"/>
      <c r="FJ652" s="668"/>
      <c r="FK652" s="668"/>
      <c r="FL652" s="668"/>
      <c r="FM652" s="668"/>
      <c r="FN652" s="668"/>
      <c r="FO652" s="668"/>
      <c r="FP652" s="668"/>
      <c r="FQ652" s="668"/>
      <c r="FR652" s="668"/>
      <c r="FS652" s="433"/>
      <c r="FT652" s="433"/>
      <c r="FU652" s="433"/>
      <c r="FV652" s="433"/>
      <c r="FW652" s="433"/>
      <c r="FX652" s="433"/>
      <c r="FY652" s="433"/>
      <c r="FZ652" s="433"/>
      <c r="GA652" s="433"/>
      <c r="GB652" s="433"/>
      <c r="GC652" s="433"/>
      <c r="GD652" s="433"/>
      <c r="GE652" s="433"/>
      <c r="GF652" s="433"/>
      <c r="GG652" s="241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436"/>
      <c r="HJ652" s="65"/>
      <c r="HK652" s="436"/>
      <c r="HL652" s="37"/>
      <c r="HM652" s="65"/>
      <c r="HN652" s="436"/>
      <c r="HO652" s="134"/>
      <c r="HP652" s="25"/>
      <c r="HQ652" s="436"/>
      <c r="HR652" s="45"/>
      <c r="HS652" s="29"/>
      <c r="HT652" s="25"/>
      <c r="HU652" s="25"/>
      <c r="HV652" s="25"/>
      <c r="HX652" s="432"/>
      <c r="IG652" s="432"/>
      <c r="IH652" s="432"/>
      <c r="II652" s="432"/>
      <c r="IJ652" s="432"/>
      <c r="IK652" s="432"/>
      <c r="IL652" s="432"/>
      <c r="IM652" s="432"/>
      <c r="IN652" s="432"/>
      <c r="IO652" s="432"/>
      <c r="IP652" s="432"/>
      <c r="IQ652" s="432"/>
      <c r="IR652" s="432"/>
      <c r="IS652" s="432"/>
      <c r="IT652" s="432"/>
      <c r="IU652" s="432"/>
      <c r="IV652" s="432"/>
      <c r="IW652" s="432"/>
      <c r="IX652" s="432"/>
      <c r="IY652" s="432"/>
      <c r="IZ652" s="432"/>
      <c r="JA652" s="432"/>
      <c r="JB652" s="432"/>
      <c r="JC652" s="432"/>
      <c r="JD652" s="432"/>
      <c r="JE652" s="432"/>
      <c r="JF652" s="432"/>
      <c r="JG652" s="432"/>
      <c r="JH652" s="432"/>
      <c r="JI652" s="432"/>
      <c r="JJ652" s="432"/>
      <c r="JK652" s="432"/>
      <c r="JL652" s="432"/>
      <c r="JM652" s="432"/>
      <c r="JN652" s="432"/>
      <c r="JO652" s="432"/>
      <c r="JP652" s="432"/>
      <c r="JQ652" s="432"/>
      <c r="JR652" s="432"/>
      <c r="JS652" s="432"/>
      <c r="JT652" s="432"/>
      <c r="JU652" s="432"/>
    </row>
    <row r="653" spans="1:281" s="27" customFormat="1" ht="15" hidden="1" customHeight="1" x14ac:dyDescent="0.25">
      <c r="A653" s="432"/>
      <c r="B653" s="242"/>
      <c r="C653" s="29"/>
      <c r="D653" s="53"/>
      <c r="E653" s="29"/>
      <c r="F653" s="25"/>
      <c r="G653" s="121"/>
      <c r="I653" s="29"/>
      <c r="K653" s="52"/>
      <c r="M653" s="25"/>
      <c r="N653" s="55"/>
      <c r="P653" s="29"/>
      <c r="R653" s="29"/>
      <c r="T653" s="21"/>
      <c r="U653" s="21"/>
      <c r="V653" s="83"/>
      <c r="W653" s="83"/>
      <c r="X653" s="21"/>
      <c r="Y653" s="83"/>
      <c r="Z653" s="83"/>
      <c r="AA653" s="21"/>
      <c r="AB653" s="83"/>
      <c r="AC653" s="83"/>
      <c r="AD653" s="21"/>
      <c r="AE653" s="83"/>
      <c r="AF653" s="83"/>
      <c r="AG653" s="21"/>
      <c r="AH653" s="83"/>
      <c r="AI653" s="83"/>
      <c r="AJ653" s="21"/>
      <c r="AK653" s="83"/>
      <c r="AL653" s="83"/>
      <c r="AM653" s="21"/>
      <c r="AN653" s="83"/>
      <c r="AO653" s="83"/>
      <c r="AP653" s="21"/>
      <c r="AQ653" s="83"/>
      <c r="AR653" s="83"/>
      <c r="AS653" s="21"/>
      <c r="AT653" s="25"/>
      <c r="AU653" s="25"/>
      <c r="AV653" s="29"/>
      <c r="AW653" s="25"/>
      <c r="AX653" s="128"/>
      <c r="AY653" s="57"/>
      <c r="AZ653" s="6"/>
      <c r="BA653" s="54"/>
      <c r="BB653" s="54"/>
      <c r="BC653" s="6"/>
      <c r="BD653" s="54"/>
      <c r="BE653" s="54"/>
      <c r="BF653" s="121"/>
      <c r="BG653" s="54"/>
      <c r="BH653" s="28"/>
      <c r="BI653" s="128"/>
      <c r="BJ653" s="54"/>
      <c r="BK653" s="28"/>
      <c r="BL653" s="128"/>
      <c r="BM653" s="54"/>
      <c r="BN653" s="28"/>
      <c r="BO653" s="121"/>
      <c r="BP653" s="132"/>
      <c r="BQ653" s="56"/>
      <c r="BR653" s="25"/>
      <c r="BS653" s="25"/>
      <c r="BU653" s="121"/>
      <c r="BV653" s="25"/>
      <c r="BW653" s="242"/>
      <c r="BX653" s="121"/>
      <c r="BY653" s="25"/>
      <c r="CA653" s="121"/>
      <c r="CB653" s="25"/>
      <c r="CD653" s="121"/>
      <c r="CF653" s="28"/>
      <c r="CH653" s="241"/>
      <c r="CI653" s="28"/>
      <c r="CK653" s="433"/>
      <c r="CM653" s="121"/>
      <c r="CN653" s="241"/>
      <c r="CO653" s="241"/>
      <c r="CP653" s="241"/>
      <c r="CQ653" s="725"/>
      <c r="CR653" s="241"/>
      <c r="CS653" s="433"/>
      <c r="CT653" s="241"/>
      <c r="CU653" s="241"/>
      <c r="CV653" s="241"/>
      <c r="CW653" s="54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436"/>
      <c r="FJ653" s="668"/>
      <c r="FK653" s="668"/>
      <c r="FL653" s="668"/>
      <c r="FM653" s="668"/>
      <c r="FN653" s="668"/>
      <c r="FO653" s="668"/>
      <c r="FP653" s="668"/>
      <c r="FQ653" s="668"/>
      <c r="FR653" s="668"/>
      <c r="FS653" s="433"/>
      <c r="FT653" s="433"/>
      <c r="FU653" s="433"/>
      <c r="FV653" s="433"/>
      <c r="FW653" s="433"/>
      <c r="FX653" s="433"/>
      <c r="FY653" s="433"/>
      <c r="FZ653" s="433"/>
      <c r="GA653" s="433"/>
      <c r="GB653" s="433"/>
      <c r="GC653" s="433"/>
      <c r="GD653" s="433"/>
      <c r="GE653" s="433"/>
      <c r="GF653" s="433"/>
      <c r="GG653" s="241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436"/>
      <c r="HJ653" s="65"/>
      <c r="HK653" s="436"/>
      <c r="HL653" s="37"/>
      <c r="HM653" s="65"/>
      <c r="HN653" s="436"/>
      <c r="HO653" s="134"/>
      <c r="HP653" s="25"/>
      <c r="HQ653" s="436"/>
      <c r="HR653" s="45"/>
      <c r="HS653" s="29"/>
      <c r="HT653" s="25"/>
      <c r="HU653" s="25"/>
      <c r="HV653" s="25"/>
      <c r="HX653" s="432"/>
      <c r="IG653" s="432"/>
      <c r="IH653" s="432"/>
      <c r="II653" s="432"/>
      <c r="IJ653" s="432"/>
      <c r="IK653" s="432"/>
      <c r="IL653" s="432"/>
      <c r="IM653" s="432"/>
      <c r="IN653" s="432"/>
      <c r="IO653" s="432"/>
      <c r="IP653" s="432"/>
      <c r="IQ653" s="432"/>
      <c r="IR653" s="432"/>
      <c r="IS653" s="432"/>
      <c r="IT653" s="432"/>
      <c r="IU653" s="432"/>
      <c r="IV653" s="432"/>
      <c r="IW653" s="432"/>
      <c r="IX653" s="432"/>
      <c r="IY653" s="432"/>
      <c r="IZ653" s="432"/>
      <c r="JA653" s="432"/>
      <c r="JB653" s="432"/>
      <c r="JC653" s="432"/>
      <c r="JD653" s="432"/>
      <c r="JE653" s="432"/>
      <c r="JF653" s="432"/>
      <c r="JG653" s="432"/>
      <c r="JH653" s="432"/>
      <c r="JI653" s="432"/>
      <c r="JJ653" s="432"/>
      <c r="JK653" s="432"/>
      <c r="JL653" s="432"/>
      <c r="JM653" s="432"/>
      <c r="JN653" s="432"/>
      <c r="JO653" s="432"/>
      <c r="JP653" s="432"/>
      <c r="JQ653" s="432"/>
      <c r="JR653" s="432"/>
      <c r="JS653" s="432"/>
      <c r="JT653" s="432"/>
      <c r="JU653" s="432"/>
    </row>
    <row r="654" spans="1:281" s="27" customFormat="1" ht="15" hidden="1" customHeight="1" x14ac:dyDescent="0.25">
      <c r="A654" s="432"/>
      <c r="B654" s="242"/>
      <c r="C654" s="29"/>
      <c r="D654" s="53"/>
      <c r="E654" s="29"/>
      <c r="F654" s="25"/>
      <c r="G654" s="121"/>
      <c r="I654" s="29"/>
      <c r="K654" s="52"/>
      <c r="M654" s="25"/>
      <c r="N654" s="55"/>
      <c r="P654" s="29"/>
      <c r="R654" s="29"/>
      <c r="T654" s="21"/>
      <c r="U654" s="21"/>
      <c r="V654" s="83"/>
      <c r="W654" s="83"/>
      <c r="X654" s="21"/>
      <c r="Y654" s="83"/>
      <c r="Z654" s="83"/>
      <c r="AA654" s="21"/>
      <c r="AB654" s="83"/>
      <c r="AC654" s="83"/>
      <c r="AD654" s="21"/>
      <c r="AE654" s="83"/>
      <c r="AF654" s="83"/>
      <c r="AG654" s="21"/>
      <c r="AH654" s="83"/>
      <c r="AI654" s="83"/>
      <c r="AJ654" s="21"/>
      <c r="AK654" s="83"/>
      <c r="AL654" s="83"/>
      <c r="AM654" s="21"/>
      <c r="AN654" s="83"/>
      <c r="AO654" s="83"/>
      <c r="AP654" s="21"/>
      <c r="AQ654" s="83"/>
      <c r="AR654" s="83"/>
      <c r="AS654" s="21"/>
      <c r="AT654" s="25"/>
      <c r="AU654" s="25"/>
      <c r="AV654" s="29"/>
      <c r="AW654" s="25"/>
      <c r="AX654" s="128"/>
      <c r="AY654" s="57"/>
      <c r="AZ654" s="6"/>
      <c r="BA654" s="54"/>
      <c r="BB654" s="54"/>
      <c r="BC654" s="6"/>
      <c r="BD654" s="54"/>
      <c r="BE654" s="54"/>
      <c r="BF654" s="121"/>
      <c r="BG654" s="54"/>
      <c r="BH654" s="28"/>
      <c r="BI654" s="128"/>
      <c r="BJ654" s="54"/>
      <c r="BK654" s="28"/>
      <c r="BL654" s="128"/>
      <c r="BM654" s="54"/>
      <c r="BN654" s="28"/>
      <c r="BO654" s="121"/>
      <c r="BP654" s="132"/>
      <c r="BQ654" s="56"/>
      <c r="BR654" s="25"/>
      <c r="BS654" s="25"/>
      <c r="BU654" s="121"/>
      <c r="BV654" s="25"/>
      <c r="BW654" s="242"/>
      <c r="BX654" s="121"/>
      <c r="BY654" s="25"/>
      <c r="CA654" s="121"/>
      <c r="CB654" s="25"/>
      <c r="CD654" s="121"/>
      <c r="CF654" s="28"/>
      <c r="CH654" s="241"/>
      <c r="CI654" s="28"/>
      <c r="CK654" s="433"/>
      <c r="CM654" s="121"/>
      <c r="CN654" s="241"/>
      <c r="CO654" s="241"/>
      <c r="CP654" s="241"/>
      <c r="CQ654" s="725"/>
      <c r="CR654" s="241"/>
      <c r="CS654" s="433"/>
      <c r="CT654" s="241"/>
      <c r="CU654" s="241"/>
      <c r="CV654" s="241"/>
      <c r="CW654" s="54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1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436"/>
      <c r="FJ654" s="668"/>
      <c r="FK654" s="668"/>
      <c r="FL654" s="668"/>
      <c r="FM654" s="668"/>
      <c r="FN654" s="668"/>
      <c r="FO654" s="668"/>
      <c r="FP654" s="668"/>
      <c r="FQ654" s="668"/>
      <c r="FR654" s="668"/>
      <c r="FS654" s="433"/>
      <c r="FT654" s="433"/>
      <c r="FU654" s="433"/>
      <c r="FV654" s="433"/>
      <c r="FW654" s="433"/>
      <c r="FX654" s="433"/>
      <c r="FY654" s="433"/>
      <c r="FZ654" s="433"/>
      <c r="GA654" s="433"/>
      <c r="GB654" s="433"/>
      <c r="GC654" s="433"/>
      <c r="GD654" s="433"/>
      <c r="GE654" s="433"/>
      <c r="GF654" s="433"/>
      <c r="GG654" s="241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436"/>
      <c r="HJ654" s="65"/>
      <c r="HK654" s="436"/>
      <c r="HL654" s="37"/>
      <c r="HM654" s="65"/>
      <c r="HN654" s="436"/>
      <c r="HO654" s="134"/>
      <c r="HP654" s="25"/>
      <c r="HQ654" s="436"/>
      <c r="HR654" s="45"/>
      <c r="HS654" s="29"/>
      <c r="HT654" s="25"/>
      <c r="HU654" s="25"/>
      <c r="HV654" s="25"/>
      <c r="HX654" s="432"/>
      <c r="IG654" s="432"/>
      <c r="IH654" s="432"/>
      <c r="II654" s="432"/>
      <c r="IJ654" s="432"/>
      <c r="IK654" s="432"/>
      <c r="IL654" s="432"/>
      <c r="IM654" s="432"/>
      <c r="IN654" s="432"/>
      <c r="IO654" s="432"/>
      <c r="IP654" s="432"/>
      <c r="IQ654" s="432"/>
      <c r="IR654" s="432"/>
      <c r="IS654" s="432"/>
      <c r="IT654" s="432"/>
      <c r="IU654" s="432"/>
      <c r="IV654" s="432"/>
      <c r="IW654" s="432"/>
      <c r="IX654" s="432"/>
      <c r="IY654" s="432"/>
      <c r="IZ654" s="432"/>
      <c r="JA654" s="432"/>
      <c r="JB654" s="432"/>
      <c r="JC654" s="432"/>
      <c r="JD654" s="432"/>
      <c r="JE654" s="432"/>
      <c r="JF654" s="432"/>
      <c r="JG654" s="432"/>
      <c r="JH654" s="432"/>
      <c r="JI654" s="432"/>
      <c r="JJ654" s="432"/>
      <c r="JK654" s="432"/>
      <c r="JL654" s="432"/>
      <c r="JM654" s="432"/>
      <c r="JN654" s="432"/>
      <c r="JO654" s="432"/>
      <c r="JP654" s="432"/>
      <c r="JQ654" s="432"/>
      <c r="JR654" s="432"/>
      <c r="JS654" s="432"/>
      <c r="JT654" s="432"/>
      <c r="JU654" s="432"/>
    </row>
    <row r="655" spans="1:281" s="27" customFormat="1" ht="15" hidden="1" customHeight="1" x14ac:dyDescent="0.25">
      <c r="A655" s="432"/>
      <c r="B655" s="242"/>
      <c r="C655" s="29"/>
      <c r="D655" s="53"/>
      <c r="E655" s="29"/>
      <c r="F655" s="25"/>
      <c r="G655" s="121"/>
      <c r="I655" s="29"/>
      <c r="K655" s="52"/>
      <c r="M655" s="25"/>
      <c r="N655" s="55"/>
      <c r="P655" s="29"/>
      <c r="R655" s="29"/>
      <c r="T655" s="21"/>
      <c r="U655" s="21"/>
      <c r="V655" s="83"/>
      <c r="W655" s="83"/>
      <c r="X655" s="21"/>
      <c r="Y655" s="83"/>
      <c r="Z655" s="83"/>
      <c r="AA655" s="21"/>
      <c r="AB655" s="83"/>
      <c r="AC655" s="83"/>
      <c r="AD655" s="21"/>
      <c r="AE655" s="83"/>
      <c r="AF655" s="83"/>
      <c r="AG655" s="21"/>
      <c r="AH655" s="83"/>
      <c r="AI655" s="83"/>
      <c r="AJ655" s="21"/>
      <c r="AK655" s="83"/>
      <c r="AL655" s="83"/>
      <c r="AM655" s="21"/>
      <c r="AN655" s="83"/>
      <c r="AO655" s="83"/>
      <c r="AP655" s="21"/>
      <c r="AQ655" s="83"/>
      <c r="AR655" s="83"/>
      <c r="AS655" s="21"/>
      <c r="AT655" s="25"/>
      <c r="AU655" s="25"/>
      <c r="AV655" s="29"/>
      <c r="AW655" s="25"/>
      <c r="AX655" s="128"/>
      <c r="AY655" s="57"/>
      <c r="AZ655" s="6"/>
      <c r="BA655" s="54"/>
      <c r="BB655" s="54"/>
      <c r="BC655" s="6"/>
      <c r="BD655" s="54"/>
      <c r="BE655" s="54"/>
      <c r="BF655" s="121"/>
      <c r="BG655" s="54"/>
      <c r="BH655" s="28"/>
      <c r="BI655" s="128"/>
      <c r="BJ655" s="54"/>
      <c r="BK655" s="28"/>
      <c r="BL655" s="128"/>
      <c r="BM655" s="54"/>
      <c r="BN655" s="28"/>
      <c r="BO655" s="121"/>
      <c r="BP655" s="132"/>
      <c r="BQ655" s="56"/>
      <c r="BR655" s="25"/>
      <c r="BS655" s="25"/>
      <c r="BU655" s="121"/>
      <c r="BV655" s="25"/>
      <c r="BW655" s="242"/>
      <c r="BX655" s="121"/>
      <c r="BY655" s="25"/>
      <c r="CA655" s="121"/>
      <c r="CB655" s="25"/>
      <c r="CD655" s="121"/>
      <c r="CF655" s="28"/>
      <c r="CH655" s="241"/>
      <c r="CI655" s="28"/>
      <c r="CK655" s="433"/>
      <c r="CM655" s="121"/>
      <c r="CN655" s="241"/>
      <c r="CO655" s="241"/>
      <c r="CP655" s="241"/>
      <c r="CQ655" s="725"/>
      <c r="CR655" s="241"/>
      <c r="CS655" s="433"/>
      <c r="CT655" s="241"/>
      <c r="CU655" s="241"/>
      <c r="CV655" s="241"/>
      <c r="CW655" s="54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1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436"/>
      <c r="FJ655" s="668"/>
      <c r="FK655" s="668"/>
      <c r="FL655" s="668"/>
      <c r="FM655" s="668"/>
      <c r="FN655" s="668"/>
      <c r="FO655" s="668"/>
      <c r="FP655" s="668"/>
      <c r="FQ655" s="668"/>
      <c r="FR655" s="668"/>
      <c r="FS655" s="433"/>
      <c r="FT655" s="433"/>
      <c r="FU655" s="433"/>
      <c r="FV655" s="433"/>
      <c r="FW655" s="433"/>
      <c r="FX655" s="433"/>
      <c r="FY655" s="433"/>
      <c r="FZ655" s="433"/>
      <c r="GA655" s="433"/>
      <c r="GB655" s="433"/>
      <c r="GC655" s="433"/>
      <c r="GD655" s="433"/>
      <c r="GE655" s="433"/>
      <c r="GF655" s="433"/>
      <c r="GG655" s="241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436"/>
      <c r="HJ655" s="65"/>
      <c r="HK655" s="436"/>
      <c r="HL655" s="37"/>
      <c r="HM655" s="65"/>
      <c r="HN655" s="436"/>
      <c r="HO655" s="134"/>
      <c r="HP655" s="25"/>
      <c r="HQ655" s="436"/>
      <c r="HR655" s="45"/>
      <c r="HS655" s="29"/>
      <c r="HT655" s="25"/>
      <c r="HU655" s="25"/>
      <c r="HV655" s="25"/>
      <c r="HX655" s="432"/>
      <c r="IG655" s="432"/>
      <c r="IH655" s="432"/>
      <c r="II655" s="432"/>
      <c r="IJ655" s="432"/>
      <c r="IK655" s="432"/>
      <c r="IL655" s="432"/>
      <c r="IM655" s="432"/>
      <c r="IN655" s="432"/>
      <c r="IO655" s="432"/>
      <c r="IP655" s="432"/>
      <c r="IQ655" s="432"/>
      <c r="IR655" s="432"/>
      <c r="IS655" s="432"/>
      <c r="IT655" s="432"/>
      <c r="IU655" s="432"/>
      <c r="IV655" s="432"/>
      <c r="IW655" s="432"/>
      <c r="IX655" s="432"/>
      <c r="IY655" s="432"/>
      <c r="IZ655" s="432"/>
      <c r="JA655" s="432"/>
      <c r="JB655" s="432"/>
      <c r="JC655" s="432"/>
      <c r="JD655" s="432"/>
      <c r="JE655" s="432"/>
      <c r="JF655" s="432"/>
      <c r="JG655" s="432"/>
      <c r="JH655" s="432"/>
      <c r="JI655" s="432"/>
      <c r="JJ655" s="432"/>
      <c r="JK655" s="432"/>
      <c r="JL655" s="432"/>
      <c r="JM655" s="432"/>
      <c r="JN655" s="432"/>
      <c r="JO655" s="432"/>
      <c r="JP655" s="432"/>
      <c r="JQ655" s="432"/>
      <c r="JR655" s="432"/>
      <c r="JS655" s="432"/>
      <c r="JT655" s="432"/>
      <c r="JU655" s="432"/>
    </row>
    <row r="656" spans="1:281" s="27" customFormat="1" ht="15" hidden="1" customHeight="1" x14ac:dyDescent="0.25">
      <c r="A656" s="432"/>
      <c r="B656" s="242"/>
      <c r="C656" s="29"/>
      <c r="D656" s="53"/>
      <c r="E656" s="29"/>
      <c r="F656" s="25"/>
      <c r="G656" s="121"/>
      <c r="I656" s="29"/>
      <c r="K656" s="52"/>
      <c r="M656" s="25"/>
      <c r="N656" s="55"/>
      <c r="P656" s="29"/>
      <c r="R656" s="29"/>
      <c r="T656" s="21"/>
      <c r="U656" s="21"/>
      <c r="V656" s="83"/>
      <c r="W656" s="83"/>
      <c r="X656" s="21"/>
      <c r="Y656" s="83"/>
      <c r="Z656" s="83"/>
      <c r="AA656" s="21"/>
      <c r="AB656" s="83"/>
      <c r="AC656" s="83"/>
      <c r="AD656" s="21"/>
      <c r="AE656" s="83"/>
      <c r="AF656" s="83"/>
      <c r="AG656" s="21"/>
      <c r="AH656" s="83"/>
      <c r="AI656" s="83"/>
      <c r="AJ656" s="21"/>
      <c r="AK656" s="83"/>
      <c r="AL656" s="83"/>
      <c r="AM656" s="21"/>
      <c r="AN656" s="83"/>
      <c r="AO656" s="83"/>
      <c r="AP656" s="21"/>
      <c r="AQ656" s="83"/>
      <c r="AR656" s="83"/>
      <c r="AS656" s="21"/>
      <c r="AT656" s="25"/>
      <c r="AU656" s="25"/>
      <c r="AV656" s="29"/>
      <c r="AW656" s="25"/>
      <c r="AX656" s="128"/>
      <c r="AY656" s="57"/>
      <c r="AZ656" s="6"/>
      <c r="BA656" s="54"/>
      <c r="BB656" s="54"/>
      <c r="BC656" s="6"/>
      <c r="BD656" s="54"/>
      <c r="BE656" s="54"/>
      <c r="BF656" s="121"/>
      <c r="BG656" s="54"/>
      <c r="BH656" s="28"/>
      <c r="BI656" s="128"/>
      <c r="BJ656" s="54"/>
      <c r="BK656" s="28"/>
      <c r="BL656" s="128"/>
      <c r="BM656" s="54"/>
      <c r="BN656" s="28"/>
      <c r="BO656" s="121"/>
      <c r="BP656" s="132"/>
      <c r="BQ656" s="56"/>
      <c r="BR656" s="25"/>
      <c r="BS656" s="25"/>
      <c r="BU656" s="121"/>
      <c r="BV656" s="25"/>
      <c r="BW656" s="242"/>
      <c r="BX656" s="121"/>
      <c r="BY656" s="25"/>
      <c r="CA656" s="121"/>
      <c r="CB656" s="25"/>
      <c r="CD656" s="121"/>
      <c r="CF656" s="28"/>
      <c r="CH656" s="241"/>
      <c r="CI656" s="28"/>
      <c r="CK656" s="433"/>
      <c r="CM656" s="121"/>
      <c r="CN656" s="241"/>
      <c r="CO656" s="241"/>
      <c r="CP656" s="241"/>
      <c r="CQ656" s="725"/>
      <c r="CR656" s="241"/>
      <c r="CS656" s="433"/>
      <c r="CT656" s="241"/>
      <c r="CU656" s="241"/>
      <c r="CV656" s="241"/>
      <c r="CW656" s="54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1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436"/>
      <c r="FJ656" s="668"/>
      <c r="FK656" s="668"/>
      <c r="FL656" s="668"/>
      <c r="FM656" s="668"/>
      <c r="FN656" s="668"/>
      <c r="FO656" s="668"/>
      <c r="FP656" s="668"/>
      <c r="FQ656" s="668"/>
      <c r="FR656" s="668"/>
      <c r="FS656" s="433"/>
      <c r="FT656" s="433"/>
      <c r="FU656" s="433"/>
      <c r="FV656" s="433"/>
      <c r="FW656" s="433"/>
      <c r="FX656" s="433"/>
      <c r="FY656" s="433"/>
      <c r="FZ656" s="433"/>
      <c r="GA656" s="433"/>
      <c r="GB656" s="433"/>
      <c r="GC656" s="433"/>
      <c r="GD656" s="433"/>
      <c r="GE656" s="433"/>
      <c r="GF656" s="433"/>
      <c r="GG656" s="241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436"/>
      <c r="HJ656" s="65"/>
      <c r="HK656" s="436"/>
      <c r="HL656" s="37"/>
      <c r="HM656" s="65"/>
      <c r="HN656" s="436"/>
      <c r="HO656" s="134"/>
      <c r="HP656" s="25"/>
      <c r="HQ656" s="436"/>
      <c r="HR656" s="45"/>
      <c r="HS656" s="29"/>
      <c r="HT656" s="25"/>
      <c r="HU656" s="25"/>
      <c r="HV656" s="25"/>
      <c r="HX656" s="432"/>
      <c r="IG656" s="432"/>
      <c r="IH656" s="432"/>
      <c r="II656" s="432"/>
      <c r="IJ656" s="432"/>
      <c r="IK656" s="432"/>
      <c r="IL656" s="432"/>
      <c r="IM656" s="432"/>
      <c r="IN656" s="432"/>
      <c r="IO656" s="432"/>
      <c r="IP656" s="432"/>
      <c r="IQ656" s="432"/>
      <c r="IR656" s="432"/>
      <c r="IS656" s="432"/>
      <c r="IT656" s="432"/>
      <c r="IU656" s="432"/>
      <c r="IV656" s="432"/>
      <c r="IW656" s="432"/>
      <c r="IX656" s="432"/>
      <c r="IY656" s="432"/>
      <c r="IZ656" s="432"/>
      <c r="JA656" s="432"/>
      <c r="JB656" s="432"/>
      <c r="JC656" s="432"/>
      <c r="JD656" s="432"/>
      <c r="JE656" s="432"/>
      <c r="JF656" s="432"/>
      <c r="JG656" s="432"/>
      <c r="JH656" s="432"/>
      <c r="JI656" s="432"/>
      <c r="JJ656" s="432"/>
      <c r="JK656" s="432"/>
      <c r="JL656" s="432"/>
      <c r="JM656" s="432"/>
      <c r="JN656" s="432"/>
      <c r="JO656" s="432"/>
      <c r="JP656" s="432"/>
      <c r="JQ656" s="432"/>
      <c r="JR656" s="432"/>
      <c r="JS656" s="432"/>
      <c r="JT656" s="432"/>
      <c r="JU656" s="432"/>
    </row>
    <row r="657" spans="1:281" s="27" customFormat="1" ht="15" hidden="1" customHeight="1" x14ac:dyDescent="0.25">
      <c r="A657" s="432"/>
      <c r="B657" s="242"/>
      <c r="C657" s="29"/>
      <c r="D657" s="53"/>
      <c r="E657" s="29"/>
      <c r="F657" s="25"/>
      <c r="G657" s="121"/>
      <c r="I657" s="29"/>
      <c r="K657" s="52"/>
      <c r="M657" s="25"/>
      <c r="N657" s="55"/>
      <c r="P657" s="29"/>
      <c r="R657" s="29"/>
      <c r="T657" s="21"/>
      <c r="U657" s="21"/>
      <c r="V657" s="83"/>
      <c r="W657" s="83"/>
      <c r="X657" s="21"/>
      <c r="Y657" s="83"/>
      <c r="Z657" s="83"/>
      <c r="AA657" s="21"/>
      <c r="AB657" s="83"/>
      <c r="AC657" s="83"/>
      <c r="AD657" s="21"/>
      <c r="AE657" s="83"/>
      <c r="AF657" s="83"/>
      <c r="AG657" s="21"/>
      <c r="AH657" s="83"/>
      <c r="AI657" s="83"/>
      <c r="AJ657" s="21"/>
      <c r="AK657" s="83"/>
      <c r="AL657" s="83"/>
      <c r="AM657" s="21"/>
      <c r="AN657" s="83"/>
      <c r="AO657" s="83"/>
      <c r="AP657" s="21"/>
      <c r="AQ657" s="83"/>
      <c r="AR657" s="83"/>
      <c r="AS657" s="21"/>
      <c r="AT657" s="25"/>
      <c r="AU657" s="25"/>
      <c r="AV657" s="29"/>
      <c r="AW657" s="25"/>
      <c r="AX657" s="128"/>
      <c r="AY657" s="57"/>
      <c r="AZ657" s="6"/>
      <c r="BA657" s="54"/>
      <c r="BB657" s="54"/>
      <c r="BC657" s="6"/>
      <c r="BD657" s="54"/>
      <c r="BE657" s="54"/>
      <c r="BF657" s="121"/>
      <c r="BG657" s="54"/>
      <c r="BH657" s="28"/>
      <c r="BI657" s="128"/>
      <c r="BJ657" s="54"/>
      <c r="BK657" s="28"/>
      <c r="BL657" s="128"/>
      <c r="BM657" s="54"/>
      <c r="BN657" s="28"/>
      <c r="BO657" s="121"/>
      <c r="BP657" s="132"/>
      <c r="BQ657" s="56"/>
      <c r="BR657" s="25"/>
      <c r="BS657" s="25"/>
      <c r="BU657" s="121"/>
      <c r="BV657" s="25"/>
      <c r="BW657" s="242"/>
      <c r="BX657" s="121"/>
      <c r="BY657" s="25"/>
      <c r="CA657" s="121"/>
      <c r="CB657" s="25"/>
      <c r="CD657" s="121"/>
      <c r="CF657" s="28"/>
      <c r="CH657" s="241"/>
      <c r="CI657" s="28"/>
      <c r="CK657" s="433"/>
      <c r="CM657" s="121"/>
      <c r="CN657" s="241"/>
      <c r="CO657" s="241"/>
      <c r="CP657" s="241"/>
      <c r="CQ657" s="725"/>
      <c r="CR657" s="241"/>
      <c r="CS657" s="433"/>
      <c r="CT657" s="241"/>
      <c r="CU657" s="241"/>
      <c r="CV657" s="241"/>
      <c r="CW657" s="54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436"/>
      <c r="FJ657" s="668"/>
      <c r="FK657" s="668"/>
      <c r="FL657" s="668"/>
      <c r="FM657" s="668"/>
      <c r="FN657" s="668"/>
      <c r="FO657" s="668"/>
      <c r="FP657" s="668"/>
      <c r="FQ657" s="668"/>
      <c r="FR657" s="668"/>
      <c r="FS657" s="433"/>
      <c r="FT657" s="433"/>
      <c r="FU657" s="433"/>
      <c r="FV657" s="433"/>
      <c r="FW657" s="433"/>
      <c r="FX657" s="433"/>
      <c r="FY657" s="433"/>
      <c r="FZ657" s="433"/>
      <c r="GA657" s="433"/>
      <c r="GB657" s="433"/>
      <c r="GC657" s="433"/>
      <c r="GD657" s="433"/>
      <c r="GE657" s="433"/>
      <c r="GF657" s="433"/>
      <c r="GG657" s="241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436"/>
      <c r="HJ657" s="65"/>
      <c r="HK657" s="436"/>
      <c r="HL657" s="37"/>
      <c r="HM657" s="65"/>
      <c r="HN657" s="436"/>
      <c r="HO657" s="134"/>
      <c r="HP657" s="25"/>
      <c r="HQ657" s="436"/>
      <c r="HR657" s="45"/>
      <c r="HS657" s="29"/>
      <c r="HT657" s="25"/>
      <c r="HU657" s="25"/>
      <c r="HV657" s="25"/>
      <c r="HX657" s="432"/>
      <c r="IG657" s="432"/>
      <c r="IH657" s="432"/>
      <c r="II657" s="432"/>
      <c r="IJ657" s="432"/>
      <c r="IK657" s="432"/>
      <c r="IL657" s="432"/>
      <c r="IM657" s="432"/>
      <c r="IN657" s="432"/>
      <c r="IO657" s="432"/>
      <c r="IP657" s="432"/>
      <c r="IQ657" s="432"/>
      <c r="IR657" s="432"/>
      <c r="IS657" s="432"/>
      <c r="IT657" s="432"/>
      <c r="IU657" s="432"/>
      <c r="IV657" s="432"/>
      <c r="IW657" s="432"/>
      <c r="IX657" s="432"/>
      <c r="IY657" s="432"/>
      <c r="IZ657" s="432"/>
      <c r="JA657" s="432"/>
      <c r="JB657" s="432"/>
      <c r="JC657" s="432"/>
      <c r="JD657" s="432"/>
      <c r="JE657" s="432"/>
      <c r="JF657" s="432"/>
      <c r="JG657" s="432"/>
      <c r="JH657" s="432"/>
      <c r="JI657" s="432"/>
      <c r="JJ657" s="432"/>
      <c r="JK657" s="432"/>
      <c r="JL657" s="432"/>
      <c r="JM657" s="432"/>
      <c r="JN657" s="432"/>
      <c r="JO657" s="432"/>
      <c r="JP657" s="432"/>
      <c r="JQ657" s="432"/>
      <c r="JR657" s="432"/>
      <c r="JS657" s="432"/>
      <c r="JT657" s="432"/>
      <c r="JU657" s="432"/>
    </row>
    <row r="658" spans="1:281" s="27" customFormat="1" ht="15" hidden="1" customHeight="1" x14ac:dyDescent="0.25">
      <c r="A658" s="432"/>
      <c r="B658" s="242"/>
      <c r="C658" s="29"/>
      <c r="D658" s="53"/>
      <c r="E658" s="29"/>
      <c r="F658" s="25"/>
      <c r="G658" s="121"/>
      <c r="I658" s="29"/>
      <c r="K658" s="52"/>
      <c r="M658" s="25"/>
      <c r="N658" s="55"/>
      <c r="P658" s="29"/>
      <c r="R658" s="29"/>
      <c r="T658" s="21"/>
      <c r="U658" s="21"/>
      <c r="V658" s="83"/>
      <c r="W658" s="83"/>
      <c r="X658" s="21"/>
      <c r="Y658" s="83"/>
      <c r="Z658" s="83"/>
      <c r="AA658" s="21"/>
      <c r="AB658" s="83"/>
      <c r="AC658" s="83"/>
      <c r="AD658" s="21"/>
      <c r="AE658" s="83"/>
      <c r="AF658" s="83"/>
      <c r="AG658" s="21"/>
      <c r="AH658" s="83"/>
      <c r="AI658" s="83"/>
      <c r="AJ658" s="21"/>
      <c r="AK658" s="83"/>
      <c r="AL658" s="83"/>
      <c r="AM658" s="21"/>
      <c r="AN658" s="83"/>
      <c r="AO658" s="83"/>
      <c r="AP658" s="21"/>
      <c r="AQ658" s="83"/>
      <c r="AR658" s="83"/>
      <c r="AS658" s="21"/>
      <c r="AT658" s="25"/>
      <c r="AU658" s="25"/>
      <c r="AV658" s="29"/>
      <c r="AW658" s="25"/>
      <c r="AX658" s="128"/>
      <c r="AY658" s="57"/>
      <c r="AZ658" s="6"/>
      <c r="BA658" s="54"/>
      <c r="BB658" s="54"/>
      <c r="BC658" s="6"/>
      <c r="BD658" s="54"/>
      <c r="BE658" s="54"/>
      <c r="BF658" s="121"/>
      <c r="BG658" s="54"/>
      <c r="BH658" s="28"/>
      <c r="BI658" s="128"/>
      <c r="BJ658" s="54"/>
      <c r="BK658" s="28"/>
      <c r="BL658" s="128"/>
      <c r="BM658" s="54"/>
      <c r="BN658" s="28"/>
      <c r="BO658" s="121"/>
      <c r="BP658" s="132"/>
      <c r="BQ658" s="56"/>
      <c r="BR658" s="25"/>
      <c r="BS658" s="25"/>
      <c r="BU658" s="121"/>
      <c r="BV658" s="25"/>
      <c r="BW658" s="242"/>
      <c r="BX658" s="121"/>
      <c r="BY658" s="25"/>
      <c r="CA658" s="121"/>
      <c r="CB658" s="25"/>
      <c r="CD658" s="121"/>
      <c r="CF658" s="28"/>
      <c r="CH658" s="241"/>
      <c r="CI658" s="28"/>
      <c r="CK658" s="433"/>
      <c r="CM658" s="121"/>
      <c r="CN658" s="241"/>
      <c r="CO658" s="241"/>
      <c r="CP658" s="241"/>
      <c r="CQ658" s="725"/>
      <c r="CR658" s="241"/>
      <c r="CS658" s="433"/>
      <c r="CT658" s="241"/>
      <c r="CU658" s="241"/>
      <c r="CV658" s="241"/>
      <c r="CW658" s="54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436"/>
      <c r="FJ658" s="668"/>
      <c r="FK658" s="668"/>
      <c r="FL658" s="668"/>
      <c r="FM658" s="668"/>
      <c r="FN658" s="668"/>
      <c r="FO658" s="668"/>
      <c r="FP658" s="668"/>
      <c r="FQ658" s="668"/>
      <c r="FR658" s="668"/>
      <c r="FS658" s="433"/>
      <c r="FT658" s="433"/>
      <c r="FU658" s="433"/>
      <c r="FV658" s="433"/>
      <c r="FW658" s="433"/>
      <c r="FX658" s="433"/>
      <c r="FY658" s="433"/>
      <c r="FZ658" s="433"/>
      <c r="GA658" s="433"/>
      <c r="GB658" s="433"/>
      <c r="GC658" s="433"/>
      <c r="GD658" s="433"/>
      <c r="GE658" s="433"/>
      <c r="GF658" s="433"/>
      <c r="GG658" s="241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436"/>
      <c r="HJ658" s="65"/>
      <c r="HK658" s="436"/>
      <c r="HL658" s="37"/>
      <c r="HM658" s="65"/>
      <c r="HN658" s="436"/>
      <c r="HO658" s="134"/>
      <c r="HP658" s="25"/>
      <c r="HQ658" s="436"/>
      <c r="HR658" s="45"/>
      <c r="HS658" s="29"/>
      <c r="HT658" s="25"/>
      <c r="HU658" s="25"/>
      <c r="HV658" s="25"/>
      <c r="HX658" s="432"/>
      <c r="IG658" s="432"/>
      <c r="IH658" s="432"/>
      <c r="II658" s="432"/>
      <c r="IJ658" s="432"/>
      <c r="IK658" s="432"/>
      <c r="IL658" s="432"/>
      <c r="IM658" s="432"/>
      <c r="IN658" s="432"/>
      <c r="IO658" s="432"/>
      <c r="IP658" s="432"/>
      <c r="IQ658" s="432"/>
      <c r="IR658" s="432"/>
      <c r="IS658" s="432"/>
      <c r="IT658" s="432"/>
      <c r="IU658" s="432"/>
      <c r="IV658" s="432"/>
      <c r="IW658" s="432"/>
      <c r="IX658" s="432"/>
      <c r="IY658" s="432"/>
      <c r="IZ658" s="432"/>
      <c r="JA658" s="432"/>
      <c r="JB658" s="432"/>
      <c r="JC658" s="432"/>
      <c r="JD658" s="432"/>
      <c r="JE658" s="432"/>
      <c r="JF658" s="432"/>
      <c r="JG658" s="432"/>
      <c r="JH658" s="432"/>
      <c r="JI658" s="432"/>
      <c r="JJ658" s="432"/>
      <c r="JK658" s="432"/>
      <c r="JL658" s="432"/>
      <c r="JM658" s="432"/>
      <c r="JN658" s="432"/>
      <c r="JO658" s="432"/>
      <c r="JP658" s="432"/>
      <c r="JQ658" s="432"/>
      <c r="JR658" s="432"/>
      <c r="JS658" s="432"/>
      <c r="JT658" s="432"/>
      <c r="JU658" s="432"/>
    </row>
    <row r="659" spans="1:281" s="27" customFormat="1" ht="15" hidden="1" customHeight="1" x14ac:dyDescent="0.25">
      <c r="A659" s="432"/>
      <c r="B659" s="242"/>
      <c r="C659" s="29"/>
      <c r="D659" s="53"/>
      <c r="E659" s="29"/>
      <c r="F659" s="25"/>
      <c r="G659" s="121"/>
      <c r="I659" s="29"/>
      <c r="K659" s="52"/>
      <c r="M659" s="25"/>
      <c r="N659" s="55"/>
      <c r="P659" s="29"/>
      <c r="R659" s="29"/>
      <c r="T659" s="21"/>
      <c r="U659" s="21"/>
      <c r="V659" s="83"/>
      <c r="W659" s="83"/>
      <c r="X659" s="21"/>
      <c r="Y659" s="83"/>
      <c r="Z659" s="83"/>
      <c r="AA659" s="21"/>
      <c r="AB659" s="83"/>
      <c r="AC659" s="83"/>
      <c r="AD659" s="21"/>
      <c r="AE659" s="83"/>
      <c r="AF659" s="83"/>
      <c r="AG659" s="21"/>
      <c r="AH659" s="83"/>
      <c r="AI659" s="83"/>
      <c r="AJ659" s="21"/>
      <c r="AK659" s="83"/>
      <c r="AL659" s="83"/>
      <c r="AM659" s="21"/>
      <c r="AN659" s="83"/>
      <c r="AO659" s="83"/>
      <c r="AP659" s="21"/>
      <c r="AQ659" s="83"/>
      <c r="AR659" s="83"/>
      <c r="AS659" s="21"/>
      <c r="AT659" s="25"/>
      <c r="AU659" s="25"/>
      <c r="AV659" s="29"/>
      <c r="AW659" s="25"/>
      <c r="AX659" s="128"/>
      <c r="AY659" s="57"/>
      <c r="AZ659" s="6"/>
      <c r="BA659" s="54"/>
      <c r="BB659" s="54"/>
      <c r="BC659" s="6"/>
      <c r="BD659" s="54"/>
      <c r="BE659" s="54"/>
      <c r="BF659" s="121"/>
      <c r="BG659" s="54"/>
      <c r="BH659" s="28"/>
      <c r="BI659" s="128"/>
      <c r="BJ659" s="54"/>
      <c r="BK659" s="28"/>
      <c r="BL659" s="128"/>
      <c r="BM659" s="54"/>
      <c r="BN659" s="28"/>
      <c r="BO659" s="121"/>
      <c r="BP659" s="132"/>
      <c r="BQ659" s="56"/>
      <c r="BR659" s="25"/>
      <c r="BS659" s="25"/>
      <c r="BU659" s="121"/>
      <c r="BV659" s="25"/>
      <c r="BW659" s="242"/>
      <c r="BX659" s="121"/>
      <c r="BY659" s="25"/>
      <c r="CA659" s="121"/>
      <c r="CB659" s="25"/>
      <c r="CD659" s="121"/>
      <c r="CF659" s="28"/>
      <c r="CH659" s="241"/>
      <c r="CI659" s="28"/>
      <c r="CK659" s="433"/>
      <c r="CM659" s="121"/>
      <c r="CN659" s="241"/>
      <c r="CO659" s="241"/>
      <c r="CP659" s="241"/>
      <c r="CQ659" s="725"/>
      <c r="CR659" s="241"/>
      <c r="CS659" s="433"/>
      <c r="CT659" s="241"/>
      <c r="CU659" s="241"/>
      <c r="CV659" s="241"/>
      <c r="CW659" s="54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436"/>
      <c r="FJ659" s="668"/>
      <c r="FK659" s="668"/>
      <c r="FL659" s="668"/>
      <c r="FM659" s="668"/>
      <c r="FN659" s="668"/>
      <c r="FO659" s="668"/>
      <c r="FP659" s="668"/>
      <c r="FQ659" s="668"/>
      <c r="FR659" s="668"/>
      <c r="FS659" s="433"/>
      <c r="FT659" s="433"/>
      <c r="FU659" s="433"/>
      <c r="FV659" s="433"/>
      <c r="FW659" s="433"/>
      <c r="FX659" s="433"/>
      <c r="FY659" s="433"/>
      <c r="FZ659" s="433"/>
      <c r="GA659" s="433"/>
      <c r="GB659" s="433"/>
      <c r="GC659" s="433"/>
      <c r="GD659" s="433"/>
      <c r="GE659" s="433"/>
      <c r="GF659" s="433"/>
      <c r="GG659" s="241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436"/>
      <c r="HJ659" s="65"/>
      <c r="HK659" s="436"/>
      <c r="HL659" s="37"/>
      <c r="HM659" s="65"/>
      <c r="HN659" s="436"/>
      <c r="HO659" s="134"/>
      <c r="HP659" s="25"/>
      <c r="HQ659" s="436"/>
      <c r="HR659" s="45"/>
      <c r="HS659" s="29"/>
      <c r="HT659" s="25"/>
      <c r="HU659" s="25"/>
      <c r="HV659" s="25"/>
      <c r="HX659" s="432"/>
      <c r="IG659" s="432"/>
      <c r="IH659" s="432"/>
      <c r="II659" s="432"/>
      <c r="IJ659" s="432"/>
      <c r="IK659" s="432"/>
      <c r="IL659" s="432"/>
      <c r="IM659" s="432"/>
      <c r="IN659" s="432"/>
      <c r="IO659" s="432"/>
      <c r="IP659" s="432"/>
      <c r="IQ659" s="432"/>
      <c r="IR659" s="432"/>
      <c r="IS659" s="432"/>
      <c r="IT659" s="432"/>
      <c r="IU659" s="432"/>
      <c r="IV659" s="432"/>
      <c r="IW659" s="432"/>
      <c r="IX659" s="432"/>
      <c r="IY659" s="432"/>
      <c r="IZ659" s="432"/>
      <c r="JA659" s="432"/>
      <c r="JB659" s="432"/>
      <c r="JC659" s="432"/>
      <c r="JD659" s="432"/>
      <c r="JE659" s="432"/>
      <c r="JF659" s="432"/>
      <c r="JG659" s="432"/>
      <c r="JH659" s="432"/>
      <c r="JI659" s="432"/>
      <c r="JJ659" s="432"/>
      <c r="JK659" s="432"/>
      <c r="JL659" s="432"/>
      <c r="JM659" s="432"/>
      <c r="JN659" s="432"/>
      <c r="JO659" s="432"/>
      <c r="JP659" s="432"/>
      <c r="JQ659" s="432"/>
      <c r="JR659" s="432"/>
      <c r="JS659" s="432"/>
      <c r="JT659" s="432"/>
      <c r="JU659" s="432"/>
    </row>
    <row r="660" spans="1:281" s="27" customFormat="1" ht="15" hidden="1" customHeight="1" x14ac:dyDescent="0.25">
      <c r="A660" s="432"/>
      <c r="B660" s="242"/>
      <c r="C660" s="29"/>
      <c r="D660" s="53"/>
      <c r="E660" s="29"/>
      <c r="F660" s="25"/>
      <c r="G660" s="121"/>
      <c r="I660" s="29"/>
      <c r="K660" s="52"/>
      <c r="M660" s="25"/>
      <c r="N660" s="55"/>
      <c r="P660" s="29"/>
      <c r="R660" s="29"/>
      <c r="T660" s="21"/>
      <c r="U660" s="21"/>
      <c r="V660" s="83"/>
      <c r="W660" s="83"/>
      <c r="X660" s="21"/>
      <c r="Y660" s="83"/>
      <c r="Z660" s="83"/>
      <c r="AA660" s="21"/>
      <c r="AB660" s="83"/>
      <c r="AC660" s="83"/>
      <c r="AD660" s="21"/>
      <c r="AE660" s="83"/>
      <c r="AF660" s="83"/>
      <c r="AG660" s="21"/>
      <c r="AH660" s="83"/>
      <c r="AI660" s="83"/>
      <c r="AJ660" s="21"/>
      <c r="AK660" s="83"/>
      <c r="AL660" s="83"/>
      <c r="AM660" s="21"/>
      <c r="AN660" s="83"/>
      <c r="AO660" s="83"/>
      <c r="AP660" s="21"/>
      <c r="AQ660" s="83"/>
      <c r="AR660" s="83"/>
      <c r="AS660" s="21"/>
      <c r="AT660" s="25"/>
      <c r="AU660" s="25"/>
      <c r="AV660" s="29"/>
      <c r="AW660" s="25"/>
      <c r="AX660" s="128"/>
      <c r="AY660" s="57"/>
      <c r="AZ660" s="6"/>
      <c r="BA660" s="54"/>
      <c r="BB660" s="54"/>
      <c r="BC660" s="6"/>
      <c r="BD660" s="54"/>
      <c r="BE660" s="54"/>
      <c r="BF660" s="121"/>
      <c r="BG660" s="54"/>
      <c r="BH660" s="28"/>
      <c r="BI660" s="128"/>
      <c r="BJ660" s="54"/>
      <c r="BK660" s="28"/>
      <c r="BL660" s="128"/>
      <c r="BM660" s="54"/>
      <c r="BN660" s="28"/>
      <c r="BO660" s="121"/>
      <c r="BP660" s="132"/>
      <c r="BQ660" s="56"/>
      <c r="BR660" s="25"/>
      <c r="BS660" s="25"/>
      <c r="BU660" s="121"/>
      <c r="BV660" s="25"/>
      <c r="BW660" s="242"/>
      <c r="BX660" s="121"/>
      <c r="BY660" s="25"/>
      <c r="CA660" s="121"/>
      <c r="CB660" s="25"/>
      <c r="CD660" s="121"/>
      <c r="CF660" s="28"/>
      <c r="CH660" s="241"/>
      <c r="CI660" s="28"/>
      <c r="CK660" s="433"/>
      <c r="CM660" s="121"/>
      <c r="CN660" s="241"/>
      <c r="CO660" s="241"/>
      <c r="CP660" s="241"/>
      <c r="CQ660" s="725"/>
      <c r="CR660" s="241"/>
      <c r="CS660" s="433"/>
      <c r="CT660" s="241"/>
      <c r="CU660" s="241"/>
      <c r="CV660" s="241"/>
      <c r="CW660" s="54"/>
      <c r="CX660" s="241"/>
      <c r="CY660" s="241"/>
      <c r="CZ660" s="241"/>
      <c r="DA660" s="241"/>
      <c r="DB660" s="241"/>
      <c r="DC660" s="241"/>
      <c r="DD660" s="241"/>
      <c r="DE660" s="241"/>
      <c r="DF660" s="241"/>
      <c r="DG660" s="241"/>
      <c r="DH660" s="241"/>
      <c r="DI660" s="241"/>
      <c r="DJ660" s="241"/>
      <c r="DK660" s="241"/>
      <c r="DL660" s="241"/>
      <c r="DM660" s="241"/>
      <c r="DN660" s="241"/>
      <c r="DO660" s="241"/>
      <c r="DP660" s="241"/>
      <c r="DQ660" s="241"/>
      <c r="DR660" s="241"/>
      <c r="DS660" s="241"/>
      <c r="DT660" s="241"/>
      <c r="DU660" s="241"/>
      <c r="DV660" s="241"/>
      <c r="DW660" s="241"/>
      <c r="DX660" s="241"/>
      <c r="DY660" s="241"/>
      <c r="DZ660" s="241"/>
      <c r="EA660" s="241"/>
      <c r="EB660" s="241"/>
      <c r="EC660" s="241"/>
      <c r="ED660" s="241"/>
      <c r="EE660" s="241"/>
      <c r="EF660" s="241"/>
      <c r="EG660" s="241"/>
      <c r="EH660" s="241"/>
      <c r="EI660" s="241"/>
      <c r="EJ660" s="241"/>
      <c r="EK660" s="241"/>
      <c r="EL660" s="241"/>
      <c r="EM660" s="241"/>
      <c r="EN660" s="241"/>
      <c r="EO660" s="241"/>
      <c r="EP660" s="241"/>
      <c r="EQ660" s="241"/>
      <c r="ER660" s="241"/>
      <c r="ES660" s="241"/>
      <c r="ET660" s="241"/>
      <c r="EU660" s="241"/>
      <c r="EV660" s="241"/>
      <c r="EW660" s="241"/>
      <c r="EX660" s="241"/>
      <c r="EY660" s="241"/>
      <c r="EZ660" s="241"/>
      <c r="FA660" s="241"/>
      <c r="FB660" s="241"/>
      <c r="FC660" s="241"/>
      <c r="FD660" s="241"/>
      <c r="FE660" s="241"/>
      <c r="FF660" s="241"/>
      <c r="FG660" s="241"/>
      <c r="FH660" s="241"/>
      <c r="FI660" s="436"/>
      <c r="FJ660" s="668"/>
      <c r="FK660" s="668"/>
      <c r="FL660" s="668"/>
      <c r="FM660" s="668"/>
      <c r="FN660" s="668"/>
      <c r="FO660" s="668"/>
      <c r="FP660" s="668"/>
      <c r="FQ660" s="668"/>
      <c r="FR660" s="668"/>
      <c r="FS660" s="433"/>
      <c r="FT660" s="433"/>
      <c r="FU660" s="433"/>
      <c r="FV660" s="433"/>
      <c r="FW660" s="433"/>
      <c r="FX660" s="433"/>
      <c r="FY660" s="433"/>
      <c r="FZ660" s="433"/>
      <c r="GA660" s="433"/>
      <c r="GB660" s="433"/>
      <c r="GC660" s="433"/>
      <c r="GD660" s="433"/>
      <c r="GE660" s="433"/>
      <c r="GF660" s="433"/>
      <c r="GG660" s="241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436"/>
      <c r="HJ660" s="65"/>
      <c r="HK660" s="436"/>
      <c r="HL660" s="37"/>
      <c r="HM660" s="65"/>
      <c r="HN660" s="436"/>
      <c r="HO660" s="134"/>
      <c r="HP660" s="25"/>
      <c r="HQ660" s="436"/>
      <c r="HR660" s="45"/>
      <c r="HS660" s="29"/>
      <c r="HT660" s="25"/>
      <c r="HU660" s="25"/>
      <c r="HV660" s="25"/>
      <c r="HX660" s="432"/>
      <c r="IG660" s="432"/>
      <c r="IH660" s="432"/>
      <c r="II660" s="432"/>
      <c r="IJ660" s="432"/>
      <c r="IK660" s="432"/>
      <c r="IL660" s="432"/>
      <c r="IM660" s="432"/>
      <c r="IN660" s="432"/>
      <c r="IO660" s="432"/>
      <c r="IP660" s="432"/>
      <c r="IQ660" s="432"/>
      <c r="IR660" s="432"/>
      <c r="IS660" s="432"/>
      <c r="IT660" s="432"/>
      <c r="IU660" s="432"/>
      <c r="IV660" s="432"/>
      <c r="IW660" s="432"/>
      <c r="IX660" s="432"/>
      <c r="IY660" s="432"/>
      <c r="IZ660" s="432"/>
      <c r="JA660" s="432"/>
      <c r="JB660" s="432"/>
      <c r="JC660" s="432"/>
      <c r="JD660" s="432"/>
      <c r="JE660" s="432"/>
      <c r="JF660" s="432"/>
      <c r="JG660" s="432"/>
      <c r="JH660" s="432"/>
      <c r="JI660" s="432"/>
      <c r="JJ660" s="432"/>
      <c r="JK660" s="432"/>
      <c r="JL660" s="432"/>
      <c r="JM660" s="432"/>
      <c r="JN660" s="432"/>
      <c r="JO660" s="432"/>
      <c r="JP660" s="432"/>
      <c r="JQ660" s="432"/>
      <c r="JR660" s="432"/>
      <c r="JS660" s="432"/>
      <c r="JT660" s="432"/>
      <c r="JU660" s="432"/>
    </row>
    <row r="661" spans="1:281" s="27" customFormat="1" ht="15" hidden="1" customHeight="1" x14ac:dyDescent="0.25">
      <c r="A661" s="432"/>
      <c r="B661" s="242"/>
      <c r="C661" s="29"/>
      <c r="D661" s="53"/>
      <c r="E661" s="29"/>
      <c r="F661" s="25"/>
      <c r="G661" s="121"/>
      <c r="I661" s="29"/>
      <c r="K661" s="52"/>
      <c r="M661" s="25"/>
      <c r="N661" s="55"/>
      <c r="P661" s="29"/>
      <c r="R661" s="29"/>
      <c r="T661" s="21"/>
      <c r="U661" s="21"/>
      <c r="V661" s="83"/>
      <c r="W661" s="83"/>
      <c r="X661" s="21"/>
      <c r="Y661" s="83"/>
      <c r="Z661" s="83"/>
      <c r="AA661" s="21"/>
      <c r="AB661" s="83"/>
      <c r="AC661" s="83"/>
      <c r="AD661" s="21"/>
      <c r="AE661" s="83"/>
      <c r="AF661" s="83"/>
      <c r="AG661" s="21"/>
      <c r="AH661" s="83"/>
      <c r="AI661" s="83"/>
      <c r="AJ661" s="21"/>
      <c r="AK661" s="83"/>
      <c r="AL661" s="83"/>
      <c r="AM661" s="21"/>
      <c r="AN661" s="83"/>
      <c r="AO661" s="83"/>
      <c r="AP661" s="21"/>
      <c r="AQ661" s="83"/>
      <c r="AR661" s="83"/>
      <c r="AS661" s="21"/>
      <c r="AT661" s="25"/>
      <c r="AU661" s="25"/>
      <c r="AV661" s="29"/>
      <c r="AW661" s="25"/>
      <c r="AX661" s="128"/>
      <c r="AY661" s="57"/>
      <c r="AZ661" s="6"/>
      <c r="BA661" s="54"/>
      <c r="BB661" s="54"/>
      <c r="BC661" s="6"/>
      <c r="BD661" s="54"/>
      <c r="BE661" s="54"/>
      <c r="BF661" s="121"/>
      <c r="BG661" s="54"/>
      <c r="BH661" s="28"/>
      <c r="BI661" s="128"/>
      <c r="BJ661" s="54"/>
      <c r="BK661" s="28"/>
      <c r="BL661" s="128"/>
      <c r="BM661" s="54"/>
      <c r="BN661" s="28"/>
      <c r="BO661" s="121"/>
      <c r="BP661" s="132"/>
      <c r="BQ661" s="56"/>
      <c r="BR661" s="25"/>
      <c r="BS661" s="25"/>
      <c r="BU661" s="121"/>
      <c r="BV661" s="25"/>
      <c r="BW661" s="242"/>
      <c r="BX661" s="121"/>
      <c r="BY661" s="25"/>
      <c r="CA661" s="121"/>
      <c r="CB661" s="25"/>
      <c r="CD661" s="121"/>
      <c r="CF661" s="28"/>
      <c r="CH661" s="241"/>
      <c r="CI661" s="28"/>
      <c r="CK661" s="433"/>
      <c r="CM661" s="121"/>
      <c r="CN661" s="241"/>
      <c r="CO661" s="241"/>
      <c r="CP661" s="241"/>
      <c r="CQ661" s="725"/>
      <c r="CR661" s="241"/>
      <c r="CS661" s="433"/>
      <c r="CT661" s="241"/>
      <c r="CU661" s="241"/>
      <c r="CV661" s="241"/>
      <c r="CW661" s="54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436"/>
      <c r="FJ661" s="668"/>
      <c r="FK661" s="668"/>
      <c r="FL661" s="668"/>
      <c r="FM661" s="668"/>
      <c r="FN661" s="668"/>
      <c r="FO661" s="668"/>
      <c r="FP661" s="668"/>
      <c r="FQ661" s="668"/>
      <c r="FR661" s="668"/>
      <c r="FS661" s="433"/>
      <c r="FT661" s="433"/>
      <c r="FU661" s="433"/>
      <c r="FV661" s="433"/>
      <c r="FW661" s="433"/>
      <c r="FX661" s="433"/>
      <c r="FY661" s="433"/>
      <c r="FZ661" s="433"/>
      <c r="GA661" s="433"/>
      <c r="GB661" s="433"/>
      <c r="GC661" s="433"/>
      <c r="GD661" s="433"/>
      <c r="GE661" s="433"/>
      <c r="GF661" s="433"/>
      <c r="GG661" s="241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436"/>
      <c r="HJ661" s="65"/>
      <c r="HK661" s="436"/>
      <c r="HL661" s="37"/>
      <c r="HM661" s="65"/>
      <c r="HN661" s="436"/>
      <c r="HO661" s="134"/>
      <c r="HP661" s="25"/>
      <c r="HQ661" s="436"/>
      <c r="HR661" s="45"/>
      <c r="HS661" s="29"/>
      <c r="HT661" s="25"/>
      <c r="HU661" s="25"/>
      <c r="HV661" s="25"/>
      <c r="HX661" s="432"/>
      <c r="IG661" s="432"/>
      <c r="IH661" s="432"/>
      <c r="II661" s="432"/>
      <c r="IJ661" s="432"/>
      <c r="IK661" s="432"/>
      <c r="IL661" s="432"/>
      <c r="IM661" s="432"/>
      <c r="IN661" s="432"/>
      <c r="IO661" s="432"/>
      <c r="IP661" s="432"/>
      <c r="IQ661" s="432"/>
      <c r="IR661" s="432"/>
      <c r="IS661" s="432"/>
      <c r="IT661" s="432"/>
      <c r="IU661" s="432"/>
      <c r="IV661" s="432"/>
      <c r="IW661" s="432"/>
      <c r="IX661" s="432"/>
      <c r="IY661" s="432"/>
      <c r="IZ661" s="432"/>
      <c r="JA661" s="432"/>
      <c r="JB661" s="432"/>
      <c r="JC661" s="432"/>
      <c r="JD661" s="432"/>
      <c r="JE661" s="432"/>
      <c r="JF661" s="432"/>
      <c r="JG661" s="432"/>
      <c r="JH661" s="432"/>
      <c r="JI661" s="432"/>
      <c r="JJ661" s="432"/>
      <c r="JK661" s="432"/>
      <c r="JL661" s="432"/>
      <c r="JM661" s="432"/>
      <c r="JN661" s="432"/>
      <c r="JO661" s="432"/>
      <c r="JP661" s="432"/>
      <c r="JQ661" s="432"/>
      <c r="JR661" s="432"/>
      <c r="JS661" s="432"/>
      <c r="JT661" s="432"/>
      <c r="JU661" s="432"/>
    </row>
    <row r="662" spans="1:281" s="27" customFormat="1" ht="15" hidden="1" customHeight="1" x14ac:dyDescent="0.25">
      <c r="A662" s="432"/>
      <c r="B662" s="242"/>
      <c r="C662" s="29"/>
      <c r="D662" s="53"/>
      <c r="E662" s="29"/>
      <c r="F662" s="25"/>
      <c r="G662" s="121"/>
      <c r="I662" s="29"/>
      <c r="K662" s="52"/>
      <c r="M662" s="25"/>
      <c r="N662" s="55"/>
      <c r="P662" s="29"/>
      <c r="R662" s="29"/>
      <c r="T662" s="21"/>
      <c r="U662" s="21"/>
      <c r="V662" s="83"/>
      <c r="W662" s="83"/>
      <c r="X662" s="21"/>
      <c r="Y662" s="83"/>
      <c r="Z662" s="83"/>
      <c r="AA662" s="21"/>
      <c r="AB662" s="83"/>
      <c r="AC662" s="83"/>
      <c r="AD662" s="21"/>
      <c r="AE662" s="83"/>
      <c r="AF662" s="83"/>
      <c r="AG662" s="21"/>
      <c r="AH662" s="83"/>
      <c r="AI662" s="83"/>
      <c r="AJ662" s="21"/>
      <c r="AK662" s="83"/>
      <c r="AL662" s="83"/>
      <c r="AM662" s="21"/>
      <c r="AN662" s="83"/>
      <c r="AO662" s="83"/>
      <c r="AP662" s="21"/>
      <c r="AQ662" s="83"/>
      <c r="AR662" s="83"/>
      <c r="AS662" s="21"/>
      <c r="AT662" s="25"/>
      <c r="AU662" s="25"/>
      <c r="AV662" s="29"/>
      <c r="AW662" s="25"/>
      <c r="AX662" s="128"/>
      <c r="AY662" s="57"/>
      <c r="AZ662" s="6"/>
      <c r="BA662" s="54"/>
      <c r="BB662" s="54"/>
      <c r="BC662" s="6"/>
      <c r="BD662" s="54"/>
      <c r="BE662" s="54"/>
      <c r="BF662" s="121"/>
      <c r="BG662" s="54"/>
      <c r="BH662" s="28"/>
      <c r="BI662" s="128"/>
      <c r="BJ662" s="54"/>
      <c r="BK662" s="28"/>
      <c r="BL662" s="128"/>
      <c r="BM662" s="54"/>
      <c r="BN662" s="28"/>
      <c r="BO662" s="121"/>
      <c r="BP662" s="132"/>
      <c r="BQ662" s="56"/>
      <c r="BR662" s="25"/>
      <c r="BS662" s="25"/>
      <c r="BU662" s="121"/>
      <c r="BV662" s="25"/>
      <c r="BW662" s="242"/>
      <c r="BX662" s="121"/>
      <c r="BY662" s="25"/>
      <c r="CA662" s="121"/>
      <c r="CB662" s="25"/>
      <c r="CD662" s="121"/>
      <c r="CF662" s="28"/>
      <c r="CH662" s="241"/>
      <c r="CI662" s="28"/>
      <c r="CK662" s="433"/>
      <c r="CM662" s="121"/>
      <c r="CN662" s="241"/>
      <c r="CO662" s="241"/>
      <c r="CP662" s="241"/>
      <c r="CQ662" s="725"/>
      <c r="CR662" s="241"/>
      <c r="CS662" s="433"/>
      <c r="CT662" s="241"/>
      <c r="CU662" s="241"/>
      <c r="CV662" s="241"/>
      <c r="CW662" s="54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436"/>
      <c r="FJ662" s="668"/>
      <c r="FK662" s="668"/>
      <c r="FL662" s="668"/>
      <c r="FM662" s="668"/>
      <c r="FN662" s="668"/>
      <c r="FO662" s="668"/>
      <c r="FP662" s="668"/>
      <c r="FQ662" s="668"/>
      <c r="FR662" s="668"/>
      <c r="FS662" s="433"/>
      <c r="FT662" s="433"/>
      <c r="FU662" s="433"/>
      <c r="FV662" s="433"/>
      <c r="FW662" s="433"/>
      <c r="FX662" s="433"/>
      <c r="FY662" s="433"/>
      <c r="FZ662" s="433"/>
      <c r="GA662" s="433"/>
      <c r="GB662" s="433"/>
      <c r="GC662" s="433"/>
      <c r="GD662" s="433"/>
      <c r="GE662" s="433"/>
      <c r="GF662" s="433"/>
      <c r="GG662" s="241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436"/>
      <c r="HJ662" s="65"/>
      <c r="HK662" s="436"/>
      <c r="HL662" s="37"/>
      <c r="HM662" s="65"/>
      <c r="HN662" s="436"/>
      <c r="HO662" s="134"/>
      <c r="HP662" s="25"/>
      <c r="HQ662" s="436"/>
      <c r="HR662" s="45"/>
      <c r="HS662" s="29"/>
      <c r="HT662" s="25"/>
      <c r="HU662" s="25"/>
      <c r="HV662" s="25"/>
      <c r="HX662" s="432"/>
      <c r="IG662" s="432"/>
      <c r="IH662" s="432"/>
      <c r="II662" s="432"/>
      <c r="IJ662" s="432"/>
      <c r="IK662" s="432"/>
      <c r="IL662" s="432"/>
      <c r="IM662" s="432"/>
      <c r="IN662" s="432"/>
      <c r="IO662" s="432"/>
      <c r="IP662" s="432"/>
      <c r="IQ662" s="432"/>
      <c r="IR662" s="432"/>
      <c r="IS662" s="432"/>
      <c r="IT662" s="432"/>
      <c r="IU662" s="432"/>
      <c r="IV662" s="432"/>
      <c r="IW662" s="432"/>
      <c r="IX662" s="432"/>
      <c r="IY662" s="432"/>
      <c r="IZ662" s="432"/>
      <c r="JA662" s="432"/>
      <c r="JB662" s="432"/>
      <c r="JC662" s="432"/>
      <c r="JD662" s="432"/>
      <c r="JE662" s="432"/>
      <c r="JF662" s="432"/>
      <c r="JG662" s="432"/>
      <c r="JH662" s="432"/>
      <c r="JI662" s="432"/>
      <c r="JJ662" s="432"/>
      <c r="JK662" s="432"/>
      <c r="JL662" s="432"/>
      <c r="JM662" s="432"/>
      <c r="JN662" s="432"/>
      <c r="JO662" s="432"/>
      <c r="JP662" s="432"/>
      <c r="JQ662" s="432"/>
      <c r="JR662" s="432"/>
      <c r="JS662" s="432"/>
      <c r="JT662" s="432"/>
      <c r="JU662" s="432"/>
    </row>
    <row r="663" spans="1:281" s="27" customFormat="1" ht="15" hidden="1" customHeight="1" x14ac:dyDescent="0.25">
      <c r="A663" s="432"/>
      <c r="B663" s="242"/>
      <c r="C663" s="29"/>
      <c r="D663" s="53"/>
      <c r="E663" s="29"/>
      <c r="F663" s="25"/>
      <c r="G663" s="121"/>
      <c r="I663" s="29"/>
      <c r="K663" s="52"/>
      <c r="M663" s="25"/>
      <c r="N663" s="55"/>
      <c r="P663" s="29"/>
      <c r="R663" s="29"/>
      <c r="T663" s="21"/>
      <c r="U663" s="21"/>
      <c r="V663" s="83"/>
      <c r="W663" s="83"/>
      <c r="X663" s="21"/>
      <c r="Y663" s="83"/>
      <c r="Z663" s="83"/>
      <c r="AA663" s="21"/>
      <c r="AB663" s="83"/>
      <c r="AC663" s="83"/>
      <c r="AD663" s="21"/>
      <c r="AE663" s="83"/>
      <c r="AF663" s="83"/>
      <c r="AG663" s="21"/>
      <c r="AH663" s="83"/>
      <c r="AI663" s="83"/>
      <c r="AJ663" s="21"/>
      <c r="AK663" s="83"/>
      <c r="AL663" s="83"/>
      <c r="AM663" s="21"/>
      <c r="AN663" s="83"/>
      <c r="AO663" s="83"/>
      <c r="AP663" s="21"/>
      <c r="AQ663" s="83"/>
      <c r="AR663" s="83"/>
      <c r="AS663" s="21"/>
      <c r="AT663" s="25"/>
      <c r="AU663" s="25"/>
      <c r="AV663" s="29"/>
      <c r="AW663" s="25"/>
      <c r="AX663" s="128"/>
      <c r="AY663" s="57"/>
      <c r="AZ663" s="6"/>
      <c r="BA663" s="54"/>
      <c r="BB663" s="54"/>
      <c r="BC663" s="6"/>
      <c r="BD663" s="54"/>
      <c r="BE663" s="54"/>
      <c r="BF663" s="121"/>
      <c r="BG663" s="54"/>
      <c r="BH663" s="28"/>
      <c r="BI663" s="128"/>
      <c r="BJ663" s="54"/>
      <c r="BK663" s="28"/>
      <c r="BL663" s="128"/>
      <c r="BM663" s="54"/>
      <c r="BN663" s="28"/>
      <c r="BO663" s="121"/>
      <c r="BP663" s="132"/>
      <c r="BQ663" s="56"/>
      <c r="BR663" s="25"/>
      <c r="BS663" s="25"/>
      <c r="BU663" s="121"/>
      <c r="BV663" s="25"/>
      <c r="BW663" s="242"/>
      <c r="BX663" s="121"/>
      <c r="BY663" s="25"/>
      <c r="CA663" s="121"/>
      <c r="CB663" s="25"/>
      <c r="CD663" s="121"/>
      <c r="CF663" s="28"/>
      <c r="CH663" s="241"/>
      <c r="CI663" s="28"/>
      <c r="CK663" s="433"/>
      <c r="CM663" s="121"/>
      <c r="CN663" s="241"/>
      <c r="CO663" s="241"/>
      <c r="CP663" s="241"/>
      <c r="CQ663" s="725"/>
      <c r="CR663" s="241"/>
      <c r="CS663" s="433"/>
      <c r="CT663" s="241"/>
      <c r="CU663" s="241"/>
      <c r="CV663" s="241"/>
      <c r="CW663" s="54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1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436"/>
      <c r="FJ663" s="668"/>
      <c r="FK663" s="668"/>
      <c r="FL663" s="668"/>
      <c r="FM663" s="668"/>
      <c r="FN663" s="668"/>
      <c r="FO663" s="668"/>
      <c r="FP663" s="668"/>
      <c r="FQ663" s="668"/>
      <c r="FR663" s="668"/>
      <c r="FS663" s="433"/>
      <c r="FT663" s="433"/>
      <c r="FU663" s="433"/>
      <c r="FV663" s="433"/>
      <c r="FW663" s="433"/>
      <c r="FX663" s="433"/>
      <c r="FY663" s="433"/>
      <c r="FZ663" s="433"/>
      <c r="GA663" s="433"/>
      <c r="GB663" s="433"/>
      <c r="GC663" s="433"/>
      <c r="GD663" s="433"/>
      <c r="GE663" s="433"/>
      <c r="GF663" s="433"/>
      <c r="GG663" s="241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436"/>
      <c r="HJ663" s="65"/>
      <c r="HK663" s="436"/>
      <c r="HL663" s="37"/>
      <c r="HM663" s="65"/>
      <c r="HN663" s="436"/>
      <c r="HO663" s="134"/>
      <c r="HP663" s="25"/>
      <c r="HQ663" s="436"/>
      <c r="HR663" s="45"/>
      <c r="HS663" s="29"/>
      <c r="HT663" s="25"/>
      <c r="HU663" s="25"/>
      <c r="HV663" s="25"/>
      <c r="HX663" s="432"/>
      <c r="IG663" s="432"/>
      <c r="IH663" s="432"/>
      <c r="II663" s="432"/>
      <c r="IJ663" s="432"/>
      <c r="IK663" s="432"/>
      <c r="IL663" s="432"/>
      <c r="IM663" s="432"/>
      <c r="IN663" s="432"/>
      <c r="IO663" s="432"/>
      <c r="IP663" s="432"/>
      <c r="IQ663" s="432"/>
      <c r="IR663" s="432"/>
      <c r="IS663" s="432"/>
      <c r="IT663" s="432"/>
      <c r="IU663" s="432"/>
      <c r="IV663" s="432"/>
      <c r="IW663" s="432"/>
      <c r="IX663" s="432"/>
      <c r="IY663" s="432"/>
      <c r="IZ663" s="432"/>
      <c r="JA663" s="432"/>
      <c r="JB663" s="432"/>
      <c r="JC663" s="432"/>
      <c r="JD663" s="432"/>
      <c r="JE663" s="432"/>
      <c r="JF663" s="432"/>
      <c r="JG663" s="432"/>
      <c r="JH663" s="432"/>
      <c r="JI663" s="432"/>
      <c r="JJ663" s="432"/>
      <c r="JK663" s="432"/>
      <c r="JL663" s="432"/>
      <c r="JM663" s="432"/>
      <c r="JN663" s="432"/>
      <c r="JO663" s="432"/>
      <c r="JP663" s="432"/>
      <c r="JQ663" s="432"/>
      <c r="JR663" s="432"/>
      <c r="JS663" s="432"/>
      <c r="JT663" s="432"/>
      <c r="JU663" s="432"/>
    </row>
    <row r="664" spans="1:281" s="27" customFormat="1" ht="15" hidden="1" customHeight="1" x14ac:dyDescent="0.25">
      <c r="A664" s="432"/>
      <c r="B664" s="242"/>
      <c r="C664" s="29"/>
      <c r="D664" s="53"/>
      <c r="E664" s="29"/>
      <c r="F664" s="25"/>
      <c r="G664" s="121"/>
      <c r="I664" s="29"/>
      <c r="K664" s="52"/>
      <c r="M664" s="25"/>
      <c r="N664" s="55"/>
      <c r="P664" s="29"/>
      <c r="R664" s="29"/>
      <c r="T664" s="21"/>
      <c r="U664" s="21"/>
      <c r="V664" s="83"/>
      <c r="W664" s="83"/>
      <c r="X664" s="21"/>
      <c r="Y664" s="83"/>
      <c r="Z664" s="83"/>
      <c r="AA664" s="21"/>
      <c r="AB664" s="83"/>
      <c r="AC664" s="83"/>
      <c r="AD664" s="21"/>
      <c r="AE664" s="83"/>
      <c r="AF664" s="83"/>
      <c r="AG664" s="21"/>
      <c r="AH664" s="83"/>
      <c r="AI664" s="83"/>
      <c r="AJ664" s="21"/>
      <c r="AK664" s="83"/>
      <c r="AL664" s="83"/>
      <c r="AM664" s="21"/>
      <c r="AN664" s="83"/>
      <c r="AO664" s="83"/>
      <c r="AP664" s="21"/>
      <c r="AQ664" s="83"/>
      <c r="AR664" s="83"/>
      <c r="AS664" s="21"/>
      <c r="AT664" s="25"/>
      <c r="AU664" s="25"/>
      <c r="AV664" s="29"/>
      <c r="AW664" s="25"/>
      <c r="AX664" s="128"/>
      <c r="AY664" s="57"/>
      <c r="AZ664" s="6"/>
      <c r="BA664" s="54"/>
      <c r="BB664" s="54"/>
      <c r="BC664" s="6"/>
      <c r="BD664" s="54"/>
      <c r="BE664" s="54"/>
      <c r="BF664" s="121"/>
      <c r="BG664" s="54"/>
      <c r="BH664" s="28"/>
      <c r="BI664" s="128"/>
      <c r="BJ664" s="54"/>
      <c r="BK664" s="28"/>
      <c r="BL664" s="128"/>
      <c r="BM664" s="54"/>
      <c r="BN664" s="28"/>
      <c r="BO664" s="121"/>
      <c r="BP664" s="132"/>
      <c r="BQ664" s="56"/>
      <c r="BR664" s="25"/>
      <c r="BS664" s="25"/>
      <c r="BU664" s="121"/>
      <c r="BV664" s="25"/>
      <c r="BW664" s="242"/>
      <c r="BX664" s="121"/>
      <c r="BY664" s="25"/>
      <c r="CA664" s="121"/>
      <c r="CB664" s="25"/>
      <c r="CD664" s="121"/>
      <c r="CF664" s="28"/>
      <c r="CH664" s="241"/>
      <c r="CI664" s="28"/>
      <c r="CK664" s="433"/>
      <c r="CM664" s="121"/>
      <c r="CN664" s="241"/>
      <c r="CO664" s="241"/>
      <c r="CP664" s="241"/>
      <c r="CQ664" s="725"/>
      <c r="CR664" s="241"/>
      <c r="CS664" s="433"/>
      <c r="CT664" s="241"/>
      <c r="CU664" s="241"/>
      <c r="CV664" s="241"/>
      <c r="CW664" s="54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436"/>
      <c r="FJ664" s="668"/>
      <c r="FK664" s="668"/>
      <c r="FL664" s="668"/>
      <c r="FM664" s="668"/>
      <c r="FN664" s="668"/>
      <c r="FO664" s="668"/>
      <c r="FP664" s="668"/>
      <c r="FQ664" s="668"/>
      <c r="FR664" s="668"/>
      <c r="FS664" s="433"/>
      <c r="FT664" s="433"/>
      <c r="FU664" s="433"/>
      <c r="FV664" s="433"/>
      <c r="FW664" s="433"/>
      <c r="FX664" s="433"/>
      <c r="FY664" s="433"/>
      <c r="FZ664" s="433"/>
      <c r="GA664" s="433"/>
      <c r="GB664" s="433"/>
      <c r="GC664" s="433"/>
      <c r="GD664" s="433"/>
      <c r="GE664" s="433"/>
      <c r="GF664" s="433"/>
      <c r="GG664" s="241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436"/>
      <c r="HJ664" s="65"/>
      <c r="HK664" s="436"/>
      <c r="HL664" s="37"/>
      <c r="HM664" s="65"/>
      <c r="HN664" s="436"/>
      <c r="HO664" s="134"/>
      <c r="HP664" s="25"/>
      <c r="HQ664" s="436"/>
      <c r="HR664" s="45"/>
      <c r="HS664" s="29"/>
      <c r="HT664" s="25"/>
      <c r="HU664" s="25"/>
      <c r="HV664" s="25"/>
      <c r="HX664" s="432"/>
      <c r="IG664" s="432"/>
      <c r="IH664" s="432"/>
      <c r="II664" s="432"/>
      <c r="IJ664" s="432"/>
      <c r="IK664" s="432"/>
      <c r="IL664" s="432"/>
      <c r="IM664" s="432"/>
      <c r="IN664" s="432"/>
      <c r="IO664" s="432"/>
      <c r="IP664" s="432"/>
      <c r="IQ664" s="432"/>
      <c r="IR664" s="432"/>
      <c r="IS664" s="432"/>
      <c r="IT664" s="432"/>
      <c r="IU664" s="432"/>
      <c r="IV664" s="432"/>
      <c r="IW664" s="432"/>
      <c r="IX664" s="432"/>
      <c r="IY664" s="432"/>
      <c r="IZ664" s="432"/>
      <c r="JA664" s="432"/>
      <c r="JB664" s="432"/>
      <c r="JC664" s="432"/>
      <c r="JD664" s="432"/>
      <c r="JE664" s="432"/>
      <c r="JF664" s="432"/>
      <c r="JG664" s="432"/>
      <c r="JH664" s="432"/>
      <c r="JI664" s="432"/>
      <c r="JJ664" s="432"/>
      <c r="JK664" s="432"/>
      <c r="JL664" s="432"/>
      <c r="JM664" s="432"/>
      <c r="JN664" s="432"/>
      <c r="JO664" s="432"/>
      <c r="JP664" s="432"/>
      <c r="JQ664" s="432"/>
      <c r="JR664" s="432"/>
      <c r="JS664" s="432"/>
      <c r="JT664" s="432"/>
      <c r="JU664" s="432"/>
    </row>
    <row r="665" spans="1:281" s="27" customFormat="1" ht="15" hidden="1" customHeight="1" x14ac:dyDescent="0.25">
      <c r="A665" s="432"/>
      <c r="B665" s="242"/>
      <c r="C665" s="29"/>
      <c r="D665" s="58"/>
      <c r="E665" s="29"/>
      <c r="F665" s="25"/>
      <c r="G665" s="121"/>
      <c r="I665" s="29"/>
      <c r="K665" s="52"/>
      <c r="M665" s="25"/>
      <c r="N665" s="55"/>
      <c r="P665" s="29"/>
      <c r="R665" s="29"/>
      <c r="T665" s="21"/>
      <c r="U665" s="21"/>
      <c r="V665" s="83"/>
      <c r="W665" s="83"/>
      <c r="X665" s="21"/>
      <c r="Y665" s="83"/>
      <c r="Z665" s="83"/>
      <c r="AA665" s="21"/>
      <c r="AB665" s="83"/>
      <c r="AC665" s="83"/>
      <c r="AD665" s="21"/>
      <c r="AE665" s="83"/>
      <c r="AF665" s="83"/>
      <c r="AG665" s="21"/>
      <c r="AH665" s="83"/>
      <c r="AI665" s="83"/>
      <c r="AJ665" s="21"/>
      <c r="AK665" s="83"/>
      <c r="AL665" s="83"/>
      <c r="AM665" s="21"/>
      <c r="AN665" s="83"/>
      <c r="AO665" s="83"/>
      <c r="AP665" s="21"/>
      <c r="AQ665" s="83"/>
      <c r="AR665" s="83"/>
      <c r="AS665" s="21"/>
      <c r="AT665" s="25"/>
      <c r="AU665" s="25"/>
      <c r="AV665" s="29"/>
      <c r="AW665" s="25"/>
      <c r="AX665" s="128"/>
      <c r="AY665" s="57"/>
      <c r="AZ665" s="6"/>
      <c r="BA665" s="54"/>
      <c r="BB665" s="54"/>
      <c r="BC665" s="6"/>
      <c r="BD665" s="54"/>
      <c r="BE665" s="54"/>
      <c r="BF665" s="121"/>
      <c r="BG665" s="54"/>
      <c r="BH665" s="28"/>
      <c r="BI665" s="128"/>
      <c r="BJ665" s="54"/>
      <c r="BK665" s="28"/>
      <c r="BL665" s="128"/>
      <c r="BM665" s="54"/>
      <c r="BN665" s="28"/>
      <c r="BO665" s="121"/>
      <c r="BP665" s="132"/>
      <c r="BQ665" s="56"/>
      <c r="BR665" s="25"/>
      <c r="BS665" s="25"/>
      <c r="BU665" s="121"/>
      <c r="BV665" s="25"/>
      <c r="BW665" s="242"/>
      <c r="BX665" s="121"/>
      <c r="BY665" s="25"/>
      <c r="CA665" s="121"/>
      <c r="CB665" s="25"/>
      <c r="CD665" s="121"/>
      <c r="CF665" s="28"/>
      <c r="CH665" s="241"/>
      <c r="CI665" s="28"/>
      <c r="CK665" s="433"/>
      <c r="CM665" s="121"/>
      <c r="CN665" s="241"/>
      <c r="CO665" s="241"/>
      <c r="CP665" s="241"/>
      <c r="CQ665" s="725"/>
      <c r="CR665" s="241"/>
      <c r="CS665" s="433"/>
      <c r="CT665" s="241"/>
      <c r="CU665" s="241"/>
      <c r="CV665" s="241"/>
      <c r="CW665" s="54"/>
      <c r="CX665" s="241"/>
      <c r="CY665" s="241"/>
      <c r="CZ665" s="241"/>
      <c r="DA665" s="241"/>
      <c r="DB665" s="241"/>
      <c r="DC665" s="241"/>
      <c r="DD665" s="241"/>
      <c r="DE665" s="241"/>
      <c r="DF665" s="241"/>
      <c r="DG665" s="241"/>
      <c r="DH665" s="241"/>
      <c r="DI665" s="241"/>
      <c r="DJ665" s="241"/>
      <c r="DK665" s="241"/>
      <c r="DL665" s="241"/>
      <c r="DM665" s="241"/>
      <c r="DN665" s="241"/>
      <c r="DO665" s="241"/>
      <c r="DP665" s="241"/>
      <c r="DQ665" s="241"/>
      <c r="DR665" s="241"/>
      <c r="DS665" s="241"/>
      <c r="DT665" s="241"/>
      <c r="DU665" s="241"/>
      <c r="DV665" s="241"/>
      <c r="DW665" s="241"/>
      <c r="DX665" s="241"/>
      <c r="DY665" s="241"/>
      <c r="DZ665" s="241"/>
      <c r="EA665" s="241"/>
      <c r="EB665" s="241"/>
      <c r="EC665" s="241"/>
      <c r="ED665" s="241"/>
      <c r="EE665" s="241"/>
      <c r="EF665" s="241"/>
      <c r="EG665" s="241"/>
      <c r="EH665" s="241"/>
      <c r="EI665" s="241"/>
      <c r="EJ665" s="241"/>
      <c r="EK665" s="241"/>
      <c r="EL665" s="241"/>
      <c r="EM665" s="241"/>
      <c r="EN665" s="241"/>
      <c r="EO665" s="241"/>
      <c r="EP665" s="241"/>
      <c r="EQ665" s="241"/>
      <c r="ER665" s="241"/>
      <c r="ES665" s="241"/>
      <c r="ET665" s="241"/>
      <c r="EU665" s="241"/>
      <c r="EV665" s="241"/>
      <c r="EW665" s="241"/>
      <c r="EX665" s="241"/>
      <c r="EY665" s="241"/>
      <c r="EZ665" s="241"/>
      <c r="FA665" s="241"/>
      <c r="FB665" s="241"/>
      <c r="FC665" s="241"/>
      <c r="FD665" s="241"/>
      <c r="FE665" s="241"/>
      <c r="FF665" s="241"/>
      <c r="FG665" s="241"/>
      <c r="FH665" s="241"/>
      <c r="FI665" s="436"/>
      <c r="FJ665" s="668"/>
      <c r="FK665" s="668"/>
      <c r="FL665" s="668"/>
      <c r="FM665" s="668"/>
      <c r="FN665" s="668"/>
      <c r="FO665" s="668"/>
      <c r="FP665" s="668"/>
      <c r="FQ665" s="668"/>
      <c r="FR665" s="668"/>
      <c r="FS665" s="433"/>
      <c r="FT665" s="433"/>
      <c r="FU665" s="433"/>
      <c r="FV665" s="433"/>
      <c r="FW665" s="433"/>
      <c r="FX665" s="433"/>
      <c r="FY665" s="433"/>
      <c r="FZ665" s="433"/>
      <c r="GA665" s="433"/>
      <c r="GB665" s="433"/>
      <c r="GC665" s="433"/>
      <c r="GD665" s="433"/>
      <c r="GE665" s="433"/>
      <c r="GF665" s="433"/>
      <c r="GG665" s="241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436"/>
      <c r="HJ665" s="65"/>
      <c r="HK665" s="436"/>
      <c r="HL665" s="37"/>
      <c r="HM665" s="65"/>
      <c r="HN665" s="436"/>
      <c r="HO665" s="134"/>
      <c r="HP665" s="25"/>
      <c r="HQ665" s="436"/>
      <c r="HR665" s="45"/>
      <c r="HS665" s="29"/>
      <c r="HT665" s="25"/>
      <c r="HU665" s="25"/>
      <c r="HV665" s="25"/>
      <c r="HX665" s="432"/>
      <c r="IG665" s="432"/>
      <c r="IH665" s="432"/>
      <c r="II665" s="432"/>
      <c r="IJ665" s="432"/>
      <c r="IK665" s="432"/>
      <c r="IL665" s="432"/>
      <c r="IM665" s="432"/>
      <c r="IN665" s="432"/>
      <c r="IO665" s="432"/>
      <c r="IP665" s="432"/>
      <c r="IQ665" s="432"/>
      <c r="IR665" s="432"/>
      <c r="IS665" s="432"/>
      <c r="IT665" s="432"/>
      <c r="IU665" s="432"/>
      <c r="IV665" s="432"/>
      <c r="IW665" s="432"/>
      <c r="IX665" s="432"/>
      <c r="IY665" s="432"/>
      <c r="IZ665" s="432"/>
      <c r="JA665" s="432"/>
      <c r="JB665" s="432"/>
      <c r="JC665" s="432"/>
      <c r="JD665" s="432"/>
      <c r="JE665" s="432"/>
      <c r="JF665" s="432"/>
      <c r="JG665" s="432"/>
      <c r="JH665" s="432"/>
      <c r="JI665" s="432"/>
      <c r="JJ665" s="432"/>
      <c r="JK665" s="432"/>
      <c r="JL665" s="432"/>
      <c r="JM665" s="432"/>
      <c r="JN665" s="432"/>
      <c r="JO665" s="432"/>
      <c r="JP665" s="432"/>
      <c r="JQ665" s="432"/>
      <c r="JR665" s="432"/>
      <c r="JS665" s="432"/>
      <c r="JT665" s="432"/>
      <c r="JU665" s="432"/>
    </row>
    <row r="666" spans="1:281" s="27" customFormat="1" ht="15" hidden="1" customHeight="1" x14ac:dyDescent="0.25">
      <c r="A666" s="432"/>
      <c r="B666" s="242"/>
      <c r="C666" s="29"/>
      <c r="D666" s="58"/>
      <c r="E666" s="29"/>
      <c r="F666" s="25"/>
      <c r="G666" s="121"/>
      <c r="I666" s="29"/>
      <c r="K666" s="52"/>
      <c r="M666" s="25"/>
      <c r="N666" s="55"/>
      <c r="P666" s="29"/>
      <c r="R666" s="29"/>
      <c r="T666" s="21"/>
      <c r="U666" s="21"/>
      <c r="V666" s="83"/>
      <c r="W666" s="83"/>
      <c r="X666" s="21"/>
      <c r="Y666" s="83"/>
      <c r="Z666" s="83"/>
      <c r="AA666" s="21"/>
      <c r="AB666" s="83"/>
      <c r="AC666" s="83"/>
      <c r="AD666" s="21"/>
      <c r="AE666" s="83"/>
      <c r="AF666" s="83"/>
      <c r="AG666" s="21"/>
      <c r="AH666" s="83"/>
      <c r="AI666" s="83"/>
      <c r="AJ666" s="21"/>
      <c r="AK666" s="83"/>
      <c r="AL666" s="83"/>
      <c r="AM666" s="21"/>
      <c r="AN666" s="83"/>
      <c r="AO666" s="83"/>
      <c r="AP666" s="21"/>
      <c r="AQ666" s="83"/>
      <c r="AR666" s="83"/>
      <c r="AS666" s="21"/>
      <c r="AT666" s="25"/>
      <c r="AU666" s="25"/>
      <c r="AV666" s="29"/>
      <c r="AW666" s="25"/>
      <c r="AX666" s="128"/>
      <c r="AY666" s="57"/>
      <c r="AZ666" s="6"/>
      <c r="BA666" s="54"/>
      <c r="BB666" s="54"/>
      <c r="BC666" s="6"/>
      <c r="BD666" s="54"/>
      <c r="BE666" s="54"/>
      <c r="BF666" s="121"/>
      <c r="BG666" s="54"/>
      <c r="BH666" s="28"/>
      <c r="BI666" s="128"/>
      <c r="BJ666" s="54"/>
      <c r="BK666" s="28"/>
      <c r="BL666" s="128"/>
      <c r="BM666" s="54"/>
      <c r="BN666" s="28"/>
      <c r="BO666" s="121"/>
      <c r="BP666" s="132"/>
      <c r="BQ666" s="56"/>
      <c r="BR666" s="25"/>
      <c r="BS666" s="25"/>
      <c r="BU666" s="121"/>
      <c r="BV666" s="25"/>
      <c r="BW666" s="242"/>
      <c r="BX666" s="121"/>
      <c r="BY666" s="25"/>
      <c r="CA666" s="121"/>
      <c r="CB666" s="25"/>
      <c r="CD666" s="121"/>
      <c r="CF666" s="28"/>
      <c r="CH666" s="241"/>
      <c r="CI666" s="28"/>
      <c r="CK666" s="433"/>
      <c r="CM666" s="121"/>
      <c r="CN666" s="241"/>
      <c r="CO666" s="241"/>
      <c r="CP666" s="241"/>
      <c r="CQ666" s="725"/>
      <c r="CR666" s="241"/>
      <c r="CS666" s="433"/>
      <c r="CT666" s="241"/>
      <c r="CU666" s="241"/>
      <c r="CV666" s="241"/>
      <c r="CW666" s="54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436"/>
      <c r="FJ666" s="668"/>
      <c r="FK666" s="668"/>
      <c r="FL666" s="668"/>
      <c r="FM666" s="668"/>
      <c r="FN666" s="668"/>
      <c r="FO666" s="668"/>
      <c r="FP666" s="668"/>
      <c r="FQ666" s="668"/>
      <c r="FR666" s="668"/>
      <c r="FS666" s="433"/>
      <c r="FT666" s="433"/>
      <c r="FU666" s="433"/>
      <c r="FV666" s="433"/>
      <c r="FW666" s="433"/>
      <c r="FX666" s="433"/>
      <c r="FY666" s="433"/>
      <c r="FZ666" s="433"/>
      <c r="GA666" s="433"/>
      <c r="GB666" s="433"/>
      <c r="GC666" s="433"/>
      <c r="GD666" s="433"/>
      <c r="GE666" s="433"/>
      <c r="GF666" s="433"/>
      <c r="GG666" s="241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436"/>
      <c r="HJ666" s="65"/>
      <c r="HK666" s="436"/>
      <c r="HL666" s="37"/>
      <c r="HM666" s="65"/>
      <c r="HN666" s="436"/>
      <c r="HO666" s="134"/>
      <c r="HP666" s="25"/>
      <c r="HQ666" s="436"/>
      <c r="HR666" s="45"/>
      <c r="HS666" s="29"/>
      <c r="HT666" s="25"/>
      <c r="HU666" s="25"/>
      <c r="HV666" s="25"/>
      <c r="HX666" s="432"/>
      <c r="IG666" s="432"/>
      <c r="IH666" s="432"/>
      <c r="II666" s="432"/>
      <c r="IJ666" s="432"/>
      <c r="IK666" s="432"/>
      <c r="IL666" s="432"/>
      <c r="IM666" s="432"/>
      <c r="IN666" s="432"/>
      <c r="IO666" s="432"/>
      <c r="IP666" s="432"/>
      <c r="IQ666" s="432"/>
      <c r="IR666" s="432"/>
      <c r="IS666" s="432"/>
      <c r="IT666" s="432"/>
      <c r="IU666" s="432"/>
      <c r="IV666" s="432"/>
      <c r="IW666" s="432"/>
      <c r="IX666" s="432"/>
      <c r="IY666" s="432"/>
      <c r="IZ666" s="432"/>
      <c r="JA666" s="432"/>
      <c r="JB666" s="432"/>
      <c r="JC666" s="432"/>
      <c r="JD666" s="432"/>
      <c r="JE666" s="432"/>
      <c r="JF666" s="432"/>
      <c r="JG666" s="432"/>
      <c r="JH666" s="432"/>
      <c r="JI666" s="432"/>
      <c r="JJ666" s="432"/>
      <c r="JK666" s="432"/>
      <c r="JL666" s="432"/>
      <c r="JM666" s="432"/>
      <c r="JN666" s="432"/>
      <c r="JO666" s="432"/>
      <c r="JP666" s="432"/>
      <c r="JQ666" s="432"/>
      <c r="JR666" s="432"/>
      <c r="JS666" s="432"/>
      <c r="JT666" s="432"/>
      <c r="JU666" s="432"/>
    </row>
    <row r="667" spans="1:281" s="27" customFormat="1" ht="15" hidden="1" customHeight="1" x14ac:dyDescent="0.25">
      <c r="A667" s="432"/>
      <c r="B667" s="242"/>
      <c r="C667" s="29"/>
      <c r="D667" s="53"/>
      <c r="E667" s="29"/>
      <c r="F667" s="25"/>
      <c r="G667" s="121"/>
      <c r="I667" s="29"/>
      <c r="K667" s="52"/>
      <c r="M667" s="25"/>
      <c r="N667" s="55"/>
      <c r="P667" s="29"/>
      <c r="R667" s="29"/>
      <c r="T667" s="21"/>
      <c r="U667" s="21"/>
      <c r="V667" s="83"/>
      <c r="W667" s="83"/>
      <c r="X667" s="21"/>
      <c r="Y667" s="83"/>
      <c r="Z667" s="83"/>
      <c r="AA667" s="21"/>
      <c r="AB667" s="83"/>
      <c r="AC667" s="83"/>
      <c r="AD667" s="21"/>
      <c r="AE667" s="83"/>
      <c r="AF667" s="83"/>
      <c r="AG667" s="21"/>
      <c r="AH667" s="83"/>
      <c r="AI667" s="83"/>
      <c r="AJ667" s="21"/>
      <c r="AK667" s="83"/>
      <c r="AL667" s="83"/>
      <c r="AM667" s="21"/>
      <c r="AN667" s="83"/>
      <c r="AO667" s="83"/>
      <c r="AP667" s="21"/>
      <c r="AQ667" s="83"/>
      <c r="AR667" s="83"/>
      <c r="AS667" s="21"/>
      <c r="AT667" s="25"/>
      <c r="AU667" s="25"/>
      <c r="AV667" s="29"/>
      <c r="AW667" s="25"/>
      <c r="AX667" s="128"/>
      <c r="AY667" s="57"/>
      <c r="AZ667" s="6"/>
      <c r="BA667" s="54"/>
      <c r="BB667" s="54"/>
      <c r="BC667" s="6"/>
      <c r="BD667" s="54"/>
      <c r="BE667" s="54"/>
      <c r="BF667" s="121"/>
      <c r="BG667" s="54"/>
      <c r="BH667" s="28"/>
      <c r="BI667" s="128"/>
      <c r="BJ667" s="54"/>
      <c r="BK667" s="28"/>
      <c r="BL667" s="128"/>
      <c r="BM667" s="54"/>
      <c r="BN667" s="28"/>
      <c r="BO667" s="121"/>
      <c r="BP667" s="132"/>
      <c r="BQ667" s="56"/>
      <c r="BR667" s="25"/>
      <c r="BS667" s="25"/>
      <c r="BU667" s="121"/>
      <c r="BV667" s="25"/>
      <c r="BW667" s="242"/>
      <c r="BX667" s="121"/>
      <c r="BY667" s="25"/>
      <c r="CA667" s="121"/>
      <c r="CB667" s="25"/>
      <c r="CD667" s="121"/>
      <c r="CF667" s="28"/>
      <c r="CH667" s="241"/>
      <c r="CI667" s="28"/>
      <c r="CK667" s="433"/>
      <c r="CM667" s="121"/>
      <c r="CN667" s="241"/>
      <c r="CO667" s="241"/>
      <c r="CP667" s="241"/>
      <c r="CQ667" s="725"/>
      <c r="CR667" s="241"/>
      <c r="CS667" s="433"/>
      <c r="CT667" s="241"/>
      <c r="CU667" s="241"/>
      <c r="CV667" s="241"/>
      <c r="CW667" s="54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436"/>
      <c r="FJ667" s="668"/>
      <c r="FK667" s="668"/>
      <c r="FL667" s="668"/>
      <c r="FM667" s="668"/>
      <c r="FN667" s="668"/>
      <c r="FO667" s="668"/>
      <c r="FP667" s="668"/>
      <c r="FQ667" s="668"/>
      <c r="FR667" s="668"/>
      <c r="FS667" s="433"/>
      <c r="FT667" s="433"/>
      <c r="FU667" s="433"/>
      <c r="FV667" s="433"/>
      <c r="FW667" s="433"/>
      <c r="FX667" s="433"/>
      <c r="FY667" s="433"/>
      <c r="FZ667" s="433"/>
      <c r="GA667" s="433"/>
      <c r="GB667" s="433"/>
      <c r="GC667" s="433"/>
      <c r="GD667" s="433"/>
      <c r="GE667" s="433"/>
      <c r="GF667" s="433"/>
      <c r="GG667" s="241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436"/>
      <c r="HJ667" s="65"/>
      <c r="HK667" s="436"/>
      <c r="HL667" s="37"/>
      <c r="HM667" s="65"/>
      <c r="HN667" s="436"/>
      <c r="HO667" s="134"/>
      <c r="HP667" s="25"/>
      <c r="HQ667" s="436"/>
      <c r="HR667" s="45"/>
      <c r="HS667" s="29"/>
      <c r="HT667" s="25"/>
      <c r="HU667" s="25"/>
      <c r="HV667" s="25"/>
      <c r="HX667" s="432"/>
      <c r="IG667" s="432"/>
      <c r="IH667" s="432"/>
      <c r="II667" s="432"/>
      <c r="IJ667" s="432"/>
      <c r="IK667" s="432"/>
      <c r="IL667" s="432"/>
      <c r="IM667" s="432"/>
      <c r="IN667" s="432"/>
      <c r="IO667" s="432"/>
      <c r="IP667" s="432"/>
      <c r="IQ667" s="432"/>
      <c r="IR667" s="432"/>
      <c r="IS667" s="432"/>
      <c r="IT667" s="432"/>
      <c r="IU667" s="432"/>
      <c r="IV667" s="432"/>
      <c r="IW667" s="432"/>
      <c r="IX667" s="432"/>
      <c r="IY667" s="432"/>
      <c r="IZ667" s="432"/>
      <c r="JA667" s="432"/>
      <c r="JB667" s="432"/>
      <c r="JC667" s="432"/>
      <c r="JD667" s="432"/>
      <c r="JE667" s="432"/>
      <c r="JF667" s="432"/>
      <c r="JG667" s="432"/>
      <c r="JH667" s="432"/>
      <c r="JI667" s="432"/>
      <c r="JJ667" s="432"/>
      <c r="JK667" s="432"/>
      <c r="JL667" s="432"/>
      <c r="JM667" s="432"/>
      <c r="JN667" s="432"/>
      <c r="JO667" s="432"/>
      <c r="JP667" s="432"/>
      <c r="JQ667" s="432"/>
      <c r="JR667" s="432"/>
      <c r="JS667" s="432"/>
      <c r="JT667" s="432"/>
      <c r="JU667" s="432"/>
    </row>
    <row r="668" spans="1:281" s="27" customFormat="1" ht="15" hidden="1" customHeight="1" x14ac:dyDescent="0.25">
      <c r="A668" s="432"/>
      <c r="B668" s="242"/>
      <c r="C668" s="29"/>
      <c r="D668" s="53"/>
      <c r="E668" s="29"/>
      <c r="F668" s="25"/>
      <c r="G668" s="121"/>
      <c r="I668" s="29"/>
      <c r="K668" s="52"/>
      <c r="M668" s="25"/>
      <c r="N668" s="55"/>
      <c r="P668" s="29"/>
      <c r="R668" s="29"/>
      <c r="T668" s="21"/>
      <c r="U668" s="21"/>
      <c r="V668" s="83"/>
      <c r="W668" s="83"/>
      <c r="X668" s="21"/>
      <c r="Y668" s="83"/>
      <c r="Z668" s="83"/>
      <c r="AA668" s="21"/>
      <c r="AB668" s="83"/>
      <c r="AC668" s="83"/>
      <c r="AD668" s="21"/>
      <c r="AE668" s="83"/>
      <c r="AF668" s="83"/>
      <c r="AG668" s="21"/>
      <c r="AH668" s="83"/>
      <c r="AI668" s="83"/>
      <c r="AJ668" s="21"/>
      <c r="AK668" s="83"/>
      <c r="AL668" s="83"/>
      <c r="AM668" s="21"/>
      <c r="AN668" s="83"/>
      <c r="AO668" s="83"/>
      <c r="AP668" s="21"/>
      <c r="AQ668" s="83"/>
      <c r="AR668" s="83"/>
      <c r="AS668" s="21"/>
      <c r="AT668" s="25"/>
      <c r="AU668" s="25"/>
      <c r="AV668" s="29"/>
      <c r="AW668" s="25"/>
      <c r="AX668" s="128"/>
      <c r="AY668" s="57"/>
      <c r="AZ668" s="6"/>
      <c r="BA668" s="54"/>
      <c r="BB668" s="54"/>
      <c r="BC668" s="6"/>
      <c r="BD668" s="54"/>
      <c r="BE668" s="54"/>
      <c r="BF668" s="121"/>
      <c r="BG668" s="54"/>
      <c r="BH668" s="28"/>
      <c r="BI668" s="128"/>
      <c r="BJ668" s="54"/>
      <c r="BK668" s="28"/>
      <c r="BL668" s="128"/>
      <c r="BM668" s="54"/>
      <c r="BN668" s="28"/>
      <c r="BO668" s="121"/>
      <c r="BP668" s="132"/>
      <c r="BQ668" s="56"/>
      <c r="BR668" s="25"/>
      <c r="BS668" s="25"/>
      <c r="BU668" s="121"/>
      <c r="BV668" s="25"/>
      <c r="BW668" s="242"/>
      <c r="BX668" s="121"/>
      <c r="BY668" s="25"/>
      <c r="CA668" s="121"/>
      <c r="CB668" s="25"/>
      <c r="CD668" s="121"/>
      <c r="CF668" s="28"/>
      <c r="CH668" s="241"/>
      <c r="CI668" s="28"/>
      <c r="CK668" s="433"/>
      <c r="CM668" s="121"/>
      <c r="CN668" s="241"/>
      <c r="CO668" s="241"/>
      <c r="CP668" s="241"/>
      <c r="CQ668" s="725"/>
      <c r="CR668" s="241"/>
      <c r="CS668" s="433"/>
      <c r="CT668" s="241"/>
      <c r="CU668" s="241"/>
      <c r="CV668" s="241"/>
      <c r="CW668" s="54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1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436"/>
      <c r="FJ668" s="668"/>
      <c r="FK668" s="668"/>
      <c r="FL668" s="668"/>
      <c r="FM668" s="668"/>
      <c r="FN668" s="668"/>
      <c r="FO668" s="668"/>
      <c r="FP668" s="668"/>
      <c r="FQ668" s="668"/>
      <c r="FR668" s="668"/>
      <c r="FS668" s="433"/>
      <c r="FT668" s="433"/>
      <c r="FU668" s="433"/>
      <c r="FV668" s="433"/>
      <c r="FW668" s="433"/>
      <c r="FX668" s="433"/>
      <c r="FY668" s="433"/>
      <c r="FZ668" s="433"/>
      <c r="GA668" s="433"/>
      <c r="GB668" s="433"/>
      <c r="GC668" s="433"/>
      <c r="GD668" s="433"/>
      <c r="GE668" s="433"/>
      <c r="GF668" s="433"/>
      <c r="GG668" s="241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436"/>
      <c r="HJ668" s="65"/>
      <c r="HK668" s="436"/>
      <c r="HL668" s="37"/>
      <c r="HM668" s="65"/>
      <c r="HN668" s="436"/>
      <c r="HO668" s="134"/>
      <c r="HP668" s="25"/>
      <c r="HQ668" s="436"/>
      <c r="HR668" s="45"/>
      <c r="HS668" s="29"/>
      <c r="HT668" s="25"/>
      <c r="HU668" s="25"/>
      <c r="HV668" s="25"/>
      <c r="HX668" s="432"/>
      <c r="IG668" s="432"/>
      <c r="IH668" s="432"/>
      <c r="II668" s="432"/>
      <c r="IJ668" s="432"/>
      <c r="IK668" s="432"/>
      <c r="IL668" s="432"/>
      <c r="IM668" s="432"/>
      <c r="IN668" s="432"/>
      <c r="IO668" s="432"/>
      <c r="IP668" s="432"/>
      <c r="IQ668" s="432"/>
      <c r="IR668" s="432"/>
      <c r="IS668" s="432"/>
      <c r="IT668" s="432"/>
      <c r="IU668" s="432"/>
      <c r="IV668" s="432"/>
      <c r="IW668" s="432"/>
      <c r="IX668" s="432"/>
      <c r="IY668" s="432"/>
      <c r="IZ668" s="432"/>
      <c r="JA668" s="432"/>
      <c r="JB668" s="432"/>
      <c r="JC668" s="432"/>
      <c r="JD668" s="432"/>
      <c r="JE668" s="432"/>
      <c r="JF668" s="432"/>
      <c r="JG668" s="432"/>
      <c r="JH668" s="432"/>
      <c r="JI668" s="432"/>
      <c r="JJ668" s="432"/>
      <c r="JK668" s="432"/>
      <c r="JL668" s="432"/>
      <c r="JM668" s="432"/>
      <c r="JN668" s="432"/>
      <c r="JO668" s="432"/>
      <c r="JP668" s="432"/>
      <c r="JQ668" s="432"/>
      <c r="JR668" s="432"/>
      <c r="JS668" s="432"/>
      <c r="JT668" s="432"/>
      <c r="JU668" s="432"/>
    </row>
    <row r="669" spans="1:281" s="27" customFormat="1" ht="15" hidden="1" customHeight="1" x14ac:dyDescent="0.25">
      <c r="A669" s="432"/>
      <c r="B669" s="242"/>
      <c r="C669" s="29"/>
      <c r="D669" s="53"/>
      <c r="E669" s="29"/>
      <c r="F669" s="25"/>
      <c r="G669" s="121"/>
      <c r="I669" s="29"/>
      <c r="K669" s="52"/>
      <c r="M669" s="25"/>
      <c r="N669" s="55"/>
      <c r="P669" s="29"/>
      <c r="R669" s="29"/>
      <c r="T669" s="21"/>
      <c r="U669" s="21"/>
      <c r="V669" s="83"/>
      <c r="W669" s="83"/>
      <c r="X669" s="21"/>
      <c r="Y669" s="83"/>
      <c r="Z669" s="83"/>
      <c r="AA669" s="21"/>
      <c r="AB669" s="83"/>
      <c r="AC669" s="83"/>
      <c r="AD669" s="21"/>
      <c r="AE669" s="83"/>
      <c r="AF669" s="83"/>
      <c r="AG669" s="21"/>
      <c r="AH669" s="83"/>
      <c r="AI669" s="83"/>
      <c r="AJ669" s="21"/>
      <c r="AK669" s="83"/>
      <c r="AL669" s="83"/>
      <c r="AM669" s="21"/>
      <c r="AN669" s="83"/>
      <c r="AO669" s="83"/>
      <c r="AP669" s="21"/>
      <c r="AQ669" s="83"/>
      <c r="AR669" s="83"/>
      <c r="AS669" s="21"/>
      <c r="AT669" s="25"/>
      <c r="AU669" s="25"/>
      <c r="AV669" s="29"/>
      <c r="AW669" s="25"/>
      <c r="AX669" s="128"/>
      <c r="AY669" s="57"/>
      <c r="AZ669" s="6"/>
      <c r="BA669" s="54"/>
      <c r="BB669" s="54"/>
      <c r="BC669" s="6"/>
      <c r="BD669" s="54"/>
      <c r="BE669" s="54"/>
      <c r="BF669" s="121"/>
      <c r="BG669" s="54"/>
      <c r="BH669" s="28"/>
      <c r="BI669" s="128"/>
      <c r="BJ669" s="54"/>
      <c r="BK669" s="28"/>
      <c r="BL669" s="128"/>
      <c r="BM669" s="54"/>
      <c r="BN669" s="28"/>
      <c r="BO669" s="121"/>
      <c r="BP669" s="132"/>
      <c r="BQ669" s="56"/>
      <c r="BR669" s="25"/>
      <c r="BS669" s="25"/>
      <c r="BU669" s="121"/>
      <c r="BV669" s="25"/>
      <c r="BW669" s="242"/>
      <c r="BX669" s="121"/>
      <c r="BY669" s="25"/>
      <c r="CA669" s="121"/>
      <c r="CB669" s="25"/>
      <c r="CD669" s="121"/>
      <c r="CF669" s="28"/>
      <c r="CH669" s="241"/>
      <c r="CI669" s="28"/>
      <c r="CK669" s="433"/>
      <c r="CM669" s="121"/>
      <c r="CN669" s="241"/>
      <c r="CO669" s="241"/>
      <c r="CP669" s="241"/>
      <c r="CQ669" s="725"/>
      <c r="CR669" s="241"/>
      <c r="CS669" s="433"/>
      <c r="CT669" s="241"/>
      <c r="CU669" s="241"/>
      <c r="CV669" s="241"/>
      <c r="CW669" s="54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1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436"/>
      <c r="FJ669" s="668"/>
      <c r="FK669" s="668"/>
      <c r="FL669" s="668"/>
      <c r="FM669" s="668"/>
      <c r="FN669" s="668"/>
      <c r="FO669" s="668"/>
      <c r="FP669" s="668"/>
      <c r="FQ669" s="668"/>
      <c r="FR669" s="668"/>
      <c r="FS669" s="433"/>
      <c r="FT669" s="433"/>
      <c r="FU669" s="433"/>
      <c r="FV669" s="433"/>
      <c r="FW669" s="433"/>
      <c r="FX669" s="433"/>
      <c r="FY669" s="433"/>
      <c r="FZ669" s="433"/>
      <c r="GA669" s="433"/>
      <c r="GB669" s="433"/>
      <c r="GC669" s="433"/>
      <c r="GD669" s="433"/>
      <c r="GE669" s="433"/>
      <c r="GF669" s="433"/>
      <c r="GG669" s="241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436"/>
      <c r="HJ669" s="65"/>
      <c r="HK669" s="436"/>
      <c r="HL669" s="37"/>
      <c r="HM669" s="65"/>
      <c r="HN669" s="436"/>
      <c r="HO669" s="134"/>
      <c r="HP669" s="25"/>
      <c r="HQ669" s="436"/>
      <c r="HR669" s="45"/>
      <c r="HS669" s="29"/>
      <c r="HT669" s="25"/>
      <c r="HU669" s="25"/>
      <c r="HV669" s="25"/>
      <c r="HX669" s="432"/>
      <c r="IG669" s="432"/>
      <c r="IH669" s="432"/>
      <c r="II669" s="432"/>
      <c r="IJ669" s="432"/>
      <c r="IK669" s="432"/>
      <c r="IL669" s="432"/>
      <c r="IM669" s="432"/>
      <c r="IN669" s="432"/>
      <c r="IO669" s="432"/>
      <c r="IP669" s="432"/>
      <c r="IQ669" s="432"/>
      <c r="IR669" s="432"/>
      <c r="IS669" s="432"/>
      <c r="IT669" s="432"/>
      <c r="IU669" s="432"/>
      <c r="IV669" s="432"/>
      <c r="IW669" s="432"/>
      <c r="IX669" s="432"/>
      <c r="IY669" s="432"/>
      <c r="IZ669" s="432"/>
      <c r="JA669" s="432"/>
      <c r="JB669" s="432"/>
      <c r="JC669" s="432"/>
      <c r="JD669" s="432"/>
      <c r="JE669" s="432"/>
      <c r="JF669" s="432"/>
      <c r="JG669" s="432"/>
      <c r="JH669" s="432"/>
      <c r="JI669" s="432"/>
      <c r="JJ669" s="432"/>
      <c r="JK669" s="432"/>
      <c r="JL669" s="432"/>
      <c r="JM669" s="432"/>
      <c r="JN669" s="432"/>
      <c r="JO669" s="432"/>
      <c r="JP669" s="432"/>
      <c r="JQ669" s="432"/>
      <c r="JR669" s="432"/>
      <c r="JS669" s="432"/>
      <c r="JT669" s="432"/>
      <c r="JU669" s="432"/>
    </row>
    <row r="670" spans="1:281" s="27" customFormat="1" ht="15" hidden="1" customHeight="1" x14ac:dyDescent="0.25">
      <c r="A670" s="432"/>
      <c r="B670" s="242"/>
      <c r="C670" s="29"/>
      <c r="D670" s="53"/>
      <c r="E670" s="29"/>
      <c r="F670" s="25"/>
      <c r="G670" s="121"/>
      <c r="I670" s="29"/>
      <c r="K670" s="52"/>
      <c r="M670" s="25"/>
      <c r="N670" s="55"/>
      <c r="P670" s="29"/>
      <c r="R670" s="29"/>
      <c r="T670" s="21"/>
      <c r="U670" s="21"/>
      <c r="V670" s="83"/>
      <c r="W670" s="83"/>
      <c r="X670" s="21"/>
      <c r="Y670" s="83"/>
      <c r="Z670" s="83"/>
      <c r="AA670" s="21"/>
      <c r="AB670" s="83"/>
      <c r="AC670" s="83"/>
      <c r="AD670" s="21"/>
      <c r="AE670" s="83"/>
      <c r="AF670" s="83"/>
      <c r="AG670" s="21"/>
      <c r="AH670" s="83"/>
      <c r="AI670" s="83"/>
      <c r="AJ670" s="21"/>
      <c r="AK670" s="83"/>
      <c r="AL670" s="83"/>
      <c r="AM670" s="21"/>
      <c r="AN670" s="83"/>
      <c r="AO670" s="83"/>
      <c r="AP670" s="21"/>
      <c r="AQ670" s="83"/>
      <c r="AR670" s="83"/>
      <c r="AS670" s="21"/>
      <c r="AT670" s="25"/>
      <c r="AU670" s="25"/>
      <c r="AV670" s="29"/>
      <c r="AW670" s="25"/>
      <c r="AX670" s="128"/>
      <c r="AY670" s="57"/>
      <c r="AZ670" s="6"/>
      <c r="BA670" s="54"/>
      <c r="BB670" s="54"/>
      <c r="BC670" s="6"/>
      <c r="BD670" s="54"/>
      <c r="BE670" s="54"/>
      <c r="BF670" s="121"/>
      <c r="BG670" s="54"/>
      <c r="BH670" s="28"/>
      <c r="BI670" s="128"/>
      <c r="BJ670" s="54"/>
      <c r="BK670" s="28"/>
      <c r="BL670" s="128"/>
      <c r="BM670" s="54"/>
      <c r="BN670" s="28"/>
      <c r="BO670" s="121"/>
      <c r="BP670" s="132"/>
      <c r="BQ670" s="56"/>
      <c r="BR670" s="25"/>
      <c r="BS670" s="25"/>
      <c r="BU670" s="121"/>
      <c r="BV670" s="25"/>
      <c r="BW670" s="242"/>
      <c r="BX670" s="121"/>
      <c r="BY670" s="25"/>
      <c r="CA670" s="121"/>
      <c r="CB670" s="25"/>
      <c r="CD670" s="121"/>
      <c r="CF670" s="28"/>
      <c r="CH670" s="241"/>
      <c r="CI670" s="28"/>
      <c r="CK670" s="433"/>
      <c r="CM670" s="121"/>
      <c r="CN670" s="241"/>
      <c r="CO670" s="241"/>
      <c r="CP670" s="241"/>
      <c r="CQ670" s="725"/>
      <c r="CR670" s="241"/>
      <c r="CS670" s="433"/>
      <c r="CT670" s="241"/>
      <c r="CU670" s="241"/>
      <c r="CV670" s="241"/>
      <c r="CW670" s="54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1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436"/>
      <c r="FJ670" s="668"/>
      <c r="FK670" s="668"/>
      <c r="FL670" s="668"/>
      <c r="FM670" s="668"/>
      <c r="FN670" s="668"/>
      <c r="FO670" s="668"/>
      <c r="FP670" s="668"/>
      <c r="FQ670" s="668"/>
      <c r="FR670" s="668"/>
      <c r="FS670" s="433"/>
      <c r="FT670" s="433"/>
      <c r="FU670" s="433"/>
      <c r="FV670" s="433"/>
      <c r="FW670" s="433"/>
      <c r="FX670" s="433"/>
      <c r="FY670" s="433"/>
      <c r="FZ670" s="433"/>
      <c r="GA670" s="433"/>
      <c r="GB670" s="433"/>
      <c r="GC670" s="433"/>
      <c r="GD670" s="433"/>
      <c r="GE670" s="433"/>
      <c r="GF670" s="433"/>
      <c r="GG670" s="241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436"/>
      <c r="HJ670" s="65"/>
      <c r="HK670" s="436"/>
      <c r="HL670" s="37"/>
      <c r="HM670" s="65"/>
      <c r="HN670" s="436"/>
      <c r="HO670" s="134"/>
      <c r="HP670" s="25"/>
      <c r="HQ670" s="436"/>
      <c r="HR670" s="45"/>
      <c r="HS670" s="29"/>
      <c r="HT670" s="25"/>
      <c r="HU670" s="25"/>
      <c r="HV670" s="25"/>
      <c r="HX670" s="432"/>
      <c r="IG670" s="432"/>
      <c r="IH670" s="432"/>
      <c r="II670" s="432"/>
      <c r="IJ670" s="432"/>
      <c r="IK670" s="432"/>
      <c r="IL670" s="432"/>
      <c r="IM670" s="432"/>
      <c r="IN670" s="432"/>
      <c r="IO670" s="432"/>
      <c r="IP670" s="432"/>
      <c r="IQ670" s="432"/>
      <c r="IR670" s="432"/>
      <c r="IS670" s="432"/>
      <c r="IT670" s="432"/>
      <c r="IU670" s="432"/>
      <c r="IV670" s="432"/>
      <c r="IW670" s="432"/>
      <c r="IX670" s="432"/>
      <c r="IY670" s="432"/>
      <c r="IZ670" s="432"/>
      <c r="JA670" s="432"/>
      <c r="JB670" s="432"/>
      <c r="JC670" s="432"/>
      <c r="JD670" s="432"/>
      <c r="JE670" s="432"/>
      <c r="JF670" s="432"/>
      <c r="JG670" s="432"/>
      <c r="JH670" s="432"/>
      <c r="JI670" s="432"/>
      <c r="JJ670" s="432"/>
      <c r="JK670" s="432"/>
      <c r="JL670" s="432"/>
      <c r="JM670" s="432"/>
      <c r="JN670" s="432"/>
      <c r="JO670" s="432"/>
      <c r="JP670" s="432"/>
      <c r="JQ670" s="432"/>
      <c r="JR670" s="432"/>
      <c r="JS670" s="432"/>
      <c r="JT670" s="432"/>
      <c r="JU670" s="432"/>
    </row>
    <row r="671" spans="1:281" s="27" customFormat="1" ht="15" hidden="1" customHeight="1" x14ac:dyDescent="0.25">
      <c r="A671" s="432"/>
      <c r="B671" s="242"/>
      <c r="C671" s="29"/>
      <c r="D671" s="53"/>
      <c r="E671" s="29"/>
      <c r="F671" s="25"/>
      <c r="G671" s="121"/>
      <c r="I671" s="29"/>
      <c r="K671" s="52"/>
      <c r="M671" s="25"/>
      <c r="N671" s="55"/>
      <c r="P671" s="29"/>
      <c r="R671" s="29"/>
      <c r="T671" s="21"/>
      <c r="U671" s="21"/>
      <c r="V671" s="83"/>
      <c r="W671" s="83"/>
      <c r="X671" s="21"/>
      <c r="Y671" s="83"/>
      <c r="Z671" s="83"/>
      <c r="AA671" s="21"/>
      <c r="AB671" s="83"/>
      <c r="AC671" s="83"/>
      <c r="AD671" s="21"/>
      <c r="AE671" s="83"/>
      <c r="AF671" s="83"/>
      <c r="AG671" s="21"/>
      <c r="AH671" s="83"/>
      <c r="AI671" s="83"/>
      <c r="AJ671" s="21"/>
      <c r="AK671" s="83"/>
      <c r="AL671" s="83"/>
      <c r="AM671" s="21"/>
      <c r="AN671" s="83"/>
      <c r="AO671" s="83"/>
      <c r="AP671" s="21"/>
      <c r="AQ671" s="83"/>
      <c r="AR671" s="83"/>
      <c r="AS671" s="21"/>
      <c r="AT671" s="25"/>
      <c r="AU671" s="25"/>
      <c r="AV671" s="29"/>
      <c r="AW671" s="25"/>
      <c r="AX671" s="128"/>
      <c r="AY671" s="57"/>
      <c r="AZ671" s="6"/>
      <c r="BA671" s="54"/>
      <c r="BB671" s="54"/>
      <c r="BC671" s="6"/>
      <c r="BD671" s="54"/>
      <c r="BE671" s="54"/>
      <c r="BF671" s="121"/>
      <c r="BG671" s="54"/>
      <c r="BH671" s="28"/>
      <c r="BI671" s="128"/>
      <c r="BJ671" s="54"/>
      <c r="BK671" s="28"/>
      <c r="BL671" s="128"/>
      <c r="BM671" s="54"/>
      <c r="BN671" s="28"/>
      <c r="BO671" s="121"/>
      <c r="BP671" s="132"/>
      <c r="BQ671" s="56"/>
      <c r="BR671" s="25"/>
      <c r="BS671" s="25"/>
      <c r="BU671" s="121"/>
      <c r="BV671" s="25"/>
      <c r="BW671" s="242"/>
      <c r="BX671" s="121"/>
      <c r="BY671" s="25"/>
      <c r="CA671" s="121"/>
      <c r="CB671" s="25"/>
      <c r="CD671" s="121"/>
      <c r="CF671" s="28"/>
      <c r="CH671" s="241"/>
      <c r="CI671" s="28"/>
      <c r="CK671" s="433"/>
      <c r="CM671" s="121"/>
      <c r="CN671" s="241"/>
      <c r="CO671" s="241"/>
      <c r="CP671" s="241"/>
      <c r="CQ671" s="725"/>
      <c r="CR671" s="241"/>
      <c r="CS671" s="433"/>
      <c r="CT671" s="241"/>
      <c r="CU671" s="241"/>
      <c r="CV671" s="241"/>
      <c r="CW671" s="54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1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436"/>
      <c r="FJ671" s="668"/>
      <c r="FK671" s="668"/>
      <c r="FL671" s="668"/>
      <c r="FM671" s="668"/>
      <c r="FN671" s="668"/>
      <c r="FO671" s="668"/>
      <c r="FP671" s="668"/>
      <c r="FQ671" s="668"/>
      <c r="FR671" s="668"/>
      <c r="FS671" s="433"/>
      <c r="FT671" s="433"/>
      <c r="FU671" s="433"/>
      <c r="FV671" s="433"/>
      <c r="FW671" s="433"/>
      <c r="FX671" s="433"/>
      <c r="FY671" s="433"/>
      <c r="FZ671" s="433"/>
      <c r="GA671" s="433"/>
      <c r="GB671" s="433"/>
      <c r="GC671" s="433"/>
      <c r="GD671" s="433"/>
      <c r="GE671" s="433"/>
      <c r="GF671" s="433"/>
      <c r="GG671" s="241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436"/>
      <c r="HJ671" s="65"/>
      <c r="HK671" s="436"/>
      <c r="HL671" s="37"/>
      <c r="HM671" s="65"/>
      <c r="HN671" s="436"/>
      <c r="HO671" s="134"/>
      <c r="HP671" s="25"/>
      <c r="HQ671" s="436"/>
      <c r="HR671" s="45"/>
      <c r="HS671" s="29"/>
      <c r="HT671" s="25"/>
      <c r="HU671" s="25"/>
      <c r="HV671" s="25"/>
      <c r="HX671" s="432"/>
      <c r="IG671" s="432"/>
      <c r="IH671" s="432"/>
      <c r="II671" s="432"/>
      <c r="IJ671" s="432"/>
      <c r="IK671" s="432"/>
      <c r="IL671" s="432"/>
      <c r="IM671" s="432"/>
      <c r="IN671" s="432"/>
      <c r="IO671" s="432"/>
      <c r="IP671" s="432"/>
      <c r="IQ671" s="432"/>
      <c r="IR671" s="432"/>
      <c r="IS671" s="432"/>
      <c r="IT671" s="432"/>
      <c r="IU671" s="432"/>
      <c r="IV671" s="432"/>
      <c r="IW671" s="432"/>
      <c r="IX671" s="432"/>
      <c r="IY671" s="432"/>
      <c r="IZ671" s="432"/>
      <c r="JA671" s="432"/>
      <c r="JB671" s="432"/>
      <c r="JC671" s="432"/>
      <c r="JD671" s="432"/>
      <c r="JE671" s="432"/>
      <c r="JF671" s="432"/>
      <c r="JG671" s="432"/>
      <c r="JH671" s="432"/>
      <c r="JI671" s="432"/>
      <c r="JJ671" s="432"/>
      <c r="JK671" s="432"/>
      <c r="JL671" s="432"/>
      <c r="JM671" s="432"/>
      <c r="JN671" s="432"/>
      <c r="JO671" s="432"/>
      <c r="JP671" s="432"/>
      <c r="JQ671" s="432"/>
      <c r="JR671" s="432"/>
      <c r="JS671" s="432"/>
      <c r="JT671" s="432"/>
      <c r="JU671" s="432"/>
    </row>
    <row r="672" spans="1:281" s="27" customFormat="1" ht="15" hidden="1" customHeight="1" x14ac:dyDescent="0.25">
      <c r="A672" s="432"/>
      <c r="B672" s="242"/>
      <c r="C672" s="29"/>
      <c r="D672" s="53"/>
      <c r="E672" s="29"/>
      <c r="F672" s="25"/>
      <c r="G672" s="121"/>
      <c r="I672" s="29"/>
      <c r="K672" s="52"/>
      <c r="M672" s="25"/>
      <c r="N672" s="55"/>
      <c r="P672" s="29"/>
      <c r="R672" s="29"/>
      <c r="T672" s="21"/>
      <c r="U672" s="21"/>
      <c r="V672" s="83"/>
      <c r="W672" s="83"/>
      <c r="X672" s="21"/>
      <c r="Y672" s="83"/>
      <c r="Z672" s="83"/>
      <c r="AA672" s="21"/>
      <c r="AB672" s="83"/>
      <c r="AC672" s="83"/>
      <c r="AD672" s="21"/>
      <c r="AE672" s="83"/>
      <c r="AF672" s="83"/>
      <c r="AG672" s="21"/>
      <c r="AH672" s="83"/>
      <c r="AI672" s="83"/>
      <c r="AJ672" s="21"/>
      <c r="AK672" s="83"/>
      <c r="AL672" s="83"/>
      <c r="AM672" s="21"/>
      <c r="AN672" s="83"/>
      <c r="AO672" s="83"/>
      <c r="AP672" s="21"/>
      <c r="AQ672" s="83"/>
      <c r="AR672" s="83"/>
      <c r="AS672" s="21"/>
      <c r="AT672" s="25"/>
      <c r="AU672" s="25"/>
      <c r="AV672" s="29"/>
      <c r="AW672" s="25"/>
      <c r="AX672" s="128"/>
      <c r="AY672" s="57"/>
      <c r="AZ672" s="6"/>
      <c r="BA672" s="54"/>
      <c r="BB672" s="54"/>
      <c r="BC672" s="6"/>
      <c r="BD672" s="54"/>
      <c r="BE672" s="54"/>
      <c r="BF672" s="121"/>
      <c r="BG672" s="54"/>
      <c r="BH672" s="28"/>
      <c r="BI672" s="128"/>
      <c r="BJ672" s="54"/>
      <c r="BK672" s="28"/>
      <c r="BL672" s="128"/>
      <c r="BM672" s="54"/>
      <c r="BN672" s="28"/>
      <c r="BO672" s="121"/>
      <c r="BP672" s="132"/>
      <c r="BQ672" s="56"/>
      <c r="BR672" s="25"/>
      <c r="BS672" s="25"/>
      <c r="BU672" s="121"/>
      <c r="BV672" s="25"/>
      <c r="BW672" s="242"/>
      <c r="BX672" s="121"/>
      <c r="BY672" s="25"/>
      <c r="CA672" s="121"/>
      <c r="CB672" s="25"/>
      <c r="CD672" s="121"/>
      <c r="CF672" s="28"/>
      <c r="CH672" s="241"/>
      <c r="CI672" s="28"/>
      <c r="CK672" s="433"/>
      <c r="CM672" s="121"/>
      <c r="CN672" s="241"/>
      <c r="CO672" s="241"/>
      <c r="CP672" s="241"/>
      <c r="CQ672" s="725"/>
      <c r="CR672" s="241"/>
      <c r="CS672" s="433"/>
      <c r="CT672" s="241"/>
      <c r="CU672" s="241"/>
      <c r="CV672" s="241"/>
      <c r="CW672" s="54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436"/>
      <c r="FJ672" s="668"/>
      <c r="FK672" s="668"/>
      <c r="FL672" s="668"/>
      <c r="FM672" s="668"/>
      <c r="FN672" s="668"/>
      <c r="FO672" s="668"/>
      <c r="FP672" s="668"/>
      <c r="FQ672" s="668"/>
      <c r="FR672" s="668"/>
      <c r="FS672" s="433"/>
      <c r="FT672" s="433"/>
      <c r="FU672" s="433"/>
      <c r="FV672" s="433"/>
      <c r="FW672" s="433"/>
      <c r="FX672" s="433"/>
      <c r="FY672" s="433"/>
      <c r="FZ672" s="433"/>
      <c r="GA672" s="433"/>
      <c r="GB672" s="433"/>
      <c r="GC672" s="433"/>
      <c r="GD672" s="433"/>
      <c r="GE672" s="433"/>
      <c r="GF672" s="433"/>
      <c r="GG672" s="241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436"/>
      <c r="HJ672" s="65"/>
      <c r="HK672" s="436"/>
      <c r="HL672" s="37"/>
      <c r="HM672" s="65"/>
      <c r="HN672" s="436"/>
      <c r="HO672" s="134"/>
      <c r="HP672" s="25"/>
      <c r="HQ672" s="436"/>
      <c r="HR672" s="45"/>
      <c r="HS672" s="29"/>
      <c r="HT672" s="25"/>
      <c r="HU672" s="25"/>
      <c r="HV672" s="25"/>
      <c r="HX672" s="432"/>
      <c r="IG672" s="432"/>
      <c r="IH672" s="432"/>
      <c r="II672" s="432"/>
      <c r="IJ672" s="432"/>
      <c r="IK672" s="432"/>
      <c r="IL672" s="432"/>
      <c r="IM672" s="432"/>
      <c r="IN672" s="432"/>
      <c r="IO672" s="432"/>
      <c r="IP672" s="432"/>
      <c r="IQ672" s="432"/>
      <c r="IR672" s="432"/>
      <c r="IS672" s="432"/>
      <c r="IT672" s="432"/>
      <c r="IU672" s="432"/>
      <c r="IV672" s="432"/>
      <c r="IW672" s="432"/>
      <c r="IX672" s="432"/>
      <c r="IY672" s="432"/>
      <c r="IZ672" s="432"/>
      <c r="JA672" s="432"/>
      <c r="JB672" s="432"/>
      <c r="JC672" s="432"/>
      <c r="JD672" s="432"/>
      <c r="JE672" s="432"/>
      <c r="JF672" s="432"/>
      <c r="JG672" s="432"/>
      <c r="JH672" s="432"/>
      <c r="JI672" s="432"/>
      <c r="JJ672" s="432"/>
      <c r="JK672" s="432"/>
      <c r="JL672" s="432"/>
      <c r="JM672" s="432"/>
      <c r="JN672" s="432"/>
      <c r="JO672" s="432"/>
      <c r="JP672" s="432"/>
      <c r="JQ672" s="432"/>
      <c r="JR672" s="432"/>
      <c r="JS672" s="432"/>
      <c r="JT672" s="432"/>
      <c r="JU672" s="432"/>
    </row>
    <row r="673" spans="1:281" s="27" customFormat="1" ht="15" hidden="1" customHeight="1" x14ac:dyDescent="0.25">
      <c r="A673" s="432"/>
      <c r="B673" s="242"/>
      <c r="C673" s="29"/>
      <c r="D673" s="53"/>
      <c r="E673" s="29"/>
      <c r="F673" s="25"/>
      <c r="G673" s="121"/>
      <c r="I673" s="29"/>
      <c r="K673" s="52"/>
      <c r="M673" s="25"/>
      <c r="N673" s="55"/>
      <c r="P673" s="29"/>
      <c r="R673" s="29"/>
      <c r="T673" s="21"/>
      <c r="U673" s="21"/>
      <c r="V673" s="83"/>
      <c r="W673" s="83"/>
      <c r="X673" s="21"/>
      <c r="Y673" s="83"/>
      <c r="Z673" s="83"/>
      <c r="AA673" s="21"/>
      <c r="AB673" s="83"/>
      <c r="AC673" s="83"/>
      <c r="AD673" s="21"/>
      <c r="AE673" s="83"/>
      <c r="AF673" s="83"/>
      <c r="AG673" s="21"/>
      <c r="AH673" s="83"/>
      <c r="AI673" s="83"/>
      <c r="AJ673" s="21"/>
      <c r="AK673" s="83"/>
      <c r="AL673" s="83"/>
      <c r="AM673" s="21"/>
      <c r="AN673" s="83"/>
      <c r="AO673" s="83"/>
      <c r="AP673" s="21"/>
      <c r="AQ673" s="83"/>
      <c r="AR673" s="83"/>
      <c r="AS673" s="21"/>
      <c r="AT673" s="25"/>
      <c r="AU673" s="25"/>
      <c r="AV673" s="29"/>
      <c r="AW673" s="25"/>
      <c r="AX673" s="128"/>
      <c r="AY673" s="57"/>
      <c r="AZ673" s="6"/>
      <c r="BA673" s="54"/>
      <c r="BB673" s="54"/>
      <c r="BC673" s="6"/>
      <c r="BD673" s="54"/>
      <c r="BE673" s="54"/>
      <c r="BF673" s="121"/>
      <c r="BG673" s="54"/>
      <c r="BH673" s="28"/>
      <c r="BI673" s="128"/>
      <c r="BJ673" s="54"/>
      <c r="BK673" s="28"/>
      <c r="BL673" s="128"/>
      <c r="BM673" s="54"/>
      <c r="BN673" s="28"/>
      <c r="BO673" s="121"/>
      <c r="BP673" s="132"/>
      <c r="BQ673" s="56"/>
      <c r="BR673" s="25"/>
      <c r="BS673" s="25"/>
      <c r="BU673" s="121"/>
      <c r="BV673" s="25"/>
      <c r="BW673" s="242"/>
      <c r="BX673" s="121"/>
      <c r="BY673" s="25"/>
      <c r="CA673" s="121"/>
      <c r="CB673" s="25"/>
      <c r="CD673" s="121"/>
      <c r="CF673" s="28"/>
      <c r="CH673" s="241"/>
      <c r="CI673" s="28"/>
      <c r="CK673" s="433"/>
      <c r="CM673" s="121"/>
      <c r="CN673" s="241"/>
      <c r="CO673" s="241"/>
      <c r="CP673" s="241"/>
      <c r="CQ673" s="725"/>
      <c r="CR673" s="241"/>
      <c r="CS673" s="433"/>
      <c r="CT673" s="241"/>
      <c r="CU673" s="241"/>
      <c r="CV673" s="241"/>
      <c r="CW673" s="54"/>
      <c r="CX673" s="241"/>
      <c r="CY673" s="241"/>
      <c r="CZ673" s="241"/>
      <c r="DA673" s="241"/>
      <c r="DB673" s="241"/>
      <c r="DC673" s="241"/>
      <c r="DD673" s="241"/>
      <c r="DE673" s="241"/>
      <c r="DF673" s="241"/>
      <c r="DG673" s="241"/>
      <c r="DH673" s="241"/>
      <c r="DI673" s="241"/>
      <c r="DJ673" s="241"/>
      <c r="DK673" s="241"/>
      <c r="DL673" s="241"/>
      <c r="DM673" s="241"/>
      <c r="DN673" s="241"/>
      <c r="DO673" s="241"/>
      <c r="DP673" s="241"/>
      <c r="DQ673" s="241"/>
      <c r="DR673" s="241"/>
      <c r="DS673" s="241"/>
      <c r="DT673" s="241"/>
      <c r="DU673" s="241"/>
      <c r="DV673" s="241"/>
      <c r="DW673" s="241"/>
      <c r="DX673" s="241"/>
      <c r="DY673" s="241"/>
      <c r="DZ673" s="241"/>
      <c r="EA673" s="241"/>
      <c r="EB673" s="241"/>
      <c r="EC673" s="241"/>
      <c r="ED673" s="241"/>
      <c r="EE673" s="241"/>
      <c r="EF673" s="241"/>
      <c r="EG673" s="241"/>
      <c r="EH673" s="241"/>
      <c r="EI673" s="241"/>
      <c r="EJ673" s="241"/>
      <c r="EK673" s="241"/>
      <c r="EL673" s="241"/>
      <c r="EM673" s="241"/>
      <c r="EN673" s="241"/>
      <c r="EO673" s="241"/>
      <c r="EP673" s="241"/>
      <c r="EQ673" s="241"/>
      <c r="ER673" s="241"/>
      <c r="ES673" s="241"/>
      <c r="ET673" s="241"/>
      <c r="EU673" s="241"/>
      <c r="EV673" s="241"/>
      <c r="EW673" s="241"/>
      <c r="EX673" s="241"/>
      <c r="EY673" s="241"/>
      <c r="EZ673" s="241"/>
      <c r="FA673" s="241"/>
      <c r="FB673" s="241"/>
      <c r="FC673" s="241"/>
      <c r="FD673" s="241"/>
      <c r="FE673" s="241"/>
      <c r="FF673" s="241"/>
      <c r="FG673" s="241"/>
      <c r="FH673" s="241"/>
      <c r="FI673" s="436"/>
      <c r="FJ673" s="668"/>
      <c r="FK673" s="668"/>
      <c r="FL673" s="668"/>
      <c r="FM673" s="668"/>
      <c r="FN673" s="668"/>
      <c r="FO673" s="668"/>
      <c r="FP673" s="668"/>
      <c r="FQ673" s="668"/>
      <c r="FR673" s="668"/>
      <c r="FS673" s="433"/>
      <c r="FT673" s="433"/>
      <c r="FU673" s="433"/>
      <c r="FV673" s="433"/>
      <c r="FW673" s="433"/>
      <c r="FX673" s="433"/>
      <c r="FY673" s="433"/>
      <c r="FZ673" s="433"/>
      <c r="GA673" s="433"/>
      <c r="GB673" s="433"/>
      <c r="GC673" s="433"/>
      <c r="GD673" s="433"/>
      <c r="GE673" s="433"/>
      <c r="GF673" s="433"/>
      <c r="GG673" s="241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436"/>
      <c r="HJ673" s="65"/>
      <c r="HK673" s="436"/>
      <c r="HL673" s="37"/>
      <c r="HM673" s="65"/>
      <c r="HN673" s="436"/>
      <c r="HO673" s="134"/>
      <c r="HP673" s="25"/>
      <c r="HQ673" s="436"/>
      <c r="HR673" s="45"/>
      <c r="HS673" s="29"/>
      <c r="HT673" s="25"/>
      <c r="HU673" s="25"/>
      <c r="HV673" s="25"/>
      <c r="HX673" s="432"/>
      <c r="IG673" s="432"/>
      <c r="IH673" s="432"/>
      <c r="II673" s="432"/>
      <c r="IJ673" s="432"/>
      <c r="IK673" s="432"/>
      <c r="IL673" s="432"/>
      <c r="IM673" s="432"/>
      <c r="IN673" s="432"/>
      <c r="IO673" s="432"/>
      <c r="IP673" s="432"/>
      <c r="IQ673" s="432"/>
      <c r="IR673" s="432"/>
      <c r="IS673" s="432"/>
      <c r="IT673" s="432"/>
      <c r="IU673" s="432"/>
      <c r="IV673" s="432"/>
      <c r="IW673" s="432"/>
      <c r="IX673" s="432"/>
      <c r="IY673" s="432"/>
      <c r="IZ673" s="432"/>
      <c r="JA673" s="432"/>
      <c r="JB673" s="432"/>
      <c r="JC673" s="432"/>
      <c r="JD673" s="432"/>
      <c r="JE673" s="432"/>
      <c r="JF673" s="432"/>
      <c r="JG673" s="432"/>
      <c r="JH673" s="432"/>
      <c r="JI673" s="432"/>
      <c r="JJ673" s="432"/>
      <c r="JK673" s="432"/>
      <c r="JL673" s="432"/>
      <c r="JM673" s="432"/>
      <c r="JN673" s="432"/>
      <c r="JO673" s="432"/>
      <c r="JP673" s="432"/>
      <c r="JQ673" s="432"/>
      <c r="JR673" s="432"/>
      <c r="JS673" s="432"/>
      <c r="JT673" s="432"/>
      <c r="JU673" s="432"/>
    </row>
    <row r="674" spans="1:281" s="27" customFormat="1" ht="15" hidden="1" customHeight="1" x14ac:dyDescent="0.25">
      <c r="A674" s="432"/>
      <c r="B674" s="242"/>
      <c r="C674" s="29"/>
      <c r="D674" s="53"/>
      <c r="E674" s="29"/>
      <c r="F674" s="25"/>
      <c r="G674" s="121"/>
      <c r="I674" s="29"/>
      <c r="K674" s="52"/>
      <c r="M674" s="25"/>
      <c r="N674" s="55"/>
      <c r="P674" s="29"/>
      <c r="R674" s="29"/>
      <c r="T674" s="21"/>
      <c r="U674" s="21"/>
      <c r="V674" s="83"/>
      <c r="W674" s="83"/>
      <c r="X674" s="21"/>
      <c r="Y674" s="83"/>
      <c r="Z674" s="83"/>
      <c r="AA674" s="21"/>
      <c r="AB674" s="83"/>
      <c r="AC674" s="83"/>
      <c r="AD674" s="21"/>
      <c r="AE674" s="83"/>
      <c r="AF674" s="83"/>
      <c r="AG674" s="21"/>
      <c r="AH674" s="83"/>
      <c r="AI674" s="83"/>
      <c r="AJ674" s="21"/>
      <c r="AK674" s="83"/>
      <c r="AL674" s="83"/>
      <c r="AM674" s="21"/>
      <c r="AN674" s="83"/>
      <c r="AO674" s="83"/>
      <c r="AP674" s="21"/>
      <c r="AQ674" s="83"/>
      <c r="AR674" s="83"/>
      <c r="AS674" s="21"/>
      <c r="AT674" s="25"/>
      <c r="AU674" s="25"/>
      <c r="AV674" s="29"/>
      <c r="AW674" s="25"/>
      <c r="AX674" s="128"/>
      <c r="AY674" s="57"/>
      <c r="AZ674" s="6"/>
      <c r="BA674" s="54"/>
      <c r="BB674" s="54"/>
      <c r="BC674" s="6"/>
      <c r="BD674" s="54"/>
      <c r="BE674" s="54"/>
      <c r="BF674" s="121"/>
      <c r="BG674" s="54"/>
      <c r="BH674" s="28"/>
      <c r="BI674" s="128"/>
      <c r="BJ674" s="54"/>
      <c r="BK674" s="28"/>
      <c r="BL674" s="128"/>
      <c r="BM674" s="54"/>
      <c r="BN674" s="28"/>
      <c r="BO674" s="121"/>
      <c r="BP674" s="132"/>
      <c r="BQ674" s="56"/>
      <c r="BR674" s="25"/>
      <c r="BS674" s="25"/>
      <c r="BU674" s="121"/>
      <c r="BV674" s="25"/>
      <c r="BW674" s="242"/>
      <c r="BX674" s="121"/>
      <c r="BY674" s="25"/>
      <c r="CA674" s="121"/>
      <c r="CB674" s="25"/>
      <c r="CD674" s="121"/>
      <c r="CF674" s="28"/>
      <c r="CH674" s="241"/>
      <c r="CI674" s="28"/>
      <c r="CK674" s="433"/>
      <c r="CM674" s="121"/>
      <c r="CN674" s="241"/>
      <c r="CO674" s="241"/>
      <c r="CP674" s="241"/>
      <c r="CQ674" s="725"/>
      <c r="CR674" s="241"/>
      <c r="CS674" s="433"/>
      <c r="CT674" s="241"/>
      <c r="CU674" s="241"/>
      <c r="CV674" s="241"/>
      <c r="CW674" s="54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1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436"/>
      <c r="FJ674" s="668"/>
      <c r="FK674" s="668"/>
      <c r="FL674" s="668"/>
      <c r="FM674" s="668"/>
      <c r="FN674" s="668"/>
      <c r="FO674" s="668"/>
      <c r="FP674" s="668"/>
      <c r="FQ674" s="668"/>
      <c r="FR674" s="668"/>
      <c r="FS674" s="433"/>
      <c r="FT674" s="433"/>
      <c r="FU674" s="433"/>
      <c r="FV674" s="433"/>
      <c r="FW674" s="433"/>
      <c r="FX674" s="433"/>
      <c r="FY674" s="433"/>
      <c r="FZ674" s="433"/>
      <c r="GA674" s="433"/>
      <c r="GB674" s="433"/>
      <c r="GC674" s="433"/>
      <c r="GD674" s="433"/>
      <c r="GE674" s="433"/>
      <c r="GF674" s="433"/>
      <c r="GG674" s="241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436"/>
      <c r="HJ674" s="65"/>
      <c r="HK674" s="436"/>
      <c r="HL674" s="37"/>
      <c r="HM674" s="65"/>
      <c r="HN674" s="436"/>
      <c r="HO674" s="134"/>
      <c r="HP674" s="25"/>
      <c r="HQ674" s="436"/>
      <c r="HR674" s="45"/>
      <c r="HS674" s="29"/>
      <c r="HT674" s="25"/>
      <c r="HU674" s="25"/>
      <c r="HV674" s="25"/>
      <c r="HX674" s="432"/>
      <c r="IG674" s="432"/>
      <c r="IH674" s="432"/>
      <c r="II674" s="432"/>
      <c r="IJ674" s="432"/>
      <c r="IK674" s="432"/>
      <c r="IL674" s="432"/>
      <c r="IM674" s="432"/>
      <c r="IN674" s="432"/>
      <c r="IO674" s="432"/>
      <c r="IP674" s="432"/>
      <c r="IQ674" s="432"/>
      <c r="IR674" s="432"/>
      <c r="IS674" s="432"/>
      <c r="IT674" s="432"/>
      <c r="IU674" s="432"/>
      <c r="IV674" s="432"/>
      <c r="IW674" s="432"/>
      <c r="IX674" s="432"/>
      <c r="IY674" s="432"/>
      <c r="IZ674" s="432"/>
      <c r="JA674" s="432"/>
      <c r="JB674" s="432"/>
      <c r="JC674" s="432"/>
      <c r="JD674" s="432"/>
      <c r="JE674" s="432"/>
      <c r="JF674" s="432"/>
      <c r="JG674" s="432"/>
      <c r="JH674" s="432"/>
      <c r="JI674" s="432"/>
      <c r="JJ674" s="432"/>
      <c r="JK674" s="432"/>
      <c r="JL674" s="432"/>
      <c r="JM674" s="432"/>
      <c r="JN674" s="432"/>
      <c r="JO674" s="432"/>
      <c r="JP674" s="432"/>
      <c r="JQ674" s="432"/>
      <c r="JR674" s="432"/>
      <c r="JS674" s="432"/>
      <c r="JT674" s="432"/>
      <c r="JU674" s="432"/>
    </row>
    <row r="675" spans="1:281" s="27" customFormat="1" ht="15" hidden="1" customHeight="1" x14ac:dyDescent="0.25">
      <c r="A675" s="432"/>
      <c r="B675" s="242"/>
      <c r="C675" s="29"/>
      <c r="D675" s="53"/>
      <c r="E675" s="29"/>
      <c r="F675" s="25"/>
      <c r="G675" s="121"/>
      <c r="I675" s="29"/>
      <c r="K675" s="52"/>
      <c r="M675" s="25"/>
      <c r="N675" s="55"/>
      <c r="P675" s="29"/>
      <c r="R675" s="29"/>
      <c r="T675" s="21"/>
      <c r="U675" s="21"/>
      <c r="V675" s="83"/>
      <c r="W675" s="83"/>
      <c r="X675" s="21"/>
      <c r="Y675" s="83"/>
      <c r="Z675" s="83"/>
      <c r="AA675" s="21"/>
      <c r="AB675" s="83"/>
      <c r="AC675" s="83"/>
      <c r="AD675" s="21"/>
      <c r="AE675" s="83"/>
      <c r="AF675" s="83"/>
      <c r="AG675" s="21"/>
      <c r="AH675" s="83"/>
      <c r="AI675" s="83"/>
      <c r="AJ675" s="21"/>
      <c r="AK675" s="83"/>
      <c r="AL675" s="83"/>
      <c r="AM675" s="21"/>
      <c r="AN675" s="83"/>
      <c r="AO675" s="83"/>
      <c r="AP675" s="21"/>
      <c r="AQ675" s="83"/>
      <c r="AR675" s="83"/>
      <c r="AS675" s="21"/>
      <c r="AT675" s="25"/>
      <c r="AU675" s="25"/>
      <c r="AV675" s="29"/>
      <c r="AW675" s="25"/>
      <c r="AX675" s="128"/>
      <c r="AY675" s="57"/>
      <c r="AZ675" s="6"/>
      <c r="BA675" s="54"/>
      <c r="BB675" s="54"/>
      <c r="BC675" s="6"/>
      <c r="BD675" s="54"/>
      <c r="BE675" s="54"/>
      <c r="BF675" s="121"/>
      <c r="BG675" s="54"/>
      <c r="BH675" s="28"/>
      <c r="BI675" s="128"/>
      <c r="BJ675" s="54"/>
      <c r="BK675" s="28"/>
      <c r="BL675" s="128"/>
      <c r="BM675" s="54"/>
      <c r="BN675" s="28"/>
      <c r="BO675" s="121"/>
      <c r="BP675" s="132"/>
      <c r="BQ675" s="56"/>
      <c r="BR675" s="25"/>
      <c r="BS675" s="25"/>
      <c r="BU675" s="121"/>
      <c r="BV675" s="25"/>
      <c r="BW675" s="242"/>
      <c r="BX675" s="121"/>
      <c r="BY675" s="25"/>
      <c r="CA675" s="121"/>
      <c r="CB675" s="25"/>
      <c r="CD675" s="121"/>
      <c r="CF675" s="28"/>
      <c r="CH675" s="241"/>
      <c r="CI675" s="28"/>
      <c r="CK675" s="433"/>
      <c r="CM675" s="121"/>
      <c r="CN675" s="241"/>
      <c r="CO675" s="241"/>
      <c r="CP675" s="241"/>
      <c r="CQ675" s="725"/>
      <c r="CR675" s="241"/>
      <c r="CS675" s="433"/>
      <c r="CT675" s="241"/>
      <c r="CU675" s="241"/>
      <c r="CV675" s="241"/>
      <c r="CW675" s="54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436"/>
      <c r="FJ675" s="668"/>
      <c r="FK675" s="668"/>
      <c r="FL675" s="668"/>
      <c r="FM675" s="668"/>
      <c r="FN675" s="668"/>
      <c r="FO675" s="668"/>
      <c r="FP675" s="668"/>
      <c r="FQ675" s="668"/>
      <c r="FR675" s="668"/>
      <c r="FS675" s="433"/>
      <c r="FT675" s="433"/>
      <c r="FU675" s="433"/>
      <c r="FV675" s="433"/>
      <c r="FW675" s="433"/>
      <c r="FX675" s="433"/>
      <c r="FY675" s="433"/>
      <c r="FZ675" s="433"/>
      <c r="GA675" s="433"/>
      <c r="GB675" s="433"/>
      <c r="GC675" s="433"/>
      <c r="GD675" s="433"/>
      <c r="GE675" s="433"/>
      <c r="GF675" s="433"/>
      <c r="GG675" s="241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436"/>
      <c r="HJ675" s="65"/>
      <c r="HK675" s="436"/>
      <c r="HL675" s="37"/>
      <c r="HM675" s="65"/>
      <c r="HN675" s="436"/>
      <c r="HO675" s="134"/>
      <c r="HP675" s="25"/>
      <c r="HQ675" s="436"/>
      <c r="HR675" s="45"/>
      <c r="HS675" s="29"/>
      <c r="HT675" s="25"/>
      <c r="HU675" s="25"/>
      <c r="HV675" s="25"/>
      <c r="HX675" s="432"/>
      <c r="IG675" s="432"/>
      <c r="IH675" s="432"/>
      <c r="II675" s="432"/>
      <c r="IJ675" s="432"/>
      <c r="IK675" s="432"/>
      <c r="IL675" s="432"/>
      <c r="IM675" s="432"/>
      <c r="IN675" s="432"/>
      <c r="IO675" s="432"/>
      <c r="IP675" s="432"/>
      <c r="IQ675" s="432"/>
      <c r="IR675" s="432"/>
      <c r="IS675" s="432"/>
      <c r="IT675" s="432"/>
      <c r="IU675" s="432"/>
      <c r="IV675" s="432"/>
      <c r="IW675" s="432"/>
      <c r="IX675" s="432"/>
      <c r="IY675" s="432"/>
      <c r="IZ675" s="432"/>
      <c r="JA675" s="432"/>
      <c r="JB675" s="432"/>
      <c r="JC675" s="432"/>
      <c r="JD675" s="432"/>
      <c r="JE675" s="432"/>
      <c r="JF675" s="432"/>
      <c r="JG675" s="432"/>
      <c r="JH675" s="432"/>
      <c r="JI675" s="432"/>
      <c r="JJ675" s="432"/>
      <c r="JK675" s="432"/>
      <c r="JL675" s="432"/>
      <c r="JM675" s="432"/>
      <c r="JN675" s="432"/>
      <c r="JO675" s="432"/>
      <c r="JP675" s="432"/>
      <c r="JQ675" s="432"/>
      <c r="JR675" s="432"/>
      <c r="JS675" s="432"/>
      <c r="JT675" s="432"/>
      <c r="JU675" s="432"/>
    </row>
    <row r="676" spans="1:281" s="27" customFormat="1" ht="15" hidden="1" customHeight="1" x14ac:dyDescent="0.25">
      <c r="A676" s="432"/>
      <c r="B676" s="242"/>
      <c r="C676" s="29"/>
      <c r="D676" s="53"/>
      <c r="E676" s="29"/>
      <c r="F676" s="25"/>
      <c r="G676" s="121"/>
      <c r="I676" s="29"/>
      <c r="K676" s="52"/>
      <c r="M676" s="25"/>
      <c r="N676" s="55"/>
      <c r="P676" s="29"/>
      <c r="R676" s="29"/>
      <c r="T676" s="21"/>
      <c r="U676" s="21"/>
      <c r="V676" s="83"/>
      <c r="W676" s="83"/>
      <c r="X676" s="21"/>
      <c r="Y676" s="83"/>
      <c r="Z676" s="83"/>
      <c r="AA676" s="21"/>
      <c r="AB676" s="83"/>
      <c r="AC676" s="83"/>
      <c r="AD676" s="21"/>
      <c r="AE676" s="83"/>
      <c r="AF676" s="83"/>
      <c r="AG676" s="21"/>
      <c r="AH676" s="83"/>
      <c r="AI676" s="83"/>
      <c r="AJ676" s="21"/>
      <c r="AK676" s="83"/>
      <c r="AL676" s="83"/>
      <c r="AM676" s="21"/>
      <c r="AN676" s="83"/>
      <c r="AO676" s="83"/>
      <c r="AP676" s="21"/>
      <c r="AQ676" s="83"/>
      <c r="AR676" s="83"/>
      <c r="AS676" s="21"/>
      <c r="AT676" s="25"/>
      <c r="AU676" s="25"/>
      <c r="AV676" s="29"/>
      <c r="AW676" s="25"/>
      <c r="AX676" s="128"/>
      <c r="AY676" s="57"/>
      <c r="AZ676" s="6"/>
      <c r="BA676" s="54"/>
      <c r="BB676" s="54"/>
      <c r="BC676" s="6"/>
      <c r="BD676" s="54"/>
      <c r="BE676" s="54"/>
      <c r="BF676" s="121"/>
      <c r="BG676" s="54"/>
      <c r="BH676" s="28"/>
      <c r="BI676" s="128"/>
      <c r="BJ676" s="54"/>
      <c r="BK676" s="28"/>
      <c r="BL676" s="128"/>
      <c r="BM676" s="54"/>
      <c r="BN676" s="28"/>
      <c r="BO676" s="121"/>
      <c r="BP676" s="132"/>
      <c r="BQ676" s="56"/>
      <c r="BR676" s="25"/>
      <c r="BS676" s="25"/>
      <c r="BU676" s="121"/>
      <c r="BV676" s="25"/>
      <c r="BW676" s="242"/>
      <c r="BX676" s="121"/>
      <c r="BY676" s="25"/>
      <c r="CA676" s="121"/>
      <c r="CB676" s="25"/>
      <c r="CD676" s="121"/>
      <c r="CF676" s="28"/>
      <c r="CH676" s="241"/>
      <c r="CI676" s="28"/>
      <c r="CK676" s="433"/>
      <c r="CM676" s="121"/>
      <c r="CN676" s="241"/>
      <c r="CO676" s="241"/>
      <c r="CP676" s="241"/>
      <c r="CQ676" s="725"/>
      <c r="CR676" s="241"/>
      <c r="CS676" s="433"/>
      <c r="CT676" s="241"/>
      <c r="CU676" s="241"/>
      <c r="CV676" s="241"/>
      <c r="CW676" s="54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1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436"/>
      <c r="FJ676" s="668"/>
      <c r="FK676" s="668"/>
      <c r="FL676" s="668"/>
      <c r="FM676" s="668"/>
      <c r="FN676" s="668"/>
      <c r="FO676" s="668"/>
      <c r="FP676" s="668"/>
      <c r="FQ676" s="668"/>
      <c r="FR676" s="668"/>
      <c r="FS676" s="433"/>
      <c r="FT676" s="433"/>
      <c r="FU676" s="433"/>
      <c r="FV676" s="433"/>
      <c r="FW676" s="433"/>
      <c r="FX676" s="433"/>
      <c r="FY676" s="433"/>
      <c r="FZ676" s="433"/>
      <c r="GA676" s="433"/>
      <c r="GB676" s="433"/>
      <c r="GC676" s="433"/>
      <c r="GD676" s="433"/>
      <c r="GE676" s="433"/>
      <c r="GF676" s="433"/>
      <c r="GG676" s="241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436"/>
      <c r="HJ676" s="65"/>
      <c r="HK676" s="436"/>
      <c r="HL676" s="37"/>
      <c r="HM676" s="65"/>
      <c r="HN676" s="436"/>
      <c r="HO676" s="134"/>
      <c r="HP676" s="25"/>
      <c r="HQ676" s="436"/>
      <c r="HR676" s="45"/>
      <c r="HS676" s="29"/>
      <c r="HT676" s="25"/>
      <c r="HU676" s="25"/>
      <c r="HV676" s="25"/>
      <c r="HX676" s="432"/>
      <c r="IG676" s="432"/>
      <c r="IH676" s="432"/>
      <c r="II676" s="432"/>
      <c r="IJ676" s="432"/>
      <c r="IK676" s="432"/>
      <c r="IL676" s="432"/>
      <c r="IM676" s="432"/>
      <c r="IN676" s="432"/>
      <c r="IO676" s="432"/>
      <c r="IP676" s="432"/>
      <c r="IQ676" s="432"/>
      <c r="IR676" s="432"/>
      <c r="IS676" s="432"/>
      <c r="IT676" s="432"/>
      <c r="IU676" s="432"/>
      <c r="IV676" s="432"/>
      <c r="IW676" s="432"/>
      <c r="IX676" s="432"/>
      <c r="IY676" s="432"/>
      <c r="IZ676" s="432"/>
      <c r="JA676" s="432"/>
      <c r="JB676" s="432"/>
      <c r="JC676" s="432"/>
      <c r="JD676" s="432"/>
      <c r="JE676" s="432"/>
      <c r="JF676" s="432"/>
      <c r="JG676" s="432"/>
      <c r="JH676" s="432"/>
      <c r="JI676" s="432"/>
      <c r="JJ676" s="432"/>
      <c r="JK676" s="432"/>
      <c r="JL676" s="432"/>
      <c r="JM676" s="432"/>
      <c r="JN676" s="432"/>
      <c r="JO676" s="432"/>
      <c r="JP676" s="432"/>
      <c r="JQ676" s="432"/>
      <c r="JR676" s="432"/>
      <c r="JS676" s="432"/>
      <c r="JT676" s="432"/>
      <c r="JU676" s="432"/>
    </row>
    <row r="677" spans="1:281" s="27" customFormat="1" ht="15" hidden="1" customHeight="1" x14ac:dyDescent="0.25">
      <c r="A677" s="432"/>
      <c r="B677" s="242"/>
      <c r="C677" s="29"/>
      <c r="D677" s="53"/>
      <c r="E677" s="29"/>
      <c r="F677" s="25"/>
      <c r="G677" s="121"/>
      <c r="I677" s="29"/>
      <c r="K677" s="52"/>
      <c r="M677" s="25"/>
      <c r="N677" s="55"/>
      <c r="P677" s="29"/>
      <c r="R677" s="29"/>
      <c r="T677" s="21"/>
      <c r="U677" s="21"/>
      <c r="V677" s="83"/>
      <c r="W677" s="83"/>
      <c r="X677" s="21"/>
      <c r="Y677" s="83"/>
      <c r="Z677" s="83"/>
      <c r="AA677" s="21"/>
      <c r="AB677" s="83"/>
      <c r="AC677" s="83"/>
      <c r="AD677" s="21"/>
      <c r="AE677" s="83"/>
      <c r="AF677" s="83"/>
      <c r="AG677" s="21"/>
      <c r="AH677" s="83"/>
      <c r="AI677" s="83"/>
      <c r="AJ677" s="21"/>
      <c r="AK677" s="83"/>
      <c r="AL677" s="83"/>
      <c r="AM677" s="21"/>
      <c r="AN677" s="83"/>
      <c r="AO677" s="83"/>
      <c r="AP677" s="21"/>
      <c r="AQ677" s="83"/>
      <c r="AR677" s="83"/>
      <c r="AS677" s="21"/>
      <c r="AT677" s="25"/>
      <c r="AU677" s="25"/>
      <c r="AV677" s="29"/>
      <c r="AW677" s="25"/>
      <c r="AX677" s="128"/>
      <c r="AY677" s="57"/>
      <c r="AZ677" s="6"/>
      <c r="BA677" s="54"/>
      <c r="BB677" s="54"/>
      <c r="BC677" s="6"/>
      <c r="BD677" s="54"/>
      <c r="BE677" s="54"/>
      <c r="BF677" s="121"/>
      <c r="BG677" s="54"/>
      <c r="BH677" s="28"/>
      <c r="BI677" s="128"/>
      <c r="BJ677" s="54"/>
      <c r="BK677" s="28"/>
      <c r="BL677" s="128"/>
      <c r="BM677" s="54"/>
      <c r="BN677" s="28"/>
      <c r="BO677" s="121"/>
      <c r="BP677" s="132"/>
      <c r="BQ677" s="56"/>
      <c r="BR677" s="25"/>
      <c r="BS677" s="25"/>
      <c r="BU677" s="121"/>
      <c r="BV677" s="25"/>
      <c r="BW677" s="242"/>
      <c r="BX677" s="121"/>
      <c r="BY677" s="25"/>
      <c r="CA677" s="121"/>
      <c r="CB677" s="25"/>
      <c r="CD677" s="121"/>
      <c r="CF677" s="28"/>
      <c r="CH677" s="241"/>
      <c r="CI677" s="28"/>
      <c r="CK677" s="433"/>
      <c r="CM677" s="121"/>
      <c r="CN677" s="241"/>
      <c r="CO677" s="241"/>
      <c r="CP677" s="241"/>
      <c r="CQ677" s="725"/>
      <c r="CR677" s="241"/>
      <c r="CS677" s="433"/>
      <c r="CT677" s="241"/>
      <c r="CU677" s="241"/>
      <c r="CV677" s="241"/>
      <c r="CW677" s="54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1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436"/>
      <c r="FJ677" s="668"/>
      <c r="FK677" s="668"/>
      <c r="FL677" s="668"/>
      <c r="FM677" s="668"/>
      <c r="FN677" s="668"/>
      <c r="FO677" s="668"/>
      <c r="FP677" s="668"/>
      <c r="FQ677" s="668"/>
      <c r="FR677" s="668"/>
      <c r="FS677" s="433"/>
      <c r="FT677" s="433"/>
      <c r="FU677" s="433"/>
      <c r="FV677" s="433"/>
      <c r="FW677" s="433"/>
      <c r="FX677" s="433"/>
      <c r="FY677" s="433"/>
      <c r="FZ677" s="433"/>
      <c r="GA677" s="433"/>
      <c r="GB677" s="433"/>
      <c r="GC677" s="433"/>
      <c r="GD677" s="433"/>
      <c r="GE677" s="433"/>
      <c r="GF677" s="433"/>
      <c r="GG677" s="241"/>
      <c r="GH677" s="65"/>
      <c r="GI677" s="65"/>
      <c r="GJ677" s="65"/>
      <c r="GK677" s="65"/>
      <c r="GL677" s="65"/>
      <c r="GM677" s="65"/>
      <c r="GN677" s="65"/>
      <c r="GO677" s="65"/>
      <c r="GP677" s="65"/>
      <c r="GQ677" s="65"/>
      <c r="GR677" s="65"/>
      <c r="GS677" s="65"/>
      <c r="GT677" s="65"/>
      <c r="GU677" s="65"/>
      <c r="GV677" s="65"/>
      <c r="GW677" s="65"/>
      <c r="GX677" s="65"/>
      <c r="GY677" s="65"/>
      <c r="GZ677" s="65"/>
      <c r="HA677" s="65"/>
      <c r="HB677" s="65"/>
      <c r="HC677" s="65"/>
      <c r="HD677" s="65"/>
      <c r="HE677" s="65"/>
      <c r="HF677" s="65"/>
      <c r="HG677" s="65"/>
      <c r="HH677" s="65"/>
      <c r="HI677" s="436"/>
      <c r="HJ677" s="65"/>
      <c r="HK677" s="436"/>
      <c r="HL677" s="37"/>
      <c r="HM677" s="65"/>
      <c r="HN677" s="436"/>
      <c r="HO677" s="134"/>
      <c r="HP677" s="25"/>
      <c r="HQ677" s="436"/>
      <c r="HR677" s="45"/>
      <c r="HS677" s="29"/>
      <c r="HT677" s="25"/>
      <c r="HU677" s="25"/>
      <c r="HV677" s="25"/>
      <c r="HX677" s="432"/>
      <c r="IG677" s="432"/>
      <c r="IH677" s="432"/>
      <c r="II677" s="432"/>
      <c r="IJ677" s="432"/>
      <c r="IK677" s="432"/>
      <c r="IL677" s="432"/>
      <c r="IM677" s="432"/>
      <c r="IN677" s="432"/>
      <c r="IO677" s="432"/>
      <c r="IP677" s="432"/>
      <c r="IQ677" s="432"/>
      <c r="IR677" s="432"/>
      <c r="IS677" s="432"/>
      <c r="IT677" s="432"/>
      <c r="IU677" s="432"/>
      <c r="IV677" s="432"/>
      <c r="IW677" s="432"/>
      <c r="IX677" s="432"/>
      <c r="IY677" s="432"/>
      <c r="IZ677" s="432"/>
      <c r="JA677" s="432"/>
      <c r="JB677" s="432"/>
      <c r="JC677" s="432"/>
      <c r="JD677" s="432"/>
      <c r="JE677" s="432"/>
      <c r="JF677" s="432"/>
      <c r="JG677" s="432"/>
      <c r="JH677" s="432"/>
      <c r="JI677" s="432"/>
      <c r="JJ677" s="432"/>
      <c r="JK677" s="432"/>
      <c r="JL677" s="432"/>
      <c r="JM677" s="432"/>
      <c r="JN677" s="432"/>
      <c r="JO677" s="432"/>
      <c r="JP677" s="432"/>
      <c r="JQ677" s="432"/>
      <c r="JR677" s="432"/>
      <c r="JS677" s="432"/>
      <c r="JT677" s="432"/>
      <c r="JU677" s="432"/>
    </row>
    <row r="678" spans="1:281" s="27" customFormat="1" ht="15" hidden="1" customHeight="1" x14ac:dyDescent="0.25">
      <c r="A678" s="432"/>
      <c r="B678" s="242"/>
      <c r="C678" s="29"/>
      <c r="D678" s="53"/>
      <c r="E678" s="29"/>
      <c r="F678" s="25"/>
      <c r="G678" s="121"/>
      <c r="I678" s="29"/>
      <c r="K678" s="52"/>
      <c r="M678" s="25"/>
      <c r="N678" s="55"/>
      <c r="P678" s="29"/>
      <c r="R678" s="29"/>
      <c r="T678" s="21"/>
      <c r="U678" s="21"/>
      <c r="V678" s="83"/>
      <c r="W678" s="83"/>
      <c r="X678" s="21"/>
      <c r="Y678" s="83"/>
      <c r="Z678" s="83"/>
      <c r="AA678" s="21"/>
      <c r="AB678" s="83"/>
      <c r="AC678" s="83"/>
      <c r="AD678" s="21"/>
      <c r="AE678" s="83"/>
      <c r="AF678" s="83"/>
      <c r="AG678" s="21"/>
      <c r="AH678" s="83"/>
      <c r="AI678" s="83"/>
      <c r="AJ678" s="21"/>
      <c r="AK678" s="83"/>
      <c r="AL678" s="83"/>
      <c r="AM678" s="21"/>
      <c r="AN678" s="83"/>
      <c r="AO678" s="83"/>
      <c r="AP678" s="21"/>
      <c r="AQ678" s="83"/>
      <c r="AR678" s="83"/>
      <c r="AS678" s="21"/>
      <c r="AT678" s="25"/>
      <c r="AU678" s="25"/>
      <c r="AV678" s="29"/>
      <c r="AW678" s="25"/>
      <c r="AX678" s="128"/>
      <c r="AY678" s="57"/>
      <c r="AZ678" s="6"/>
      <c r="BA678" s="54"/>
      <c r="BB678" s="54"/>
      <c r="BC678" s="6"/>
      <c r="BD678" s="54"/>
      <c r="BE678" s="54"/>
      <c r="BF678" s="121"/>
      <c r="BG678" s="54"/>
      <c r="BH678" s="28"/>
      <c r="BI678" s="128"/>
      <c r="BJ678" s="54"/>
      <c r="BK678" s="28"/>
      <c r="BL678" s="128"/>
      <c r="BM678" s="54"/>
      <c r="BN678" s="28"/>
      <c r="BO678" s="121"/>
      <c r="BP678" s="132"/>
      <c r="BQ678" s="56"/>
      <c r="BR678" s="25"/>
      <c r="BS678" s="25"/>
      <c r="BU678" s="121"/>
      <c r="BV678" s="25"/>
      <c r="BW678" s="242"/>
      <c r="BX678" s="121"/>
      <c r="BY678" s="25"/>
      <c r="CA678" s="121"/>
      <c r="CB678" s="25"/>
      <c r="CD678" s="121"/>
      <c r="CF678" s="28"/>
      <c r="CH678" s="241"/>
      <c r="CI678" s="28"/>
      <c r="CK678" s="433"/>
      <c r="CM678" s="121"/>
      <c r="CN678" s="241"/>
      <c r="CO678" s="241"/>
      <c r="CP678" s="241"/>
      <c r="CQ678" s="725"/>
      <c r="CR678" s="241"/>
      <c r="CS678" s="433"/>
      <c r="CT678" s="241"/>
      <c r="CU678" s="241"/>
      <c r="CV678" s="241"/>
      <c r="CW678" s="54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436"/>
      <c r="FJ678" s="668"/>
      <c r="FK678" s="668"/>
      <c r="FL678" s="668"/>
      <c r="FM678" s="668"/>
      <c r="FN678" s="668"/>
      <c r="FO678" s="668"/>
      <c r="FP678" s="668"/>
      <c r="FQ678" s="668"/>
      <c r="FR678" s="668"/>
      <c r="FS678" s="433"/>
      <c r="FT678" s="433"/>
      <c r="FU678" s="433"/>
      <c r="FV678" s="433"/>
      <c r="FW678" s="433"/>
      <c r="FX678" s="433"/>
      <c r="FY678" s="433"/>
      <c r="FZ678" s="433"/>
      <c r="GA678" s="433"/>
      <c r="GB678" s="433"/>
      <c r="GC678" s="433"/>
      <c r="GD678" s="433"/>
      <c r="GE678" s="433"/>
      <c r="GF678" s="433"/>
      <c r="GG678" s="241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436"/>
      <c r="HJ678" s="65"/>
      <c r="HK678" s="436"/>
      <c r="HL678" s="37"/>
      <c r="HM678" s="65"/>
      <c r="HN678" s="436"/>
      <c r="HO678" s="134"/>
      <c r="HP678" s="25"/>
      <c r="HQ678" s="436"/>
      <c r="HR678" s="45"/>
      <c r="HS678" s="29"/>
      <c r="HT678" s="25"/>
      <c r="HU678" s="25"/>
      <c r="HV678" s="25"/>
      <c r="HX678" s="432"/>
      <c r="IG678" s="432"/>
      <c r="IH678" s="432"/>
      <c r="II678" s="432"/>
      <c r="IJ678" s="432"/>
      <c r="IK678" s="432"/>
      <c r="IL678" s="432"/>
      <c r="IM678" s="432"/>
      <c r="IN678" s="432"/>
      <c r="IO678" s="432"/>
      <c r="IP678" s="432"/>
      <c r="IQ678" s="432"/>
      <c r="IR678" s="432"/>
      <c r="IS678" s="432"/>
      <c r="IT678" s="432"/>
      <c r="IU678" s="432"/>
      <c r="IV678" s="432"/>
      <c r="IW678" s="432"/>
      <c r="IX678" s="432"/>
      <c r="IY678" s="432"/>
      <c r="IZ678" s="432"/>
      <c r="JA678" s="432"/>
      <c r="JB678" s="432"/>
      <c r="JC678" s="432"/>
      <c r="JD678" s="432"/>
      <c r="JE678" s="432"/>
      <c r="JF678" s="432"/>
      <c r="JG678" s="432"/>
      <c r="JH678" s="432"/>
      <c r="JI678" s="432"/>
      <c r="JJ678" s="432"/>
      <c r="JK678" s="432"/>
      <c r="JL678" s="432"/>
      <c r="JM678" s="432"/>
      <c r="JN678" s="432"/>
      <c r="JO678" s="432"/>
      <c r="JP678" s="432"/>
      <c r="JQ678" s="432"/>
      <c r="JR678" s="432"/>
      <c r="JS678" s="432"/>
      <c r="JT678" s="432"/>
      <c r="JU678" s="432"/>
    </row>
    <row r="679" spans="1:281" s="27" customFormat="1" ht="15" hidden="1" customHeight="1" x14ac:dyDescent="0.25">
      <c r="A679" s="432"/>
      <c r="B679" s="242"/>
      <c r="C679" s="29"/>
      <c r="D679" s="53"/>
      <c r="E679" s="29"/>
      <c r="F679" s="25"/>
      <c r="G679" s="121"/>
      <c r="I679" s="29"/>
      <c r="K679" s="52"/>
      <c r="M679" s="25"/>
      <c r="N679" s="55"/>
      <c r="P679" s="29"/>
      <c r="R679" s="29"/>
      <c r="T679" s="21"/>
      <c r="U679" s="21"/>
      <c r="V679" s="83"/>
      <c r="W679" s="83"/>
      <c r="X679" s="21"/>
      <c r="Y679" s="83"/>
      <c r="Z679" s="83"/>
      <c r="AA679" s="21"/>
      <c r="AB679" s="83"/>
      <c r="AC679" s="83"/>
      <c r="AD679" s="21"/>
      <c r="AE679" s="83"/>
      <c r="AF679" s="83"/>
      <c r="AG679" s="21"/>
      <c r="AH679" s="83"/>
      <c r="AI679" s="83"/>
      <c r="AJ679" s="21"/>
      <c r="AK679" s="83"/>
      <c r="AL679" s="83"/>
      <c r="AM679" s="21"/>
      <c r="AN679" s="83"/>
      <c r="AO679" s="83"/>
      <c r="AP679" s="21"/>
      <c r="AQ679" s="83"/>
      <c r="AR679" s="83"/>
      <c r="AS679" s="21"/>
      <c r="AT679" s="25"/>
      <c r="AU679" s="25"/>
      <c r="AV679" s="29"/>
      <c r="AW679" s="25"/>
      <c r="AX679" s="128"/>
      <c r="AY679" s="57"/>
      <c r="AZ679" s="6"/>
      <c r="BA679" s="54"/>
      <c r="BB679" s="54"/>
      <c r="BC679" s="6"/>
      <c r="BD679" s="54"/>
      <c r="BE679" s="54"/>
      <c r="BF679" s="121"/>
      <c r="BG679" s="54"/>
      <c r="BH679" s="28"/>
      <c r="BI679" s="128"/>
      <c r="BJ679" s="54"/>
      <c r="BK679" s="28"/>
      <c r="BL679" s="128"/>
      <c r="BM679" s="54"/>
      <c r="BN679" s="28"/>
      <c r="BO679" s="121"/>
      <c r="BP679" s="132"/>
      <c r="BQ679" s="56"/>
      <c r="BR679" s="25"/>
      <c r="BS679" s="25"/>
      <c r="BU679" s="121"/>
      <c r="BV679" s="25"/>
      <c r="BW679" s="242"/>
      <c r="BX679" s="121"/>
      <c r="BY679" s="25"/>
      <c r="CA679" s="121"/>
      <c r="CB679" s="25"/>
      <c r="CD679" s="121"/>
      <c r="CF679" s="28"/>
      <c r="CH679" s="241"/>
      <c r="CI679" s="28"/>
      <c r="CK679" s="433"/>
      <c r="CM679" s="121"/>
      <c r="CN679" s="241"/>
      <c r="CO679" s="241"/>
      <c r="CP679" s="241"/>
      <c r="CQ679" s="725"/>
      <c r="CR679" s="241"/>
      <c r="CS679" s="433"/>
      <c r="CT679" s="241"/>
      <c r="CU679" s="241"/>
      <c r="CV679" s="241"/>
      <c r="CW679" s="54"/>
      <c r="CX679" s="241"/>
      <c r="CY679" s="241"/>
      <c r="CZ679" s="241"/>
      <c r="DA679" s="241"/>
      <c r="DB679" s="241"/>
      <c r="DC679" s="241"/>
      <c r="DD679" s="241"/>
      <c r="DE679" s="241"/>
      <c r="DF679" s="241"/>
      <c r="DG679" s="241"/>
      <c r="DH679" s="241"/>
      <c r="DI679" s="241"/>
      <c r="DJ679" s="241"/>
      <c r="DK679" s="241"/>
      <c r="DL679" s="241"/>
      <c r="DM679" s="241"/>
      <c r="DN679" s="241"/>
      <c r="DO679" s="241"/>
      <c r="DP679" s="241"/>
      <c r="DQ679" s="241"/>
      <c r="DR679" s="241"/>
      <c r="DS679" s="241"/>
      <c r="DT679" s="241"/>
      <c r="DU679" s="241"/>
      <c r="DV679" s="241"/>
      <c r="DW679" s="241"/>
      <c r="DX679" s="241"/>
      <c r="DY679" s="241"/>
      <c r="DZ679" s="241"/>
      <c r="EA679" s="241"/>
      <c r="EB679" s="241"/>
      <c r="EC679" s="241"/>
      <c r="ED679" s="241"/>
      <c r="EE679" s="241"/>
      <c r="EF679" s="241"/>
      <c r="EG679" s="241"/>
      <c r="EH679" s="241"/>
      <c r="EI679" s="241"/>
      <c r="EJ679" s="241"/>
      <c r="EK679" s="241"/>
      <c r="EL679" s="241"/>
      <c r="EM679" s="241"/>
      <c r="EN679" s="241"/>
      <c r="EO679" s="241"/>
      <c r="EP679" s="241"/>
      <c r="EQ679" s="241"/>
      <c r="ER679" s="241"/>
      <c r="ES679" s="241"/>
      <c r="ET679" s="241"/>
      <c r="EU679" s="241"/>
      <c r="EV679" s="241"/>
      <c r="EW679" s="241"/>
      <c r="EX679" s="241"/>
      <c r="EY679" s="241"/>
      <c r="EZ679" s="241"/>
      <c r="FA679" s="241"/>
      <c r="FB679" s="241"/>
      <c r="FC679" s="241"/>
      <c r="FD679" s="241"/>
      <c r="FE679" s="241"/>
      <c r="FF679" s="241"/>
      <c r="FG679" s="241"/>
      <c r="FH679" s="241"/>
      <c r="FI679" s="436"/>
      <c r="FJ679" s="668"/>
      <c r="FK679" s="668"/>
      <c r="FL679" s="668"/>
      <c r="FM679" s="668"/>
      <c r="FN679" s="668"/>
      <c r="FO679" s="668"/>
      <c r="FP679" s="668"/>
      <c r="FQ679" s="668"/>
      <c r="FR679" s="668"/>
      <c r="FS679" s="433"/>
      <c r="FT679" s="433"/>
      <c r="FU679" s="433"/>
      <c r="FV679" s="433"/>
      <c r="FW679" s="433"/>
      <c r="FX679" s="433"/>
      <c r="FY679" s="433"/>
      <c r="FZ679" s="433"/>
      <c r="GA679" s="433"/>
      <c r="GB679" s="433"/>
      <c r="GC679" s="433"/>
      <c r="GD679" s="433"/>
      <c r="GE679" s="433"/>
      <c r="GF679" s="433"/>
      <c r="GG679" s="241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436"/>
      <c r="HJ679" s="65"/>
      <c r="HK679" s="436"/>
      <c r="HL679" s="37"/>
      <c r="HM679" s="65"/>
      <c r="HN679" s="436"/>
      <c r="HO679" s="134"/>
      <c r="HP679" s="25"/>
      <c r="HQ679" s="436"/>
      <c r="HR679" s="45"/>
      <c r="HS679" s="29"/>
      <c r="HT679" s="25"/>
      <c r="HU679" s="25"/>
      <c r="HV679" s="25"/>
      <c r="HX679" s="432"/>
      <c r="IG679" s="432"/>
      <c r="IH679" s="432"/>
      <c r="II679" s="432"/>
      <c r="IJ679" s="432"/>
      <c r="IK679" s="432"/>
      <c r="IL679" s="432"/>
      <c r="IM679" s="432"/>
      <c r="IN679" s="432"/>
      <c r="IO679" s="432"/>
      <c r="IP679" s="432"/>
      <c r="IQ679" s="432"/>
      <c r="IR679" s="432"/>
      <c r="IS679" s="432"/>
      <c r="IT679" s="432"/>
      <c r="IU679" s="432"/>
      <c r="IV679" s="432"/>
      <c r="IW679" s="432"/>
      <c r="IX679" s="432"/>
      <c r="IY679" s="432"/>
      <c r="IZ679" s="432"/>
      <c r="JA679" s="432"/>
      <c r="JB679" s="432"/>
      <c r="JC679" s="432"/>
      <c r="JD679" s="432"/>
      <c r="JE679" s="432"/>
      <c r="JF679" s="432"/>
      <c r="JG679" s="432"/>
      <c r="JH679" s="432"/>
      <c r="JI679" s="432"/>
      <c r="JJ679" s="432"/>
      <c r="JK679" s="432"/>
      <c r="JL679" s="432"/>
      <c r="JM679" s="432"/>
      <c r="JN679" s="432"/>
      <c r="JO679" s="432"/>
      <c r="JP679" s="432"/>
      <c r="JQ679" s="432"/>
      <c r="JR679" s="432"/>
      <c r="JS679" s="432"/>
      <c r="JT679" s="432"/>
      <c r="JU679" s="432"/>
    </row>
    <row r="680" spans="1:281" s="27" customFormat="1" ht="15" hidden="1" customHeight="1" x14ac:dyDescent="0.25">
      <c r="A680" s="432"/>
      <c r="B680" s="242"/>
      <c r="C680" s="29"/>
      <c r="D680" s="58"/>
      <c r="E680" s="29"/>
      <c r="F680" s="25"/>
      <c r="G680" s="121"/>
      <c r="I680" s="29"/>
      <c r="K680" s="52"/>
      <c r="M680" s="25"/>
      <c r="N680" s="55"/>
      <c r="P680" s="29"/>
      <c r="R680" s="29"/>
      <c r="T680" s="21"/>
      <c r="U680" s="21"/>
      <c r="V680" s="83"/>
      <c r="W680" s="83"/>
      <c r="X680" s="21"/>
      <c r="Y680" s="83"/>
      <c r="Z680" s="83"/>
      <c r="AA680" s="21"/>
      <c r="AB680" s="83"/>
      <c r="AC680" s="83"/>
      <c r="AD680" s="21"/>
      <c r="AE680" s="83"/>
      <c r="AF680" s="83"/>
      <c r="AG680" s="21"/>
      <c r="AH680" s="83"/>
      <c r="AI680" s="83"/>
      <c r="AJ680" s="21"/>
      <c r="AK680" s="83"/>
      <c r="AL680" s="83"/>
      <c r="AM680" s="21"/>
      <c r="AN680" s="83"/>
      <c r="AO680" s="83"/>
      <c r="AP680" s="21"/>
      <c r="AQ680" s="83"/>
      <c r="AR680" s="83"/>
      <c r="AS680" s="21"/>
      <c r="AT680" s="25"/>
      <c r="AU680" s="25"/>
      <c r="AV680" s="29"/>
      <c r="AW680" s="25"/>
      <c r="AX680" s="128"/>
      <c r="AY680" s="57"/>
      <c r="AZ680" s="6"/>
      <c r="BA680" s="54"/>
      <c r="BB680" s="54"/>
      <c r="BC680" s="6"/>
      <c r="BD680" s="54"/>
      <c r="BE680" s="54"/>
      <c r="BF680" s="121"/>
      <c r="BG680" s="54"/>
      <c r="BH680" s="28"/>
      <c r="BI680" s="128"/>
      <c r="BJ680" s="54"/>
      <c r="BK680" s="28"/>
      <c r="BL680" s="128"/>
      <c r="BM680" s="54"/>
      <c r="BN680" s="28"/>
      <c r="BO680" s="121"/>
      <c r="BP680" s="132"/>
      <c r="BQ680" s="56"/>
      <c r="BR680" s="25"/>
      <c r="BS680" s="25"/>
      <c r="BU680" s="121"/>
      <c r="BV680" s="25"/>
      <c r="BW680" s="242"/>
      <c r="BX680" s="121"/>
      <c r="BY680" s="25"/>
      <c r="CA680" s="121"/>
      <c r="CB680" s="25"/>
      <c r="CD680" s="121"/>
      <c r="CF680" s="28"/>
      <c r="CH680" s="241"/>
      <c r="CI680" s="28"/>
      <c r="CK680" s="433"/>
      <c r="CM680" s="121"/>
      <c r="CN680" s="241"/>
      <c r="CO680" s="241"/>
      <c r="CP680" s="241"/>
      <c r="CQ680" s="725"/>
      <c r="CR680" s="241"/>
      <c r="CS680" s="433"/>
      <c r="CT680" s="241"/>
      <c r="CU680" s="241"/>
      <c r="CV680" s="241"/>
      <c r="CW680" s="54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436"/>
      <c r="FJ680" s="668"/>
      <c r="FK680" s="668"/>
      <c r="FL680" s="668"/>
      <c r="FM680" s="668"/>
      <c r="FN680" s="668"/>
      <c r="FO680" s="668"/>
      <c r="FP680" s="668"/>
      <c r="FQ680" s="668"/>
      <c r="FR680" s="668"/>
      <c r="FS680" s="433"/>
      <c r="FT680" s="433"/>
      <c r="FU680" s="433"/>
      <c r="FV680" s="433"/>
      <c r="FW680" s="433"/>
      <c r="FX680" s="433"/>
      <c r="FY680" s="433"/>
      <c r="FZ680" s="433"/>
      <c r="GA680" s="433"/>
      <c r="GB680" s="433"/>
      <c r="GC680" s="433"/>
      <c r="GD680" s="433"/>
      <c r="GE680" s="433"/>
      <c r="GF680" s="433"/>
      <c r="GG680" s="241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436"/>
      <c r="HJ680" s="65"/>
      <c r="HK680" s="436"/>
      <c r="HL680" s="37"/>
      <c r="HM680" s="65"/>
      <c r="HN680" s="436"/>
      <c r="HO680" s="134"/>
      <c r="HP680" s="25"/>
      <c r="HQ680" s="436"/>
      <c r="HR680" s="45"/>
      <c r="HS680" s="29"/>
      <c r="HT680" s="25"/>
      <c r="HU680" s="25"/>
      <c r="HV680" s="25"/>
      <c r="HX680" s="432"/>
      <c r="IG680" s="432"/>
      <c r="IH680" s="432"/>
      <c r="II680" s="432"/>
      <c r="IJ680" s="432"/>
      <c r="IK680" s="432"/>
      <c r="IL680" s="432"/>
      <c r="IM680" s="432"/>
      <c r="IN680" s="432"/>
      <c r="IO680" s="432"/>
      <c r="IP680" s="432"/>
      <c r="IQ680" s="432"/>
      <c r="IR680" s="432"/>
      <c r="IS680" s="432"/>
      <c r="IT680" s="432"/>
      <c r="IU680" s="432"/>
      <c r="IV680" s="432"/>
      <c r="IW680" s="432"/>
      <c r="IX680" s="432"/>
      <c r="IY680" s="432"/>
      <c r="IZ680" s="432"/>
      <c r="JA680" s="432"/>
      <c r="JB680" s="432"/>
      <c r="JC680" s="432"/>
      <c r="JD680" s="432"/>
      <c r="JE680" s="432"/>
      <c r="JF680" s="432"/>
      <c r="JG680" s="432"/>
      <c r="JH680" s="432"/>
      <c r="JI680" s="432"/>
      <c r="JJ680" s="432"/>
      <c r="JK680" s="432"/>
      <c r="JL680" s="432"/>
      <c r="JM680" s="432"/>
      <c r="JN680" s="432"/>
      <c r="JO680" s="432"/>
      <c r="JP680" s="432"/>
      <c r="JQ680" s="432"/>
      <c r="JR680" s="432"/>
      <c r="JS680" s="432"/>
      <c r="JT680" s="432"/>
      <c r="JU680" s="432"/>
    </row>
    <row r="681" spans="1:281" s="27" customFormat="1" ht="15" hidden="1" customHeight="1" x14ac:dyDescent="0.25">
      <c r="A681" s="432"/>
      <c r="B681" s="242"/>
      <c r="C681" s="29"/>
      <c r="D681" s="58"/>
      <c r="E681" s="29"/>
      <c r="F681" s="25"/>
      <c r="G681" s="121"/>
      <c r="I681" s="29"/>
      <c r="K681" s="52"/>
      <c r="M681" s="25"/>
      <c r="N681" s="55"/>
      <c r="P681" s="29"/>
      <c r="R681" s="29"/>
      <c r="T681" s="21"/>
      <c r="U681" s="21"/>
      <c r="V681" s="83"/>
      <c r="W681" s="83"/>
      <c r="X681" s="21"/>
      <c r="Y681" s="83"/>
      <c r="Z681" s="83"/>
      <c r="AA681" s="21"/>
      <c r="AB681" s="83"/>
      <c r="AC681" s="83"/>
      <c r="AD681" s="21"/>
      <c r="AE681" s="83"/>
      <c r="AF681" s="83"/>
      <c r="AG681" s="21"/>
      <c r="AH681" s="83"/>
      <c r="AI681" s="83"/>
      <c r="AJ681" s="21"/>
      <c r="AK681" s="83"/>
      <c r="AL681" s="83"/>
      <c r="AM681" s="21"/>
      <c r="AN681" s="83"/>
      <c r="AO681" s="83"/>
      <c r="AP681" s="21"/>
      <c r="AQ681" s="83"/>
      <c r="AR681" s="83"/>
      <c r="AS681" s="21"/>
      <c r="AT681" s="25"/>
      <c r="AU681" s="25"/>
      <c r="AV681" s="29"/>
      <c r="AW681" s="25"/>
      <c r="AX681" s="128"/>
      <c r="AY681" s="57"/>
      <c r="AZ681" s="6"/>
      <c r="BA681" s="54"/>
      <c r="BB681" s="54"/>
      <c r="BC681" s="6"/>
      <c r="BD681" s="54"/>
      <c r="BE681" s="54"/>
      <c r="BF681" s="121"/>
      <c r="BG681" s="54"/>
      <c r="BH681" s="28"/>
      <c r="BI681" s="128"/>
      <c r="BJ681" s="54"/>
      <c r="BK681" s="28"/>
      <c r="BL681" s="128"/>
      <c r="BM681" s="54"/>
      <c r="BN681" s="28"/>
      <c r="BO681" s="121"/>
      <c r="BP681" s="132"/>
      <c r="BQ681" s="56"/>
      <c r="BR681" s="25"/>
      <c r="BS681" s="25"/>
      <c r="BU681" s="121"/>
      <c r="BV681" s="25"/>
      <c r="BW681" s="242"/>
      <c r="BX681" s="121"/>
      <c r="BY681" s="25"/>
      <c r="CA681" s="121"/>
      <c r="CB681" s="25"/>
      <c r="CD681" s="121"/>
      <c r="CF681" s="28"/>
      <c r="CH681" s="241"/>
      <c r="CI681" s="28"/>
      <c r="CK681" s="433"/>
      <c r="CM681" s="121"/>
      <c r="CN681" s="241"/>
      <c r="CO681" s="241"/>
      <c r="CP681" s="241"/>
      <c r="CQ681" s="725"/>
      <c r="CR681" s="241"/>
      <c r="CS681" s="433"/>
      <c r="CT681" s="241"/>
      <c r="CU681" s="241"/>
      <c r="CV681" s="241"/>
      <c r="CW681" s="54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1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436"/>
      <c r="FJ681" s="668"/>
      <c r="FK681" s="668"/>
      <c r="FL681" s="668"/>
      <c r="FM681" s="668"/>
      <c r="FN681" s="668"/>
      <c r="FO681" s="668"/>
      <c r="FP681" s="668"/>
      <c r="FQ681" s="668"/>
      <c r="FR681" s="668"/>
      <c r="FS681" s="433"/>
      <c r="FT681" s="433"/>
      <c r="FU681" s="433"/>
      <c r="FV681" s="433"/>
      <c r="FW681" s="433"/>
      <c r="FX681" s="433"/>
      <c r="FY681" s="433"/>
      <c r="FZ681" s="433"/>
      <c r="GA681" s="433"/>
      <c r="GB681" s="433"/>
      <c r="GC681" s="433"/>
      <c r="GD681" s="433"/>
      <c r="GE681" s="433"/>
      <c r="GF681" s="433"/>
      <c r="GG681" s="241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436"/>
      <c r="HJ681" s="65"/>
      <c r="HK681" s="436"/>
      <c r="HL681" s="37"/>
      <c r="HM681" s="65"/>
      <c r="HN681" s="436"/>
      <c r="HO681" s="134"/>
      <c r="HP681" s="25"/>
      <c r="HQ681" s="436"/>
      <c r="HR681" s="45"/>
      <c r="HS681" s="29"/>
      <c r="HT681" s="25"/>
      <c r="HU681" s="25"/>
      <c r="HV681" s="25"/>
      <c r="HX681" s="432"/>
      <c r="IG681" s="432"/>
      <c r="IH681" s="432"/>
      <c r="II681" s="432"/>
      <c r="IJ681" s="432"/>
      <c r="IK681" s="432"/>
      <c r="IL681" s="432"/>
      <c r="IM681" s="432"/>
      <c r="IN681" s="432"/>
      <c r="IO681" s="432"/>
      <c r="IP681" s="432"/>
      <c r="IQ681" s="432"/>
      <c r="IR681" s="432"/>
      <c r="IS681" s="432"/>
      <c r="IT681" s="432"/>
      <c r="IU681" s="432"/>
      <c r="IV681" s="432"/>
      <c r="IW681" s="432"/>
      <c r="IX681" s="432"/>
      <c r="IY681" s="432"/>
      <c r="IZ681" s="432"/>
      <c r="JA681" s="432"/>
      <c r="JB681" s="432"/>
      <c r="JC681" s="432"/>
      <c r="JD681" s="432"/>
      <c r="JE681" s="432"/>
      <c r="JF681" s="432"/>
      <c r="JG681" s="432"/>
      <c r="JH681" s="432"/>
      <c r="JI681" s="432"/>
      <c r="JJ681" s="432"/>
      <c r="JK681" s="432"/>
      <c r="JL681" s="432"/>
      <c r="JM681" s="432"/>
      <c r="JN681" s="432"/>
      <c r="JO681" s="432"/>
      <c r="JP681" s="432"/>
      <c r="JQ681" s="432"/>
      <c r="JR681" s="432"/>
      <c r="JS681" s="432"/>
      <c r="JT681" s="432"/>
      <c r="JU681" s="432"/>
    </row>
    <row r="682" spans="1:281" s="27" customFormat="1" ht="15" hidden="1" customHeight="1" x14ac:dyDescent="0.25">
      <c r="A682" s="432"/>
      <c r="B682" s="242"/>
      <c r="C682" s="29"/>
      <c r="D682" s="53"/>
      <c r="E682" s="29"/>
      <c r="F682" s="25"/>
      <c r="G682" s="121"/>
      <c r="I682" s="29"/>
      <c r="K682" s="52"/>
      <c r="M682" s="25"/>
      <c r="N682" s="55"/>
      <c r="P682" s="29"/>
      <c r="R682" s="29"/>
      <c r="T682" s="21"/>
      <c r="U682" s="21"/>
      <c r="V682" s="83"/>
      <c r="W682" s="83"/>
      <c r="X682" s="21"/>
      <c r="Y682" s="83"/>
      <c r="Z682" s="83"/>
      <c r="AA682" s="21"/>
      <c r="AB682" s="83"/>
      <c r="AC682" s="83"/>
      <c r="AD682" s="21"/>
      <c r="AE682" s="83"/>
      <c r="AF682" s="83"/>
      <c r="AG682" s="21"/>
      <c r="AH682" s="83"/>
      <c r="AI682" s="83"/>
      <c r="AJ682" s="21"/>
      <c r="AK682" s="83"/>
      <c r="AL682" s="83"/>
      <c r="AM682" s="21"/>
      <c r="AN682" s="83"/>
      <c r="AO682" s="83"/>
      <c r="AP682" s="21"/>
      <c r="AQ682" s="83"/>
      <c r="AR682" s="83"/>
      <c r="AS682" s="21"/>
      <c r="AT682" s="25"/>
      <c r="AU682" s="25"/>
      <c r="AV682" s="29"/>
      <c r="AW682" s="25"/>
      <c r="AX682" s="128"/>
      <c r="AY682" s="57"/>
      <c r="AZ682" s="6"/>
      <c r="BA682" s="54"/>
      <c r="BB682" s="54"/>
      <c r="BC682" s="6"/>
      <c r="BD682" s="54"/>
      <c r="BE682" s="54"/>
      <c r="BF682" s="121"/>
      <c r="BG682" s="54"/>
      <c r="BH682" s="28"/>
      <c r="BI682" s="128"/>
      <c r="BJ682" s="54"/>
      <c r="BK682" s="28"/>
      <c r="BL682" s="128"/>
      <c r="BM682" s="54"/>
      <c r="BN682" s="28"/>
      <c r="BO682" s="121"/>
      <c r="BP682" s="132"/>
      <c r="BQ682" s="56"/>
      <c r="BR682" s="25"/>
      <c r="BS682" s="25"/>
      <c r="BU682" s="121"/>
      <c r="BV682" s="25"/>
      <c r="BW682" s="242"/>
      <c r="BX682" s="121"/>
      <c r="BY682" s="25"/>
      <c r="CA682" s="121"/>
      <c r="CB682" s="25"/>
      <c r="CD682" s="121"/>
      <c r="CF682" s="28"/>
      <c r="CH682" s="241"/>
      <c r="CI682" s="28"/>
      <c r="CK682" s="433"/>
      <c r="CM682" s="121"/>
      <c r="CN682" s="241"/>
      <c r="CO682" s="241"/>
      <c r="CP682" s="241"/>
      <c r="CQ682" s="725"/>
      <c r="CR682" s="241"/>
      <c r="CS682" s="433"/>
      <c r="CT682" s="241"/>
      <c r="CU682" s="241"/>
      <c r="CV682" s="241"/>
      <c r="CW682" s="54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436"/>
      <c r="FJ682" s="668"/>
      <c r="FK682" s="668"/>
      <c r="FL682" s="668"/>
      <c r="FM682" s="668"/>
      <c r="FN682" s="668"/>
      <c r="FO682" s="668"/>
      <c r="FP682" s="668"/>
      <c r="FQ682" s="668"/>
      <c r="FR682" s="668"/>
      <c r="FS682" s="433"/>
      <c r="FT682" s="433"/>
      <c r="FU682" s="433"/>
      <c r="FV682" s="433"/>
      <c r="FW682" s="433"/>
      <c r="FX682" s="433"/>
      <c r="FY682" s="433"/>
      <c r="FZ682" s="433"/>
      <c r="GA682" s="433"/>
      <c r="GB682" s="433"/>
      <c r="GC682" s="433"/>
      <c r="GD682" s="433"/>
      <c r="GE682" s="433"/>
      <c r="GF682" s="433"/>
      <c r="GG682" s="241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436"/>
      <c r="HJ682" s="65"/>
      <c r="HK682" s="436"/>
      <c r="HL682" s="37"/>
      <c r="HM682" s="65"/>
      <c r="HN682" s="436"/>
      <c r="HO682" s="134"/>
      <c r="HP682" s="25"/>
      <c r="HQ682" s="436"/>
      <c r="HR682" s="45"/>
      <c r="HS682" s="29"/>
      <c r="HT682" s="25"/>
      <c r="HU682" s="25"/>
      <c r="HV682" s="25"/>
      <c r="HX682" s="432"/>
      <c r="IG682" s="432"/>
      <c r="IH682" s="432"/>
      <c r="II682" s="432"/>
      <c r="IJ682" s="432"/>
      <c r="IK682" s="432"/>
      <c r="IL682" s="432"/>
      <c r="IM682" s="432"/>
      <c r="IN682" s="432"/>
      <c r="IO682" s="432"/>
      <c r="IP682" s="432"/>
      <c r="IQ682" s="432"/>
      <c r="IR682" s="432"/>
      <c r="IS682" s="432"/>
      <c r="IT682" s="432"/>
      <c r="IU682" s="432"/>
      <c r="IV682" s="432"/>
      <c r="IW682" s="432"/>
      <c r="IX682" s="432"/>
      <c r="IY682" s="432"/>
      <c r="IZ682" s="432"/>
      <c r="JA682" s="432"/>
      <c r="JB682" s="432"/>
      <c r="JC682" s="432"/>
      <c r="JD682" s="432"/>
      <c r="JE682" s="432"/>
      <c r="JF682" s="432"/>
      <c r="JG682" s="432"/>
      <c r="JH682" s="432"/>
      <c r="JI682" s="432"/>
      <c r="JJ682" s="432"/>
      <c r="JK682" s="432"/>
      <c r="JL682" s="432"/>
      <c r="JM682" s="432"/>
      <c r="JN682" s="432"/>
      <c r="JO682" s="432"/>
      <c r="JP682" s="432"/>
      <c r="JQ682" s="432"/>
      <c r="JR682" s="432"/>
      <c r="JS682" s="432"/>
      <c r="JT682" s="432"/>
      <c r="JU682" s="432"/>
    </row>
    <row r="683" spans="1:281" s="27" customFormat="1" ht="15" hidden="1" customHeight="1" x14ac:dyDescent="0.25">
      <c r="A683" s="432"/>
      <c r="B683" s="242"/>
      <c r="C683" s="29"/>
      <c r="D683" s="53"/>
      <c r="E683" s="29"/>
      <c r="F683" s="25"/>
      <c r="G683" s="121"/>
      <c r="I683" s="29"/>
      <c r="K683" s="52"/>
      <c r="M683" s="25"/>
      <c r="N683" s="55"/>
      <c r="P683" s="29"/>
      <c r="R683" s="29"/>
      <c r="T683" s="21"/>
      <c r="U683" s="21"/>
      <c r="V683" s="83"/>
      <c r="W683" s="83"/>
      <c r="X683" s="21"/>
      <c r="Y683" s="83"/>
      <c r="Z683" s="83"/>
      <c r="AA683" s="21"/>
      <c r="AB683" s="83"/>
      <c r="AC683" s="83"/>
      <c r="AD683" s="21"/>
      <c r="AE683" s="83"/>
      <c r="AF683" s="83"/>
      <c r="AG683" s="21"/>
      <c r="AH683" s="83"/>
      <c r="AI683" s="83"/>
      <c r="AJ683" s="21"/>
      <c r="AK683" s="83"/>
      <c r="AL683" s="83"/>
      <c r="AM683" s="21"/>
      <c r="AN683" s="83"/>
      <c r="AO683" s="83"/>
      <c r="AP683" s="21"/>
      <c r="AQ683" s="83"/>
      <c r="AR683" s="83"/>
      <c r="AS683" s="21"/>
      <c r="AT683" s="25"/>
      <c r="AU683" s="25"/>
      <c r="AV683" s="29"/>
      <c r="AW683" s="25"/>
      <c r="AX683" s="128"/>
      <c r="AY683" s="57"/>
      <c r="AZ683" s="6"/>
      <c r="BA683" s="54"/>
      <c r="BB683" s="54"/>
      <c r="BC683" s="6"/>
      <c r="BD683" s="54"/>
      <c r="BE683" s="54"/>
      <c r="BF683" s="121"/>
      <c r="BG683" s="54"/>
      <c r="BH683" s="28"/>
      <c r="BI683" s="128"/>
      <c r="BJ683" s="54"/>
      <c r="BK683" s="28"/>
      <c r="BL683" s="128"/>
      <c r="BM683" s="54"/>
      <c r="BN683" s="28"/>
      <c r="BO683" s="121"/>
      <c r="BP683" s="132"/>
      <c r="BQ683" s="56"/>
      <c r="BR683" s="25"/>
      <c r="BS683" s="25"/>
      <c r="BU683" s="121"/>
      <c r="BV683" s="25"/>
      <c r="BW683" s="242"/>
      <c r="BX683" s="121"/>
      <c r="BY683" s="25"/>
      <c r="CA683" s="121"/>
      <c r="CB683" s="25"/>
      <c r="CD683" s="121"/>
      <c r="CF683" s="28"/>
      <c r="CH683" s="241"/>
      <c r="CI683" s="28"/>
      <c r="CK683" s="433"/>
      <c r="CM683" s="121"/>
      <c r="CN683" s="241"/>
      <c r="CO683" s="241"/>
      <c r="CP683" s="241"/>
      <c r="CQ683" s="725"/>
      <c r="CR683" s="241"/>
      <c r="CS683" s="433"/>
      <c r="CT683" s="241"/>
      <c r="CU683" s="241"/>
      <c r="CV683" s="241"/>
      <c r="CW683" s="54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436"/>
      <c r="FJ683" s="668"/>
      <c r="FK683" s="668"/>
      <c r="FL683" s="668"/>
      <c r="FM683" s="668"/>
      <c r="FN683" s="668"/>
      <c r="FO683" s="668"/>
      <c r="FP683" s="668"/>
      <c r="FQ683" s="668"/>
      <c r="FR683" s="668"/>
      <c r="FS683" s="433"/>
      <c r="FT683" s="433"/>
      <c r="FU683" s="433"/>
      <c r="FV683" s="433"/>
      <c r="FW683" s="433"/>
      <c r="FX683" s="433"/>
      <c r="FY683" s="433"/>
      <c r="FZ683" s="433"/>
      <c r="GA683" s="433"/>
      <c r="GB683" s="433"/>
      <c r="GC683" s="433"/>
      <c r="GD683" s="433"/>
      <c r="GE683" s="433"/>
      <c r="GF683" s="433"/>
      <c r="GG683" s="241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436"/>
      <c r="HJ683" s="65"/>
      <c r="HK683" s="436"/>
      <c r="HL683" s="37"/>
      <c r="HM683" s="65"/>
      <c r="HN683" s="436"/>
      <c r="HO683" s="134"/>
      <c r="HP683" s="25"/>
      <c r="HQ683" s="436"/>
      <c r="HR683" s="45"/>
      <c r="HS683" s="29"/>
      <c r="HT683" s="25"/>
      <c r="HU683" s="25"/>
      <c r="HV683" s="25"/>
      <c r="HX683" s="432"/>
      <c r="IG683" s="432"/>
      <c r="IH683" s="432"/>
      <c r="II683" s="432"/>
      <c r="IJ683" s="432"/>
      <c r="IK683" s="432"/>
      <c r="IL683" s="432"/>
      <c r="IM683" s="432"/>
      <c r="IN683" s="432"/>
      <c r="IO683" s="432"/>
      <c r="IP683" s="432"/>
      <c r="IQ683" s="432"/>
      <c r="IR683" s="432"/>
      <c r="IS683" s="432"/>
      <c r="IT683" s="432"/>
      <c r="IU683" s="432"/>
      <c r="IV683" s="432"/>
      <c r="IW683" s="432"/>
      <c r="IX683" s="432"/>
      <c r="IY683" s="432"/>
      <c r="IZ683" s="432"/>
      <c r="JA683" s="432"/>
      <c r="JB683" s="432"/>
      <c r="JC683" s="432"/>
      <c r="JD683" s="432"/>
      <c r="JE683" s="432"/>
      <c r="JF683" s="432"/>
      <c r="JG683" s="432"/>
      <c r="JH683" s="432"/>
      <c r="JI683" s="432"/>
      <c r="JJ683" s="432"/>
      <c r="JK683" s="432"/>
      <c r="JL683" s="432"/>
      <c r="JM683" s="432"/>
      <c r="JN683" s="432"/>
      <c r="JO683" s="432"/>
      <c r="JP683" s="432"/>
      <c r="JQ683" s="432"/>
      <c r="JR683" s="432"/>
      <c r="JS683" s="432"/>
      <c r="JT683" s="432"/>
      <c r="JU683" s="432"/>
    </row>
    <row r="684" spans="1:281" s="27" customFormat="1" ht="15" hidden="1" customHeight="1" x14ac:dyDescent="0.25">
      <c r="A684" s="432"/>
      <c r="B684" s="242"/>
      <c r="C684" s="29"/>
      <c r="D684" s="53"/>
      <c r="E684" s="29"/>
      <c r="F684" s="25"/>
      <c r="G684" s="121"/>
      <c r="I684" s="29"/>
      <c r="K684" s="52"/>
      <c r="M684" s="25"/>
      <c r="N684" s="55"/>
      <c r="P684" s="29"/>
      <c r="R684" s="29"/>
      <c r="T684" s="21"/>
      <c r="U684" s="21"/>
      <c r="V684" s="83"/>
      <c r="W684" s="83"/>
      <c r="X684" s="21"/>
      <c r="Y684" s="83"/>
      <c r="Z684" s="83"/>
      <c r="AA684" s="21"/>
      <c r="AB684" s="83"/>
      <c r="AC684" s="83"/>
      <c r="AD684" s="21"/>
      <c r="AE684" s="83"/>
      <c r="AF684" s="83"/>
      <c r="AG684" s="21"/>
      <c r="AH684" s="83"/>
      <c r="AI684" s="83"/>
      <c r="AJ684" s="21"/>
      <c r="AK684" s="83"/>
      <c r="AL684" s="83"/>
      <c r="AM684" s="21"/>
      <c r="AN684" s="83"/>
      <c r="AO684" s="83"/>
      <c r="AP684" s="21"/>
      <c r="AQ684" s="83"/>
      <c r="AR684" s="83"/>
      <c r="AS684" s="21"/>
      <c r="AT684" s="25"/>
      <c r="AU684" s="25"/>
      <c r="AV684" s="29"/>
      <c r="AW684" s="25"/>
      <c r="AX684" s="128"/>
      <c r="AY684" s="57"/>
      <c r="AZ684" s="6"/>
      <c r="BA684" s="54"/>
      <c r="BB684" s="54"/>
      <c r="BC684" s="6"/>
      <c r="BD684" s="54"/>
      <c r="BE684" s="54"/>
      <c r="BF684" s="121"/>
      <c r="BG684" s="54"/>
      <c r="BH684" s="28"/>
      <c r="BI684" s="128"/>
      <c r="BJ684" s="54"/>
      <c r="BK684" s="28"/>
      <c r="BL684" s="128"/>
      <c r="BM684" s="54"/>
      <c r="BN684" s="28"/>
      <c r="BO684" s="121"/>
      <c r="BP684" s="132"/>
      <c r="BQ684" s="56"/>
      <c r="BR684" s="25"/>
      <c r="BS684" s="25"/>
      <c r="BU684" s="121"/>
      <c r="BV684" s="25"/>
      <c r="BW684" s="242"/>
      <c r="BX684" s="121"/>
      <c r="BY684" s="25"/>
      <c r="CA684" s="121"/>
      <c r="CB684" s="25"/>
      <c r="CD684" s="121"/>
      <c r="CF684" s="28"/>
      <c r="CH684" s="241"/>
      <c r="CI684" s="28"/>
      <c r="CK684" s="433"/>
      <c r="CM684" s="121"/>
      <c r="CN684" s="241"/>
      <c r="CO684" s="241"/>
      <c r="CP684" s="241"/>
      <c r="CQ684" s="725"/>
      <c r="CR684" s="241"/>
      <c r="CS684" s="433"/>
      <c r="CT684" s="241"/>
      <c r="CU684" s="241"/>
      <c r="CV684" s="241"/>
      <c r="CW684" s="54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436"/>
      <c r="FJ684" s="668"/>
      <c r="FK684" s="668"/>
      <c r="FL684" s="668"/>
      <c r="FM684" s="668"/>
      <c r="FN684" s="668"/>
      <c r="FO684" s="668"/>
      <c r="FP684" s="668"/>
      <c r="FQ684" s="668"/>
      <c r="FR684" s="668"/>
      <c r="FS684" s="433"/>
      <c r="FT684" s="433"/>
      <c r="FU684" s="433"/>
      <c r="FV684" s="433"/>
      <c r="FW684" s="433"/>
      <c r="FX684" s="433"/>
      <c r="FY684" s="433"/>
      <c r="FZ684" s="433"/>
      <c r="GA684" s="433"/>
      <c r="GB684" s="433"/>
      <c r="GC684" s="433"/>
      <c r="GD684" s="433"/>
      <c r="GE684" s="433"/>
      <c r="GF684" s="433"/>
      <c r="GG684" s="241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436"/>
      <c r="HJ684" s="65"/>
      <c r="HK684" s="436"/>
      <c r="HL684" s="37"/>
      <c r="HM684" s="65"/>
      <c r="HN684" s="436"/>
      <c r="HO684" s="134"/>
      <c r="HP684" s="25"/>
      <c r="HQ684" s="436"/>
      <c r="HR684" s="45"/>
      <c r="HS684" s="29"/>
      <c r="HT684" s="25"/>
      <c r="HU684" s="25"/>
      <c r="HV684" s="25"/>
      <c r="HX684" s="432"/>
      <c r="IG684" s="432"/>
      <c r="IH684" s="432"/>
      <c r="II684" s="432"/>
      <c r="IJ684" s="432"/>
      <c r="IK684" s="432"/>
      <c r="IL684" s="432"/>
      <c r="IM684" s="432"/>
      <c r="IN684" s="432"/>
      <c r="IO684" s="432"/>
      <c r="IP684" s="432"/>
      <c r="IQ684" s="432"/>
      <c r="IR684" s="432"/>
      <c r="IS684" s="432"/>
      <c r="IT684" s="432"/>
      <c r="IU684" s="432"/>
      <c r="IV684" s="432"/>
      <c r="IW684" s="432"/>
      <c r="IX684" s="432"/>
      <c r="IY684" s="432"/>
      <c r="IZ684" s="432"/>
      <c r="JA684" s="432"/>
      <c r="JB684" s="432"/>
      <c r="JC684" s="432"/>
      <c r="JD684" s="432"/>
      <c r="JE684" s="432"/>
      <c r="JF684" s="432"/>
      <c r="JG684" s="432"/>
      <c r="JH684" s="432"/>
      <c r="JI684" s="432"/>
      <c r="JJ684" s="432"/>
      <c r="JK684" s="432"/>
      <c r="JL684" s="432"/>
      <c r="JM684" s="432"/>
      <c r="JN684" s="432"/>
      <c r="JO684" s="432"/>
      <c r="JP684" s="432"/>
      <c r="JQ684" s="432"/>
      <c r="JR684" s="432"/>
      <c r="JS684" s="432"/>
      <c r="JT684" s="432"/>
      <c r="JU684" s="432"/>
    </row>
    <row r="685" spans="1:281" s="27" customFormat="1" ht="15" hidden="1" customHeight="1" x14ac:dyDescent="0.25">
      <c r="A685" s="432"/>
      <c r="B685" s="242"/>
      <c r="C685" s="29"/>
      <c r="D685" s="53"/>
      <c r="E685" s="29"/>
      <c r="F685" s="25"/>
      <c r="G685" s="121"/>
      <c r="I685" s="29"/>
      <c r="K685" s="52"/>
      <c r="M685" s="25"/>
      <c r="N685" s="55"/>
      <c r="P685" s="29"/>
      <c r="R685" s="29"/>
      <c r="T685" s="21"/>
      <c r="U685" s="21"/>
      <c r="V685" s="83"/>
      <c r="W685" s="83"/>
      <c r="X685" s="21"/>
      <c r="Y685" s="83"/>
      <c r="Z685" s="83"/>
      <c r="AA685" s="21"/>
      <c r="AB685" s="83"/>
      <c r="AC685" s="83"/>
      <c r="AD685" s="21"/>
      <c r="AE685" s="83"/>
      <c r="AF685" s="83"/>
      <c r="AG685" s="21"/>
      <c r="AH685" s="83"/>
      <c r="AI685" s="83"/>
      <c r="AJ685" s="21"/>
      <c r="AK685" s="83"/>
      <c r="AL685" s="83"/>
      <c r="AM685" s="21"/>
      <c r="AN685" s="83"/>
      <c r="AO685" s="83"/>
      <c r="AP685" s="21"/>
      <c r="AQ685" s="83"/>
      <c r="AR685" s="83"/>
      <c r="AS685" s="21"/>
      <c r="AT685" s="25"/>
      <c r="AU685" s="25"/>
      <c r="AV685" s="29"/>
      <c r="AW685" s="25"/>
      <c r="AX685" s="128"/>
      <c r="AY685" s="57"/>
      <c r="AZ685" s="6"/>
      <c r="BA685" s="54"/>
      <c r="BB685" s="54"/>
      <c r="BC685" s="6"/>
      <c r="BD685" s="54"/>
      <c r="BE685" s="54"/>
      <c r="BF685" s="121"/>
      <c r="BG685" s="54"/>
      <c r="BH685" s="28"/>
      <c r="BI685" s="128"/>
      <c r="BJ685" s="54"/>
      <c r="BK685" s="28"/>
      <c r="BL685" s="128"/>
      <c r="BM685" s="54"/>
      <c r="BN685" s="28"/>
      <c r="BO685" s="121"/>
      <c r="BP685" s="132"/>
      <c r="BQ685" s="56"/>
      <c r="BR685" s="25"/>
      <c r="BS685" s="25"/>
      <c r="BU685" s="121"/>
      <c r="BV685" s="25"/>
      <c r="BW685" s="242"/>
      <c r="BX685" s="121"/>
      <c r="BY685" s="25"/>
      <c r="CA685" s="121"/>
      <c r="CB685" s="25"/>
      <c r="CD685" s="121"/>
      <c r="CF685" s="28"/>
      <c r="CH685" s="241"/>
      <c r="CI685" s="28"/>
      <c r="CK685" s="433"/>
      <c r="CM685" s="121"/>
      <c r="CN685" s="241"/>
      <c r="CO685" s="241"/>
      <c r="CP685" s="241"/>
      <c r="CQ685" s="725"/>
      <c r="CR685" s="241"/>
      <c r="CS685" s="433"/>
      <c r="CT685" s="241"/>
      <c r="CU685" s="241"/>
      <c r="CV685" s="241"/>
      <c r="CW685" s="54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436"/>
      <c r="FJ685" s="668"/>
      <c r="FK685" s="668"/>
      <c r="FL685" s="668"/>
      <c r="FM685" s="668"/>
      <c r="FN685" s="668"/>
      <c r="FO685" s="668"/>
      <c r="FP685" s="668"/>
      <c r="FQ685" s="668"/>
      <c r="FR685" s="668"/>
      <c r="FS685" s="433"/>
      <c r="FT685" s="433"/>
      <c r="FU685" s="433"/>
      <c r="FV685" s="433"/>
      <c r="FW685" s="433"/>
      <c r="FX685" s="433"/>
      <c r="FY685" s="433"/>
      <c r="FZ685" s="433"/>
      <c r="GA685" s="433"/>
      <c r="GB685" s="433"/>
      <c r="GC685" s="433"/>
      <c r="GD685" s="433"/>
      <c r="GE685" s="433"/>
      <c r="GF685" s="433"/>
      <c r="GG685" s="241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436"/>
      <c r="HJ685" s="65"/>
      <c r="HK685" s="436"/>
      <c r="HL685" s="37"/>
      <c r="HM685" s="65"/>
      <c r="HN685" s="436"/>
      <c r="HO685" s="134"/>
      <c r="HP685" s="25"/>
      <c r="HQ685" s="436"/>
      <c r="HR685" s="45"/>
      <c r="HS685" s="29"/>
      <c r="HT685" s="25"/>
      <c r="HU685" s="25"/>
      <c r="HV685" s="25"/>
      <c r="HX685" s="432"/>
      <c r="IG685" s="432"/>
      <c r="IH685" s="432"/>
      <c r="II685" s="432"/>
      <c r="IJ685" s="432"/>
      <c r="IK685" s="432"/>
      <c r="IL685" s="432"/>
      <c r="IM685" s="432"/>
      <c r="IN685" s="432"/>
      <c r="IO685" s="432"/>
      <c r="IP685" s="432"/>
      <c r="IQ685" s="432"/>
      <c r="IR685" s="432"/>
      <c r="IS685" s="432"/>
      <c r="IT685" s="432"/>
      <c r="IU685" s="432"/>
      <c r="IV685" s="432"/>
      <c r="IW685" s="432"/>
      <c r="IX685" s="432"/>
      <c r="IY685" s="432"/>
      <c r="IZ685" s="432"/>
      <c r="JA685" s="432"/>
      <c r="JB685" s="432"/>
      <c r="JC685" s="432"/>
      <c r="JD685" s="432"/>
      <c r="JE685" s="432"/>
      <c r="JF685" s="432"/>
      <c r="JG685" s="432"/>
      <c r="JH685" s="432"/>
      <c r="JI685" s="432"/>
      <c r="JJ685" s="432"/>
      <c r="JK685" s="432"/>
      <c r="JL685" s="432"/>
      <c r="JM685" s="432"/>
      <c r="JN685" s="432"/>
      <c r="JO685" s="432"/>
      <c r="JP685" s="432"/>
      <c r="JQ685" s="432"/>
      <c r="JR685" s="432"/>
      <c r="JS685" s="432"/>
      <c r="JT685" s="432"/>
      <c r="JU685" s="432"/>
    </row>
    <row r="686" spans="1:281" s="27" customFormat="1" ht="15" hidden="1" customHeight="1" x14ac:dyDescent="0.25">
      <c r="A686" s="432"/>
      <c r="B686" s="242"/>
      <c r="C686" s="29"/>
      <c r="D686" s="53"/>
      <c r="E686" s="29"/>
      <c r="F686" s="25"/>
      <c r="G686" s="121"/>
      <c r="I686" s="29"/>
      <c r="K686" s="52"/>
      <c r="M686" s="25"/>
      <c r="N686" s="55"/>
      <c r="P686" s="29"/>
      <c r="R686" s="29"/>
      <c r="T686" s="21"/>
      <c r="U686" s="21"/>
      <c r="V686" s="83"/>
      <c r="W686" s="83"/>
      <c r="X686" s="21"/>
      <c r="Y686" s="83"/>
      <c r="Z686" s="83"/>
      <c r="AA686" s="21"/>
      <c r="AB686" s="83"/>
      <c r="AC686" s="83"/>
      <c r="AD686" s="21"/>
      <c r="AE686" s="83"/>
      <c r="AF686" s="83"/>
      <c r="AG686" s="21"/>
      <c r="AH686" s="83"/>
      <c r="AI686" s="83"/>
      <c r="AJ686" s="21"/>
      <c r="AK686" s="83"/>
      <c r="AL686" s="83"/>
      <c r="AM686" s="21"/>
      <c r="AN686" s="83"/>
      <c r="AO686" s="83"/>
      <c r="AP686" s="21"/>
      <c r="AQ686" s="83"/>
      <c r="AR686" s="83"/>
      <c r="AS686" s="21"/>
      <c r="AT686" s="25"/>
      <c r="AU686" s="25"/>
      <c r="AV686" s="29"/>
      <c r="AW686" s="25"/>
      <c r="AX686" s="128"/>
      <c r="AY686" s="57"/>
      <c r="AZ686" s="6"/>
      <c r="BA686" s="54"/>
      <c r="BB686" s="54"/>
      <c r="BC686" s="6"/>
      <c r="BD686" s="54"/>
      <c r="BE686" s="54"/>
      <c r="BF686" s="121"/>
      <c r="BG686" s="54"/>
      <c r="BH686" s="28"/>
      <c r="BI686" s="128"/>
      <c r="BJ686" s="54"/>
      <c r="BK686" s="28"/>
      <c r="BL686" s="128"/>
      <c r="BM686" s="54"/>
      <c r="BN686" s="28"/>
      <c r="BO686" s="121"/>
      <c r="BP686" s="132"/>
      <c r="BQ686" s="56"/>
      <c r="BR686" s="25"/>
      <c r="BS686" s="25"/>
      <c r="BU686" s="121"/>
      <c r="BV686" s="25"/>
      <c r="BW686" s="242"/>
      <c r="BX686" s="121"/>
      <c r="BY686" s="25"/>
      <c r="CA686" s="121"/>
      <c r="CB686" s="25"/>
      <c r="CD686" s="121"/>
      <c r="CF686" s="28"/>
      <c r="CH686" s="241"/>
      <c r="CI686" s="28"/>
      <c r="CK686" s="433"/>
      <c r="CM686" s="121"/>
      <c r="CN686" s="241"/>
      <c r="CO686" s="241"/>
      <c r="CP686" s="241"/>
      <c r="CQ686" s="725"/>
      <c r="CR686" s="241"/>
      <c r="CS686" s="433"/>
      <c r="CT686" s="241"/>
      <c r="CU686" s="241"/>
      <c r="CV686" s="241"/>
      <c r="CW686" s="54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436"/>
      <c r="FJ686" s="668"/>
      <c r="FK686" s="668"/>
      <c r="FL686" s="668"/>
      <c r="FM686" s="668"/>
      <c r="FN686" s="668"/>
      <c r="FO686" s="668"/>
      <c r="FP686" s="668"/>
      <c r="FQ686" s="668"/>
      <c r="FR686" s="668"/>
      <c r="FS686" s="433"/>
      <c r="FT686" s="433"/>
      <c r="FU686" s="433"/>
      <c r="FV686" s="433"/>
      <c r="FW686" s="433"/>
      <c r="FX686" s="433"/>
      <c r="FY686" s="433"/>
      <c r="FZ686" s="433"/>
      <c r="GA686" s="433"/>
      <c r="GB686" s="433"/>
      <c r="GC686" s="433"/>
      <c r="GD686" s="433"/>
      <c r="GE686" s="433"/>
      <c r="GF686" s="433"/>
      <c r="GG686" s="241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436"/>
      <c r="HJ686" s="65"/>
      <c r="HK686" s="436"/>
      <c r="HL686" s="37"/>
      <c r="HM686" s="65"/>
      <c r="HN686" s="436"/>
      <c r="HO686" s="134"/>
      <c r="HP686" s="25"/>
      <c r="HQ686" s="436"/>
      <c r="HR686" s="45"/>
      <c r="HS686" s="29"/>
      <c r="HT686" s="25"/>
      <c r="HU686" s="25"/>
      <c r="HV686" s="25"/>
      <c r="HX686" s="432"/>
      <c r="IG686" s="432"/>
      <c r="IH686" s="432"/>
      <c r="II686" s="432"/>
      <c r="IJ686" s="432"/>
      <c r="IK686" s="432"/>
      <c r="IL686" s="432"/>
      <c r="IM686" s="432"/>
      <c r="IN686" s="432"/>
      <c r="IO686" s="432"/>
      <c r="IP686" s="432"/>
      <c r="IQ686" s="432"/>
      <c r="IR686" s="432"/>
      <c r="IS686" s="432"/>
      <c r="IT686" s="432"/>
      <c r="IU686" s="432"/>
      <c r="IV686" s="432"/>
      <c r="IW686" s="432"/>
      <c r="IX686" s="432"/>
      <c r="IY686" s="432"/>
      <c r="IZ686" s="432"/>
      <c r="JA686" s="432"/>
      <c r="JB686" s="432"/>
      <c r="JC686" s="432"/>
      <c r="JD686" s="432"/>
      <c r="JE686" s="432"/>
      <c r="JF686" s="432"/>
      <c r="JG686" s="432"/>
      <c r="JH686" s="432"/>
      <c r="JI686" s="432"/>
      <c r="JJ686" s="432"/>
      <c r="JK686" s="432"/>
      <c r="JL686" s="432"/>
      <c r="JM686" s="432"/>
      <c r="JN686" s="432"/>
      <c r="JO686" s="432"/>
      <c r="JP686" s="432"/>
      <c r="JQ686" s="432"/>
      <c r="JR686" s="432"/>
      <c r="JS686" s="432"/>
      <c r="JT686" s="432"/>
      <c r="JU686" s="432"/>
    </row>
    <row r="687" spans="1:281" s="27" customFormat="1" ht="15" hidden="1" customHeight="1" x14ac:dyDescent="0.25">
      <c r="A687" s="432"/>
      <c r="B687" s="242"/>
      <c r="C687" s="29"/>
      <c r="D687" s="53"/>
      <c r="E687" s="29"/>
      <c r="F687" s="25"/>
      <c r="G687" s="121"/>
      <c r="I687" s="29"/>
      <c r="K687" s="52"/>
      <c r="M687" s="25"/>
      <c r="N687" s="55"/>
      <c r="P687" s="29"/>
      <c r="R687" s="29"/>
      <c r="T687" s="21"/>
      <c r="U687" s="21"/>
      <c r="V687" s="83"/>
      <c r="W687" s="83"/>
      <c r="X687" s="21"/>
      <c r="Y687" s="83"/>
      <c r="Z687" s="83"/>
      <c r="AA687" s="21"/>
      <c r="AB687" s="83"/>
      <c r="AC687" s="83"/>
      <c r="AD687" s="21"/>
      <c r="AE687" s="83"/>
      <c r="AF687" s="83"/>
      <c r="AG687" s="21"/>
      <c r="AH687" s="83"/>
      <c r="AI687" s="83"/>
      <c r="AJ687" s="21"/>
      <c r="AK687" s="83"/>
      <c r="AL687" s="83"/>
      <c r="AM687" s="21"/>
      <c r="AN687" s="83"/>
      <c r="AO687" s="83"/>
      <c r="AP687" s="21"/>
      <c r="AQ687" s="83"/>
      <c r="AR687" s="83"/>
      <c r="AS687" s="21"/>
      <c r="AT687" s="25"/>
      <c r="AU687" s="25"/>
      <c r="AV687" s="29"/>
      <c r="AW687" s="25"/>
      <c r="AX687" s="128"/>
      <c r="AY687" s="57"/>
      <c r="AZ687" s="6"/>
      <c r="BA687" s="54"/>
      <c r="BB687" s="54"/>
      <c r="BC687" s="6"/>
      <c r="BD687" s="54"/>
      <c r="BE687" s="54"/>
      <c r="BF687" s="121"/>
      <c r="BG687" s="54"/>
      <c r="BH687" s="28"/>
      <c r="BI687" s="128"/>
      <c r="BJ687" s="54"/>
      <c r="BK687" s="28"/>
      <c r="BL687" s="128"/>
      <c r="BM687" s="54"/>
      <c r="BN687" s="28"/>
      <c r="BO687" s="121"/>
      <c r="BP687" s="132"/>
      <c r="BQ687" s="56"/>
      <c r="BR687" s="25"/>
      <c r="BS687" s="25"/>
      <c r="BU687" s="121"/>
      <c r="BV687" s="25"/>
      <c r="BW687" s="242"/>
      <c r="BX687" s="121"/>
      <c r="BY687" s="25"/>
      <c r="CA687" s="121"/>
      <c r="CB687" s="25"/>
      <c r="CD687" s="121"/>
      <c r="CF687" s="28"/>
      <c r="CH687" s="241"/>
      <c r="CI687" s="28"/>
      <c r="CK687" s="433"/>
      <c r="CM687" s="121"/>
      <c r="CN687" s="241"/>
      <c r="CO687" s="241"/>
      <c r="CP687" s="241"/>
      <c r="CQ687" s="725"/>
      <c r="CR687" s="241"/>
      <c r="CS687" s="433"/>
      <c r="CT687" s="241"/>
      <c r="CU687" s="241"/>
      <c r="CV687" s="241"/>
      <c r="CW687" s="54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436"/>
      <c r="FJ687" s="668"/>
      <c r="FK687" s="668"/>
      <c r="FL687" s="668"/>
      <c r="FM687" s="668"/>
      <c r="FN687" s="668"/>
      <c r="FO687" s="668"/>
      <c r="FP687" s="668"/>
      <c r="FQ687" s="668"/>
      <c r="FR687" s="668"/>
      <c r="FS687" s="433"/>
      <c r="FT687" s="433"/>
      <c r="FU687" s="433"/>
      <c r="FV687" s="433"/>
      <c r="FW687" s="433"/>
      <c r="FX687" s="433"/>
      <c r="FY687" s="433"/>
      <c r="FZ687" s="433"/>
      <c r="GA687" s="433"/>
      <c r="GB687" s="433"/>
      <c r="GC687" s="433"/>
      <c r="GD687" s="433"/>
      <c r="GE687" s="433"/>
      <c r="GF687" s="433"/>
      <c r="GG687" s="241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436"/>
      <c r="HJ687" s="65"/>
      <c r="HK687" s="436"/>
      <c r="HL687" s="37"/>
      <c r="HM687" s="65"/>
      <c r="HN687" s="436"/>
      <c r="HO687" s="134"/>
      <c r="HP687" s="25"/>
      <c r="HQ687" s="436"/>
      <c r="HR687" s="45"/>
      <c r="HS687" s="29"/>
      <c r="HT687" s="25"/>
      <c r="HU687" s="25"/>
      <c r="HV687" s="25"/>
      <c r="HX687" s="432"/>
      <c r="IG687" s="432"/>
      <c r="IH687" s="432"/>
      <c r="II687" s="432"/>
      <c r="IJ687" s="432"/>
      <c r="IK687" s="432"/>
      <c r="IL687" s="432"/>
      <c r="IM687" s="432"/>
      <c r="IN687" s="432"/>
      <c r="IO687" s="432"/>
      <c r="IP687" s="432"/>
      <c r="IQ687" s="432"/>
      <c r="IR687" s="432"/>
      <c r="IS687" s="432"/>
      <c r="IT687" s="432"/>
      <c r="IU687" s="432"/>
      <c r="IV687" s="432"/>
      <c r="IW687" s="432"/>
      <c r="IX687" s="432"/>
      <c r="IY687" s="432"/>
      <c r="IZ687" s="432"/>
      <c r="JA687" s="432"/>
      <c r="JB687" s="432"/>
      <c r="JC687" s="432"/>
      <c r="JD687" s="432"/>
      <c r="JE687" s="432"/>
      <c r="JF687" s="432"/>
      <c r="JG687" s="432"/>
      <c r="JH687" s="432"/>
      <c r="JI687" s="432"/>
      <c r="JJ687" s="432"/>
      <c r="JK687" s="432"/>
      <c r="JL687" s="432"/>
      <c r="JM687" s="432"/>
      <c r="JN687" s="432"/>
      <c r="JO687" s="432"/>
      <c r="JP687" s="432"/>
      <c r="JQ687" s="432"/>
      <c r="JR687" s="432"/>
      <c r="JS687" s="432"/>
      <c r="JT687" s="432"/>
      <c r="JU687" s="432"/>
    </row>
    <row r="688" spans="1:281" s="27" customFormat="1" ht="15" hidden="1" customHeight="1" x14ac:dyDescent="0.25">
      <c r="A688" s="432"/>
      <c r="B688" s="242"/>
      <c r="C688" s="29"/>
      <c r="D688" s="53"/>
      <c r="E688" s="29"/>
      <c r="F688" s="25"/>
      <c r="G688" s="121"/>
      <c r="I688" s="29"/>
      <c r="K688" s="52"/>
      <c r="M688" s="25"/>
      <c r="N688" s="55"/>
      <c r="P688" s="29"/>
      <c r="R688" s="29"/>
      <c r="T688" s="21"/>
      <c r="U688" s="21"/>
      <c r="V688" s="83"/>
      <c r="W688" s="83"/>
      <c r="X688" s="21"/>
      <c r="Y688" s="83"/>
      <c r="Z688" s="83"/>
      <c r="AA688" s="21"/>
      <c r="AB688" s="83"/>
      <c r="AC688" s="83"/>
      <c r="AD688" s="21"/>
      <c r="AE688" s="83"/>
      <c r="AF688" s="83"/>
      <c r="AG688" s="21"/>
      <c r="AH688" s="83"/>
      <c r="AI688" s="83"/>
      <c r="AJ688" s="21"/>
      <c r="AK688" s="83"/>
      <c r="AL688" s="83"/>
      <c r="AM688" s="21"/>
      <c r="AN688" s="83"/>
      <c r="AO688" s="83"/>
      <c r="AP688" s="21"/>
      <c r="AQ688" s="83"/>
      <c r="AR688" s="83"/>
      <c r="AS688" s="21"/>
      <c r="AT688" s="25"/>
      <c r="AU688" s="25"/>
      <c r="AV688" s="29"/>
      <c r="AW688" s="25"/>
      <c r="AX688" s="128"/>
      <c r="AY688" s="57"/>
      <c r="AZ688" s="6"/>
      <c r="BA688" s="54"/>
      <c r="BB688" s="54"/>
      <c r="BC688" s="6"/>
      <c r="BD688" s="54"/>
      <c r="BE688" s="54"/>
      <c r="BF688" s="121"/>
      <c r="BG688" s="54"/>
      <c r="BH688" s="28"/>
      <c r="BI688" s="128"/>
      <c r="BJ688" s="54"/>
      <c r="BK688" s="28"/>
      <c r="BL688" s="128"/>
      <c r="BM688" s="54"/>
      <c r="BN688" s="28"/>
      <c r="BO688" s="121"/>
      <c r="BP688" s="132"/>
      <c r="BQ688" s="56"/>
      <c r="BR688" s="25"/>
      <c r="BS688" s="25"/>
      <c r="BU688" s="121"/>
      <c r="BV688" s="25"/>
      <c r="BW688" s="242"/>
      <c r="BX688" s="121"/>
      <c r="BY688" s="25"/>
      <c r="CA688" s="121"/>
      <c r="CB688" s="25"/>
      <c r="CD688" s="121"/>
      <c r="CF688" s="28"/>
      <c r="CH688" s="241"/>
      <c r="CI688" s="28"/>
      <c r="CK688" s="433"/>
      <c r="CM688" s="121"/>
      <c r="CN688" s="241"/>
      <c r="CO688" s="241"/>
      <c r="CP688" s="241"/>
      <c r="CQ688" s="725"/>
      <c r="CR688" s="241"/>
      <c r="CS688" s="433"/>
      <c r="CT688" s="241"/>
      <c r="CU688" s="241"/>
      <c r="CV688" s="241"/>
      <c r="CW688" s="54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436"/>
      <c r="FJ688" s="668"/>
      <c r="FK688" s="668"/>
      <c r="FL688" s="668"/>
      <c r="FM688" s="668"/>
      <c r="FN688" s="668"/>
      <c r="FO688" s="668"/>
      <c r="FP688" s="668"/>
      <c r="FQ688" s="668"/>
      <c r="FR688" s="668"/>
      <c r="FS688" s="433"/>
      <c r="FT688" s="433"/>
      <c r="FU688" s="433"/>
      <c r="FV688" s="433"/>
      <c r="FW688" s="433"/>
      <c r="FX688" s="433"/>
      <c r="FY688" s="433"/>
      <c r="FZ688" s="433"/>
      <c r="GA688" s="433"/>
      <c r="GB688" s="433"/>
      <c r="GC688" s="433"/>
      <c r="GD688" s="433"/>
      <c r="GE688" s="433"/>
      <c r="GF688" s="433"/>
      <c r="GG688" s="241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436"/>
      <c r="HJ688" s="65"/>
      <c r="HK688" s="436"/>
      <c r="HL688" s="37"/>
      <c r="HM688" s="65"/>
      <c r="HN688" s="436"/>
      <c r="HO688" s="134"/>
      <c r="HP688" s="25"/>
      <c r="HQ688" s="436"/>
      <c r="HR688" s="45"/>
      <c r="HS688" s="29"/>
      <c r="HT688" s="25"/>
      <c r="HU688" s="25"/>
      <c r="HV688" s="25"/>
      <c r="HX688" s="432"/>
      <c r="IG688" s="432"/>
      <c r="IH688" s="432"/>
      <c r="II688" s="432"/>
      <c r="IJ688" s="432"/>
      <c r="IK688" s="432"/>
      <c r="IL688" s="432"/>
      <c r="IM688" s="432"/>
      <c r="IN688" s="432"/>
      <c r="IO688" s="432"/>
      <c r="IP688" s="432"/>
      <c r="IQ688" s="432"/>
      <c r="IR688" s="432"/>
      <c r="IS688" s="432"/>
      <c r="IT688" s="432"/>
      <c r="IU688" s="432"/>
      <c r="IV688" s="432"/>
      <c r="IW688" s="432"/>
      <c r="IX688" s="432"/>
      <c r="IY688" s="432"/>
      <c r="IZ688" s="432"/>
      <c r="JA688" s="432"/>
      <c r="JB688" s="432"/>
      <c r="JC688" s="432"/>
      <c r="JD688" s="432"/>
      <c r="JE688" s="432"/>
      <c r="JF688" s="432"/>
      <c r="JG688" s="432"/>
      <c r="JH688" s="432"/>
      <c r="JI688" s="432"/>
      <c r="JJ688" s="432"/>
      <c r="JK688" s="432"/>
      <c r="JL688" s="432"/>
      <c r="JM688" s="432"/>
      <c r="JN688" s="432"/>
      <c r="JO688" s="432"/>
      <c r="JP688" s="432"/>
      <c r="JQ688" s="432"/>
      <c r="JR688" s="432"/>
      <c r="JS688" s="432"/>
      <c r="JT688" s="432"/>
      <c r="JU688" s="432"/>
    </row>
    <row r="689" spans="1:281" s="27" customFormat="1" ht="15" hidden="1" customHeight="1" x14ac:dyDescent="0.25">
      <c r="A689" s="432"/>
      <c r="B689" s="242"/>
      <c r="C689" s="29"/>
      <c r="D689" s="53"/>
      <c r="E689" s="29"/>
      <c r="F689" s="25"/>
      <c r="G689" s="121"/>
      <c r="I689" s="29"/>
      <c r="K689" s="52"/>
      <c r="M689" s="25"/>
      <c r="N689" s="55"/>
      <c r="P689" s="29"/>
      <c r="R689" s="29"/>
      <c r="T689" s="21"/>
      <c r="U689" s="21"/>
      <c r="V689" s="83"/>
      <c r="W689" s="83"/>
      <c r="X689" s="21"/>
      <c r="Y689" s="83"/>
      <c r="Z689" s="83"/>
      <c r="AA689" s="21"/>
      <c r="AB689" s="83"/>
      <c r="AC689" s="83"/>
      <c r="AD689" s="21"/>
      <c r="AE689" s="83"/>
      <c r="AF689" s="83"/>
      <c r="AG689" s="21"/>
      <c r="AH689" s="83"/>
      <c r="AI689" s="83"/>
      <c r="AJ689" s="21"/>
      <c r="AK689" s="83"/>
      <c r="AL689" s="83"/>
      <c r="AM689" s="21"/>
      <c r="AN689" s="83"/>
      <c r="AO689" s="83"/>
      <c r="AP689" s="21"/>
      <c r="AQ689" s="83"/>
      <c r="AR689" s="83"/>
      <c r="AS689" s="21"/>
      <c r="AT689" s="25"/>
      <c r="AU689" s="25"/>
      <c r="AV689" s="29"/>
      <c r="AW689" s="25"/>
      <c r="AX689" s="128"/>
      <c r="AY689" s="57"/>
      <c r="AZ689" s="6"/>
      <c r="BA689" s="54"/>
      <c r="BB689" s="54"/>
      <c r="BC689" s="6"/>
      <c r="BD689" s="54"/>
      <c r="BE689" s="54"/>
      <c r="BF689" s="121"/>
      <c r="BG689" s="54"/>
      <c r="BH689" s="28"/>
      <c r="BI689" s="128"/>
      <c r="BJ689" s="54"/>
      <c r="BK689" s="28"/>
      <c r="BL689" s="128"/>
      <c r="BM689" s="54"/>
      <c r="BN689" s="28"/>
      <c r="BO689" s="121"/>
      <c r="BP689" s="132"/>
      <c r="BQ689" s="56"/>
      <c r="BR689" s="25"/>
      <c r="BS689" s="25"/>
      <c r="BU689" s="121"/>
      <c r="BV689" s="25"/>
      <c r="BW689" s="242"/>
      <c r="BX689" s="121"/>
      <c r="BY689" s="25"/>
      <c r="CA689" s="121"/>
      <c r="CB689" s="25"/>
      <c r="CD689" s="121"/>
      <c r="CF689" s="28"/>
      <c r="CH689" s="241"/>
      <c r="CI689" s="28"/>
      <c r="CK689" s="433"/>
      <c r="CM689" s="121"/>
      <c r="CN689" s="241"/>
      <c r="CO689" s="241"/>
      <c r="CP689" s="241"/>
      <c r="CQ689" s="725"/>
      <c r="CR689" s="241"/>
      <c r="CS689" s="433"/>
      <c r="CT689" s="241"/>
      <c r="CU689" s="241"/>
      <c r="CV689" s="241"/>
      <c r="CW689" s="54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1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436"/>
      <c r="FJ689" s="668"/>
      <c r="FK689" s="668"/>
      <c r="FL689" s="668"/>
      <c r="FM689" s="668"/>
      <c r="FN689" s="668"/>
      <c r="FO689" s="668"/>
      <c r="FP689" s="668"/>
      <c r="FQ689" s="668"/>
      <c r="FR689" s="668"/>
      <c r="FS689" s="433"/>
      <c r="FT689" s="433"/>
      <c r="FU689" s="433"/>
      <c r="FV689" s="433"/>
      <c r="FW689" s="433"/>
      <c r="FX689" s="433"/>
      <c r="FY689" s="433"/>
      <c r="FZ689" s="433"/>
      <c r="GA689" s="433"/>
      <c r="GB689" s="433"/>
      <c r="GC689" s="433"/>
      <c r="GD689" s="433"/>
      <c r="GE689" s="433"/>
      <c r="GF689" s="433"/>
      <c r="GG689" s="241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436"/>
      <c r="HJ689" s="65"/>
      <c r="HK689" s="436"/>
      <c r="HL689" s="37"/>
      <c r="HM689" s="65"/>
      <c r="HN689" s="436"/>
      <c r="HO689" s="134"/>
      <c r="HP689" s="25"/>
      <c r="HQ689" s="436"/>
      <c r="HR689" s="45"/>
      <c r="HS689" s="29"/>
      <c r="HT689" s="25"/>
      <c r="HU689" s="25"/>
      <c r="HV689" s="25"/>
      <c r="HX689" s="432"/>
      <c r="IG689" s="432"/>
      <c r="IH689" s="432"/>
      <c r="II689" s="432"/>
      <c r="IJ689" s="432"/>
      <c r="IK689" s="432"/>
      <c r="IL689" s="432"/>
      <c r="IM689" s="432"/>
      <c r="IN689" s="432"/>
      <c r="IO689" s="432"/>
      <c r="IP689" s="432"/>
      <c r="IQ689" s="432"/>
      <c r="IR689" s="432"/>
      <c r="IS689" s="432"/>
      <c r="IT689" s="432"/>
      <c r="IU689" s="432"/>
      <c r="IV689" s="432"/>
      <c r="IW689" s="432"/>
      <c r="IX689" s="432"/>
      <c r="IY689" s="432"/>
      <c r="IZ689" s="432"/>
      <c r="JA689" s="432"/>
      <c r="JB689" s="432"/>
      <c r="JC689" s="432"/>
      <c r="JD689" s="432"/>
      <c r="JE689" s="432"/>
      <c r="JF689" s="432"/>
      <c r="JG689" s="432"/>
      <c r="JH689" s="432"/>
      <c r="JI689" s="432"/>
      <c r="JJ689" s="432"/>
      <c r="JK689" s="432"/>
      <c r="JL689" s="432"/>
      <c r="JM689" s="432"/>
      <c r="JN689" s="432"/>
      <c r="JO689" s="432"/>
      <c r="JP689" s="432"/>
      <c r="JQ689" s="432"/>
      <c r="JR689" s="432"/>
      <c r="JS689" s="432"/>
      <c r="JT689" s="432"/>
      <c r="JU689" s="432"/>
    </row>
    <row r="690" spans="1:281" s="27" customFormat="1" ht="15" hidden="1" customHeight="1" x14ac:dyDescent="0.25">
      <c r="A690" s="432"/>
      <c r="B690" s="242"/>
      <c r="C690" s="29"/>
      <c r="D690" s="53"/>
      <c r="E690" s="29"/>
      <c r="F690" s="25"/>
      <c r="G690" s="121"/>
      <c r="I690" s="29"/>
      <c r="K690" s="52"/>
      <c r="M690" s="25"/>
      <c r="N690" s="55"/>
      <c r="P690" s="29"/>
      <c r="R690" s="29"/>
      <c r="T690" s="21"/>
      <c r="U690" s="21"/>
      <c r="V690" s="83"/>
      <c r="W690" s="83"/>
      <c r="X690" s="21"/>
      <c r="Y690" s="83"/>
      <c r="Z690" s="83"/>
      <c r="AA690" s="21"/>
      <c r="AB690" s="83"/>
      <c r="AC690" s="83"/>
      <c r="AD690" s="21"/>
      <c r="AE690" s="83"/>
      <c r="AF690" s="83"/>
      <c r="AG690" s="21"/>
      <c r="AH690" s="83"/>
      <c r="AI690" s="83"/>
      <c r="AJ690" s="21"/>
      <c r="AK690" s="83"/>
      <c r="AL690" s="83"/>
      <c r="AM690" s="21"/>
      <c r="AN690" s="83"/>
      <c r="AO690" s="83"/>
      <c r="AP690" s="21"/>
      <c r="AQ690" s="83"/>
      <c r="AR690" s="83"/>
      <c r="AS690" s="21"/>
      <c r="AT690" s="25"/>
      <c r="AU690" s="25"/>
      <c r="AV690" s="29"/>
      <c r="AW690" s="25"/>
      <c r="AX690" s="128"/>
      <c r="AY690" s="57"/>
      <c r="AZ690" s="6"/>
      <c r="BA690" s="54"/>
      <c r="BB690" s="54"/>
      <c r="BC690" s="6"/>
      <c r="BD690" s="54"/>
      <c r="BE690" s="54"/>
      <c r="BF690" s="121"/>
      <c r="BG690" s="54"/>
      <c r="BH690" s="28"/>
      <c r="BI690" s="128"/>
      <c r="BJ690" s="54"/>
      <c r="BK690" s="28"/>
      <c r="BL690" s="128"/>
      <c r="BM690" s="54"/>
      <c r="BN690" s="28"/>
      <c r="BO690" s="121"/>
      <c r="BP690" s="132"/>
      <c r="BQ690" s="56"/>
      <c r="BR690" s="25"/>
      <c r="BS690" s="25"/>
      <c r="BU690" s="121"/>
      <c r="BV690" s="25"/>
      <c r="BW690" s="242"/>
      <c r="BX690" s="121"/>
      <c r="BY690" s="25"/>
      <c r="CA690" s="121"/>
      <c r="CB690" s="25"/>
      <c r="CD690" s="121"/>
      <c r="CF690" s="28"/>
      <c r="CH690" s="241"/>
      <c r="CI690" s="28"/>
      <c r="CK690" s="433"/>
      <c r="CM690" s="121"/>
      <c r="CN690" s="241"/>
      <c r="CO690" s="241"/>
      <c r="CP690" s="241"/>
      <c r="CQ690" s="725"/>
      <c r="CR690" s="241"/>
      <c r="CS690" s="433"/>
      <c r="CT690" s="241"/>
      <c r="CU690" s="241"/>
      <c r="CV690" s="241"/>
      <c r="CW690" s="54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1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436"/>
      <c r="FJ690" s="668"/>
      <c r="FK690" s="668"/>
      <c r="FL690" s="668"/>
      <c r="FM690" s="668"/>
      <c r="FN690" s="668"/>
      <c r="FO690" s="668"/>
      <c r="FP690" s="668"/>
      <c r="FQ690" s="668"/>
      <c r="FR690" s="668"/>
      <c r="FS690" s="433"/>
      <c r="FT690" s="433"/>
      <c r="FU690" s="433"/>
      <c r="FV690" s="433"/>
      <c r="FW690" s="433"/>
      <c r="FX690" s="433"/>
      <c r="FY690" s="433"/>
      <c r="FZ690" s="433"/>
      <c r="GA690" s="433"/>
      <c r="GB690" s="433"/>
      <c r="GC690" s="433"/>
      <c r="GD690" s="433"/>
      <c r="GE690" s="433"/>
      <c r="GF690" s="433"/>
      <c r="GG690" s="241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436"/>
      <c r="HJ690" s="65"/>
      <c r="HK690" s="436"/>
      <c r="HL690" s="37"/>
      <c r="HM690" s="65"/>
      <c r="HN690" s="436"/>
      <c r="HO690" s="134"/>
      <c r="HP690" s="25"/>
      <c r="HQ690" s="436"/>
      <c r="HR690" s="45"/>
      <c r="HS690" s="29"/>
      <c r="HT690" s="25"/>
      <c r="HU690" s="25"/>
      <c r="HV690" s="25"/>
      <c r="HX690" s="432"/>
      <c r="IG690" s="432"/>
      <c r="IH690" s="432"/>
      <c r="II690" s="432"/>
      <c r="IJ690" s="432"/>
      <c r="IK690" s="432"/>
      <c r="IL690" s="432"/>
      <c r="IM690" s="432"/>
      <c r="IN690" s="432"/>
      <c r="IO690" s="432"/>
      <c r="IP690" s="432"/>
      <c r="IQ690" s="432"/>
      <c r="IR690" s="432"/>
      <c r="IS690" s="432"/>
      <c r="IT690" s="432"/>
      <c r="IU690" s="432"/>
      <c r="IV690" s="432"/>
      <c r="IW690" s="432"/>
      <c r="IX690" s="432"/>
      <c r="IY690" s="432"/>
      <c r="IZ690" s="432"/>
      <c r="JA690" s="432"/>
      <c r="JB690" s="432"/>
      <c r="JC690" s="432"/>
      <c r="JD690" s="432"/>
      <c r="JE690" s="432"/>
      <c r="JF690" s="432"/>
      <c r="JG690" s="432"/>
      <c r="JH690" s="432"/>
      <c r="JI690" s="432"/>
      <c r="JJ690" s="432"/>
      <c r="JK690" s="432"/>
      <c r="JL690" s="432"/>
      <c r="JM690" s="432"/>
      <c r="JN690" s="432"/>
      <c r="JO690" s="432"/>
      <c r="JP690" s="432"/>
      <c r="JQ690" s="432"/>
      <c r="JR690" s="432"/>
      <c r="JS690" s="432"/>
      <c r="JT690" s="432"/>
      <c r="JU690" s="432"/>
    </row>
    <row r="691" spans="1:281" s="27" customFormat="1" ht="15" hidden="1" customHeight="1" x14ac:dyDescent="0.25">
      <c r="A691" s="432"/>
      <c r="B691" s="242"/>
      <c r="C691" s="29"/>
      <c r="D691" s="53"/>
      <c r="E691" s="29"/>
      <c r="F691" s="25"/>
      <c r="G691" s="121"/>
      <c r="I691" s="29"/>
      <c r="K691" s="52"/>
      <c r="M691" s="25"/>
      <c r="N691" s="55"/>
      <c r="P691" s="29"/>
      <c r="R691" s="29"/>
      <c r="T691" s="21"/>
      <c r="U691" s="21"/>
      <c r="V691" s="83"/>
      <c r="W691" s="83"/>
      <c r="X691" s="21"/>
      <c r="Y691" s="83"/>
      <c r="Z691" s="83"/>
      <c r="AA691" s="21"/>
      <c r="AB691" s="83"/>
      <c r="AC691" s="83"/>
      <c r="AD691" s="21"/>
      <c r="AE691" s="83"/>
      <c r="AF691" s="83"/>
      <c r="AG691" s="21"/>
      <c r="AH691" s="83"/>
      <c r="AI691" s="83"/>
      <c r="AJ691" s="21"/>
      <c r="AK691" s="83"/>
      <c r="AL691" s="83"/>
      <c r="AM691" s="21"/>
      <c r="AN691" s="83"/>
      <c r="AO691" s="83"/>
      <c r="AP691" s="21"/>
      <c r="AQ691" s="83"/>
      <c r="AR691" s="83"/>
      <c r="AS691" s="21"/>
      <c r="AT691" s="25"/>
      <c r="AU691" s="25"/>
      <c r="AV691" s="29"/>
      <c r="AW691" s="25"/>
      <c r="AX691" s="128"/>
      <c r="AY691" s="57"/>
      <c r="AZ691" s="6"/>
      <c r="BA691" s="54"/>
      <c r="BB691" s="54"/>
      <c r="BC691" s="6"/>
      <c r="BD691" s="54"/>
      <c r="BE691" s="54"/>
      <c r="BF691" s="121"/>
      <c r="BG691" s="54"/>
      <c r="BH691" s="28"/>
      <c r="BI691" s="128"/>
      <c r="BJ691" s="54"/>
      <c r="BK691" s="28"/>
      <c r="BL691" s="128"/>
      <c r="BM691" s="54"/>
      <c r="BN691" s="28"/>
      <c r="BO691" s="121"/>
      <c r="BP691" s="132"/>
      <c r="BQ691" s="56"/>
      <c r="BR691" s="25"/>
      <c r="BS691" s="25"/>
      <c r="BU691" s="121"/>
      <c r="BV691" s="25"/>
      <c r="BW691" s="242"/>
      <c r="BX691" s="121"/>
      <c r="BY691" s="25"/>
      <c r="CA691" s="121"/>
      <c r="CB691" s="25"/>
      <c r="CD691" s="121"/>
      <c r="CF691" s="28"/>
      <c r="CH691" s="241"/>
      <c r="CI691" s="28"/>
      <c r="CK691" s="433"/>
      <c r="CM691" s="121"/>
      <c r="CN691" s="241"/>
      <c r="CO691" s="241"/>
      <c r="CP691" s="241"/>
      <c r="CQ691" s="725"/>
      <c r="CR691" s="241"/>
      <c r="CS691" s="433"/>
      <c r="CT691" s="241"/>
      <c r="CU691" s="241"/>
      <c r="CV691" s="241"/>
      <c r="CW691" s="54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1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436"/>
      <c r="FJ691" s="668"/>
      <c r="FK691" s="668"/>
      <c r="FL691" s="668"/>
      <c r="FM691" s="668"/>
      <c r="FN691" s="668"/>
      <c r="FO691" s="668"/>
      <c r="FP691" s="668"/>
      <c r="FQ691" s="668"/>
      <c r="FR691" s="668"/>
      <c r="FS691" s="433"/>
      <c r="FT691" s="433"/>
      <c r="FU691" s="433"/>
      <c r="FV691" s="433"/>
      <c r="FW691" s="433"/>
      <c r="FX691" s="433"/>
      <c r="FY691" s="433"/>
      <c r="FZ691" s="433"/>
      <c r="GA691" s="433"/>
      <c r="GB691" s="433"/>
      <c r="GC691" s="433"/>
      <c r="GD691" s="433"/>
      <c r="GE691" s="433"/>
      <c r="GF691" s="433"/>
      <c r="GG691" s="241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436"/>
      <c r="HJ691" s="65"/>
      <c r="HK691" s="436"/>
      <c r="HL691" s="37"/>
      <c r="HM691" s="65"/>
      <c r="HN691" s="436"/>
      <c r="HO691" s="134"/>
      <c r="HP691" s="25"/>
      <c r="HQ691" s="436"/>
      <c r="HR691" s="45"/>
      <c r="HS691" s="29"/>
      <c r="HT691" s="25"/>
      <c r="HU691" s="25"/>
      <c r="HV691" s="25"/>
      <c r="HX691" s="432"/>
      <c r="IG691" s="432"/>
      <c r="IH691" s="432"/>
      <c r="II691" s="432"/>
      <c r="IJ691" s="432"/>
      <c r="IK691" s="432"/>
      <c r="IL691" s="432"/>
      <c r="IM691" s="432"/>
      <c r="IN691" s="432"/>
      <c r="IO691" s="432"/>
      <c r="IP691" s="432"/>
      <c r="IQ691" s="432"/>
      <c r="IR691" s="432"/>
      <c r="IS691" s="432"/>
      <c r="IT691" s="432"/>
      <c r="IU691" s="432"/>
      <c r="IV691" s="432"/>
      <c r="IW691" s="432"/>
      <c r="IX691" s="432"/>
      <c r="IY691" s="432"/>
      <c r="IZ691" s="432"/>
      <c r="JA691" s="432"/>
      <c r="JB691" s="432"/>
      <c r="JC691" s="432"/>
      <c r="JD691" s="432"/>
      <c r="JE691" s="432"/>
      <c r="JF691" s="432"/>
      <c r="JG691" s="432"/>
      <c r="JH691" s="432"/>
      <c r="JI691" s="432"/>
      <c r="JJ691" s="432"/>
      <c r="JK691" s="432"/>
      <c r="JL691" s="432"/>
      <c r="JM691" s="432"/>
      <c r="JN691" s="432"/>
      <c r="JO691" s="432"/>
      <c r="JP691" s="432"/>
      <c r="JQ691" s="432"/>
      <c r="JR691" s="432"/>
      <c r="JS691" s="432"/>
      <c r="JT691" s="432"/>
      <c r="JU691" s="432"/>
    </row>
    <row r="692" spans="1:281" s="27" customFormat="1" ht="15" hidden="1" customHeight="1" x14ac:dyDescent="0.25">
      <c r="A692" s="432"/>
      <c r="B692" s="242"/>
      <c r="C692" s="29"/>
      <c r="D692" s="53"/>
      <c r="E692" s="29"/>
      <c r="F692" s="25"/>
      <c r="G692" s="121"/>
      <c r="I692" s="29"/>
      <c r="K692" s="52"/>
      <c r="M692" s="25"/>
      <c r="N692" s="55"/>
      <c r="P692" s="29"/>
      <c r="R692" s="29"/>
      <c r="T692" s="21"/>
      <c r="U692" s="21"/>
      <c r="V692" s="83"/>
      <c r="W692" s="83"/>
      <c r="X692" s="21"/>
      <c r="Y692" s="83"/>
      <c r="Z692" s="83"/>
      <c r="AA692" s="21"/>
      <c r="AB692" s="83"/>
      <c r="AC692" s="83"/>
      <c r="AD692" s="21"/>
      <c r="AE692" s="83"/>
      <c r="AF692" s="83"/>
      <c r="AG692" s="21"/>
      <c r="AH692" s="83"/>
      <c r="AI692" s="83"/>
      <c r="AJ692" s="21"/>
      <c r="AK692" s="83"/>
      <c r="AL692" s="83"/>
      <c r="AM692" s="21"/>
      <c r="AN692" s="83"/>
      <c r="AO692" s="83"/>
      <c r="AP692" s="21"/>
      <c r="AQ692" s="83"/>
      <c r="AR692" s="83"/>
      <c r="AS692" s="21"/>
      <c r="AT692" s="25"/>
      <c r="AU692" s="25"/>
      <c r="AV692" s="29"/>
      <c r="AW692" s="25"/>
      <c r="AX692" s="128"/>
      <c r="AY692" s="57"/>
      <c r="AZ692" s="6"/>
      <c r="BA692" s="54"/>
      <c r="BB692" s="54"/>
      <c r="BC692" s="6"/>
      <c r="BD692" s="54"/>
      <c r="BE692" s="54"/>
      <c r="BF692" s="121"/>
      <c r="BG692" s="54"/>
      <c r="BH692" s="28"/>
      <c r="BI692" s="128"/>
      <c r="BJ692" s="54"/>
      <c r="BK692" s="28"/>
      <c r="BL692" s="128"/>
      <c r="BM692" s="54"/>
      <c r="BN692" s="28"/>
      <c r="BO692" s="121"/>
      <c r="BP692" s="132"/>
      <c r="BQ692" s="56"/>
      <c r="BR692" s="25"/>
      <c r="BS692" s="25"/>
      <c r="BU692" s="121"/>
      <c r="BV692" s="25"/>
      <c r="BW692" s="242"/>
      <c r="BX692" s="121"/>
      <c r="BY692" s="25"/>
      <c r="CA692" s="121"/>
      <c r="CB692" s="25"/>
      <c r="CD692" s="121"/>
      <c r="CF692" s="28"/>
      <c r="CH692" s="241"/>
      <c r="CI692" s="28"/>
      <c r="CK692" s="433"/>
      <c r="CM692" s="121"/>
      <c r="CN692" s="241"/>
      <c r="CO692" s="241"/>
      <c r="CP692" s="241"/>
      <c r="CQ692" s="725"/>
      <c r="CR692" s="241"/>
      <c r="CS692" s="433"/>
      <c r="CT692" s="241"/>
      <c r="CU692" s="241"/>
      <c r="CV692" s="241"/>
      <c r="CW692" s="54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436"/>
      <c r="FJ692" s="668"/>
      <c r="FK692" s="668"/>
      <c r="FL692" s="668"/>
      <c r="FM692" s="668"/>
      <c r="FN692" s="668"/>
      <c r="FO692" s="668"/>
      <c r="FP692" s="668"/>
      <c r="FQ692" s="668"/>
      <c r="FR692" s="668"/>
      <c r="FS692" s="433"/>
      <c r="FT692" s="433"/>
      <c r="FU692" s="433"/>
      <c r="FV692" s="433"/>
      <c r="FW692" s="433"/>
      <c r="FX692" s="433"/>
      <c r="FY692" s="433"/>
      <c r="FZ692" s="433"/>
      <c r="GA692" s="433"/>
      <c r="GB692" s="433"/>
      <c r="GC692" s="433"/>
      <c r="GD692" s="433"/>
      <c r="GE692" s="433"/>
      <c r="GF692" s="433"/>
      <c r="GG692" s="241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436"/>
      <c r="HJ692" s="65"/>
      <c r="HK692" s="436"/>
      <c r="HL692" s="37"/>
      <c r="HM692" s="65"/>
      <c r="HN692" s="436"/>
      <c r="HO692" s="134"/>
      <c r="HP692" s="25"/>
      <c r="HQ692" s="436"/>
      <c r="HR692" s="45"/>
      <c r="HS692" s="29"/>
      <c r="HT692" s="25"/>
      <c r="HU692" s="25"/>
      <c r="HV692" s="25"/>
      <c r="HX692" s="432"/>
      <c r="IG692" s="432"/>
      <c r="IH692" s="432"/>
      <c r="II692" s="432"/>
      <c r="IJ692" s="432"/>
      <c r="IK692" s="432"/>
      <c r="IL692" s="432"/>
      <c r="IM692" s="432"/>
      <c r="IN692" s="432"/>
      <c r="IO692" s="432"/>
      <c r="IP692" s="432"/>
      <c r="IQ692" s="432"/>
      <c r="IR692" s="432"/>
      <c r="IS692" s="432"/>
      <c r="IT692" s="432"/>
      <c r="IU692" s="432"/>
      <c r="IV692" s="432"/>
      <c r="IW692" s="432"/>
      <c r="IX692" s="432"/>
      <c r="IY692" s="432"/>
      <c r="IZ692" s="432"/>
      <c r="JA692" s="432"/>
      <c r="JB692" s="432"/>
      <c r="JC692" s="432"/>
      <c r="JD692" s="432"/>
      <c r="JE692" s="432"/>
      <c r="JF692" s="432"/>
      <c r="JG692" s="432"/>
      <c r="JH692" s="432"/>
      <c r="JI692" s="432"/>
      <c r="JJ692" s="432"/>
      <c r="JK692" s="432"/>
      <c r="JL692" s="432"/>
      <c r="JM692" s="432"/>
      <c r="JN692" s="432"/>
      <c r="JO692" s="432"/>
      <c r="JP692" s="432"/>
      <c r="JQ692" s="432"/>
      <c r="JR692" s="432"/>
      <c r="JS692" s="432"/>
      <c r="JT692" s="432"/>
      <c r="JU692" s="432"/>
    </row>
    <row r="693" spans="1:281" s="27" customFormat="1" ht="15" hidden="1" customHeight="1" x14ac:dyDescent="0.25">
      <c r="A693" s="432"/>
      <c r="B693" s="242"/>
      <c r="C693" s="29"/>
      <c r="D693" s="53"/>
      <c r="E693" s="29"/>
      <c r="F693" s="25"/>
      <c r="G693" s="121"/>
      <c r="I693" s="29"/>
      <c r="K693" s="52"/>
      <c r="M693" s="25"/>
      <c r="N693" s="55"/>
      <c r="P693" s="29"/>
      <c r="R693" s="29"/>
      <c r="T693" s="21"/>
      <c r="U693" s="21"/>
      <c r="V693" s="83"/>
      <c r="W693" s="83"/>
      <c r="X693" s="21"/>
      <c r="Y693" s="83"/>
      <c r="Z693" s="83"/>
      <c r="AA693" s="21"/>
      <c r="AB693" s="83"/>
      <c r="AC693" s="83"/>
      <c r="AD693" s="21"/>
      <c r="AE693" s="83"/>
      <c r="AF693" s="83"/>
      <c r="AG693" s="21"/>
      <c r="AH693" s="83"/>
      <c r="AI693" s="83"/>
      <c r="AJ693" s="21"/>
      <c r="AK693" s="83"/>
      <c r="AL693" s="83"/>
      <c r="AM693" s="21"/>
      <c r="AN693" s="83"/>
      <c r="AO693" s="83"/>
      <c r="AP693" s="21"/>
      <c r="AQ693" s="83"/>
      <c r="AR693" s="83"/>
      <c r="AS693" s="21"/>
      <c r="AT693" s="25"/>
      <c r="AU693" s="25"/>
      <c r="AV693" s="29"/>
      <c r="AW693" s="25"/>
      <c r="AX693" s="128"/>
      <c r="AY693" s="57"/>
      <c r="AZ693" s="6"/>
      <c r="BA693" s="54"/>
      <c r="BB693" s="54"/>
      <c r="BC693" s="6"/>
      <c r="BD693" s="54"/>
      <c r="BE693" s="54"/>
      <c r="BF693" s="121"/>
      <c r="BG693" s="54"/>
      <c r="BH693" s="28"/>
      <c r="BI693" s="128"/>
      <c r="BJ693" s="54"/>
      <c r="BK693" s="28"/>
      <c r="BL693" s="128"/>
      <c r="BM693" s="54"/>
      <c r="BN693" s="28"/>
      <c r="BO693" s="121"/>
      <c r="BP693" s="132"/>
      <c r="BQ693" s="56"/>
      <c r="BR693" s="25"/>
      <c r="BS693" s="25"/>
      <c r="BU693" s="121"/>
      <c r="BV693" s="25"/>
      <c r="BW693" s="242"/>
      <c r="BX693" s="121"/>
      <c r="BY693" s="25"/>
      <c r="CA693" s="121"/>
      <c r="CB693" s="25"/>
      <c r="CD693" s="121"/>
      <c r="CF693" s="28"/>
      <c r="CH693" s="241"/>
      <c r="CI693" s="28"/>
      <c r="CK693" s="433"/>
      <c r="CM693" s="121"/>
      <c r="CN693" s="241"/>
      <c r="CO693" s="241"/>
      <c r="CP693" s="241"/>
      <c r="CQ693" s="725"/>
      <c r="CR693" s="241"/>
      <c r="CS693" s="433"/>
      <c r="CT693" s="241"/>
      <c r="CU693" s="241"/>
      <c r="CV693" s="241"/>
      <c r="CW693" s="54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1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436"/>
      <c r="FJ693" s="668"/>
      <c r="FK693" s="668"/>
      <c r="FL693" s="668"/>
      <c r="FM693" s="668"/>
      <c r="FN693" s="668"/>
      <c r="FO693" s="668"/>
      <c r="FP693" s="668"/>
      <c r="FQ693" s="668"/>
      <c r="FR693" s="668"/>
      <c r="FS693" s="433"/>
      <c r="FT693" s="433"/>
      <c r="FU693" s="433"/>
      <c r="FV693" s="433"/>
      <c r="FW693" s="433"/>
      <c r="FX693" s="433"/>
      <c r="FY693" s="433"/>
      <c r="FZ693" s="433"/>
      <c r="GA693" s="433"/>
      <c r="GB693" s="433"/>
      <c r="GC693" s="433"/>
      <c r="GD693" s="433"/>
      <c r="GE693" s="433"/>
      <c r="GF693" s="433"/>
      <c r="GG693" s="241"/>
      <c r="GH693" s="65"/>
      <c r="GI693" s="65"/>
      <c r="GJ693" s="65"/>
      <c r="GK693" s="65"/>
      <c r="GL693" s="65"/>
      <c r="GM693" s="65"/>
      <c r="GN693" s="65"/>
      <c r="GO693" s="65"/>
      <c r="GP693" s="65"/>
      <c r="GQ693" s="65"/>
      <c r="GR693" s="65"/>
      <c r="GS693" s="65"/>
      <c r="GT693" s="65"/>
      <c r="GU693" s="65"/>
      <c r="GV693" s="65"/>
      <c r="GW693" s="65"/>
      <c r="GX693" s="65"/>
      <c r="GY693" s="65"/>
      <c r="GZ693" s="65"/>
      <c r="HA693" s="65"/>
      <c r="HB693" s="65"/>
      <c r="HC693" s="65"/>
      <c r="HD693" s="65"/>
      <c r="HE693" s="65"/>
      <c r="HF693" s="65"/>
      <c r="HG693" s="65"/>
      <c r="HH693" s="65"/>
      <c r="HI693" s="436"/>
      <c r="HJ693" s="65"/>
      <c r="HK693" s="436"/>
      <c r="HL693" s="37"/>
      <c r="HM693" s="65"/>
      <c r="HN693" s="436"/>
      <c r="HO693" s="134"/>
      <c r="HP693" s="25"/>
      <c r="HQ693" s="436"/>
      <c r="HR693" s="45"/>
      <c r="HS693" s="29"/>
      <c r="HT693" s="25"/>
      <c r="HU693" s="25"/>
      <c r="HV693" s="25"/>
      <c r="HX693" s="432"/>
      <c r="IG693" s="432"/>
      <c r="IH693" s="432"/>
      <c r="II693" s="432"/>
      <c r="IJ693" s="432"/>
      <c r="IK693" s="432"/>
      <c r="IL693" s="432"/>
      <c r="IM693" s="432"/>
      <c r="IN693" s="432"/>
      <c r="IO693" s="432"/>
      <c r="IP693" s="432"/>
      <c r="IQ693" s="432"/>
      <c r="IR693" s="432"/>
      <c r="IS693" s="432"/>
      <c r="IT693" s="432"/>
      <c r="IU693" s="432"/>
      <c r="IV693" s="432"/>
      <c r="IW693" s="432"/>
      <c r="IX693" s="432"/>
      <c r="IY693" s="432"/>
      <c r="IZ693" s="432"/>
      <c r="JA693" s="432"/>
      <c r="JB693" s="432"/>
      <c r="JC693" s="432"/>
      <c r="JD693" s="432"/>
      <c r="JE693" s="432"/>
      <c r="JF693" s="432"/>
      <c r="JG693" s="432"/>
      <c r="JH693" s="432"/>
      <c r="JI693" s="432"/>
      <c r="JJ693" s="432"/>
      <c r="JK693" s="432"/>
      <c r="JL693" s="432"/>
      <c r="JM693" s="432"/>
      <c r="JN693" s="432"/>
      <c r="JO693" s="432"/>
      <c r="JP693" s="432"/>
      <c r="JQ693" s="432"/>
      <c r="JR693" s="432"/>
      <c r="JS693" s="432"/>
      <c r="JT693" s="432"/>
      <c r="JU693" s="432"/>
    </row>
    <row r="694" spans="1:281" s="27" customFormat="1" ht="15" hidden="1" customHeight="1" x14ac:dyDescent="0.25">
      <c r="A694" s="432"/>
      <c r="B694" s="242"/>
      <c r="C694" s="29"/>
      <c r="D694" s="53"/>
      <c r="E694" s="29"/>
      <c r="F694" s="25"/>
      <c r="G694" s="121"/>
      <c r="I694" s="29"/>
      <c r="K694" s="52"/>
      <c r="M694" s="25"/>
      <c r="N694" s="55"/>
      <c r="P694" s="29"/>
      <c r="R694" s="29"/>
      <c r="T694" s="21"/>
      <c r="U694" s="21"/>
      <c r="V694" s="83"/>
      <c r="W694" s="83"/>
      <c r="X694" s="21"/>
      <c r="Y694" s="83"/>
      <c r="Z694" s="83"/>
      <c r="AA694" s="21"/>
      <c r="AB694" s="83"/>
      <c r="AC694" s="83"/>
      <c r="AD694" s="21"/>
      <c r="AE694" s="83"/>
      <c r="AF694" s="83"/>
      <c r="AG694" s="21"/>
      <c r="AH694" s="83"/>
      <c r="AI694" s="83"/>
      <c r="AJ694" s="21"/>
      <c r="AK694" s="83"/>
      <c r="AL694" s="83"/>
      <c r="AM694" s="21"/>
      <c r="AN694" s="83"/>
      <c r="AO694" s="83"/>
      <c r="AP694" s="21"/>
      <c r="AQ694" s="83"/>
      <c r="AR694" s="83"/>
      <c r="AS694" s="21"/>
      <c r="AT694" s="25"/>
      <c r="AU694" s="25"/>
      <c r="AV694" s="29"/>
      <c r="AW694" s="25"/>
      <c r="AX694" s="128"/>
      <c r="AY694" s="57"/>
      <c r="AZ694" s="6"/>
      <c r="BA694" s="54"/>
      <c r="BB694" s="54"/>
      <c r="BC694" s="6"/>
      <c r="BD694" s="54"/>
      <c r="BE694" s="54"/>
      <c r="BF694" s="121"/>
      <c r="BG694" s="54"/>
      <c r="BH694" s="28"/>
      <c r="BI694" s="128"/>
      <c r="BJ694" s="54"/>
      <c r="BK694" s="28"/>
      <c r="BL694" s="128"/>
      <c r="BM694" s="54"/>
      <c r="BN694" s="28"/>
      <c r="BO694" s="121"/>
      <c r="BP694" s="132"/>
      <c r="BQ694" s="56"/>
      <c r="BR694" s="25"/>
      <c r="BS694" s="25"/>
      <c r="BU694" s="121"/>
      <c r="BV694" s="25"/>
      <c r="BW694" s="242"/>
      <c r="BX694" s="121"/>
      <c r="BY694" s="25"/>
      <c r="CA694" s="121"/>
      <c r="CB694" s="25"/>
      <c r="CD694" s="121"/>
      <c r="CF694" s="28"/>
      <c r="CH694" s="241"/>
      <c r="CI694" s="28"/>
      <c r="CK694" s="433"/>
      <c r="CM694" s="121"/>
      <c r="CN694" s="241"/>
      <c r="CO694" s="241"/>
      <c r="CP694" s="241"/>
      <c r="CQ694" s="725"/>
      <c r="CR694" s="241"/>
      <c r="CS694" s="433"/>
      <c r="CT694" s="241"/>
      <c r="CU694" s="241"/>
      <c r="CV694" s="241"/>
      <c r="CW694" s="54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1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436"/>
      <c r="FJ694" s="668"/>
      <c r="FK694" s="668"/>
      <c r="FL694" s="668"/>
      <c r="FM694" s="668"/>
      <c r="FN694" s="668"/>
      <c r="FO694" s="668"/>
      <c r="FP694" s="668"/>
      <c r="FQ694" s="668"/>
      <c r="FR694" s="668"/>
      <c r="FS694" s="433"/>
      <c r="FT694" s="433"/>
      <c r="FU694" s="433"/>
      <c r="FV694" s="433"/>
      <c r="FW694" s="433"/>
      <c r="FX694" s="433"/>
      <c r="FY694" s="433"/>
      <c r="FZ694" s="433"/>
      <c r="GA694" s="433"/>
      <c r="GB694" s="433"/>
      <c r="GC694" s="433"/>
      <c r="GD694" s="433"/>
      <c r="GE694" s="433"/>
      <c r="GF694" s="433"/>
      <c r="GG694" s="241"/>
      <c r="GH694" s="65"/>
      <c r="GI694" s="65"/>
      <c r="GJ694" s="65"/>
      <c r="GK694" s="65"/>
      <c r="GL694" s="65"/>
      <c r="GM694" s="65"/>
      <c r="GN694" s="65"/>
      <c r="GO694" s="65"/>
      <c r="GP694" s="65"/>
      <c r="GQ694" s="65"/>
      <c r="GR694" s="65"/>
      <c r="GS694" s="65"/>
      <c r="GT694" s="65"/>
      <c r="GU694" s="65"/>
      <c r="GV694" s="65"/>
      <c r="GW694" s="65"/>
      <c r="GX694" s="65"/>
      <c r="GY694" s="65"/>
      <c r="GZ694" s="65"/>
      <c r="HA694" s="65"/>
      <c r="HB694" s="65"/>
      <c r="HC694" s="65"/>
      <c r="HD694" s="65"/>
      <c r="HE694" s="65"/>
      <c r="HF694" s="65"/>
      <c r="HG694" s="65"/>
      <c r="HH694" s="65"/>
      <c r="HI694" s="436"/>
      <c r="HJ694" s="65"/>
      <c r="HK694" s="436"/>
      <c r="HL694" s="37"/>
      <c r="HM694" s="65"/>
      <c r="HN694" s="436"/>
      <c r="HO694" s="134"/>
      <c r="HP694" s="25"/>
      <c r="HQ694" s="436"/>
      <c r="HR694" s="45"/>
      <c r="HS694" s="29"/>
      <c r="HT694" s="25"/>
      <c r="HU694" s="25"/>
      <c r="HV694" s="25"/>
      <c r="HX694" s="432"/>
      <c r="IG694" s="432"/>
      <c r="IH694" s="432"/>
      <c r="II694" s="432"/>
      <c r="IJ694" s="432"/>
      <c r="IK694" s="432"/>
      <c r="IL694" s="432"/>
      <c r="IM694" s="432"/>
      <c r="IN694" s="432"/>
      <c r="IO694" s="432"/>
      <c r="IP694" s="432"/>
      <c r="IQ694" s="432"/>
      <c r="IR694" s="432"/>
      <c r="IS694" s="432"/>
      <c r="IT694" s="432"/>
      <c r="IU694" s="432"/>
      <c r="IV694" s="432"/>
      <c r="IW694" s="432"/>
      <c r="IX694" s="432"/>
      <c r="IY694" s="432"/>
      <c r="IZ694" s="432"/>
      <c r="JA694" s="432"/>
      <c r="JB694" s="432"/>
      <c r="JC694" s="432"/>
      <c r="JD694" s="432"/>
      <c r="JE694" s="432"/>
      <c r="JF694" s="432"/>
      <c r="JG694" s="432"/>
      <c r="JH694" s="432"/>
      <c r="JI694" s="432"/>
      <c r="JJ694" s="432"/>
      <c r="JK694" s="432"/>
      <c r="JL694" s="432"/>
      <c r="JM694" s="432"/>
      <c r="JN694" s="432"/>
      <c r="JO694" s="432"/>
      <c r="JP694" s="432"/>
      <c r="JQ694" s="432"/>
      <c r="JR694" s="432"/>
      <c r="JS694" s="432"/>
      <c r="JT694" s="432"/>
      <c r="JU694" s="432"/>
    </row>
    <row r="695" spans="1:281" s="27" customFormat="1" ht="15" hidden="1" customHeight="1" x14ac:dyDescent="0.25">
      <c r="A695" s="432"/>
      <c r="B695" s="242"/>
      <c r="C695" s="29"/>
      <c r="D695" s="58"/>
      <c r="E695" s="29"/>
      <c r="F695" s="25"/>
      <c r="G695" s="121"/>
      <c r="I695" s="29"/>
      <c r="K695" s="52"/>
      <c r="M695" s="25"/>
      <c r="N695" s="55"/>
      <c r="P695" s="29"/>
      <c r="R695" s="29"/>
      <c r="T695" s="21"/>
      <c r="U695" s="21"/>
      <c r="V695" s="83"/>
      <c r="W695" s="83"/>
      <c r="X695" s="21"/>
      <c r="Y695" s="83"/>
      <c r="Z695" s="83"/>
      <c r="AA695" s="21"/>
      <c r="AB695" s="83"/>
      <c r="AC695" s="83"/>
      <c r="AD695" s="21"/>
      <c r="AE695" s="83"/>
      <c r="AF695" s="83"/>
      <c r="AG695" s="21"/>
      <c r="AH695" s="83"/>
      <c r="AI695" s="83"/>
      <c r="AJ695" s="21"/>
      <c r="AK695" s="83"/>
      <c r="AL695" s="83"/>
      <c r="AM695" s="21"/>
      <c r="AN695" s="83"/>
      <c r="AO695" s="83"/>
      <c r="AP695" s="21"/>
      <c r="AQ695" s="83"/>
      <c r="AR695" s="83"/>
      <c r="AS695" s="21"/>
      <c r="AT695" s="25"/>
      <c r="AU695" s="25"/>
      <c r="AV695" s="29"/>
      <c r="AW695" s="25"/>
      <c r="AX695" s="128"/>
      <c r="AY695" s="57"/>
      <c r="AZ695" s="6"/>
      <c r="BA695" s="54"/>
      <c r="BB695" s="54"/>
      <c r="BC695" s="6"/>
      <c r="BD695" s="54"/>
      <c r="BE695" s="54"/>
      <c r="BF695" s="121"/>
      <c r="BG695" s="54"/>
      <c r="BH695" s="28"/>
      <c r="BI695" s="128"/>
      <c r="BJ695" s="54"/>
      <c r="BK695" s="28"/>
      <c r="BL695" s="128"/>
      <c r="BM695" s="54"/>
      <c r="BN695" s="28"/>
      <c r="BO695" s="121"/>
      <c r="BP695" s="132"/>
      <c r="BQ695" s="56"/>
      <c r="BR695" s="25"/>
      <c r="BS695" s="25"/>
      <c r="BU695" s="121"/>
      <c r="BV695" s="25"/>
      <c r="BW695" s="242"/>
      <c r="BX695" s="121"/>
      <c r="BY695" s="25"/>
      <c r="CA695" s="121"/>
      <c r="CB695" s="25"/>
      <c r="CD695" s="121"/>
      <c r="CF695" s="28"/>
      <c r="CH695" s="241"/>
      <c r="CI695" s="28"/>
      <c r="CK695" s="433"/>
      <c r="CM695" s="121"/>
      <c r="CN695" s="241"/>
      <c r="CO695" s="241"/>
      <c r="CP695" s="241"/>
      <c r="CQ695" s="725"/>
      <c r="CR695" s="241"/>
      <c r="CS695" s="433"/>
      <c r="CT695" s="241"/>
      <c r="CU695" s="241"/>
      <c r="CV695" s="241"/>
      <c r="CW695" s="54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436"/>
      <c r="FJ695" s="668"/>
      <c r="FK695" s="668"/>
      <c r="FL695" s="668"/>
      <c r="FM695" s="668"/>
      <c r="FN695" s="668"/>
      <c r="FO695" s="668"/>
      <c r="FP695" s="668"/>
      <c r="FQ695" s="668"/>
      <c r="FR695" s="668"/>
      <c r="FS695" s="433"/>
      <c r="FT695" s="433"/>
      <c r="FU695" s="433"/>
      <c r="FV695" s="433"/>
      <c r="FW695" s="433"/>
      <c r="FX695" s="433"/>
      <c r="FY695" s="433"/>
      <c r="FZ695" s="433"/>
      <c r="GA695" s="433"/>
      <c r="GB695" s="433"/>
      <c r="GC695" s="433"/>
      <c r="GD695" s="433"/>
      <c r="GE695" s="433"/>
      <c r="GF695" s="433"/>
      <c r="GG695" s="241"/>
      <c r="GH695" s="65"/>
      <c r="GI695" s="65"/>
      <c r="GJ695" s="65"/>
      <c r="GK695" s="65"/>
      <c r="GL695" s="65"/>
      <c r="GM695" s="65"/>
      <c r="GN695" s="65"/>
      <c r="GO695" s="65"/>
      <c r="GP695" s="65"/>
      <c r="GQ695" s="65"/>
      <c r="GR695" s="65"/>
      <c r="GS695" s="65"/>
      <c r="GT695" s="65"/>
      <c r="GU695" s="65"/>
      <c r="GV695" s="65"/>
      <c r="GW695" s="65"/>
      <c r="GX695" s="65"/>
      <c r="GY695" s="65"/>
      <c r="GZ695" s="65"/>
      <c r="HA695" s="65"/>
      <c r="HB695" s="65"/>
      <c r="HC695" s="65"/>
      <c r="HD695" s="65"/>
      <c r="HE695" s="65"/>
      <c r="HF695" s="65"/>
      <c r="HG695" s="65"/>
      <c r="HH695" s="65"/>
      <c r="HI695" s="436"/>
      <c r="HJ695" s="65"/>
      <c r="HK695" s="436"/>
      <c r="HL695" s="37"/>
      <c r="HM695" s="65"/>
      <c r="HN695" s="436"/>
      <c r="HO695" s="134"/>
      <c r="HP695" s="25"/>
      <c r="HQ695" s="436"/>
      <c r="HR695" s="45"/>
      <c r="HS695" s="29"/>
      <c r="HT695" s="25"/>
      <c r="HU695" s="25"/>
      <c r="HV695" s="25"/>
      <c r="HX695" s="432"/>
      <c r="IG695" s="432"/>
      <c r="IH695" s="432"/>
      <c r="II695" s="432"/>
      <c r="IJ695" s="432"/>
      <c r="IK695" s="432"/>
      <c r="IL695" s="432"/>
      <c r="IM695" s="432"/>
      <c r="IN695" s="432"/>
      <c r="IO695" s="432"/>
      <c r="IP695" s="432"/>
      <c r="IQ695" s="432"/>
      <c r="IR695" s="432"/>
      <c r="IS695" s="432"/>
      <c r="IT695" s="432"/>
      <c r="IU695" s="432"/>
      <c r="IV695" s="432"/>
      <c r="IW695" s="432"/>
      <c r="IX695" s="432"/>
      <c r="IY695" s="432"/>
      <c r="IZ695" s="432"/>
      <c r="JA695" s="432"/>
      <c r="JB695" s="432"/>
      <c r="JC695" s="432"/>
      <c r="JD695" s="432"/>
      <c r="JE695" s="432"/>
      <c r="JF695" s="432"/>
      <c r="JG695" s="432"/>
      <c r="JH695" s="432"/>
      <c r="JI695" s="432"/>
      <c r="JJ695" s="432"/>
      <c r="JK695" s="432"/>
      <c r="JL695" s="432"/>
      <c r="JM695" s="432"/>
      <c r="JN695" s="432"/>
      <c r="JO695" s="432"/>
      <c r="JP695" s="432"/>
      <c r="JQ695" s="432"/>
      <c r="JR695" s="432"/>
      <c r="JS695" s="432"/>
      <c r="JT695" s="432"/>
      <c r="JU695" s="432"/>
    </row>
    <row r="696" spans="1:281" s="27" customFormat="1" ht="15" hidden="1" customHeight="1" x14ac:dyDescent="0.25">
      <c r="A696" s="432"/>
      <c r="B696" s="242"/>
      <c r="C696" s="29"/>
      <c r="D696" s="58"/>
      <c r="E696" s="29"/>
      <c r="F696" s="25"/>
      <c r="G696" s="121"/>
      <c r="I696" s="29"/>
      <c r="K696" s="52"/>
      <c r="M696" s="25"/>
      <c r="N696" s="55"/>
      <c r="P696" s="29"/>
      <c r="R696" s="29"/>
      <c r="T696" s="21"/>
      <c r="U696" s="21"/>
      <c r="V696" s="83"/>
      <c r="W696" s="83"/>
      <c r="X696" s="21"/>
      <c r="Y696" s="83"/>
      <c r="Z696" s="83"/>
      <c r="AA696" s="21"/>
      <c r="AB696" s="83"/>
      <c r="AC696" s="83"/>
      <c r="AD696" s="21"/>
      <c r="AE696" s="83"/>
      <c r="AF696" s="83"/>
      <c r="AG696" s="21"/>
      <c r="AH696" s="83"/>
      <c r="AI696" s="83"/>
      <c r="AJ696" s="21"/>
      <c r="AK696" s="83"/>
      <c r="AL696" s="83"/>
      <c r="AM696" s="21"/>
      <c r="AN696" s="83"/>
      <c r="AO696" s="83"/>
      <c r="AP696" s="21"/>
      <c r="AQ696" s="83"/>
      <c r="AR696" s="83"/>
      <c r="AS696" s="21"/>
      <c r="AT696" s="25"/>
      <c r="AU696" s="25"/>
      <c r="AV696" s="29"/>
      <c r="AW696" s="25"/>
      <c r="AX696" s="128"/>
      <c r="AY696" s="57"/>
      <c r="AZ696" s="6"/>
      <c r="BA696" s="54"/>
      <c r="BB696" s="54"/>
      <c r="BC696" s="6"/>
      <c r="BD696" s="54"/>
      <c r="BE696" s="54"/>
      <c r="BF696" s="121"/>
      <c r="BG696" s="54"/>
      <c r="BH696" s="28"/>
      <c r="BI696" s="128"/>
      <c r="BJ696" s="54"/>
      <c r="BK696" s="28"/>
      <c r="BL696" s="128"/>
      <c r="BM696" s="54"/>
      <c r="BN696" s="28"/>
      <c r="BO696" s="121"/>
      <c r="BP696" s="132"/>
      <c r="BQ696" s="56"/>
      <c r="BR696" s="25"/>
      <c r="BS696" s="25"/>
      <c r="BU696" s="121"/>
      <c r="BV696" s="25"/>
      <c r="BW696" s="242"/>
      <c r="BX696" s="121"/>
      <c r="BY696" s="25"/>
      <c r="CA696" s="121"/>
      <c r="CB696" s="25"/>
      <c r="CD696" s="121"/>
      <c r="CF696" s="28"/>
      <c r="CH696" s="241"/>
      <c r="CI696" s="28"/>
      <c r="CK696" s="433"/>
      <c r="CM696" s="121"/>
      <c r="CN696" s="241"/>
      <c r="CO696" s="241"/>
      <c r="CP696" s="241"/>
      <c r="CQ696" s="725"/>
      <c r="CR696" s="241"/>
      <c r="CS696" s="433"/>
      <c r="CT696" s="241"/>
      <c r="CU696" s="241"/>
      <c r="CV696" s="241"/>
      <c r="CW696" s="54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1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436"/>
      <c r="FJ696" s="668"/>
      <c r="FK696" s="668"/>
      <c r="FL696" s="668"/>
      <c r="FM696" s="668"/>
      <c r="FN696" s="668"/>
      <c r="FO696" s="668"/>
      <c r="FP696" s="668"/>
      <c r="FQ696" s="668"/>
      <c r="FR696" s="668"/>
      <c r="FS696" s="433"/>
      <c r="FT696" s="433"/>
      <c r="FU696" s="433"/>
      <c r="FV696" s="433"/>
      <c r="FW696" s="433"/>
      <c r="FX696" s="433"/>
      <c r="FY696" s="433"/>
      <c r="FZ696" s="433"/>
      <c r="GA696" s="433"/>
      <c r="GB696" s="433"/>
      <c r="GC696" s="433"/>
      <c r="GD696" s="433"/>
      <c r="GE696" s="433"/>
      <c r="GF696" s="433"/>
      <c r="GG696" s="241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436"/>
      <c r="HJ696" s="65"/>
      <c r="HK696" s="436"/>
      <c r="HL696" s="37"/>
      <c r="HM696" s="65"/>
      <c r="HN696" s="436"/>
      <c r="HO696" s="134"/>
      <c r="HP696" s="25"/>
      <c r="HQ696" s="436"/>
      <c r="HR696" s="45"/>
      <c r="HS696" s="29"/>
      <c r="HT696" s="25"/>
      <c r="HU696" s="25"/>
      <c r="HV696" s="25"/>
      <c r="HX696" s="432"/>
      <c r="IG696" s="432"/>
      <c r="IH696" s="432"/>
      <c r="II696" s="432"/>
      <c r="IJ696" s="432"/>
      <c r="IK696" s="432"/>
      <c r="IL696" s="432"/>
      <c r="IM696" s="432"/>
      <c r="IN696" s="432"/>
      <c r="IO696" s="432"/>
      <c r="IP696" s="432"/>
      <c r="IQ696" s="432"/>
      <c r="IR696" s="432"/>
      <c r="IS696" s="432"/>
      <c r="IT696" s="432"/>
      <c r="IU696" s="432"/>
      <c r="IV696" s="432"/>
      <c r="IW696" s="432"/>
      <c r="IX696" s="432"/>
      <c r="IY696" s="432"/>
      <c r="IZ696" s="432"/>
      <c r="JA696" s="432"/>
      <c r="JB696" s="432"/>
      <c r="JC696" s="432"/>
      <c r="JD696" s="432"/>
      <c r="JE696" s="432"/>
      <c r="JF696" s="432"/>
      <c r="JG696" s="432"/>
      <c r="JH696" s="432"/>
      <c r="JI696" s="432"/>
      <c r="JJ696" s="432"/>
      <c r="JK696" s="432"/>
      <c r="JL696" s="432"/>
      <c r="JM696" s="432"/>
      <c r="JN696" s="432"/>
      <c r="JO696" s="432"/>
      <c r="JP696" s="432"/>
      <c r="JQ696" s="432"/>
      <c r="JR696" s="432"/>
      <c r="JS696" s="432"/>
      <c r="JT696" s="432"/>
      <c r="JU696" s="432"/>
    </row>
    <row r="697" spans="1:281" s="27" customFormat="1" ht="15" hidden="1" customHeight="1" x14ac:dyDescent="0.25">
      <c r="A697" s="432"/>
      <c r="B697" s="242"/>
      <c r="C697" s="29"/>
      <c r="D697" s="53"/>
      <c r="E697" s="29"/>
      <c r="F697" s="25"/>
      <c r="G697" s="121"/>
      <c r="I697" s="29"/>
      <c r="K697" s="52"/>
      <c r="M697" s="25"/>
      <c r="N697" s="55"/>
      <c r="P697" s="29"/>
      <c r="R697" s="29"/>
      <c r="T697" s="21"/>
      <c r="U697" s="21"/>
      <c r="V697" s="83"/>
      <c r="W697" s="83"/>
      <c r="X697" s="21"/>
      <c r="Y697" s="83"/>
      <c r="Z697" s="83"/>
      <c r="AA697" s="21"/>
      <c r="AB697" s="83"/>
      <c r="AC697" s="83"/>
      <c r="AD697" s="21"/>
      <c r="AE697" s="83"/>
      <c r="AF697" s="83"/>
      <c r="AG697" s="21"/>
      <c r="AH697" s="83"/>
      <c r="AI697" s="83"/>
      <c r="AJ697" s="21"/>
      <c r="AK697" s="83"/>
      <c r="AL697" s="83"/>
      <c r="AM697" s="21"/>
      <c r="AN697" s="83"/>
      <c r="AO697" s="83"/>
      <c r="AP697" s="21"/>
      <c r="AQ697" s="83"/>
      <c r="AR697" s="83"/>
      <c r="AS697" s="21"/>
      <c r="AT697" s="25"/>
      <c r="AU697" s="25"/>
      <c r="AV697" s="29"/>
      <c r="AW697" s="25"/>
      <c r="AX697" s="128"/>
      <c r="AY697" s="57"/>
      <c r="AZ697" s="6"/>
      <c r="BA697" s="54"/>
      <c r="BB697" s="54"/>
      <c r="BC697" s="6"/>
      <c r="BD697" s="54"/>
      <c r="BE697" s="54"/>
      <c r="BF697" s="121"/>
      <c r="BG697" s="54"/>
      <c r="BH697" s="28"/>
      <c r="BI697" s="128"/>
      <c r="BJ697" s="54"/>
      <c r="BK697" s="28"/>
      <c r="BL697" s="128"/>
      <c r="BM697" s="54"/>
      <c r="BN697" s="28"/>
      <c r="BO697" s="121"/>
      <c r="BP697" s="132"/>
      <c r="BQ697" s="56"/>
      <c r="BR697" s="25"/>
      <c r="BS697" s="25"/>
      <c r="BU697" s="121"/>
      <c r="BV697" s="25"/>
      <c r="BW697" s="242"/>
      <c r="BX697" s="121"/>
      <c r="BY697" s="25"/>
      <c r="CA697" s="121"/>
      <c r="CB697" s="25"/>
      <c r="CD697" s="121"/>
      <c r="CF697" s="28"/>
      <c r="CH697" s="241"/>
      <c r="CI697" s="28"/>
      <c r="CK697" s="433"/>
      <c r="CM697" s="121"/>
      <c r="CN697" s="241"/>
      <c r="CO697" s="241"/>
      <c r="CP697" s="241"/>
      <c r="CQ697" s="725"/>
      <c r="CR697" s="241"/>
      <c r="CS697" s="433"/>
      <c r="CT697" s="241"/>
      <c r="CU697" s="241"/>
      <c r="CV697" s="241"/>
      <c r="CW697" s="54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436"/>
      <c r="FJ697" s="668"/>
      <c r="FK697" s="668"/>
      <c r="FL697" s="668"/>
      <c r="FM697" s="668"/>
      <c r="FN697" s="668"/>
      <c r="FO697" s="668"/>
      <c r="FP697" s="668"/>
      <c r="FQ697" s="668"/>
      <c r="FR697" s="668"/>
      <c r="FS697" s="433"/>
      <c r="FT697" s="433"/>
      <c r="FU697" s="433"/>
      <c r="FV697" s="433"/>
      <c r="FW697" s="433"/>
      <c r="FX697" s="433"/>
      <c r="FY697" s="433"/>
      <c r="FZ697" s="433"/>
      <c r="GA697" s="433"/>
      <c r="GB697" s="433"/>
      <c r="GC697" s="433"/>
      <c r="GD697" s="433"/>
      <c r="GE697" s="433"/>
      <c r="GF697" s="433"/>
      <c r="GG697" s="241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436"/>
      <c r="HJ697" s="65"/>
      <c r="HK697" s="436"/>
      <c r="HL697" s="37"/>
      <c r="HM697" s="65"/>
      <c r="HN697" s="436"/>
      <c r="HO697" s="134"/>
      <c r="HP697" s="25"/>
      <c r="HQ697" s="436"/>
      <c r="HR697" s="45"/>
      <c r="HS697" s="29"/>
      <c r="HT697" s="25"/>
      <c r="HU697" s="25"/>
      <c r="HV697" s="25"/>
      <c r="HX697" s="432"/>
      <c r="IG697" s="432"/>
      <c r="IH697" s="432"/>
      <c r="II697" s="432"/>
      <c r="IJ697" s="432"/>
      <c r="IK697" s="432"/>
      <c r="IL697" s="432"/>
      <c r="IM697" s="432"/>
      <c r="IN697" s="432"/>
      <c r="IO697" s="432"/>
      <c r="IP697" s="432"/>
      <c r="IQ697" s="432"/>
      <c r="IR697" s="432"/>
      <c r="IS697" s="432"/>
      <c r="IT697" s="432"/>
      <c r="IU697" s="432"/>
      <c r="IV697" s="432"/>
      <c r="IW697" s="432"/>
      <c r="IX697" s="432"/>
      <c r="IY697" s="432"/>
      <c r="IZ697" s="432"/>
      <c r="JA697" s="432"/>
      <c r="JB697" s="432"/>
      <c r="JC697" s="432"/>
      <c r="JD697" s="432"/>
      <c r="JE697" s="432"/>
      <c r="JF697" s="432"/>
      <c r="JG697" s="432"/>
      <c r="JH697" s="432"/>
      <c r="JI697" s="432"/>
      <c r="JJ697" s="432"/>
      <c r="JK697" s="432"/>
      <c r="JL697" s="432"/>
      <c r="JM697" s="432"/>
      <c r="JN697" s="432"/>
      <c r="JO697" s="432"/>
      <c r="JP697" s="432"/>
      <c r="JQ697" s="432"/>
      <c r="JR697" s="432"/>
      <c r="JS697" s="432"/>
      <c r="JT697" s="432"/>
      <c r="JU697" s="432"/>
    </row>
    <row r="698" spans="1:281" s="27" customFormat="1" ht="15" hidden="1" customHeight="1" x14ac:dyDescent="0.25">
      <c r="A698" s="432"/>
      <c r="B698" s="242"/>
      <c r="C698" s="29"/>
      <c r="D698" s="53"/>
      <c r="E698" s="29"/>
      <c r="F698" s="25"/>
      <c r="G698" s="121"/>
      <c r="I698" s="29"/>
      <c r="K698" s="52"/>
      <c r="M698" s="25"/>
      <c r="N698" s="55"/>
      <c r="P698" s="29"/>
      <c r="R698" s="29"/>
      <c r="T698" s="21"/>
      <c r="U698" s="21"/>
      <c r="V698" s="83"/>
      <c r="W698" s="83"/>
      <c r="X698" s="21"/>
      <c r="Y698" s="83"/>
      <c r="Z698" s="83"/>
      <c r="AA698" s="21"/>
      <c r="AB698" s="83"/>
      <c r="AC698" s="83"/>
      <c r="AD698" s="21"/>
      <c r="AE698" s="83"/>
      <c r="AF698" s="83"/>
      <c r="AG698" s="21"/>
      <c r="AH698" s="83"/>
      <c r="AI698" s="83"/>
      <c r="AJ698" s="21"/>
      <c r="AK698" s="83"/>
      <c r="AL698" s="83"/>
      <c r="AM698" s="21"/>
      <c r="AN698" s="83"/>
      <c r="AO698" s="83"/>
      <c r="AP698" s="21"/>
      <c r="AQ698" s="83"/>
      <c r="AR698" s="83"/>
      <c r="AS698" s="21"/>
      <c r="AT698" s="25"/>
      <c r="AU698" s="25"/>
      <c r="AV698" s="29"/>
      <c r="AW698" s="25"/>
      <c r="AX698" s="128"/>
      <c r="AY698" s="57"/>
      <c r="AZ698" s="6"/>
      <c r="BA698" s="54"/>
      <c r="BB698" s="54"/>
      <c r="BC698" s="6"/>
      <c r="BD698" s="54"/>
      <c r="BE698" s="54"/>
      <c r="BF698" s="121"/>
      <c r="BG698" s="54"/>
      <c r="BH698" s="28"/>
      <c r="BI698" s="128"/>
      <c r="BJ698" s="54"/>
      <c r="BK698" s="28"/>
      <c r="BL698" s="128"/>
      <c r="BM698" s="54"/>
      <c r="BN698" s="28"/>
      <c r="BO698" s="121"/>
      <c r="BP698" s="132"/>
      <c r="BQ698" s="56"/>
      <c r="BR698" s="25"/>
      <c r="BS698" s="25"/>
      <c r="BU698" s="121"/>
      <c r="BV698" s="25"/>
      <c r="BW698" s="242"/>
      <c r="BX698" s="121"/>
      <c r="BY698" s="25"/>
      <c r="CA698" s="121"/>
      <c r="CB698" s="25"/>
      <c r="CD698" s="121"/>
      <c r="CF698" s="28"/>
      <c r="CH698" s="241"/>
      <c r="CI698" s="28"/>
      <c r="CK698" s="433"/>
      <c r="CM698" s="121"/>
      <c r="CN698" s="241"/>
      <c r="CO698" s="241"/>
      <c r="CP698" s="241"/>
      <c r="CQ698" s="725"/>
      <c r="CR698" s="241"/>
      <c r="CS698" s="433"/>
      <c r="CT698" s="241"/>
      <c r="CU698" s="241"/>
      <c r="CV698" s="241"/>
      <c r="CW698" s="54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1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436"/>
      <c r="FJ698" s="668"/>
      <c r="FK698" s="668"/>
      <c r="FL698" s="668"/>
      <c r="FM698" s="668"/>
      <c r="FN698" s="668"/>
      <c r="FO698" s="668"/>
      <c r="FP698" s="668"/>
      <c r="FQ698" s="668"/>
      <c r="FR698" s="668"/>
      <c r="FS698" s="433"/>
      <c r="FT698" s="433"/>
      <c r="FU698" s="433"/>
      <c r="FV698" s="433"/>
      <c r="FW698" s="433"/>
      <c r="FX698" s="433"/>
      <c r="FY698" s="433"/>
      <c r="FZ698" s="433"/>
      <c r="GA698" s="433"/>
      <c r="GB698" s="433"/>
      <c r="GC698" s="433"/>
      <c r="GD698" s="433"/>
      <c r="GE698" s="433"/>
      <c r="GF698" s="433"/>
      <c r="GG698" s="241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436"/>
      <c r="HJ698" s="65"/>
      <c r="HK698" s="436"/>
      <c r="HL698" s="37"/>
      <c r="HM698" s="65"/>
      <c r="HN698" s="436"/>
      <c r="HO698" s="134"/>
      <c r="HP698" s="25"/>
      <c r="HQ698" s="436"/>
      <c r="HR698" s="45"/>
      <c r="HS698" s="29"/>
      <c r="HT698" s="25"/>
      <c r="HU698" s="25"/>
      <c r="HV698" s="25"/>
      <c r="HX698" s="432"/>
      <c r="IG698" s="432"/>
      <c r="IH698" s="432"/>
      <c r="II698" s="432"/>
      <c r="IJ698" s="432"/>
      <c r="IK698" s="432"/>
      <c r="IL698" s="432"/>
      <c r="IM698" s="432"/>
      <c r="IN698" s="432"/>
      <c r="IO698" s="432"/>
      <c r="IP698" s="432"/>
      <c r="IQ698" s="432"/>
      <c r="IR698" s="432"/>
      <c r="IS698" s="432"/>
      <c r="IT698" s="432"/>
      <c r="IU698" s="432"/>
      <c r="IV698" s="432"/>
      <c r="IW698" s="432"/>
      <c r="IX698" s="432"/>
      <c r="IY698" s="432"/>
      <c r="IZ698" s="432"/>
      <c r="JA698" s="432"/>
      <c r="JB698" s="432"/>
      <c r="JC698" s="432"/>
      <c r="JD698" s="432"/>
      <c r="JE698" s="432"/>
      <c r="JF698" s="432"/>
      <c r="JG698" s="432"/>
      <c r="JH698" s="432"/>
      <c r="JI698" s="432"/>
      <c r="JJ698" s="432"/>
      <c r="JK698" s="432"/>
      <c r="JL698" s="432"/>
      <c r="JM698" s="432"/>
      <c r="JN698" s="432"/>
      <c r="JO698" s="432"/>
      <c r="JP698" s="432"/>
      <c r="JQ698" s="432"/>
      <c r="JR698" s="432"/>
      <c r="JS698" s="432"/>
      <c r="JT698" s="432"/>
      <c r="JU698" s="432"/>
    </row>
    <row r="699" spans="1:281" s="27" customFormat="1" ht="15" hidden="1" customHeight="1" x14ac:dyDescent="0.25">
      <c r="A699" s="432"/>
      <c r="B699" s="242"/>
      <c r="C699" s="29"/>
      <c r="D699" s="53"/>
      <c r="E699" s="29"/>
      <c r="F699" s="25"/>
      <c r="G699" s="121"/>
      <c r="I699" s="29"/>
      <c r="K699" s="52"/>
      <c r="M699" s="25"/>
      <c r="N699" s="55"/>
      <c r="P699" s="29"/>
      <c r="R699" s="29"/>
      <c r="T699" s="21"/>
      <c r="U699" s="21"/>
      <c r="V699" s="83"/>
      <c r="W699" s="83"/>
      <c r="X699" s="21"/>
      <c r="Y699" s="83"/>
      <c r="Z699" s="83"/>
      <c r="AA699" s="21"/>
      <c r="AB699" s="83"/>
      <c r="AC699" s="83"/>
      <c r="AD699" s="21"/>
      <c r="AE699" s="83"/>
      <c r="AF699" s="83"/>
      <c r="AG699" s="21"/>
      <c r="AH699" s="83"/>
      <c r="AI699" s="83"/>
      <c r="AJ699" s="21"/>
      <c r="AK699" s="83"/>
      <c r="AL699" s="83"/>
      <c r="AM699" s="21"/>
      <c r="AN699" s="83"/>
      <c r="AO699" s="83"/>
      <c r="AP699" s="21"/>
      <c r="AQ699" s="83"/>
      <c r="AR699" s="83"/>
      <c r="AS699" s="21"/>
      <c r="AT699" s="25"/>
      <c r="AU699" s="25"/>
      <c r="AV699" s="29"/>
      <c r="AW699" s="25"/>
      <c r="AX699" s="128"/>
      <c r="AY699" s="57"/>
      <c r="AZ699" s="6"/>
      <c r="BA699" s="54"/>
      <c r="BB699" s="54"/>
      <c r="BC699" s="6"/>
      <c r="BD699" s="54"/>
      <c r="BE699" s="54"/>
      <c r="BF699" s="121"/>
      <c r="BG699" s="54"/>
      <c r="BH699" s="28"/>
      <c r="BI699" s="128"/>
      <c r="BJ699" s="54"/>
      <c r="BK699" s="28"/>
      <c r="BL699" s="128"/>
      <c r="BM699" s="54"/>
      <c r="BN699" s="28"/>
      <c r="BO699" s="121"/>
      <c r="BP699" s="132"/>
      <c r="BQ699" s="56"/>
      <c r="BR699" s="25"/>
      <c r="BS699" s="25"/>
      <c r="BU699" s="121"/>
      <c r="BV699" s="25"/>
      <c r="BW699" s="242"/>
      <c r="BX699" s="121"/>
      <c r="BY699" s="25"/>
      <c r="CA699" s="121"/>
      <c r="CB699" s="25"/>
      <c r="CD699" s="121"/>
      <c r="CF699" s="28"/>
      <c r="CH699" s="241"/>
      <c r="CI699" s="28"/>
      <c r="CK699" s="433"/>
      <c r="CM699" s="121"/>
      <c r="CN699" s="241"/>
      <c r="CO699" s="241"/>
      <c r="CP699" s="241"/>
      <c r="CQ699" s="725"/>
      <c r="CR699" s="241"/>
      <c r="CS699" s="433"/>
      <c r="CT699" s="241"/>
      <c r="CU699" s="241"/>
      <c r="CV699" s="241"/>
      <c r="CW699" s="54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436"/>
      <c r="FJ699" s="668"/>
      <c r="FK699" s="668"/>
      <c r="FL699" s="668"/>
      <c r="FM699" s="668"/>
      <c r="FN699" s="668"/>
      <c r="FO699" s="668"/>
      <c r="FP699" s="668"/>
      <c r="FQ699" s="668"/>
      <c r="FR699" s="668"/>
      <c r="FS699" s="433"/>
      <c r="FT699" s="433"/>
      <c r="FU699" s="433"/>
      <c r="FV699" s="433"/>
      <c r="FW699" s="433"/>
      <c r="FX699" s="433"/>
      <c r="FY699" s="433"/>
      <c r="FZ699" s="433"/>
      <c r="GA699" s="433"/>
      <c r="GB699" s="433"/>
      <c r="GC699" s="433"/>
      <c r="GD699" s="433"/>
      <c r="GE699" s="433"/>
      <c r="GF699" s="433"/>
      <c r="GG699" s="241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436"/>
      <c r="HJ699" s="65"/>
      <c r="HK699" s="436"/>
      <c r="HL699" s="37"/>
      <c r="HM699" s="65"/>
      <c r="HN699" s="436"/>
      <c r="HO699" s="134"/>
      <c r="HP699" s="25"/>
      <c r="HQ699" s="436"/>
      <c r="HR699" s="45"/>
      <c r="HS699" s="29"/>
      <c r="HT699" s="25"/>
      <c r="HU699" s="25"/>
      <c r="HV699" s="25"/>
      <c r="HX699" s="432"/>
      <c r="IG699" s="432"/>
      <c r="IH699" s="432"/>
      <c r="II699" s="432"/>
      <c r="IJ699" s="432"/>
      <c r="IK699" s="432"/>
      <c r="IL699" s="432"/>
      <c r="IM699" s="432"/>
      <c r="IN699" s="432"/>
      <c r="IO699" s="432"/>
      <c r="IP699" s="432"/>
      <c r="IQ699" s="432"/>
      <c r="IR699" s="432"/>
      <c r="IS699" s="432"/>
      <c r="IT699" s="432"/>
      <c r="IU699" s="432"/>
      <c r="IV699" s="432"/>
      <c r="IW699" s="432"/>
      <c r="IX699" s="432"/>
      <c r="IY699" s="432"/>
      <c r="IZ699" s="432"/>
      <c r="JA699" s="432"/>
      <c r="JB699" s="432"/>
      <c r="JC699" s="432"/>
      <c r="JD699" s="432"/>
      <c r="JE699" s="432"/>
      <c r="JF699" s="432"/>
      <c r="JG699" s="432"/>
      <c r="JH699" s="432"/>
      <c r="JI699" s="432"/>
      <c r="JJ699" s="432"/>
      <c r="JK699" s="432"/>
      <c r="JL699" s="432"/>
      <c r="JM699" s="432"/>
      <c r="JN699" s="432"/>
      <c r="JO699" s="432"/>
      <c r="JP699" s="432"/>
      <c r="JQ699" s="432"/>
      <c r="JR699" s="432"/>
      <c r="JS699" s="432"/>
      <c r="JT699" s="432"/>
      <c r="JU699" s="432"/>
    </row>
    <row r="700" spans="1:281" s="27" customFormat="1" ht="15" hidden="1" customHeight="1" x14ac:dyDescent="0.25">
      <c r="A700" s="432"/>
      <c r="B700" s="242"/>
      <c r="C700" s="29"/>
      <c r="D700" s="53"/>
      <c r="E700" s="29"/>
      <c r="F700" s="25"/>
      <c r="G700" s="121"/>
      <c r="I700" s="29"/>
      <c r="K700" s="52"/>
      <c r="M700" s="25"/>
      <c r="N700" s="55"/>
      <c r="P700" s="29"/>
      <c r="R700" s="29"/>
      <c r="T700" s="21"/>
      <c r="U700" s="21"/>
      <c r="V700" s="83"/>
      <c r="W700" s="83"/>
      <c r="X700" s="21"/>
      <c r="Y700" s="83"/>
      <c r="Z700" s="83"/>
      <c r="AA700" s="21"/>
      <c r="AB700" s="83"/>
      <c r="AC700" s="83"/>
      <c r="AD700" s="21"/>
      <c r="AE700" s="83"/>
      <c r="AF700" s="83"/>
      <c r="AG700" s="21"/>
      <c r="AH700" s="83"/>
      <c r="AI700" s="83"/>
      <c r="AJ700" s="21"/>
      <c r="AK700" s="83"/>
      <c r="AL700" s="83"/>
      <c r="AM700" s="21"/>
      <c r="AN700" s="83"/>
      <c r="AO700" s="83"/>
      <c r="AP700" s="21"/>
      <c r="AQ700" s="83"/>
      <c r="AR700" s="83"/>
      <c r="AS700" s="21"/>
      <c r="AT700" s="25"/>
      <c r="AU700" s="25"/>
      <c r="AV700" s="29"/>
      <c r="AW700" s="25"/>
      <c r="AX700" s="128"/>
      <c r="AY700" s="57"/>
      <c r="AZ700" s="6"/>
      <c r="BA700" s="54"/>
      <c r="BB700" s="54"/>
      <c r="BC700" s="6"/>
      <c r="BD700" s="54"/>
      <c r="BE700" s="54"/>
      <c r="BF700" s="121"/>
      <c r="BG700" s="54"/>
      <c r="BH700" s="28"/>
      <c r="BI700" s="128"/>
      <c r="BJ700" s="54"/>
      <c r="BK700" s="28"/>
      <c r="BL700" s="128"/>
      <c r="BM700" s="54"/>
      <c r="BN700" s="28"/>
      <c r="BO700" s="121"/>
      <c r="BP700" s="132"/>
      <c r="BQ700" s="56"/>
      <c r="BR700" s="25"/>
      <c r="BS700" s="25"/>
      <c r="BU700" s="121"/>
      <c r="BV700" s="25"/>
      <c r="BW700" s="242"/>
      <c r="BX700" s="121"/>
      <c r="BY700" s="25"/>
      <c r="CA700" s="121"/>
      <c r="CB700" s="25"/>
      <c r="CD700" s="121"/>
      <c r="CF700" s="28"/>
      <c r="CH700" s="241"/>
      <c r="CI700" s="28"/>
      <c r="CK700" s="433"/>
      <c r="CM700" s="121"/>
      <c r="CN700" s="241"/>
      <c r="CO700" s="241"/>
      <c r="CP700" s="241"/>
      <c r="CQ700" s="725"/>
      <c r="CR700" s="241"/>
      <c r="CS700" s="433"/>
      <c r="CT700" s="241"/>
      <c r="CU700" s="241"/>
      <c r="CV700" s="241"/>
      <c r="CW700" s="54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436"/>
      <c r="FJ700" s="668"/>
      <c r="FK700" s="668"/>
      <c r="FL700" s="668"/>
      <c r="FM700" s="668"/>
      <c r="FN700" s="668"/>
      <c r="FO700" s="668"/>
      <c r="FP700" s="668"/>
      <c r="FQ700" s="668"/>
      <c r="FR700" s="668"/>
      <c r="FS700" s="433"/>
      <c r="FT700" s="433"/>
      <c r="FU700" s="433"/>
      <c r="FV700" s="433"/>
      <c r="FW700" s="433"/>
      <c r="FX700" s="433"/>
      <c r="FY700" s="433"/>
      <c r="FZ700" s="433"/>
      <c r="GA700" s="433"/>
      <c r="GB700" s="433"/>
      <c r="GC700" s="433"/>
      <c r="GD700" s="433"/>
      <c r="GE700" s="433"/>
      <c r="GF700" s="433"/>
      <c r="GG700" s="241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436"/>
      <c r="HJ700" s="65"/>
      <c r="HK700" s="436"/>
      <c r="HL700" s="37"/>
      <c r="HM700" s="65"/>
      <c r="HN700" s="436"/>
      <c r="HO700" s="134"/>
      <c r="HP700" s="25"/>
      <c r="HQ700" s="436"/>
      <c r="HR700" s="45"/>
      <c r="HS700" s="29"/>
      <c r="HT700" s="25"/>
      <c r="HU700" s="25"/>
      <c r="HV700" s="25"/>
      <c r="HX700" s="432"/>
      <c r="IG700" s="432"/>
      <c r="IH700" s="432"/>
      <c r="II700" s="432"/>
      <c r="IJ700" s="432"/>
      <c r="IK700" s="432"/>
      <c r="IL700" s="432"/>
      <c r="IM700" s="432"/>
      <c r="IN700" s="432"/>
      <c r="IO700" s="432"/>
      <c r="IP700" s="432"/>
      <c r="IQ700" s="432"/>
      <c r="IR700" s="432"/>
      <c r="IS700" s="432"/>
      <c r="IT700" s="432"/>
      <c r="IU700" s="432"/>
      <c r="IV700" s="432"/>
      <c r="IW700" s="432"/>
      <c r="IX700" s="432"/>
      <c r="IY700" s="432"/>
      <c r="IZ700" s="432"/>
      <c r="JA700" s="432"/>
      <c r="JB700" s="432"/>
      <c r="JC700" s="432"/>
      <c r="JD700" s="432"/>
      <c r="JE700" s="432"/>
      <c r="JF700" s="432"/>
      <c r="JG700" s="432"/>
      <c r="JH700" s="432"/>
      <c r="JI700" s="432"/>
      <c r="JJ700" s="432"/>
      <c r="JK700" s="432"/>
      <c r="JL700" s="432"/>
      <c r="JM700" s="432"/>
      <c r="JN700" s="432"/>
      <c r="JO700" s="432"/>
      <c r="JP700" s="432"/>
      <c r="JQ700" s="432"/>
      <c r="JR700" s="432"/>
      <c r="JS700" s="432"/>
      <c r="JT700" s="432"/>
      <c r="JU700" s="432"/>
    </row>
    <row r="701" spans="1:281" s="27" customFormat="1" ht="15" hidden="1" customHeight="1" x14ac:dyDescent="0.25">
      <c r="A701" s="432"/>
      <c r="B701" s="242"/>
      <c r="C701" s="29"/>
      <c r="D701" s="58"/>
      <c r="E701" s="29"/>
      <c r="F701" s="25"/>
      <c r="G701" s="121"/>
      <c r="I701" s="29"/>
      <c r="K701" s="52"/>
      <c r="M701" s="25"/>
      <c r="N701" s="55"/>
      <c r="P701" s="29"/>
      <c r="R701" s="29"/>
      <c r="T701" s="21"/>
      <c r="U701" s="21"/>
      <c r="V701" s="83"/>
      <c r="W701" s="83"/>
      <c r="X701" s="21"/>
      <c r="Y701" s="83"/>
      <c r="Z701" s="83"/>
      <c r="AA701" s="21"/>
      <c r="AB701" s="83"/>
      <c r="AC701" s="83"/>
      <c r="AD701" s="21"/>
      <c r="AE701" s="83"/>
      <c r="AF701" s="83"/>
      <c r="AG701" s="21"/>
      <c r="AH701" s="83"/>
      <c r="AI701" s="83"/>
      <c r="AJ701" s="21"/>
      <c r="AK701" s="83"/>
      <c r="AL701" s="83"/>
      <c r="AM701" s="21"/>
      <c r="AN701" s="83"/>
      <c r="AO701" s="83"/>
      <c r="AP701" s="21"/>
      <c r="AQ701" s="83"/>
      <c r="AR701" s="83"/>
      <c r="AS701" s="21"/>
      <c r="AT701" s="25"/>
      <c r="AU701" s="25"/>
      <c r="AV701" s="29"/>
      <c r="AW701" s="25"/>
      <c r="AX701" s="128"/>
      <c r="AY701" s="57"/>
      <c r="AZ701" s="6"/>
      <c r="BA701" s="54"/>
      <c r="BB701" s="54"/>
      <c r="BC701" s="6"/>
      <c r="BD701" s="54"/>
      <c r="BE701" s="54"/>
      <c r="BF701" s="121"/>
      <c r="BG701" s="54"/>
      <c r="BH701" s="28"/>
      <c r="BI701" s="128"/>
      <c r="BJ701" s="54"/>
      <c r="BK701" s="28"/>
      <c r="BL701" s="128"/>
      <c r="BM701" s="54"/>
      <c r="BN701" s="28"/>
      <c r="BO701" s="121"/>
      <c r="BP701" s="132"/>
      <c r="BQ701" s="56"/>
      <c r="BR701" s="25"/>
      <c r="BS701" s="25"/>
      <c r="BU701" s="121"/>
      <c r="BV701" s="25"/>
      <c r="BW701" s="242"/>
      <c r="BX701" s="121"/>
      <c r="BY701" s="25"/>
      <c r="CA701" s="121"/>
      <c r="CB701" s="25"/>
      <c r="CD701" s="121"/>
      <c r="CF701" s="28"/>
      <c r="CH701" s="241"/>
      <c r="CI701" s="28"/>
      <c r="CK701" s="433"/>
      <c r="CM701" s="121"/>
      <c r="CN701" s="241"/>
      <c r="CO701" s="241"/>
      <c r="CP701" s="241"/>
      <c r="CQ701" s="725"/>
      <c r="CR701" s="241"/>
      <c r="CS701" s="433"/>
      <c r="CT701" s="241"/>
      <c r="CU701" s="241"/>
      <c r="CV701" s="241"/>
      <c r="CW701" s="54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436"/>
      <c r="FJ701" s="668"/>
      <c r="FK701" s="668"/>
      <c r="FL701" s="668"/>
      <c r="FM701" s="668"/>
      <c r="FN701" s="668"/>
      <c r="FO701" s="668"/>
      <c r="FP701" s="668"/>
      <c r="FQ701" s="668"/>
      <c r="FR701" s="668"/>
      <c r="FS701" s="433"/>
      <c r="FT701" s="433"/>
      <c r="FU701" s="433"/>
      <c r="FV701" s="433"/>
      <c r="FW701" s="433"/>
      <c r="FX701" s="433"/>
      <c r="FY701" s="433"/>
      <c r="FZ701" s="433"/>
      <c r="GA701" s="433"/>
      <c r="GB701" s="433"/>
      <c r="GC701" s="433"/>
      <c r="GD701" s="433"/>
      <c r="GE701" s="433"/>
      <c r="GF701" s="433"/>
      <c r="GG701" s="241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436"/>
      <c r="HJ701" s="65"/>
      <c r="HK701" s="436"/>
      <c r="HL701" s="37"/>
      <c r="HM701" s="65"/>
      <c r="HN701" s="436"/>
      <c r="HO701" s="134"/>
      <c r="HP701" s="25"/>
      <c r="HQ701" s="436"/>
      <c r="HR701" s="45"/>
      <c r="HS701" s="29"/>
      <c r="HT701" s="25"/>
      <c r="HU701" s="25"/>
      <c r="HV701" s="25"/>
      <c r="HX701" s="432"/>
      <c r="IG701" s="432"/>
      <c r="IH701" s="432"/>
      <c r="II701" s="432"/>
      <c r="IJ701" s="432"/>
      <c r="IK701" s="432"/>
      <c r="IL701" s="432"/>
      <c r="IM701" s="432"/>
      <c r="IN701" s="432"/>
      <c r="IO701" s="432"/>
      <c r="IP701" s="432"/>
      <c r="IQ701" s="432"/>
      <c r="IR701" s="432"/>
      <c r="IS701" s="432"/>
      <c r="IT701" s="432"/>
      <c r="IU701" s="432"/>
      <c r="IV701" s="432"/>
      <c r="IW701" s="432"/>
      <c r="IX701" s="432"/>
      <c r="IY701" s="432"/>
      <c r="IZ701" s="432"/>
      <c r="JA701" s="432"/>
      <c r="JB701" s="432"/>
      <c r="JC701" s="432"/>
      <c r="JD701" s="432"/>
      <c r="JE701" s="432"/>
      <c r="JF701" s="432"/>
      <c r="JG701" s="432"/>
      <c r="JH701" s="432"/>
      <c r="JI701" s="432"/>
      <c r="JJ701" s="432"/>
      <c r="JK701" s="432"/>
      <c r="JL701" s="432"/>
      <c r="JM701" s="432"/>
      <c r="JN701" s="432"/>
      <c r="JO701" s="432"/>
      <c r="JP701" s="432"/>
      <c r="JQ701" s="432"/>
      <c r="JR701" s="432"/>
      <c r="JS701" s="432"/>
      <c r="JT701" s="432"/>
      <c r="JU701" s="432"/>
    </row>
    <row r="702" spans="1:281" s="27" customFormat="1" ht="15" hidden="1" customHeight="1" x14ac:dyDescent="0.25">
      <c r="A702" s="432"/>
      <c r="B702" s="242"/>
      <c r="C702" s="29"/>
      <c r="E702" s="29"/>
      <c r="F702" s="25"/>
      <c r="G702" s="121"/>
      <c r="I702" s="29"/>
      <c r="K702" s="52"/>
      <c r="M702" s="25"/>
      <c r="N702" s="55"/>
      <c r="P702" s="29"/>
      <c r="R702" s="29"/>
      <c r="T702" s="21"/>
      <c r="U702" s="21"/>
      <c r="V702" s="83"/>
      <c r="W702" s="83"/>
      <c r="X702" s="21"/>
      <c r="Y702" s="83"/>
      <c r="Z702" s="83"/>
      <c r="AA702" s="21"/>
      <c r="AB702" s="83"/>
      <c r="AC702" s="83"/>
      <c r="AD702" s="21"/>
      <c r="AE702" s="83"/>
      <c r="AF702" s="83"/>
      <c r="AG702" s="21"/>
      <c r="AH702" s="83"/>
      <c r="AI702" s="83"/>
      <c r="AJ702" s="21"/>
      <c r="AK702" s="83"/>
      <c r="AL702" s="83"/>
      <c r="AM702" s="21"/>
      <c r="AN702" s="83"/>
      <c r="AO702" s="83"/>
      <c r="AP702" s="21"/>
      <c r="AQ702" s="83"/>
      <c r="AR702" s="83"/>
      <c r="AS702" s="21"/>
      <c r="AT702" s="25"/>
      <c r="AU702" s="25"/>
      <c r="AV702" s="29"/>
      <c r="AW702" s="25"/>
      <c r="AX702" s="128"/>
      <c r="AY702" s="57"/>
      <c r="AZ702" s="6"/>
      <c r="BA702" s="54"/>
      <c r="BB702" s="54"/>
      <c r="BC702" s="6"/>
      <c r="BD702" s="54"/>
      <c r="BE702" s="54"/>
      <c r="BF702" s="121"/>
      <c r="BG702" s="54"/>
      <c r="BH702" s="28"/>
      <c r="BI702" s="128"/>
      <c r="BJ702" s="54"/>
      <c r="BK702" s="28"/>
      <c r="BL702" s="128"/>
      <c r="BM702" s="54"/>
      <c r="BN702" s="28"/>
      <c r="BO702" s="121"/>
      <c r="BP702" s="132"/>
      <c r="BQ702" s="56"/>
      <c r="BR702" s="25"/>
      <c r="BS702" s="25"/>
      <c r="BU702" s="121"/>
      <c r="BV702" s="25"/>
      <c r="BW702" s="242"/>
      <c r="BX702" s="121"/>
      <c r="BY702" s="25"/>
      <c r="CA702" s="121"/>
      <c r="CB702" s="25"/>
      <c r="CD702" s="121"/>
      <c r="CF702" s="28"/>
      <c r="CH702" s="241"/>
      <c r="CI702" s="28"/>
      <c r="CK702" s="433"/>
      <c r="CM702" s="121"/>
      <c r="CN702" s="241"/>
      <c r="CO702" s="241"/>
      <c r="CP702" s="241"/>
      <c r="CQ702" s="725"/>
      <c r="CR702" s="241"/>
      <c r="CS702" s="433"/>
      <c r="CT702" s="241"/>
      <c r="CU702" s="241"/>
      <c r="CV702" s="241"/>
      <c r="CW702" s="54"/>
      <c r="CX702" s="241"/>
      <c r="CY702" s="241"/>
      <c r="CZ702" s="241"/>
      <c r="DA702" s="241"/>
      <c r="DB702" s="241"/>
      <c r="DC702" s="241"/>
      <c r="DD702" s="241"/>
      <c r="DE702" s="241"/>
      <c r="DF702" s="241"/>
      <c r="DG702" s="241"/>
      <c r="DH702" s="241"/>
      <c r="DI702" s="241"/>
      <c r="DJ702" s="241"/>
      <c r="DK702" s="241"/>
      <c r="DL702" s="241"/>
      <c r="DM702" s="241"/>
      <c r="DN702" s="241"/>
      <c r="DO702" s="241"/>
      <c r="DP702" s="241"/>
      <c r="DQ702" s="241"/>
      <c r="DR702" s="241"/>
      <c r="DS702" s="241"/>
      <c r="DT702" s="241"/>
      <c r="DU702" s="241"/>
      <c r="DV702" s="241"/>
      <c r="DW702" s="241"/>
      <c r="DX702" s="241"/>
      <c r="DY702" s="241"/>
      <c r="DZ702" s="241"/>
      <c r="EA702" s="241"/>
      <c r="EB702" s="241"/>
      <c r="EC702" s="241"/>
      <c r="ED702" s="241"/>
      <c r="EE702" s="241"/>
      <c r="EF702" s="241"/>
      <c r="EG702" s="241"/>
      <c r="EH702" s="241"/>
      <c r="EI702" s="241"/>
      <c r="EJ702" s="241"/>
      <c r="EK702" s="241"/>
      <c r="EL702" s="241"/>
      <c r="EM702" s="241"/>
      <c r="EN702" s="241"/>
      <c r="EO702" s="241"/>
      <c r="EP702" s="241"/>
      <c r="EQ702" s="241"/>
      <c r="ER702" s="241"/>
      <c r="ES702" s="241"/>
      <c r="ET702" s="241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436"/>
      <c r="FJ702" s="668"/>
      <c r="FK702" s="668"/>
      <c r="FL702" s="668"/>
      <c r="FM702" s="668"/>
      <c r="FN702" s="668"/>
      <c r="FO702" s="668"/>
      <c r="FP702" s="668"/>
      <c r="FQ702" s="668"/>
      <c r="FR702" s="668"/>
      <c r="FS702" s="433"/>
      <c r="FT702" s="433"/>
      <c r="FU702" s="433"/>
      <c r="FV702" s="433"/>
      <c r="FW702" s="433"/>
      <c r="FX702" s="433"/>
      <c r="FY702" s="433"/>
      <c r="FZ702" s="433"/>
      <c r="GA702" s="433"/>
      <c r="GB702" s="433"/>
      <c r="GC702" s="433"/>
      <c r="GD702" s="433"/>
      <c r="GE702" s="433"/>
      <c r="GF702" s="433"/>
      <c r="GG702" s="241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436"/>
      <c r="HJ702" s="65"/>
      <c r="HK702" s="436"/>
      <c r="HL702" s="37"/>
      <c r="HM702" s="65"/>
      <c r="HN702" s="436"/>
      <c r="HO702" s="134"/>
      <c r="HP702" s="25"/>
      <c r="HQ702" s="436"/>
      <c r="HR702" s="45"/>
      <c r="HS702" s="29"/>
      <c r="HT702" s="25"/>
      <c r="HU702" s="25"/>
      <c r="HV702" s="25"/>
      <c r="HX702" s="432"/>
      <c r="IG702" s="432"/>
      <c r="IH702" s="432"/>
      <c r="II702" s="432"/>
      <c r="IJ702" s="432"/>
      <c r="IK702" s="432"/>
      <c r="IL702" s="432"/>
      <c r="IM702" s="432"/>
      <c r="IN702" s="432"/>
      <c r="IO702" s="432"/>
      <c r="IP702" s="432"/>
      <c r="IQ702" s="432"/>
      <c r="IR702" s="432"/>
      <c r="IS702" s="432"/>
      <c r="IT702" s="432"/>
      <c r="IU702" s="432"/>
      <c r="IV702" s="432"/>
      <c r="IW702" s="432"/>
      <c r="IX702" s="432"/>
      <c r="IY702" s="432"/>
      <c r="IZ702" s="432"/>
      <c r="JA702" s="432"/>
      <c r="JB702" s="432"/>
      <c r="JC702" s="432"/>
      <c r="JD702" s="432"/>
      <c r="JE702" s="432"/>
      <c r="JF702" s="432"/>
      <c r="JG702" s="432"/>
      <c r="JH702" s="432"/>
      <c r="JI702" s="432"/>
      <c r="JJ702" s="432"/>
      <c r="JK702" s="432"/>
      <c r="JL702" s="432"/>
      <c r="JM702" s="432"/>
      <c r="JN702" s="432"/>
      <c r="JO702" s="432"/>
      <c r="JP702" s="432"/>
      <c r="JQ702" s="432"/>
      <c r="JR702" s="432"/>
      <c r="JS702" s="432"/>
      <c r="JT702" s="432"/>
      <c r="JU702" s="432"/>
    </row>
    <row r="703" spans="1:281" s="27" customFormat="1" ht="15" hidden="1" customHeight="1" x14ac:dyDescent="0.25">
      <c r="A703" s="432"/>
      <c r="B703" s="242"/>
      <c r="C703" s="29"/>
      <c r="E703" s="29"/>
      <c r="F703" s="25"/>
      <c r="G703" s="121"/>
      <c r="I703" s="29"/>
      <c r="K703" s="52"/>
      <c r="M703" s="25"/>
      <c r="N703" s="55"/>
      <c r="P703" s="29"/>
      <c r="R703" s="29"/>
      <c r="T703" s="21"/>
      <c r="U703" s="21"/>
      <c r="V703" s="83"/>
      <c r="W703" s="83"/>
      <c r="X703" s="21"/>
      <c r="Y703" s="83"/>
      <c r="Z703" s="83"/>
      <c r="AA703" s="21"/>
      <c r="AB703" s="83"/>
      <c r="AC703" s="83"/>
      <c r="AD703" s="21"/>
      <c r="AE703" s="83"/>
      <c r="AF703" s="83"/>
      <c r="AG703" s="21"/>
      <c r="AH703" s="83"/>
      <c r="AI703" s="83"/>
      <c r="AJ703" s="21"/>
      <c r="AK703" s="83"/>
      <c r="AL703" s="83"/>
      <c r="AM703" s="21"/>
      <c r="AN703" s="83"/>
      <c r="AO703" s="83"/>
      <c r="AP703" s="21"/>
      <c r="AQ703" s="83"/>
      <c r="AR703" s="83"/>
      <c r="AS703" s="21"/>
      <c r="AT703" s="25"/>
      <c r="AU703" s="25"/>
      <c r="AV703" s="29"/>
      <c r="AW703" s="25"/>
      <c r="AX703" s="128"/>
      <c r="AY703" s="57"/>
      <c r="AZ703" s="6"/>
      <c r="BA703" s="54"/>
      <c r="BB703" s="54"/>
      <c r="BC703" s="6"/>
      <c r="BD703" s="54"/>
      <c r="BE703" s="54"/>
      <c r="BF703" s="121"/>
      <c r="BG703" s="54"/>
      <c r="BH703" s="28"/>
      <c r="BI703" s="128"/>
      <c r="BJ703" s="54"/>
      <c r="BK703" s="28"/>
      <c r="BL703" s="128"/>
      <c r="BM703" s="54"/>
      <c r="BN703" s="28"/>
      <c r="BO703" s="121"/>
      <c r="BP703" s="132"/>
      <c r="BQ703" s="56"/>
      <c r="BR703" s="25"/>
      <c r="BS703" s="25"/>
      <c r="BU703" s="121"/>
      <c r="BV703" s="25"/>
      <c r="BW703" s="242"/>
      <c r="BX703" s="121"/>
      <c r="BY703" s="25"/>
      <c r="CA703" s="121"/>
      <c r="CB703" s="25"/>
      <c r="CD703" s="121"/>
      <c r="CF703" s="28"/>
      <c r="CH703" s="241"/>
      <c r="CI703" s="28"/>
      <c r="CK703" s="433"/>
      <c r="CM703" s="121"/>
      <c r="CN703" s="241"/>
      <c r="CO703" s="241"/>
      <c r="CP703" s="241"/>
      <c r="CQ703" s="725"/>
      <c r="CR703" s="241"/>
      <c r="CS703" s="433"/>
      <c r="CT703" s="241"/>
      <c r="CU703" s="241"/>
      <c r="CV703" s="241"/>
      <c r="CW703" s="54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436"/>
      <c r="FJ703" s="668"/>
      <c r="FK703" s="668"/>
      <c r="FL703" s="668"/>
      <c r="FM703" s="668"/>
      <c r="FN703" s="668"/>
      <c r="FO703" s="668"/>
      <c r="FP703" s="668"/>
      <c r="FQ703" s="668"/>
      <c r="FR703" s="668"/>
      <c r="FS703" s="433"/>
      <c r="FT703" s="433"/>
      <c r="FU703" s="433"/>
      <c r="FV703" s="433"/>
      <c r="FW703" s="433"/>
      <c r="FX703" s="433"/>
      <c r="FY703" s="433"/>
      <c r="FZ703" s="433"/>
      <c r="GA703" s="433"/>
      <c r="GB703" s="433"/>
      <c r="GC703" s="433"/>
      <c r="GD703" s="433"/>
      <c r="GE703" s="433"/>
      <c r="GF703" s="433"/>
      <c r="GG703" s="241"/>
      <c r="GH703" s="65"/>
      <c r="GI703" s="65"/>
      <c r="GJ703" s="65"/>
      <c r="GK703" s="65"/>
      <c r="GL703" s="65"/>
      <c r="GM703" s="65"/>
      <c r="GN703" s="65"/>
      <c r="GO703" s="65"/>
      <c r="GP703" s="65"/>
      <c r="GQ703" s="65"/>
      <c r="GR703" s="65"/>
      <c r="GS703" s="65"/>
      <c r="GT703" s="65"/>
      <c r="GU703" s="65"/>
      <c r="GV703" s="65"/>
      <c r="GW703" s="65"/>
      <c r="GX703" s="65"/>
      <c r="GY703" s="65"/>
      <c r="GZ703" s="65"/>
      <c r="HA703" s="65"/>
      <c r="HB703" s="65"/>
      <c r="HC703" s="65"/>
      <c r="HD703" s="65"/>
      <c r="HE703" s="65"/>
      <c r="HF703" s="65"/>
      <c r="HG703" s="65"/>
      <c r="HH703" s="65"/>
      <c r="HI703" s="436"/>
      <c r="HJ703" s="65"/>
      <c r="HK703" s="436"/>
      <c r="HL703" s="37"/>
      <c r="HM703" s="65"/>
      <c r="HN703" s="436"/>
      <c r="HO703" s="134"/>
      <c r="HP703" s="25"/>
      <c r="HQ703" s="436"/>
      <c r="HR703" s="45"/>
      <c r="HS703" s="29"/>
      <c r="HT703" s="25"/>
      <c r="HU703" s="25"/>
      <c r="HV703" s="25"/>
      <c r="HX703" s="432"/>
      <c r="IG703" s="432"/>
      <c r="IH703" s="432"/>
      <c r="II703" s="432"/>
      <c r="IJ703" s="432"/>
      <c r="IK703" s="432"/>
      <c r="IL703" s="432"/>
      <c r="IM703" s="432"/>
      <c r="IN703" s="432"/>
      <c r="IO703" s="432"/>
      <c r="IP703" s="432"/>
      <c r="IQ703" s="432"/>
      <c r="IR703" s="432"/>
      <c r="IS703" s="432"/>
      <c r="IT703" s="432"/>
      <c r="IU703" s="432"/>
      <c r="IV703" s="432"/>
      <c r="IW703" s="432"/>
      <c r="IX703" s="432"/>
      <c r="IY703" s="432"/>
      <c r="IZ703" s="432"/>
      <c r="JA703" s="432"/>
      <c r="JB703" s="432"/>
      <c r="JC703" s="432"/>
      <c r="JD703" s="432"/>
      <c r="JE703" s="432"/>
      <c r="JF703" s="432"/>
      <c r="JG703" s="432"/>
      <c r="JH703" s="432"/>
      <c r="JI703" s="432"/>
      <c r="JJ703" s="432"/>
      <c r="JK703" s="432"/>
      <c r="JL703" s="432"/>
      <c r="JM703" s="432"/>
      <c r="JN703" s="432"/>
      <c r="JO703" s="432"/>
      <c r="JP703" s="432"/>
      <c r="JQ703" s="432"/>
      <c r="JR703" s="432"/>
      <c r="JS703" s="432"/>
      <c r="JT703" s="432"/>
      <c r="JU703" s="432"/>
    </row>
    <row r="704" spans="1:281" s="27" customFormat="1" ht="15" hidden="1" customHeight="1" x14ac:dyDescent="0.25">
      <c r="A704" s="432"/>
      <c r="B704" s="242"/>
      <c r="C704" s="29"/>
      <c r="D704" s="43"/>
      <c r="E704" s="29"/>
      <c r="F704" s="25"/>
      <c r="G704" s="121"/>
      <c r="I704" s="29"/>
      <c r="K704" s="52"/>
      <c r="M704" s="25"/>
      <c r="N704" s="55"/>
      <c r="P704" s="29"/>
      <c r="R704" s="29"/>
      <c r="T704" s="21"/>
      <c r="U704" s="21"/>
      <c r="V704" s="83"/>
      <c r="W704" s="83"/>
      <c r="X704" s="21"/>
      <c r="Y704" s="83"/>
      <c r="Z704" s="83"/>
      <c r="AA704" s="21"/>
      <c r="AB704" s="83"/>
      <c r="AC704" s="83"/>
      <c r="AD704" s="21"/>
      <c r="AE704" s="83"/>
      <c r="AF704" s="83"/>
      <c r="AG704" s="21"/>
      <c r="AH704" s="83"/>
      <c r="AI704" s="83"/>
      <c r="AJ704" s="21"/>
      <c r="AK704" s="83"/>
      <c r="AL704" s="83"/>
      <c r="AM704" s="21"/>
      <c r="AN704" s="83"/>
      <c r="AO704" s="83"/>
      <c r="AP704" s="21"/>
      <c r="AQ704" s="83"/>
      <c r="AR704" s="83"/>
      <c r="AS704" s="21"/>
      <c r="AT704" s="25"/>
      <c r="AU704" s="25"/>
      <c r="AV704" s="29"/>
      <c r="AW704" s="25"/>
      <c r="AX704" s="128"/>
      <c r="AY704" s="57"/>
      <c r="AZ704" s="6"/>
      <c r="BA704" s="54"/>
      <c r="BB704" s="54"/>
      <c r="BC704" s="6"/>
      <c r="BD704" s="54"/>
      <c r="BE704" s="54"/>
      <c r="BF704" s="121"/>
      <c r="BG704" s="54"/>
      <c r="BH704" s="28"/>
      <c r="BI704" s="128"/>
      <c r="BJ704" s="54"/>
      <c r="BK704" s="28"/>
      <c r="BL704" s="128"/>
      <c r="BM704" s="54"/>
      <c r="BN704" s="28"/>
      <c r="BO704" s="121"/>
      <c r="BP704" s="132"/>
      <c r="BQ704" s="56"/>
      <c r="BR704" s="25"/>
      <c r="BS704" s="25"/>
      <c r="BU704" s="121"/>
      <c r="BV704" s="25"/>
      <c r="BW704" s="242"/>
      <c r="BX704" s="121"/>
      <c r="BY704" s="25"/>
      <c r="CA704" s="121"/>
      <c r="CB704" s="25"/>
      <c r="CD704" s="121"/>
      <c r="CF704" s="28"/>
      <c r="CH704" s="241"/>
      <c r="CI704" s="28"/>
      <c r="CK704" s="433"/>
      <c r="CM704" s="121"/>
      <c r="CN704" s="241"/>
      <c r="CO704" s="241"/>
      <c r="CP704" s="241"/>
      <c r="CQ704" s="725"/>
      <c r="CR704" s="241"/>
      <c r="CS704" s="433"/>
      <c r="CT704" s="241"/>
      <c r="CU704" s="241"/>
      <c r="CV704" s="241"/>
      <c r="CW704" s="54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436"/>
      <c r="FJ704" s="668"/>
      <c r="FK704" s="668"/>
      <c r="FL704" s="668"/>
      <c r="FM704" s="668"/>
      <c r="FN704" s="668"/>
      <c r="FO704" s="668"/>
      <c r="FP704" s="668"/>
      <c r="FQ704" s="668"/>
      <c r="FR704" s="668"/>
      <c r="FS704" s="433"/>
      <c r="FT704" s="433"/>
      <c r="FU704" s="433"/>
      <c r="FV704" s="433"/>
      <c r="FW704" s="433"/>
      <c r="FX704" s="433"/>
      <c r="FY704" s="433"/>
      <c r="FZ704" s="433"/>
      <c r="GA704" s="433"/>
      <c r="GB704" s="433"/>
      <c r="GC704" s="433"/>
      <c r="GD704" s="433"/>
      <c r="GE704" s="433"/>
      <c r="GF704" s="433"/>
      <c r="GG704" s="241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436"/>
      <c r="HJ704" s="65"/>
      <c r="HK704" s="436"/>
      <c r="HL704" s="37"/>
      <c r="HM704" s="65"/>
      <c r="HN704" s="436"/>
      <c r="HO704" s="134"/>
      <c r="HP704" s="25"/>
      <c r="HQ704" s="436"/>
      <c r="HR704" s="45"/>
      <c r="HS704" s="29"/>
      <c r="HT704" s="25"/>
      <c r="HU704" s="25"/>
      <c r="HV704" s="25"/>
      <c r="HX704" s="432"/>
      <c r="IG704" s="432"/>
      <c r="IH704" s="432"/>
      <c r="II704" s="432"/>
      <c r="IJ704" s="432"/>
      <c r="IK704" s="432"/>
      <c r="IL704" s="432"/>
      <c r="IM704" s="432"/>
      <c r="IN704" s="432"/>
      <c r="IO704" s="432"/>
      <c r="IP704" s="432"/>
      <c r="IQ704" s="432"/>
      <c r="IR704" s="432"/>
      <c r="IS704" s="432"/>
      <c r="IT704" s="432"/>
      <c r="IU704" s="432"/>
      <c r="IV704" s="432"/>
      <c r="IW704" s="432"/>
      <c r="IX704" s="432"/>
      <c r="IY704" s="432"/>
      <c r="IZ704" s="432"/>
      <c r="JA704" s="432"/>
      <c r="JB704" s="432"/>
      <c r="JC704" s="432"/>
      <c r="JD704" s="432"/>
      <c r="JE704" s="432"/>
      <c r="JF704" s="432"/>
      <c r="JG704" s="432"/>
      <c r="JH704" s="432"/>
      <c r="JI704" s="432"/>
      <c r="JJ704" s="432"/>
      <c r="JK704" s="432"/>
      <c r="JL704" s="432"/>
      <c r="JM704" s="432"/>
      <c r="JN704" s="432"/>
      <c r="JO704" s="432"/>
      <c r="JP704" s="432"/>
      <c r="JQ704" s="432"/>
      <c r="JR704" s="432"/>
      <c r="JS704" s="432"/>
      <c r="JT704" s="432"/>
      <c r="JU704" s="432"/>
    </row>
    <row r="705" spans="1:281" s="27" customFormat="1" ht="15" hidden="1" customHeight="1" x14ac:dyDescent="0.25">
      <c r="A705" s="432"/>
      <c r="B705" s="242"/>
      <c r="C705" s="29"/>
      <c r="D705" s="25"/>
      <c r="E705" s="29"/>
      <c r="F705" s="25"/>
      <c r="G705" s="121"/>
      <c r="I705" s="29"/>
      <c r="K705" s="52"/>
      <c r="M705" s="25"/>
      <c r="N705" s="55"/>
      <c r="P705" s="29"/>
      <c r="R705" s="29"/>
      <c r="T705" s="21"/>
      <c r="U705" s="21"/>
      <c r="V705" s="83"/>
      <c r="W705" s="83"/>
      <c r="X705" s="21"/>
      <c r="Y705" s="83"/>
      <c r="Z705" s="83"/>
      <c r="AA705" s="21"/>
      <c r="AB705" s="83"/>
      <c r="AC705" s="83"/>
      <c r="AD705" s="21"/>
      <c r="AE705" s="83"/>
      <c r="AF705" s="83"/>
      <c r="AG705" s="21"/>
      <c r="AH705" s="83"/>
      <c r="AI705" s="83"/>
      <c r="AJ705" s="21"/>
      <c r="AK705" s="83"/>
      <c r="AL705" s="83"/>
      <c r="AM705" s="21"/>
      <c r="AN705" s="83"/>
      <c r="AO705" s="83"/>
      <c r="AP705" s="21"/>
      <c r="AQ705" s="83"/>
      <c r="AR705" s="83"/>
      <c r="AS705" s="21"/>
      <c r="AT705" s="25"/>
      <c r="AU705" s="25"/>
      <c r="AV705" s="29"/>
      <c r="AW705" s="25"/>
      <c r="AX705" s="128"/>
      <c r="AY705" s="57"/>
      <c r="AZ705" s="6"/>
      <c r="BA705" s="54"/>
      <c r="BB705" s="54"/>
      <c r="BC705" s="6"/>
      <c r="BD705" s="54"/>
      <c r="BE705" s="54"/>
      <c r="BF705" s="121"/>
      <c r="BG705" s="54"/>
      <c r="BH705" s="28"/>
      <c r="BI705" s="128"/>
      <c r="BJ705" s="54"/>
      <c r="BK705" s="28"/>
      <c r="BL705" s="128"/>
      <c r="BM705" s="54"/>
      <c r="BN705" s="28"/>
      <c r="BO705" s="121"/>
      <c r="BP705" s="132"/>
      <c r="BQ705" s="56"/>
      <c r="BR705" s="25"/>
      <c r="BS705" s="25"/>
      <c r="BU705" s="121"/>
      <c r="BV705" s="25"/>
      <c r="BW705" s="242"/>
      <c r="BX705" s="121"/>
      <c r="BY705" s="25"/>
      <c r="CA705" s="121"/>
      <c r="CB705" s="25"/>
      <c r="CD705" s="121"/>
      <c r="CF705" s="28"/>
      <c r="CH705" s="241"/>
      <c r="CI705" s="28"/>
      <c r="CK705" s="433"/>
      <c r="CM705" s="121"/>
      <c r="CN705" s="241"/>
      <c r="CO705" s="241"/>
      <c r="CP705" s="241"/>
      <c r="CQ705" s="725"/>
      <c r="CR705" s="241"/>
      <c r="CS705" s="433"/>
      <c r="CT705" s="241"/>
      <c r="CU705" s="241"/>
      <c r="CV705" s="241"/>
      <c r="CW705" s="54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1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436"/>
      <c r="FJ705" s="668"/>
      <c r="FK705" s="668"/>
      <c r="FL705" s="668"/>
      <c r="FM705" s="668"/>
      <c r="FN705" s="668"/>
      <c r="FO705" s="668"/>
      <c r="FP705" s="668"/>
      <c r="FQ705" s="668"/>
      <c r="FR705" s="668"/>
      <c r="FS705" s="433"/>
      <c r="FT705" s="433"/>
      <c r="FU705" s="433"/>
      <c r="FV705" s="433"/>
      <c r="FW705" s="433"/>
      <c r="FX705" s="433"/>
      <c r="FY705" s="433"/>
      <c r="FZ705" s="433"/>
      <c r="GA705" s="433"/>
      <c r="GB705" s="433"/>
      <c r="GC705" s="433"/>
      <c r="GD705" s="433"/>
      <c r="GE705" s="433"/>
      <c r="GF705" s="433"/>
      <c r="GG705" s="241"/>
      <c r="GH705" s="65"/>
      <c r="GI705" s="65"/>
      <c r="GJ705" s="65"/>
      <c r="GK705" s="65"/>
      <c r="GL705" s="65"/>
      <c r="GM705" s="65"/>
      <c r="GN705" s="65"/>
      <c r="GO705" s="65"/>
      <c r="GP705" s="65"/>
      <c r="GQ705" s="65"/>
      <c r="GR705" s="65"/>
      <c r="GS705" s="65"/>
      <c r="GT705" s="65"/>
      <c r="GU705" s="65"/>
      <c r="GV705" s="65"/>
      <c r="GW705" s="65"/>
      <c r="GX705" s="65"/>
      <c r="GY705" s="65"/>
      <c r="GZ705" s="65"/>
      <c r="HA705" s="65"/>
      <c r="HB705" s="65"/>
      <c r="HC705" s="65"/>
      <c r="HD705" s="65"/>
      <c r="HE705" s="65"/>
      <c r="HF705" s="65"/>
      <c r="HG705" s="65"/>
      <c r="HH705" s="65"/>
      <c r="HI705" s="436"/>
      <c r="HJ705" s="65"/>
      <c r="HK705" s="436"/>
      <c r="HL705" s="37"/>
      <c r="HM705" s="65"/>
      <c r="HN705" s="436"/>
      <c r="HO705" s="134"/>
      <c r="HP705" s="25"/>
      <c r="HQ705" s="436"/>
      <c r="HR705" s="45"/>
      <c r="HS705" s="29"/>
      <c r="HT705" s="25"/>
      <c r="HU705" s="25"/>
      <c r="HV705" s="25"/>
      <c r="HX705" s="432"/>
      <c r="IG705" s="432"/>
      <c r="IH705" s="432"/>
      <c r="II705" s="432"/>
      <c r="IJ705" s="432"/>
      <c r="IK705" s="432"/>
      <c r="IL705" s="432"/>
      <c r="IM705" s="432"/>
      <c r="IN705" s="432"/>
      <c r="IO705" s="432"/>
      <c r="IP705" s="432"/>
      <c r="IQ705" s="432"/>
      <c r="IR705" s="432"/>
      <c r="IS705" s="432"/>
      <c r="IT705" s="432"/>
      <c r="IU705" s="432"/>
      <c r="IV705" s="432"/>
      <c r="IW705" s="432"/>
      <c r="IX705" s="432"/>
      <c r="IY705" s="432"/>
      <c r="IZ705" s="432"/>
      <c r="JA705" s="432"/>
      <c r="JB705" s="432"/>
      <c r="JC705" s="432"/>
      <c r="JD705" s="432"/>
      <c r="JE705" s="432"/>
      <c r="JF705" s="432"/>
      <c r="JG705" s="432"/>
      <c r="JH705" s="432"/>
      <c r="JI705" s="432"/>
      <c r="JJ705" s="432"/>
      <c r="JK705" s="432"/>
      <c r="JL705" s="432"/>
      <c r="JM705" s="432"/>
      <c r="JN705" s="432"/>
      <c r="JO705" s="432"/>
      <c r="JP705" s="432"/>
      <c r="JQ705" s="432"/>
      <c r="JR705" s="432"/>
      <c r="JS705" s="432"/>
      <c r="JT705" s="432"/>
      <c r="JU705" s="432"/>
    </row>
    <row r="706" spans="1:281" s="27" customFormat="1" ht="15" hidden="1" customHeight="1" x14ac:dyDescent="0.25">
      <c r="A706" s="432"/>
      <c r="B706" s="242"/>
      <c r="C706" s="29"/>
      <c r="D706" s="25"/>
      <c r="E706" s="29"/>
      <c r="F706" s="25"/>
      <c r="G706" s="121"/>
      <c r="I706" s="29"/>
      <c r="K706" s="52"/>
      <c r="M706" s="25"/>
      <c r="N706" s="55"/>
      <c r="P706" s="29"/>
      <c r="R706" s="29"/>
      <c r="T706" s="21"/>
      <c r="U706" s="21"/>
      <c r="V706" s="83"/>
      <c r="W706" s="83"/>
      <c r="X706" s="21"/>
      <c r="Y706" s="83"/>
      <c r="Z706" s="83"/>
      <c r="AA706" s="21"/>
      <c r="AB706" s="83"/>
      <c r="AC706" s="83"/>
      <c r="AD706" s="21"/>
      <c r="AE706" s="83"/>
      <c r="AF706" s="83"/>
      <c r="AG706" s="21"/>
      <c r="AH706" s="83"/>
      <c r="AI706" s="83"/>
      <c r="AJ706" s="21"/>
      <c r="AK706" s="83"/>
      <c r="AL706" s="83"/>
      <c r="AM706" s="21"/>
      <c r="AN706" s="83"/>
      <c r="AO706" s="83"/>
      <c r="AP706" s="21"/>
      <c r="AQ706" s="83"/>
      <c r="AR706" s="83"/>
      <c r="AS706" s="21"/>
      <c r="AT706" s="25"/>
      <c r="AU706" s="25"/>
      <c r="AV706" s="29"/>
      <c r="AW706" s="25"/>
      <c r="AX706" s="128"/>
      <c r="AY706" s="57"/>
      <c r="AZ706" s="6"/>
      <c r="BA706" s="54"/>
      <c r="BB706" s="54"/>
      <c r="BC706" s="6"/>
      <c r="BD706" s="54"/>
      <c r="BE706" s="54"/>
      <c r="BF706" s="121"/>
      <c r="BG706" s="54"/>
      <c r="BH706" s="28"/>
      <c r="BI706" s="128"/>
      <c r="BJ706" s="54"/>
      <c r="BK706" s="28"/>
      <c r="BL706" s="128"/>
      <c r="BM706" s="54"/>
      <c r="BN706" s="28"/>
      <c r="BO706" s="121"/>
      <c r="BP706" s="132"/>
      <c r="BQ706" s="56"/>
      <c r="BR706" s="25"/>
      <c r="BS706" s="25"/>
      <c r="BU706" s="121"/>
      <c r="BV706" s="25"/>
      <c r="BW706" s="242"/>
      <c r="BX706" s="121"/>
      <c r="BY706" s="25"/>
      <c r="CA706" s="121"/>
      <c r="CB706" s="25"/>
      <c r="CD706" s="121"/>
      <c r="CF706" s="28"/>
      <c r="CH706" s="241"/>
      <c r="CI706" s="28"/>
      <c r="CK706" s="433"/>
      <c r="CM706" s="121"/>
      <c r="CN706" s="241"/>
      <c r="CO706" s="241"/>
      <c r="CP706" s="241"/>
      <c r="CQ706" s="725"/>
      <c r="CR706" s="241"/>
      <c r="CS706" s="433"/>
      <c r="CT706" s="241"/>
      <c r="CU706" s="241"/>
      <c r="CV706" s="241"/>
      <c r="CW706" s="54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1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436"/>
      <c r="FJ706" s="668"/>
      <c r="FK706" s="668"/>
      <c r="FL706" s="668"/>
      <c r="FM706" s="668"/>
      <c r="FN706" s="668"/>
      <c r="FO706" s="668"/>
      <c r="FP706" s="668"/>
      <c r="FQ706" s="668"/>
      <c r="FR706" s="668"/>
      <c r="FS706" s="433"/>
      <c r="FT706" s="433"/>
      <c r="FU706" s="433"/>
      <c r="FV706" s="433"/>
      <c r="FW706" s="433"/>
      <c r="FX706" s="433"/>
      <c r="FY706" s="433"/>
      <c r="FZ706" s="433"/>
      <c r="GA706" s="433"/>
      <c r="GB706" s="433"/>
      <c r="GC706" s="433"/>
      <c r="GD706" s="433"/>
      <c r="GE706" s="433"/>
      <c r="GF706" s="433"/>
      <c r="GG706" s="241"/>
      <c r="GH706" s="65"/>
      <c r="GI706" s="65"/>
      <c r="GJ706" s="65"/>
      <c r="GK706" s="65"/>
      <c r="GL706" s="65"/>
      <c r="GM706" s="65"/>
      <c r="GN706" s="65"/>
      <c r="GO706" s="65"/>
      <c r="GP706" s="65"/>
      <c r="GQ706" s="65"/>
      <c r="GR706" s="65"/>
      <c r="GS706" s="65"/>
      <c r="GT706" s="65"/>
      <c r="GU706" s="65"/>
      <c r="GV706" s="65"/>
      <c r="GW706" s="65"/>
      <c r="GX706" s="65"/>
      <c r="GY706" s="65"/>
      <c r="GZ706" s="65"/>
      <c r="HA706" s="65"/>
      <c r="HB706" s="65"/>
      <c r="HC706" s="65"/>
      <c r="HD706" s="65"/>
      <c r="HE706" s="65"/>
      <c r="HF706" s="65"/>
      <c r="HG706" s="65"/>
      <c r="HH706" s="65"/>
      <c r="HI706" s="436"/>
      <c r="HJ706" s="65"/>
      <c r="HK706" s="436"/>
      <c r="HL706" s="37"/>
      <c r="HM706" s="65"/>
      <c r="HN706" s="436"/>
      <c r="HO706" s="134"/>
      <c r="HP706" s="25"/>
      <c r="HQ706" s="436"/>
      <c r="HR706" s="45"/>
      <c r="HS706" s="29"/>
      <c r="HT706" s="25"/>
      <c r="HU706" s="25"/>
      <c r="HV706" s="25"/>
      <c r="HX706" s="432"/>
      <c r="IG706" s="432"/>
      <c r="IH706" s="432"/>
      <c r="II706" s="432"/>
      <c r="IJ706" s="432"/>
      <c r="IK706" s="432"/>
      <c r="IL706" s="432"/>
      <c r="IM706" s="432"/>
      <c r="IN706" s="432"/>
      <c r="IO706" s="432"/>
      <c r="IP706" s="432"/>
      <c r="IQ706" s="432"/>
      <c r="IR706" s="432"/>
      <c r="IS706" s="432"/>
      <c r="IT706" s="432"/>
      <c r="IU706" s="432"/>
      <c r="IV706" s="432"/>
      <c r="IW706" s="432"/>
      <c r="IX706" s="432"/>
      <c r="IY706" s="432"/>
      <c r="IZ706" s="432"/>
      <c r="JA706" s="432"/>
      <c r="JB706" s="432"/>
      <c r="JC706" s="432"/>
      <c r="JD706" s="432"/>
      <c r="JE706" s="432"/>
      <c r="JF706" s="432"/>
      <c r="JG706" s="432"/>
      <c r="JH706" s="432"/>
      <c r="JI706" s="432"/>
      <c r="JJ706" s="432"/>
      <c r="JK706" s="432"/>
      <c r="JL706" s="432"/>
      <c r="JM706" s="432"/>
      <c r="JN706" s="432"/>
      <c r="JO706" s="432"/>
      <c r="JP706" s="432"/>
      <c r="JQ706" s="432"/>
      <c r="JR706" s="432"/>
      <c r="JS706" s="432"/>
      <c r="JT706" s="432"/>
      <c r="JU706" s="432"/>
    </row>
    <row r="707" spans="1:281" s="27" customFormat="1" ht="15" hidden="1" customHeight="1" x14ac:dyDescent="0.25">
      <c r="A707" s="432"/>
      <c r="B707" s="242"/>
      <c r="C707" s="29"/>
      <c r="D707" s="25"/>
      <c r="E707" s="29"/>
      <c r="F707" s="25"/>
      <c r="G707" s="121"/>
      <c r="I707" s="29"/>
      <c r="K707" s="52"/>
      <c r="M707" s="25"/>
      <c r="N707" s="55"/>
      <c r="P707" s="29"/>
      <c r="R707" s="29"/>
      <c r="T707" s="21"/>
      <c r="U707" s="21"/>
      <c r="V707" s="83"/>
      <c r="W707" s="83"/>
      <c r="X707" s="21"/>
      <c r="Y707" s="83"/>
      <c r="Z707" s="83"/>
      <c r="AA707" s="21"/>
      <c r="AB707" s="83"/>
      <c r="AC707" s="83"/>
      <c r="AD707" s="21"/>
      <c r="AE707" s="83"/>
      <c r="AF707" s="83"/>
      <c r="AG707" s="21"/>
      <c r="AH707" s="83"/>
      <c r="AI707" s="83"/>
      <c r="AJ707" s="21"/>
      <c r="AK707" s="83"/>
      <c r="AL707" s="83"/>
      <c r="AM707" s="21"/>
      <c r="AN707" s="83"/>
      <c r="AO707" s="83"/>
      <c r="AP707" s="21"/>
      <c r="AQ707" s="83"/>
      <c r="AR707" s="83"/>
      <c r="AS707" s="21"/>
      <c r="AT707" s="25"/>
      <c r="AU707" s="25"/>
      <c r="AV707" s="29"/>
      <c r="AW707" s="25"/>
      <c r="AX707" s="128"/>
      <c r="AY707" s="57"/>
      <c r="AZ707" s="6"/>
      <c r="BA707" s="54"/>
      <c r="BB707" s="54"/>
      <c r="BC707" s="6"/>
      <c r="BD707" s="54"/>
      <c r="BE707" s="54"/>
      <c r="BF707" s="121"/>
      <c r="BG707" s="54"/>
      <c r="BH707" s="28"/>
      <c r="BI707" s="128"/>
      <c r="BJ707" s="54"/>
      <c r="BK707" s="28"/>
      <c r="BL707" s="128"/>
      <c r="BM707" s="54"/>
      <c r="BN707" s="28"/>
      <c r="BO707" s="121"/>
      <c r="BP707" s="132"/>
      <c r="BQ707" s="56"/>
      <c r="BR707" s="25"/>
      <c r="BS707" s="25"/>
      <c r="BU707" s="121"/>
      <c r="BV707" s="25"/>
      <c r="BW707" s="242"/>
      <c r="BX707" s="121"/>
      <c r="BY707" s="25"/>
      <c r="CA707" s="121"/>
      <c r="CB707" s="25"/>
      <c r="CD707" s="121"/>
      <c r="CF707" s="28"/>
      <c r="CH707" s="241"/>
      <c r="CI707" s="28"/>
      <c r="CK707" s="433"/>
      <c r="CM707" s="121"/>
      <c r="CN707" s="241"/>
      <c r="CO707" s="241"/>
      <c r="CP707" s="241"/>
      <c r="CQ707" s="725"/>
      <c r="CR707" s="241"/>
      <c r="CS707" s="433"/>
      <c r="CT707" s="241"/>
      <c r="CU707" s="241"/>
      <c r="CV707" s="241"/>
      <c r="CW707" s="54"/>
      <c r="CX707" s="241"/>
      <c r="CY707" s="241"/>
      <c r="CZ707" s="241"/>
      <c r="DA707" s="241"/>
      <c r="DB707" s="241"/>
      <c r="DC707" s="241"/>
      <c r="DD707" s="241"/>
      <c r="DE707" s="241"/>
      <c r="DF707" s="241"/>
      <c r="DG707" s="241"/>
      <c r="DH707" s="241"/>
      <c r="DI707" s="241"/>
      <c r="DJ707" s="241"/>
      <c r="DK707" s="241"/>
      <c r="DL707" s="241"/>
      <c r="DM707" s="241"/>
      <c r="DN707" s="241"/>
      <c r="DO707" s="241"/>
      <c r="DP707" s="241"/>
      <c r="DQ707" s="241"/>
      <c r="DR707" s="241"/>
      <c r="DS707" s="241"/>
      <c r="DT707" s="241"/>
      <c r="DU707" s="241"/>
      <c r="DV707" s="241"/>
      <c r="DW707" s="241"/>
      <c r="DX707" s="241"/>
      <c r="DY707" s="241"/>
      <c r="DZ707" s="241"/>
      <c r="EA707" s="241"/>
      <c r="EB707" s="241"/>
      <c r="EC707" s="241"/>
      <c r="ED707" s="241"/>
      <c r="EE707" s="241"/>
      <c r="EF707" s="241"/>
      <c r="EG707" s="241"/>
      <c r="EH707" s="241"/>
      <c r="EI707" s="241"/>
      <c r="EJ707" s="241"/>
      <c r="EK707" s="241"/>
      <c r="EL707" s="241"/>
      <c r="EM707" s="241"/>
      <c r="EN707" s="241"/>
      <c r="EO707" s="241"/>
      <c r="EP707" s="241"/>
      <c r="EQ707" s="241"/>
      <c r="ER707" s="241"/>
      <c r="ES707" s="241"/>
      <c r="ET707" s="241"/>
      <c r="EU707" s="241"/>
      <c r="EV707" s="241"/>
      <c r="EW707" s="241"/>
      <c r="EX707" s="241"/>
      <c r="EY707" s="241"/>
      <c r="EZ707" s="241"/>
      <c r="FA707" s="241"/>
      <c r="FB707" s="241"/>
      <c r="FC707" s="241"/>
      <c r="FD707" s="241"/>
      <c r="FE707" s="241"/>
      <c r="FF707" s="241"/>
      <c r="FG707" s="241"/>
      <c r="FH707" s="241"/>
      <c r="FI707" s="436"/>
      <c r="FJ707" s="668"/>
      <c r="FK707" s="668"/>
      <c r="FL707" s="668"/>
      <c r="FM707" s="668"/>
      <c r="FN707" s="668"/>
      <c r="FO707" s="668"/>
      <c r="FP707" s="668"/>
      <c r="FQ707" s="668"/>
      <c r="FR707" s="668"/>
      <c r="FS707" s="433"/>
      <c r="FT707" s="433"/>
      <c r="FU707" s="433"/>
      <c r="FV707" s="433"/>
      <c r="FW707" s="433"/>
      <c r="FX707" s="433"/>
      <c r="FY707" s="433"/>
      <c r="FZ707" s="433"/>
      <c r="GA707" s="433"/>
      <c r="GB707" s="433"/>
      <c r="GC707" s="433"/>
      <c r="GD707" s="433"/>
      <c r="GE707" s="433"/>
      <c r="GF707" s="433"/>
      <c r="GG707" s="241"/>
      <c r="GH707" s="65"/>
      <c r="GI707" s="65"/>
      <c r="GJ707" s="65"/>
      <c r="GK707" s="65"/>
      <c r="GL707" s="65"/>
      <c r="GM707" s="65"/>
      <c r="GN707" s="65"/>
      <c r="GO707" s="65"/>
      <c r="GP707" s="65"/>
      <c r="GQ707" s="65"/>
      <c r="GR707" s="65"/>
      <c r="GS707" s="65"/>
      <c r="GT707" s="65"/>
      <c r="GU707" s="65"/>
      <c r="GV707" s="65"/>
      <c r="GW707" s="65"/>
      <c r="GX707" s="65"/>
      <c r="GY707" s="65"/>
      <c r="GZ707" s="65"/>
      <c r="HA707" s="65"/>
      <c r="HB707" s="65"/>
      <c r="HC707" s="65"/>
      <c r="HD707" s="65"/>
      <c r="HE707" s="65"/>
      <c r="HF707" s="65"/>
      <c r="HG707" s="65"/>
      <c r="HH707" s="65"/>
      <c r="HI707" s="436"/>
      <c r="HJ707" s="65"/>
      <c r="HK707" s="436"/>
      <c r="HL707" s="37"/>
      <c r="HM707" s="65"/>
      <c r="HN707" s="436"/>
      <c r="HO707" s="134"/>
      <c r="HP707" s="25"/>
      <c r="HQ707" s="436"/>
      <c r="HR707" s="45"/>
      <c r="HS707" s="29"/>
      <c r="HT707" s="25"/>
      <c r="HU707" s="25"/>
      <c r="HV707" s="25"/>
      <c r="HX707" s="432"/>
      <c r="IG707" s="432"/>
      <c r="IH707" s="432"/>
      <c r="II707" s="432"/>
      <c r="IJ707" s="432"/>
      <c r="IK707" s="432"/>
      <c r="IL707" s="432"/>
      <c r="IM707" s="432"/>
      <c r="IN707" s="432"/>
      <c r="IO707" s="432"/>
      <c r="IP707" s="432"/>
      <c r="IQ707" s="432"/>
      <c r="IR707" s="432"/>
      <c r="IS707" s="432"/>
      <c r="IT707" s="432"/>
      <c r="IU707" s="432"/>
      <c r="IV707" s="432"/>
      <c r="IW707" s="432"/>
      <c r="IX707" s="432"/>
      <c r="IY707" s="432"/>
      <c r="IZ707" s="432"/>
      <c r="JA707" s="432"/>
      <c r="JB707" s="432"/>
      <c r="JC707" s="432"/>
      <c r="JD707" s="432"/>
      <c r="JE707" s="432"/>
      <c r="JF707" s="432"/>
      <c r="JG707" s="432"/>
      <c r="JH707" s="432"/>
      <c r="JI707" s="432"/>
      <c r="JJ707" s="432"/>
      <c r="JK707" s="432"/>
      <c r="JL707" s="432"/>
      <c r="JM707" s="432"/>
      <c r="JN707" s="432"/>
      <c r="JO707" s="432"/>
      <c r="JP707" s="432"/>
      <c r="JQ707" s="432"/>
      <c r="JR707" s="432"/>
      <c r="JS707" s="432"/>
      <c r="JT707" s="432"/>
      <c r="JU707" s="432"/>
    </row>
    <row r="708" spans="1:281" s="27" customFormat="1" ht="15" hidden="1" customHeight="1" x14ac:dyDescent="0.25">
      <c r="A708" s="432"/>
      <c r="B708" s="242"/>
      <c r="C708" s="29"/>
      <c r="D708" s="25"/>
      <c r="E708" s="29"/>
      <c r="F708" s="25"/>
      <c r="G708" s="121"/>
      <c r="I708" s="29"/>
      <c r="K708" s="52"/>
      <c r="M708" s="25"/>
      <c r="N708" s="55"/>
      <c r="P708" s="29"/>
      <c r="R708" s="29"/>
      <c r="T708" s="21"/>
      <c r="U708" s="21"/>
      <c r="V708" s="83"/>
      <c r="W708" s="83"/>
      <c r="X708" s="21"/>
      <c r="Y708" s="83"/>
      <c r="Z708" s="83"/>
      <c r="AA708" s="21"/>
      <c r="AB708" s="83"/>
      <c r="AC708" s="83"/>
      <c r="AD708" s="21"/>
      <c r="AE708" s="83"/>
      <c r="AF708" s="83"/>
      <c r="AG708" s="21"/>
      <c r="AH708" s="83"/>
      <c r="AI708" s="83"/>
      <c r="AJ708" s="21"/>
      <c r="AK708" s="83"/>
      <c r="AL708" s="83"/>
      <c r="AM708" s="21"/>
      <c r="AN708" s="83"/>
      <c r="AO708" s="83"/>
      <c r="AP708" s="21"/>
      <c r="AQ708" s="83"/>
      <c r="AR708" s="83"/>
      <c r="AS708" s="21"/>
      <c r="AT708" s="25"/>
      <c r="AU708" s="25"/>
      <c r="AV708" s="29"/>
      <c r="AW708" s="25"/>
      <c r="AX708" s="128"/>
      <c r="AY708" s="57"/>
      <c r="AZ708" s="6"/>
      <c r="BA708" s="54"/>
      <c r="BB708" s="54"/>
      <c r="BC708" s="6"/>
      <c r="BD708" s="54"/>
      <c r="BE708" s="54"/>
      <c r="BF708" s="121"/>
      <c r="BG708" s="54"/>
      <c r="BH708" s="28"/>
      <c r="BI708" s="128"/>
      <c r="BJ708" s="54"/>
      <c r="BK708" s="28"/>
      <c r="BL708" s="128"/>
      <c r="BM708" s="54"/>
      <c r="BN708" s="28"/>
      <c r="BO708" s="121"/>
      <c r="BP708" s="132"/>
      <c r="BQ708" s="56"/>
      <c r="BR708" s="25"/>
      <c r="BS708" s="25"/>
      <c r="BU708" s="121"/>
      <c r="BV708" s="25"/>
      <c r="BW708" s="242"/>
      <c r="BX708" s="121"/>
      <c r="BY708" s="25"/>
      <c r="CA708" s="121"/>
      <c r="CB708" s="25"/>
      <c r="CD708" s="121"/>
      <c r="CF708" s="28"/>
      <c r="CH708" s="241"/>
      <c r="CI708" s="28"/>
      <c r="CK708" s="433"/>
      <c r="CM708" s="121"/>
      <c r="CN708" s="241"/>
      <c r="CO708" s="241"/>
      <c r="CP708" s="241"/>
      <c r="CQ708" s="725"/>
      <c r="CR708" s="241"/>
      <c r="CS708" s="433"/>
      <c r="CT708" s="241"/>
      <c r="CU708" s="241"/>
      <c r="CV708" s="241"/>
      <c r="CW708" s="54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436"/>
      <c r="FJ708" s="668"/>
      <c r="FK708" s="668"/>
      <c r="FL708" s="668"/>
      <c r="FM708" s="668"/>
      <c r="FN708" s="668"/>
      <c r="FO708" s="668"/>
      <c r="FP708" s="668"/>
      <c r="FQ708" s="668"/>
      <c r="FR708" s="668"/>
      <c r="FS708" s="433"/>
      <c r="FT708" s="433"/>
      <c r="FU708" s="433"/>
      <c r="FV708" s="433"/>
      <c r="FW708" s="433"/>
      <c r="FX708" s="433"/>
      <c r="FY708" s="433"/>
      <c r="FZ708" s="433"/>
      <c r="GA708" s="433"/>
      <c r="GB708" s="433"/>
      <c r="GC708" s="433"/>
      <c r="GD708" s="433"/>
      <c r="GE708" s="433"/>
      <c r="GF708" s="433"/>
      <c r="GG708" s="241"/>
      <c r="GH708" s="65"/>
      <c r="GI708" s="65"/>
      <c r="GJ708" s="65"/>
      <c r="GK708" s="65"/>
      <c r="GL708" s="65"/>
      <c r="GM708" s="65"/>
      <c r="GN708" s="65"/>
      <c r="GO708" s="65"/>
      <c r="GP708" s="65"/>
      <c r="GQ708" s="65"/>
      <c r="GR708" s="65"/>
      <c r="GS708" s="65"/>
      <c r="GT708" s="65"/>
      <c r="GU708" s="65"/>
      <c r="GV708" s="65"/>
      <c r="GW708" s="65"/>
      <c r="GX708" s="65"/>
      <c r="GY708" s="65"/>
      <c r="GZ708" s="65"/>
      <c r="HA708" s="65"/>
      <c r="HB708" s="65"/>
      <c r="HC708" s="65"/>
      <c r="HD708" s="65"/>
      <c r="HE708" s="65"/>
      <c r="HF708" s="65"/>
      <c r="HG708" s="65"/>
      <c r="HH708" s="65"/>
      <c r="HI708" s="436"/>
      <c r="HJ708" s="65"/>
      <c r="HK708" s="436"/>
      <c r="HL708" s="37"/>
      <c r="HM708" s="65"/>
      <c r="HN708" s="436"/>
      <c r="HO708" s="134"/>
      <c r="HP708" s="25"/>
      <c r="HQ708" s="436"/>
      <c r="HR708" s="45"/>
      <c r="HS708" s="29"/>
      <c r="HT708" s="25"/>
      <c r="HU708" s="25"/>
      <c r="HV708" s="25"/>
      <c r="HX708" s="432"/>
      <c r="IG708" s="432"/>
      <c r="IH708" s="432"/>
      <c r="II708" s="432"/>
      <c r="IJ708" s="432"/>
      <c r="IK708" s="432"/>
      <c r="IL708" s="432"/>
      <c r="IM708" s="432"/>
      <c r="IN708" s="432"/>
      <c r="IO708" s="432"/>
      <c r="IP708" s="432"/>
      <c r="IQ708" s="432"/>
      <c r="IR708" s="432"/>
      <c r="IS708" s="432"/>
      <c r="IT708" s="432"/>
      <c r="IU708" s="432"/>
      <c r="IV708" s="432"/>
      <c r="IW708" s="432"/>
      <c r="IX708" s="432"/>
      <c r="IY708" s="432"/>
      <c r="IZ708" s="432"/>
      <c r="JA708" s="432"/>
      <c r="JB708" s="432"/>
      <c r="JC708" s="432"/>
      <c r="JD708" s="432"/>
      <c r="JE708" s="432"/>
      <c r="JF708" s="432"/>
      <c r="JG708" s="432"/>
      <c r="JH708" s="432"/>
      <c r="JI708" s="432"/>
      <c r="JJ708" s="432"/>
      <c r="JK708" s="432"/>
      <c r="JL708" s="432"/>
      <c r="JM708" s="432"/>
      <c r="JN708" s="432"/>
      <c r="JO708" s="432"/>
      <c r="JP708" s="432"/>
      <c r="JQ708" s="432"/>
      <c r="JR708" s="432"/>
      <c r="JS708" s="432"/>
      <c r="JT708" s="432"/>
      <c r="JU708" s="432"/>
    </row>
    <row r="709" spans="1:281" s="27" customFormat="1" ht="15" hidden="1" customHeight="1" x14ac:dyDescent="0.25">
      <c r="A709" s="432"/>
      <c r="B709" s="242"/>
      <c r="C709" s="29"/>
      <c r="D709" s="25"/>
      <c r="E709" s="29"/>
      <c r="F709" s="25"/>
      <c r="G709" s="121"/>
      <c r="I709" s="29"/>
      <c r="K709" s="52"/>
      <c r="M709" s="25"/>
      <c r="N709" s="55"/>
      <c r="P709" s="29"/>
      <c r="R709" s="29"/>
      <c r="T709" s="21"/>
      <c r="U709" s="21"/>
      <c r="V709" s="83"/>
      <c r="W709" s="83"/>
      <c r="X709" s="21"/>
      <c r="Y709" s="83"/>
      <c r="Z709" s="83"/>
      <c r="AA709" s="21"/>
      <c r="AB709" s="83"/>
      <c r="AC709" s="83"/>
      <c r="AD709" s="21"/>
      <c r="AE709" s="83"/>
      <c r="AF709" s="83"/>
      <c r="AG709" s="21"/>
      <c r="AH709" s="83"/>
      <c r="AI709" s="83"/>
      <c r="AJ709" s="21"/>
      <c r="AK709" s="83"/>
      <c r="AL709" s="83"/>
      <c r="AM709" s="21"/>
      <c r="AN709" s="83"/>
      <c r="AO709" s="83"/>
      <c r="AP709" s="21"/>
      <c r="AQ709" s="83"/>
      <c r="AR709" s="83"/>
      <c r="AS709" s="21"/>
      <c r="AT709" s="25"/>
      <c r="AU709" s="25"/>
      <c r="AV709" s="29"/>
      <c r="AW709" s="25"/>
      <c r="AX709" s="128"/>
      <c r="AY709" s="57"/>
      <c r="AZ709" s="6"/>
      <c r="BA709" s="54"/>
      <c r="BB709" s="54"/>
      <c r="BC709" s="6"/>
      <c r="BD709" s="54"/>
      <c r="BE709" s="54"/>
      <c r="BF709" s="121"/>
      <c r="BG709" s="54"/>
      <c r="BH709" s="28"/>
      <c r="BI709" s="128"/>
      <c r="BJ709" s="54"/>
      <c r="BK709" s="28"/>
      <c r="BL709" s="128"/>
      <c r="BM709" s="54"/>
      <c r="BN709" s="28"/>
      <c r="BO709" s="121"/>
      <c r="BP709" s="132"/>
      <c r="BQ709" s="56"/>
      <c r="BR709" s="25"/>
      <c r="BS709" s="25"/>
      <c r="BU709" s="121"/>
      <c r="BV709" s="25"/>
      <c r="BW709" s="242"/>
      <c r="BX709" s="121"/>
      <c r="BY709" s="25"/>
      <c r="CA709" s="121"/>
      <c r="CB709" s="25"/>
      <c r="CD709" s="121"/>
      <c r="CF709" s="28"/>
      <c r="CH709" s="241"/>
      <c r="CI709" s="28"/>
      <c r="CK709" s="433"/>
      <c r="CM709" s="121"/>
      <c r="CN709" s="241"/>
      <c r="CO709" s="241"/>
      <c r="CP709" s="241"/>
      <c r="CQ709" s="725"/>
      <c r="CR709" s="241"/>
      <c r="CS709" s="433"/>
      <c r="CT709" s="241"/>
      <c r="CU709" s="241"/>
      <c r="CV709" s="241"/>
      <c r="CW709" s="54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1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436"/>
      <c r="FJ709" s="668"/>
      <c r="FK709" s="668"/>
      <c r="FL709" s="668"/>
      <c r="FM709" s="668"/>
      <c r="FN709" s="668"/>
      <c r="FO709" s="668"/>
      <c r="FP709" s="668"/>
      <c r="FQ709" s="668"/>
      <c r="FR709" s="668"/>
      <c r="FS709" s="433"/>
      <c r="FT709" s="433"/>
      <c r="FU709" s="433"/>
      <c r="FV709" s="433"/>
      <c r="FW709" s="433"/>
      <c r="FX709" s="433"/>
      <c r="FY709" s="433"/>
      <c r="FZ709" s="433"/>
      <c r="GA709" s="433"/>
      <c r="GB709" s="433"/>
      <c r="GC709" s="433"/>
      <c r="GD709" s="433"/>
      <c r="GE709" s="433"/>
      <c r="GF709" s="433"/>
      <c r="GG709" s="241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436"/>
      <c r="HJ709" s="65"/>
      <c r="HK709" s="436"/>
      <c r="HL709" s="37"/>
      <c r="HM709" s="65"/>
      <c r="HN709" s="436"/>
      <c r="HO709" s="134"/>
      <c r="HP709" s="25"/>
      <c r="HQ709" s="436"/>
      <c r="HR709" s="45"/>
      <c r="HS709" s="29"/>
      <c r="HT709" s="25"/>
      <c r="HU709" s="25"/>
      <c r="HV709" s="25"/>
      <c r="HX709" s="432"/>
      <c r="IG709" s="432"/>
      <c r="IH709" s="432"/>
      <c r="II709" s="432"/>
      <c r="IJ709" s="432"/>
      <c r="IK709" s="432"/>
      <c r="IL709" s="432"/>
      <c r="IM709" s="432"/>
      <c r="IN709" s="432"/>
      <c r="IO709" s="432"/>
      <c r="IP709" s="432"/>
      <c r="IQ709" s="432"/>
      <c r="IR709" s="432"/>
      <c r="IS709" s="432"/>
      <c r="IT709" s="432"/>
      <c r="IU709" s="432"/>
      <c r="IV709" s="432"/>
      <c r="IW709" s="432"/>
      <c r="IX709" s="432"/>
      <c r="IY709" s="432"/>
      <c r="IZ709" s="432"/>
      <c r="JA709" s="432"/>
      <c r="JB709" s="432"/>
      <c r="JC709" s="432"/>
      <c r="JD709" s="432"/>
      <c r="JE709" s="432"/>
      <c r="JF709" s="432"/>
      <c r="JG709" s="432"/>
      <c r="JH709" s="432"/>
      <c r="JI709" s="432"/>
      <c r="JJ709" s="432"/>
      <c r="JK709" s="432"/>
      <c r="JL709" s="432"/>
      <c r="JM709" s="432"/>
      <c r="JN709" s="432"/>
      <c r="JO709" s="432"/>
      <c r="JP709" s="432"/>
      <c r="JQ709" s="432"/>
      <c r="JR709" s="432"/>
      <c r="JS709" s="432"/>
      <c r="JT709" s="432"/>
      <c r="JU709" s="432"/>
    </row>
    <row r="710" spans="1:281" s="27" customFormat="1" ht="15" hidden="1" customHeight="1" x14ac:dyDescent="0.25">
      <c r="A710" s="432"/>
      <c r="B710" s="242"/>
      <c r="C710" s="29"/>
      <c r="D710" s="25"/>
      <c r="E710" s="29"/>
      <c r="F710" s="25"/>
      <c r="G710" s="121"/>
      <c r="I710" s="29"/>
      <c r="K710" s="52"/>
      <c r="M710" s="25"/>
      <c r="N710" s="55"/>
      <c r="P710" s="29"/>
      <c r="R710" s="29"/>
      <c r="T710" s="21"/>
      <c r="U710" s="21"/>
      <c r="V710" s="83"/>
      <c r="W710" s="83"/>
      <c r="X710" s="21"/>
      <c r="Y710" s="83"/>
      <c r="Z710" s="83"/>
      <c r="AA710" s="21"/>
      <c r="AB710" s="83"/>
      <c r="AC710" s="83"/>
      <c r="AD710" s="21"/>
      <c r="AE710" s="83"/>
      <c r="AF710" s="83"/>
      <c r="AG710" s="21"/>
      <c r="AH710" s="83"/>
      <c r="AI710" s="83"/>
      <c r="AJ710" s="21"/>
      <c r="AK710" s="83"/>
      <c r="AL710" s="83"/>
      <c r="AM710" s="21"/>
      <c r="AN710" s="83"/>
      <c r="AO710" s="83"/>
      <c r="AP710" s="21"/>
      <c r="AQ710" s="83"/>
      <c r="AR710" s="83"/>
      <c r="AS710" s="21"/>
      <c r="AT710" s="25"/>
      <c r="AU710" s="25"/>
      <c r="AV710" s="29"/>
      <c r="AW710" s="25"/>
      <c r="AX710" s="128"/>
      <c r="AY710" s="57"/>
      <c r="AZ710" s="6"/>
      <c r="BA710" s="54"/>
      <c r="BB710" s="54"/>
      <c r="BC710" s="6"/>
      <c r="BD710" s="54"/>
      <c r="BE710" s="54"/>
      <c r="BF710" s="121"/>
      <c r="BG710" s="54"/>
      <c r="BH710" s="28"/>
      <c r="BI710" s="128"/>
      <c r="BJ710" s="54"/>
      <c r="BK710" s="28"/>
      <c r="BL710" s="128"/>
      <c r="BM710" s="54"/>
      <c r="BN710" s="28"/>
      <c r="BO710" s="121"/>
      <c r="BP710" s="132"/>
      <c r="BQ710" s="56"/>
      <c r="BR710" s="25"/>
      <c r="BS710" s="25"/>
      <c r="BU710" s="121"/>
      <c r="BV710" s="25"/>
      <c r="BW710" s="242"/>
      <c r="BX710" s="121"/>
      <c r="BY710" s="25"/>
      <c r="CA710" s="121"/>
      <c r="CB710" s="25"/>
      <c r="CD710" s="121"/>
      <c r="CF710" s="28"/>
      <c r="CH710" s="241"/>
      <c r="CI710" s="28"/>
      <c r="CK710" s="433"/>
      <c r="CM710" s="121"/>
      <c r="CN710" s="241"/>
      <c r="CO710" s="241"/>
      <c r="CP710" s="241"/>
      <c r="CQ710" s="725"/>
      <c r="CR710" s="241"/>
      <c r="CS710" s="433"/>
      <c r="CT710" s="241"/>
      <c r="CU710" s="241"/>
      <c r="CV710" s="241"/>
      <c r="CW710" s="54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436"/>
      <c r="FJ710" s="668"/>
      <c r="FK710" s="668"/>
      <c r="FL710" s="668"/>
      <c r="FM710" s="668"/>
      <c r="FN710" s="668"/>
      <c r="FO710" s="668"/>
      <c r="FP710" s="668"/>
      <c r="FQ710" s="668"/>
      <c r="FR710" s="668"/>
      <c r="FS710" s="433"/>
      <c r="FT710" s="433"/>
      <c r="FU710" s="433"/>
      <c r="FV710" s="433"/>
      <c r="FW710" s="433"/>
      <c r="FX710" s="433"/>
      <c r="FY710" s="433"/>
      <c r="FZ710" s="433"/>
      <c r="GA710" s="433"/>
      <c r="GB710" s="433"/>
      <c r="GC710" s="433"/>
      <c r="GD710" s="433"/>
      <c r="GE710" s="433"/>
      <c r="GF710" s="433"/>
      <c r="GG710" s="241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436"/>
      <c r="HJ710" s="65"/>
      <c r="HK710" s="436"/>
      <c r="HL710" s="37"/>
      <c r="HM710" s="65"/>
      <c r="HN710" s="436"/>
      <c r="HO710" s="134"/>
      <c r="HP710" s="25"/>
      <c r="HQ710" s="436"/>
      <c r="HR710" s="45"/>
      <c r="HS710" s="29"/>
      <c r="HT710" s="25"/>
      <c r="HU710" s="25"/>
      <c r="HV710" s="25"/>
      <c r="HX710" s="432"/>
      <c r="IG710" s="432"/>
      <c r="IH710" s="432"/>
      <c r="II710" s="432"/>
      <c r="IJ710" s="432"/>
      <c r="IK710" s="432"/>
      <c r="IL710" s="432"/>
      <c r="IM710" s="432"/>
      <c r="IN710" s="432"/>
      <c r="IO710" s="432"/>
      <c r="IP710" s="432"/>
      <c r="IQ710" s="432"/>
      <c r="IR710" s="432"/>
      <c r="IS710" s="432"/>
      <c r="IT710" s="432"/>
      <c r="IU710" s="432"/>
      <c r="IV710" s="432"/>
      <c r="IW710" s="432"/>
      <c r="IX710" s="432"/>
      <c r="IY710" s="432"/>
      <c r="IZ710" s="432"/>
      <c r="JA710" s="432"/>
      <c r="JB710" s="432"/>
      <c r="JC710" s="432"/>
      <c r="JD710" s="432"/>
      <c r="JE710" s="432"/>
      <c r="JF710" s="432"/>
      <c r="JG710" s="432"/>
      <c r="JH710" s="432"/>
      <c r="JI710" s="432"/>
      <c r="JJ710" s="432"/>
      <c r="JK710" s="432"/>
      <c r="JL710" s="432"/>
      <c r="JM710" s="432"/>
      <c r="JN710" s="432"/>
      <c r="JO710" s="432"/>
      <c r="JP710" s="432"/>
      <c r="JQ710" s="432"/>
      <c r="JR710" s="432"/>
      <c r="JS710" s="432"/>
      <c r="JT710" s="432"/>
      <c r="JU710" s="432"/>
    </row>
    <row r="711" spans="1:281" s="27" customFormat="1" ht="15" hidden="1" customHeight="1" x14ac:dyDescent="0.25">
      <c r="A711" s="432"/>
      <c r="B711" s="242"/>
      <c r="C711" s="29"/>
      <c r="D711" s="25"/>
      <c r="E711" s="29"/>
      <c r="F711" s="25"/>
      <c r="G711" s="121"/>
      <c r="I711" s="29"/>
      <c r="K711" s="52"/>
      <c r="M711" s="25"/>
      <c r="N711" s="55"/>
      <c r="P711" s="29"/>
      <c r="R711" s="29"/>
      <c r="T711" s="21"/>
      <c r="U711" s="21"/>
      <c r="V711" s="83"/>
      <c r="W711" s="83"/>
      <c r="X711" s="21"/>
      <c r="Y711" s="83"/>
      <c r="Z711" s="83"/>
      <c r="AA711" s="21"/>
      <c r="AB711" s="83"/>
      <c r="AC711" s="83"/>
      <c r="AD711" s="21"/>
      <c r="AE711" s="83"/>
      <c r="AF711" s="83"/>
      <c r="AG711" s="21"/>
      <c r="AH711" s="83"/>
      <c r="AI711" s="83"/>
      <c r="AJ711" s="21"/>
      <c r="AK711" s="83"/>
      <c r="AL711" s="83"/>
      <c r="AM711" s="21"/>
      <c r="AN711" s="83"/>
      <c r="AO711" s="83"/>
      <c r="AP711" s="21"/>
      <c r="AQ711" s="83"/>
      <c r="AR711" s="83"/>
      <c r="AS711" s="21"/>
      <c r="AT711" s="25"/>
      <c r="AU711" s="25"/>
      <c r="AV711" s="29"/>
      <c r="AW711" s="25"/>
      <c r="AX711" s="128"/>
      <c r="AY711" s="57"/>
      <c r="AZ711" s="6"/>
      <c r="BA711" s="54"/>
      <c r="BB711" s="54"/>
      <c r="BC711" s="6"/>
      <c r="BD711" s="54"/>
      <c r="BE711" s="54"/>
      <c r="BF711" s="121"/>
      <c r="BG711" s="54"/>
      <c r="BH711" s="28"/>
      <c r="BI711" s="128"/>
      <c r="BJ711" s="54"/>
      <c r="BK711" s="28"/>
      <c r="BL711" s="128"/>
      <c r="BM711" s="54"/>
      <c r="BN711" s="28"/>
      <c r="BO711" s="121"/>
      <c r="BP711" s="132"/>
      <c r="BQ711" s="56"/>
      <c r="BR711" s="25"/>
      <c r="BS711" s="25"/>
      <c r="BU711" s="121"/>
      <c r="BV711" s="25"/>
      <c r="BW711" s="242"/>
      <c r="BX711" s="121"/>
      <c r="BY711" s="25"/>
      <c r="CA711" s="121"/>
      <c r="CB711" s="25"/>
      <c r="CD711" s="121"/>
      <c r="CF711" s="28"/>
      <c r="CH711" s="241"/>
      <c r="CI711" s="28"/>
      <c r="CK711" s="433"/>
      <c r="CM711" s="121"/>
      <c r="CN711" s="241"/>
      <c r="CO711" s="241"/>
      <c r="CP711" s="241"/>
      <c r="CQ711" s="725"/>
      <c r="CR711" s="241"/>
      <c r="CS711" s="433"/>
      <c r="CT711" s="241"/>
      <c r="CU711" s="241"/>
      <c r="CV711" s="241"/>
      <c r="CW711" s="54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436"/>
      <c r="FJ711" s="668"/>
      <c r="FK711" s="668"/>
      <c r="FL711" s="668"/>
      <c r="FM711" s="668"/>
      <c r="FN711" s="668"/>
      <c r="FO711" s="668"/>
      <c r="FP711" s="668"/>
      <c r="FQ711" s="668"/>
      <c r="FR711" s="668"/>
      <c r="FS711" s="433"/>
      <c r="FT711" s="433"/>
      <c r="FU711" s="433"/>
      <c r="FV711" s="433"/>
      <c r="FW711" s="433"/>
      <c r="FX711" s="433"/>
      <c r="FY711" s="433"/>
      <c r="FZ711" s="433"/>
      <c r="GA711" s="433"/>
      <c r="GB711" s="433"/>
      <c r="GC711" s="433"/>
      <c r="GD711" s="433"/>
      <c r="GE711" s="433"/>
      <c r="GF711" s="433"/>
      <c r="GG711" s="241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436"/>
      <c r="HJ711" s="65"/>
      <c r="HK711" s="436"/>
      <c r="HL711" s="37"/>
      <c r="HM711" s="65"/>
      <c r="HN711" s="436"/>
      <c r="HO711" s="134"/>
      <c r="HP711" s="25"/>
      <c r="HQ711" s="436"/>
      <c r="HR711" s="45"/>
      <c r="HS711" s="29"/>
      <c r="HT711" s="25"/>
      <c r="HU711" s="25"/>
      <c r="HV711" s="25"/>
      <c r="HX711" s="432"/>
      <c r="IG711" s="432"/>
      <c r="IH711" s="432"/>
      <c r="II711" s="432"/>
      <c r="IJ711" s="432"/>
      <c r="IK711" s="432"/>
      <c r="IL711" s="432"/>
      <c r="IM711" s="432"/>
      <c r="IN711" s="432"/>
      <c r="IO711" s="432"/>
      <c r="IP711" s="432"/>
      <c r="IQ711" s="432"/>
      <c r="IR711" s="432"/>
      <c r="IS711" s="432"/>
      <c r="IT711" s="432"/>
      <c r="IU711" s="432"/>
      <c r="IV711" s="432"/>
      <c r="IW711" s="432"/>
      <c r="IX711" s="432"/>
      <c r="IY711" s="432"/>
      <c r="IZ711" s="432"/>
      <c r="JA711" s="432"/>
      <c r="JB711" s="432"/>
      <c r="JC711" s="432"/>
      <c r="JD711" s="432"/>
      <c r="JE711" s="432"/>
      <c r="JF711" s="432"/>
      <c r="JG711" s="432"/>
      <c r="JH711" s="432"/>
      <c r="JI711" s="432"/>
      <c r="JJ711" s="432"/>
      <c r="JK711" s="432"/>
      <c r="JL711" s="432"/>
      <c r="JM711" s="432"/>
      <c r="JN711" s="432"/>
      <c r="JO711" s="432"/>
      <c r="JP711" s="432"/>
      <c r="JQ711" s="432"/>
      <c r="JR711" s="432"/>
      <c r="JS711" s="432"/>
      <c r="JT711" s="432"/>
      <c r="JU711" s="432"/>
    </row>
    <row r="712" spans="1:281" s="27" customFormat="1" ht="15" hidden="1" customHeight="1" x14ac:dyDescent="0.25">
      <c r="A712" s="432"/>
      <c r="B712" s="242"/>
      <c r="C712" s="29"/>
      <c r="D712" s="25"/>
      <c r="E712" s="29"/>
      <c r="F712" s="25"/>
      <c r="G712" s="121"/>
      <c r="I712" s="29"/>
      <c r="K712" s="52"/>
      <c r="M712" s="25"/>
      <c r="N712" s="55"/>
      <c r="P712" s="29"/>
      <c r="R712" s="29"/>
      <c r="T712" s="21"/>
      <c r="U712" s="21"/>
      <c r="V712" s="83"/>
      <c r="W712" s="83"/>
      <c r="X712" s="21"/>
      <c r="Y712" s="83"/>
      <c r="Z712" s="83"/>
      <c r="AA712" s="21"/>
      <c r="AB712" s="83"/>
      <c r="AC712" s="83"/>
      <c r="AD712" s="21"/>
      <c r="AE712" s="83"/>
      <c r="AF712" s="83"/>
      <c r="AG712" s="21"/>
      <c r="AH712" s="83"/>
      <c r="AI712" s="83"/>
      <c r="AJ712" s="21"/>
      <c r="AK712" s="83"/>
      <c r="AL712" s="83"/>
      <c r="AM712" s="21"/>
      <c r="AN712" s="83"/>
      <c r="AO712" s="83"/>
      <c r="AP712" s="21"/>
      <c r="AQ712" s="83"/>
      <c r="AR712" s="83"/>
      <c r="AS712" s="21"/>
      <c r="AT712" s="25"/>
      <c r="AU712" s="25"/>
      <c r="AV712" s="29"/>
      <c r="AW712" s="25"/>
      <c r="AX712" s="128"/>
      <c r="AY712" s="57"/>
      <c r="AZ712" s="6"/>
      <c r="BA712" s="54"/>
      <c r="BB712" s="54"/>
      <c r="BC712" s="6"/>
      <c r="BD712" s="54"/>
      <c r="BE712" s="54"/>
      <c r="BF712" s="121"/>
      <c r="BG712" s="54"/>
      <c r="BH712" s="28"/>
      <c r="BI712" s="128"/>
      <c r="BJ712" s="54"/>
      <c r="BK712" s="28"/>
      <c r="BL712" s="128"/>
      <c r="BM712" s="54"/>
      <c r="BN712" s="28"/>
      <c r="BO712" s="121"/>
      <c r="BP712" s="132"/>
      <c r="BQ712" s="56"/>
      <c r="BR712" s="25"/>
      <c r="BS712" s="25"/>
      <c r="BU712" s="121"/>
      <c r="BV712" s="25"/>
      <c r="BW712" s="242"/>
      <c r="BX712" s="121"/>
      <c r="BY712" s="25"/>
      <c r="CA712" s="121"/>
      <c r="CB712" s="25"/>
      <c r="CD712" s="121"/>
      <c r="CF712" s="28"/>
      <c r="CH712" s="241"/>
      <c r="CI712" s="28"/>
      <c r="CK712" s="433"/>
      <c r="CM712" s="121"/>
      <c r="CN712" s="241"/>
      <c r="CO712" s="241"/>
      <c r="CP712" s="241"/>
      <c r="CQ712" s="725"/>
      <c r="CR712" s="241"/>
      <c r="CS712" s="433"/>
      <c r="CT712" s="241"/>
      <c r="CU712" s="241"/>
      <c r="CV712" s="241"/>
      <c r="CW712" s="54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436"/>
      <c r="FJ712" s="668"/>
      <c r="FK712" s="668"/>
      <c r="FL712" s="668"/>
      <c r="FM712" s="668"/>
      <c r="FN712" s="668"/>
      <c r="FO712" s="668"/>
      <c r="FP712" s="668"/>
      <c r="FQ712" s="668"/>
      <c r="FR712" s="668"/>
      <c r="FS712" s="433"/>
      <c r="FT712" s="433"/>
      <c r="FU712" s="433"/>
      <c r="FV712" s="433"/>
      <c r="FW712" s="433"/>
      <c r="FX712" s="433"/>
      <c r="FY712" s="433"/>
      <c r="FZ712" s="433"/>
      <c r="GA712" s="433"/>
      <c r="GB712" s="433"/>
      <c r="GC712" s="433"/>
      <c r="GD712" s="433"/>
      <c r="GE712" s="433"/>
      <c r="GF712" s="433"/>
      <c r="GG712" s="241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436"/>
      <c r="HJ712" s="65"/>
      <c r="HK712" s="436"/>
      <c r="HL712" s="37"/>
      <c r="HM712" s="65"/>
      <c r="HN712" s="436"/>
      <c r="HO712" s="134"/>
      <c r="HP712" s="25"/>
      <c r="HQ712" s="436"/>
      <c r="HR712" s="45"/>
      <c r="HS712" s="29"/>
      <c r="HT712" s="25"/>
      <c r="HU712" s="25"/>
      <c r="HV712" s="25"/>
      <c r="HX712" s="432"/>
      <c r="IG712" s="432"/>
      <c r="IH712" s="432"/>
      <c r="II712" s="432"/>
      <c r="IJ712" s="432"/>
      <c r="IK712" s="432"/>
      <c r="IL712" s="432"/>
      <c r="IM712" s="432"/>
      <c r="IN712" s="432"/>
      <c r="IO712" s="432"/>
      <c r="IP712" s="432"/>
      <c r="IQ712" s="432"/>
      <c r="IR712" s="432"/>
      <c r="IS712" s="432"/>
      <c r="IT712" s="432"/>
      <c r="IU712" s="432"/>
      <c r="IV712" s="432"/>
      <c r="IW712" s="432"/>
      <c r="IX712" s="432"/>
      <c r="IY712" s="432"/>
      <c r="IZ712" s="432"/>
      <c r="JA712" s="432"/>
      <c r="JB712" s="432"/>
      <c r="JC712" s="432"/>
      <c r="JD712" s="432"/>
      <c r="JE712" s="432"/>
      <c r="JF712" s="432"/>
      <c r="JG712" s="432"/>
      <c r="JH712" s="432"/>
      <c r="JI712" s="432"/>
      <c r="JJ712" s="432"/>
      <c r="JK712" s="432"/>
      <c r="JL712" s="432"/>
      <c r="JM712" s="432"/>
      <c r="JN712" s="432"/>
      <c r="JO712" s="432"/>
      <c r="JP712" s="432"/>
      <c r="JQ712" s="432"/>
      <c r="JR712" s="432"/>
      <c r="JS712" s="432"/>
      <c r="JT712" s="432"/>
      <c r="JU712" s="432"/>
    </row>
    <row r="713" spans="1:281" s="27" customFormat="1" ht="15" hidden="1" customHeight="1" x14ac:dyDescent="0.25">
      <c r="A713" s="432"/>
      <c r="B713" s="242"/>
      <c r="C713" s="29"/>
      <c r="D713" s="25"/>
      <c r="E713" s="29"/>
      <c r="F713" s="25"/>
      <c r="G713" s="121"/>
      <c r="I713" s="29"/>
      <c r="K713" s="52"/>
      <c r="M713" s="25"/>
      <c r="N713" s="55"/>
      <c r="P713" s="29"/>
      <c r="R713" s="29"/>
      <c r="T713" s="21"/>
      <c r="U713" s="21"/>
      <c r="V713" s="83"/>
      <c r="W713" s="83"/>
      <c r="X713" s="21"/>
      <c r="Y713" s="83"/>
      <c r="Z713" s="83"/>
      <c r="AA713" s="21"/>
      <c r="AB713" s="83"/>
      <c r="AC713" s="83"/>
      <c r="AD713" s="21"/>
      <c r="AE713" s="83"/>
      <c r="AF713" s="83"/>
      <c r="AG713" s="21"/>
      <c r="AH713" s="83"/>
      <c r="AI713" s="83"/>
      <c r="AJ713" s="21"/>
      <c r="AK713" s="83"/>
      <c r="AL713" s="83"/>
      <c r="AM713" s="21"/>
      <c r="AN713" s="83"/>
      <c r="AO713" s="83"/>
      <c r="AP713" s="21"/>
      <c r="AQ713" s="83"/>
      <c r="AR713" s="83"/>
      <c r="AS713" s="21"/>
      <c r="AT713" s="25"/>
      <c r="AU713" s="25"/>
      <c r="AV713" s="29"/>
      <c r="AW713" s="25"/>
      <c r="AX713" s="128"/>
      <c r="AY713" s="57"/>
      <c r="AZ713" s="6"/>
      <c r="BA713" s="54"/>
      <c r="BB713" s="54"/>
      <c r="BC713" s="6"/>
      <c r="BD713" s="54"/>
      <c r="BE713" s="54"/>
      <c r="BF713" s="121"/>
      <c r="BG713" s="54"/>
      <c r="BH713" s="28"/>
      <c r="BI713" s="128"/>
      <c r="BJ713" s="54"/>
      <c r="BK713" s="28"/>
      <c r="BL713" s="128"/>
      <c r="BM713" s="54"/>
      <c r="BN713" s="28"/>
      <c r="BO713" s="121"/>
      <c r="BP713" s="132"/>
      <c r="BQ713" s="56"/>
      <c r="BR713" s="25"/>
      <c r="BS713" s="25"/>
      <c r="BU713" s="121"/>
      <c r="BV713" s="25"/>
      <c r="BW713" s="242"/>
      <c r="BX713" s="121"/>
      <c r="BY713" s="25"/>
      <c r="CA713" s="121"/>
      <c r="CB713" s="25"/>
      <c r="CD713" s="121"/>
      <c r="CF713" s="28"/>
      <c r="CH713" s="241"/>
      <c r="CI713" s="28"/>
      <c r="CK713" s="433"/>
      <c r="CM713" s="121"/>
      <c r="CN713" s="241"/>
      <c r="CO713" s="241"/>
      <c r="CP713" s="241"/>
      <c r="CQ713" s="725"/>
      <c r="CR713" s="241"/>
      <c r="CS713" s="433"/>
      <c r="CT713" s="241"/>
      <c r="CU713" s="241"/>
      <c r="CV713" s="241"/>
      <c r="CW713" s="54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1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436"/>
      <c r="FJ713" s="668"/>
      <c r="FK713" s="668"/>
      <c r="FL713" s="668"/>
      <c r="FM713" s="668"/>
      <c r="FN713" s="668"/>
      <c r="FO713" s="668"/>
      <c r="FP713" s="668"/>
      <c r="FQ713" s="668"/>
      <c r="FR713" s="668"/>
      <c r="FS713" s="433"/>
      <c r="FT713" s="433"/>
      <c r="FU713" s="433"/>
      <c r="FV713" s="433"/>
      <c r="FW713" s="433"/>
      <c r="FX713" s="433"/>
      <c r="FY713" s="433"/>
      <c r="FZ713" s="433"/>
      <c r="GA713" s="433"/>
      <c r="GB713" s="433"/>
      <c r="GC713" s="433"/>
      <c r="GD713" s="433"/>
      <c r="GE713" s="433"/>
      <c r="GF713" s="433"/>
      <c r="GG713" s="241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436"/>
      <c r="HJ713" s="65"/>
      <c r="HK713" s="436"/>
      <c r="HL713" s="37"/>
      <c r="HM713" s="65"/>
      <c r="HN713" s="436"/>
      <c r="HO713" s="134"/>
      <c r="HP713" s="25"/>
      <c r="HQ713" s="436"/>
      <c r="HR713" s="45"/>
      <c r="HS713" s="29"/>
      <c r="HT713" s="25"/>
      <c r="HU713" s="25"/>
      <c r="HV713" s="25"/>
      <c r="HX713" s="432"/>
      <c r="IG713" s="432"/>
      <c r="IH713" s="432"/>
      <c r="II713" s="432"/>
      <c r="IJ713" s="432"/>
      <c r="IK713" s="432"/>
      <c r="IL713" s="432"/>
      <c r="IM713" s="432"/>
      <c r="IN713" s="432"/>
      <c r="IO713" s="432"/>
      <c r="IP713" s="432"/>
      <c r="IQ713" s="432"/>
      <c r="IR713" s="432"/>
      <c r="IS713" s="432"/>
      <c r="IT713" s="432"/>
      <c r="IU713" s="432"/>
      <c r="IV713" s="432"/>
      <c r="IW713" s="432"/>
      <c r="IX713" s="432"/>
      <c r="IY713" s="432"/>
      <c r="IZ713" s="432"/>
      <c r="JA713" s="432"/>
      <c r="JB713" s="432"/>
      <c r="JC713" s="432"/>
      <c r="JD713" s="432"/>
      <c r="JE713" s="432"/>
      <c r="JF713" s="432"/>
      <c r="JG713" s="432"/>
      <c r="JH713" s="432"/>
      <c r="JI713" s="432"/>
      <c r="JJ713" s="432"/>
      <c r="JK713" s="432"/>
      <c r="JL713" s="432"/>
      <c r="JM713" s="432"/>
      <c r="JN713" s="432"/>
      <c r="JO713" s="432"/>
      <c r="JP713" s="432"/>
      <c r="JQ713" s="432"/>
      <c r="JR713" s="432"/>
      <c r="JS713" s="432"/>
      <c r="JT713" s="432"/>
      <c r="JU713" s="432"/>
    </row>
    <row r="714" spans="1:281" s="27" customFormat="1" ht="15" hidden="1" customHeight="1" x14ac:dyDescent="0.25">
      <c r="A714" s="432"/>
      <c r="B714" s="242"/>
      <c r="C714" s="29"/>
      <c r="D714" s="25"/>
      <c r="E714" s="29"/>
      <c r="F714" s="25"/>
      <c r="G714" s="121"/>
      <c r="I714" s="29"/>
      <c r="K714" s="52"/>
      <c r="M714" s="25"/>
      <c r="N714" s="55"/>
      <c r="P714" s="29"/>
      <c r="R714" s="29"/>
      <c r="T714" s="21"/>
      <c r="U714" s="21"/>
      <c r="V714" s="83"/>
      <c r="W714" s="83"/>
      <c r="X714" s="21"/>
      <c r="Y714" s="83"/>
      <c r="Z714" s="83"/>
      <c r="AA714" s="21"/>
      <c r="AB714" s="83"/>
      <c r="AC714" s="83"/>
      <c r="AD714" s="21"/>
      <c r="AE714" s="83"/>
      <c r="AF714" s="83"/>
      <c r="AG714" s="21"/>
      <c r="AH714" s="83"/>
      <c r="AI714" s="83"/>
      <c r="AJ714" s="21"/>
      <c r="AK714" s="83"/>
      <c r="AL714" s="83"/>
      <c r="AM714" s="21"/>
      <c r="AN714" s="83"/>
      <c r="AO714" s="83"/>
      <c r="AP714" s="21"/>
      <c r="AQ714" s="83"/>
      <c r="AR714" s="83"/>
      <c r="AS714" s="21"/>
      <c r="AT714" s="25"/>
      <c r="AU714" s="25"/>
      <c r="AV714" s="29"/>
      <c r="AW714" s="25"/>
      <c r="AX714" s="128"/>
      <c r="AY714" s="57"/>
      <c r="AZ714" s="6"/>
      <c r="BA714" s="54"/>
      <c r="BB714" s="54"/>
      <c r="BC714" s="6"/>
      <c r="BD714" s="54"/>
      <c r="BE714" s="54"/>
      <c r="BF714" s="121"/>
      <c r="BG714" s="54"/>
      <c r="BH714" s="28"/>
      <c r="BI714" s="128"/>
      <c r="BJ714" s="54"/>
      <c r="BK714" s="28"/>
      <c r="BL714" s="128"/>
      <c r="BM714" s="54"/>
      <c r="BN714" s="28"/>
      <c r="BO714" s="121"/>
      <c r="BP714" s="132"/>
      <c r="BQ714" s="56"/>
      <c r="BR714" s="25"/>
      <c r="BS714" s="25"/>
      <c r="BU714" s="121"/>
      <c r="BV714" s="25"/>
      <c r="BW714" s="242"/>
      <c r="BX714" s="121"/>
      <c r="BY714" s="25"/>
      <c r="CA714" s="121"/>
      <c r="CB714" s="25"/>
      <c r="CD714" s="121"/>
      <c r="CF714" s="28"/>
      <c r="CH714" s="241"/>
      <c r="CI714" s="28"/>
      <c r="CK714" s="433"/>
      <c r="CM714" s="121"/>
      <c r="CN714" s="241"/>
      <c r="CO714" s="241"/>
      <c r="CP714" s="241"/>
      <c r="CQ714" s="725"/>
      <c r="CR714" s="241"/>
      <c r="CS714" s="433"/>
      <c r="CT714" s="241"/>
      <c r="CU714" s="241"/>
      <c r="CV714" s="241"/>
      <c r="CW714" s="54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1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436"/>
      <c r="FJ714" s="668"/>
      <c r="FK714" s="668"/>
      <c r="FL714" s="668"/>
      <c r="FM714" s="668"/>
      <c r="FN714" s="668"/>
      <c r="FO714" s="668"/>
      <c r="FP714" s="668"/>
      <c r="FQ714" s="668"/>
      <c r="FR714" s="668"/>
      <c r="FS714" s="433"/>
      <c r="FT714" s="433"/>
      <c r="FU714" s="433"/>
      <c r="FV714" s="433"/>
      <c r="FW714" s="433"/>
      <c r="FX714" s="433"/>
      <c r="FY714" s="433"/>
      <c r="FZ714" s="433"/>
      <c r="GA714" s="433"/>
      <c r="GB714" s="433"/>
      <c r="GC714" s="433"/>
      <c r="GD714" s="433"/>
      <c r="GE714" s="433"/>
      <c r="GF714" s="433"/>
      <c r="GG714" s="241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436"/>
      <c r="HJ714" s="65"/>
      <c r="HK714" s="436"/>
      <c r="HL714" s="37"/>
      <c r="HM714" s="65"/>
      <c r="HN714" s="436"/>
      <c r="HO714" s="134"/>
      <c r="HP714" s="25"/>
      <c r="HQ714" s="436"/>
      <c r="HR714" s="45"/>
      <c r="HS714" s="29"/>
      <c r="HT714" s="25"/>
      <c r="HU714" s="25"/>
      <c r="HV714" s="25"/>
      <c r="HX714" s="432"/>
      <c r="IG714" s="432"/>
      <c r="IH714" s="432"/>
      <c r="II714" s="432"/>
      <c r="IJ714" s="432"/>
      <c r="IK714" s="432"/>
      <c r="IL714" s="432"/>
      <c r="IM714" s="432"/>
      <c r="IN714" s="432"/>
      <c r="IO714" s="432"/>
      <c r="IP714" s="432"/>
      <c r="IQ714" s="432"/>
      <c r="IR714" s="432"/>
      <c r="IS714" s="432"/>
      <c r="IT714" s="432"/>
      <c r="IU714" s="432"/>
      <c r="IV714" s="432"/>
      <c r="IW714" s="432"/>
      <c r="IX714" s="432"/>
      <c r="IY714" s="432"/>
      <c r="IZ714" s="432"/>
      <c r="JA714" s="432"/>
      <c r="JB714" s="432"/>
      <c r="JC714" s="432"/>
      <c r="JD714" s="432"/>
      <c r="JE714" s="432"/>
      <c r="JF714" s="432"/>
      <c r="JG714" s="432"/>
      <c r="JH714" s="432"/>
      <c r="JI714" s="432"/>
      <c r="JJ714" s="432"/>
      <c r="JK714" s="432"/>
      <c r="JL714" s="432"/>
      <c r="JM714" s="432"/>
      <c r="JN714" s="432"/>
      <c r="JO714" s="432"/>
      <c r="JP714" s="432"/>
      <c r="JQ714" s="432"/>
      <c r="JR714" s="432"/>
      <c r="JS714" s="432"/>
      <c r="JT714" s="432"/>
      <c r="JU714" s="432"/>
    </row>
    <row r="715" spans="1:281" s="27" customFormat="1" ht="15" hidden="1" customHeight="1" x14ac:dyDescent="0.25">
      <c r="A715" s="432"/>
      <c r="B715" s="242"/>
      <c r="C715" s="29"/>
      <c r="D715" s="25"/>
      <c r="E715" s="29"/>
      <c r="F715" s="25"/>
      <c r="G715" s="121"/>
      <c r="I715" s="29"/>
      <c r="K715" s="52"/>
      <c r="M715" s="25"/>
      <c r="N715" s="55"/>
      <c r="P715" s="29"/>
      <c r="R715" s="29"/>
      <c r="T715" s="21"/>
      <c r="U715" s="21"/>
      <c r="V715" s="83"/>
      <c r="W715" s="83"/>
      <c r="X715" s="21"/>
      <c r="Y715" s="83"/>
      <c r="Z715" s="83"/>
      <c r="AA715" s="21"/>
      <c r="AB715" s="83"/>
      <c r="AC715" s="83"/>
      <c r="AD715" s="21"/>
      <c r="AE715" s="83"/>
      <c r="AF715" s="83"/>
      <c r="AG715" s="21"/>
      <c r="AH715" s="83"/>
      <c r="AI715" s="83"/>
      <c r="AJ715" s="21"/>
      <c r="AK715" s="83"/>
      <c r="AL715" s="83"/>
      <c r="AM715" s="21"/>
      <c r="AN715" s="83"/>
      <c r="AO715" s="83"/>
      <c r="AP715" s="21"/>
      <c r="AQ715" s="83"/>
      <c r="AR715" s="83"/>
      <c r="AS715" s="21"/>
      <c r="AT715" s="25"/>
      <c r="AU715" s="25"/>
      <c r="AV715" s="29"/>
      <c r="AW715" s="25"/>
      <c r="AX715" s="128"/>
      <c r="AY715" s="57"/>
      <c r="AZ715" s="6"/>
      <c r="BA715" s="54"/>
      <c r="BB715" s="54"/>
      <c r="BC715" s="6"/>
      <c r="BD715" s="54"/>
      <c r="BE715" s="54"/>
      <c r="BF715" s="121"/>
      <c r="BG715" s="54"/>
      <c r="BH715" s="28"/>
      <c r="BI715" s="128"/>
      <c r="BJ715" s="54"/>
      <c r="BK715" s="28"/>
      <c r="BL715" s="128"/>
      <c r="BM715" s="54"/>
      <c r="BN715" s="28"/>
      <c r="BO715" s="121"/>
      <c r="BP715" s="132"/>
      <c r="BQ715" s="56"/>
      <c r="BR715" s="25"/>
      <c r="BS715" s="25"/>
      <c r="BU715" s="121"/>
      <c r="BV715" s="25"/>
      <c r="BW715" s="242"/>
      <c r="BX715" s="121"/>
      <c r="BY715" s="25"/>
      <c r="CA715" s="121"/>
      <c r="CB715" s="25"/>
      <c r="CD715" s="121"/>
      <c r="CF715" s="28"/>
      <c r="CH715" s="241"/>
      <c r="CI715" s="28"/>
      <c r="CK715" s="433"/>
      <c r="CM715" s="121"/>
      <c r="CN715" s="241"/>
      <c r="CO715" s="241"/>
      <c r="CP715" s="241"/>
      <c r="CQ715" s="725"/>
      <c r="CR715" s="241"/>
      <c r="CS715" s="433"/>
      <c r="CT715" s="241"/>
      <c r="CU715" s="241"/>
      <c r="CV715" s="241"/>
      <c r="CW715" s="54"/>
      <c r="CX715" s="241"/>
      <c r="CY715" s="241"/>
      <c r="CZ715" s="241"/>
      <c r="DA715" s="241"/>
      <c r="DB715" s="241"/>
      <c r="DC715" s="241"/>
      <c r="DD715" s="241"/>
      <c r="DE715" s="241"/>
      <c r="DF715" s="241"/>
      <c r="DG715" s="241"/>
      <c r="DH715" s="241"/>
      <c r="DI715" s="241"/>
      <c r="DJ715" s="241"/>
      <c r="DK715" s="241"/>
      <c r="DL715" s="241"/>
      <c r="DM715" s="241"/>
      <c r="DN715" s="241"/>
      <c r="DO715" s="241"/>
      <c r="DP715" s="241"/>
      <c r="DQ715" s="241"/>
      <c r="DR715" s="241"/>
      <c r="DS715" s="241"/>
      <c r="DT715" s="241"/>
      <c r="DU715" s="241"/>
      <c r="DV715" s="241"/>
      <c r="DW715" s="241"/>
      <c r="DX715" s="241"/>
      <c r="DY715" s="241"/>
      <c r="DZ715" s="241"/>
      <c r="EA715" s="241"/>
      <c r="EB715" s="241"/>
      <c r="EC715" s="241"/>
      <c r="ED715" s="241"/>
      <c r="EE715" s="241"/>
      <c r="EF715" s="241"/>
      <c r="EG715" s="241"/>
      <c r="EH715" s="241"/>
      <c r="EI715" s="241"/>
      <c r="EJ715" s="241"/>
      <c r="EK715" s="241"/>
      <c r="EL715" s="241"/>
      <c r="EM715" s="241"/>
      <c r="EN715" s="241"/>
      <c r="EO715" s="241"/>
      <c r="EP715" s="241"/>
      <c r="EQ715" s="241"/>
      <c r="ER715" s="241"/>
      <c r="ES715" s="241"/>
      <c r="ET715" s="241"/>
      <c r="EU715" s="241"/>
      <c r="EV715" s="241"/>
      <c r="EW715" s="241"/>
      <c r="EX715" s="241"/>
      <c r="EY715" s="241"/>
      <c r="EZ715" s="241"/>
      <c r="FA715" s="241"/>
      <c r="FB715" s="241"/>
      <c r="FC715" s="241"/>
      <c r="FD715" s="241"/>
      <c r="FE715" s="241"/>
      <c r="FF715" s="241"/>
      <c r="FG715" s="241"/>
      <c r="FH715" s="241"/>
      <c r="FI715" s="436"/>
      <c r="FJ715" s="668"/>
      <c r="FK715" s="668"/>
      <c r="FL715" s="668"/>
      <c r="FM715" s="668"/>
      <c r="FN715" s="668"/>
      <c r="FO715" s="668"/>
      <c r="FP715" s="668"/>
      <c r="FQ715" s="668"/>
      <c r="FR715" s="668"/>
      <c r="FS715" s="433"/>
      <c r="FT715" s="433"/>
      <c r="FU715" s="433"/>
      <c r="FV715" s="433"/>
      <c r="FW715" s="433"/>
      <c r="FX715" s="433"/>
      <c r="FY715" s="433"/>
      <c r="FZ715" s="433"/>
      <c r="GA715" s="433"/>
      <c r="GB715" s="433"/>
      <c r="GC715" s="433"/>
      <c r="GD715" s="433"/>
      <c r="GE715" s="433"/>
      <c r="GF715" s="433"/>
      <c r="GG715" s="241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436"/>
      <c r="HJ715" s="65"/>
      <c r="HK715" s="436"/>
      <c r="HL715" s="37"/>
      <c r="HM715" s="65"/>
      <c r="HN715" s="436"/>
      <c r="HO715" s="134"/>
      <c r="HP715" s="25"/>
      <c r="HQ715" s="436"/>
      <c r="HR715" s="45"/>
      <c r="HS715" s="29"/>
      <c r="HT715" s="25"/>
      <c r="HU715" s="25"/>
      <c r="HV715" s="25"/>
      <c r="HX715" s="432"/>
      <c r="IG715" s="432"/>
      <c r="IH715" s="432"/>
      <c r="II715" s="432"/>
      <c r="IJ715" s="432"/>
      <c r="IK715" s="432"/>
      <c r="IL715" s="432"/>
      <c r="IM715" s="432"/>
      <c r="IN715" s="432"/>
      <c r="IO715" s="432"/>
      <c r="IP715" s="432"/>
      <c r="IQ715" s="432"/>
      <c r="IR715" s="432"/>
      <c r="IS715" s="432"/>
      <c r="IT715" s="432"/>
      <c r="IU715" s="432"/>
      <c r="IV715" s="432"/>
      <c r="IW715" s="432"/>
      <c r="IX715" s="432"/>
      <c r="IY715" s="432"/>
      <c r="IZ715" s="432"/>
      <c r="JA715" s="432"/>
      <c r="JB715" s="432"/>
      <c r="JC715" s="432"/>
      <c r="JD715" s="432"/>
      <c r="JE715" s="432"/>
      <c r="JF715" s="432"/>
      <c r="JG715" s="432"/>
      <c r="JH715" s="432"/>
      <c r="JI715" s="432"/>
      <c r="JJ715" s="432"/>
      <c r="JK715" s="432"/>
      <c r="JL715" s="432"/>
      <c r="JM715" s="432"/>
      <c r="JN715" s="432"/>
      <c r="JO715" s="432"/>
      <c r="JP715" s="432"/>
      <c r="JQ715" s="432"/>
      <c r="JR715" s="432"/>
      <c r="JS715" s="432"/>
      <c r="JT715" s="432"/>
      <c r="JU715" s="432"/>
    </row>
    <row r="716" spans="1:281" s="27" customFormat="1" ht="15" hidden="1" customHeight="1" x14ac:dyDescent="0.25">
      <c r="A716" s="432"/>
      <c r="B716" s="242"/>
      <c r="C716" s="29"/>
      <c r="D716" s="25"/>
      <c r="E716" s="29"/>
      <c r="F716" s="25"/>
      <c r="G716" s="121"/>
      <c r="I716" s="29"/>
      <c r="K716" s="52"/>
      <c r="M716" s="25"/>
      <c r="N716" s="55"/>
      <c r="P716" s="29"/>
      <c r="R716" s="29"/>
      <c r="T716" s="21"/>
      <c r="U716" s="21"/>
      <c r="V716" s="83"/>
      <c r="W716" s="83"/>
      <c r="X716" s="21"/>
      <c r="Y716" s="83"/>
      <c r="Z716" s="83"/>
      <c r="AA716" s="21"/>
      <c r="AB716" s="83"/>
      <c r="AC716" s="83"/>
      <c r="AD716" s="21"/>
      <c r="AE716" s="83"/>
      <c r="AF716" s="83"/>
      <c r="AG716" s="21"/>
      <c r="AH716" s="83"/>
      <c r="AI716" s="83"/>
      <c r="AJ716" s="21"/>
      <c r="AK716" s="83"/>
      <c r="AL716" s="83"/>
      <c r="AM716" s="21"/>
      <c r="AN716" s="83"/>
      <c r="AO716" s="83"/>
      <c r="AP716" s="21"/>
      <c r="AQ716" s="83"/>
      <c r="AR716" s="83"/>
      <c r="AS716" s="21"/>
      <c r="AT716" s="25"/>
      <c r="AU716" s="25"/>
      <c r="AV716" s="29"/>
      <c r="AW716" s="25"/>
      <c r="AX716" s="128"/>
      <c r="AY716" s="57"/>
      <c r="AZ716" s="6"/>
      <c r="BA716" s="54"/>
      <c r="BB716" s="54"/>
      <c r="BC716" s="6"/>
      <c r="BD716" s="54"/>
      <c r="BE716" s="54"/>
      <c r="BF716" s="121"/>
      <c r="BG716" s="54"/>
      <c r="BH716" s="28"/>
      <c r="BI716" s="128"/>
      <c r="BJ716" s="54"/>
      <c r="BK716" s="28"/>
      <c r="BL716" s="128"/>
      <c r="BM716" s="54"/>
      <c r="BN716" s="28"/>
      <c r="BO716" s="121"/>
      <c r="BP716" s="132"/>
      <c r="BQ716" s="56"/>
      <c r="BR716" s="25"/>
      <c r="BS716" s="25"/>
      <c r="BU716" s="121"/>
      <c r="BV716" s="25"/>
      <c r="BW716" s="242"/>
      <c r="BX716" s="121"/>
      <c r="BY716" s="25"/>
      <c r="CA716" s="121"/>
      <c r="CB716" s="25"/>
      <c r="CD716" s="121"/>
      <c r="CF716" s="28"/>
      <c r="CH716" s="241"/>
      <c r="CI716" s="28"/>
      <c r="CK716" s="433"/>
      <c r="CM716" s="121"/>
      <c r="CN716" s="241"/>
      <c r="CO716" s="241"/>
      <c r="CP716" s="241"/>
      <c r="CQ716" s="725"/>
      <c r="CR716" s="241"/>
      <c r="CS716" s="433"/>
      <c r="CT716" s="241"/>
      <c r="CU716" s="241"/>
      <c r="CV716" s="241"/>
      <c r="CW716" s="54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1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436"/>
      <c r="FJ716" s="668"/>
      <c r="FK716" s="668"/>
      <c r="FL716" s="668"/>
      <c r="FM716" s="668"/>
      <c r="FN716" s="668"/>
      <c r="FO716" s="668"/>
      <c r="FP716" s="668"/>
      <c r="FQ716" s="668"/>
      <c r="FR716" s="668"/>
      <c r="FS716" s="433"/>
      <c r="FT716" s="433"/>
      <c r="FU716" s="433"/>
      <c r="FV716" s="433"/>
      <c r="FW716" s="433"/>
      <c r="FX716" s="433"/>
      <c r="FY716" s="433"/>
      <c r="FZ716" s="433"/>
      <c r="GA716" s="433"/>
      <c r="GB716" s="433"/>
      <c r="GC716" s="433"/>
      <c r="GD716" s="433"/>
      <c r="GE716" s="433"/>
      <c r="GF716" s="433"/>
      <c r="GG716" s="241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436"/>
      <c r="HJ716" s="65"/>
      <c r="HK716" s="436"/>
      <c r="HL716" s="37"/>
      <c r="HM716" s="65"/>
      <c r="HN716" s="436"/>
      <c r="HO716" s="134"/>
      <c r="HP716" s="25"/>
      <c r="HQ716" s="436"/>
      <c r="HR716" s="45"/>
      <c r="HS716" s="29"/>
      <c r="HT716" s="25"/>
      <c r="HU716" s="25"/>
      <c r="HV716" s="25"/>
      <c r="HX716" s="432"/>
      <c r="IG716" s="432"/>
      <c r="IH716" s="432"/>
      <c r="II716" s="432"/>
      <c r="IJ716" s="432"/>
      <c r="IK716" s="432"/>
      <c r="IL716" s="432"/>
      <c r="IM716" s="432"/>
      <c r="IN716" s="432"/>
      <c r="IO716" s="432"/>
      <c r="IP716" s="432"/>
      <c r="IQ716" s="432"/>
      <c r="IR716" s="432"/>
      <c r="IS716" s="432"/>
      <c r="IT716" s="432"/>
      <c r="IU716" s="432"/>
      <c r="IV716" s="432"/>
      <c r="IW716" s="432"/>
      <c r="IX716" s="432"/>
      <c r="IY716" s="432"/>
      <c r="IZ716" s="432"/>
      <c r="JA716" s="432"/>
      <c r="JB716" s="432"/>
      <c r="JC716" s="432"/>
      <c r="JD716" s="432"/>
      <c r="JE716" s="432"/>
      <c r="JF716" s="432"/>
      <c r="JG716" s="432"/>
      <c r="JH716" s="432"/>
      <c r="JI716" s="432"/>
      <c r="JJ716" s="432"/>
      <c r="JK716" s="432"/>
      <c r="JL716" s="432"/>
      <c r="JM716" s="432"/>
      <c r="JN716" s="432"/>
      <c r="JO716" s="432"/>
      <c r="JP716" s="432"/>
      <c r="JQ716" s="432"/>
      <c r="JR716" s="432"/>
      <c r="JS716" s="432"/>
      <c r="JT716" s="432"/>
      <c r="JU716" s="432"/>
    </row>
    <row r="717" spans="1:281" s="27" customFormat="1" ht="15" hidden="1" customHeight="1" x14ac:dyDescent="0.25">
      <c r="A717" s="432"/>
      <c r="B717" s="242"/>
      <c r="C717" s="29"/>
      <c r="D717" s="25"/>
      <c r="E717" s="29"/>
      <c r="F717" s="25"/>
      <c r="G717" s="121"/>
      <c r="I717" s="29"/>
      <c r="K717" s="52"/>
      <c r="M717" s="25"/>
      <c r="N717" s="55"/>
      <c r="P717" s="29"/>
      <c r="R717" s="29"/>
      <c r="T717" s="21"/>
      <c r="U717" s="21"/>
      <c r="V717" s="83"/>
      <c r="W717" s="83"/>
      <c r="X717" s="21"/>
      <c r="Y717" s="83"/>
      <c r="Z717" s="83"/>
      <c r="AA717" s="21"/>
      <c r="AB717" s="83"/>
      <c r="AC717" s="83"/>
      <c r="AD717" s="21"/>
      <c r="AE717" s="83"/>
      <c r="AF717" s="83"/>
      <c r="AG717" s="21"/>
      <c r="AH717" s="83"/>
      <c r="AI717" s="83"/>
      <c r="AJ717" s="21"/>
      <c r="AK717" s="83"/>
      <c r="AL717" s="83"/>
      <c r="AM717" s="21"/>
      <c r="AN717" s="83"/>
      <c r="AO717" s="83"/>
      <c r="AP717" s="21"/>
      <c r="AQ717" s="83"/>
      <c r="AR717" s="83"/>
      <c r="AS717" s="21"/>
      <c r="AT717" s="25"/>
      <c r="AU717" s="25"/>
      <c r="AV717" s="29"/>
      <c r="AW717" s="25"/>
      <c r="AX717" s="128"/>
      <c r="AY717" s="57"/>
      <c r="AZ717" s="6"/>
      <c r="BA717" s="54"/>
      <c r="BB717" s="54"/>
      <c r="BC717" s="6"/>
      <c r="BD717" s="54"/>
      <c r="BE717" s="54"/>
      <c r="BF717" s="121"/>
      <c r="BG717" s="54"/>
      <c r="BH717" s="28"/>
      <c r="BI717" s="128"/>
      <c r="BJ717" s="54"/>
      <c r="BK717" s="28"/>
      <c r="BL717" s="128"/>
      <c r="BM717" s="54"/>
      <c r="BN717" s="28"/>
      <c r="BO717" s="121"/>
      <c r="BP717" s="132"/>
      <c r="BQ717" s="56"/>
      <c r="BR717" s="25"/>
      <c r="BS717" s="25"/>
      <c r="BU717" s="121"/>
      <c r="BV717" s="25"/>
      <c r="BW717" s="242"/>
      <c r="BX717" s="121"/>
      <c r="BY717" s="25"/>
      <c r="CA717" s="121"/>
      <c r="CB717" s="25"/>
      <c r="CD717" s="121"/>
      <c r="CF717" s="28"/>
      <c r="CH717" s="241"/>
      <c r="CI717" s="28"/>
      <c r="CK717" s="433"/>
      <c r="CM717" s="121"/>
      <c r="CN717" s="241"/>
      <c r="CO717" s="241"/>
      <c r="CP717" s="241"/>
      <c r="CQ717" s="725"/>
      <c r="CR717" s="241"/>
      <c r="CS717" s="433"/>
      <c r="CT717" s="241"/>
      <c r="CU717" s="241"/>
      <c r="CV717" s="241"/>
      <c r="CW717" s="54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436"/>
      <c r="FJ717" s="668"/>
      <c r="FK717" s="668"/>
      <c r="FL717" s="668"/>
      <c r="FM717" s="668"/>
      <c r="FN717" s="668"/>
      <c r="FO717" s="668"/>
      <c r="FP717" s="668"/>
      <c r="FQ717" s="668"/>
      <c r="FR717" s="668"/>
      <c r="FS717" s="433"/>
      <c r="FT717" s="433"/>
      <c r="FU717" s="433"/>
      <c r="FV717" s="433"/>
      <c r="FW717" s="433"/>
      <c r="FX717" s="433"/>
      <c r="FY717" s="433"/>
      <c r="FZ717" s="433"/>
      <c r="GA717" s="433"/>
      <c r="GB717" s="433"/>
      <c r="GC717" s="433"/>
      <c r="GD717" s="433"/>
      <c r="GE717" s="433"/>
      <c r="GF717" s="433"/>
      <c r="GG717" s="241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436"/>
      <c r="HJ717" s="65"/>
      <c r="HK717" s="436"/>
      <c r="HL717" s="37"/>
      <c r="HM717" s="65"/>
      <c r="HN717" s="436"/>
      <c r="HO717" s="134"/>
      <c r="HP717" s="25"/>
      <c r="HQ717" s="436"/>
      <c r="HR717" s="45"/>
      <c r="HS717" s="29"/>
      <c r="HT717" s="25"/>
      <c r="HU717" s="25"/>
      <c r="HV717" s="25"/>
      <c r="HX717" s="432"/>
      <c r="IG717" s="432"/>
      <c r="IH717" s="432"/>
      <c r="II717" s="432"/>
      <c r="IJ717" s="432"/>
      <c r="IK717" s="432"/>
      <c r="IL717" s="432"/>
      <c r="IM717" s="432"/>
      <c r="IN717" s="432"/>
      <c r="IO717" s="432"/>
      <c r="IP717" s="432"/>
      <c r="IQ717" s="432"/>
      <c r="IR717" s="432"/>
      <c r="IS717" s="432"/>
      <c r="IT717" s="432"/>
      <c r="IU717" s="432"/>
      <c r="IV717" s="432"/>
      <c r="IW717" s="432"/>
      <c r="IX717" s="432"/>
      <c r="IY717" s="432"/>
      <c r="IZ717" s="432"/>
      <c r="JA717" s="432"/>
      <c r="JB717" s="432"/>
      <c r="JC717" s="432"/>
      <c r="JD717" s="432"/>
      <c r="JE717" s="432"/>
      <c r="JF717" s="432"/>
      <c r="JG717" s="432"/>
      <c r="JH717" s="432"/>
      <c r="JI717" s="432"/>
      <c r="JJ717" s="432"/>
      <c r="JK717" s="432"/>
      <c r="JL717" s="432"/>
      <c r="JM717" s="432"/>
      <c r="JN717" s="432"/>
      <c r="JO717" s="432"/>
      <c r="JP717" s="432"/>
      <c r="JQ717" s="432"/>
      <c r="JR717" s="432"/>
      <c r="JS717" s="432"/>
      <c r="JT717" s="432"/>
      <c r="JU717" s="432"/>
    </row>
    <row r="718" spans="1:281" s="27" customFormat="1" ht="15" hidden="1" customHeight="1" x14ac:dyDescent="0.25">
      <c r="A718" s="432"/>
      <c r="B718" s="242"/>
      <c r="C718" s="29"/>
      <c r="D718" s="25"/>
      <c r="E718" s="29"/>
      <c r="F718" s="25"/>
      <c r="G718" s="121"/>
      <c r="I718" s="29"/>
      <c r="K718" s="52"/>
      <c r="M718" s="25"/>
      <c r="N718" s="55"/>
      <c r="P718" s="29"/>
      <c r="R718" s="29"/>
      <c r="T718" s="21"/>
      <c r="U718" s="21"/>
      <c r="V718" s="83"/>
      <c r="W718" s="83"/>
      <c r="X718" s="21"/>
      <c r="Y718" s="83"/>
      <c r="Z718" s="83"/>
      <c r="AA718" s="21"/>
      <c r="AB718" s="83"/>
      <c r="AC718" s="83"/>
      <c r="AD718" s="21"/>
      <c r="AE718" s="83"/>
      <c r="AF718" s="83"/>
      <c r="AG718" s="21"/>
      <c r="AH718" s="83"/>
      <c r="AI718" s="83"/>
      <c r="AJ718" s="21"/>
      <c r="AK718" s="83"/>
      <c r="AL718" s="83"/>
      <c r="AM718" s="21"/>
      <c r="AN718" s="83"/>
      <c r="AO718" s="83"/>
      <c r="AP718" s="21"/>
      <c r="AQ718" s="83"/>
      <c r="AR718" s="83"/>
      <c r="AS718" s="21"/>
      <c r="AT718" s="25"/>
      <c r="AU718" s="25"/>
      <c r="AV718" s="29"/>
      <c r="AW718" s="25"/>
      <c r="AX718" s="128"/>
      <c r="AY718" s="57"/>
      <c r="AZ718" s="6"/>
      <c r="BA718" s="54"/>
      <c r="BB718" s="54"/>
      <c r="BC718" s="6"/>
      <c r="BD718" s="54"/>
      <c r="BE718" s="54"/>
      <c r="BF718" s="121"/>
      <c r="BG718" s="54"/>
      <c r="BH718" s="28"/>
      <c r="BI718" s="128"/>
      <c r="BJ718" s="54"/>
      <c r="BK718" s="28"/>
      <c r="BL718" s="128"/>
      <c r="BM718" s="54"/>
      <c r="BN718" s="28"/>
      <c r="BO718" s="121"/>
      <c r="BP718" s="132"/>
      <c r="BQ718" s="56"/>
      <c r="BR718" s="25"/>
      <c r="BS718" s="25"/>
      <c r="BU718" s="121"/>
      <c r="BV718" s="25"/>
      <c r="BW718" s="242"/>
      <c r="BX718" s="121"/>
      <c r="BY718" s="25"/>
      <c r="CA718" s="121"/>
      <c r="CB718" s="25"/>
      <c r="CD718" s="121"/>
      <c r="CF718" s="28"/>
      <c r="CH718" s="241"/>
      <c r="CI718" s="28"/>
      <c r="CK718" s="433"/>
      <c r="CM718" s="121"/>
      <c r="CN718" s="241"/>
      <c r="CO718" s="241"/>
      <c r="CP718" s="241"/>
      <c r="CQ718" s="725"/>
      <c r="CR718" s="241"/>
      <c r="CS718" s="433"/>
      <c r="CT718" s="241"/>
      <c r="CU718" s="241"/>
      <c r="CV718" s="241"/>
      <c r="CW718" s="54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1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436"/>
      <c r="FJ718" s="668"/>
      <c r="FK718" s="668"/>
      <c r="FL718" s="668"/>
      <c r="FM718" s="668"/>
      <c r="FN718" s="668"/>
      <c r="FO718" s="668"/>
      <c r="FP718" s="668"/>
      <c r="FQ718" s="668"/>
      <c r="FR718" s="668"/>
      <c r="FS718" s="433"/>
      <c r="FT718" s="433"/>
      <c r="FU718" s="433"/>
      <c r="FV718" s="433"/>
      <c r="FW718" s="433"/>
      <c r="FX718" s="433"/>
      <c r="FY718" s="433"/>
      <c r="FZ718" s="433"/>
      <c r="GA718" s="433"/>
      <c r="GB718" s="433"/>
      <c r="GC718" s="433"/>
      <c r="GD718" s="433"/>
      <c r="GE718" s="433"/>
      <c r="GF718" s="433"/>
      <c r="GG718" s="241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436"/>
      <c r="HJ718" s="65"/>
      <c r="HK718" s="436"/>
      <c r="HL718" s="37"/>
      <c r="HM718" s="65"/>
      <c r="HN718" s="436"/>
      <c r="HO718" s="134"/>
      <c r="HP718" s="25"/>
      <c r="HQ718" s="436"/>
      <c r="HR718" s="45"/>
      <c r="HS718" s="29"/>
      <c r="HT718" s="25"/>
      <c r="HU718" s="25"/>
      <c r="HV718" s="25"/>
      <c r="HX718" s="432"/>
      <c r="IG718" s="432"/>
      <c r="IH718" s="432"/>
      <c r="II718" s="432"/>
      <c r="IJ718" s="432"/>
      <c r="IK718" s="432"/>
      <c r="IL718" s="432"/>
      <c r="IM718" s="432"/>
      <c r="IN718" s="432"/>
      <c r="IO718" s="432"/>
      <c r="IP718" s="432"/>
      <c r="IQ718" s="432"/>
      <c r="IR718" s="432"/>
      <c r="IS718" s="432"/>
      <c r="IT718" s="432"/>
      <c r="IU718" s="432"/>
      <c r="IV718" s="432"/>
      <c r="IW718" s="432"/>
      <c r="IX718" s="432"/>
      <c r="IY718" s="432"/>
      <c r="IZ718" s="432"/>
      <c r="JA718" s="432"/>
      <c r="JB718" s="432"/>
      <c r="JC718" s="432"/>
      <c r="JD718" s="432"/>
      <c r="JE718" s="432"/>
      <c r="JF718" s="432"/>
      <c r="JG718" s="432"/>
      <c r="JH718" s="432"/>
      <c r="JI718" s="432"/>
      <c r="JJ718" s="432"/>
      <c r="JK718" s="432"/>
      <c r="JL718" s="432"/>
      <c r="JM718" s="432"/>
      <c r="JN718" s="432"/>
      <c r="JO718" s="432"/>
      <c r="JP718" s="432"/>
      <c r="JQ718" s="432"/>
      <c r="JR718" s="432"/>
      <c r="JS718" s="432"/>
      <c r="JT718" s="432"/>
      <c r="JU718" s="432"/>
    </row>
    <row r="719" spans="1:281" s="27" customFormat="1" ht="15" hidden="1" customHeight="1" x14ac:dyDescent="0.25">
      <c r="A719" s="432"/>
      <c r="B719" s="242"/>
      <c r="C719" s="29"/>
      <c r="D719" s="25"/>
      <c r="E719" s="29"/>
      <c r="F719" s="25"/>
      <c r="G719" s="121"/>
      <c r="I719" s="29"/>
      <c r="K719" s="52"/>
      <c r="M719" s="25"/>
      <c r="N719" s="55"/>
      <c r="P719" s="29"/>
      <c r="R719" s="29"/>
      <c r="T719" s="21"/>
      <c r="U719" s="21"/>
      <c r="V719" s="83"/>
      <c r="W719" s="83"/>
      <c r="X719" s="21"/>
      <c r="Y719" s="83"/>
      <c r="Z719" s="83"/>
      <c r="AA719" s="21"/>
      <c r="AB719" s="83"/>
      <c r="AC719" s="83"/>
      <c r="AD719" s="21"/>
      <c r="AE719" s="83"/>
      <c r="AF719" s="83"/>
      <c r="AG719" s="21"/>
      <c r="AH719" s="83"/>
      <c r="AI719" s="83"/>
      <c r="AJ719" s="21"/>
      <c r="AK719" s="83"/>
      <c r="AL719" s="83"/>
      <c r="AM719" s="21"/>
      <c r="AN719" s="83"/>
      <c r="AO719" s="83"/>
      <c r="AP719" s="21"/>
      <c r="AQ719" s="83"/>
      <c r="AR719" s="83"/>
      <c r="AS719" s="21"/>
      <c r="AT719" s="25"/>
      <c r="AU719" s="25"/>
      <c r="AV719" s="29"/>
      <c r="AW719" s="25"/>
      <c r="AX719" s="128"/>
      <c r="AY719" s="57"/>
      <c r="AZ719" s="6"/>
      <c r="BA719" s="54"/>
      <c r="BB719" s="54"/>
      <c r="BC719" s="6"/>
      <c r="BD719" s="54"/>
      <c r="BE719" s="54"/>
      <c r="BF719" s="121"/>
      <c r="BG719" s="54"/>
      <c r="BH719" s="28"/>
      <c r="BI719" s="128"/>
      <c r="BJ719" s="54"/>
      <c r="BK719" s="28"/>
      <c r="BL719" s="128"/>
      <c r="BM719" s="54"/>
      <c r="BN719" s="28"/>
      <c r="BO719" s="121"/>
      <c r="BP719" s="132"/>
      <c r="BQ719" s="56"/>
      <c r="BR719" s="25"/>
      <c r="BS719" s="25"/>
      <c r="BU719" s="121"/>
      <c r="BV719" s="25"/>
      <c r="BW719" s="242"/>
      <c r="BX719" s="121"/>
      <c r="BY719" s="25"/>
      <c r="CA719" s="121"/>
      <c r="CB719" s="25"/>
      <c r="CD719" s="121"/>
      <c r="CF719" s="28"/>
      <c r="CH719" s="241"/>
      <c r="CI719" s="28"/>
      <c r="CK719" s="433"/>
      <c r="CM719" s="121"/>
      <c r="CN719" s="241"/>
      <c r="CO719" s="241"/>
      <c r="CP719" s="241"/>
      <c r="CQ719" s="725"/>
      <c r="CR719" s="241"/>
      <c r="CS719" s="433"/>
      <c r="CT719" s="241"/>
      <c r="CU719" s="241"/>
      <c r="CV719" s="241"/>
      <c r="CW719" s="54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436"/>
      <c r="FJ719" s="668"/>
      <c r="FK719" s="668"/>
      <c r="FL719" s="668"/>
      <c r="FM719" s="668"/>
      <c r="FN719" s="668"/>
      <c r="FO719" s="668"/>
      <c r="FP719" s="668"/>
      <c r="FQ719" s="668"/>
      <c r="FR719" s="668"/>
      <c r="FS719" s="433"/>
      <c r="FT719" s="433"/>
      <c r="FU719" s="433"/>
      <c r="FV719" s="433"/>
      <c r="FW719" s="433"/>
      <c r="FX719" s="433"/>
      <c r="FY719" s="433"/>
      <c r="FZ719" s="433"/>
      <c r="GA719" s="433"/>
      <c r="GB719" s="433"/>
      <c r="GC719" s="433"/>
      <c r="GD719" s="433"/>
      <c r="GE719" s="433"/>
      <c r="GF719" s="433"/>
      <c r="GG719" s="241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436"/>
      <c r="HJ719" s="65"/>
      <c r="HK719" s="436"/>
      <c r="HL719" s="37"/>
      <c r="HM719" s="65"/>
      <c r="HN719" s="436"/>
      <c r="HO719" s="134"/>
      <c r="HP719" s="25"/>
      <c r="HQ719" s="436"/>
      <c r="HR719" s="45"/>
      <c r="HS719" s="29"/>
      <c r="HT719" s="25"/>
      <c r="HU719" s="25"/>
      <c r="HV719" s="25"/>
      <c r="HX719" s="432"/>
      <c r="IG719" s="432"/>
      <c r="IH719" s="432"/>
      <c r="II719" s="432"/>
      <c r="IJ719" s="432"/>
      <c r="IK719" s="432"/>
      <c r="IL719" s="432"/>
      <c r="IM719" s="432"/>
      <c r="IN719" s="432"/>
      <c r="IO719" s="432"/>
      <c r="IP719" s="432"/>
      <c r="IQ719" s="432"/>
      <c r="IR719" s="432"/>
      <c r="IS719" s="432"/>
      <c r="IT719" s="432"/>
      <c r="IU719" s="432"/>
      <c r="IV719" s="432"/>
      <c r="IW719" s="432"/>
      <c r="IX719" s="432"/>
      <c r="IY719" s="432"/>
      <c r="IZ719" s="432"/>
      <c r="JA719" s="432"/>
      <c r="JB719" s="432"/>
      <c r="JC719" s="432"/>
      <c r="JD719" s="432"/>
      <c r="JE719" s="432"/>
      <c r="JF719" s="432"/>
      <c r="JG719" s="432"/>
      <c r="JH719" s="432"/>
      <c r="JI719" s="432"/>
      <c r="JJ719" s="432"/>
      <c r="JK719" s="432"/>
      <c r="JL719" s="432"/>
      <c r="JM719" s="432"/>
      <c r="JN719" s="432"/>
      <c r="JO719" s="432"/>
      <c r="JP719" s="432"/>
      <c r="JQ719" s="432"/>
      <c r="JR719" s="432"/>
      <c r="JS719" s="432"/>
      <c r="JT719" s="432"/>
      <c r="JU719" s="432"/>
    </row>
    <row r="720" spans="1:281" s="27" customFormat="1" ht="15" hidden="1" customHeight="1" x14ac:dyDescent="0.25">
      <c r="A720" s="432"/>
      <c r="B720" s="242"/>
      <c r="C720" s="29"/>
      <c r="D720" s="25"/>
      <c r="E720" s="29"/>
      <c r="F720" s="25"/>
      <c r="G720" s="121"/>
      <c r="I720" s="29"/>
      <c r="K720" s="52"/>
      <c r="M720" s="25"/>
      <c r="N720" s="55"/>
      <c r="P720" s="29"/>
      <c r="R720" s="29"/>
      <c r="T720" s="21"/>
      <c r="U720" s="21"/>
      <c r="V720" s="83"/>
      <c r="W720" s="83"/>
      <c r="X720" s="21"/>
      <c r="Y720" s="83"/>
      <c r="Z720" s="83"/>
      <c r="AA720" s="21"/>
      <c r="AB720" s="83"/>
      <c r="AC720" s="83"/>
      <c r="AD720" s="21"/>
      <c r="AE720" s="83"/>
      <c r="AF720" s="83"/>
      <c r="AG720" s="21"/>
      <c r="AH720" s="83"/>
      <c r="AI720" s="83"/>
      <c r="AJ720" s="21"/>
      <c r="AK720" s="83"/>
      <c r="AL720" s="83"/>
      <c r="AM720" s="21"/>
      <c r="AN720" s="83"/>
      <c r="AO720" s="83"/>
      <c r="AP720" s="21"/>
      <c r="AQ720" s="83"/>
      <c r="AR720" s="83"/>
      <c r="AS720" s="21"/>
      <c r="AT720" s="25"/>
      <c r="AU720" s="25"/>
      <c r="AV720" s="29"/>
      <c r="AW720" s="25"/>
      <c r="AX720" s="128"/>
      <c r="AY720" s="57"/>
      <c r="AZ720" s="6"/>
      <c r="BA720" s="54"/>
      <c r="BB720" s="54"/>
      <c r="BC720" s="6"/>
      <c r="BD720" s="54"/>
      <c r="BE720" s="54"/>
      <c r="BF720" s="121"/>
      <c r="BG720" s="54"/>
      <c r="BH720" s="28"/>
      <c r="BI720" s="128"/>
      <c r="BJ720" s="54"/>
      <c r="BK720" s="28"/>
      <c r="BL720" s="128"/>
      <c r="BM720" s="54"/>
      <c r="BN720" s="28"/>
      <c r="BO720" s="121"/>
      <c r="BP720" s="132"/>
      <c r="BQ720" s="56"/>
      <c r="BR720" s="25"/>
      <c r="BS720" s="25"/>
      <c r="BU720" s="121"/>
      <c r="BV720" s="25"/>
      <c r="BW720" s="242"/>
      <c r="BX720" s="121"/>
      <c r="BY720" s="25"/>
      <c r="CA720" s="121"/>
      <c r="CB720" s="25"/>
      <c r="CD720" s="121"/>
      <c r="CF720" s="28"/>
      <c r="CH720" s="241"/>
      <c r="CI720" s="28"/>
      <c r="CK720" s="433"/>
      <c r="CM720" s="121"/>
      <c r="CN720" s="241"/>
      <c r="CO720" s="241"/>
      <c r="CP720" s="241"/>
      <c r="CQ720" s="725"/>
      <c r="CR720" s="241"/>
      <c r="CS720" s="433"/>
      <c r="CT720" s="241"/>
      <c r="CU720" s="241"/>
      <c r="CV720" s="241"/>
      <c r="CW720" s="54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436"/>
      <c r="FJ720" s="668"/>
      <c r="FK720" s="668"/>
      <c r="FL720" s="668"/>
      <c r="FM720" s="668"/>
      <c r="FN720" s="668"/>
      <c r="FO720" s="668"/>
      <c r="FP720" s="668"/>
      <c r="FQ720" s="668"/>
      <c r="FR720" s="668"/>
      <c r="FS720" s="433"/>
      <c r="FT720" s="433"/>
      <c r="FU720" s="433"/>
      <c r="FV720" s="433"/>
      <c r="FW720" s="433"/>
      <c r="FX720" s="433"/>
      <c r="FY720" s="433"/>
      <c r="FZ720" s="433"/>
      <c r="GA720" s="433"/>
      <c r="GB720" s="433"/>
      <c r="GC720" s="433"/>
      <c r="GD720" s="433"/>
      <c r="GE720" s="433"/>
      <c r="GF720" s="433"/>
      <c r="GG720" s="241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436"/>
      <c r="HJ720" s="65"/>
      <c r="HK720" s="436"/>
      <c r="HL720" s="37"/>
      <c r="HM720" s="65"/>
      <c r="HN720" s="436"/>
      <c r="HO720" s="134"/>
      <c r="HP720" s="25"/>
      <c r="HQ720" s="436"/>
      <c r="HR720" s="45"/>
      <c r="HS720" s="29"/>
      <c r="HT720" s="25"/>
      <c r="HU720" s="25"/>
      <c r="HV720" s="25"/>
      <c r="HX720" s="432"/>
      <c r="IG720" s="432"/>
      <c r="IH720" s="432"/>
      <c r="II720" s="432"/>
      <c r="IJ720" s="432"/>
      <c r="IK720" s="432"/>
      <c r="IL720" s="432"/>
      <c r="IM720" s="432"/>
      <c r="IN720" s="432"/>
      <c r="IO720" s="432"/>
      <c r="IP720" s="432"/>
      <c r="IQ720" s="432"/>
      <c r="IR720" s="432"/>
      <c r="IS720" s="432"/>
      <c r="IT720" s="432"/>
      <c r="IU720" s="432"/>
      <c r="IV720" s="432"/>
      <c r="IW720" s="432"/>
      <c r="IX720" s="432"/>
      <c r="IY720" s="432"/>
      <c r="IZ720" s="432"/>
      <c r="JA720" s="432"/>
      <c r="JB720" s="432"/>
      <c r="JC720" s="432"/>
      <c r="JD720" s="432"/>
      <c r="JE720" s="432"/>
      <c r="JF720" s="432"/>
      <c r="JG720" s="432"/>
      <c r="JH720" s="432"/>
      <c r="JI720" s="432"/>
      <c r="JJ720" s="432"/>
      <c r="JK720" s="432"/>
      <c r="JL720" s="432"/>
      <c r="JM720" s="432"/>
      <c r="JN720" s="432"/>
      <c r="JO720" s="432"/>
      <c r="JP720" s="432"/>
      <c r="JQ720" s="432"/>
      <c r="JR720" s="432"/>
      <c r="JS720" s="432"/>
      <c r="JT720" s="432"/>
      <c r="JU720" s="432"/>
    </row>
    <row r="721" spans="1:281" s="27" customFormat="1" ht="15" hidden="1" customHeight="1" x14ac:dyDescent="0.25">
      <c r="A721" s="432"/>
      <c r="B721" s="242"/>
      <c r="C721" s="29"/>
      <c r="D721" s="25"/>
      <c r="E721" s="29"/>
      <c r="F721" s="25"/>
      <c r="G721" s="121"/>
      <c r="I721" s="29"/>
      <c r="K721" s="52"/>
      <c r="M721" s="25"/>
      <c r="N721" s="55"/>
      <c r="P721" s="29"/>
      <c r="R721" s="29"/>
      <c r="T721" s="21"/>
      <c r="U721" s="21"/>
      <c r="V721" s="83"/>
      <c r="W721" s="83"/>
      <c r="X721" s="21"/>
      <c r="Y721" s="83"/>
      <c r="Z721" s="83"/>
      <c r="AA721" s="21"/>
      <c r="AB721" s="83"/>
      <c r="AC721" s="83"/>
      <c r="AD721" s="21"/>
      <c r="AE721" s="83"/>
      <c r="AF721" s="83"/>
      <c r="AG721" s="21"/>
      <c r="AH721" s="83"/>
      <c r="AI721" s="83"/>
      <c r="AJ721" s="21"/>
      <c r="AK721" s="83"/>
      <c r="AL721" s="83"/>
      <c r="AM721" s="21"/>
      <c r="AN721" s="83"/>
      <c r="AO721" s="83"/>
      <c r="AP721" s="21"/>
      <c r="AQ721" s="83"/>
      <c r="AR721" s="83"/>
      <c r="AS721" s="21"/>
      <c r="AT721" s="25"/>
      <c r="AU721" s="25"/>
      <c r="AV721" s="29"/>
      <c r="AW721" s="25"/>
      <c r="AX721" s="128"/>
      <c r="AY721" s="57"/>
      <c r="AZ721" s="6"/>
      <c r="BA721" s="54"/>
      <c r="BB721" s="54"/>
      <c r="BC721" s="6"/>
      <c r="BD721" s="54"/>
      <c r="BE721" s="54"/>
      <c r="BF721" s="121"/>
      <c r="BG721" s="54"/>
      <c r="BH721" s="28"/>
      <c r="BI721" s="128"/>
      <c r="BJ721" s="54"/>
      <c r="BK721" s="28"/>
      <c r="BL721" s="128"/>
      <c r="BM721" s="54"/>
      <c r="BN721" s="28"/>
      <c r="BO721" s="121"/>
      <c r="BP721" s="132"/>
      <c r="BQ721" s="56"/>
      <c r="BR721" s="25"/>
      <c r="BS721" s="25"/>
      <c r="BU721" s="121"/>
      <c r="BV721" s="25"/>
      <c r="BW721" s="242"/>
      <c r="BX721" s="121"/>
      <c r="BY721" s="25"/>
      <c r="CA721" s="121"/>
      <c r="CB721" s="25"/>
      <c r="CD721" s="121"/>
      <c r="CF721" s="28"/>
      <c r="CH721" s="241"/>
      <c r="CI721" s="28"/>
      <c r="CK721" s="433"/>
      <c r="CM721" s="121"/>
      <c r="CN721" s="241"/>
      <c r="CO721" s="241"/>
      <c r="CP721" s="241"/>
      <c r="CQ721" s="725"/>
      <c r="CR721" s="241"/>
      <c r="CS721" s="433"/>
      <c r="CT721" s="241"/>
      <c r="CU721" s="241"/>
      <c r="CV721" s="241"/>
      <c r="CW721" s="54"/>
      <c r="CX721" s="241"/>
      <c r="CY721" s="241"/>
      <c r="CZ721" s="241"/>
      <c r="DA721" s="241"/>
      <c r="DB721" s="241"/>
      <c r="DC721" s="241"/>
      <c r="DD721" s="241"/>
      <c r="DE721" s="241"/>
      <c r="DF721" s="241"/>
      <c r="DG721" s="241"/>
      <c r="DH721" s="241"/>
      <c r="DI721" s="241"/>
      <c r="DJ721" s="241"/>
      <c r="DK721" s="241"/>
      <c r="DL721" s="241"/>
      <c r="DM721" s="241"/>
      <c r="DN721" s="241"/>
      <c r="DO721" s="241"/>
      <c r="DP721" s="241"/>
      <c r="DQ721" s="241"/>
      <c r="DR721" s="241"/>
      <c r="DS721" s="241"/>
      <c r="DT721" s="241"/>
      <c r="DU721" s="241"/>
      <c r="DV721" s="241"/>
      <c r="DW721" s="241"/>
      <c r="DX721" s="241"/>
      <c r="DY721" s="241"/>
      <c r="DZ721" s="241"/>
      <c r="EA721" s="241"/>
      <c r="EB721" s="241"/>
      <c r="EC721" s="241"/>
      <c r="ED721" s="241"/>
      <c r="EE721" s="241"/>
      <c r="EF721" s="241"/>
      <c r="EG721" s="241"/>
      <c r="EH721" s="241"/>
      <c r="EI721" s="241"/>
      <c r="EJ721" s="241"/>
      <c r="EK721" s="241"/>
      <c r="EL721" s="241"/>
      <c r="EM721" s="241"/>
      <c r="EN721" s="241"/>
      <c r="EO721" s="241"/>
      <c r="EP721" s="241"/>
      <c r="EQ721" s="241"/>
      <c r="ER721" s="241"/>
      <c r="ES721" s="241"/>
      <c r="ET721" s="241"/>
      <c r="EU721" s="241"/>
      <c r="EV721" s="241"/>
      <c r="EW721" s="241"/>
      <c r="EX721" s="241"/>
      <c r="EY721" s="241"/>
      <c r="EZ721" s="241"/>
      <c r="FA721" s="241"/>
      <c r="FB721" s="241"/>
      <c r="FC721" s="241"/>
      <c r="FD721" s="241"/>
      <c r="FE721" s="241"/>
      <c r="FF721" s="241"/>
      <c r="FG721" s="241"/>
      <c r="FH721" s="241"/>
      <c r="FI721" s="436"/>
      <c r="FJ721" s="668"/>
      <c r="FK721" s="668"/>
      <c r="FL721" s="668"/>
      <c r="FM721" s="668"/>
      <c r="FN721" s="668"/>
      <c r="FO721" s="668"/>
      <c r="FP721" s="668"/>
      <c r="FQ721" s="668"/>
      <c r="FR721" s="668"/>
      <c r="FS721" s="433"/>
      <c r="FT721" s="433"/>
      <c r="FU721" s="433"/>
      <c r="FV721" s="433"/>
      <c r="FW721" s="433"/>
      <c r="FX721" s="433"/>
      <c r="FY721" s="433"/>
      <c r="FZ721" s="433"/>
      <c r="GA721" s="433"/>
      <c r="GB721" s="433"/>
      <c r="GC721" s="433"/>
      <c r="GD721" s="433"/>
      <c r="GE721" s="433"/>
      <c r="GF721" s="433"/>
      <c r="GG721" s="241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436"/>
      <c r="HJ721" s="65"/>
      <c r="HK721" s="436"/>
      <c r="HL721" s="37"/>
      <c r="HM721" s="65"/>
      <c r="HN721" s="436"/>
      <c r="HO721" s="134"/>
      <c r="HP721" s="25"/>
      <c r="HQ721" s="436"/>
      <c r="HR721" s="45"/>
      <c r="HS721" s="29"/>
      <c r="HT721" s="25"/>
      <c r="HU721" s="25"/>
      <c r="HV721" s="25"/>
      <c r="HX721" s="432"/>
      <c r="IG721" s="432"/>
      <c r="IH721" s="432"/>
      <c r="II721" s="432"/>
      <c r="IJ721" s="432"/>
      <c r="IK721" s="432"/>
      <c r="IL721" s="432"/>
      <c r="IM721" s="432"/>
      <c r="IN721" s="432"/>
      <c r="IO721" s="432"/>
      <c r="IP721" s="432"/>
      <c r="IQ721" s="432"/>
      <c r="IR721" s="432"/>
      <c r="IS721" s="432"/>
      <c r="IT721" s="432"/>
      <c r="IU721" s="432"/>
      <c r="IV721" s="432"/>
      <c r="IW721" s="432"/>
      <c r="IX721" s="432"/>
      <c r="IY721" s="432"/>
      <c r="IZ721" s="432"/>
      <c r="JA721" s="432"/>
      <c r="JB721" s="432"/>
      <c r="JC721" s="432"/>
      <c r="JD721" s="432"/>
      <c r="JE721" s="432"/>
      <c r="JF721" s="432"/>
      <c r="JG721" s="432"/>
      <c r="JH721" s="432"/>
      <c r="JI721" s="432"/>
      <c r="JJ721" s="432"/>
      <c r="JK721" s="432"/>
      <c r="JL721" s="432"/>
      <c r="JM721" s="432"/>
      <c r="JN721" s="432"/>
      <c r="JO721" s="432"/>
      <c r="JP721" s="432"/>
      <c r="JQ721" s="432"/>
      <c r="JR721" s="432"/>
      <c r="JS721" s="432"/>
      <c r="JT721" s="432"/>
      <c r="JU721" s="432"/>
    </row>
    <row r="722" spans="1:281" s="27" customFormat="1" ht="15" hidden="1" customHeight="1" x14ac:dyDescent="0.25">
      <c r="A722" s="432"/>
      <c r="B722" s="242"/>
      <c r="C722" s="29"/>
      <c r="D722" s="25"/>
      <c r="E722" s="29"/>
      <c r="F722" s="25"/>
      <c r="G722" s="121"/>
      <c r="I722" s="29"/>
      <c r="K722" s="52"/>
      <c r="M722" s="25"/>
      <c r="N722" s="55"/>
      <c r="P722" s="29"/>
      <c r="R722" s="29"/>
      <c r="T722" s="21"/>
      <c r="U722" s="21"/>
      <c r="V722" s="83"/>
      <c r="W722" s="83"/>
      <c r="X722" s="21"/>
      <c r="Y722" s="83"/>
      <c r="Z722" s="83"/>
      <c r="AA722" s="21"/>
      <c r="AB722" s="83"/>
      <c r="AC722" s="83"/>
      <c r="AD722" s="21"/>
      <c r="AE722" s="83"/>
      <c r="AF722" s="83"/>
      <c r="AG722" s="21"/>
      <c r="AH722" s="83"/>
      <c r="AI722" s="83"/>
      <c r="AJ722" s="21"/>
      <c r="AK722" s="83"/>
      <c r="AL722" s="83"/>
      <c r="AM722" s="21"/>
      <c r="AN722" s="83"/>
      <c r="AO722" s="83"/>
      <c r="AP722" s="21"/>
      <c r="AQ722" s="83"/>
      <c r="AR722" s="83"/>
      <c r="AS722" s="21"/>
      <c r="AT722" s="25"/>
      <c r="AU722" s="25"/>
      <c r="AV722" s="29"/>
      <c r="AW722" s="25"/>
      <c r="AX722" s="128"/>
      <c r="AY722" s="57"/>
      <c r="AZ722" s="6"/>
      <c r="BA722" s="54"/>
      <c r="BB722" s="54"/>
      <c r="BC722" s="6"/>
      <c r="BD722" s="54"/>
      <c r="BE722" s="54"/>
      <c r="BF722" s="121"/>
      <c r="BG722" s="54"/>
      <c r="BH722" s="28"/>
      <c r="BI722" s="128"/>
      <c r="BJ722" s="54"/>
      <c r="BK722" s="28"/>
      <c r="BL722" s="128"/>
      <c r="BM722" s="54"/>
      <c r="BN722" s="28"/>
      <c r="BO722" s="121"/>
      <c r="BP722" s="132"/>
      <c r="BQ722" s="56"/>
      <c r="BR722" s="25"/>
      <c r="BS722" s="25"/>
      <c r="BU722" s="121"/>
      <c r="BV722" s="25"/>
      <c r="BW722" s="242"/>
      <c r="BX722" s="121"/>
      <c r="BY722" s="25"/>
      <c r="CA722" s="121"/>
      <c r="CB722" s="25"/>
      <c r="CD722" s="121"/>
      <c r="CF722" s="28"/>
      <c r="CH722" s="241"/>
      <c r="CI722" s="28"/>
      <c r="CK722" s="433"/>
      <c r="CM722" s="121"/>
      <c r="CN722" s="241"/>
      <c r="CO722" s="241"/>
      <c r="CP722" s="241"/>
      <c r="CQ722" s="725"/>
      <c r="CR722" s="241"/>
      <c r="CS722" s="433"/>
      <c r="CT722" s="241"/>
      <c r="CU722" s="241"/>
      <c r="CV722" s="241"/>
      <c r="CW722" s="54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1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436"/>
      <c r="FJ722" s="668"/>
      <c r="FK722" s="668"/>
      <c r="FL722" s="668"/>
      <c r="FM722" s="668"/>
      <c r="FN722" s="668"/>
      <c r="FO722" s="668"/>
      <c r="FP722" s="668"/>
      <c r="FQ722" s="668"/>
      <c r="FR722" s="668"/>
      <c r="FS722" s="433"/>
      <c r="FT722" s="433"/>
      <c r="FU722" s="433"/>
      <c r="FV722" s="433"/>
      <c r="FW722" s="433"/>
      <c r="FX722" s="433"/>
      <c r="FY722" s="433"/>
      <c r="FZ722" s="433"/>
      <c r="GA722" s="433"/>
      <c r="GB722" s="433"/>
      <c r="GC722" s="433"/>
      <c r="GD722" s="433"/>
      <c r="GE722" s="433"/>
      <c r="GF722" s="433"/>
      <c r="GG722" s="241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436"/>
      <c r="HJ722" s="65"/>
      <c r="HK722" s="436"/>
      <c r="HL722" s="37"/>
      <c r="HM722" s="65"/>
      <c r="HN722" s="436"/>
      <c r="HO722" s="134"/>
      <c r="HP722" s="25"/>
      <c r="HQ722" s="436"/>
      <c r="HR722" s="45"/>
      <c r="HS722" s="29"/>
      <c r="HT722" s="25"/>
      <c r="HU722" s="25"/>
      <c r="HV722" s="25"/>
      <c r="HX722" s="432"/>
      <c r="IG722" s="432"/>
      <c r="IH722" s="432"/>
      <c r="II722" s="432"/>
      <c r="IJ722" s="432"/>
      <c r="IK722" s="432"/>
      <c r="IL722" s="432"/>
      <c r="IM722" s="432"/>
      <c r="IN722" s="432"/>
      <c r="IO722" s="432"/>
      <c r="IP722" s="432"/>
      <c r="IQ722" s="432"/>
      <c r="IR722" s="432"/>
      <c r="IS722" s="432"/>
      <c r="IT722" s="432"/>
      <c r="IU722" s="432"/>
      <c r="IV722" s="432"/>
      <c r="IW722" s="432"/>
      <c r="IX722" s="432"/>
      <c r="IY722" s="432"/>
      <c r="IZ722" s="432"/>
      <c r="JA722" s="432"/>
      <c r="JB722" s="432"/>
      <c r="JC722" s="432"/>
      <c r="JD722" s="432"/>
      <c r="JE722" s="432"/>
      <c r="JF722" s="432"/>
      <c r="JG722" s="432"/>
      <c r="JH722" s="432"/>
      <c r="JI722" s="432"/>
      <c r="JJ722" s="432"/>
      <c r="JK722" s="432"/>
      <c r="JL722" s="432"/>
      <c r="JM722" s="432"/>
      <c r="JN722" s="432"/>
      <c r="JO722" s="432"/>
      <c r="JP722" s="432"/>
      <c r="JQ722" s="432"/>
      <c r="JR722" s="432"/>
      <c r="JS722" s="432"/>
      <c r="JT722" s="432"/>
      <c r="JU722" s="432"/>
    </row>
    <row r="723" spans="1:281" s="27" customFormat="1" ht="15" hidden="1" customHeight="1" x14ac:dyDescent="0.25">
      <c r="A723" s="432"/>
      <c r="B723" s="242"/>
      <c r="C723" s="29"/>
      <c r="D723" s="25"/>
      <c r="E723" s="29"/>
      <c r="F723" s="25"/>
      <c r="G723" s="121"/>
      <c r="I723" s="29"/>
      <c r="K723" s="52"/>
      <c r="M723" s="25"/>
      <c r="N723" s="55"/>
      <c r="P723" s="29"/>
      <c r="R723" s="29"/>
      <c r="T723" s="21"/>
      <c r="U723" s="21"/>
      <c r="V723" s="83"/>
      <c r="W723" s="83"/>
      <c r="X723" s="21"/>
      <c r="Y723" s="83"/>
      <c r="Z723" s="83"/>
      <c r="AA723" s="21"/>
      <c r="AB723" s="83"/>
      <c r="AC723" s="83"/>
      <c r="AD723" s="21"/>
      <c r="AE723" s="83"/>
      <c r="AF723" s="83"/>
      <c r="AG723" s="21"/>
      <c r="AH723" s="83"/>
      <c r="AI723" s="83"/>
      <c r="AJ723" s="21"/>
      <c r="AK723" s="83"/>
      <c r="AL723" s="83"/>
      <c r="AM723" s="21"/>
      <c r="AN723" s="83"/>
      <c r="AO723" s="83"/>
      <c r="AP723" s="21"/>
      <c r="AQ723" s="83"/>
      <c r="AR723" s="83"/>
      <c r="AS723" s="21"/>
      <c r="AT723" s="25"/>
      <c r="AU723" s="25"/>
      <c r="AV723" s="29"/>
      <c r="AW723" s="25"/>
      <c r="AX723" s="128"/>
      <c r="AY723" s="57"/>
      <c r="AZ723" s="6"/>
      <c r="BA723" s="54"/>
      <c r="BB723" s="54"/>
      <c r="BC723" s="6"/>
      <c r="BD723" s="54"/>
      <c r="BE723" s="54"/>
      <c r="BF723" s="121"/>
      <c r="BG723" s="54"/>
      <c r="BH723" s="28"/>
      <c r="BI723" s="128"/>
      <c r="BJ723" s="54"/>
      <c r="BK723" s="28"/>
      <c r="BL723" s="128"/>
      <c r="BM723" s="54"/>
      <c r="BN723" s="28"/>
      <c r="BO723" s="121"/>
      <c r="BP723" s="132"/>
      <c r="BQ723" s="56"/>
      <c r="BR723" s="25"/>
      <c r="BS723" s="25"/>
      <c r="BU723" s="121"/>
      <c r="BV723" s="25"/>
      <c r="BW723" s="242"/>
      <c r="BX723" s="121"/>
      <c r="BY723" s="25"/>
      <c r="CA723" s="121"/>
      <c r="CB723" s="25"/>
      <c r="CD723" s="121"/>
      <c r="CF723" s="28"/>
      <c r="CH723" s="241"/>
      <c r="CI723" s="28"/>
      <c r="CK723" s="433"/>
      <c r="CM723" s="121"/>
      <c r="CN723" s="241"/>
      <c r="CO723" s="241"/>
      <c r="CP723" s="241"/>
      <c r="CQ723" s="725"/>
      <c r="CR723" s="241"/>
      <c r="CS723" s="433"/>
      <c r="CT723" s="241"/>
      <c r="CU723" s="241"/>
      <c r="CV723" s="241"/>
      <c r="CW723" s="54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1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436"/>
      <c r="FJ723" s="668"/>
      <c r="FK723" s="668"/>
      <c r="FL723" s="668"/>
      <c r="FM723" s="668"/>
      <c r="FN723" s="668"/>
      <c r="FO723" s="668"/>
      <c r="FP723" s="668"/>
      <c r="FQ723" s="668"/>
      <c r="FR723" s="668"/>
      <c r="FS723" s="433"/>
      <c r="FT723" s="433"/>
      <c r="FU723" s="433"/>
      <c r="FV723" s="433"/>
      <c r="FW723" s="433"/>
      <c r="FX723" s="433"/>
      <c r="FY723" s="433"/>
      <c r="FZ723" s="433"/>
      <c r="GA723" s="433"/>
      <c r="GB723" s="433"/>
      <c r="GC723" s="433"/>
      <c r="GD723" s="433"/>
      <c r="GE723" s="433"/>
      <c r="GF723" s="433"/>
      <c r="GG723" s="241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436"/>
      <c r="HJ723" s="65"/>
      <c r="HK723" s="436"/>
      <c r="HL723" s="37"/>
      <c r="HM723" s="65"/>
      <c r="HN723" s="436"/>
      <c r="HO723" s="134"/>
      <c r="HP723" s="25"/>
      <c r="HQ723" s="436"/>
      <c r="HR723" s="45"/>
      <c r="HS723" s="29"/>
      <c r="HT723" s="25"/>
      <c r="HU723" s="25"/>
      <c r="HV723" s="25"/>
      <c r="HX723" s="432"/>
      <c r="IG723" s="432"/>
      <c r="IH723" s="432"/>
      <c r="II723" s="432"/>
      <c r="IJ723" s="432"/>
      <c r="IK723" s="432"/>
      <c r="IL723" s="432"/>
      <c r="IM723" s="432"/>
      <c r="IN723" s="432"/>
      <c r="IO723" s="432"/>
      <c r="IP723" s="432"/>
      <c r="IQ723" s="432"/>
      <c r="IR723" s="432"/>
      <c r="IS723" s="432"/>
      <c r="IT723" s="432"/>
      <c r="IU723" s="432"/>
      <c r="IV723" s="432"/>
      <c r="IW723" s="432"/>
      <c r="IX723" s="432"/>
      <c r="IY723" s="432"/>
      <c r="IZ723" s="432"/>
      <c r="JA723" s="432"/>
      <c r="JB723" s="432"/>
      <c r="JC723" s="432"/>
      <c r="JD723" s="432"/>
      <c r="JE723" s="432"/>
      <c r="JF723" s="432"/>
      <c r="JG723" s="432"/>
      <c r="JH723" s="432"/>
      <c r="JI723" s="432"/>
      <c r="JJ723" s="432"/>
      <c r="JK723" s="432"/>
      <c r="JL723" s="432"/>
      <c r="JM723" s="432"/>
      <c r="JN723" s="432"/>
      <c r="JO723" s="432"/>
      <c r="JP723" s="432"/>
      <c r="JQ723" s="432"/>
      <c r="JR723" s="432"/>
      <c r="JS723" s="432"/>
      <c r="JT723" s="432"/>
      <c r="JU723" s="432"/>
    </row>
    <row r="724" spans="1:281" s="27" customFormat="1" ht="15" hidden="1" customHeight="1" x14ac:dyDescent="0.25">
      <c r="A724" s="432"/>
      <c r="B724" s="242"/>
      <c r="C724" s="29"/>
      <c r="D724" s="25"/>
      <c r="E724" s="29"/>
      <c r="F724" s="25"/>
      <c r="G724" s="121"/>
      <c r="I724" s="29"/>
      <c r="K724" s="52"/>
      <c r="M724" s="25"/>
      <c r="N724" s="55"/>
      <c r="P724" s="29"/>
      <c r="R724" s="29"/>
      <c r="T724" s="21"/>
      <c r="U724" s="21"/>
      <c r="V724" s="83"/>
      <c r="W724" s="83"/>
      <c r="X724" s="21"/>
      <c r="Y724" s="83"/>
      <c r="Z724" s="83"/>
      <c r="AA724" s="21"/>
      <c r="AB724" s="83"/>
      <c r="AC724" s="83"/>
      <c r="AD724" s="21"/>
      <c r="AE724" s="83"/>
      <c r="AF724" s="83"/>
      <c r="AG724" s="21"/>
      <c r="AH724" s="83"/>
      <c r="AI724" s="83"/>
      <c r="AJ724" s="21"/>
      <c r="AK724" s="83"/>
      <c r="AL724" s="83"/>
      <c r="AM724" s="21"/>
      <c r="AN724" s="83"/>
      <c r="AO724" s="83"/>
      <c r="AP724" s="21"/>
      <c r="AQ724" s="83"/>
      <c r="AR724" s="83"/>
      <c r="AS724" s="21"/>
      <c r="AT724" s="25"/>
      <c r="AU724" s="25"/>
      <c r="AV724" s="29"/>
      <c r="AW724" s="25"/>
      <c r="AX724" s="128"/>
      <c r="AY724" s="57"/>
      <c r="AZ724" s="6"/>
      <c r="BA724" s="54"/>
      <c r="BB724" s="54"/>
      <c r="BC724" s="6"/>
      <c r="BD724" s="54"/>
      <c r="BE724" s="54"/>
      <c r="BF724" s="121"/>
      <c r="BG724" s="54"/>
      <c r="BH724" s="28"/>
      <c r="BI724" s="128"/>
      <c r="BJ724" s="54"/>
      <c r="BK724" s="28"/>
      <c r="BL724" s="128"/>
      <c r="BM724" s="54"/>
      <c r="BN724" s="28"/>
      <c r="BO724" s="121"/>
      <c r="BP724" s="132"/>
      <c r="BQ724" s="56"/>
      <c r="BR724" s="25"/>
      <c r="BS724" s="25"/>
      <c r="BU724" s="121"/>
      <c r="BV724" s="25"/>
      <c r="BW724" s="242"/>
      <c r="BX724" s="121"/>
      <c r="BY724" s="25"/>
      <c r="CA724" s="121"/>
      <c r="CB724" s="25"/>
      <c r="CD724" s="121"/>
      <c r="CF724" s="28"/>
      <c r="CH724" s="241"/>
      <c r="CI724" s="28"/>
      <c r="CK724" s="433"/>
      <c r="CM724" s="121"/>
      <c r="CN724" s="241"/>
      <c r="CO724" s="241"/>
      <c r="CP724" s="241"/>
      <c r="CQ724" s="725"/>
      <c r="CR724" s="241"/>
      <c r="CS724" s="433"/>
      <c r="CT724" s="241"/>
      <c r="CU724" s="241"/>
      <c r="CV724" s="241"/>
      <c r="CW724" s="54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436"/>
      <c r="FJ724" s="668"/>
      <c r="FK724" s="668"/>
      <c r="FL724" s="668"/>
      <c r="FM724" s="668"/>
      <c r="FN724" s="668"/>
      <c r="FO724" s="668"/>
      <c r="FP724" s="668"/>
      <c r="FQ724" s="668"/>
      <c r="FR724" s="668"/>
      <c r="FS724" s="433"/>
      <c r="FT724" s="433"/>
      <c r="FU724" s="433"/>
      <c r="FV724" s="433"/>
      <c r="FW724" s="433"/>
      <c r="FX724" s="433"/>
      <c r="FY724" s="433"/>
      <c r="FZ724" s="433"/>
      <c r="GA724" s="433"/>
      <c r="GB724" s="433"/>
      <c r="GC724" s="433"/>
      <c r="GD724" s="433"/>
      <c r="GE724" s="433"/>
      <c r="GF724" s="433"/>
      <c r="GG724" s="241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436"/>
      <c r="HJ724" s="65"/>
      <c r="HK724" s="436"/>
      <c r="HL724" s="37"/>
      <c r="HM724" s="65"/>
      <c r="HN724" s="436"/>
      <c r="HO724" s="134"/>
      <c r="HP724" s="25"/>
      <c r="HQ724" s="436"/>
      <c r="HR724" s="45"/>
      <c r="HS724" s="29"/>
      <c r="HT724" s="25"/>
      <c r="HU724" s="25"/>
      <c r="HV724" s="25"/>
      <c r="HX724" s="432"/>
      <c r="IG724" s="432"/>
      <c r="IH724" s="432"/>
      <c r="II724" s="432"/>
      <c r="IJ724" s="432"/>
      <c r="IK724" s="432"/>
      <c r="IL724" s="432"/>
      <c r="IM724" s="432"/>
      <c r="IN724" s="432"/>
      <c r="IO724" s="432"/>
      <c r="IP724" s="432"/>
      <c r="IQ724" s="432"/>
      <c r="IR724" s="432"/>
      <c r="IS724" s="432"/>
      <c r="IT724" s="432"/>
      <c r="IU724" s="432"/>
      <c r="IV724" s="432"/>
      <c r="IW724" s="432"/>
      <c r="IX724" s="432"/>
      <c r="IY724" s="432"/>
      <c r="IZ724" s="432"/>
      <c r="JA724" s="432"/>
      <c r="JB724" s="432"/>
      <c r="JC724" s="432"/>
      <c r="JD724" s="432"/>
      <c r="JE724" s="432"/>
      <c r="JF724" s="432"/>
      <c r="JG724" s="432"/>
      <c r="JH724" s="432"/>
      <c r="JI724" s="432"/>
      <c r="JJ724" s="432"/>
      <c r="JK724" s="432"/>
      <c r="JL724" s="432"/>
      <c r="JM724" s="432"/>
      <c r="JN724" s="432"/>
      <c r="JO724" s="432"/>
      <c r="JP724" s="432"/>
      <c r="JQ724" s="432"/>
      <c r="JR724" s="432"/>
      <c r="JS724" s="432"/>
      <c r="JT724" s="432"/>
      <c r="JU724" s="432"/>
    </row>
    <row r="725" spans="1:281" s="27" customFormat="1" ht="15" hidden="1" customHeight="1" x14ac:dyDescent="0.25">
      <c r="A725" s="432"/>
      <c r="B725" s="242"/>
      <c r="C725" s="29"/>
      <c r="D725" s="25"/>
      <c r="E725" s="29"/>
      <c r="F725" s="25"/>
      <c r="G725" s="121"/>
      <c r="I725" s="29"/>
      <c r="K725" s="52"/>
      <c r="M725" s="25"/>
      <c r="N725" s="55"/>
      <c r="P725" s="29"/>
      <c r="R725" s="29"/>
      <c r="T725" s="21"/>
      <c r="U725" s="21"/>
      <c r="V725" s="83"/>
      <c r="W725" s="83"/>
      <c r="X725" s="21"/>
      <c r="Y725" s="83"/>
      <c r="Z725" s="83"/>
      <c r="AA725" s="21"/>
      <c r="AB725" s="83"/>
      <c r="AC725" s="83"/>
      <c r="AD725" s="21"/>
      <c r="AE725" s="83"/>
      <c r="AF725" s="83"/>
      <c r="AG725" s="21"/>
      <c r="AH725" s="83"/>
      <c r="AI725" s="83"/>
      <c r="AJ725" s="21"/>
      <c r="AK725" s="83"/>
      <c r="AL725" s="83"/>
      <c r="AM725" s="21"/>
      <c r="AN725" s="83"/>
      <c r="AO725" s="83"/>
      <c r="AP725" s="21"/>
      <c r="AQ725" s="83"/>
      <c r="AR725" s="83"/>
      <c r="AS725" s="21"/>
      <c r="AT725" s="25"/>
      <c r="AU725" s="25"/>
      <c r="AV725" s="29"/>
      <c r="AW725" s="25"/>
      <c r="AX725" s="128"/>
      <c r="AY725" s="57"/>
      <c r="AZ725" s="6"/>
      <c r="BA725" s="54"/>
      <c r="BB725" s="54"/>
      <c r="BC725" s="6"/>
      <c r="BD725" s="54"/>
      <c r="BE725" s="54"/>
      <c r="BF725" s="121"/>
      <c r="BG725" s="54"/>
      <c r="BH725" s="28"/>
      <c r="BI725" s="128"/>
      <c r="BJ725" s="54"/>
      <c r="BK725" s="28"/>
      <c r="BL725" s="128"/>
      <c r="BM725" s="54"/>
      <c r="BN725" s="28"/>
      <c r="BO725" s="121"/>
      <c r="BP725" s="132"/>
      <c r="BQ725" s="56"/>
      <c r="BR725" s="25"/>
      <c r="BS725" s="25"/>
      <c r="BU725" s="121"/>
      <c r="BV725" s="25"/>
      <c r="BW725" s="242"/>
      <c r="BX725" s="121"/>
      <c r="BY725" s="25"/>
      <c r="CA725" s="121"/>
      <c r="CB725" s="25"/>
      <c r="CD725" s="121"/>
      <c r="CF725" s="28"/>
      <c r="CH725" s="241"/>
      <c r="CI725" s="28"/>
      <c r="CK725" s="433"/>
      <c r="CM725" s="121"/>
      <c r="CN725" s="241"/>
      <c r="CO725" s="241"/>
      <c r="CP725" s="241"/>
      <c r="CQ725" s="725"/>
      <c r="CR725" s="241"/>
      <c r="CS725" s="433"/>
      <c r="CT725" s="241"/>
      <c r="CU725" s="241"/>
      <c r="CV725" s="241"/>
      <c r="CW725" s="54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1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436"/>
      <c r="FJ725" s="668"/>
      <c r="FK725" s="668"/>
      <c r="FL725" s="668"/>
      <c r="FM725" s="668"/>
      <c r="FN725" s="668"/>
      <c r="FO725" s="668"/>
      <c r="FP725" s="668"/>
      <c r="FQ725" s="668"/>
      <c r="FR725" s="668"/>
      <c r="FS725" s="433"/>
      <c r="FT725" s="433"/>
      <c r="FU725" s="433"/>
      <c r="FV725" s="433"/>
      <c r="FW725" s="433"/>
      <c r="FX725" s="433"/>
      <c r="FY725" s="433"/>
      <c r="FZ725" s="433"/>
      <c r="GA725" s="433"/>
      <c r="GB725" s="433"/>
      <c r="GC725" s="433"/>
      <c r="GD725" s="433"/>
      <c r="GE725" s="433"/>
      <c r="GF725" s="433"/>
      <c r="GG725" s="241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436"/>
      <c r="HJ725" s="65"/>
      <c r="HK725" s="436"/>
      <c r="HL725" s="37"/>
      <c r="HM725" s="65"/>
      <c r="HN725" s="436"/>
      <c r="HO725" s="134"/>
      <c r="HP725" s="25"/>
      <c r="HQ725" s="436"/>
      <c r="HR725" s="45"/>
      <c r="HS725" s="29"/>
      <c r="HT725" s="25"/>
      <c r="HU725" s="25"/>
      <c r="HV725" s="25"/>
      <c r="HX725" s="432"/>
      <c r="IG725" s="432"/>
      <c r="IH725" s="432"/>
      <c r="II725" s="432"/>
      <c r="IJ725" s="432"/>
      <c r="IK725" s="432"/>
      <c r="IL725" s="432"/>
      <c r="IM725" s="432"/>
      <c r="IN725" s="432"/>
      <c r="IO725" s="432"/>
      <c r="IP725" s="432"/>
      <c r="IQ725" s="432"/>
      <c r="IR725" s="432"/>
      <c r="IS725" s="432"/>
      <c r="IT725" s="432"/>
      <c r="IU725" s="432"/>
      <c r="IV725" s="432"/>
      <c r="IW725" s="432"/>
      <c r="IX725" s="432"/>
      <c r="IY725" s="432"/>
      <c r="IZ725" s="432"/>
      <c r="JA725" s="432"/>
      <c r="JB725" s="432"/>
      <c r="JC725" s="432"/>
      <c r="JD725" s="432"/>
      <c r="JE725" s="432"/>
      <c r="JF725" s="432"/>
      <c r="JG725" s="432"/>
      <c r="JH725" s="432"/>
      <c r="JI725" s="432"/>
      <c r="JJ725" s="432"/>
      <c r="JK725" s="432"/>
      <c r="JL725" s="432"/>
      <c r="JM725" s="432"/>
      <c r="JN725" s="432"/>
      <c r="JO725" s="432"/>
      <c r="JP725" s="432"/>
      <c r="JQ725" s="432"/>
      <c r="JR725" s="432"/>
      <c r="JS725" s="432"/>
      <c r="JT725" s="432"/>
      <c r="JU725" s="432"/>
    </row>
    <row r="726" spans="1:281" s="27" customFormat="1" ht="15" hidden="1" customHeight="1" x14ac:dyDescent="0.25">
      <c r="A726" s="432"/>
      <c r="B726" s="242"/>
      <c r="C726" s="29"/>
      <c r="D726" s="25"/>
      <c r="E726" s="29"/>
      <c r="F726" s="25"/>
      <c r="G726" s="121"/>
      <c r="I726" s="29"/>
      <c r="K726" s="52"/>
      <c r="M726" s="25"/>
      <c r="N726" s="55"/>
      <c r="P726" s="29"/>
      <c r="R726" s="29"/>
      <c r="T726" s="21"/>
      <c r="U726" s="21"/>
      <c r="V726" s="83"/>
      <c r="W726" s="83"/>
      <c r="X726" s="21"/>
      <c r="Y726" s="83"/>
      <c r="Z726" s="83"/>
      <c r="AA726" s="21"/>
      <c r="AB726" s="83"/>
      <c r="AC726" s="83"/>
      <c r="AD726" s="21"/>
      <c r="AE726" s="83"/>
      <c r="AF726" s="83"/>
      <c r="AG726" s="21"/>
      <c r="AH726" s="83"/>
      <c r="AI726" s="83"/>
      <c r="AJ726" s="21"/>
      <c r="AK726" s="83"/>
      <c r="AL726" s="83"/>
      <c r="AM726" s="21"/>
      <c r="AN726" s="83"/>
      <c r="AO726" s="83"/>
      <c r="AP726" s="21"/>
      <c r="AQ726" s="83"/>
      <c r="AR726" s="83"/>
      <c r="AS726" s="21"/>
      <c r="AT726" s="25"/>
      <c r="AU726" s="25"/>
      <c r="AV726" s="29"/>
      <c r="AW726" s="25"/>
      <c r="AX726" s="128"/>
      <c r="AY726" s="57"/>
      <c r="AZ726" s="6"/>
      <c r="BA726" s="54"/>
      <c r="BB726" s="54"/>
      <c r="BC726" s="6"/>
      <c r="BD726" s="54"/>
      <c r="BE726" s="54"/>
      <c r="BF726" s="121"/>
      <c r="BG726" s="54"/>
      <c r="BH726" s="28"/>
      <c r="BI726" s="128"/>
      <c r="BJ726" s="54"/>
      <c r="BK726" s="28"/>
      <c r="BL726" s="128"/>
      <c r="BM726" s="54"/>
      <c r="BN726" s="28"/>
      <c r="BO726" s="121"/>
      <c r="BP726" s="132"/>
      <c r="BQ726" s="56"/>
      <c r="BR726" s="25"/>
      <c r="BS726" s="25"/>
      <c r="BU726" s="121"/>
      <c r="BV726" s="25"/>
      <c r="BW726" s="242"/>
      <c r="BX726" s="121"/>
      <c r="BY726" s="25"/>
      <c r="CA726" s="121"/>
      <c r="CB726" s="25"/>
      <c r="CD726" s="121"/>
      <c r="CF726" s="28"/>
      <c r="CH726" s="241"/>
      <c r="CI726" s="28"/>
      <c r="CK726" s="433"/>
      <c r="CM726" s="121"/>
      <c r="CN726" s="241"/>
      <c r="CO726" s="241"/>
      <c r="CP726" s="241"/>
      <c r="CQ726" s="725"/>
      <c r="CR726" s="241"/>
      <c r="CS726" s="433"/>
      <c r="CT726" s="241"/>
      <c r="CU726" s="241"/>
      <c r="CV726" s="241"/>
      <c r="CW726" s="54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1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436"/>
      <c r="FJ726" s="668"/>
      <c r="FK726" s="668"/>
      <c r="FL726" s="668"/>
      <c r="FM726" s="668"/>
      <c r="FN726" s="668"/>
      <c r="FO726" s="668"/>
      <c r="FP726" s="668"/>
      <c r="FQ726" s="668"/>
      <c r="FR726" s="668"/>
      <c r="FS726" s="433"/>
      <c r="FT726" s="433"/>
      <c r="FU726" s="433"/>
      <c r="FV726" s="433"/>
      <c r="FW726" s="433"/>
      <c r="FX726" s="433"/>
      <c r="FY726" s="433"/>
      <c r="FZ726" s="433"/>
      <c r="GA726" s="433"/>
      <c r="GB726" s="433"/>
      <c r="GC726" s="433"/>
      <c r="GD726" s="433"/>
      <c r="GE726" s="433"/>
      <c r="GF726" s="433"/>
      <c r="GG726" s="241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436"/>
      <c r="HJ726" s="65"/>
      <c r="HK726" s="436"/>
      <c r="HL726" s="37"/>
      <c r="HM726" s="65"/>
      <c r="HN726" s="436"/>
      <c r="HO726" s="134"/>
      <c r="HP726" s="25"/>
      <c r="HQ726" s="436"/>
      <c r="HR726" s="45"/>
      <c r="HS726" s="29"/>
      <c r="HT726" s="25"/>
      <c r="HU726" s="25"/>
      <c r="HV726" s="25"/>
      <c r="HX726" s="432"/>
      <c r="IG726" s="432"/>
      <c r="IH726" s="432"/>
      <c r="II726" s="432"/>
      <c r="IJ726" s="432"/>
      <c r="IK726" s="432"/>
      <c r="IL726" s="432"/>
      <c r="IM726" s="432"/>
      <c r="IN726" s="432"/>
      <c r="IO726" s="432"/>
      <c r="IP726" s="432"/>
      <c r="IQ726" s="432"/>
      <c r="IR726" s="432"/>
      <c r="IS726" s="432"/>
      <c r="IT726" s="432"/>
      <c r="IU726" s="432"/>
      <c r="IV726" s="432"/>
      <c r="IW726" s="432"/>
      <c r="IX726" s="432"/>
      <c r="IY726" s="432"/>
      <c r="IZ726" s="432"/>
      <c r="JA726" s="432"/>
      <c r="JB726" s="432"/>
      <c r="JC726" s="432"/>
      <c r="JD726" s="432"/>
      <c r="JE726" s="432"/>
      <c r="JF726" s="432"/>
      <c r="JG726" s="432"/>
      <c r="JH726" s="432"/>
      <c r="JI726" s="432"/>
      <c r="JJ726" s="432"/>
      <c r="JK726" s="432"/>
      <c r="JL726" s="432"/>
      <c r="JM726" s="432"/>
      <c r="JN726" s="432"/>
      <c r="JO726" s="432"/>
      <c r="JP726" s="432"/>
      <c r="JQ726" s="432"/>
      <c r="JR726" s="432"/>
      <c r="JS726" s="432"/>
      <c r="JT726" s="432"/>
      <c r="JU726" s="432"/>
    </row>
    <row r="727" spans="1:281" s="27" customFormat="1" ht="15" hidden="1" customHeight="1" x14ac:dyDescent="0.25">
      <c r="A727" s="432"/>
      <c r="B727" s="242"/>
      <c r="C727" s="29"/>
      <c r="D727" s="25"/>
      <c r="E727" s="29"/>
      <c r="F727" s="25"/>
      <c r="G727" s="121"/>
      <c r="I727" s="29"/>
      <c r="K727" s="52"/>
      <c r="M727" s="25"/>
      <c r="N727" s="55"/>
      <c r="P727" s="29"/>
      <c r="R727" s="29"/>
      <c r="T727" s="21"/>
      <c r="U727" s="21"/>
      <c r="V727" s="83"/>
      <c r="W727" s="83"/>
      <c r="X727" s="21"/>
      <c r="Y727" s="83"/>
      <c r="Z727" s="83"/>
      <c r="AA727" s="21"/>
      <c r="AB727" s="83"/>
      <c r="AC727" s="83"/>
      <c r="AD727" s="21"/>
      <c r="AE727" s="83"/>
      <c r="AF727" s="83"/>
      <c r="AG727" s="21"/>
      <c r="AH727" s="83"/>
      <c r="AI727" s="83"/>
      <c r="AJ727" s="21"/>
      <c r="AK727" s="83"/>
      <c r="AL727" s="83"/>
      <c r="AM727" s="21"/>
      <c r="AN727" s="83"/>
      <c r="AO727" s="83"/>
      <c r="AP727" s="21"/>
      <c r="AQ727" s="83"/>
      <c r="AR727" s="83"/>
      <c r="AS727" s="21"/>
      <c r="AT727" s="25"/>
      <c r="AU727" s="25"/>
      <c r="AV727" s="29"/>
      <c r="AW727" s="25"/>
      <c r="AX727" s="128"/>
      <c r="AY727" s="57"/>
      <c r="AZ727" s="6"/>
      <c r="BA727" s="54"/>
      <c r="BB727" s="54"/>
      <c r="BC727" s="6"/>
      <c r="BD727" s="54"/>
      <c r="BE727" s="54"/>
      <c r="BF727" s="121"/>
      <c r="BG727" s="54"/>
      <c r="BH727" s="28"/>
      <c r="BI727" s="128"/>
      <c r="BJ727" s="54"/>
      <c r="BK727" s="28"/>
      <c r="BL727" s="128"/>
      <c r="BM727" s="54"/>
      <c r="BN727" s="28"/>
      <c r="BO727" s="121"/>
      <c r="BP727" s="132"/>
      <c r="BQ727" s="56"/>
      <c r="BR727" s="25"/>
      <c r="BS727" s="25"/>
      <c r="BU727" s="121"/>
      <c r="BV727" s="25"/>
      <c r="BW727" s="242"/>
      <c r="BX727" s="121"/>
      <c r="BY727" s="25"/>
      <c r="CA727" s="121"/>
      <c r="CB727" s="25"/>
      <c r="CD727" s="121"/>
      <c r="CF727" s="28"/>
      <c r="CH727" s="241"/>
      <c r="CI727" s="28"/>
      <c r="CK727" s="433"/>
      <c r="CM727" s="121"/>
      <c r="CN727" s="241"/>
      <c r="CO727" s="241"/>
      <c r="CP727" s="241"/>
      <c r="CQ727" s="725"/>
      <c r="CR727" s="241"/>
      <c r="CS727" s="433"/>
      <c r="CT727" s="241"/>
      <c r="CU727" s="241"/>
      <c r="CV727" s="241"/>
      <c r="CW727" s="54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1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436"/>
      <c r="FJ727" s="668"/>
      <c r="FK727" s="668"/>
      <c r="FL727" s="668"/>
      <c r="FM727" s="668"/>
      <c r="FN727" s="668"/>
      <c r="FO727" s="668"/>
      <c r="FP727" s="668"/>
      <c r="FQ727" s="668"/>
      <c r="FR727" s="668"/>
      <c r="FS727" s="433"/>
      <c r="FT727" s="433"/>
      <c r="FU727" s="433"/>
      <c r="FV727" s="433"/>
      <c r="FW727" s="433"/>
      <c r="FX727" s="433"/>
      <c r="FY727" s="433"/>
      <c r="FZ727" s="433"/>
      <c r="GA727" s="433"/>
      <c r="GB727" s="433"/>
      <c r="GC727" s="433"/>
      <c r="GD727" s="433"/>
      <c r="GE727" s="433"/>
      <c r="GF727" s="433"/>
      <c r="GG727" s="241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436"/>
      <c r="HJ727" s="65"/>
      <c r="HK727" s="436"/>
      <c r="HL727" s="37"/>
      <c r="HM727" s="65"/>
      <c r="HN727" s="436"/>
      <c r="HO727" s="134"/>
      <c r="HP727" s="25"/>
      <c r="HQ727" s="436"/>
      <c r="HR727" s="45"/>
      <c r="HS727" s="29"/>
      <c r="HT727" s="25"/>
      <c r="HU727" s="25"/>
      <c r="HV727" s="25"/>
      <c r="HX727" s="432"/>
      <c r="IG727" s="432"/>
      <c r="IH727" s="432"/>
      <c r="II727" s="432"/>
      <c r="IJ727" s="432"/>
      <c r="IK727" s="432"/>
      <c r="IL727" s="432"/>
      <c r="IM727" s="432"/>
      <c r="IN727" s="432"/>
      <c r="IO727" s="432"/>
      <c r="IP727" s="432"/>
      <c r="IQ727" s="432"/>
      <c r="IR727" s="432"/>
      <c r="IS727" s="432"/>
      <c r="IT727" s="432"/>
      <c r="IU727" s="432"/>
      <c r="IV727" s="432"/>
      <c r="IW727" s="432"/>
      <c r="IX727" s="432"/>
      <c r="IY727" s="432"/>
      <c r="IZ727" s="432"/>
      <c r="JA727" s="432"/>
      <c r="JB727" s="432"/>
      <c r="JC727" s="432"/>
      <c r="JD727" s="432"/>
      <c r="JE727" s="432"/>
      <c r="JF727" s="432"/>
      <c r="JG727" s="432"/>
      <c r="JH727" s="432"/>
      <c r="JI727" s="432"/>
      <c r="JJ727" s="432"/>
      <c r="JK727" s="432"/>
      <c r="JL727" s="432"/>
      <c r="JM727" s="432"/>
      <c r="JN727" s="432"/>
      <c r="JO727" s="432"/>
      <c r="JP727" s="432"/>
      <c r="JQ727" s="432"/>
      <c r="JR727" s="432"/>
      <c r="JS727" s="432"/>
      <c r="JT727" s="432"/>
      <c r="JU727" s="432"/>
    </row>
    <row r="728" spans="1:281" s="27" customFormat="1" ht="15" hidden="1" customHeight="1" x14ac:dyDescent="0.25">
      <c r="A728" s="432"/>
      <c r="B728" s="242"/>
      <c r="C728" s="29"/>
      <c r="D728" s="25"/>
      <c r="E728" s="29"/>
      <c r="F728" s="25"/>
      <c r="G728" s="121"/>
      <c r="I728" s="29"/>
      <c r="K728" s="52"/>
      <c r="M728" s="25"/>
      <c r="N728" s="55"/>
      <c r="P728" s="29"/>
      <c r="R728" s="29"/>
      <c r="T728" s="21"/>
      <c r="U728" s="21"/>
      <c r="V728" s="83"/>
      <c r="W728" s="83"/>
      <c r="X728" s="21"/>
      <c r="Y728" s="83"/>
      <c r="Z728" s="83"/>
      <c r="AA728" s="21"/>
      <c r="AB728" s="83"/>
      <c r="AC728" s="83"/>
      <c r="AD728" s="21"/>
      <c r="AE728" s="83"/>
      <c r="AF728" s="83"/>
      <c r="AG728" s="21"/>
      <c r="AH728" s="83"/>
      <c r="AI728" s="83"/>
      <c r="AJ728" s="21"/>
      <c r="AK728" s="83"/>
      <c r="AL728" s="83"/>
      <c r="AM728" s="21"/>
      <c r="AN728" s="83"/>
      <c r="AO728" s="83"/>
      <c r="AP728" s="21"/>
      <c r="AQ728" s="83"/>
      <c r="AR728" s="83"/>
      <c r="AS728" s="21"/>
      <c r="AT728" s="25"/>
      <c r="AU728" s="25"/>
      <c r="AV728" s="29"/>
      <c r="AW728" s="25"/>
      <c r="AX728" s="128"/>
      <c r="AY728" s="57"/>
      <c r="AZ728" s="6"/>
      <c r="BA728" s="54"/>
      <c r="BB728" s="54"/>
      <c r="BC728" s="6"/>
      <c r="BD728" s="54"/>
      <c r="BE728" s="54"/>
      <c r="BF728" s="121"/>
      <c r="BG728" s="54"/>
      <c r="BH728" s="28"/>
      <c r="BI728" s="128"/>
      <c r="BJ728" s="54"/>
      <c r="BK728" s="28"/>
      <c r="BL728" s="128"/>
      <c r="BM728" s="54"/>
      <c r="BN728" s="28"/>
      <c r="BO728" s="121"/>
      <c r="BP728" s="132"/>
      <c r="BQ728" s="56"/>
      <c r="BR728" s="25"/>
      <c r="BS728" s="25"/>
      <c r="BU728" s="121"/>
      <c r="BV728" s="25"/>
      <c r="BW728" s="242"/>
      <c r="BX728" s="121"/>
      <c r="BY728" s="25"/>
      <c r="CA728" s="121"/>
      <c r="CB728" s="25"/>
      <c r="CD728" s="121"/>
      <c r="CF728" s="28"/>
      <c r="CH728" s="241"/>
      <c r="CI728" s="28"/>
      <c r="CK728" s="433"/>
      <c r="CM728" s="121"/>
      <c r="CN728" s="241"/>
      <c r="CO728" s="241"/>
      <c r="CP728" s="241"/>
      <c r="CQ728" s="725"/>
      <c r="CR728" s="241"/>
      <c r="CS728" s="433"/>
      <c r="CT728" s="241"/>
      <c r="CU728" s="241"/>
      <c r="CV728" s="241"/>
      <c r="CW728" s="54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1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436"/>
      <c r="FJ728" s="668"/>
      <c r="FK728" s="668"/>
      <c r="FL728" s="668"/>
      <c r="FM728" s="668"/>
      <c r="FN728" s="668"/>
      <c r="FO728" s="668"/>
      <c r="FP728" s="668"/>
      <c r="FQ728" s="668"/>
      <c r="FR728" s="668"/>
      <c r="FS728" s="433"/>
      <c r="FT728" s="433"/>
      <c r="FU728" s="433"/>
      <c r="FV728" s="433"/>
      <c r="FW728" s="433"/>
      <c r="FX728" s="433"/>
      <c r="FY728" s="433"/>
      <c r="FZ728" s="433"/>
      <c r="GA728" s="433"/>
      <c r="GB728" s="433"/>
      <c r="GC728" s="433"/>
      <c r="GD728" s="433"/>
      <c r="GE728" s="433"/>
      <c r="GF728" s="433"/>
      <c r="GG728" s="241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436"/>
      <c r="HJ728" s="65"/>
      <c r="HK728" s="436"/>
      <c r="HL728" s="37"/>
      <c r="HM728" s="65"/>
      <c r="HN728" s="436"/>
      <c r="HO728" s="134"/>
      <c r="HP728" s="25"/>
      <c r="HQ728" s="436"/>
      <c r="HR728" s="45"/>
      <c r="HS728" s="29"/>
      <c r="HT728" s="25"/>
      <c r="HU728" s="25"/>
      <c r="HV728" s="25"/>
      <c r="HX728" s="432"/>
      <c r="IG728" s="432"/>
      <c r="IH728" s="432"/>
      <c r="II728" s="432"/>
      <c r="IJ728" s="432"/>
      <c r="IK728" s="432"/>
      <c r="IL728" s="432"/>
      <c r="IM728" s="432"/>
      <c r="IN728" s="432"/>
      <c r="IO728" s="432"/>
      <c r="IP728" s="432"/>
      <c r="IQ728" s="432"/>
      <c r="IR728" s="432"/>
      <c r="IS728" s="432"/>
      <c r="IT728" s="432"/>
      <c r="IU728" s="432"/>
      <c r="IV728" s="432"/>
      <c r="IW728" s="432"/>
      <c r="IX728" s="432"/>
      <c r="IY728" s="432"/>
      <c r="IZ728" s="432"/>
      <c r="JA728" s="432"/>
      <c r="JB728" s="432"/>
      <c r="JC728" s="432"/>
      <c r="JD728" s="432"/>
      <c r="JE728" s="432"/>
      <c r="JF728" s="432"/>
      <c r="JG728" s="432"/>
      <c r="JH728" s="432"/>
      <c r="JI728" s="432"/>
      <c r="JJ728" s="432"/>
      <c r="JK728" s="432"/>
      <c r="JL728" s="432"/>
      <c r="JM728" s="432"/>
      <c r="JN728" s="432"/>
      <c r="JO728" s="432"/>
      <c r="JP728" s="432"/>
      <c r="JQ728" s="432"/>
      <c r="JR728" s="432"/>
      <c r="JS728" s="432"/>
      <c r="JT728" s="432"/>
      <c r="JU728" s="432"/>
    </row>
    <row r="729" spans="1:281" s="27" customFormat="1" ht="15" hidden="1" customHeight="1" x14ac:dyDescent="0.25">
      <c r="A729" s="432"/>
      <c r="B729" s="242"/>
      <c r="C729" s="29"/>
      <c r="D729" s="25"/>
      <c r="E729" s="29"/>
      <c r="F729" s="25"/>
      <c r="G729" s="121"/>
      <c r="I729" s="29"/>
      <c r="K729" s="52"/>
      <c r="M729" s="25"/>
      <c r="N729" s="55"/>
      <c r="P729" s="29"/>
      <c r="R729" s="29"/>
      <c r="T729" s="21"/>
      <c r="U729" s="21"/>
      <c r="V729" s="83"/>
      <c r="W729" s="83"/>
      <c r="X729" s="21"/>
      <c r="Y729" s="83"/>
      <c r="Z729" s="83"/>
      <c r="AA729" s="21"/>
      <c r="AB729" s="83"/>
      <c r="AC729" s="83"/>
      <c r="AD729" s="21"/>
      <c r="AE729" s="83"/>
      <c r="AF729" s="83"/>
      <c r="AG729" s="21"/>
      <c r="AH729" s="83"/>
      <c r="AI729" s="83"/>
      <c r="AJ729" s="21"/>
      <c r="AK729" s="83"/>
      <c r="AL729" s="83"/>
      <c r="AM729" s="21"/>
      <c r="AN729" s="83"/>
      <c r="AO729" s="83"/>
      <c r="AP729" s="21"/>
      <c r="AQ729" s="83"/>
      <c r="AR729" s="83"/>
      <c r="AS729" s="21"/>
      <c r="AT729" s="25"/>
      <c r="AU729" s="25"/>
      <c r="AV729" s="29"/>
      <c r="AW729" s="25"/>
      <c r="AX729" s="128"/>
      <c r="AY729" s="57"/>
      <c r="AZ729" s="6"/>
      <c r="BA729" s="54"/>
      <c r="BB729" s="54"/>
      <c r="BC729" s="6"/>
      <c r="BD729" s="54"/>
      <c r="BE729" s="54"/>
      <c r="BF729" s="121"/>
      <c r="BG729" s="54"/>
      <c r="BH729" s="28"/>
      <c r="BI729" s="128"/>
      <c r="BJ729" s="54"/>
      <c r="BK729" s="28"/>
      <c r="BL729" s="128"/>
      <c r="BM729" s="54"/>
      <c r="BN729" s="28"/>
      <c r="BO729" s="121"/>
      <c r="BP729" s="132"/>
      <c r="BQ729" s="56"/>
      <c r="BR729" s="25"/>
      <c r="BS729" s="25"/>
      <c r="BU729" s="121"/>
      <c r="BV729" s="25"/>
      <c r="BW729" s="242"/>
      <c r="BX729" s="121"/>
      <c r="BY729" s="25"/>
      <c r="CA729" s="121"/>
      <c r="CB729" s="25"/>
      <c r="CD729" s="121"/>
      <c r="CF729" s="28"/>
      <c r="CH729" s="241"/>
      <c r="CI729" s="28"/>
      <c r="CK729" s="433"/>
      <c r="CM729" s="121"/>
      <c r="CN729" s="241"/>
      <c r="CO729" s="241"/>
      <c r="CP729" s="241"/>
      <c r="CQ729" s="725"/>
      <c r="CR729" s="241"/>
      <c r="CS729" s="433"/>
      <c r="CT729" s="241"/>
      <c r="CU729" s="241"/>
      <c r="CV729" s="241"/>
      <c r="CW729" s="54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1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436"/>
      <c r="FJ729" s="668"/>
      <c r="FK729" s="668"/>
      <c r="FL729" s="668"/>
      <c r="FM729" s="668"/>
      <c r="FN729" s="668"/>
      <c r="FO729" s="668"/>
      <c r="FP729" s="668"/>
      <c r="FQ729" s="668"/>
      <c r="FR729" s="668"/>
      <c r="FS729" s="433"/>
      <c r="FT729" s="433"/>
      <c r="FU729" s="433"/>
      <c r="FV729" s="433"/>
      <c r="FW729" s="433"/>
      <c r="FX729" s="433"/>
      <c r="FY729" s="433"/>
      <c r="FZ729" s="433"/>
      <c r="GA729" s="433"/>
      <c r="GB729" s="433"/>
      <c r="GC729" s="433"/>
      <c r="GD729" s="433"/>
      <c r="GE729" s="433"/>
      <c r="GF729" s="433"/>
      <c r="GG729" s="241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436"/>
      <c r="HJ729" s="65"/>
      <c r="HK729" s="436"/>
      <c r="HL729" s="37"/>
      <c r="HM729" s="65"/>
      <c r="HN729" s="436"/>
      <c r="HO729" s="134"/>
      <c r="HP729" s="25"/>
      <c r="HQ729" s="436"/>
      <c r="HR729" s="45"/>
      <c r="HS729" s="29"/>
      <c r="HT729" s="25"/>
      <c r="HU729" s="25"/>
      <c r="HV729" s="25"/>
      <c r="HX729" s="432"/>
      <c r="IG729" s="432"/>
      <c r="IH729" s="432"/>
      <c r="II729" s="432"/>
      <c r="IJ729" s="432"/>
      <c r="IK729" s="432"/>
      <c r="IL729" s="432"/>
      <c r="IM729" s="432"/>
      <c r="IN729" s="432"/>
      <c r="IO729" s="432"/>
      <c r="IP729" s="432"/>
      <c r="IQ729" s="432"/>
      <c r="IR729" s="432"/>
      <c r="IS729" s="432"/>
      <c r="IT729" s="432"/>
      <c r="IU729" s="432"/>
      <c r="IV729" s="432"/>
      <c r="IW729" s="432"/>
      <c r="IX729" s="432"/>
      <c r="IY729" s="432"/>
      <c r="IZ729" s="432"/>
      <c r="JA729" s="432"/>
      <c r="JB729" s="432"/>
      <c r="JC729" s="432"/>
      <c r="JD729" s="432"/>
      <c r="JE729" s="432"/>
      <c r="JF729" s="432"/>
      <c r="JG729" s="432"/>
      <c r="JH729" s="432"/>
      <c r="JI729" s="432"/>
      <c r="JJ729" s="432"/>
      <c r="JK729" s="432"/>
      <c r="JL729" s="432"/>
      <c r="JM729" s="432"/>
      <c r="JN729" s="432"/>
      <c r="JO729" s="432"/>
      <c r="JP729" s="432"/>
      <c r="JQ729" s="432"/>
      <c r="JR729" s="432"/>
      <c r="JS729" s="432"/>
      <c r="JT729" s="432"/>
      <c r="JU729" s="432"/>
    </row>
    <row r="730" spans="1:281" s="27" customFormat="1" ht="15" hidden="1" customHeight="1" x14ac:dyDescent="0.25">
      <c r="A730" s="432"/>
      <c r="B730" s="242"/>
      <c r="C730" s="29"/>
      <c r="D730" s="25"/>
      <c r="E730" s="29"/>
      <c r="F730" s="25"/>
      <c r="G730" s="121"/>
      <c r="I730" s="29"/>
      <c r="K730" s="52"/>
      <c r="M730" s="25"/>
      <c r="N730" s="55"/>
      <c r="P730" s="29"/>
      <c r="R730" s="29"/>
      <c r="T730" s="21"/>
      <c r="U730" s="21"/>
      <c r="V730" s="83"/>
      <c r="W730" s="83"/>
      <c r="X730" s="21"/>
      <c r="Y730" s="83"/>
      <c r="Z730" s="83"/>
      <c r="AA730" s="21"/>
      <c r="AB730" s="83"/>
      <c r="AC730" s="83"/>
      <c r="AD730" s="21"/>
      <c r="AE730" s="83"/>
      <c r="AF730" s="83"/>
      <c r="AG730" s="21"/>
      <c r="AH730" s="83"/>
      <c r="AI730" s="83"/>
      <c r="AJ730" s="21"/>
      <c r="AK730" s="83"/>
      <c r="AL730" s="83"/>
      <c r="AM730" s="21"/>
      <c r="AN730" s="83"/>
      <c r="AO730" s="83"/>
      <c r="AP730" s="21"/>
      <c r="AQ730" s="83"/>
      <c r="AR730" s="83"/>
      <c r="AS730" s="21"/>
      <c r="AT730" s="25"/>
      <c r="AU730" s="25"/>
      <c r="AV730" s="29"/>
      <c r="AW730" s="25"/>
      <c r="AX730" s="128"/>
      <c r="AY730" s="57"/>
      <c r="AZ730" s="6"/>
      <c r="BA730" s="54"/>
      <c r="BB730" s="54"/>
      <c r="BC730" s="6"/>
      <c r="BD730" s="54"/>
      <c r="BE730" s="54"/>
      <c r="BF730" s="121"/>
      <c r="BG730" s="54"/>
      <c r="BH730" s="28"/>
      <c r="BI730" s="128"/>
      <c r="BJ730" s="54"/>
      <c r="BK730" s="28"/>
      <c r="BL730" s="128"/>
      <c r="BM730" s="54"/>
      <c r="BN730" s="28"/>
      <c r="BO730" s="121"/>
      <c r="BP730" s="132"/>
      <c r="BQ730" s="56"/>
      <c r="BR730" s="25"/>
      <c r="BS730" s="25"/>
      <c r="BU730" s="121"/>
      <c r="BV730" s="25"/>
      <c r="BW730" s="242"/>
      <c r="BX730" s="121"/>
      <c r="BY730" s="25"/>
      <c r="CA730" s="121"/>
      <c r="CB730" s="25"/>
      <c r="CD730" s="121"/>
      <c r="CF730" s="28"/>
      <c r="CH730" s="241"/>
      <c r="CI730" s="28"/>
      <c r="CK730" s="433"/>
      <c r="CM730" s="121"/>
      <c r="CN730" s="241"/>
      <c r="CO730" s="241"/>
      <c r="CP730" s="241"/>
      <c r="CQ730" s="725"/>
      <c r="CR730" s="241"/>
      <c r="CS730" s="433"/>
      <c r="CT730" s="241"/>
      <c r="CU730" s="241"/>
      <c r="CV730" s="241"/>
      <c r="CW730" s="54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436"/>
      <c r="FJ730" s="668"/>
      <c r="FK730" s="668"/>
      <c r="FL730" s="668"/>
      <c r="FM730" s="668"/>
      <c r="FN730" s="668"/>
      <c r="FO730" s="668"/>
      <c r="FP730" s="668"/>
      <c r="FQ730" s="668"/>
      <c r="FR730" s="668"/>
      <c r="FS730" s="433"/>
      <c r="FT730" s="433"/>
      <c r="FU730" s="433"/>
      <c r="FV730" s="433"/>
      <c r="FW730" s="433"/>
      <c r="FX730" s="433"/>
      <c r="FY730" s="433"/>
      <c r="FZ730" s="433"/>
      <c r="GA730" s="433"/>
      <c r="GB730" s="433"/>
      <c r="GC730" s="433"/>
      <c r="GD730" s="433"/>
      <c r="GE730" s="433"/>
      <c r="GF730" s="433"/>
      <c r="GG730" s="241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436"/>
      <c r="HJ730" s="65"/>
      <c r="HK730" s="436"/>
      <c r="HL730" s="37"/>
      <c r="HM730" s="65"/>
      <c r="HN730" s="436"/>
      <c r="HO730" s="134"/>
      <c r="HP730" s="25"/>
      <c r="HQ730" s="436"/>
      <c r="HR730" s="45"/>
      <c r="HS730" s="29"/>
      <c r="HT730" s="25"/>
      <c r="HU730" s="25"/>
      <c r="HV730" s="25"/>
      <c r="HX730" s="432"/>
      <c r="IG730" s="432"/>
      <c r="IH730" s="432"/>
      <c r="II730" s="432"/>
      <c r="IJ730" s="432"/>
      <c r="IK730" s="432"/>
      <c r="IL730" s="432"/>
      <c r="IM730" s="432"/>
      <c r="IN730" s="432"/>
      <c r="IO730" s="432"/>
      <c r="IP730" s="432"/>
      <c r="IQ730" s="432"/>
      <c r="IR730" s="432"/>
      <c r="IS730" s="432"/>
      <c r="IT730" s="432"/>
      <c r="IU730" s="432"/>
      <c r="IV730" s="432"/>
      <c r="IW730" s="432"/>
      <c r="IX730" s="432"/>
      <c r="IY730" s="432"/>
      <c r="IZ730" s="432"/>
      <c r="JA730" s="432"/>
      <c r="JB730" s="432"/>
      <c r="JC730" s="432"/>
      <c r="JD730" s="432"/>
      <c r="JE730" s="432"/>
      <c r="JF730" s="432"/>
      <c r="JG730" s="432"/>
      <c r="JH730" s="432"/>
      <c r="JI730" s="432"/>
      <c r="JJ730" s="432"/>
      <c r="JK730" s="432"/>
      <c r="JL730" s="432"/>
      <c r="JM730" s="432"/>
      <c r="JN730" s="432"/>
      <c r="JO730" s="432"/>
      <c r="JP730" s="432"/>
      <c r="JQ730" s="432"/>
      <c r="JR730" s="432"/>
      <c r="JS730" s="432"/>
      <c r="JT730" s="432"/>
      <c r="JU730" s="432"/>
    </row>
    <row r="731" spans="1:281" s="27" customFormat="1" ht="15" hidden="1" customHeight="1" x14ac:dyDescent="0.25">
      <c r="A731" s="432"/>
      <c r="B731" s="242"/>
      <c r="C731" s="29"/>
      <c r="D731" s="25"/>
      <c r="E731" s="29"/>
      <c r="F731" s="25"/>
      <c r="G731" s="121"/>
      <c r="I731" s="29"/>
      <c r="K731" s="52"/>
      <c r="M731" s="25"/>
      <c r="N731" s="55"/>
      <c r="P731" s="29"/>
      <c r="R731" s="29"/>
      <c r="T731" s="21"/>
      <c r="U731" s="21"/>
      <c r="V731" s="83"/>
      <c r="W731" s="83"/>
      <c r="X731" s="21"/>
      <c r="Y731" s="83"/>
      <c r="Z731" s="83"/>
      <c r="AA731" s="21"/>
      <c r="AB731" s="83"/>
      <c r="AC731" s="83"/>
      <c r="AD731" s="21"/>
      <c r="AE731" s="83"/>
      <c r="AF731" s="83"/>
      <c r="AG731" s="21"/>
      <c r="AH731" s="83"/>
      <c r="AI731" s="83"/>
      <c r="AJ731" s="21"/>
      <c r="AK731" s="83"/>
      <c r="AL731" s="83"/>
      <c r="AM731" s="21"/>
      <c r="AN731" s="83"/>
      <c r="AO731" s="83"/>
      <c r="AP731" s="21"/>
      <c r="AQ731" s="83"/>
      <c r="AR731" s="83"/>
      <c r="AS731" s="21"/>
      <c r="AT731" s="25"/>
      <c r="AU731" s="25"/>
      <c r="AV731" s="29"/>
      <c r="AW731" s="25"/>
      <c r="AX731" s="128"/>
      <c r="AY731" s="57"/>
      <c r="AZ731" s="6"/>
      <c r="BA731" s="54"/>
      <c r="BB731" s="54"/>
      <c r="BC731" s="6"/>
      <c r="BD731" s="54"/>
      <c r="BE731" s="54"/>
      <c r="BF731" s="121"/>
      <c r="BG731" s="54"/>
      <c r="BH731" s="28"/>
      <c r="BI731" s="128"/>
      <c r="BJ731" s="54"/>
      <c r="BK731" s="28"/>
      <c r="BL731" s="128"/>
      <c r="BM731" s="54"/>
      <c r="BN731" s="28"/>
      <c r="BO731" s="121"/>
      <c r="BP731" s="132"/>
      <c r="BQ731" s="56"/>
      <c r="BR731" s="25"/>
      <c r="BS731" s="25"/>
      <c r="BU731" s="121"/>
      <c r="BV731" s="25"/>
      <c r="BW731" s="242"/>
      <c r="BX731" s="121"/>
      <c r="BY731" s="25"/>
      <c r="CA731" s="121"/>
      <c r="CB731" s="25"/>
      <c r="CD731" s="121"/>
      <c r="CF731" s="28"/>
      <c r="CH731" s="241"/>
      <c r="CI731" s="28"/>
      <c r="CK731" s="433"/>
      <c r="CM731" s="121"/>
      <c r="CN731" s="241"/>
      <c r="CO731" s="241"/>
      <c r="CP731" s="241"/>
      <c r="CQ731" s="725"/>
      <c r="CR731" s="241"/>
      <c r="CS731" s="433"/>
      <c r="CT731" s="241"/>
      <c r="CU731" s="241"/>
      <c r="CV731" s="241"/>
      <c r="CW731" s="54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1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436"/>
      <c r="FJ731" s="668"/>
      <c r="FK731" s="668"/>
      <c r="FL731" s="668"/>
      <c r="FM731" s="668"/>
      <c r="FN731" s="668"/>
      <c r="FO731" s="668"/>
      <c r="FP731" s="668"/>
      <c r="FQ731" s="668"/>
      <c r="FR731" s="668"/>
      <c r="FS731" s="433"/>
      <c r="FT731" s="433"/>
      <c r="FU731" s="433"/>
      <c r="FV731" s="433"/>
      <c r="FW731" s="433"/>
      <c r="FX731" s="433"/>
      <c r="FY731" s="433"/>
      <c r="FZ731" s="433"/>
      <c r="GA731" s="433"/>
      <c r="GB731" s="433"/>
      <c r="GC731" s="433"/>
      <c r="GD731" s="433"/>
      <c r="GE731" s="433"/>
      <c r="GF731" s="433"/>
      <c r="GG731" s="241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436"/>
      <c r="HJ731" s="65"/>
      <c r="HK731" s="436"/>
      <c r="HL731" s="37"/>
      <c r="HM731" s="65"/>
      <c r="HN731" s="436"/>
      <c r="HO731" s="134"/>
      <c r="HP731" s="25"/>
      <c r="HQ731" s="436"/>
      <c r="HR731" s="45"/>
      <c r="HS731" s="29"/>
      <c r="HT731" s="25"/>
      <c r="HU731" s="25"/>
      <c r="HV731" s="25"/>
      <c r="HX731" s="432"/>
      <c r="IG731" s="432"/>
      <c r="IH731" s="432"/>
      <c r="II731" s="432"/>
      <c r="IJ731" s="432"/>
      <c r="IK731" s="432"/>
      <c r="IL731" s="432"/>
      <c r="IM731" s="432"/>
      <c r="IN731" s="432"/>
      <c r="IO731" s="432"/>
      <c r="IP731" s="432"/>
      <c r="IQ731" s="432"/>
      <c r="IR731" s="432"/>
      <c r="IS731" s="432"/>
      <c r="IT731" s="432"/>
      <c r="IU731" s="432"/>
      <c r="IV731" s="432"/>
      <c r="IW731" s="432"/>
      <c r="IX731" s="432"/>
      <c r="IY731" s="432"/>
      <c r="IZ731" s="432"/>
      <c r="JA731" s="432"/>
      <c r="JB731" s="432"/>
      <c r="JC731" s="432"/>
      <c r="JD731" s="432"/>
      <c r="JE731" s="432"/>
      <c r="JF731" s="432"/>
      <c r="JG731" s="432"/>
      <c r="JH731" s="432"/>
      <c r="JI731" s="432"/>
      <c r="JJ731" s="432"/>
      <c r="JK731" s="432"/>
      <c r="JL731" s="432"/>
      <c r="JM731" s="432"/>
      <c r="JN731" s="432"/>
      <c r="JO731" s="432"/>
      <c r="JP731" s="432"/>
      <c r="JQ731" s="432"/>
      <c r="JR731" s="432"/>
      <c r="JS731" s="432"/>
      <c r="JT731" s="432"/>
      <c r="JU731" s="432"/>
    </row>
    <row r="732" spans="1:281" s="27" customFormat="1" ht="15" hidden="1" customHeight="1" x14ac:dyDescent="0.25">
      <c r="A732" s="432"/>
      <c r="B732" s="242"/>
      <c r="C732" s="29"/>
      <c r="D732" s="25"/>
      <c r="E732" s="29"/>
      <c r="F732" s="25"/>
      <c r="G732" s="121"/>
      <c r="I732" s="29"/>
      <c r="K732" s="52"/>
      <c r="M732" s="25"/>
      <c r="N732" s="55"/>
      <c r="P732" s="29"/>
      <c r="R732" s="29"/>
      <c r="T732" s="21"/>
      <c r="U732" s="21"/>
      <c r="V732" s="83"/>
      <c r="W732" s="83"/>
      <c r="X732" s="21"/>
      <c r="Y732" s="83"/>
      <c r="Z732" s="83"/>
      <c r="AA732" s="21"/>
      <c r="AB732" s="83"/>
      <c r="AC732" s="83"/>
      <c r="AD732" s="21"/>
      <c r="AE732" s="83"/>
      <c r="AF732" s="83"/>
      <c r="AG732" s="21"/>
      <c r="AH732" s="83"/>
      <c r="AI732" s="83"/>
      <c r="AJ732" s="21"/>
      <c r="AK732" s="83"/>
      <c r="AL732" s="83"/>
      <c r="AM732" s="21"/>
      <c r="AN732" s="83"/>
      <c r="AO732" s="83"/>
      <c r="AP732" s="21"/>
      <c r="AQ732" s="83"/>
      <c r="AR732" s="83"/>
      <c r="AS732" s="21"/>
      <c r="AT732" s="25"/>
      <c r="AU732" s="25"/>
      <c r="AV732" s="29"/>
      <c r="AW732" s="25"/>
      <c r="AX732" s="128"/>
      <c r="AY732" s="57"/>
      <c r="AZ732" s="6"/>
      <c r="BA732" s="54"/>
      <c r="BB732" s="54"/>
      <c r="BC732" s="6"/>
      <c r="BD732" s="54"/>
      <c r="BE732" s="54"/>
      <c r="BF732" s="121"/>
      <c r="BG732" s="54"/>
      <c r="BH732" s="28"/>
      <c r="BI732" s="128"/>
      <c r="BJ732" s="54"/>
      <c r="BK732" s="28"/>
      <c r="BL732" s="128"/>
      <c r="BM732" s="54"/>
      <c r="BN732" s="28"/>
      <c r="BO732" s="121"/>
      <c r="BP732" s="132"/>
      <c r="BQ732" s="56"/>
      <c r="BR732" s="25"/>
      <c r="BS732" s="25"/>
      <c r="BU732" s="121"/>
      <c r="BV732" s="25"/>
      <c r="BW732" s="242"/>
      <c r="BX732" s="121"/>
      <c r="BY732" s="25"/>
      <c r="CA732" s="121"/>
      <c r="CB732" s="25"/>
      <c r="CD732" s="121"/>
      <c r="CF732" s="28"/>
      <c r="CH732" s="241"/>
      <c r="CI732" s="28"/>
      <c r="CK732" s="433"/>
      <c r="CM732" s="121"/>
      <c r="CN732" s="241"/>
      <c r="CO732" s="241"/>
      <c r="CP732" s="241"/>
      <c r="CQ732" s="725"/>
      <c r="CR732" s="241"/>
      <c r="CS732" s="433"/>
      <c r="CT732" s="241"/>
      <c r="CU732" s="241"/>
      <c r="CV732" s="241"/>
      <c r="CW732" s="54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1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436"/>
      <c r="FJ732" s="668"/>
      <c r="FK732" s="668"/>
      <c r="FL732" s="668"/>
      <c r="FM732" s="668"/>
      <c r="FN732" s="668"/>
      <c r="FO732" s="668"/>
      <c r="FP732" s="668"/>
      <c r="FQ732" s="668"/>
      <c r="FR732" s="668"/>
      <c r="FS732" s="433"/>
      <c r="FT732" s="433"/>
      <c r="FU732" s="433"/>
      <c r="FV732" s="433"/>
      <c r="FW732" s="433"/>
      <c r="FX732" s="433"/>
      <c r="FY732" s="433"/>
      <c r="FZ732" s="433"/>
      <c r="GA732" s="433"/>
      <c r="GB732" s="433"/>
      <c r="GC732" s="433"/>
      <c r="GD732" s="433"/>
      <c r="GE732" s="433"/>
      <c r="GF732" s="433"/>
      <c r="GG732" s="255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436"/>
      <c r="HJ732" s="65"/>
      <c r="HK732" s="436"/>
      <c r="HL732" s="37"/>
      <c r="HM732" s="65"/>
      <c r="HN732" s="436"/>
      <c r="HO732" s="134"/>
      <c r="HP732" s="25"/>
      <c r="HQ732" s="436"/>
      <c r="HR732" s="45"/>
      <c r="HS732" s="29"/>
      <c r="HT732" s="25"/>
      <c r="HU732" s="25"/>
      <c r="HV732" s="25"/>
      <c r="HX732" s="432"/>
      <c r="IG732" s="432"/>
      <c r="IH732" s="432"/>
      <c r="II732" s="432"/>
      <c r="IJ732" s="432"/>
      <c r="IK732" s="432"/>
      <c r="IL732" s="432"/>
      <c r="IM732" s="432"/>
      <c r="IN732" s="432"/>
      <c r="IO732" s="432"/>
      <c r="IP732" s="432"/>
      <c r="IQ732" s="432"/>
      <c r="IR732" s="432"/>
      <c r="IS732" s="432"/>
      <c r="IT732" s="432"/>
      <c r="IU732" s="432"/>
      <c r="IV732" s="432"/>
      <c r="IW732" s="432"/>
      <c r="IX732" s="432"/>
      <c r="IY732" s="432"/>
      <c r="IZ732" s="432"/>
      <c r="JA732" s="432"/>
      <c r="JB732" s="432"/>
      <c r="JC732" s="432"/>
      <c r="JD732" s="432"/>
      <c r="JE732" s="432"/>
      <c r="JF732" s="432"/>
      <c r="JG732" s="432"/>
      <c r="JH732" s="432"/>
      <c r="JI732" s="432"/>
      <c r="JJ732" s="432"/>
      <c r="JK732" s="432"/>
      <c r="JL732" s="432"/>
      <c r="JM732" s="432"/>
      <c r="JN732" s="432"/>
      <c r="JO732" s="432"/>
      <c r="JP732" s="432"/>
      <c r="JQ732" s="432"/>
      <c r="JR732" s="432"/>
      <c r="JS732" s="432"/>
      <c r="JT732" s="432"/>
      <c r="JU732" s="432"/>
    </row>
    <row r="733" spans="1:281" s="27" customFormat="1" ht="15" hidden="1" customHeight="1" x14ac:dyDescent="0.25">
      <c r="A733" s="432"/>
      <c r="B733" s="242"/>
      <c r="C733" s="29"/>
      <c r="D733" s="25"/>
      <c r="E733" s="29"/>
      <c r="F733" s="25"/>
      <c r="G733" s="121"/>
      <c r="I733" s="29"/>
      <c r="K733" s="52"/>
      <c r="M733" s="25"/>
      <c r="N733" s="55"/>
      <c r="P733" s="29"/>
      <c r="R733" s="29"/>
      <c r="T733" s="21"/>
      <c r="U733" s="21"/>
      <c r="V733" s="83"/>
      <c r="W733" s="83"/>
      <c r="X733" s="21"/>
      <c r="Y733" s="83"/>
      <c r="Z733" s="83"/>
      <c r="AA733" s="21"/>
      <c r="AB733" s="83"/>
      <c r="AC733" s="83"/>
      <c r="AD733" s="21"/>
      <c r="AE733" s="83"/>
      <c r="AF733" s="83"/>
      <c r="AG733" s="21"/>
      <c r="AH733" s="83"/>
      <c r="AI733" s="83"/>
      <c r="AJ733" s="21"/>
      <c r="AK733" s="83"/>
      <c r="AL733" s="83"/>
      <c r="AM733" s="21"/>
      <c r="AN733" s="83"/>
      <c r="AO733" s="83"/>
      <c r="AP733" s="21"/>
      <c r="AQ733" s="83"/>
      <c r="AR733" s="83"/>
      <c r="AS733" s="21"/>
      <c r="AT733" s="25"/>
      <c r="AU733" s="25"/>
      <c r="AV733" s="29"/>
      <c r="AW733" s="25"/>
      <c r="AX733" s="128"/>
      <c r="AY733" s="57"/>
      <c r="AZ733" s="6"/>
      <c r="BA733" s="54"/>
      <c r="BB733" s="54"/>
      <c r="BC733" s="6"/>
      <c r="BD733" s="54"/>
      <c r="BE733" s="54"/>
      <c r="BF733" s="121"/>
      <c r="BG733" s="54"/>
      <c r="BH733" s="28"/>
      <c r="BI733" s="128"/>
      <c r="BJ733" s="54"/>
      <c r="BK733" s="28"/>
      <c r="BL733" s="128"/>
      <c r="BM733" s="54"/>
      <c r="BN733" s="28"/>
      <c r="BO733" s="121"/>
      <c r="BP733" s="132"/>
      <c r="BQ733" s="56"/>
      <c r="BR733" s="25"/>
      <c r="BS733" s="25"/>
      <c r="BU733" s="121"/>
      <c r="BV733" s="25"/>
      <c r="BW733" s="242"/>
      <c r="BX733" s="121"/>
      <c r="BY733" s="25"/>
      <c r="CA733" s="121"/>
      <c r="CB733" s="25"/>
      <c r="CD733" s="121"/>
      <c r="CF733" s="28"/>
      <c r="CH733" s="241"/>
      <c r="CI733" s="28"/>
      <c r="CK733" s="433"/>
      <c r="CM733" s="121"/>
      <c r="CN733" s="241"/>
      <c r="CO733" s="241"/>
      <c r="CP733" s="241"/>
      <c r="CQ733" s="725"/>
      <c r="CR733" s="241"/>
      <c r="CS733" s="433"/>
      <c r="CT733" s="241"/>
      <c r="CU733" s="241"/>
      <c r="CV733" s="241"/>
      <c r="CW733" s="54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1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436"/>
      <c r="FJ733" s="668"/>
      <c r="FK733" s="668"/>
      <c r="FL733" s="668"/>
      <c r="FM733" s="668"/>
      <c r="FN733" s="668"/>
      <c r="FO733" s="668"/>
      <c r="FP733" s="668"/>
      <c r="FQ733" s="668"/>
      <c r="FR733" s="668"/>
      <c r="FS733" s="433"/>
      <c r="FT733" s="433"/>
      <c r="FU733" s="433"/>
      <c r="FV733" s="433"/>
      <c r="FW733" s="433"/>
      <c r="FX733" s="433"/>
      <c r="FY733" s="433"/>
      <c r="FZ733" s="433"/>
      <c r="GA733" s="433"/>
      <c r="GB733" s="433"/>
      <c r="GC733" s="433"/>
      <c r="GD733" s="433"/>
      <c r="GE733" s="433"/>
      <c r="GF733" s="433"/>
      <c r="GG733" s="255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436"/>
      <c r="HJ733" s="65"/>
      <c r="HK733" s="436"/>
      <c r="HL733" s="37"/>
      <c r="HM733" s="65"/>
      <c r="HN733" s="436"/>
      <c r="HO733" s="134"/>
      <c r="HP733" s="25"/>
      <c r="HQ733" s="436"/>
      <c r="HR733" s="45"/>
      <c r="HS733" s="29"/>
      <c r="HT733" s="25"/>
      <c r="HU733" s="25"/>
      <c r="HV733" s="25"/>
      <c r="HX733" s="432"/>
      <c r="IG733" s="432"/>
      <c r="IH733" s="432"/>
      <c r="II733" s="432"/>
      <c r="IJ733" s="432"/>
      <c r="IK733" s="432"/>
      <c r="IL733" s="432"/>
      <c r="IM733" s="432"/>
      <c r="IN733" s="432"/>
      <c r="IO733" s="432"/>
      <c r="IP733" s="432"/>
      <c r="IQ733" s="432"/>
      <c r="IR733" s="432"/>
      <c r="IS733" s="432"/>
      <c r="IT733" s="432"/>
      <c r="IU733" s="432"/>
      <c r="IV733" s="432"/>
      <c r="IW733" s="432"/>
      <c r="IX733" s="432"/>
      <c r="IY733" s="432"/>
      <c r="IZ733" s="432"/>
      <c r="JA733" s="432"/>
      <c r="JB733" s="432"/>
      <c r="JC733" s="432"/>
      <c r="JD733" s="432"/>
      <c r="JE733" s="432"/>
      <c r="JF733" s="432"/>
      <c r="JG733" s="432"/>
      <c r="JH733" s="432"/>
      <c r="JI733" s="432"/>
      <c r="JJ733" s="432"/>
      <c r="JK733" s="432"/>
      <c r="JL733" s="432"/>
      <c r="JM733" s="432"/>
      <c r="JN733" s="432"/>
      <c r="JO733" s="432"/>
      <c r="JP733" s="432"/>
      <c r="JQ733" s="432"/>
      <c r="JR733" s="432"/>
      <c r="JS733" s="432"/>
      <c r="JT733" s="432"/>
      <c r="JU733" s="432"/>
    </row>
    <row r="734" spans="1:281" s="27" customFormat="1" ht="15" hidden="1" customHeight="1" x14ac:dyDescent="0.25">
      <c r="A734" s="432"/>
      <c r="B734" s="242"/>
      <c r="C734" s="29"/>
      <c r="D734" s="25"/>
      <c r="E734" s="29"/>
      <c r="F734" s="25"/>
      <c r="G734" s="121"/>
      <c r="I734" s="29"/>
      <c r="K734" s="52"/>
      <c r="M734" s="25"/>
      <c r="N734" s="55"/>
      <c r="P734" s="29"/>
      <c r="R734" s="29"/>
      <c r="T734" s="21"/>
      <c r="U734" s="21"/>
      <c r="V734" s="83"/>
      <c r="W734" s="83"/>
      <c r="X734" s="21"/>
      <c r="Y734" s="83"/>
      <c r="Z734" s="83"/>
      <c r="AA734" s="21"/>
      <c r="AB734" s="83"/>
      <c r="AC734" s="83"/>
      <c r="AD734" s="21"/>
      <c r="AE734" s="83"/>
      <c r="AF734" s="83"/>
      <c r="AG734" s="21"/>
      <c r="AH734" s="83"/>
      <c r="AI734" s="83"/>
      <c r="AJ734" s="21"/>
      <c r="AK734" s="83"/>
      <c r="AL734" s="83"/>
      <c r="AM734" s="21"/>
      <c r="AN734" s="83"/>
      <c r="AO734" s="83"/>
      <c r="AP734" s="21"/>
      <c r="AQ734" s="83"/>
      <c r="AR734" s="83"/>
      <c r="AS734" s="21"/>
      <c r="AT734" s="25"/>
      <c r="AU734" s="25"/>
      <c r="AV734" s="29"/>
      <c r="AW734" s="25"/>
      <c r="AX734" s="128"/>
      <c r="AY734" s="57"/>
      <c r="AZ734" s="6"/>
      <c r="BA734" s="54"/>
      <c r="BB734" s="54"/>
      <c r="BC734" s="6"/>
      <c r="BD734" s="54"/>
      <c r="BE734" s="54"/>
      <c r="BF734" s="121"/>
      <c r="BG734" s="54"/>
      <c r="BH734" s="28"/>
      <c r="BI734" s="128"/>
      <c r="BJ734" s="54"/>
      <c r="BK734" s="28"/>
      <c r="BL734" s="128"/>
      <c r="BM734" s="54"/>
      <c r="BN734" s="28"/>
      <c r="BO734" s="121"/>
      <c r="BP734" s="132"/>
      <c r="BQ734" s="56"/>
      <c r="BR734" s="25"/>
      <c r="BS734" s="25"/>
      <c r="BU734" s="121"/>
      <c r="BV734" s="25"/>
      <c r="BW734" s="242"/>
      <c r="BX734" s="121"/>
      <c r="BY734" s="25"/>
      <c r="CA734" s="121"/>
      <c r="CB734" s="25"/>
      <c r="CD734" s="121"/>
      <c r="CF734" s="28"/>
      <c r="CH734" s="241"/>
      <c r="CI734" s="28"/>
      <c r="CK734" s="433"/>
      <c r="CM734" s="121"/>
      <c r="CN734" s="241"/>
      <c r="CO734" s="241"/>
      <c r="CP734" s="241"/>
      <c r="CQ734" s="725"/>
      <c r="CR734" s="241"/>
      <c r="CS734" s="433"/>
      <c r="CT734" s="241"/>
      <c r="CU734" s="241"/>
      <c r="CV734" s="241"/>
      <c r="CW734" s="54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1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436"/>
      <c r="FJ734" s="668"/>
      <c r="FK734" s="668"/>
      <c r="FL734" s="668"/>
      <c r="FM734" s="668"/>
      <c r="FN734" s="668"/>
      <c r="FO734" s="668"/>
      <c r="FP734" s="668"/>
      <c r="FQ734" s="668"/>
      <c r="FR734" s="668"/>
      <c r="FS734" s="433"/>
      <c r="FT734" s="433"/>
      <c r="FU734" s="433"/>
      <c r="FV734" s="433"/>
      <c r="FW734" s="433"/>
      <c r="FX734" s="433"/>
      <c r="FY734" s="433"/>
      <c r="FZ734" s="433"/>
      <c r="GA734" s="433"/>
      <c r="GB734" s="433"/>
      <c r="GC734" s="433"/>
      <c r="GD734" s="433"/>
      <c r="GE734" s="433"/>
      <c r="GF734" s="433"/>
      <c r="GG734" s="25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436"/>
      <c r="HJ734" s="65"/>
      <c r="HK734" s="436"/>
      <c r="HL734" s="37"/>
      <c r="HM734" s="65"/>
      <c r="HN734" s="436"/>
      <c r="HO734" s="134"/>
      <c r="HP734" s="25"/>
      <c r="HQ734" s="436"/>
      <c r="HR734" s="45"/>
      <c r="HS734" s="29"/>
      <c r="HT734" s="25"/>
      <c r="HU734" s="25"/>
      <c r="HV734" s="25"/>
      <c r="HX734" s="432"/>
      <c r="IG734" s="432"/>
      <c r="IH734" s="432"/>
      <c r="II734" s="432"/>
      <c r="IJ734" s="432"/>
      <c r="IK734" s="432"/>
      <c r="IL734" s="432"/>
      <c r="IM734" s="432"/>
      <c r="IN734" s="432"/>
      <c r="IO734" s="432"/>
      <c r="IP734" s="432"/>
      <c r="IQ734" s="432"/>
      <c r="IR734" s="432"/>
      <c r="IS734" s="432"/>
      <c r="IT734" s="432"/>
      <c r="IU734" s="432"/>
      <c r="IV734" s="432"/>
      <c r="IW734" s="432"/>
      <c r="IX734" s="432"/>
      <c r="IY734" s="432"/>
      <c r="IZ734" s="432"/>
      <c r="JA734" s="432"/>
      <c r="JB734" s="432"/>
      <c r="JC734" s="432"/>
      <c r="JD734" s="432"/>
      <c r="JE734" s="432"/>
      <c r="JF734" s="432"/>
      <c r="JG734" s="432"/>
      <c r="JH734" s="432"/>
      <c r="JI734" s="432"/>
      <c r="JJ734" s="432"/>
      <c r="JK734" s="432"/>
      <c r="JL734" s="432"/>
      <c r="JM734" s="432"/>
      <c r="JN734" s="432"/>
      <c r="JO734" s="432"/>
      <c r="JP734" s="432"/>
      <c r="JQ734" s="432"/>
      <c r="JR734" s="432"/>
      <c r="JS734" s="432"/>
      <c r="JT734" s="432"/>
      <c r="JU734" s="432"/>
    </row>
    <row r="735" spans="1:281" s="27" customFormat="1" ht="15" hidden="1" customHeight="1" x14ac:dyDescent="0.25">
      <c r="A735" s="432"/>
      <c r="B735" s="242"/>
      <c r="C735" s="29"/>
      <c r="D735" s="25"/>
      <c r="E735" s="29"/>
      <c r="F735" s="25"/>
      <c r="G735" s="121"/>
      <c r="I735" s="29"/>
      <c r="K735" s="52"/>
      <c r="M735" s="25"/>
      <c r="N735" s="55"/>
      <c r="P735" s="29"/>
      <c r="R735" s="29"/>
      <c r="T735" s="21"/>
      <c r="U735" s="21"/>
      <c r="V735" s="83"/>
      <c r="W735" s="83"/>
      <c r="X735" s="21"/>
      <c r="Y735" s="83"/>
      <c r="Z735" s="83"/>
      <c r="AA735" s="21"/>
      <c r="AB735" s="83"/>
      <c r="AC735" s="83"/>
      <c r="AD735" s="21"/>
      <c r="AE735" s="83"/>
      <c r="AF735" s="83"/>
      <c r="AG735" s="21"/>
      <c r="AH735" s="83"/>
      <c r="AI735" s="83"/>
      <c r="AJ735" s="21"/>
      <c r="AK735" s="83"/>
      <c r="AL735" s="83"/>
      <c r="AM735" s="21"/>
      <c r="AN735" s="83"/>
      <c r="AO735" s="83"/>
      <c r="AP735" s="21"/>
      <c r="AQ735" s="83"/>
      <c r="AR735" s="83"/>
      <c r="AS735" s="21"/>
      <c r="AT735" s="25"/>
      <c r="AU735" s="25"/>
      <c r="AV735" s="29"/>
      <c r="AW735" s="25"/>
      <c r="AX735" s="128"/>
      <c r="AY735" s="57"/>
      <c r="AZ735" s="6"/>
      <c r="BA735" s="54"/>
      <c r="BB735" s="54"/>
      <c r="BC735" s="6"/>
      <c r="BD735" s="54"/>
      <c r="BE735" s="54"/>
      <c r="BF735" s="121"/>
      <c r="BG735" s="54"/>
      <c r="BH735" s="28"/>
      <c r="BI735" s="128"/>
      <c r="BJ735" s="54"/>
      <c r="BK735" s="28"/>
      <c r="BL735" s="128"/>
      <c r="BM735" s="54"/>
      <c r="BN735" s="28"/>
      <c r="BO735" s="121"/>
      <c r="BP735" s="132"/>
      <c r="BQ735" s="56"/>
      <c r="BR735" s="25"/>
      <c r="BS735" s="25"/>
      <c r="BU735" s="121"/>
      <c r="BV735" s="25"/>
      <c r="BW735" s="242"/>
      <c r="BX735" s="121"/>
      <c r="BY735" s="25"/>
      <c r="CA735" s="121"/>
      <c r="CB735" s="25"/>
      <c r="CD735" s="121"/>
      <c r="CF735" s="28"/>
      <c r="CH735" s="241"/>
      <c r="CI735" s="28"/>
      <c r="CK735" s="433"/>
      <c r="CM735" s="121"/>
      <c r="CN735" s="241"/>
      <c r="CO735" s="241"/>
      <c r="CP735" s="241"/>
      <c r="CQ735" s="725"/>
      <c r="CR735" s="241"/>
      <c r="CS735" s="433"/>
      <c r="CT735" s="241"/>
      <c r="CU735" s="241"/>
      <c r="CV735" s="241"/>
      <c r="CW735" s="54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1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436"/>
      <c r="FJ735" s="668"/>
      <c r="FK735" s="668"/>
      <c r="FL735" s="668"/>
      <c r="FM735" s="668"/>
      <c r="FN735" s="668"/>
      <c r="FO735" s="668"/>
      <c r="FP735" s="668"/>
      <c r="FQ735" s="668"/>
      <c r="FR735" s="668"/>
      <c r="FS735" s="433"/>
      <c r="FT735" s="433"/>
      <c r="FU735" s="433"/>
      <c r="FV735" s="433"/>
      <c r="FW735" s="433"/>
      <c r="FX735" s="433"/>
      <c r="FY735" s="433"/>
      <c r="FZ735" s="433"/>
      <c r="GA735" s="433"/>
      <c r="GB735" s="433"/>
      <c r="GC735" s="433"/>
      <c r="GD735" s="433"/>
      <c r="GE735" s="433"/>
      <c r="GF735" s="433"/>
      <c r="GG735" s="255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436"/>
      <c r="HJ735" s="65"/>
      <c r="HK735" s="436"/>
      <c r="HL735" s="37"/>
      <c r="HM735" s="65"/>
      <c r="HN735" s="436"/>
      <c r="HO735" s="134"/>
      <c r="HP735" s="25"/>
      <c r="HQ735" s="436"/>
      <c r="HR735" s="45"/>
      <c r="HS735" s="29"/>
      <c r="HT735" s="25"/>
      <c r="HU735" s="25"/>
      <c r="HV735" s="25"/>
      <c r="HX735" s="432"/>
      <c r="IG735" s="432"/>
      <c r="IH735" s="432"/>
      <c r="II735" s="432"/>
      <c r="IJ735" s="432"/>
      <c r="IK735" s="432"/>
      <c r="IL735" s="432"/>
      <c r="IM735" s="432"/>
      <c r="IN735" s="432"/>
      <c r="IO735" s="432"/>
      <c r="IP735" s="432"/>
      <c r="IQ735" s="432"/>
      <c r="IR735" s="432"/>
      <c r="IS735" s="432"/>
      <c r="IT735" s="432"/>
      <c r="IU735" s="432"/>
      <c r="IV735" s="432"/>
      <c r="IW735" s="432"/>
      <c r="IX735" s="432"/>
      <c r="IY735" s="432"/>
      <c r="IZ735" s="432"/>
      <c r="JA735" s="432"/>
      <c r="JB735" s="432"/>
      <c r="JC735" s="432"/>
      <c r="JD735" s="432"/>
      <c r="JE735" s="432"/>
      <c r="JF735" s="432"/>
      <c r="JG735" s="432"/>
      <c r="JH735" s="432"/>
      <c r="JI735" s="432"/>
      <c r="JJ735" s="432"/>
      <c r="JK735" s="432"/>
      <c r="JL735" s="432"/>
      <c r="JM735" s="432"/>
      <c r="JN735" s="432"/>
      <c r="JO735" s="432"/>
      <c r="JP735" s="432"/>
      <c r="JQ735" s="432"/>
      <c r="JR735" s="432"/>
      <c r="JS735" s="432"/>
      <c r="JT735" s="432"/>
      <c r="JU735" s="432"/>
    </row>
    <row r="736" spans="1:281" s="27" customFormat="1" ht="15" hidden="1" customHeight="1" x14ac:dyDescent="0.25">
      <c r="A736" s="432"/>
      <c r="B736" s="242"/>
      <c r="C736" s="29"/>
      <c r="D736" s="25"/>
      <c r="E736" s="29"/>
      <c r="F736" s="25"/>
      <c r="G736" s="121"/>
      <c r="I736" s="29"/>
      <c r="K736" s="52"/>
      <c r="M736" s="25"/>
      <c r="N736" s="55"/>
      <c r="P736" s="29"/>
      <c r="R736" s="29"/>
      <c r="T736" s="21"/>
      <c r="U736" s="21"/>
      <c r="V736" s="83"/>
      <c r="W736" s="83"/>
      <c r="X736" s="21"/>
      <c r="Y736" s="83"/>
      <c r="Z736" s="83"/>
      <c r="AA736" s="21"/>
      <c r="AB736" s="83"/>
      <c r="AC736" s="83"/>
      <c r="AD736" s="21"/>
      <c r="AE736" s="83"/>
      <c r="AF736" s="83"/>
      <c r="AG736" s="21"/>
      <c r="AH736" s="83"/>
      <c r="AI736" s="83"/>
      <c r="AJ736" s="21"/>
      <c r="AK736" s="83"/>
      <c r="AL736" s="83"/>
      <c r="AM736" s="21"/>
      <c r="AN736" s="83"/>
      <c r="AO736" s="83"/>
      <c r="AP736" s="21"/>
      <c r="AQ736" s="83"/>
      <c r="AR736" s="83"/>
      <c r="AS736" s="21"/>
      <c r="AT736" s="25"/>
      <c r="AU736" s="25"/>
      <c r="AV736" s="29"/>
      <c r="AW736" s="25"/>
      <c r="AX736" s="128"/>
      <c r="AY736" s="57"/>
      <c r="AZ736" s="6"/>
      <c r="BA736" s="54"/>
      <c r="BB736" s="54"/>
      <c r="BC736" s="6"/>
      <c r="BD736" s="54"/>
      <c r="BE736" s="54"/>
      <c r="BF736" s="121"/>
      <c r="BG736" s="54"/>
      <c r="BH736" s="28"/>
      <c r="BI736" s="128"/>
      <c r="BJ736" s="54"/>
      <c r="BK736" s="28"/>
      <c r="BL736" s="128"/>
      <c r="BM736" s="54"/>
      <c r="BN736" s="28"/>
      <c r="BO736" s="121"/>
      <c r="BP736" s="132"/>
      <c r="BQ736" s="56"/>
      <c r="BR736" s="25"/>
      <c r="BS736" s="25"/>
      <c r="BU736" s="121"/>
      <c r="BV736" s="25"/>
      <c r="BW736" s="242"/>
      <c r="BX736" s="121"/>
      <c r="BY736" s="25"/>
      <c r="CA736" s="121"/>
      <c r="CB736" s="25"/>
      <c r="CD736" s="121"/>
      <c r="CF736" s="28"/>
      <c r="CH736" s="241"/>
      <c r="CI736" s="28"/>
      <c r="CK736" s="433"/>
      <c r="CM736" s="121"/>
      <c r="CN736" s="241"/>
      <c r="CO736" s="241"/>
      <c r="CP736" s="241"/>
      <c r="CQ736" s="725"/>
      <c r="CR736" s="241"/>
      <c r="CS736" s="433"/>
      <c r="CT736" s="241"/>
      <c r="CU736" s="241"/>
      <c r="CV736" s="241"/>
      <c r="CW736" s="54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1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436"/>
      <c r="FJ736" s="668"/>
      <c r="FK736" s="668"/>
      <c r="FL736" s="668"/>
      <c r="FM736" s="668"/>
      <c r="FN736" s="668"/>
      <c r="FO736" s="668"/>
      <c r="FP736" s="668"/>
      <c r="FQ736" s="668"/>
      <c r="FR736" s="668"/>
      <c r="FS736" s="433"/>
      <c r="FT736" s="433"/>
      <c r="FU736" s="433"/>
      <c r="FV736" s="433"/>
      <c r="FW736" s="433"/>
      <c r="FX736" s="433"/>
      <c r="FY736" s="433"/>
      <c r="FZ736" s="433"/>
      <c r="GA736" s="433"/>
      <c r="GB736" s="433"/>
      <c r="GC736" s="433"/>
      <c r="GD736" s="433"/>
      <c r="GE736" s="433"/>
      <c r="GF736" s="433"/>
      <c r="GG736" s="255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436"/>
      <c r="HJ736" s="65"/>
      <c r="HK736" s="436"/>
      <c r="HL736" s="37"/>
      <c r="HM736" s="65"/>
      <c r="HN736" s="436"/>
      <c r="HO736" s="134"/>
      <c r="HP736" s="25"/>
      <c r="HQ736" s="436"/>
      <c r="HR736" s="45"/>
      <c r="HS736" s="29"/>
      <c r="HT736" s="25"/>
      <c r="HU736" s="25"/>
      <c r="HV736" s="25"/>
      <c r="HX736" s="432"/>
      <c r="IG736" s="432"/>
      <c r="IH736" s="432"/>
      <c r="II736" s="432"/>
      <c r="IJ736" s="432"/>
      <c r="IK736" s="432"/>
      <c r="IL736" s="432"/>
      <c r="IM736" s="432"/>
      <c r="IN736" s="432"/>
      <c r="IO736" s="432"/>
      <c r="IP736" s="432"/>
      <c r="IQ736" s="432"/>
      <c r="IR736" s="432"/>
      <c r="IS736" s="432"/>
      <c r="IT736" s="432"/>
      <c r="IU736" s="432"/>
      <c r="IV736" s="432"/>
      <c r="IW736" s="432"/>
      <c r="IX736" s="432"/>
      <c r="IY736" s="432"/>
      <c r="IZ736" s="432"/>
      <c r="JA736" s="432"/>
      <c r="JB736" s="432"/>
      <c r="JC736" s="432"/>
      <c r="JD736" s="432"/>
      <c r="JE736" s="432"/>
      <c r="JF736" s="432"/>
      <c r="JG736" s="432"/>
      <c r="JH736" s="432"/>
      <c r="JI736" s="432"/>
      <c r="JJ736" s="432"/>
      <c r="JK736" s="432"/>
      <c r="JL736" s="432"/>
      <c r="JM736" s="432"/>
      <c r="JN736" s="432"/>
      <c r="JO736" s="432"/>
      <c r="JP736" s="432"/>
      <c r="JQ736" s="432"/>
      <c r="JR736" s="432"/>
      <c r="JS736" s="432"/>
      <c r="JT736" s="432"/>
      <c r="JU736" s="432"/>
    </row>
    <row r="737" spans="1:281" s="27" customFormat="1" ht="15" hidden="1" customHeight="1" x14ac:dyDescent="0.25">
      <c r="A737" s="432"/>
      <c r="B737" s="242"/>
      <c r="C737" s="29"/>
      <c r="D737" s="25"/>
      <c r="E737" s="29"/>
      <c r="F737" s="25"/>
      <c r="G737" s="121"/>
      <c r="I737" s="29"/>
      <c r="K737" s="52"/>
      <c r="M737" s="25"/>
      <c r="N737" s="55"/>
      <c r="P737" s="29"/>
      <c r="R737" s="29"/>
      <c r="T737" s="21"/>
      <c r="U737" s="21"/>
      <c r="V737" s="83"/>
      <c r="W737" s="83"/>
      <c r="X737" s="21"/>
      <c r="Y737" s="83"/>
      <c r="Z737" s="83"/>
      <c r="AA737" s="21"/>
      <c r="AB737" s="83"/>
      <c r="AC737" s="83"/>
      <c r="AD737" s="21"/>
      <c r="AE737" s="83"/>
      <c r="AF737" s="83"/>
      <c r="AG737" s="21"/>
      <c r="AH737" s="83"/>
      <c r="AI737" s="83"/>
      <c r="AJ737" s="21"/>
      <c r="AK737" s="83"/>
      <c r="AL737" s="83"/>
      <c r="AM737" s="21"/>
      <c r="AN737" s="83"/>
      <c r="AO737" s="83"/>
      <c r="AP737" s="21"/>
      <c r="AQ737" s="83"/>
      <c r="AR737" s="83"/>
      <c r="AS737" s="21"/>
      <c r="AT737" s="25"/>
      <c r="AU737" s="25"/>
      <c r="AV737" s="29"/>
      <c r="AW737" s="25"/>
      <c r="AX737" s="128"/>
      <c r="AY737" s="57"/>
      <c r="AZ737" s="6"/>
      <c r="BA737" s="54"/>
      <c r="BB737" s="54"/>
      <c r="BC737" s="6"/>
      <c r="BD737" s="54"/>
      <c r="BE737" s="54"/>
      <c r="BF737" s="121"/>
      <c r="BG737" s="54"/>
      <c r="BH737" s="28"/>
      <c r="BI737" s="128"/>
      <c r="BJ737" s="54"/>
      <c r="BK737" s="28"/>
      <c r="BL737" s="128"/>
      <c r="BM737" s="54"/>
      <c r="BN737" s="28"/>
      <c r="BO737" s="121"/>
      <c r="BP737" s="132"/>
      <c r="BQ737" s="56"/>
      <c r="BR737" s="25"/>
      <c r="BS737" s="25"/>
      <c r="BU737" s="121"/>
      <c r="BV737" s="25"/>
      <c r="BW737" s="242"/>
      <c r="BX737" s="121"/>
      <c r="BY737" s="25"/>
      <c r="CA737" s="121"/>
      <c r="CB737" s="25"/>
      <c r="CD737" s="121"/>
      <c r="CF737" s="28"/>
      <c r="CH737" s="241"/>
      <c r="CI737" s="28"/>
      <c r="CK737" s="433"/>
      <c r="CM737" s="121"/>
      <c r="CN737" s="241"/>
      <c r="CO737" s="241"/>
      <c r="CP737" s="241"/>
      <c r="CQ737" s="725"/>
      <c r="CR737" s="241"/>
      <c r="CS737" s="433"/>
      <c r="CT737" s="241"/>
      <c r="CU737" s="241"/>
      <c r="CV737" s="241"/>
      <c r="CW737" s="54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436"/>
      <c r="FJ737" s="668"/>
      <c r="FK737" s="668"/>
      <c r="FL737" s="668"/>
      <c r="FM737" s="668"/>
      <c r="FN737" s="668"/>
      <c r="FO737" s="668"/>
      <c r="FP737" s="668"/>
      <c r="FQ737" s="668"/>
      <c r="FR737" s="668"/>
      <c r="FS737" s="433"/>
      <c r="FT737" s="433"/>
      <c r="FU737" s="433"/>
      <c r="FV737" s="433"/>
      <c r="FW737" s="433"/>
      <c r="FX737" s="433"/>
      <c r="FY737" s="433"/>
      <c r="FZ737" s="433"/>
      <c r="GA737" s="433"/>
      <c r="GB737" s="433"/>
      <c r="GC737" s="433"/>
      <c r="GD737" s="433"/>
      <c r="GE737" s="433"/>
      <c r="GF737" s="433"/>
      <c r="GG737" s="255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436"/>
      <c r="HJ737" s="65"/>
      <c r="HK737" s="436"/>
      <c r="HL737" s="37"/>
      <c r="HM737" s="65"/>
      <c r="HN737" s="436"/>
      <c r="HO737" s="134"/>
      <c r="HP737" s="25"/>
      <c r="HQ737" s="436"/>
      <c r="HR737" s="45"/>
      <c r="HS737" s="29"/>
      <c r="HT737" s="25"/>
      <c r="HU737" s="25"/>
      <c r="HV737" s="25"/>
      <c r="HX737" s="432"/>
      <c r="IG737" s="432"/>
      <c r="IH737" s="432"/>
      <c r="II737" s="432"/>
      <c r="IJ737" s="432"/>
      <c r="IK737" s="432"/>
      <c r="IL737" s="432"/>
      <c r="IM737" s="432"/>
      <c r="IN737" s="432"/>
      <c r="IO737" s="432"/>
      <c r="IP737" s="432"/>
      <c r="IQ737" s="432"/>
      <c r="IR737" s="432"/>
      <c r="IS737" s="432"/>
      <c r="IT737" s="432"/>
      <c r="IU737" s="432"/>
      <c r="IV737" s="432"/>
      <c r="IW737" s="432"/>
      <c r="IX737" s="432"/>
      <c r="IY737" s="432"/>
      <c r="IZ737" s="432"/>
      <c r="JA737" s="432"/>
      <c r="JB737" s="432"/>
      <c r="JC737" s="432"/>
      <c r="JD737" s="432"/>
      <c r="JE737" s="432"/>
      <c r="JF737" s="432"/>
      <c r="JG737" s="432"/>
      <c r="JH737" s="432"/>
      <c r="JI737" s="432"/>
      <c r="JJ737" s="432"/>
      <c r="JK737" s="432"/>
      <c r="JL737" s="432"/>
      <c r="JM737" s="432"/>
      <c r="JN737" s="432"/>
      <c r="JO737" s="432"/>
      <c r="JP737" s="432"/>
      <c r="JQ737" s="432"/>
      <c r="JR737" s="432"/>
      <c r="JS737" s="432"/>
      <c r="JT737" s="432"/>
      <c r="JU737" s="432"/>
    </row>
    <row r="738" spans="1:281" s="27" customFormat="1" ht="15" hidden="1" customHeight="1" x14ac:dyDescent="0.25">
      <c r="A738" s="432"/>
      <c r="B738" s="242"/>
      <c r="C738" s="29"/>
      <c r="D738" s="25"/>
      <c r="E738" s="29"/>
      <c r="F738" s="25"/>
      <c r="G738" s="121"/>
      <c r="I738" s="29"/>
      <c r="K738" s="52"/>
      <c r="M738" s="25"/>
      <c r="N738" s="55"/>
      <c r="P738" s="29"/>
      <c r="R738" s="29"/>
      <c r="T738" s="21"/>
      <c r="U738" s="21"/>
      <c r="V738" s="83"/>
      <c r="W738" s="83"/>
      <c r="X738" s="21"/>
      <c r="Y738" s="83"/>
      <c r="Z738" s="83"/>
      <c r="AA738" s="21"/>
      <c r="AB738" s="83"/>
      <c r="AC738" s="83"/>
      <c r="AD738" s="21"/>
      <c r="AE738" s="83"/>
      <c r="AF738" s="83"/>
      <c r="AG738" s="21"/>
      <c r="AH738" s="83"/>
      <c r="AI738" s="83"/>
      <c r="AJ738" s="21"/>
      <c r="AK738" s="83"/>
      <c r="AL738" s="83"/>
      <c r="AM738" s="21"/>
      <c r="AN738" s="83"/>
      <c r="AO738" s="83"/>
      <c r="AP738" s="21"/>
      <c r="AQ738" s="83"/>
      <c r="AR738" s="83"/>
      <c r="AS738" s="21"/>
      <c r="AT738" s="25"/>
      <c r="AU738" s="25"/>
      <c r="AV738" s="29"/>
      <c r="AW738" s="25"/>
      <c r="AX738" s="128"/>
      <c r="AY738" s="57"/>
      <c r="AZ738" s="6"/>
      <c r="BA738" s="54"/>
      <c r="BB738" s="54"/>
      <c r="BC738" s="6"/>
      <c r="BD738" s="54"/>
      <c r="BE738" s="54"/>
      <c r="BF738" s="121"/>
      <c r="BG738" s="54"/>
      <c r="BH738" s="28"/>
      <c r="BI738" s="128"/>
      <c r="BJ738" s="54"/>
      <c r="BK738" s="28"/>
      <c r="BL738" s="128"/>
      <c r="BM738" s="54"/>
      <c r="BN738" s="28"/>
      <c r="BO738" s="121"/>
      <c r="BP738" s="132"/>
      <c r="BQ738" s="56"/>
      <c r="BR738" s="25"/>
      <c r="BS738" s="25"/>
      <c r="BU738" s="121"/>
      <c r="BV738" s="25"/>
      <c r="BW738" s="242"/>
      <c r="BX738" s="121"/>
      <c r="BY738" s="25"/>
      <c r="CA738" s="121"/>
      <c r="CB738" s="25"/>
      <c r="CD738" s="121"/>
      <c r="CF738" s="28"/>
      <c r="CH738" s="241"/>
      <c r="CI738" s="28"/>
      <c r="CK738" s="433"/>
      <c r="CM738" s="121"/>
      <c r="CN738" s="241"/>
      <c r="CO738" s="241"/>
      <c r="CP738" s="241"/>
      <c r="CQ738" s="725"/>
      <c r="CR738" s="241"/>
      <c r="CS738" s="433"/>
      <c r="CT738" s="241"/>
      <c r="CU738" s="241"/>
      <c r="CV738" s="241"/>
      <c r="CW738" s="54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1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436"/>
      <c r="FJ738" s="668"/>
      <c r="FK738" s="668"/>
      <c r="FL738" s="668"/>
      <c r="FM738" s="668"/>
      <c r="FN738" s="668"/>
      <c r="FO738" s="668"/>
      <c r="FP738" s="668"/>
      <c r="FQ738" s="668"/>
      <c r="FR738" s="668"/>
      <c r="FS738" s="433"/>
      <c r="FT738" s="433"/>
      <c r="FU738" s="433"/>
      <c r="FV738" s="433"/>
      <c r="FW738" s="433"/>
      <c r="FX738" s="433"/>
      <c r="FY738" s="433"/>
      <c r="FZ738" s="433"/>
      <c r="GA738" s="433"/>
      <c r="GB738" s="433"/>
      <c r="GC738" s="433"/>
      <c r="GD738" s="433"/>
      <c r="GE738" s="433"/>
      <c r="GF738" s="433"/>
      <c r="GG738" s="255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436"/>
      <c r="HJ738" s="65"/>
      <c r="HK738" s="436"/>
      <c r="HL738" s="37"/>
      <c r="HM738" s="65"/>
      <c r="HN738" s="436"/>
      <c r="HO738" s="134"/>
      <c r="HP738" s="25"/>
      <c r="HQ738" s="436"/>
      <c r="HR738" s="45"/>
      <c r="HS738" s="29"/>
      <c r="HT738" s="25"/>
      <c r="HU738" s="25"/>
      <c r="HV738" s="25"/>
      <c r="HX738" s="432"/>
      <c r="IG738" s="432"/>
      <c r="IH738" s="432"/>
      <c r="II738" s="432"/>
      <c r="IJ738" s="432"/>
      <c r="IK738" s="432"/>
      <c r="IL738" s="432"/>
      <c r="IM738" s="432"/>
      <c r="IN738" s="432"/>
      <c r="IO738" s="432"/>
      <c r="IP738" s="432"/>
      <c r="IQ738" s="432"/>
      <c r="IR738" s="432"/>
      <c r="IS738" s="432"/>
      <c r="IT738" s="432"/>
      <c r="IU738" s="432"/>
      <c r="IV738" s="432"/>
      <c r="IW738" s="432"/>
      <c r="IX738" s="432"/>
      <c r="IY738" s="432"/>
      <c r="IZ738" s="432"/>
      <c r="JA738" s="432"/>
      <c r="JB738" s="432"/>
      <c r="JC738" s="432"/>
      <c r="JD738" s="432"/>
      <c r="JE738" s="432"/>
      <c r="JF738" s="432"/>
      <c r="JG738" s="432"/>
      <c r="JH738" s="432"/>
      <c r="JI738" s="432"/>
      <c r="JJ738" s="432"/>
      <c r="JK738" s="432"/>
      <c r="JL738" s="432"/>
      <c r="JM738" s="432"/>
      <c r="JN738" s="432"/>
      <c r="JO738" s="432"/>
      <c r="JP738" s="432"/>
      <c r="JQ738" s="432"/>
      <c r="JR738" s="432"/>
      <c r="JS738" s="432"/>
      <c r="JT738" s="432"/>
      <c r="JU738" s="432"/>
    </row>
    <row r="739" spans="1:281" s="27" customFormat="1" ht="15" hidden="1" customHeight="1" x14ac:dyDescent="0.25">
      <c r="A739" s="432"/>
      <c r="B739" s="242"/>
      <c r="C739" s="29"/>
      <c r="D739" s="25"/>
      <c r="E739" s="29"/>
      <c r="F739" s="25"/>
      <c r="G739" s="121"/>
      <c r="I739" s="29"/>
      <c r="K739" s="52"/>
      <c r="M739" s="25"/>
      <c r="N739" s="55"/>
      <c r="P739" s="29"/>
      <c r="R739" s="29"/>
      <c r="T739" s="21"/>
      <c r="U739" s="21"/>
      <c r="V739" s="83"/>
      <c r="W739" s="83"/>
      <c r="X739" s="21"/>
      <c r="Y739" s="83"/>
      <c r="Z739" s="83"/>
      <c r="AA739" s="21"/>
      <c r="AB739" s="83"/>
      <c r="AC739" s="83"/>
      <c r="AD739" s="21"/>
      <c r="AE739" s="83"/>
      <c r="AF739" s="83"/>
      <c r="AG739" s="21"/>
      <c r="AH739" s="83"/>
      <c r="AI739" s="83"/>
      <c r="AJ739" s="21"/>
      <c r="AK739" s="83"/>
      <c r="AL739" s="83"/>
      <c r="AM739" s="21"/>
      <c r="AN739" s="83"/>
      <c r="AO739" s="83"/>
      <c r="AP739" s="21"/>
      <c r="AQ739" s="83"/>
      <c r="AR739" s="83"/>
      <c r="AS739" s="21"/>
      <c r="AT739" s="25"/>
      <c r="AU739" s="25"/>
      <c r="AV739" s="29"/>
      <c r="AW739" s="25"/>
      <c r="AX739" s="128"/>
      <c r="AY739" s="57"/>
      <c r="AZ739" s="6"/>
      <c r="BA739" s="54"/>
      <c r="BB739" s="54"/>
      <c r="BC739" s="6"/>
      <c r="BD739" s="54"/>
      <c r="BE739" s="54"/>
      <c r="BF739" s="121"/>
      <c r="BG739" s="54"/>
      <c r="BH739" s="28"/>
      <c r="BI739" s="128"/>
      <c r="BJ739" s="54"/>
      <c r="BK739" s="28"/>
      <c r="BL739" s="128"/>
      <c r="BM739" s="54"/>
      <c r="BN739" s="28"/>
      <c r="BO739" s="121"/>
      <c r="BP739" s="132"/>
      <c r="BQ739" s="56"/>
      <c r="BR739" s="25"/>
      <c r="BS739" s="25"/>
      <c r="BU739" s="121"/>
      <c r="BV739" s="25"/>
      <c r="BW739" s="242"/>
      <c r="BX739" s="121"/>
      <c r="BY739" s="25"/>
      <c r="CA739" s="121"/>
      <c r="CB739" s="25"/>
      <c r="CD739" s="121"/>
      <c r="CF739" s="28"/>
      <c r="CH739" s="241"/>
      <c r="CI739" s="28"/>
      <c r="CK739" s="433"/>
      <c r="CM739" s="121"/>
      <c r="CN739" s="241"/>
      <c r="CO739" s="241"/>
      <c r="CP739" s="241"/>
      <c r="CQ739" s="725"/>
      <c r="CR739" s="241"/>
      <c r="CS739" s="433"/>
      <c r="CT739" s="241"/>
      <c r="CU739" s="241"/>
      <c r="CV739" s="241"/>
      <c r="CW739" s="54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1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436"/>
      <c r="FJ739" s="668"/>
      <c r="FK739" s="668"/>
      <c r="FL739" s="668"/>
      <c r="FM739" s="668"/>
      <c r="FN739" s="668"/>
      <c r="FO739" s="668"/>
      <c r="FP739" s="668"/>
      <c r="FQ739" s="668"/>
      <c r="FR739" s="668"/>
      <c r="FS739" s="433"/>
      <c r="FT739" s="433"/>
      <c r="FU739" s="433"/>
      <c r="FV739" s="433"/>
      <c r="FW739" s="433"/>
      <c r="FX739" s="433"/>
      <c r="FY739" s="433"/>
      <c r="FZ739" s="433"/>
      <c r="GA739" s="433"/>
      <c r="GB739" s="433"/>
      <c r="GC739" s="433"/>
      <c r="GD739" s="433"/>
      <c r="GE739" s="433"/>
      <c r="GF739" s="433"/>
      <c r="GG739" s="255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436"/>
      <c r="HJ739" s="65"/>
      <c r="HK739" s="436"/>
      <c r="HL739" s="37"/>
      <c r="HM739" s="65"/>
      <c r="HN739" s="436"/>
      <c r="HO739" s="134"/>
      <c r="HP739" s="25"/>
      <c r="HQ739" s="436"/>
      <c r="HR739" s="45"/>
      <c r="HS739" s="29"/>
      <c r="HT739" s="25"/>
      <c r="HU739" s="25"/>
      <c r="HV739" s="25"/>
      <c r="HX739" s="432"/>
      <c r="IG739" s="432"/>
      <c r="IH739" s="432"/>
      <c r="II739" s="432"/>
      <c r="IJ739" s="432"/>
      <c r="IK739" s="432"/>
      <c r="IL739" s="432"/>
      <c r="IM739" s="432"/>
      <c r="IN739" s="432"/>
      <c r="IO739" s="432"/>
      <c r="IP739" s="432"/>
      <c r="IQ739" s="432"/>
      <c r="IR739" s="432"/>
      <c r="IS739" s="432"/>
      <c r="IT739" s="432"/>
      <c r="IU739" s="432"/>
      <c r="IV739" s="432"/>
      <c r="IW739" s="432"/>
      <c r="IX739" s="432"/>
      <c r="IY739" s="432"/>
      <c r="IZ739" s="432"/>
      <c r="JA739" s="432"/>
      <c r="JB739" s="432"/>
      <c r="JC739" s="432"/>
      <c r="JD739" s="432"/>
      <c r="JE739" s="432"/>
      <c r="JF739" s="432"/>
      <c r="JG739" s="432"/>
      <c r="JH739" s="432"/>
      <c r="JI739" s="432"/>
      <c r="JJ739" s="432"/>
      <c r="JK739" s="432"/>
      <c r="JL739" s="432"/>
      <c r="JM739" s="432"/>
      <c r="JN739" s="432"/>
      <c r="JO739" s="432"/>
      <c r="JP739" s="432"/>
      <c r="JQ739" s="432"/>
      <c r="JR739" s="432"/>
      <c r="JS739" s="432"/>
      <c r="JT739" s="432"/>
      <c r="JU739" s="432"/>
    </row>
    <row r="740" spans="1:281" s="27" customFormat="1" ht="15" hidden="1" customHeight="1" x14ac:dyDescent="0.25">
      <c r="A740" s="432"/>
      <c r="B740" s="242"/>
      <c r="C740" s="29"/>
      <c r="D740" s="25"/>
      <c r="E740" s="29"/>
      <c r="F740" s="25"/>
      <c r="G740" s="121"/>
      <c r="I740" s="29"/>
      <c r="K740" s="52"/>
      <c r="M740" s="25"/>
      <c r="N740" s="55"/>
      <c r="P740" s="29"/>
      <c r="R740" s="29"/>
      <c r="T740" s="21"/>
      <c r="U740" s="21"/>
      <c r="V740" s="83"/>
      <c r="W740" s="83"/>
      <c r="X740" s="21"/>
      <c r="Y740" s="83"/>
      <c r="Z740" s="83"/>
      <c r="AA740" s="21"/>
      <c r="AB740" s="83"/>
      <c r="AC740" s="83"/>
      <c r="AD740" s="21"/>
      <c r="AE740" s="83"/>
      <c r="AF740" s="83"/>
      <c r="AG740" s="21"/>
      <c r="AH740" s="83"/>
      <c r="AI740" s="83"/>
      <c r="AJ740" s="21"/>
      <c r="AK740" s="83"/>
      <c r="AL740" s="83"/>
      <c r="AM740" s="21"/>
      <c r="AN740" s="83"/>
      <c r="AO740" s="83"/>
      <c r="AP740" s="21"/>
      <c r="AQ740" s="83"/>
      <c r="AR740" s="83"/>
      <c r="AS740" s="21"/>
      <c r="AT740" s="25"/>
      <c r="AU740" s="25"/>
      <c r="AV740" s="29"/>
      <c r="AW740" s="25"/>
      <c r="AX740" s="128"/>
      <c r="AY740" s="57"/>
      <c r="AZ740" s="6"/>
      <c r="BA740" s="54"/>
      <c r="BB740" s="54"/>
      <c r="BC740" s="6"/>
      <c r="BD740" s="54"/>
      <c r="BE740" s="54"/>
      <c r="BF740" s="121"/>
      <c r="BG740" s="54"/>
      <c r="BH740" s="28"/>
      <c r="BI740" s="128"/>
      <c r="BJ740" s="54"/>
      <c r="BK740" s="28"/>
      <c r="BL740" s="128"/>
      <c r="BM740" s="54"/>
      <c r="BN740" s="28"/>
      <c r="BO740" s="121"/>
      <c r="BP740" s="132"/>
      <c r="BQ740" s="56"/>
      <c r="BR740" s="25"/>
      <c r="BS740" s="25"/>
      <c r="BU740" s="121"/>
      <c r="BV740" s="25"/>
      <c r="BW740" s="242"/>
      <c r="BX740" s="121"/>
      <c r="BY740" s="25"/>
      <c r="CA740" s="121"/>
      <c r="CB740" s="25"/>
      <c r="CD740" s="121"/>
      <c r="CF740" s="28"/>
      <c r="CH740" s="241"/>
      <c r="CI740" s="28"/>
      <c r="CK740" s="433"/>
      <c r="CM740" s="121"/>
      <c r="CN740" s="241"/>
      <c r="CO740" s="241"/>
      <c r="CP740" s="241"/>
      <c r="CQ740" s="725"/>
      <c r="CR740" s="241"/>
      <c r="CS740" s="433"/>
      <c r="CT740" s="241"/>
      <c r="CU740" s="241"/>
      <c r="CV740" s="241"/>
      <c r="CW740" s="54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1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436"/>
      <c r="FJ740" s="668"/>
      <c r="FK740" s="668"/>
      <c r="FL740" s="668"/>
      <c r="FM740" s="668"/>
      <c r="FN740" s="668"/>
      <c r="FO740" s="668"/>
      <c r="FP740" s="668"/>
      <c r="FQ740" s="668"/>
      <c r="FR740" s="668"/>
      <c r="FS740" s="433"/>
      <c r="FT740" s="433"/>
      <c r="FU740" s="433"/>
      <c r="FV740" s="433"/>
      <c r="FW740" s="433"/>
      <c r="FX740" s="433"/>
      <c r="FY740" s="433"/>
      <c r="FZ740" s="433"/>
      <c r="GA740" s="433"/>
      <c r="GB740" s="433"/>
      <c r="GC740" s="433"/>
      <c r="GD740" s="433"/>
      <c r="GE740" s="433"/>
      <c r="GF740" s="433"/>
      <c r="GG740" s="255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436"/>
      <c r="HJ740" s="65"/>
      <c r="HK740" s="436"/>
      <c r="HL740" s="37"/>
      <c r="HM740" s="65"/>
      <c r="HN740" s="436"/>
      <c r="HO740" s="134"/>
      <c r="HP740" s="25"/>
      <c r="HQ740" s="436"/>
      <c r="HR740" s="45"/>
      <c r="HS740" s="29"/>
      <c r="HT740" s="25"/>
      <c r="HU740" s="25"/>
      <c r="HV740" s="25"/>
      <c r="HX740" s="432"/>
      <c r="IG740" s="432"/>
      <c r="IH740" s="432"/>
      <c r="II740" s="432"/>
      <c r="IJ740" s="432"/>
      <c r="IK740" s="432"/>
      <c r="IL740" s="432"/>
      <c r="IM740" s="432"/>
      <c r="IN740" s="432"/>
      <c r="IO740" s="432"/>
      <c r="IP740" s="432"/>
      <c r="IQ740" s="432"/>
      <c r="IR740" s="432"/>
      <c r="IS740" s="432"/>
      <c r="IT740" s="432"/>
      <c r="IU740" s="432"/>
      <c r="IV740" s="432"/>
      <c r="IW740" s="432"/>
      <c r="IX740" s="432"/>
      <c r="IY740" s="432"/>
      <c r="IZ740" s="432"/>
      <c r="JA740" s="432"/>
      <c r="JB740" s="432"/>
      <c r="JC740" s="432"/>
      <c r="JD740" s="432"/>
      <c r="JE740" s="432"/>
      <c r="JF740" s="432"/>
      <c r="JG740" s="432"/>
      <c r="JH740" s="432"/>
      <c r="JI740" s="432"/>
      <c r="JJ740" s="432"/>
      <c r="JK740" s="432"/>
      <c r="JL740" s="432"/>
      <c r="JM740" s="432"/>
      <c r="JN740" s="432"/>
      <c r="JO740" s="432"/>
      <c r="JP740" s="432"/>
      <c r="JQ740" s="432"/>
      <c r="JR740" s="432"/>
      <c r="JS740" s="432"/>
      <c r="JT740" s="432"/>
      <c r="JU740" s="432"/>
    </row>
    <row r="741" spans="1:281" s="27" customFormat="1" ht="15" hidden="1" customHeight="1" x14ac:dyDescent="0.25">
      <c r="A741" s="432"/>
      <c r="B741" s="242"/>
      <c r="C741" s="29"/>
      <c r="D741" s="25"/>
      <c r="E741" s="29"/>
      <c r="F741" s="25"/>
      <c r="G741" s="121"/>
      <c r="I741" s="29"/>
      <c r="K741" s="52"/>
      <c r="M741" s="25"/>
      <c r="N741" s="55"/>
      <c r="P741" s="29"/>
      <c r="R741" s="29"/>
      <c r="T741" s="21"/>
      <c r="U741" s="21"/>
      <c r="V741" s="83"/>
      <c r="W741" s="83"/>
      <c r="X741" s="21"/>
      <c r="Y741" s="83"/>
      <c r="Z741" s="83"/>
      <c r="AA741" s="21"/>
      <c r="AB741" s="83"/>
      <c r="AC741" s="83"/>
      <c r="AD741" s="21"/>
      <c r="AE741" s="83"/>
      <c r="AF741" s="83"/>
      <c r="AG741" s="21"/>
      <c r="AH741" s="83"/>
      <c r="AI741" s="83"/>
      <c r="AJ741" s="21"/>
      <c r="AK741" s="83"/>
      <c r="AL741" s="83"/>
      <c r="AM741" s="21"/>
      <c r="AN741" s="83"/>
      <c r="AO741" s="83"/>
      <c r="AP741" s="21"/>
      <c r="AQ741" s="83"/>
      <c r="AR741" s="83"/>
      <c r="AS741" s="21"/>
      <c r="AT741" s="25"/>
      <c r="AU741" s="25"/>
      <c r="AV741" s="29"/>
      <c r="AW741" s="25"/>
      <c r="AX741" s="128"/>
      <c r="AY741" s="57"/>
      <c r="AZ741" s="6"/>
      <c r="BA741" s="54"/>
      <c r="BB741" s="54"/>
      <c r="BC741" s="6"/>
      <c r="BD741" s="54"/>
      <c r="BE741" s="54"/>
      <c r="BF741" s="121"/>
      <c r="BG741" s="54"/>
      <c r="BH741" s="28"/>
      <c r="BI741" s="128"/>
      <c r="BJ741" s="54"/>
      <c r="BK741" s="28"/>
      <c r="BL741" s="128"/>
      <c r="BM741" s="54"/>
      <c r="BN741" s="28"/>
      <c r="BO741" s="121"/>
      <c r="BP741" s="132"/>
      <c r="BQ741" s="56"/>
      <c r="BR741" s="25"/>
      <c r="BS741" s="25"/>
      <c r="BU741" s="121"/>
      <c r="BV741" s="25"/>
      <c r="BW741" s="242"/>
      <c r="BX741" s="121"/>
      <c r="BY741" s="25"/>
      <c r="CA741" s="121"/>
      <c r="CB741" s="25"/>
      <c r="CD741" s="121"/>
      <c r="CF741" s="28"/>
      <c r="CH741" s="241"/>
      <c r="CI741" s="28"/>
      <c r="CK741" s="433"/>
      <c r="CM741" s="121"/>
      <c r="CN741" s="241"/>
      <c r="CO741" s="241"/>
      <c r="CP741" s="241"/>
      <c r="CQ741" s="725"/>
      <c r="CR741" s="241"/>
      <c r="CS741" s="433"/>
      <c r="CT741" s="241"/>
      <c r="CU741" s="241"/>
      <c r="CV741" s="241"/>
      <c r="CW741" s="54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436"/>
      <c r="FJ741" s="668"/>
      <c r="FK741" s="668"/>
      <c r="FL741" s="668"/>
      <c r="FM741" s="668"/>
      <c r="FN741" s="668"/>
      <c r="FO741" s="668"/>
      <c r="FP741" s="668"/>
      <c r="FQ741" s="668"/>
      <c r="FR741" s="668"/>
      <c r="FS741" s="433"/>
      <c r="FT741" s="433"/>
      <c r="FU741" s="433"/>
      <c r="FV741" s="433"/>
      <c r="FW741" s="433"/>
      <c r="FX741" s="433"/>
      <c r="FY741" s="433"/>
      <c r="FZ741" s="433"/>
      <c r="GA741" s="433"/>
      <c r="GB741" s="433"/>
      <c r="GC741" s="433"/>
      <c r="GD741" s="433"/>
      <c r="GE741" s="433"/>
      <c r="GF741" s="433"/>
      <c r="GG741" s="25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436"/>
      <c r="HJ741" s="65"/>
      <c r="HK741" s="436"/>
      <c r="HL741" s="37"/>
      <c r="HM741" s="65"/>
      <c r="HN741" s="436"/>
      <c r="HO741" s="134"/>
      <c r="HP741" s="25"/>
      <c r="HQ741" s="436"/>
      <c r="HR741" s="45"/>
      <c r="HS741" s="29"/>
      <c r="HT741" s="25"/>
      <c r="HU741" s="25"/>
      <c r="HV741" s="25"/>
      <c r="HX741" s="432"/>
      <c r="IG741" s="432"/>
      <c r="IH741" s="432"/>
      <c r="II741" s="432"/>
      <c r="IJ741" s="432"/>
      <c r="IK741" s="432"/>
      <c r="IL741" s="432"/>
      <c r="IM741" s="432"/>
      <c r="IN741" s="432"/>
      <c r="IO741" s="432"/>
      <c r="IP741" s="432"/>
      <c r="IQ741" s="432"/>
      <c r="IR741" s="432"/>
      <c r="IS741" s="432"/>
      <c r="IT741" s="432"/>
      <c r="IU741" s="432"/>
      <c r="IV741" s="432"/>
      <c r="IW741" s="432"/>
      <c r="IX741" s="432"/>
      <c r="IY741" s="432"/>
      <c r="IZ741" s="432"/>
      <c r="JA741" s="432"/>
      <c r="JB741" s="432"/>
      <c r="JC741" s="432"/>
      <c r="JD741" s="432"/>
      <c r="JE741" s="432"/>
      <c r="JF741" s="432"/>
      <c r="JG741" s="432"/>
      <c r="JH741" s="432"/>
      <c r="JI741" s="432"/>
      <c r="JJ741" s="432"/>
      <c r="JK741" s="432"/>
      <c r="JL741" s="432"/>
      <c r="JM741" s="432"/>
      <c r="JN741" s="432"/>
      <c r="JO741" s="432"/>
      <c r="JP741" s="432"/>
      <c r="JQ741" s="432"/>
      <c r="JR741" s="432"/>
      <c r="JS741" s="432"/>
      <c r="JT741" s="432"/>
      <c r="JU741" s="432"/>
    </row>
    <row r="742" spans="1:281" s="27" customFormat="1" ht="15" hidden="1" customHeight="1" x14ac:dyDescent="0.25">
      <c r="A742" s="432"/>
      <c r="B742" s="242"/>
      <c r="C742" s="29"/>
      <c r="D742" s="25"/>
      <c r="E742" s="29"/>
      <c r="F742" s="25"/>
      <c r="G742" s="121"/>
      <c r="I742" s="29"/>
      <c r="K742" s="52"/>
      <c r="M742" s="25"/>
      <c r="N742" s="55"/>
      <c r="P742" s="29"/>
      <c r="R742" s="29"/>
      <c r="T742" s="21"/>
      <c r="U742" s="21"/>
      <c r="V742" s="83"/>
      <c r="W742" s="83"/>
      <c r="X742" s="21"/>
      <c r="Y742" s="83"/>
      <c r="Z742" s="83"/>
      <c r="AA742" s="21"/>
      <c r="AB742" s="83"/>
      <c r="AC742" s="83"/>
      <c r="AD742" s="21"/>
      <c r="AE742" s="83"/>
      <c r="AF742" s="83"/>
      <c r="AG742" s="21"/>
      <c r="AH742" s="83"/>
      <c r="AI742" s="83"/>
      <c r="AJ742" s="21"/>
      <c r="AK742" s="83"/>
      <c r="AL742" s="83"/>
      <c r="AM742" s="21"/>
      <c r="AN742" s="83"/>
      <c r="AO742" s="83"/>
      <c r="AP742" s="21"/>
      <c r="AQ742" s="83"/>
      <c r="AR742" s="83"/>
      <c r="AS742" s="21"/>
      <c r="AT742" s="25"/>
      <c r="AU742" s="25"/>
      <c r="AV742" s="29"/>
      <c r="AW742" s="25"/>
      <c r="AX742" s="128"/>
      <c r="AY742" s="57"/>
      <c r="AZ742" s="6"/>
      <c r="BA742" s="54"/>
      <c r="BB742" s="54"/>
      <c r="BC742" s="6"/>
      <c r="BD742" s="54"/>
      <c r="BE742" s="54"/>
      <c r="BF742" s="121"/>
      <c r="BG742" s="54"/>
      <c r="BH742" s="28"/>
      <c r="BI742" s="128"/>
      <c r="BJ742" s="54"/>
      <c r="BK742" s="28"/>
      <c r="BL742" s="128"/>
      <c r="BM742" s="54"/>
      <c r="BN742" s="28"/>
      <c r="BO742" s="121"/>
      <c r="BP742" s="132"/>
      <c r="BQ742" s="56"/>
      <c r="BR742" s="25"/>
      <c r="BS742" s="25"/>
      <c r="BU742" s="121"/>
      <c r="BV742" s="25"/>
      <c r="BW742" s="242"/>
      <c r="BX742" s="121"/>
      <c r="BY742" s="25"/>
      <c r="CA742" s="121"/>
      <c r="CB742" s="25"/>
      <c r="CD742" s="121"/>
      <c r="CF742" s="28"/>
      <c r="CH742" s="241"/>
      <c r="CI742" s="28"/>
      <c r="CK742" s="433"/>
      <c r="CM742" s="121"/>
      <c r="CN742" s="241"/>
      <c r="CO742" s="241"/>
      <c r="CP742" s="241"/>
      <c r="CQ742" s="725"/>
      <c r="CR742" s="241"/>
      <c r="CS742" s="433"/>
      <c r="CT742" s="241"/>
      <c r="CU742" s="241"/>
      <c r="CV742" s="241"/>
      <c r="CW742" s="54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1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436"/>
      <c r="FJ742" s="668"/>
      <c r="FK742" s="668"/>
      <c r="FL742" s="668"/>
      <c r="FM742" s="668"/>
      <c r="FN742" s="668"/>
      <c r="FO742" s="668"/>
      <c r="FP742" s="668"/>
      <c r="FQ742" s="668"/>
      <c r="FR742" s="668"/>
      <c r="FS742" s="433"/>
      <c r="FT742" s="433"/>
      <c r="FU742" s="433"/>
      <c r="FV742" s="433"/>
      <c r="FW742" s="433"/>
      <c r="FX742" s="433"/>
      <c r="FY742" s="433"/>
      <c r="FZ742" s="433"/>
      <c r="GA742" s="433"/>
      <c r="GB742" s="433"/>
      <c r="GC742" s="433"/>
      <c r="GD742" s="433"/>
      <c r="GE742" s="433"/>
      <c r="GF742" s="433"/>
      <c r="GG742" s="255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436"/>
      <c r="HJ742" s="65"/>
      <c r="HK742" s="436"/>
      <c r="HL742" s="37"/>
      <c r="HM742" s="65"/>
      <c r="HN742" s="436"/>
      <c r="HO742" s="134"/>
      <c r="HP742" s="25"/>
      <c r="HQ742" s="436"/>
      <c r="HR742" s="45"/>
      <c r="HS742" s="29"/>
      <c r="HT742" s="25"/>
      <c r="HU742" s="25"/>
      <c r="HV742" s="25"/>
      <c r="HX742" s="432"/>
      <c r="IG742" s="432"/>
      <c r="IH742" s="432"/>
      <c r="II742" s="432"/>
      <c r="IJ742" s="432"/>
      <c r="IK742" s="432"/>
      <c r="IL742" s="432"/>
      <c r="IM742" s="432"/>
      <c r="IN742" s="432"/>
      <c r="IO742" s="432"/>
      <c r="IP742" s="432"/>
      <c r="IQ742" s="432"/>
      <c r="IR742" s="432"/>
      <c r="IS742" s="432"/>
      <c r="IT742" s="432"/>
      <c r="IU742" s="432"/>
      <c r="IV742" s="432"/>
      <c r="IW742" s="432"/>
      <c r="IX742" s="432"/>
      <c r="IY742" s="432"/>
      <c r="IZ742" s="432"/>
      <c r="JA742" s="432"/>
      <c r="JB742" s="432"/>
      <c r="JC742" s="432"/>
      <c r="JD742" s="432"/>
      <c r="JE742" s="432"/>
      <c r="JF742" s="432"/>
      <c r="JG742" s="432"/>
      <c r="JH742" s="432"/>
      <c r="JI742" s="432"/>
      <c r="JJ742" s="432"/>
      <c r="JK742" s="432"/>
      <c r="JL742" s="432"/>
      <c r="JM742" s="432"/>
      <c r="JN742" s="432"/>
      <c r="JO742" s="432"/>
      <c r="JP742" s="432"/>
      <c r="JQ742" s="432"/>
      <c r="JR742" s="432"/>
      <c r="JS742" s="432"/>
      <c r="JT742" s="432"/>
      <c r="JU742" s="432"/>
    </row>
    <row r="743" spans="1:281" s="27" customFormat="1" ht="15" hidden="1" customHeight="1" x14ac:dyDescent="0.25">
      <c r="A743" s="432"/>
      <c r="B743" s="242"/>
      <c r="C743" s="29"/>
      <c r="D743" s="25"/>
      <c r="E743" s="29"/>
      <c r="F743" s="25"/>
      <c r="G743" s="121"/>
      <c r="I743" s="29"/>
      <c r="K743" s="52"/>
      <c r="M743" s="25"/>
      <c r="N743" s="55"/>
      <c r="P743" s="29"/>
      <c r="R743" s="29"/>
      <c r="T743" s="21"/>
      <c r="U743" s="21"/>
      <c r="V743" s="83"/>
      <c r="W743" s="83"/>
      <c r="X743" s="21"/>
      <c r="Y743" s="83"/>
      <c r="Z743" s="83"/>
      <c r="AA743" s="21"/>
      <c r="AB743" s="83"/>
      <c r="AC743" s="83"/>
      <c r="AD743" s="21"/>
      <c r="AE743" s="83"/>
      <c r="AF743" s="83"/>
      <c r="AG743" s="21"/>
      <c r="AH743" s="83"/>
      <c r="AI743" s="83"/>
      <c r="AJ743" s="21"/>
      <c r="AK743" s="83"/>
      <c r="AL743" s="83"/>
      <c r="AM743" s="21"/>
      <c r="AN743" s="83"/>
      <c r="AO743" s="83"/>
      <c r="AP743" s="21"/>
      <c r="AQ743" s="83"/>
      <c r="AR743" s="83"/>
      <c r="AS743" s="21"/>
      <c r="AT743" s="25"/>
      <c r="AU743" s="25"/>
      <c r="AV743" s="29"/>
      <c r="AW743" s="25"/>
      <c r="AX743" s="128"/>
      <c r="AY743" s="57"/>
      <c r="AZ743" s="6"/>
      <c r="BA743" s="54"/>
      <c r="BB743" s="54"/>
      <c r="BC743" s="6"/>
      <c r="BD743" s="54"/>
      <c r="BE743" s="54"/>
      <c r="BF743" s="121"/>
      <c r="BG743" s="54"/>
      <c r="BH743" s="28"/>
      <c r="BI743" s="128"/>
      <c r="BJ743" s="54"/>
      <c r="BK743" s="28"/>
      <c r="BL743" s="128"/>
      <c r="BM743" s="54"/>
      <c r="BN743" s="28"/>
      <c r="BO743" s="121"/>
      <c r="BP743" s="132"/>
      <c r="BQ743" s="56"/>
      <c r="BR743" s="25"/>
      <c r="BS743" s="25"/>
      <c r="BU743" s="121"/>
      <c r="BV743" s="25"/>
      <c r="BW743" s="242"/>
      <c r="BX743" s="121"/>
      <c r="BY743" s="25"/>
      <c r="CA743" s="121"/>
      <c r="CB743" s="25"/>
      <c r="CD743" s="121"/>
      <c r="CF743" s="28"/>
      <c r="CH743" s="241"/>
      <c r="CI743" s="28"/>
      <c r="CK743" s="433"/>
      <c r="CM743" s="121"/>
      <c r="CN743" s="241"/>
      <c r="CO743" s="241"/>
      <c r="CP743" s="241"/>
      <c r="CQ743" s="725"/>
      <c r="CR743" s="241"/>
      <c r="CS743" s="433"/>
      <c r="CT743" s="241"/>
      <c r="CU743" s="241"/>
      <c r="CV743" s="241"/>
      <c r="CW743" s="54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1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436"/>
      <c r="FJ743" s="668"/>
      <c r="FK743" s="668"/>
      <c r="FL743" s="668"/>
      <c r="FM743" s="668"/>
      <c r="FN743" s="668"/>
      <c r="FO743" s="668"/>
      <c r="FP743" s="668"/>
      <c r="FQ743" s="668"/>
      <c r="FR743" s="668"/>
      <c r="FS743" s="433"/>
      <c r="FT743" s="433"/>
      <c r="FU743" s="433"/>
      <c r="FV743" s="433"/>
      <c r="FW743" s="433"/>
      <c r="FX743" s="433"/>
      <c r="FY743" s="433"/>
      <c r="FZ743" s="433"/>
      <c r="GA743" s="433"/>
      <c r="GB743" s="433"/>
      <c r="GC743" s="433"/>
      <c r="GD743" s="433"/>
      <c r="GE743" s="433"/>
      <c r="GF743" s="433"/>
      <c r="GG743" s="255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436"/>
      <c r="HJ743" s="65"/>
      <c r="HK743" s="436"/>
      <c r="HL743" s="37"/>
      <c r="HM743" s="65"/>
      <c r="HN743" s="436"/>
      <c r="HO743" s="134"/>
      <c r="HP743" s="25"/>
      <c r="HQ743" s="436"/>
      <c r="HR743" s="45"/>
      <c r="HS743" s="29"/>
      <c r="HT743" s="25"/>
      <c r="HU743" s="25"/>
      <c r="HV743" s="25"/>
      <c r="HX743" s="432"/>
      <c r="IG743" s="432"/>
      <c r="IH743" s="432"/>
      <c r="II743" s="432"/>
      <c r="IJ743" s="432"/>
      <c r="IK743" s="432"/>
      <c r="IL743" s="432"/>
      <c r="IM743" s="432"/>
      <c r="IN743" s="432"/>
      <c r="IO743" s="432"/>
      <c r="IP743" s="432"/>
      <c r="IQ743" s="432"/>
      <c r="IR743" s="432"/>
      <c r="IS743" s="432"/>
      <c r="IT743" s="432"/>
      <c r="IU743" s="432"/>
      <c r="IV743" s="432"/>
      <c r="IW743" s="432"/>
      <c r="IX743" s="432"/>
      <c r="IY743" s="432"/>
      <c r="IZ743" s="432"/>
      <c r="JA743" s="432"/>
      <c r="JB743" s="432"/>
      <c r="JC743" s="432"/>
      <c r="JD743" s="432"/>
      <c r="JE743" s="432"/>
      <c r="JF743" s="432"/>
      <c r="JG743" s="432"/>
      <c r="JH743" s="432"/>
      <c r="JI743" s="432"/>
      <c r="JJ743" s="432"/>
      <c r="JK743" s="432"/>
      <c r="JL743" s="432"/>
      <c r="JM743" s="432"/>
      <c r="JN743" s="432"/>
      <c r="JO743" s="432"/>
      <c r="JP743" s="432"/>
      <c r="JQ743" s="432"/>
      <c r="JR743" s="432"/>
      <c r="JS743" s="432"/>
      <c r="JT743" s="432"/>
      <c r="JU743" s="432"/>
    </row>
    <row r="744" spans="1:281" s="27" customFormat="1" ht="15" hidden="1" customHeight="1" x14ac:dyDescent="0.25">
      <c r="A744" s="432"/>
      <c r="B744" s="242"/>
      <c r="C744" s="29"/>
      <c r="D744" s="25"/>
      <c r="E744" s="29"/>
      <c r="F744" s="25"/>
      <c r="G744" s="121"/>
      <c r="I744" s="29"/>
      <c r="K744" s="52"/>
      <c r="M744" s="25"/>
      <c r="N744" s="55"/>
      <c r="P744" s="29"/>
      <c r="R744" s="29"/>
      <c r="T744" s="21"/>
      <c r="U744" s="21"/>
      <c r="V744" s="83"/>
      <c r="W744" s="83"/>
      <c r="X744" s="21"/>
      <c r="Y744" s="83"/>
      <c r="Z744" s="83"/>
      <c r="AA744" s="21"/>
      <c r="AB744" s="83"/>
      <c r="AC744" s="83"/>
      <c r="AD744" s="21"/>
      <c r="AE744" s="83"/>
      <c r="AF744" s="83"/>
      <c r="AG744" s="21"/>
      <c r="AH744" s="83"/>
      <c r="AI744" s="83"/>
      <c r="AJ744" s="21"/>
      <c r="AK744" s="83"/>
      <c r="AL744" s="83"/>
      <c r="AM744" s="21"/>
      <c r="AN744" s="83"/>
      <c r="AO744" s="83"/>
      <c r="AP744" s="21"/>
      <c r="AQ744" s="83"/>
      <c r="AR744" s="83"/>
      <c r="AS744" s="21"/>
      <c r="AT744" s="25"/>
      <c r="AU744" s="25"/>
      <c r="AV744" s="29"/>
      <c r="AW744" s="25"/>
      <c r="AX744" s="128"/>
      <c r="AY744" s="57"/>
      <c r="AZ744" s="6"/>
      <c r="BA744" s="54"/>
      <c r="BB744" s="54"/>
      <c r="BC744" s="6"/>
      <c r="BD744" s="54"/>
      <c r="BE744" s="54"/>
      <c r="BF744" s="121"/>
      <c r="BG744" s="54"/>
      <c r="BH744" s="28"/>
      <c r="BI744" s="128"/>
      <c r="BJ744" s="54"/>
      <c r="BK744" s="28"/>
      <c r="BL744" s="128"/>
      <c r="BM744" s="54"/>
      <c r="BN744" s="28"/>
      <c r="BO744" s="121"/>
      <c r="BP744" s="132"/>
      <c r="BQ744" s="56"/>
      <c r="BR744" s="25"/>
      <c r="BS744" s="25"/>
      <c r="BU744" s="121"/>
      <c r="BV744" s="25"/>
      <c r="BW744" s="242"/>
      <c r="BX744" s="121"/>
      <c r="BY744" s="25"/>
      <c r="CA744" s="121"/>
      <c r="CB744" s="25"/>
      <c r="CD744" s="121"/>
      <c r="CF744" s="28"/>
      <c r="CH744" s="241"/>
      <c r="CI744" s="28"/>
      <c r="CK744" s="433"/>
      <c r="CM744" s="121"/>
      <c r="CN744" s="241"/>
      <c r="CO744" s="241"/>
      <c r="CP744" s="241"/>
      <c r="CQ744" s="725"/>
      <c r="CR744" s="241"/>
      <c r="CS744" s="433"/>
      <c r="CT744" s="241"/>
      <c r="CU744" s="241"/>
      <c r="CV744" s="241"/>
      <c r="CW744" s="54"/>
      <c r="CX744" s="241"/>
      <c r="CY744" s="241"/>
      <c r="CZ744" s="241"/>
      <c r="DA744" s="241"/>
      <c r="DB744" s="241"/>
      <c r="DC744" s="241"/>
      <c r="DD744" s="241"/>
      <c r="DE744" s="241"/>
      <c r="DF744" s="241"/>
      <c r="DG744" s="241"/>
      <c r="DH744" s="241"/>
      <c r="DI744" s="241"/>
      <c r="DJ744" s="241"/>
      <c r="DK744" s="241"/>
      <c r="DL744" s="241"/>
      <c r="DM744" s="241"/>
      <c r="DN744" s="241"/>
      <c r="DO744" s="241"/>
      <c r="DP744" s="241"/>
      <c r="DQ744" s="241"/>
      <c r="DR744" s="241"/>
      <c r="DS744" s="241"/>
      <c r="DT744" s="241"/>
      <c r="DU744" s="241"/>
      <c r="DV744" s="241"/>
      <c r="DW744" s="241"/>
      <c r="DX744" s="241"/>
      <c r="DY744" s="241"/>
      <c r="DZ744" s="241"/>
      <c r="EA744" s="241"/>
      <c r="EB744" s="241"/>
      <c r="EC744" s="241"/>
      <c r="ED744" s="241"/>
      <c r="EE744" s="241"/>
      <c r="EF744" s="241"/>
      <c r="EG744" s="241"/>
      <c r="EH744" s="241"/>
      <c r="EI744" s="241"/>
      <c r="EJ744" s="241"/>
      <c r="EK744" s="241"/>
      <c r="EL744" s="241"/>
      <c r="EM744" s="241"/>
      <c r="EN744" s="241"/>
      <c r="EO744" s="241"/>
      <c r="EP744" s="241"/>
      <c r="EQ744" s="241"/>
      <c r="ER744" s="241"/>
      <c r="ES744" s="241"/>
      <c r="ET744" s="241"/>
      <c r="EU744" s="241"/>
      <c r="EV744" s="241"/>
      <c r="EW744" s="241"/>
      <c r="EX744" s="241"/>
      <c r="EY744" s="241"/>
      <c r="EZ744" s="241"/>
      <c r="FA744" s="241"/>
      <c r="FB744" s="241"/>
      <c r="FC744" s="241"/>
      <c r="FD744" s="241"/>
      <c r="FE744" s="241"/>
      <c r="FF744" s="241"/>
      <c r="FG744" s="241"/>
      <c r="FH744" s="241"/>
      <c r="FI744" s="436"/>
      <c r="FJ744" s="668"/>
      <c r="FK744" s="668"/>
      <c r="FL744" s="668"/>
      <c r="FM744" s="668"/>
      <c r="FN744" s="668"/>
      <c r="FO744" s="668"/>
      <c r="FP744" s="668"/>
      <c r="FQ744" s="668"/>
      <c r="FR744" s="668"/>
      <c r="FS744" s="433"/>
      <c r="FT744" s="433"/>
      <c r="FU744" s="433"/>
      <c r="FV744" s="433"/>
      <c r="FW744" s="433"/>
      <c r="FX744" s="433"/>
      <c r="FY744" s="433"/>
      <c r="FZ744" s="433"/>
      <c r="GA744" s="433"/>
      <c r="GB744" s="433"/>
      <c r="GC744" s="433"/>
      <c r="GD744" s="433"/>
      <c r="GE744" s="433"/>
      <c r="GF744" s="433"/>
      <c r="GG744" s="255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436"/>
      <c r="HJ744" s="65"/>
      <c r="HK744" s="436"/>
      <c r="HL744" s="37"/>
      <c r="HM744" s="65"/>
      <c r="HN744" s="436"/>
      <c r="HO744" s="134"/>
      <c r="HP744" s="25"/>
      <c r="HQ744" s="436"/>
      <c r="HR744" s="45"/>
      <c r="HS744" s="29"/>
      <c r="HT744" s="25"/>
      <c r="HU744" s="25"/>
      <c r="HV744" s="25"/>
      <c r="HX744" s="432"/>
      <c r="IG744" s="432"/>
      <c r="IH744" s="432"/>
      <c r="II744" s="432"/>
      <c r="IJ744" s="432"/>
      <c r="IK744" s="432"/>
      <c r="IL744" s="432"/>
      <c r="IM744" s="432"/>
      <c r="IN744" s="432"/>
      <c r="IO744" s="432"/>
      <c r="IP744" s="432"/>
      <c r="IQ744" s="432"/>
      <c r="IR744" s="432"/>
      <c r="IS744" s="432"/>
      <c r="IT744" s="432"/>
      <c r="IU744" s="432"/>
      <c r="IV744" s="432"/>
      <c r="IW744" s="432"/>
      <c r="IX744" s="432"/>
      <c r="IY744" s="432"/>
      <c r="IZ744" s="432"/>
      <c r="JA744" s="432"/>
      <c r="JB744" s="432"/>
      <c r="JC744" s="432"/>
      <c r="JD744" s="432"/>
      <c r="JE744" s="432"/>
      <c r="JF744" s="432"/>
      <c r="JG744" s="432"/>
      <c r="JH744" s="432"/>
      <c r="JI744" s="432"/>
      <c r="JJ744" s="432"/>
      <c r="JK744" s="432"/>
      <c r="JL744" s="432"/>
      <c r="JM744" s="432"/>
      <c r="JN744" s="432"/>
      <c r="JO744" s="432"/>
      <c r="JP744" s="432"/>
      <c r="JQ744" s="432"/>
      <c r="JR744" s="432"/>
      <c r="JS744" s="432"/>
      <c r="JT744" s="432"/>
      <c r="JU744" s="432"/>
    </row>
    <row r="745" spans="1:281" s="27" customFormat="1" ht="15" hidden="1" customHeight="1" x14ac:dyDescent="0.25">
      <c r="A745" s="432"/>
      <c r="B745" s="242"/>
      <c r="C745" s="29"/>
      <c r="D745" s="25"/>
      <c r="E745" s="29"/>
      <c r="F745" s="25"/>
      <c r="G745" s="121"/>
      <c r="I745" s="29"/>
      <c r="K745" s="52"/>
      <c r="M745" s="25"/>
      <c r="N745" s="55"/>
      <c r="P745" s="29"/>
      <c r="R745" s="29"/>
      <c r="T745" s="21"/>
      <c r="U745" s="21"/>
      <c r="V745" s="83"/>
      <c r="W745" s="83"/>
      <c r="X745" s="21"/>
      <c r="Y745" s="83"/>
      <c r="Z745" s="83"/>
      <c r="AA745" s="21"/>
      <c r="AB745" s="83"/>
      <c r="AC745" s="83"/>
      <c r="AD745" s="21"/>
      <c r="AE745" s="83"/>
      <c r="AF745" s="83"/>
      <c r="AG745" s="21"/>
      <c r="AH745" s="83"/>
      <c r="AI745" s="83"/>
      <c r="AJ745" s="21"/>
      <c r="AK745" s="83"/>
      <c r="AL745" s="83"/>
      <c r="AM745" s="21"/>
      <c r="AN745" s="83"/>
      <c r="AO745" s="83"/>
      <c r="AP745" s="21"/>
      <c r="AQ745" s="83"/>
      <c r="AR745" s="83"/>
      <c r="AS745" s="21"/>
      <c r="AT745" s="25"/>
      <c r="AU745" s="25"/>
      <c r="AV745" s="29"/>
      <c r="AW745" s="25"/>
      <c r="AX745" s="128"/>
      <c r="AY745" s="57"/>
      <c r="AZ745" s="6"/>
      <c r="BA745" s="54"/>
      <c r="BB745" s="54"/>
      <c r="BC745" s="6"/>
      <c r="BD745" s="54"/>
      <c r="BE745" s="54"/>
      <c r="BF745" s="121"/>
      <c r="BG745" s="54"/>
      <c r="BH745" s="28"/>
      <c r="BI745" s="128"/>
      <c r="BJ745" s="54"/>
      <c r="BK745" s="28"/>
      <c r="BL745" s="128"/>
      <c r="BM745" s="54"/>
      <c r="BN745" s="28"/>
      <c r="BO745" s="121"/>
      <c r="BP745" s="132"/>
      <c r="BQ745" s="56"/>
      <c r="BR745" s="25"/>
      <c r="BS745" s="25"/>
      <c r="BU745" s="121"/>
      <c r="BV745" s="25"/>
      <c r="BW745" s="242"/>
      <c r="BX745" s="121"/>
      <c r="BY745" s="25"/>
      <c r="CA745" s="121"/>
      <c r="CB745" s="25"/>
      <c r="CD745" s="121"/>
      <c r="CF745" s="28"/>
      <c r="CH745" s="241"/>
      <c r="CI745" s="28"/>
      <c r="CK745" s="433"/>
      <c r="CM745" s="121"/>
      <c r="CN745" s="241"/>
      <c r="CO745" s="241"/>
      <c r="CP745" s="241"/>
      <c r="CQ745" s="725"/>
      <c r="CR745" s="241"/>
      <c r="CS745" s="433"/>
      <c r="CT745" s="241"/>
      <c r="CU745" s="241"/>
      <c r="CV745" s="241"/>
      <c r="CW745" s="54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1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436"/>
      <c r="FJ745" s="668"/>
      <c r="FK745" s="668"/>
      <c r="FL745" s="668"/>
      <c r="FM745" s="668"/>
      <c r="FN745" s="668"/>
      <c r="FO745" s="668"/>
      <c r="FP745" s="668"/>
      <c r="FQ745" s="668"/>
      <c r="FR745" s="668"/>
      <c r="FS745" s="433"/>
      <c r="FT745" s="433"/>
      <c r="FU745" s="433"/>
      <c r="FV745" s="433"/>
      <c r="FW745" s="433"/>
      <c r="FX745" s="433"/>
      <c r="FY745" s="433"/>
      <c r="FZ745" s="433"/>
      <c r="GA745" s="433"/>
      <c r="GB745" s="433"/>
      <c r="GC745" s="433"/>
      <c r="GD745" s="433"/>
      <c r="GE745" s="433"/>
      <c r="GF745" s="433"/>
      <c r="GG745" s="255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436"/>
      <c r="HJ745" s="65"/>
      <c r="HK745" s="436"/>
      <c r="HL745" s="37"/>
      <c r="HM745" s="65"/>
      <c r="HN745" s="436"/>
      <c r="HO745" s="134"/>
      <c r="HP745" s="25"/>
      <c r="HQ745" s="436"/>
      <c r="HR745" s="45"/>
      <c r="HS745" s="29"/>
      <c r="HT745" s="25"/>
      <c r="HU745" s="25"/>
      <c r="HV745" s="25"/>
      <c r="HX745" s="432"/>
      <c r="IG745" s="432"/>
      <c r="IH745" s="432"/>
      <c r="II745" s="432"/>
      <c r="IJ745" s="432"/>
      <c r="IK745" s="432"/>
      <c r="IL745" s="432"/>
      <c r="IM745" s="432"/>
      <c r="IN745" s="432"/>
      <c r="IO745" s="432"/>
      <c r="IP745" s="432"/>
      <c r="IQ745" s="432"/>
      <c r="IR745" s="432"/>
      <c r="IS745" s="432"/>
      <c r="IT745" s="432"/>
      <c r="IU745" s="432"/>
      <c r="IV745" s="432"/>
      <c r="IW745" s="432"/>
      <c r="IX745" s="432"/>
      <c r="IY745" s="432"/>
      <c r="IZ745" s="432"/>
      <c r="JA745" s="432"/>
      <c r="JB745" s="432"/>
      <c r="JC745" s="432"/>
      <c r="JD745" s="432"/>
      <c r="JE745" s="432"/>
      <c r="JF745" s="432"/>
      <c r="JG745" s="432"/>
      <c r="JH745" s="432"/>
      <c r="JI745" s="432"/>
      <c r="JJ745" s="432"/>
      <c r="JK745" s="432"/>
      <c r="JL745" s="432"/>
      <c r="JM745" s="432"/>
      <c r="JN745" s="432"/>
      <c r="JO745" s="432"/>
      <c r="JP745" s="432"/>
      <c r="JQ745" s="432"/>
      <c r="JR745" s="432"/>
      <c r="JS745" s="432"/>
      <c r="JT745" s="432"/>
      <c r="JU745" s="432"/>
    </row>
    <row r="746" spans="1:281" s="27" customFormat="1" ht="15" hidden="1" customHeight="1" x14ac:dyDescent="0.25">
      <c r="A746" s="432"/>
      <c r="B746" s="242"/>
      <c r="C746" s="29"/>
      <c r="D746" s="25"/>
      <c r="E746" s="29"/>
      <c r="F746" s="25"/>
      <c r="G746" s="121"/>
      <c r="I746" s="29"/>
      <c r="K746" s="52"/>
      <c r="M746" s="25"/>
      <c r="N746" s="55"/>
      <c r="P746" s="29"/>
      <c r="R746" s="29"/>
      <c r="T746" s="21"/>
      <c r="U746" s="21"/>
      <c r="V746" s="83"/>
      <c r="W746" s="83"/>
      <c r="X746" s="21"/>
      <c r="Y746" s="83"/>
      <c r="Z746" s="83"/>
      <c r="AA746" s="21"/>
      <c r="AB746" s="83"/>
      <c r="AC746" s="83"/>
      <c r="AD746" s="21"/>
      <c r="AE746" s="83"/>
      <c r="AF746" s="83"/>
      <c r="AG746" s="21"/>
      <c r="AH746" s="83"/>
      <c r="AI746" s="83"/>
      <c r="AJ746" s="21"/>
      <c r="AK746" s="83"/>
      <c r="AL746" s="83"/>
      <c r="AM746" s="21"/>
      <c r="AN746" s="83"/>
      <c r="AO746" s="83"/>
      <c r="AP746" s="21"/>
      <c r="AQ746" s="83"/>
      <c r="AR746" s="83"/>
      <c r="AS746" s="21"/>
      <c r="AT746" s="25"/>
      <c r="AU746" s="25"/>
      <c r="AV746" s="29"/>
      <c r="AW746" s="25"/>
      <c r="AX746" s="128"/>
      <c r="AY746" s="57"/>
      <c r="AZ746" s="6"/>
      <c r="BA746" s="54"/>
      <c r="BB746" s="54"/>
      <c r="BC746" s="6"/>
      <c r="BD746" s="54"/>
      <c r="BE746" s="54"/>
      <c r="BF746" s="121"/>
      <c r="BG746" s="54"/>
      <c r="BH746" s="28"/>
      <c r="BI746" s="128"/>
      <c r="BJ746" s="54"/>
      <c r="BK746" s="28"/>
      <c r="BL746" s="128"/>
      <c r="BM746" s="54"/>
      <c r="BN746" s="28"/>
      <c r="BO746" s="121"/>
      <c r="BP746" s="132"/>
      <c r="BQ746" s="56"/>
      <c r="BR746" s="25"/>
      <c r="BS746" s="25"/>
      <c r="BU746" s="121"/>
      <c r="BV746" s="25"/>
      <c r="BW746" s="242"/>
      <c r="BX746" s="121"/>
      <c r="BY746" s="25"/>
      <c r="CA746" s="121"/>
      <c r="CB746" s="25"/>
      <c r="CD746" s="121"/>
      <c r="CF746" s="28"/>
      <c r="CH746" s="241"/>
      <c r="CI746" s="28"/>
      <c r="CK746" s="433"/>
      <c r="CM746" s="121"/>
      <c r="CN746" s="241"/>
      <c r="CO746" s="241"/>
      <c r="CP746" s="241"/>
      <c r="CQ746" s="725"/>
      <c r="CR746" s="241"/>
      <c r="CS746" s="433"/>
      <c r="CT746" s="241"/>
      <c r="CU746" s="241"/>
      <c r="CV746" s="241"/>
      <c r="CW746" s="54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1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436"/>
      <c r="FJ746" s="668"/>
      <c r="FK746" s="668"/>
      <c r="FL746" s="668"/>
      <c r="FM746" s="668"/>
      <c r="FN746" s="668"/>
      <c r="FO746" s="668"/>
      <c r="FP746" s="668"/>
      <c r="FQ746" s="668"/>
      <c r="FR746" s="668"/>
      <c r="FS746" s="433"/>
      <c r="FT746" s="433"/>
      <c r="FU746" s="433"/>
      <c r="FV746" s="433"/>
      <c r="FW746" s="433"/>
      <c r="FX746" s="433"/>
      <c r="FY746" s="433"/>
      <c r="FZ746" s="433"/>
      <c r="GA746" s="433"/>
      <c r="GB746" s="433"/>
      <c r="GC746" s="433"/>
      <c r="GD746" s="433"/>
      <c r="GE746" s="433"/>
      <c r="GF746" s="433"/>
      <c r="GG746" s="255"/>
      <c r="GH746" s="65"/>
      <c r="GI746" s="65"/>
      <c r="GJ746" s="65"/>
      <c r="GK746" s="65"/>
      <c r="GL746" s="65"/>
      <c r="GM746" s="65"/>
      <c r="GN746" s="65"/>
      <c r="GO746" s="65"/>
      <c r="GP746" s="65"/>
      <c r="GQ746" s="65"/>
      <c r="GR746" s="65"/>
      <c r="GS746" s="65"/>
      <c r="GT746" s="65"/>
      <c r="GU746" s="65"/>
      <c r="GV746" s="65"/>
      <c r="GW746" s="65"/>
      <c r="GX746" s="65"/>
      <c r="GY746" s="65"/>
      <c r="GZ746" s="65"/>
      <c r="HA746" s="65"/>
      <c r="HB746" s="65"/>
      <c r="HC746" s="65"/>
      <c r="HD746" s="65"/>
      <c r="HE746" s="65"/>
      <c r="HF746" s="65"/>
      <c r="HG746" s="65"/>
      <c r="HH746" s="65"/>
      <c r="HI746" s="436"/>
      <c r="HJ746" s="65"/>
      <c r="HK746" s="436"/>
      <c r="HL746" s="37"/>
      <c r="HM746" s="65"/>
      <c r="HN746" s="436"/>
      <c r="HO746" s="134"/>
      <c r="HP746" s="25"/>
      <c r="HQ746" s="436"/>
      <c r="HR746" s="45"/>
      <c r="HS746" s="29"/>
      <c r="HT746" s="25"/>
      <c r="HU746" s="25"/>
      <c r="HV746" s="25"/>
      <c r="HX746" s="432"/>
      <c r="IG746" s="432"/>
      <c r="IH746" s="432"/>
      <c r="II746" s="432"/>
      <c r="IJ746" s="432"/>
      <c r="IK746" s="432"/>
      <c r="IL746" s="432"/>
      <c r="IM746" s="432"/>
      <c r="IN746" s="432"/>
      <c r="IO746" s="432"/>
      <c r="IP746" s="432"/>
      <c r="IQ746" s="432"/>
      <c r="IR746" s="432"/>
      <c r="IS746" s="432"/>
      <c r="IT746" s="432"/>
      <c r="IU746" s="432"/>
      <c r="IV746" s="432"/>
      <c r="IW746" s="432"/>
      <c r="IX746" s="432"/>
      <c r="IY746" s="432"/>
      <c r="IZ746" s="432"/>
      <c r="JA746" s="432"/>
      <c r="JB746" s="432"/>
      <c r="JC746" s="432"/>
      <c r="JD746" s="432"/>
      <c r="JE746" s="432"/>
      <c r="JF746" s="432"/>
      <c r="JG746" s="432"/>
      <c r="JH746" s="432"/>
      <c r="JI746" s="432"/>
      <c r="JJ746" s="432"/>
      <c r="JK746" s="432"/>
      <c r="JL746" s="432"/>
      <c r="JM746" s="432"/>
      <c r="JN746" s="432"/>
      <c r="JO746" s="432"/>
      <c r="JP746" s="432"/>
      <c r="JQ746" s="432"/>
      <c r="JR746" s="432"/>
      <c r="JS746" s="432"/>
      <c r="JT746" s="432"/>
      <c r="JU746" s="432"/>
    </row>
    <row r="747" spans="1:281" s="27" customFormat="1" ht="15" hidden="1" customHeight="1" x14ac:dyDescent="0.25">
      <c r="A747" s="432"/>
      <c r="B747" s="242"/>
      <c r="C747" s="29"/>
      <c r="D747" s="25"/>
      <c r="E747" s="29"/>
      <c r="F747" s="25"/>
      <c r="G747" s="121"/>
      <c r="I747" s="29"/>
      <c r="K747" s="52"/>
      <c r="M747" s="25"/>
      <c r="N747" s="55"/>
      <c r="P747" s="29"/>
      <c r="R747" s="29"/>
      <c r="T747" s="21"/>
      <c r="U747" s="21"/>
      <c r="V747" s="83"/>
      <c r="W747" s="83"/>
      <c r="X747" s="21"/>
      <c r="Y747" s="83"/>
      <c r="Z747" s="83"/>
      <c r="AA747" s="21"/>
      <c r="AB747" s="83"/>
      <c r="AC747" s="83"/>
      <c r="AD747" s="21"/>
      <c r="AE747" s="83"/>
      <c r="AF747" s="83"/>
      <c r="AG747" s="21"/>
      <c r="AH747" s="83"/>
      <c r="AI747" s="83"/>
      <c r="AJ747" s="21"/>
      <c r="AK747" s="83"/>
      <c r="AL747" s="83"/>
      <c r="AM747" s="21"/>
      <c r="AN747" s="83"/>
      <c r="AO747" s="83"/>
      <c r="AP747" s="21"/>
      <c r="AQ747" s="83"/>
      <c r="AR747" s="83"/>
      <c r="AS747" s="21"/>
      <c r="AT747" s="25"/>
      <c r="AU747" s="25"/>
      <c r="AV747" s="29"/>
      <c r="AW747" s="25"/>
      <c r="AX747" s="128"/>
      <c r="AY747" s="57"/>
      <c r="AZ747" s="6"/>
      <c r="BA747" s="54"/>
      <c r="BB747" s="54"/>
      <c r="BC747" s="6"/>
      <c r="BD747" s="54"/>
      <c r="BE747" s="54"/>
      <c r="BF747" s="121"/>
      <c r="BG747" s="54"/>
      <c r="BH747" s="28"/>
      <c r="BI747" s="128"/>
      <c r="BJ747" s="54"/>
      <c r="BK747" s="28"/>
      <c r="BL747" s="128"/>
      <c r="BM747" s="54"/>
      <c r="BN747" s="28"/>
      <c r="BO747" s="121"/>
      <c r="BP747" s="132"/>
      <c r="BQ747" s="56"/>
      <c r="BR747" s="25"/>
      <c r="BS747" s="25"/>
      <c r="BU747" s="121"/>
      <c r="BV747" s="25"/>
      <c r="BW747" s="242"/>
      <c r="BX747" s="121"/>
      <c r="BY747" s="25"/>
      <c r="CA747" s="121"/>
      <c r="CB747" s="25"/>
      <c r="CD747" s="121"/>
      <c r="CF747" s="28"/>
      <c r="CH747" s="241"/>
      <c r="CI747" s="28"/>
      <c r="CK747" s="433"/>
      <c r="CM747" s="121"/>
      <c r="CN747" s="241"/>
      <c r="CO747" s="241"/>
      <c r="CP747" s="241"/>
      <c r="CQ747" s="725"/>
      <c r="CR747" s="241"/>
      <c r="CS747" s="433"/>
      <c r="CT747" s="241"/>
      <c r="CU747" s="241"/>
      <c r="CV747" s="241"/>
      <c r="CW747" s="54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1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436"/>
      <c r="FJ747" s="668"/>
      <c r="FK747" s="668"/>
      <c r="FL747" s="668"/>
      <c r="FM747" s="668"/>
      <c r="FN747" s="668"/>
      <c r="FO747" s="668"/>
      <c r="FP747" s="668"/>
      <c r="FQ747" s="668"/>
      <c r="FR747" s="668"/>
      <c r="FS747" s="433"/>
      <c r="FT747" s="433"/>
      <c r="FU747" s="433"/>
      <c r="FV747" s="433"/>
      <c r="FW747" s="433"/>
      <c r="FX747" s="433"/>
      <c r="FY747" s="433"/>
      <c r="FZ747" s="433"/>
      <c r="GA747" s="433"/>
      <c r="GB747" s="433"/>
      <c r="GC747" s="433"/>
      <c r="GD747" s="433"/>
      <c r="GE747" s="433"/>
      <c r="GF747" s="433"/>
      <c r="GG747" s="255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436"/>
      <c r="HJ747" s="65"/>
      <c r="HK747" s="436"/>
      <c r="HL747" s="37"/>
      <c r="HM747" s="65"/>
      <c r="HN747" s="436"/>
      <c r="HO747" s="134"/>
      <c r="HP747" s="25"/>
      <c r="HQ747" s="436"/>
      <c r="HR747" s="45"/>
      <c r="HS747" s="29"/>
      <c r="HT747" s="25"/>
      <c r="HU747" s="25"/>
      <c r="HV747" s="25"/>
      <c r="HX747" s="432"/>
      <c r="IG747" s="432"/>
      <c r="IH747" s="432"/>
      <c r="II747" s="432"/>
      <c r="IJ747" s="432"/>
      <c r="IK747" s="432"/>
      <c r="IL747" s="432"/>
      <c r="IM747" s="432"/>
      <c r="IN747" s="432"/>
      <c r="IO747" s="432"/>
      <c r="IP747" s="432"/>
      <c r="IQ747" s="432"/>
      <c r="IR747" s="432"/>
      <c r="IS747" s="432"/>
      <c r="IT747" s="432"/>
      <c r="IU747" s="432"/>
      <c r="IV747" s="432"/>
      <c r="IW747" s="432"/>
      <c r="IX747" s="432"/>
      <c r="IY747" s="432"/>
      <c r="IZ747" s="432"/>
      <c r="JA747" s="432"/>
      <c r="JB747" s="432"/>
      <c r="JC747" s="432"/>
      <c r="JD747" s="432"/>
      <c r="JE747" s="432"/>
      <c r="JF747" s="432"/>
      <c r="JG747" s="432"/>
      <c r="JH747" s="432"/>
      <c r="JI747" s="432"/>
      <c r="JJ747" s="432"/>
      <c r="JK747" s="432"/>
      <c r="JL747" s="432"/>
      <c r="JM747" s="432"/>
      <c r="JN747" s="432"/>
      <c r="JO747" s="432"/>
      <c r="JP747" s="432"/>
      <c r="JQ747" s="432"/>
      <c r="JR747" s="432"/>
      <c r="JS747" s="432"/>
      <c r="JT747" s="432"/>
      <c r="JU747" s="432"/>
    </row>
    <row r="748" spans="1:281" s="27" customFormat="1" ht="15" hidden="1" customHeight="1" x14ac:dyDescent="0.25">
      <c r="A748" s="432"/>
      <c r="B748" s="242"/>
      <c r="C748" s="29"/>
      <c r="D748" s="25"/>
      <c r="E748" s="29"/>
      <c r="F748" s="25"/>
      <c r="G748" s="121"/>
      <c r="I748" s="29"/>
      <c r="K748" s="52"/>
      <c r="M748" s="25"/>
      <c r="N748" s="55"/>
      <c r="P748" s="29"/>
      <c r="R748" s="29"/>
      <c r="T748" s="21"/>
      <c r="U748" s="21"/>
      <c r="V748" s="83"/>
      <c r="W748" s="83"/>
      <c r="X748" s="21"/>
      <c r="Y748" s="83"/>
      <c r="Z748" s="83"/>
      <c r="AA748" s="21"/>
      <c r="AB748" s="83"/>
      <c r="AC748" s="83"/>
      <c r="AD748" s="21"/>
      <c r="AE748" s="83"/>
      <c r="AF748" s="83"/>
      <c r="AG748" s="21"/>
      <c r="AH748" s="83"/>
      <c r="AI748" s="83"/>
      <c r="AJ748" s="21"/>
      <c r="AK748" s="83"/>
      <c r="AL748" s="83"/>
      <c r="AM748" s="21"/>
      <c r="AN748" s="83"/>
      <c r="AO748" s="83"/>
      <c r="AP748" s="21"/>
      <c r="AQ748" s="83"/>
      <c r="AR748" s="83"/>
      <c r="AS748" s="21"/>
      <c r="AT748" s="25"/>
      <c r="AU748" s="25"/>
      <c r="AV748" s="29"/>
      <c r="AW748" s="25"/>
      <c r="AX748" s="128"/>
      <c r="AY748" s="57"/>
      <c r="AZ748" s="6"/>
      <c r="BA748" s="54"/>
      <c r="BB748" s="54"/>
      <c r="BC748" s="6"/>
      <c r="BD748" s="54"/>
      <c r="BE748" s="54"/>
      <c r="BF748" s="121"/>
      <c r="BG748" s="54"/>
      <c r="BH748" s="28"/>
      <c r="BI748" s="128"/>
      <c r="BJ748" s="54"/>
      <c r="BK748" s="28"/>
      <c r="BL748" s="128"/>
      <c r="BM748" s="54"/>
      <c r="BN748" s="28"/>
      <c r="BO748" s="121"/>
      <c r="BP748" s="132"/>
      <c r="BQ748" s="56"/>
      <c r="BR748" s="25"/>
      <c r="BS748" s="25"/>
      <c r="BU748" s="121"/>
      <c r="BV748" s="25"/>
      <c r="BW748" s="242"/>
      <c r="BX748" s="121"/>
      <c r="BY748" s="25"/>
      <c r="CA748" s="121"/>
      <c r="CB748" s="25"/>
      <c r="CD748" s="121"/>
      <c r="CF748" s="28"/>
      <c r="CH748" s="241"/>
      <c r="CI748" s="28"/>
      <c r="CK748" s="433"/>
      <c r="CM748" s="121"/>
      <c r="CN748" s="241"/>
      <c r="CO748" s="241"/>
      <c r="CP748" s="241"/>
      <c r="CQ748" s="725"/>
      <c r="CR748" s="241"/>
      <c r="CS748" s="433"/>
      <c r="CT748" s="241"/>
      <c r="CU748" s="241"/>
      <c r="CV748" s="241"/>
      <c r="CW748" s="54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1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436"/>
      <c r="FJ748" s="668"/>
      <c r="FK748" s="668"/>
      <c r="FL748" s="668"/>
      <c r="FM748" s="668"/>
      <c r="FN748" s="668"/>
      <c r="FO748" s="668"/>
      <c r="FP748" s="668"/>
      <c r="FQ748" s="668"/>
      <c r="FR748" s="668"/>
      <c r="FS748" s="433"/>
      <c r="FT748" s="433"/>
      <c r="FU748" s="433"/>
      <c r="FV748" s="433"/>
      <c r="FW748" s="433"/>
      <c r="FX748" s="433"/>
      <c r="FY748" s="433"/>
      <c r="FZ748" s="433"/>
      <c r="GA748" s="433"/>
      <c r="GB748" s="433"/>
      <c r="GC748" s="433"/>
      <c r="GD748" s="433"/>
      <c r="GE748" s="433"/>
      <c r="GF748" s="433"/>
      <c r="GG748" s="25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436"/>
      <c r="HJ748" s="65"/>
      <c r="HK748" s="436"/>
      <c r="HL748" s="37"/>
      <c r="HM748" s="65"/>
      <c r="HN748" s="436"/>
      <c r="HO748" s="134"/>
      <c r="HP748" s="25"/>
      <c r="HQ748" s="436"/>
      <c r="HR748" s="45"/>
      <c r="HS748" s="29"/>
      <c r="HT748" s="25"/>
      <c r="HU748" s="25"/>
      <c r="HV748" s="25"/>
      <c r="HX748" s="432"/>
      <c r="IG748" s="432"/>
      <c r="IH748" s="432"/>
      <c r="II748" s="432"/>
      <c r="IJ748" s="432"/>
      <c r="IK748" s="432"/>
      <c r="IL748" s="432"/>
      <c r="IM748" s="432"/>
      <c r="IN748" s="432"/>
      <c r="IO748" s="432"/>
      <c r="IP748" s="432"/>
      <c r="IQ748" s="432"/>
      <c r="IR748" s="432"/>
      <c r="IS748" s="432"/>
      <c r="IT748" s="432"/>
      <c r="IU748" s="432"/>
      <c r="IV748" s="432"/>
      <c r="IW748" s="432"/>
      <c r="IX748" s="432"/>
      <c r="IY748" s="432"/>
      <c r="IZ748" s="432"/>
      <c r="JA748" s="432"/>
      <c r="JB748" s="432"/>
      <c r="JC748" s="432"/>
      <c r="JD748" s="432"/>
      <c r="JE748" s="432"/>
      <c r="JF748" s="432"/>
      <c r="JG748" s="432"/>
      <c r="JH748" s="432"/>
      <c r="JI748" s="432"/>
      <c r="JJ748" s="432"/>
      <c r="JK748" s="432"/>
      <c r="JL748" s="432"/>
      <c r="JM748" s="432"/>
      <c r="JN748" s="432"/>
      <c r="JO748" s="432"/>
      <c r="JP748" s="432"/>
      <c r="JQ748" s="432"/>
      <c r="JR748" s="432"/>
      <c r="JS748" s="432"/>
      <c r="JT748" s="432"/>
      <c r="JU748" s="432"/>
    </row>
    <row r="749" spans="1:281" s="27" customFormat="1" ht="15" hidden="1" customHeight="1" x14ac:dyDescent="0.25">
      <c r="A749" s="432"/>
      <c r="B749" s="242"/>
      <c r="C749" s="29"/>
      <c r="D749" s="25"/>
      <c r="E749" s="29"/>
      <c r="F749" s="25"/>
      <c r="G749" s="121"/>
      <c r="I749" s="29"/>
      <c r="K749" s="52"/>
      <c r="M749" s="25"/>
      <c r="N749" s="55"/>
      <c r="P749" s="29"/>
      <c r="R749" s="29"/>
      <c r="T749" s="21"/>
      <c r="U749" s="21"/>
      <c r="V749" s="83"/>
      <c r="W749" s="83"/>
      <c r="X749" s="21"/>
      <c r="Y749" s="83"/>
      <c r="Z749" s="83"/>
      <c r="AA749" s="21"/>
      <c r="AB749" s="83"/>
      <c r="AC749" s="83"/>
      <c r="AD749" s="21"/>
      <c r="AE749" s="83"/>
      <c r="AF749" s="83"/>
      <c r="AG749" s="21"/>
      <c r="AH749" s="83"/>
      <c r="AI749" s="83"/>
      <c r="AJ749" s="21"/>
      <c r="AK749" s="83"/>
      <c r="AL749" s="83"/>
      <c r="AM749" s="21"/>
      <c r="AN749" s="83"/>
      <c r="AO749" s="83"/>
      <c r="AP749" s="21"/>
      <c r="AQ749" s="83"/>
      <c r="AR749" s="83"/>
      <c r="AS749" s="21"/>
      <c r="AT749" s="25"/>
      <c r="AU749" s="25"/>
      <c r="AV749" s="29"/>
      <c r="AW749" s="25"/>
      <c r="AX749" s="128"/>
      <c r="AY749" s="57"/>
      <c r="AZ749" s="6"/>
      <c r="BA749" s="54"/>
      <c r="BB749" s="54"/>
      <c r="BC749" s="6"/>
      <c r="BD749" s="54"/>
      <c r="BE749" s="54"/>
      <c r="BF749" s="121"/>
      <c r="BG749" s="54"/>
      <c r="BH749" s="28"/>
      <c r="BI749" s="128"/>
      <c r="BJ749" s="54"/>
      <c r="BK749" s="28"/>
      <c r="BL749" s="128"/>
      <c r="BM749" s="54"/>
      <c r="BN749" s="28"/>
      <c r="BO749" s="121"/>
      <c r="BP749" s="132"/>
      <c r="BQ749" s="56"/>
      <c r="BR749" s="25"/>
      <c r="BS749" s="25"/>
      <c r="BU749" s="121"/>
      <c r="BV749" s="25"/>
      <c r="BW749" s="242"/>
      <c r="BX749" s="121"/>
      <c r="BY749" s="25"/>
      <c r="CA749" s="121"/>
      <c r="CB749" s="25"/>
      <c r="CD749" s="121"/>
      <c r="CF749" s="28"/>
      <c r="CH749" s="241"/>
      <c r="CI749" s="28"/>
      <c r="CK749" s="433"/>
      <c r="CM749" s="121"/>
      <c r="CN749" s="241"/>
      <c r="CO749" s="241"/>
      <c r="CP749" s="241"/>
      <c r="CQ749" s="725"/>
      <c r="CR749" s="241"/>
      <c r="CS749" s="433"/>
      <c r="CT749" s="241"/>
      <c r="CU749" s="241"/>
      <c r="CV749" s="241"/>
      <c r="CW749" s="54"/>
      <c r="CX749" s="241"/>
      <c r="CY749" s="241"/>
      <c r="CZ749" s="241"/>
      <c r="DA749" s="241"/>
      <c r="DB749" s="241"/>
      <c r="DC749" s="241"/>
      <c r="DD749" s="241"/>
      <c r="DE749" s="241"/>
      <c r="DF749" s="241"/>
      <c r="DG749" s="241"/>
      <c r="DH749" s="241"/>
      <c r="DI749" s="241"/>
      <c r="DJ749" s="241"/>
      <c r="DK749" s="241"/>
      <c r="DL749" s="241"/>
      <c r="DM749" s="241"/>
      <c r="DN749" s="241"/>
      <c r="DO749" s="241"/>
      <c r="DP749" s="241"/>
      <c r="DQ749" s="241"/>
      <c r="DR749" s="241"/>
      <c r="DS749" s="241"/>
      <c r="DT749" s="241"/>
      <c r="DU749" s="241"/>
      <c r="DV749" s="241"/>
      <c r="DW749" s="241"/>
      <c r="DX749" s="241"/>
      <c r="DY749" s="241"/>
      <c r="DZ749" s="241"/>
      <c r="EA749" s="241"/>
      <c r="EB749" s="241"/>
      <c r="EC749" s="241"/>
      <c r="ED749" s="241"/>
      <c r="EE749" s="241"/>
      <c r="EF749" s="241"/>
      <c r="EG749" s="241"/>
      <c r="EH749" s="241"/>
      <c r="EI749" s="241"/>
      <c r="EJ749" s="241"/>
      <c r="EK749" s="241"/>
      <c r="EL749" s="241"/>
      <c r="EM749" s="241"/>
      <c r="EN749" s="241"/>
      <c r="EO749" s="241"/>
      <c r="EP749" s="241"/>
      <c r="EQ749" s="241"/>
      <c r="ER749" s="241"/>
      <c r="ES749" s="241"/>
      <c r="ET749" s="241"/>
      <c r="EU749" s="241"/>
      <c r="EV749" s="241"/>
      <c r="EW749" s="241"/>
      <c r="EX749" s="241"/>
      <c r="EY749" s="241"/>
      <c r="EZ749" s="241"/>
      <c r="FA749" s="241"/>
      <c r="FB749" s="241"/>
      <c r="FC749" s="241"/>
      <c r="FD749" s="241"/>
      <c r="FE749" s="241"/>
      <c r="FF749" s="241"/>
      <c r="FG749" s="241"/>
      <c r="FH749" s="241"/>
      <c r="FI749" s="436"/>
      <c r="FJ749" s="668"/>
      <c r="FK749" s="668"/>
      <c r="FL749" s="668"/>
      <c r="FM749" s="668"/>
      <c r="FN749" s="668"/>
      <c r="FO749" s="668"/>
      <c r="FP749" s="668"/>
      <c r="FQ749" s="668"/>
      <c r="FR749" s="668"/>
      <c r="FS749" s="433"/>
      <c r="FT749" s="433"/>
      <c r="FU749" s="433"/>
      <c r="FV749" s="433"/>
      <c r="FW749" s="433"/>
      <c r="FX749" s="433"/>
      <c r="FY749" s="433"/>
      <c r="FZ749" s="433"/>
      <c r="GA749" s="433"/>
      <c r="GB749" s="433"/>
      <c r="GC749" s="433"/>
      <c r="GD749" s="433"/>
      <c r="GE749" s="433"/>
      <c r="GF749" s="433"/>
      <c r="GG749" s="255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436"/>
      <c r="HJ749" s="65"/>
      <c r="HK749" s="436"/>
      <c r="HL749" s="37"/>
      <c r="HM749" s="65"/>
      <c r="HN749" s="436"/>
      <c r="HO749" s="134"/>
      <c r="HP749" s="25"/>
      <c r="HQ749" s="436"/>
      <c r="HR749" s="45"/>
      <c r="HS749" s="29"/>
      <c r="HT749" s="25"/>
      <c r="HU749" s="25"/>
      <c r="HV749" s="25"/>
      <c r="HX749" s="432"/>
      <c r="IG749" s="432"/>
      <c r="IH749" s="432"/>
      <c r="II749" s="432"/>
      <c r="IJ749" s="432"/>
      <c r="IK749" s="432"/>
      <c r="IL749" s="432"/>
      <c r="IM749" s="432"/>
      <c r="IN749" s="432"/>
      <c r="IO749" s="432"/>
      <c r="IP749" s="432"/>
      <c r="IQ749" s="432"/>
      <c r="IR749" s="432"/>
      <c r="IS749" s="432"/>
      <c r="IT749" s="432"/>
      <c r="IU749" s="432"/>
      <c r="IV749" s="432"/>
      <c r="IW749" s="432"/>
      <c r="IX749" s="432"/>
      <c r="IY749" s="432"/>
      <c r="IZ749" s="432"/>
      <c r="JA749" s="432"/>
      <c r="JB749" s="432"/>
      <c r="JC749" s="432"/>
      <c r="JD749" s="432"/>
      <c r="JE749" s="432"/>
      <c r="JF749" s="432"/>
      <c r="JG749" s="432"/>
      <c r="JH749" s="432"/>
      <c r="JI749" s="432"/>
      <c r="JJ749" s="432"/>
      <c r="JK749" s="432"/>
      <c r="JL749" s="432"/>
      <c r="JM749" s="432"/>
      <c r="JN749" s="432"/>
      <c r="JO749" s="432"/>
      <c r="JP749" s="432"/>
      <c r="JQ749" s="432"/>
      <c r="JR749" s="432"/>
      <c r="JS749" s="432"/>
      <c r="JT749" s="432"/>
      <c r="JU749" s="432"/>
    </row>
    <row r="750" spans="1:281" s="27" customFormat="1" ht="15" hidden="1" customHeight="1" x14ac:dyDescent="0.25">
      <c r="A750" s="432"/>
      <c r="B750" s="242"/>
      <c r="C750" s="29"/>
      <c r="D750" s="25"/>
      <c r="E750" s="29"/>
      <c r="F750" s="25"/>
      <c r="G750" s="121"/>
      <c r="I750" s="29"/>
      <c r="K750" s="52"/>
      <c r="M750" s="25"/>
      <c r="N750" s="55"/>
      <c r="P750" s="29"/>
      <c r="R750" s="29"/>
      <c r="T750" s="21"/>
      <c r="U750" s="21"/>
      <c r="V750" s="83"/>
      <c r="W750" s="83"/>
      <c r="X750" s="21"/>
      <c r="Y750" s="83"/>
      <c r="Z750" s="83"/>
      <c r="AA750" s="21"/>
      <c r="AB750" s="83"/>
      <c r="AC750" s="83"/>
      <c r="AD750" s="21"/>
      <c r="AE750" s="83"/>
      <c r="AF750" s="83"/>
      <c r="AG750" s="21"/>
      <c r="AH750" s="83"/>
      <c r="AI750" s="83"/>
      <c r="AJ750" s="21"/>
      <c r="AK750" s="83"/>
      <c r="AL750" s="83"/>
      <c r="AM750" s="21"/>
      <c r="AN750" s="83"/>
      <c r="AO750" s="83"/>
      <c r="AP750" s="21"/>
      <c r="AQ750" s="83"/>
      <c r="AR750" s="83"/>
      <c r="AS750" s="21"/>
      <c r="AT750" s="25"/>
      <c r="AU750" s="25"/>
      <c r="AV750" s="29"/>
      <c r="AW750" s="25"/>
      <c r="AX750" s="128"/>
      <c r="AY750" s="57"/>
      <c r="AZ750" s="6"/>
      <c r="BA750" s="54"/>
      <c r="BB750" s="54"/>
      <c r="BC750" s="6"/>
      <c r="BD750" s="54"/>
      <c r="BE750" s="54"/>
      <c r="BF750" s="121"/>
      <c r="BG750" s="54"/>
      <c r="BH750" s="28"/>
      <c r="BI750" s="128"/>
      <c r="BJ750" s="54"/>
      <c r="BK750" s="28"/>
      <c r="BL750" s="128"/>
      <c r="BM750" s="54"/>
      <c r="BN750" s="28"/>
      <c r="BO750" s="121"/>
      <c r="BP750" s="132"/>
      <c r="BQ750" s="56"/>
      <c r="BR750" s="25"/>
      <c r="BS750" s="25"/>
      <c r="BU750" s="121"/>
      <c r="BV750" s="25"/>
      <c r="BW750" s="242"/>
      <c r="BX750" s="121"/>
      <c r="BY750" s="25"/>
      <c r="CA750" s="121"/>
      <c r="CB750" s="25"/>
      <c r="CD750" s="121"/>
      <c r="CF750" s="28"/>
      <c r="CH750" s="241"/>
      <c r="CI750" s="28"/>
      <c r="CK750" s="433"/>
      <c r="CM750" s="121"/>
      <c r="CN750" s="241"/>
      <c r="CO750" s="241"/>
      <c r="CP750" s="241"/>
      <c r="CQ750" s="725"/>
      <c r="CR750" s="241"/>
      <c r="CS750" s="433"/>
      <c r="CT750" s="241"/>
      <c r="CU750" s="241"/>
      <c r="CV750" s="241"/>
      <c r="CW750" s="54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1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436"/>
      <c r="FJ750" s="668"/>
      <c r="FK750" s="668"/>
      <c r="FL750" s="668"/>
      <c r="FM750" s="668"/>
      <c r="FN750" s="668"/>
      <c r="FO750" s="668"/>
      <c r="FP750" s="668"/>
      <c r="FQ750" s="668"/>
      <c r="FR750" s="668"/>
      <c r="FS750" s="433"/>
      <c r="FT750" s="433"/>
      <c r="FU750" s="433"/>
      <c r="FV750" s="433"/>
      <c r="FW750" s="433"/>
      <c r="FX750" s="433"/>
      <c r="FY750" s="433"/>
      <c r="FZ750" s="433"/>
      <c r="GA750" s="433"/>
      <c r="GB750" s="433"/>
      <c r="GC750" s="433"/>
      <c r="GD750" s="433"/>
      <c r="GE750" s="433"/>
      <c r="GF750" s="433"/>
      <c r="GG750" s="255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436"/>
      <c r="HJ750" s="65"/>
      <c r="HK750" s="436"/>
      <c r="HL750" s="37"/>
      <c r="HM750" s="65"/>
      <c r="HN750" s="436"/>
      <c r="HO750" s="134"/>
      <c r="HP750" s="25"/>
      <c r="HQ750" s="436"/>
      <c r="HR750" s="45"/>
      <c r="HS750" s="29"/>
      <c r="HT750" s="25"/>
      <c r="HU750" s="25"/>
      <c r="HV750" s="25"/>
      <c r="HX750" s="432"/>
      <c r="IG750" s="432"/>
      <c r="IH750" s="432"/>
      <c r="II750" s="432"/>
      <c r="IJ750" s="432"/>
      <c r="IK750" s="432"/>
      <c r="IL750" s="432"/>
      <c r="IM750" s="432"/>
      <c r="IN750" s="432"/>
      <c r="IO750" s="432"/>
      <c r="IP750" s="432"/>
      <c r="IQ750" s="432"/>
      <c r="IR750" s="432"/>
      <c r="IS750" s="432"/>
      <c r="IT750" s="432"/>
      <c r="IU750" s="432"/>
      <c r="IV750" s="432"/>
      <c r="IW750" s="432"/>
      <c r="IX750" s="432"/>
      <c r="IY750" s="432"/>
      <c r="IZ750" s="432"/>
      <c r="JA750" s="432"/>
      <c r="JB750" s="432"/>
      <c r="JC750" s="432"/>
      <c r="JD750" s="432"/>
      <c r="JE750" s="432"/>
      <c r="JF750" s="432"/>
      <c r="JG750" s="432"/>
      <c r="JH750" s="432"/>
      <c r="JI750" s="432"/>
      <c r="JJ750" s="432"/>
      <c r="JK750" s="432"/>
      <c r="JL750" s="432"/>
      <c r="JM750" s="432"/>
      <c r="JN750" s="432"/>
      <c r="JO750" s="432"/>
      <c r="JP750" s="432"/>
      <c r="JQ750" s="432"/>
      <c r="JR750" s="432"/>
      <c r="JS750" s="432"/>
      <c r="JT750" s="432"/>
      <c r="JU750" s="432"/>
    </row>
    <row r="751" spans="1:281" s="27" customFormat="1" ht="15" hidden="1" customHeight="1" x14ac:dyDescent="0.25">
      <c r="A751" s="432"/>
      <c r="B751" s="242"/>
      <c r="C751" s="29"/>
      <c r="D751" s="25"/>
      <c r="E751" s="29"/>
      <c r="F751" s="25"/>
      <c r="G751" s="121"/>
      <c r="I751" s="29"/>
      <c r="K751" s="52"/>
      <c r="M751" s="25"/>
      <c r="N751" s="55"/>
      <c r="P751" s="29"/>
      <c r="R751" s="29"/>
      <c r="T751" s="21"/>
      <c r="U751" s="21"/>
      <c r="V751" s="83"/>
      <c r="W751" s="83"/>
      <c r="X751" s="21"/>
      <c r="Y751" s="83"/>
      <c r="Z751" s="83"/>
      <c r="AA751" s="21"/>
      <c r="AB751" s="83"/>
      <c r="AC751" s="83"/>
      <c r="AD751" s="21"/>
      <c r="AE751" s="83"/>
      <c r="AF751" s="83"/>
      <c r="AG751" s="21"/>
      <c r="AH751" s="83"/>
      <c r="AI751" s="83"/>
      <c r="AJ751" s="21"/>
      <c r="AK751" s="83"/>
      <c r="AL751" s="83"/>
      <c r="AM751" s="21"/>
      <c r="AN751" s="83"/>
      <c r="AO751" s="83"/>
      <c r="AP751" s="21"/>
      <c r="AQ751" s="83"/>
      <c r="AR751" s="83"/>
      <c r="AS751" s="21"/>
      <c r="AT751" s="25"/>
      <c r="AU751" s="25"/>
      <c r="AV751" s="29"/>
      <c r="AW751" s="25"/>
      <c r="AX751" s="128"/>
      <c r="AY751" s="57"/>
      <c r="AZ751" s="6"/>
      <c r="BA751" s="54"/>
      <c r="BB751" s="54"/>
      <c r="BC751" s="6"/>
      <c r="BD751" s="54"/>
      <c r="BE751" s="54"/>
      <c r="BF751" s="121"/>
      <c r="BG751" s="54"/>
      <c r="BH751" s="28"/>
      <c r="BI751" s="128"/>
      <c r="BJ751" s="54"/>
      <c r="BK751" s="28"/>
      <c r="BL751" s="128"/>
      <c r="BM751" s="54"/>
      <c r="BN751" s="28"/>
      <c r="BO751" s="121"/>
      <c r="BP751" s="132"/>
      <c r="BQ751" s="56"/>
      <c r="BR751" s="25"/>
      <c r="BS751" s="25"/>
      <c r="BU751" s="121"/>
      <c r="BV751" s="25"/>
      <c r="BW751" s="242"/>
      <c r="BX751" s="121"/>
      <c r="BY751" s="25"/>
      <c r="CA751" s="121"/>
      <c r="CB751" s="25"/>
      <c r="CD751" s="121"/>
      <c r="CF751" s="28"/>
      <c r="CH751" s="241"/>
      <c r="CI751" s="28"/>
      <c r="CK751" s="433"/>
      <c r="CM751" s="121"/>
      <c r="CN751" s="241"/>
      <c r="CO751" s="241"/>
      <c r="CP751" s="241"/>
      <c r="CQ751" s="725"/>
      <c r="CR751" s="241"/>
      <c r="CS751" s="433"/>
      <c r="CT751" s="241"/>
      <c r="CU751" s="241"/>
      <c r="CV751" s="241"/>
      <c r="CW751" s="54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1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436"/>
      <c r="FJ751" s="668"/>
      <c r="FK751" s="668"/>
      <c r="FL751" s="668"/>
      <c r="FM751" s="668"/>
      <c r="FN751" s="668"/>
      <c r="FO751" s="668"/>
      <c r="FP751" s="668"/>
      <c r="FQ751" s="668"/>
      <c r="FR751" s="668"/>
      <c r="FS751" s="433"/>
      <c r="FT751" s="433"/>
      <c r="FU751" s="433"/>
      <c r="FV751" s="433"/>
      <c r="FW751" s="433"/>
      <c r="FX751" s="433"/>
      <c r="FY751" s="433"/>
      <c r="FZ751" s="433"/>
      <c r="GA751" s="433"/>
      <c r="GB751" s="433"/>
      <c r="GC751" s="433"/>
      <c r="GD751" s="433"/>
      <c r="GE751" s="433"/>
      <c r="GF751" s="433"/>
      <c r="GG751" s="255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436"/>
      <c r="HJ751" s="65"/>
      <c r="HK751" s="436"/>
      <c r="HL751" s="37"/>
      <c r="HM751" s="65"/>
      <c r="HN751" s="436"/>
      <c r="HO751" s="134"/>
      <c r="HP751" s="25"/>
      <c r="HQ751" s="436"/>
      <c r="HR751" s="45"/>
      <c r="HS751" s="29"/>
      <c r="HT751" s="25"/>
      <c r="HU751" s="25"/>
      <c r="HV751" s="25"/>
      <c r="HX751" s="432"/>
      <c r="IG751" s="432"/>
      <c r="IH751" s="432"/>
      <c r="II751" s="432"/>
      <c r="IJ751" s="432"/>
      <c r="IK751" s="432"/>
      <c r="IL751" s="432"/>
      <c r="IM751" s="432"/>
      <c r="IN751" s="432"/>
      <c r="IO751" s="432"/>
      <c r="IP751" s="432"/>
      <c r="IQ751" s="432"/>
      <c r="IR751" s="432"/>
      <c r="IS751" s="432"/>
      <c r="IT751" s="432"/>
      <c r="IU751" s="432"/>
      <c r="IV751" s="432"/>
      <c r="IW751" s="432"/>
      <c r="IX751" s="432"/>
      <c r="IY751" s="432"/>
      <c r="IZ751" s="432"/>
      <c r="JA751" s="432"/>
      <c r="JB751" s="432"/>
      <c r="JC751" s="432"/>
      <c r="JD751" s="432"/>
      <c r="JE751" s="432"/>
      <c r="JF751" s="432"/>
      <c r="JG751" s="432"/>
      <c r="JH751" s="432"/>
      <c r="JI751" s="432"/>
      <c r="JJ751" s="432"/>
      <c r="JK751" s="432"/>
      <c r="JL751" s="432"/>
      <c r="JM751" s="432"/>
      <c r="JN751" s="432"/>
      <c r="JO751" s="432"/>
      <c r="JP751" s="432"/>
      <c r="JQ751" s="432"/>
      <c r="JR751" s="432"/>
      <c r="JS751" s="432"/>
      <c r="JT751" s="432"/>
      <c r="JU751" s="432"/>
    </row>
    <row r="752" spans="1:281" s="27" customFormat="1" ht="15" hidden="1" customHeight="1" x14ac:dyDescent="0.25">
      <c r="A752" s="432"/>
      <c r="B752" s="242"/>
      <c r="C752" s="29"/>
      <c r="D752" s="25"/>
      <c r="E752" s="29"/>
      <c r="F752" s="25"/>
      <c r="G752" s="121"/>
      <c r="I752" s="29"/>
      <c r="K752" s="52"/>
      <c r="M752" s="25"/>
      <c r="N752" s="55"/>
      <c r="P752" s="29"/>
      <c r="R752" s="29"/>
      <c r="T752" s="21"/>
      <c r="U752" s="21"/>
      <c r="V752" s="83"/>
      <c r="W752" s="83"/>
      <c r="X752" s="21"/>
      <c r="Y752" s="83"/>
      <c r="Z752" s="83"/>
      <c r="AA752" s="21"/>
      <c r="AB752" s="83"/>
      <c r="AC752" s="83"/>
      <c r="AD752" s="21"/>
      <c r="AE752" s="83"/>
      <c r="AF752" s="83"/>
      <c r="AG752" s="21"/>
      <c r="AH752" s="83"/>
      <c r="AI752" s="83"/>
      <c r="AJ752" s="21"/>
      <c r="AK752" s="83"/>
      <c r="AL752" s="83"/>
      <c r="AM752" s="21"/>
      <c r="AN752" s="83"/>
      <c r="AO752" s="83"/>
      <c r="AP752" s="21"/>
      <c r="AQ752" s="83"/>
      <c r="AR752" s="83"/>
      <c r="AS752" s="21"/>
      <c r="AT752" s="25"/>
      <c r="AU752" s="25"/>
      <c r="AV752" s="29"/>
      <c r="AW752" s="25"/>
      <c r="AX752" s="128"/>
      <c r="AY752" s="57"/>
      <c r="AZ752" s="6"/>
      <c r="BA752" s="54"/>
      <c r="BB752" s="54"/>
      <c r="BC752" s="6"/>
      <c r="BD752" s="54"/>
      <c r="BE752" s="54"/>
      <c r="BF752" s="121"/>
      <c r="BG752" s="54"/>
      <c r="BH752" s="28"/>
      <c r="BI752" s="128"/>
      <c r="BJ752" s="54"/>
      <c r="BK752" s="28"/>
      <c r="BL752" s="128"/>
      <c r="BM752" s="54"/>
      <c r="BN752" s="28"/>
      <c r="BO752" s="121"/>
      <c r="BP752" s="132"/>
      <c r="BQ752" s="56"/>
      <c r="BR752" s="25"/>
      <c r="BS752" s="25"/>
      <c r="BU752" s="121"/>
      <c r="BV752" s="25"/>
      <c r="BW752" s="242"/>
      <c r="BX752" s="121"/>
      <c r="BY752" s="25"/>
      <c r="CA752" s="121"/>
      <c r="CB752" s="25"/>
      <c r="CD752" s="121"/>
      <c r="CF752" s="28"/>
      <c r="CH752" s="241"/>
      <c r="CI752" s="28"/>
      <c r="CK752" s="433"/>
      <c r="CM752" s="121"/>
      <c r="CN752" s="241"/>
      <c r="CO752" s="241"/>
      <c r="CP752" s="241"/>
      <c r="CQ752" s="725"/>
      <c r="CR752" s="241"/>
      <c r="CS752" s="433"/>
      <c r="CT752" s="241"/>
      <c r="CU752" s="241"/>
      <c r="CV752" s="241"/>
      <c r="CW752" s="54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436"/>
      <c r="FJ752" s="668"/>
      <c r="FK752" s="668"/>
      <c r="FL752" s="668"/>
      <c r="FM752" s="668"/>
      <c r="FN752" s="668"/>
      <c r="FO752" s="668"/>
      <c r="FP752" s="668"/>
      <c r="FQ752" s="668"/>
      <c r="FR752" s="668"/>
      <c r="FS752" s="433"/>
      <c r="FT752" s="433"/>
      <c r="FU752" s="433"/>
      <c r="FV752" s="433"/>
      <c r="FW752" s="433"/>
      <c r="FX752" s="433"/>
      <c r="FY752" s="433"/>
      <c r="FZ752" s="433"/>
      <c r="GA752" s="433"/>
      <c r="GB752" s="433"/>
      <c r="GC752" s="433"/>
      <c r="GD752" s="433"/>
      <c r="GE752" s="433"/>
      <c r="GF752" s="433"/>
      <c r="GG752" s="255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436"/>
      <c r="HJ752" s="65"/>
      <c r="HK752" s="436"/>
      <c r="HL752" s="37"/>
      <c r="HM752" s="65"/>
      <c r="HN752" s="436"/>
      <c r="HO752" s="134"/>
      <c r="HP752" s="25"/>
      <c r="HQ752" s="436"/>
      <c r="HR752" s="45"/>
      <c r="HS752" s="29"/>
      <c r="HT752" s="25"/>
      <c r="HU752" s="25"/>
      <c r="HV752" s="25"/>
      <c r="HX752" s="432"/>
      <c r="IG752" s="432"/>
      <c r="IH752" s="432"/>
      <c r="II752" s="432"/>
      <c r="IJ752" s="432"/>
      <c r="IK752" s="432"/>
      <c r="IL752" s="432"/>
      <c r="IM752" s="432"/>
      <c r="IN752" s="432"/>
      <c r="IO752" s="432"/>
      <c r="IP752" s="432"/>
      <c r="IQ752" s="432"/>
      <c r="IR752" s="432"/>
      <c r="IS752" s="432"/>
      <c r="IT752" s="432"/>
      <c r="IU752" s="432"/>
      <c r="IV752" s="432"/>
      <c r="IW752" s="432"/>
      <c r="IX752" s="432"/>
      <c r="IY752" s="432"/>
      <c r="IZ752" s="432"/>
      <c r="JA752" s="432"/>
      <c r="JB752" s="432"/>
      <c r="JC752" s="432"/>
      <c r="JD752" s="432"/>
      <c r="JE752" s="432"/>
      <c r="JF752" s="432"/>
      <c r="JG752" s="432"/>
      <c r="JH752" s="432"/>
      <c r="JI752" s="432"/>
      <c r="JJ752" s="432"/>
      <c r="JK752" s="432"/>
      <c r="JL752" s="432"/>
      <c r="JM752" s="432"/>
      <c r="JN752" s="432"/>
      <c r="JO752" s="432"/>
      <c r="JP752" s="432"/>
      <c r="JQ752" s="432"/>
      <c r="JR752" s="432"/>
      <c r="JS752" s="432"/>
      <c r="JT752" s="432"/>
      <c r="JU752" s="432"/>
    </row>
    <row r="753" spans="1:281" s="27" customFormat="1" ht="15" hidden="1" customHeight="1" x14ac:dyDescent="0.25">
      <c r="A753" s="432"/>
      <c r="B753" s="242"/>
      <c r="C753" s="29"/>
      <c r="D753" s="25"/>
      <c r="E753" s="29"/>
      <c r="F753" s="25"/>
      <c r="G753" s="121"/>
      <c r="I753" s="29"/>
      <c r="K753" s="52"/>
      <c r="M753" s="25"/>
      <c r="N753" s="55"/>
      <c r="P753" s="29"/>
      <c r="R753" s="29"/>
      <c r="T753" s="21"/>
      <c r="U753" s="21"/>
      <c r="V753" s="83"/>
      <c r="W753" s="83"/>
      <c r="X753" s="21"/>
      <c r="Y753" s="83"/>
      <c r="Z753" s="83"/>
      <c r="AA753" s="21"/>
      <c r="AB753" s="83"/>
      <c r="AC753" s="83"/>
      <c r="AD753" s="21"/>
      <c r="AE753" s="83"/>
      <c r="AF753" s="83"/>
      <c r="AG753" s="21"/>
      <c r="AH753" s="83"/>
      <c r="AI753" s="83"/>
      <c r="AJ753" s="21"/>
      <c r="AK753" s="83"/>
      <c r="AL753" s="83"/>
      <c r="AM753" s="21"/>
      <c r="AN753" s="83"/>
      <c r="AO753" s="83"/>
      <c r="AP753" s="21"/>
      <c r="AQ753" s="83"/>
      <c r="AR753" s="83"/>
      <c r="AS753" s="21"/>
      <c r="AT753" s="25"/>
      <c r="AU753" s="25"/>
      <c r="AV753" s="29"/>
      <c r="AW753" s="25"/>
      <c r="AX753" s="128"/>
      <c r="AY753" s="57"/>
      <c r="AZ753" s="6"/>
      <c r="BA753" s="54"/>
      <c r="BB753" s="54"/>
      <c r="BC753" s="6"/>
      <c r="BD753" s="54"/>
      <c r="BE753" s="54"/>
      <c r="BF753" s="121"/>
      <c r="BG753" s="54"/>
      <c r="BH753" s="28"/>
      <c r="BI753" s="128"/>
      <c r="BJ753" s="54"/>
      <c r="BK753" s="28"/>
      <c r="BL753" s="128"/>
      <c r="BM753" s="54"/>
      <c r="BN753" s="28"/>
      <c r="BO753" s="121"/>
      <c r="BP753" s="132"/>
      <c r="BQ753" s="56"/>
      <c r="BR753" s="25"/>
      <c r="BS753" s="25"/>
      <c r="BU753" s="121"/>
      <c r="BV753" s="25"/>
      <c r="BW753" s="242"/>
      <c r="BX753" s="121"/>
      <c r="BY753" s="25"/>
      <c r="CA753" s="121"/>
      <c r="CB753" s="25"/>
      <c r="CD753" s="121"/>
      <c r="CF753" s="28"/>
      <c r="CH753" s="241"/>
      <c r="CI753" s="28"/>
      <c r="CK753" s="433"/>
      <c r="CM753" s="121"/>
      <c r="CN753" s="241"/>
      <c r="CO753" s="241"/>
      <c r="CP753" s="241"/>
      <c r="CQ753" s="725"/>
      <c r="CR753" s="241"/>
      <c r="CS753" s="433"/>
      <c r="CT753" s="241"/>
      <c r="CU753" s="241"/>
      <c r="CV753" s="241"/>
      <c r="CW753" s="54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1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436"/>
      <c r="FJ753" s="668"/>
      <c r="FK753" s="668"/>
      <c r="FL753" s="668"/>
      <c r="FM753" s="668"/>
      <c r="FN753" s="668"/>
      <c r="FO753" s="668"/>
      <c r="FP753" s="668"/>
      <c r="FQ753" s="668"/>
      <c r="FR753" s="668"/>
      <c r="FS753" s="433"/>
      <c r="FT753" s="433"/>
      <c r="FU753" s="433"/>
      <c r="FV753" s="433"/>
      <c r="FW753" s="433"/>
      <c r="FX753" s="433"/>
      <c r="FY753" s="433"/>
      <c r="FZ753" s="433"/>
      <c r="GA753" s="433"/>
      <c r="GB753" s="433"/>
      <c r="GC753" s="433"/>
      <c r="GD753" s="433"/>
      <c r="GE753" s="433"/>
      <c r="GF753" s="433"/>
      <c r="GG753" s="255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436"/>
      <c r="HJ753" s="65"/>
      <c r="HK753" s="436"/>
      <c r="HL753" s="37"/>
      <c r="HM753" s="65"/>
      <c r="HN753" s="436"/>
      <c r="HO753" s="134"/>
      <c r="HP753" s="25"/>
      <c r="HQ753" s="436"/>
      <c r="HR753" s="45"/>
      <c r="HS753" s="29"/>
      <c r="HT753" s="25"/>
      <c r="HU753" s="25"/>
      <c r="HV753" s="25"/>
      <c r="HX753" s="432"/>
      <c r="IG753" s="432"/>
      <c r="IH753" s="432"/>
      <c r="II753" s="432"/>
      <c r="IJ753" s="432"/>
      <c r="IK753" s="432"/>
      <c r="IL753" s="432"/>
      <c r="IM753" s="432"/>
      <c r="IN753" s="432"/>
      <c r="IO753" s="432"/>
      <c r="IP753" s="432"/>
      <c r="IQ753" s="432"/>
      <c r="IR753" s="432"/>
      <c r="IS753" s="432"/>
      <c r="IT753" s="432"/>
      <c r="IU753" s="432"/>
      <c r="IV753" s="432"/>
      <c r="IW753" s="432"/>
      <c r="IX753" s="432"/>
      <c r="IY753" s="432"/>
      <c r="IZ753" s="432"/>
      <c r="JA753" s="432"/>
      <c r="JB753" s="432"/>
      <c r="JC753" s="432"/>
      <c r="JD753" s="432"/>
      <c r="JE753" s="432"/>
      <c r="JF753" s="432"/>
      <c r="JG753" s="432"/>
      <c r="JH753" s="432"/>
      <c r="JI753" s="432"/>
      <c r="JJ753" s="432"/>
      <c r="JK753" s="432"/>
      <c r="JL753" s="432"/>
      <c r="JM753" s="432"/>
      <c r="JN753" s="432"/>
      <c r="JO753" s="432"/>
      <c r="JP753" s="432"/>
      <c r="JQ753" s="432"/>
      <c r="JR753" s="432"/>
      <c r="JS753" s="432"/>
      <c r="JT753" s="432"/>
      <c r="JU753" s="432"/>
    </row>
    <row r="754" spans="1:281" s="27" customFormat="1" ht="15" hidden="1" customHeight="1" x14ac:dyDescent="0.25">
      <c r="A754" s="432"/>
      <c r="B754" s="242"/>
      <c r="C754" s="29"/>
      <c r="D754" s="25"/>
      <c r="E754" s="29"/>
      <c r="F754" s="25"/>
      <c r="G754" s="121"/>
      <c r="I754" s="29"/>
      <c r="K754" s="52"/>
      <c r="M754" s="25"/>
      <c r="N754" s="55"/>
      <c r="P754" s="29"/>
      <c r="R754" s="29"/>
      <c r="T754" s="21"/>
      <c r="U754" s="21"/>
      <c r="V754" s="83"/>
      <c r="W754" s="83"/>
      <c r="X754" s="21"/>
      <c r="Y754" s="83"/>
      <c r="Z754" s="83"/>
      <c r="AA754" s="21"/>
      <c r="AB754" s="83"/>
      <c r="AC754" s="83"/>
      <c r="AD754" s="21"/>
      <c r="AE754" s="83"/>
      <c r="AF754" s="83"/>
      <c r="AG754" s="21"/>
      <c r="AH754" s="83"/>
      <c r="AI754" s="83"/>
      <c r="AJ754" s="21"/>
      <c r="AK754" s="83"/>
      <c r="AL754" s="83"/>
      <c r="AM754" s="21"/>
      <c r="AN754" s="83"/>
      <c r="AO754" s="83"/>
      <c r="AP754" s="21"/>
      <c r="AQ754" s="83"/>
      <c r="AR754" s="83"/>
      <c r="AS754" s="21"/>
      <c r="AT754" s="25"/>
      <c r="AU754" s="25"/>
      <c r="AV754" s="29"/>
      <c r="AW754" s="25"/>
      <c r="AX754" s="128"/>
      <c r="AY754" s="57"/>
      <c r="AZ754" s="6"/>
      <c r="BA754" s="54"/>
      <c r="BB754" s="54"/>
      <c r="BC754" s="6"/>
      <c r="BD754" s="54"/>
      <c r="BE754" s="54"/>
      <c r="BF754" s="121"/>
      <c r="BG754" s="54"/>
      <c r="BH754" s="28"/>
      <c r="BI754" s="128"/>
      <c r="BJ754" s="54"/>
      <c r="BK754" s="28"/>
      <c r="BL754" s="128"/>
      <c r="BM754" s="54"/>
      <c r="BN754" s="28"/>
      <c r="BO754" s="121"/>
      <c r="BP754" s="132"/>
      <c r="BQ754" s="56"/>
      <c r="BR754" s="25"/>
      <c r="BS754" s="25"/>
      <c r="BU754" s="121"/>
      <c r="BV754" s="25"/>
      <c r="BW754" s="242"/>
      <c r="BX754" s="121"/>
      <c r="BY754" s="25"/>
      <c r="CA754" s="121"/>
      <c r="CB754" s="25"/>
      <c r="CD754" s="121"/>
      <c r="CF754" s="28"/>
      <c r="CH754" s="241"/>
      <c r="CI754" s="28"/>
      <c r="CK754" s="433"/>
      <c r="CM754" s="121"/>
      <c r="CN754" s="241"/>
      <c r="CO754" s="241"/>
      <c r="CP754" s="241"/>
      <c r="CQ754" s="725"/>
      <c r="CR754" s="241"/>
      <c r="CS754" s="433"/>
      <c r="CT754" s="241"/>
      <c r="CU754" s="241"/>
      <c r="CV754" s="241"/>
      <c r="CW754" s="54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1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436"/>
      <c r="FJ754" s="668"/>
      <c r="FK754" s="668"/>
      <c r="FL754" s="668"/>
      <c r="FM754" s="668"/>
      <c r="FN754" s="668"/>
      <c r="FO754" s="668"/>
      <c r="FP754" s="668"/>
      <c r="FQ754" s="668"/>
      <c r="FR754" s="668"/>
      <c r="FS754" s="433"/>
      <c r="FT754" s="433"/>
      <c r="FU754" s="433"/>
      <c r="FV754" s="433"/>
      <c r="FW754" s="433"/>
      <c r="FX754" s="433"/>
      <c r="FY754" s="433"/>
      <c r="FZ754" s="433"/>
      <c r="GA754" s="433"/>
      <c r="GB754" s="433"/>
      <c r="GC754" s="433"/>
      <c r="GD754" s="433"/>
      <c r="GE754" s="433"/>
      <c r="GF754" s="433"/>
      <c r="GG754" s="255"/>
      <c r="GH754" s="65"/>
      <c r="GI754" s="65"/>
      <c r="GJ754" s="65"/>
      <c r="GK754" s="65"/>
      <c r="GL754" s="65"/>
      <c r="GM754" s="65"/>
      <c r="GN754" s="65"/>
      <c r="GO754" s="65"/>
      <c r="GP754" s="65"/>
      <c r="GQ754" s="65"/>
      <c r="GR754" s="65"/>
      <c r="GS754" s="65"/>
      <c r="GT754" s="65"/>
      <c r="GU754" s="65"/>
      <c r="GV754" s="65"/>
      <c r="GW754" s="65"/>
      <c r="GX754" s="65"/>
      <c r="GY754" s="65"/>
      <c r="GZ754" s="65"/>
      <c r="HA754" s="65"/>
      <c r="HB754" s="65"/>
      <c r="HC754" s="65"/>
      <c r="HD754" s="65"/>
      <c r="HE754" s="65"/>
      <c r="HF754" s="65"/>
      <c r="HG754" s="65"/>
      <c r="HH754" s="65"/>
      <c r="HI754" s="436"/>
      <c r="HJ754" s="65"/>
      <c r="HK754" s="436"/>
      <c r="HL754" s="37"/>
      <c r="HM754" s="65"/>
      <c r="HN754" s="436"/>
      <c r="HO754" s="134"/>
      <c r="HP754" s="25"/>
      <c r="HQ754" s="436"/>
      <c r="HR754" s="45"/>
      <c r="HS754" s="29"/>
      <c r="HT754" s="25"/>
      <c r="HU754" s="25"/>
      <c r="HV754" s="25"/>
      <c r="HX754" s="432"/>
      <c r="IG754" s="432"/>
      <c r="IH754" s="432"/>
      <c r="II754" s="432"/>
      <c r="IJ754" s="432"/>
      <c r="IK754" s="432"/>
      <c r="IL754" s="432"/>
      <c r="IM754" s="432"/>
      <c r="IN754" s="432"/>
      <c r="IO754" s="432"/>
      <c r="IP754" s="432"/>
      <c r="IQ754" s="432"/>
      <c r="IR754" s="432"/>
      <c r="IS754" s="432"/>
      <c r="IT754" s="432"/>
      <c r="IU754" s="432"/>
      <c r="IV754" s="432"/>
      <c r="IW754" s="432"/>
      <c r="IX754" s="432"/>
      <c r="IY754" s="432"/>
      <c r="IZ754" s="432"/>
      <c r="JA754" s="432"/>
      <c r="JB754" s="432"/>
      <c r="JC754" s="432"/>
      <c r="JD754" s="432"/>
      <c r="JE754" s="432"/>
      <c r="JF754" s="432"/>
      <c r="JG754" s="432"/>
      <c r="JH754" s="432"/>
      <c r="JI754" s="432"/>
      <c r="JJ754" s="432"/>
      <c r="JK754" s="432"/>
      <c r="JL754" s="432"/>
      <c r="JM754" s="432"/>
      <c r="JN754" s="432"/>
      <c r="JO754" s="432"/>
      <c r="JP754" s="432"/>
      <c r="JQ754" s="432"/>
      <c r="JR754" s="432"/>
      <c r="JS754" s="432"/>
      <c r="JT754" s="432"/>
      <c r="JU754" s="432"/>
    </row>
    <row r="755" spans="1:281" s="27" customFormat="1" ht="15" hidden="1" customHeight="1" x14ac:dyDescent="0.25">
      <c r="A755" s="432"/>
      <c r="B755" s="242"/>
      <c r="C755" s="29"/>
      <c r="D755" s="25"/>
      <c r="E755" s="29"/>
      <c r="F755" s="25"/>
      <c r="G755" s="121"/>
      <c r="I755" s="29"/>
      <c r="K755" s="52"/>
      <c r="M755" s="25"/>
      <c r="N755" s="55"/>
      <c r="P755" s="29"/>
      <c r="R755" s="29"/>
      <c r="T755" s="21"/>
      <c r="U755" s="21"/>
      <c r="V755" s="83"/>
      <c r="W755" s="83"/>
      <c r="X755" s="21"/>
      <c r="Y755" s="83"/>
      <c r="Z755" s="83"/>
      <c r="AA755" s="21"/>
      <c r="AB755" s="83"/>
      <c r="AC755" s="83"/>
      <c r="AD755" s="21"/>
      <c r="AE755" s="83"/>
      <c r="AF755" s="83"/>
      <c r="AG755" s="21"/>
      <c r="AH755" s="83"/>
      <c r="AI755" s="83"/>
      <c r="AJ755" s="21"/>
      <c r="AK755" s="83"/>
      <c r="AL755" s="83"/>
      <c r="AM755" s="21"/>
      <c r="AN755" s="83"/>
      <c r="AO755" s="83"/>
      <c r="AP755" s="21"/>
      <c r="AQ755" s="83"/>
      <c r="AR755" s="83"/>
      <c r="AS755" s="21"/>
      <c r="AT755" s="25"/>
      <c r="AU755" s="25"/>
      <c r="AV755" s="29"/>
      <c r="AW755" s="25"/>
      <c r="AX755" s="128"/>
      <c r="AY755" s="57"/>
      <c r="AZ755" s="6"/>
      <c r="BA755" s="54"/>
      <c r="BB755" s="54"/>
      <c r="BC755" s="6"/>
      <c r="BD755" s="54"/>
      <c r="BE755" s="54"/>
      <c r="BF755" s="121"/>
      <c r="BG755" s="54"/>
      <c r="BH755" s="28"/>
      <c r="BI755" s="128"/>
      <c r="BJ755" s="54"/>
      <c r="BK755" s="28"/>
      <c r="BL755" s="128"/>
      <c r="BM755" s="54"/>
      <c r="BN755" s="28"/>
      <c r="BO755" s="121"/>
      <c r="BP755" s="132"/>
      <c r="BQ755" s="56"/>
      <c r="BR755" s="25"/>
      <c r="BS755" s="25"/>
      <c r="BU755" s="121"/>
      <c r="BV755" s="25"/>
      <c r="BW755" s="242"/>
      <c r="BX755" s="121"/>
      <c r="BY755" s="25"/>
      <c r="CA755" s="121"/>
      <c r="CB755" s="25"/>
      <c r="CD755" s="121"/>
      <c r="CF755" s="28"/>
      <c r="CH755" s="241"/>
      <c r="CI755" s="28"/>
      <c r="CK755" s="433"/>
      <c r="CM755" s="121"/>
      <c r="CN755" s="241"/>
      <c r="CO755" s="241"/>
      <c r="CP755" s="241"/>
      <c r="CQ755" s="725"/>
      <c r="CR755" s="241"/>
      <c r="CS755" s="433"/>
      <c r="CT755" s="241"/>
      <c r="CU755" s="241"/>
      <c r="CV755" s="241"/>
      <c r="CW755" s="54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1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436"/>
      <c r="FJ755" s="668"/>
      <c r="FK755" s="668"/>
      <c r="FL755" s="668"/>
      <c r="FM755" s="668"/>
      <c r="FN755" s="668"/>
      <c r="FO755" s="668"/>
      <c r="FP755" s="668"/>
      <c r="FQ755" s="668"/>
      <c r="FR755" s="668"/>
      <c r="FS755" s="433"/>
      <c r="FT755" s="433"/>
      <c r="FU755" s="433"/>
      <c r="FV755" s="433"/>
      <c r="FW755" s="433"/>
      <c r="FX755" s="433"/>
      <c r="FY755" s="433"/>
      <c r="FZ755" s="433"/>
      <c r="GA755" s="433"/>
      <c r="GB755" s="433"/>
      <c r="GC755" s="433"/>
      <c r="GD755" s="433"/>
      <c r="GE755" s="433"/>
      <c r="GF755" s="433"/>
      <c r="GG755" s="25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436"/>
      <c r="HJ755" s="65"/>
      <c r="HK755" s="436"/>
      <c r="HL755" s="37"/>
      <c r="HM755" s="65"/>
      <c r="HN755" s="436"/>
      <c r="HO755" s="134"/>
      <c r="HP755" s="25"/>
      <c r="HQ755" s="436"/>
      <c r="HR755" s="45"/>
      <c r="HS755" s="29"/>
      <c r="HT755" s="25"/>
      <c r="HU755" s="25"/>
      <c r="HV755" s="25"/>
      <c r="HX755" s="432"/>
      <c r="IG755" s="432"/>
      <c r="IH755" s="432"/>
      <c r="II755" s="432"/>
      <c r="IJ755" s="432"/>
      <c r="IK755" s="432"/>
      <c r="IL755" s="432"/>
      <c r="IM755" s="432"/>
      <c r="IN755" s="432"/>
      <c r="IO755" s="432"/>
      <c r="IP755" s="432"/>
      <c r="IQ755" s="432"/>
      <c r="IR755" s="432"/>
      <c r="IS755" s="432"/>
      <c r="IT755" s="432"/>
      <c r="IU755" s="432"/>
      <c r="IV755" s="432"/>
      <c r="IW755" s="432"/>
      <c r="IX755" s="432"/>
      <c r="IY755" s="432"/>
      <c r="IZ755" s="432"/>
      <c r="JA755" s="432"/>
      <c r="JB755" s="432"/>
      <c r="JC755" s="432"/>
      <c r="JD755" s="432"/>
      <c r="JE755" s="432"/>
      <c r="JF755" s="432"/>
      <c r="JG755" s="432"/>
      <c r="JH755" s="432"/>
      <c r="JI755" s="432"/>
      <c r="JJ755" s="432"/>
      <c r="JK755" s="432"/>
      <c r="JL755" s="432"/>
      <c r="JM755" s="432"/>
      <c r="JN755" s="432"/>
      <c r="JO755" s="432"/>
      <c r="JP755" s="432"/>
      <c r="JQ755" s="432"/>
      <c r="JR755" s="432"/>
      <c r="JS755" s="432"/>
      <c r="JT755" s="432"/>
      <c r="JU755" s="432"/>
    </row>
    <row r="756" spans="1:281" s="27" customFormat="1" ht="15" hidden="1" customHeight="1" x14ac:dyDescent="0.25">
      <c r="A756" s="432"/>
      <c r="B756" s="242"/>
      <c r="C756" s="29"/>
      <c r="D756" s="25"/>
      <c r="E756" s="29"/>
      <c r="F756" s="25"/>
      <c r="G756" s="121"/>
      <c r="I756" s="29"/>
      <c r="K756" s="52"/>
      <c r="M756" s="25"/>
      <c r="N756" s="55"/>
      <c r="P756" s="29"/>
      <c r="R756" s="29"/>
      <c r="T756" s="21"/>
      <c r="U756" s="21"/>
      <c r="V756" s="83"/>
      <c r="W756" s="83"/>
      <c r="X756" s="21"/>
      <c r="Y756" s="83"/>
      <c r="Z756" s="83"/>
      <c r="AA756" s="21"/>
      <c r="AB756" s="83"/>
      <c r="AC756" s="83"/>
      <c r="AD756" s="21"/>
      <c r="AE756" s="83"/>
      <c r="AF756" s="83"/>
      <c r="AG756" s="21"/>
      <c r="AH756" s="83"/>
      <c r="AI756" s="83"/>
      <c r="AJ756" s="21"/>
      <c r="AK756" s="83"/>
      <c r="AL756" s="83"/>
      <c r="AM756" s="21"/>
      <c r="AN756" s="83"/>
      <c r="AO756" s="83"/>
      <c r="AP756" s="21"/>
      <c r="AQ756" s="83"/>
      <c r="AR756" s="83"/>
      <c r="AS756" s="21"/>
      <c r="AT756" s="25"/>
      <c r="AU756" s="25"/>
      <c r="AV756" s="29"/>
      <c r="AW756" s="25"/>
      <c r="AX756" s="128"/>
      <c r="AY756" s="57"/>
      <c r="AZ756" s="6"/>
      <c r="BA756" s="54"/>
      <c r="BB756" s="54"/>
      <c r="BC756" s="6"/>
      <c r="BD756" s="54"/>
      <c r="BE756" s="54"/>
      <c r="BF756" s="121"/>
      <c r="BG756" s="54"/>
      <c r="BH756" s="28"/>
      <c r="BI756" s="128"/>
      <c r="BJ756" s="54"/>
      <c r="BK756" s="28"/>
      <c r="BL756" s="128"/>
      <c r="BM756" s="54"/>
      <c r="BN756" s="28"/>
      <c r="BO756" s="121"/>
      <c r="BP756" s="132"/>
      <c r="BQ756" s="56"/>
      <c r="BR756" s="25"/>
      <c r="BS756" s="25"/>
      <c r="BU756" s="121"/>
      <c r="BV756" s="25"/>
      <c r="BW756" s="242"/>
      <c r="BX756" s="121"/>
      <c r="BY756" s="25"/>
      <c r="CA756" s="121"/>
      <c r="CB756" s="25"/>
      <c r="CD756" s="121"/>
      <c r="CF756" s="28"/>
      <c r="CH756" s="241"/>
      <c r="CI756" s="28"/>
      <c r="CK756" s="433"/>
      <c r="CM756" s="121"/>
      <c r="CN756" s="241"/>
      <c r="CO756" s="241"/>
      <c r="CP756" s="241"/>
      <c r="CQ756" s="725"/>
      <c r="CR756" s="241"/>
      <c r="CS756" s="433"/>
      <c r="CT756" s="241"/>
      <c r="CU756" s="241"/>
      <c r="CV756" s="241"/>
      <c r="CW756" s="54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1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436"/>
      <c r="FJ756" s="668"/>
      <c r="FK756" s="668"/>
      <c r="FL756" s="668"/>
      <c r="FM756" s="668"/>
      <c r="FN756" s="668"/>
      <c r="FO756" s="668"/>
      <c r="FP756" s="668"/>
      <c r="FQ756" s="668"/>
      <c r="FR756" s="668"/>
      <c r="FS756" s="433"/>
      <c r="FT756" s="433"/>
      <c r="FU756" s="433"/>
      <c r="FV756" s="433"/>
      <c r="FW756" s="433"/>
      <c r="FX756" s="433"/>
      <c r="FY756" s="433"/>
      <c r="FZ756" s="433"/>
      <c r="GA756" s="433"/>
      <c r="GB756" s="433"/>
      <c r="GC756" s="433"/>
      <c r="GD756" s="433"/>
      <c r="GE756" s="433"/>
      <c r="GF756" s="433"/>
      <c r="GG756" s="255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436"/>
      <c r="HJ756" s="65"/>
      <c r="HK756" s="436"/>
      <c r="HL756" s="37"/>
      <c r="HM756" s="65"/>
      <c r="HN756" s="436"/>
      <c r="HO756" s="134"/>
      <c r="HP756" s="25"/>
      <c r="HQ756" s="436"/>
      <c r="HR756" s="45"/>
      <c r="HS756" s="29"/>
      <c r="HT756" s="25"/>
      <c r="HU756" s="25"/>
      <c r="HV756" s="25"/>
      <c r="HX756" s="432"/>
      <c r="IG756" s="432"/>
      <c r="IH756" s="432"/>
      <c r="II756" s="432"/>
      <c r="IJ756" s="432"/>
      <c r="IK756" s="432"/>
      <c r="IL756" s="432"/>
      <c r="IM756" s="432"/>
      <c r="IN756" s="432"/>
      <c r="IO756" s="432"/>
      <c r="IP756" s="432"/>
      <c r="IQ756" s="432"/>
      <c r="IR756" s="432"/>
      <c r="IS756" s="432"/>
      <c r="IT756" s="432"/>
      <c r="IU756" s="432"/>
      <c r="IV756" s="432"/>
      <c r="IW756" s="432"/>
      <c r="IX756" s="432"/>
      <c r="IY756" s="432"/>
      <c r="IZ756" s="432"/>
      <c r="JA756" s="432"/>
      <c r="JB756" s="432"/>
      <c r="JC756" s="432"/>
      <c r="JD756" s="432"/>
      <c r="JE756" s="432"/>
      <c r="JF756" s="432"/>
      <c r="JG756" s="432"/>
      <c r="JH756" s="432"/>
      <c r="JI756" s="432"/>
      <c r="JJ756" s="432"/>
      <c r="JK756" s="432"/>
      <c r="JL756" s="432"/>
      <c r="JM756" s="432"/>
      <c r="JN756" s="432"/>
      <c r="JO756" s="432"/>
      <c r="JP756" s="432"/>
      <c r="JQ756" s="432"/>
      <c r="JR756" s="432"/>
      <c r="JS756" s="432"/>
      <c r="JT756" s="432"/>
      <c r="JU756" s="432"/>
    </row>
    <row r="757" spans="1:281" s="27" customFormat="1" ht="15" hidden="1" customHeight="1" x14ac:dyDescent="0.25">
      <c r="A757" s="432"/>
      <c r="B757" s="242"/>
      <c r="C757" s="29"/>
      <c r="D757" s="25"/>
      <c r="E757" s="29"/>
      <c r="F757" s="25"/>
      <c r="G757" s="121"/>
      <c r="I757" s="29"/>
      <c r="K757" s="52"/>
      <c r="M757" s="25"/>
      <c r="N757" s="55"/>
      <c r="P757" s="29"/>
      <c r="R757" s="29"/>
      <c r="T757" s="21"/>
      <c r="U757" s="21"/>
      <c r="V757" s="83"/>
      <c r="W757" s="83"/>
      <c r="X757" s="21"/>
      <c r="Y757" s="83"/>
      <c r="Z757" s="83"/>
      <c r="AA757" s="21"/>
      <c r="AB757" s="83"/>
      <c r="AC757" s="83"/>
      <c r="AD757" s="21"/>
      <c r="AE757" s="83"/>
      <c r="AF757" s="83"/>
      <c r="AG757" s="21"/>
      <c r="AH757" s="83"/>
      <c r="AI757" s="83"/>
      <c r="AJ757" s="21"/>
      <c r="AK757" s="83"/>
      <c r="AL757" s="83"/>
      <c r="AM757" s="21"/>
      <c r="AN757" s="83"/>
      <c r="AO757" s="83"/>
      <c r="AP757" s="21"/>
      <c r="AQ757" s="83"/>
      <c r="AR757" s="83"/>
      <c r="AS757" s="21"/>
      <c r="AT757" s="25"/>
      <c r="AU757" s="25"/>
      <c r="AV757" s="29"/>
      <c r="AW757" s="25"/>
      <c r="AX757" s="128"/>
      <c r="AY757" s="57"/>
      <c r="AZ757" s="6"/>
      <c r="BA757" s="54"/>
      <c r="BB757" s="54"/>
      <c r="BC757" s="6"/>
      <c r="BD757" s="54"/>
      <c r="BE757" s="54"/>
      <c r="BF757" s="121"/>
      <c r="BG757" s="54"/>
      <c r="BH757" s="28"/>
      <c r="BI757" s="128"/>
      <c r="BJ757" s="54"/>
      <c r="BK757" s="28"/>
      <c r="BL757" s="128"/>
      <c r="BM757" s="54"/>
      <c r="BN757" s="28"/>
      <c r="BO757" s="121"/>
      <c r="BP757" s="132"/>
      <c r="BQ757" s="56"/>
      <c r="BR757" s="25"/>
      <c r="BS757" s="25"/>
      <c r="BU757" s="121"/>
      <c r="BV757" s="25"/>
      <c r="BW757" s="242"/>
      <c r="BX757" s="121"/>
      <c r="BY757" s="25"/>
      <c r="CA757" s="121"/>
      <c r="CB757" s="25"/>
      <c r="CD757" s="121"/>
      <c r="CF757" s="28"/>
      <c r="CH757" s="241"/>
      <c r="CI757" s="28"/>
      <c r="CK757" s="433"/>
      <c r="CM757" s="121"/>
      <c r="CN757" s="241"/>
      <c r="CO757" s="241"/>
      <c r="CP757" s="241"/>
      <c r="CQ757" s="725"/>
      <c r="CR757" s="241"/>
      <c r="CS757" s="433"/>
      <c r="CT757" s="241"/>
      <c r="CU757" s="241"/>
      <c r="CV757" s="241"/>
      <c r="CW757" s="54"/>
      <c r="CX757" s="241"/>
      <c r="CY757" s="241"/>
      <c r="CZ757" s="241"/>
      <c r="DA757" s="241"/>
      <c r="DB757" s="241"/>
      <c r="DC757" s="241"/>
      <c r="DD757" s="241"/>
      <c r="DE757" s="241"/>
      <c r="DF757" s="241"/>
      <c r="DG757" s="241"/>
      <c r="DH757" s="241"/>
      <c r="DI757" s="241"/>
      <c r="DJ757" s="241"/>
      <c r="DK757" s="241"/>
      <c r="DL757" s="241"/>
      <c r="DM757" s="241"/>
      <c r="DN757" s="241"/>
      <c r="DO757" s="241"/>
      <c r="DP757" s="241"/>
      <c r="DQ757" s="241"/>
      <c r="DR757" s="241"/>
      <c r="DS757" s="241"/>
      <c r="DT757" s="241"/>
      <c r="DU757" s="241"/>
      <c r="DV757" s="241"/>
      <c r="DW757" s="241"/>
      <c r="DX757" s="241"/>
      <c r="DY757" s="241"/>
      <c r="DZ757" s="241"/>
      <c r="EA757" s="241"/>
      <c r="EB757" s="241"/>
      <c r="EC757" s="241"/>
      <c r="ED757" s="241"/>
      <c r="EE757" s="241"/>
      <c r="EF757" s="241"/>
      <c r="EG757" s="241"/>
      <c r="EH757" s="241"/>
      <c r="EI757" s="241"/>
      <c r="EJ757" s="241"/>
      <c r="EK757" s="241"/>
      <c r="EL757" s="241"/>
      <c r="EM757" s="241"/>
      <c r="EN757" s="241"/>
      <c r="EO757" s="241"/>
      <c r="EP757" s="241"/>
      <c r="EQ757" s="241"/>
      <c r="ER757" s="241"/>
      <c r="ES757" s="241"/>
      <c r="ET757" s="241"/>
      <c r="EU757" s="241"/>
      <c r="EV757" s="241"/>
      <c r="EW757" s="241"/>
      <c r="EX757" s="241"/>
      <c r="EY757" s="241"/>
      <c r="EZ757" s="241"/>
      <c r="FA757" s="241"/>
      <c r="FB757" s="241"/>
      <c r="FC757" s="241"/>
      <c r="FD757" s="241"/>
      <c r="FE757" s="241"/>
      <c r="FF757" s="241"/>
      <c r="FG757" s="241"/>
      <c r="FH757" s="241"/>
      <c r="FI757" s="436"/>
      <c r="FJ757" s="668"/>
      <c r="FK757" s="668"/>
      <c r="FL757" s="668"/>
      <c r="FM757" s="668"/>
      <c r="FN757" s="668"/>
      <c r="FO757" s="668"/>
      <c r="FP757" s="668"/>
      <c r="FQ757" s="668"/>
      <c r="FR757" s="668"/>
      <c r="FS757" s="433"/>
      <c r="FT757" s="433"/>
      <c r="FU757" s="433"/>
      <c r="FV757" s="433"/>
      <c r="FW757" s="433"/>
      <c r="FX757" s="433"/>
      <c r="FY757" s="433"/>
      <c r="FZ757" s="433"/>
      <c r="GA757" s="433"/>
      <c r="GB757" s="433"/>
      <c r="GC757" s="433"/>
      <c r="GD757" s="433"/>
      <c r="GE757" s="433"/>
      <c r="GF757" s="433"/>
      <c r="GG757" s="255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436"/>
      <c r="HJ757" s="65"/>
      <c r="HK757" s="436"/>
      <c r="HL757" s="37"/>
      <c r="HM757" s="65"/>
      <c r="HN757" s="436"/>
      <c r="HO757" s="134"/>
      <c r="HP757" s="25"/>
      <c r="HQ757" s="436"/>
      <c r="HR757" s="45"/>
      <c r="HS757" s="29"/>
      <c r="HT757" s="25"/>
      <c r="HU757" s="25"/>
      <c r="HV757" s="25"/>
      <c r="HX757" s="432"/>
      <c r="IG757" s="432"/>
      <c r="IH757" s="432"/>
      <c r="II757" s="432"/>
      <c r="IJ757" s="432"/>
      <c r="IK757" s="432"/>
      <c r="IL757" s="432"/>
      <c r="IM757" s="432"/>
      <c r="IN757" s="432"/>
      <c r="IO757" s="432"/>
      <c r="IP757" s="432"/>
      <c r="IQ757" s="432"/>
      <c r="IR757" s="432"/>
      <c r="IS757" s="432"/>
      <c r="IT757" s="432"/>
      <c r="IU757" s="432"/>
      <c r="IV757" s="432"/>
      <c r="IW757" s="432"/>
      <c r="IX757" s="432"/>
      <c r="IY757" s="432"/>
      <c r="IZ757" s="432"/>
      <c r="JA757" s="432"/>
      <c r="JB757" s="432"/>
      <c r="JC757" s="432"/>
      <c r="JD757" s="432"/>
      <c r="JE757" s="432"/>
      <c r="JF757" s="432"/>
      <c r="JG757" s="432"/>
      <c r="JH757" s="432"/>
      <c r="JI757" s="432"/>
      <c r="JJ757" s="432"/>
      <c r="JK757" s="432"/>
      <c r="JL757" s="432"/>
      <c r="JM757" s="432"/>
      <c r="JN757" s="432"/>
      <c r="JO757" s="432"/>
      <c r="JP757" s="432"/>
      <c r="JQ757" s="432"/>
      <c r="JR757" s="432"/>
      <c r="JS757" s="432"/>
      <c r="JT757" s="432"/>
      <c r="JU757" s="432"/>
    </row>
    <row r="758" spans="1:281" s="27" customFormat="1" ht="15" hidden="1" customHeight="1" x14ac:dyDescent="0.25">
      <c r="A758" s="432"/>
      <c r="B758" s="242"/>
      <c r="C758" s="29"/>
      <c r="D758" s="25"/>
      <c r="E758" s="29"/>
      <c r="F758" s="25"/>
      <c r="G758" s="121"/>
      <c r="I758" s="29"/>
      <c r="K758" s="52"/>
      <c r="M758" s="25"/>
      <c r="N758" s="55"/>
      <c r="P758" s="29"/>
      <c r="R758" s="29"/>
      <c r="T758" s="21"/>
      <c r="U758" s="21"/>
      <c r="V758" s="83"/>
      <c r="W758" s="83"/>
      <c r="X758" s="21"/>
      <c r="Y758" s="83"/>
      <c r="Z758" s="83"/>
      <c r="AA758" s="21"/>
      <c r="AB758" s="83"/>
      <c r="AC758" s="83"/>
      <c r="AD758" s="21"/>
      <c r="AE758" s="83"/>
      <c r="AF758" s="83"/>
      <c r="AG758" s="21"/>
      <c r="AH758" s="83"/>
      <c r="AI758" s="83"/>
      <c r="AJ758" s="21"/>
      <c r="AK758" s="83"/>
      <c r="AL758" s="83"/>
      <c r="AM758" s="21"/>
      <c r="AN758" s="83"/>
      <c r="AO758" s="83"/>
      <c r="AP758" s="21"/>
      <c r="AQ758" s="83"/>
      <c r="AR758" s="83"/>
      <c r="AS758" s="21"/>
      <c r="AT758" s="25"/>
      <c r="AU758" s="25"/>
      <c r="AV758" s="29"/>
      <c r="AW758" s="25"/>
      <c r="AX758" s="128"/>
      <c r="AY758" s="57"/>
      <c r="AZ758" s="6"/>
      <c r="BA758" s="54"/>
      <c r="BB758" s="54"/>
      <c r="BC758" s="6"/>
      <c r="BD758" s="54"/>
      <c r="BE758" s="54"/>
      <c r="BF758" s="121"/>
      <c r="BG758" s="54"/>
      <c r="BH758" s="28"/>
      <c r="BI758" s="128"/>
      <c r="BJ758" s="54"/>
      <c r="BK758" s="28"/>
      <c r="BL758" s="128"/>
      <c r="BM758" s="54"/>
      <c r="BN758" s="28"/>
      <c r="BO758" s="121"/>
      <c r="BP758" s="132"/>
      <c r="BQ758" s="56"/>
      <c r="BR758" s="25"/>
      <c r="BS758" s="25"/>
      <c r="BU758" s="121"/>
      <c r="BV758" s="25"/>
      <c r="BW758" s="242"/>
      <c r="BX758" s="121"/>
      <c r="BY758" s="25"/>
      <c r="CA758" s="121"/>
      <c r="CB758" s="25"/>
      <c r="CD758" s="121"/>
      <c r="CF758" s="28"/>
      <c r="CH758" s="241"/>
      <c r="CI758" s="28"/>
      <c r="CK758" s="433"/>
      <c r="CM758" s="121"/>
      <c r="CN758" s="241"/>
      <c r="CO758" s="241"/>
      <c r="CP758" s="241"/>
      <c r="CQ758" s="725"/>
      <c r="CR758" s="241"/>
      <c r="CS758" s="433"/>
      <c r="CT758" s="241"/>
      <c r="CU758" s="241"/>
      <c r="CV758" s="241"/>
      <c r="CW758" s="54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436"/>
      <c r="FJ758" s="668"/>
      <c r="FK758" s="668"/>
      <c r="FL758" s="668"/>
      <c r="FM758" s="668"/>
      <c r="FN758" s="668"/>
      <c r="FO758" s="668"/>
      <c r="FP758" s="668"/>
      <c r="FQ758" s="668"/>
      <c r="FR758" s="668"/>
      <c r="FS758" s="433"/>
      <c r="FT758" s="433"/>
      <c r="FU758" s="433"/>
      <c r="FV758" s="433"/>
      <c r="FW758" s="433"/>
      <c r="FX758" s="433"/>
      <c r="FY758" s="433"/>
      <c r="FZ758" s="433"/>
      <c r="GA758" s="433"/>
      <c r="GB758" s="433"/>
      <c r="GC758" s="433"/>
      <c r="GD758" s="433"/>
      <c r="GE758" s="433"/>
      <c r="GF758" s="433"/>
      <c r="GG758" s="255"/>
      <c r="GH758" s="65"/>
      <c r="GI758" s="65"/>
      <c r="GJ758" s="65"/>
      <c r="GK758" s="65"/>
      <c r="GL758" s="65"/>
      <c r="GM758" s="65"/>
      <c r="GN758" s="65"/>
      <c r="GO758" s="65"/>
      <c r="GP758" s="65"/>
      <c r="GQ758" s="65"/>
      <c r="GR758" s="65"/>
      <c r="GS758" s="65"/>
      <c r="GT758" s="65"/>
      <c r="GU758" s="65"/>
      <c r="GV758" s="65"/>
      <c r="GW758" s="65"/>
      <c r="GX758" s="65"/>
      <c r="GY758" s="65"/>
      <c r="GZ758" s="65"/>
      <c r="HA758" s="65"/>
      <c r="HB758" s="65"/>
      <c r="HC758" s="65"/>
      <c r="HD758" s="65"/>
      <c r="HE758" s="65"/>
      <c r="HF758" s="65"/>
      <c r="HG758" s="65"/>
      <c r="HH758" s="65"/>
      <c r="HI758" s="436"/>
      <c r="HJ758" s="65"/>
      <c r="HK758" s="436"/>
      <c r="HL758" s="37"/>
      <c r="HM758" s="65"/>
      <c r="HN758" s="436"/>
      <c r="HO758" s="134"/>
      <c r="HP758" s="25"/>
      <c r="HQ758" s="436"/>
      <c r="HR758" s="45"/>
      <c r="HS758" s="29"/>
      <c r="HT758" s="25"/>
      <c r="HU758" s="25"/>
      <c r="HV758" s="25"/>
      <c r="HX758" s="432"/>
      <c r="IG758" s="432"/>
      <c r="IH758" s="432"/>
      <c r="II758" s="432"/>
      <c r="IJ758" s="432"/>
      <c r="IK758" s="432"/>
      <c r="IL758" s="432"/>
      <c r="IM758" s="432"/>
      <c r="IN758" s="432"/>
      <c r="IO758" s="432"/>
      <c r="IP758" s="432"/>
      <c r="IQ758" s="432"/>
      <c r="IR758" s="432"/>
      <c r="IS758" s="432"/>
      <c r="IT758" s="432"/>
      <c r="IU758" s="432"/>
      <c r="IV758" s="432"/>
      <c r="IW758" s="432"/>
      <c r="IX758" s="432"/>
      <c r="IY758" s="432"/>
      <c r="IZ758" s="432"/>
      <c r="JA758" s="432"/>
      <c r="JB758" s="432"/>
      <c r="JC758" s="432"/>
      <c r="JD758" s="432"/>
      <c r="JE758" s="432"/>
      <c r="JF758" s="432"/>
      <c r="JG758" s="432"/>
      <c r="JH758" s="432"/>
      <c r="JI758" s="432"/>
      <c r="JJ758" s="432"/>
      <c r="JK758" s="432"/>
      <c r="JL758" s="432"/>
      <c r="JM758" s="432"/>
      <c r="JN758" s="432"/>
      <c r="JO758" s="432"/>
      <c r="JP758" s="432"/>
      <c r="JQ758" s="432"/>
      <c r="JR758" s="432"/>
      <c r="JS758" s="432"/>
      <c r="JT758" s="432"/>
      <c r="JU758" s="432"/>
    </row>
    <row r="759" spans="1:281" s="27" customFormat="1" ht="15" hidden="1" customHeight="1" x14ac:dyDescent="0.25">
      <c r="A759" s="432"/>
      <c r="B759" s="242"/>
      <c r="C759" s="29"/>
      <c r="D759" s="25"/>
      <c r="E759" s="29"/>
      <c r="F759" s="25"/>
      <c r="G759" s="121"/>
      <c r="I759" s="29"/>
      <c r="K759" s="52"/>
      <c r="M759" s="25"/>
      <c r="N759" s="55"/>
      <c r="P759" s="29"/>
      <c r="R759" s="29"/>
      <c r="T759" s="21"/>
      <c r="U759" s="21"/>
      <c r="V759" s="83"/>
      <c r="W759" s="83"/>
      <c r="X759" s="21"/>
      <c r="Y759" s="83"/>
      <c r="Z759" s="83"/>
      <c r="AA759" s="21"/>
      <c r="AB759" s="83"/>
      <c r="AC759" s="83"/>
      <c r="AD759" s="21"/>
      <c r="AE759" s="83"/>
      <c r="AF759" s="83"/>
      <c r="AG759" s="21"/>
      <c r="AH759" s="83"/>
      <c r="AI759" s="83"/>
      <c r="AJ759" s="21"/>
      <c r="AK759" s="83"/>
      <c r="AL759" s="83"/>
      <c r="AM759" s="21"/>
      <c r="AN759" s="83"/>
      <c r="AO759" s="83"/>
      <c r="AP759" s="21"/>
      <c r="AQ759" s="83"/>
      <c r="AR759" s="83"/>
      <c r="AS759" s="21"/>
      <c r="AT759" s="25"/>
      <c r="AU759" s="25"/>
      <c r="AV759" s="29"/>
      <c r="AW759" s="25"/>
      <c r="AX759" s="128"/>
      <c r="AY759" s="57"/>
      <c r="AZ759" s="6"/>
      <c r="BA759" s="54"/>
      <c r="BB759" s="54"/>
      <c r="BC759" s="6"/>
      <c r="BD759" s="54"/>
      <c r="BE759" s="54"/>
      <c r="BF759" s="121"/>
      <c r="BG759" s="54"/>
      <c r="BH759" s="28"/>
      <c r="BI759" s="128"/>
      <c r="BJ759" s="54"/>
      <c r="BK759" s="28"/>
      <c r="BL759" s="128"/>
      <c r="BM759" s="54"/>
      <c r="BN759" s="28"/>
      <c r="BO759" s="121"/>
      <c r="BP759" s="132"/>
      <c r="BQ759" s="56"/>
      <c r="BR759" s="25"/>
      <c r="BS759" s="25"/>
      <c r="BU759" s="121"/>
      <c r="BV759" s="25"/>
      <c r="BW759" s="242"/>
      <c r="BX759" s="121"/>
      <c r="BY759" s="25"/>
      <c r="CA759" s="121"/>
      <c r="CB759" s="25"/>
      <c r="CD759" s="121"/>
      <c r="CF759" s="28"/>
      <c r="CH759" s="241"/>
      <c r="CI759" s="28"/>
      <c r="CK759" s="433"/>
      <c r="CM759" s="121"/>
      <c r="CN759" s="241"/>
      <c r="CO759" s="241"/>
      <c r="CP759" s="241"/>
      <c r="CQ759" s="725"/>
      <c r="CR759" s="241"/>
      <c r="CS759" s="433"/>
      <c r="CT759" s="241"/>
      <c r="CU759" s="241"/>
      <c r="CV759" s="241"/>
      <c r="CW759" s="54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1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436"/>
      <c r="FJ759" s="668"/>
      <c r="FK759" s="668"/>
      <c r="FL759" s="668"/>
      <c r="FM759" s="668"/>
      <c r="FN759" s="668"/>
      <c r="FO759" s="668"/>
      <c r="FP759" s="668"/>
      <c r="FQ759" s="668"/>
      <c r="FR759" s="668"/>
      <c r="FS759" s="433"/>
      <c r="FT759" s="433"/>
      <c r="FU759" s="433"/>
      <c r="FV759" s="433"/>
      <c r="FW759" s="433"/>
      <c r="FX759" s="433"/>
      <c r="FY759" s="433"/>
      <c r="FZ759" s="433"/>
      <c r="GA759" s="433"/>
      <c r="GB759" s="433"/>
      <c r="GC759" s="433"/>
      <c r="GD759" s="433"/>
      <c r="GE759" s="433"/>
      <c r="GF759" s="433"/>
      <c r="GG759" s="255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436"/>
      <c r="HJ759" s="65"/>
      <c r="HK759" s="436"/>
      <c r="HL759" s="37"/>
      <c r="HM759" s="65"/>
      <c r="HN759" s="436"/>
      <c r="HO759" s="134"/>
      <c r="HP759" s="25"/>
      <c r="HQ759" s="436"/>
      <c r="HR759" s="45"/>
      <c r="HS759" s="29"/>
      <c r="HT759" s="25"/>
      <c r="HU759" s="25"/>
      <c r="HV759" s="25"/>
      <c r="HX759" s="432"/>
      <c r="IG759" s="432"/>
      <c r="IH759" s="432"/>
      <c r="II759" s="432"/>
      <c r="IJ759" s="432"/>
      <c r="IK759" s="432"/>
      <c r="IL759" s="432"/>
      <c r="IM759" s="432"/>
      <c r="IN759" s="432"/>
      <c r="IO759" s="432"/>
      <c r="IP759" s="432"/>
      <c r="IQ759" s="432"/>
      <c r="IR759" s="432"/>
      <c r="IS759" s="432"/>
      <c r="IT759" s="432"/>
      <c r="IU759" s="432"/>
      <c r="IV759" s="432"/>
      <c r="IW759" s="432"/>
      <c r="IX759" s="432"/>
      <c r="IY759" s="432"/>
      <c r="IZ759" s="432"/>
      <c r="JA759" s="432"/>
      <c r="JB759" s="432"/>
      <c r="JC759" s="432"/>
      <c r="JD759" s="432"/>
      <c r="JE759" s="432"/>
      <c r="JF759" s="432"/>
      <c r="JG759" s="432"/>
      <c r="JH759" s="432"/>
      <c r="JI759" s="432"/>
      <c r="JJ759" s="432"/>
      <c r="JK759" s="432"/>
      <c r="JL759" s="432"/>
      <c r="JM759" s="432"/>
      <c r="JN759" s="432"/>
      <c r="JO759" s="432"/>
      <c r="JP759" s="432"/>
      <c r="JQ759" s="432"/>
      <c r="JR759" s="432"/>
      <c r="JS759" s="432"/>
      <c r="JT759" s="432"/>
      <c r="JU759" s="432"/>
    </row>
    <row r="760" spans="1:281" s="27" customFormat="1" ht="15" hidden="1" customHeight="1" x14ac:dyDescent="0.25">
      <c r="A760" s="432"/>
      <c r="B760" s="242"/>
      <c r="C760" s="29"/>
      <c r="D760" s="25"/>
      <c r="E760" s="29"/>
      <c r="F760" s="25"/>
      <c r="G760" s="121"/>
      <c r="I760" s="29"/>
      <c r="K760" s="52"/>
      <c r="M760" s="25"/>
      <c r="N760" s="55"/>
      <c r="P760" s="29"/>
      <c r="R760" s="29"/>
      <c r="T760" s="21"/>
      <c r="U760" s="21"/>
      <c r="V760" s="83"/>
      <c r="W760" s="83"/>
      <c r="X760" s="21"/>
      <c r="Y760" s="83"/>
      <c r="Z760" s="83"/>
      <c r="AA760" s="21"/>
      <c r="AB760" s="83"/>
      <c r="AC760" s="83"/>
      <c r="AD760" s="21"/>
      <c r="AE760" s="83"/>
      <c r="AF760" s="83"/>
      <c r="AG760" s="21"/>
      <c r="AH760" s="83"/>
      <c r="AI760" s="83"/>
      <c r="AJ760" s="21"/>
      <c r="AK760" s="83"/>
      <c r="AL760" s="83"/>
      <c r="AM760" s="21"/>
      <c r="AN760" s="83"/>
      <c r="AO760" s="83"/>
      <c r="AP760" s="21"/>
      <c r="AQ760" s="83"/>
      <c r="AR760" s="83"/>
      <c r="AS760" s="21"/>
      <c r="AT760" s="25"/>
      <c r="AU760" s="25"/>
      <c r="AV760" s="29"/>
      <c r="AW760" s="25"/>
      <c r="AX760" s="128"/>
      <c r="AY760" s="57"/>
      <c r="AZ760" s="6"/>
      <c r="BA760" s="54"/>
      <c r="BB760" s="54"/>
      <c r="BC760" s="6"/>
      <c r="BD760" s="54"/>
      <c r="BE760" s="54"/>
      <c r="BF760" s="121"/>
      <c r="BG760" s="54"/>
      <c r="BH760" s="28"/>
      <c r="BI760" s="128"/>
      <c r="BJ760" s="54"/>
      <c r="BK760" s="28"/>
      <c r="BL760" s="128"/>
      <c r="BM760" s="54"/>
      <c r="BN760" s="28"/>
      <c r="BO760" s="121"/>
      <c r="BP760" s="132"/>
      <c r="BQ760" s="56"/>
      <c r="BR760" s="25"/>
      <c r="BS760" s="25"/>
      <c r="BU760" s="121"/>
      <c r="BV760" s="25"/>
      <c r="BW760" s="242"/>
      <c r="BX760" s="121"/>
      <c r="BY760" s="25"/>
      <c r="CA760" s="121"/>
      <c r="CB760" s="25"/>
      <c r="CD760" s="121"/>
      <c r="CF760" s="28"/>
      <c r="CH760" s="241"/>
      <c r="CI760" s="28"/>
      <c r="CK760" s="433"/>
      <c r="CM760" s="121"/>
      <c r="CN760" s="241"/>
      <c r="CO760" s="241"/>
      <c r="CP760" s="241"/>
      <c r="CQ760" s="725"/>
      <c r="CR760" s="241"/>
      <c r="CS760" s="433"/>
      <c r="CT760" s="241"/>
      <c r="CU760" s="241"/>
      <c r="CV760" s="241"/>
      <c r="CW760" s="54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1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436"/>
      <c r="FJ760" s="668"/>
      <c r="FK760" s="668"/>
      <c r="FL760" s="668"/>
      <c r="FM760" s="668"/>
      <c r="FN760" s="668"/>
      <c r="FO760" s="668"/>
      <c r="FP760" s="668"/>
      <c r="FQ760" s="668"/>
      <c r="FR760" s="668"/>
      <c r="FS760" s="433"/>
      <c r="FT760" s="433"/>
      <c r="FU760" s="433"/>
      <c r="FV760" s="433"/>
      <c r="FW760" s="433"/>
      <c r="FX760" s="433"/>
      <c r="FY760" s="433"/>
      <c r="FZ760" s="433"/>
      <c r="GA760" s="433"/>
      <c r="GB760" s="433"/>
      <c r="GC760" s="433"/>
      <c r="GD760" s="433"/>
      <c r="GE760" s="433"/>
      <c r="GF760" s="433"/>
      <c r="GG760" s="25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436"/>
      <c r="HJ760" s="65"/>
      <c r="HK760" s="436"/>
      <c r="HL760" s="37"/>
      <c r="HM760" s="65"/>
      <c r="HN760" s="436"/>
      <c r="HO760" s="134"/>
      <c r="HP760" s="25"/>
      <c r="HQ760" s="436"/>
      <c r="HR760" s="45"/>
      <c r="HS760" s="29"/>
      <c r="HT760" s="25"/>
      <c r="HU760" s="25"/>
      <c r="HV760" s="25"/>
      <c r="HX760" s="432"/>
      <c r="IG760" s="432"/>
      <c r="IH760" s="432"/>
      <c r="II760" s="432"/>
      <c r="IJ760" s="432"/>
      <c r="IK760" s="432"/>
      <c r="IL760" s="432"/>
      <c r="IM760" s="432"/>
      <c r="IN760" s="432"/>
      <c r="IO760" s="432"/>
      <c r="IP760" s="432"/>
      <c r="IQ760" s="432"/>
      <c r="IR760" s="432"/>
      <c r="IS760" s="432"/>
      <c r="IT760" s="432"/>
      <c r="IU760" s="432"/>
      <c r="IV760" s="432"/>
      <c r="IW760" s="432"/>
      <c r="IX760" s="432"/>
      <c r="IY760" s="432"/>
      <c r="IZ760" s="432"/>
      <c r="JA760" s="432"/>
      <c r="JB760" s="432"/>
      <c r="JC760" s="432"/>
      <c r="JD760" s="432"/>
      <c r="JE760" s="432"/>
      <c r="JF760" s="432"/>
      <c r="JG760" s="432"/>
      <c r="JH760" s="432"/>
      <c r="JI760" s="432"/>
      <c r="JJ760" s="432"/>
      <c r="JK760" s="432"/>
      <c r="JL760" s="432"/>
      <c r="JM760" s="432"/>
      <c r="JN760" s="432"/>
      <c r="JO760" s="432"/>
      <c r="JP760" s="432"/>
      <c r="JQ760" s="432"/>
      <c r="JR760" s="432"/>
      <c r="JS760" s="432"/>
      <c r="JT760" s="432"/>
      <c r="JU760" s="432"/>
    </row>
    <row r="761" spans="1:281" s="27" customFormat="1" ht="15" hidden="1" customHeight="1" x14ac:dyDescent="0.25">
      <c r="A761" s="432"/>
      <c r="B761" s="242"/>
      <c r="C761" s="29"/>
      <c r="D761" s="25"/>
      <c r="E761" s="29"/>
      <c r="F761" s="25"/>
      <c r="G761" s="121"/>
      <c r="I761" s="29"/>
      <c r="K761" s="52"/>
      <c r="M761" s="25"/>
      <c r="N761" s="55"/>
      <c r="P761" s="29"/>
      <c r="R761" s="29"/>
      <c r="T761" s="21"/>
      <c r="U761" s="21"/>
      <c r="V761" s="83"/>
      <c r="W761" s="83"/>
      <c r="X761" s="21"/>
      <c r="Y761" s="83"/>
      <c r="Z761" s="83"/>
      <c r="AA761" s="21"/>
      <c r="AB761" s="83"/>
      <c r="AC761" s="83"/>
      <c r="AD761" s="21"/>
      <c r="AE761" s="83"/>
      <c r="AF761" s="83"/>
      <c r="AG761" s="21"/>
      <c r="AH761" s="83"/>
      <c r="AI761" s="83"/>
      <c r="AJ761" s="21"/>
      <c r="AK761" s="83"/>
      <c r="AL761" s="83"/>
      <c r="AM761" s="21"/>
      <c r="AN761" s="83"/>
      <c r="AO761" s="83"/>
      <c r="AP761" s="21"/>
      <c r="AQ761" s="83"/>
      <c r="AR761" s="83"/>
      <c r="AS761" s="21"/>
      <c r="AT761" s="25"/>
      <c r="AU761" s="25"/>
      <c r="AV761" s="29"/>
      <c r="AW761" s="25"/>
      <c r="AX761" s="128"/>
      <c r="AY761" s="57"/>
      <c r="AZ761" s="6"/>
      <c r="BA761" s="54"/>
      <c r="BB761" s="54"/>
      <c r="BC761" s="6"/>
      <c r="BD761" s="54"/>
      <c r="BE761" s="54"/>
      <c r="BF761" s="121"/>
      <c r="BG761" s="54"/>
      <c r="BH761" s="28"/>
      <c r="BI761" s="128"/>
      <c r="BJ761" s="54"/>
      <c r="BK761" s="28"/>
      <c r="BL761" s="128"/>
      <c r="BM761" s="54"/>
      <c r="BN761" s="28"/>
      <c r="BO761" s="121"/>
      <c r="BP761" s="132"/>
      <c r="BQ761" s="56"/>
      <c r="BR761" s="25"/>
      <c r="BS761" s="25"/>
      <c r="BU761" s="121"/>
      <c r="BV761" s="25"/>
      <c r="BW761" s="242"/>
      <c r="BX761" s="121"/>
      <c r="BY761" s="25"/>
      <c r="CA761" s="121"/>
      <c r="CB761" s="25"/>
      <c r="CD761" s="121"/>
      <c r="CF761" s="28"/>
      <c r="CH761" s="241"/>
      <c r="CI761" s="28"/>
      <c r="CK761" s="433"/>
      <c r="CM761" s="121"/>
      <c r="CN761" s="241"/>
      <c r="CO761" s="241"/>
      <c r="CP761" s="241"/>
      <c r="CQ761" s="725"/>
      <c r="CR761" s="241"/>
      <c r="CS761" s="433"/>
      <c r="CT761" s="241"/>
      <c r="CU761" s="241"/>
      <c r="CV761" s="241"/>
      <c r="CW761" s="54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436"/>
      <c r="FJ761" s="668"/>
      <c r="FK761" s="668"/>
      <c r="FL761" s="668"/>
      <c r="FM761" s="668"/>
      <c r="FN761" s="668"/>
      <c r="FO761" s="668"/>
      <c r="FP761" s="668"/>
      <c r="FQ761" s="668"/>
      <c r="FR761" s="668"/>
      <c r="FS761" s="433"/>
      <c r="FT761" s="433"/>
      <c r="FU761" s="433"/>
      <c r="FV761" s="433"/>
      <c r="FW761" s="433"/>
      <c r="FX761" s="433"/>
      <c r="FY761" s="433"/>
      <c r="FZ761" s="433"/>
      <c r="GA761" s="433"/>
      <c r="GB761" s="433"/>
      <c r="GC761" s="433"/>
      <c r="GD761" s="433"/>
      <c r="GE761" s="433"/>
      <c r="GF761" s="433"/>
      <c r="GG761" s="25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436"/>
      <c r="HJ761" s="65"/>
      <c r="HK761" s="436"/>
      <c r="HL761" s="37"/>
      <c r="HM761" s="65"/>
      <c r="HN761" s="436"/>
      <c r="HO761" s="134"/>
      <c r="HP761" s="25"/>
      <c r="HQ761" s="436"/>
      <c r="HR761" s="45"/>
      <c r="HS761" s="29"/>
      <c r="HT761" s="25"/>
      <c r="HU761" s="25"/>
      <c r="HV761" s="25"/>
      <c r="HX761" s="432"/>
      <c r="IG761" s="432"/>
      <c r="IH761" s="432"/>
      <c r="II761" s="432"/>
      <c r="IJ761" s="432"/>
      <c r="IK761" s="432"/>
      <c r="IL761" s="432"/>
      <c r="IM761" s="432"/>
      <c r="IN761" s="432"/>
      <c r="IO761" s="432"/>
      <c r="IP761" s="432"/>
      <c r="IQ761" s="432"/>
      <c r="IR761" s="432"/>
      <c r="IS761" s="432"/>
      <c r="IT761" s="432"/>
      <c r="IU761" s="432"/>
      <c r="IV761" s="432"/>
      <c r="IW761" s="432"/>
      <c r="IX761" s="432"/>
      <c r="IY761" s="432"/>
      <c r="IZ761" s="432"/>
      <c r="JA761" s="432"/>
      <c r="JB761" s="432"/>
      <c r="JC761" s="432"/>
      <c r="JD761" s="432"/>
      <c r="JE761" s="432"/>
      <c r="JF761" s="432"/>
      <c r="JG761" s="432"/>
      <c r="JH761" s="432"/>
      <c r="JI761" s="432"/>
      <c r="JJ761" s="432"/>
      <c r="JK761" s="432"/>
      <c r="JL761" s="432"/>
      <c r="JM761" s="432"/>
      <c r="JN761" s="432"/>
      <c r="JO761" s="432"/>
      <c r="JP761" s="432"/>
      <c r="JQ761" s="432"/>
      <c r="JR761" s="432"/>
      <c r="JS761" s="432"/>
      <c r="JT761" s="432"/>
      <c r="JU761" s="432"/>
    </row>
    <row r="762" spans="1:281" s="27" customFormat="1" ht="15" hidden="1" customHeight="1" x14ac:dyDescent="0.25">
      <c r="A762" s="432"/>
      <c r="B762" s="242"/>
      <c r="C762" s="29"/>
      <c r="D762" s="25"/>
      <c r="E762" s="29"/>
      <c r="F762" s="25"/>
      <c r="G762" s="121"/>
      <c r="I762" s="29"/>
      <c r="K762" s="52"/>
      <c r="M762" s="25"/>
      <c r="N762" s="55"/>
      <c r="P762" s="29"/>
      <c r="R762" s="29"/>
      <c r="T762" s="21"/>
      <c r="U762" s="21"/>
      <c r="V762" s="83"/>
      <c r="W762" s="83"/>
      <c r="X762" s="21"/>
      <c r="Y762" s="83"/>
      <c r="Z762" s="83"/>
      <c r="AA762" s="21"/>
      <c r="AB762" s="83"/>
      <c r="AC762" s="83"/>
      <c r="AD762" s="21"/>
      <c r="AE762" s="83"/>
      <c r="AF762" s="83"/>
      <c r="AG762" s="21"/>
      <c r="AH762" s="83"/>
      <c r="AI762" s="83"/>
      <c r="AJ762" s="21"/>
      <c r="AK762" s="83"/>
      <c r="AL762" s="83"/>
      <c r="AM762" s="21"/>
      <c r="AN762" s="83"/>
      <c r="AO762" s="83"/>
      <c r="AP762" s="21"/>
      <c r="AQ762" s="83"/>
      <c r="AR762" s="83"/>
      <c r="AS762" s="21"/>
      <c r="AT762" s="25"/>
      <c r="AU762" s="25"/>
      <c r="AV762" s="29"/>
      <c r="AW762" s="25"/>
      <c r="AX762" s="128"/>
      <c r="AY762" s="57"/>
      <c r="AZ762" s="6"/>
      <c r="BA762" s="54"/>
      <c r="BB762" s="54"/>
      <c r="BC762" s="6"/>
      <c r="BD762" s="54"/>
      <c r="BE762" s="54"/>
      <c r="BF762" s="121"/>
      <c r="BG762" s="54"/>
      <c r="BH762" s="28"/>
      <c r="BI762" s="128"/>
      <c r="BJ762" s="54"/>
      <c r="BK762" s="28"/>
      <c r="BL762" s="128"/>
      <c r="BM762" s="54"/>
      <c r="BN762" s="28"/>
      <c r="BO762" s="121"/>
      <c r="BP762" s="132"/>
      <c r="BQ762" s="56"/>
      <c r="BR762" s="25"/>
      <c r="BS762" s="25"/>
      <c r="BU762" s="121"/>
      <c r="BV762" s="25"/>
      <c r="BW762" s="242"/>
      <c r="BX762" s="121"/>
      <c r="BY762" s="25"/>
      <c r="CA762" s="121"/>
      <c r="CB762" s="25"/>
      <c r="CD762" s="121"/>
      <c r="CF762" s="28"/>
      <c r="CH762" s="241"/>
      <c r="CI762" s="28"/>
      <c r="CK762" s="433"/>
      <c r="CM762" s="121"/>
      <c r="CN762" s="241"/>
      <c r="CO762" s="241"/>
      <c r="CP762" s="241"/>
      <c r="CQ762" s="725"/>
      <c r="CR762" s="241"/>
      <c r="CS762" s="433"/>
      <c r="CT762" s="241"/>
      <c r="CU762" s="241"/>
      <c r="CV762" s="241"/>
      <c r="CW762" s="54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1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436"/>
      <c r="FJ762" s="668"/>
      <c r="FK762" s="668"/>
      <c r="FL762" s="668"/>
      <c r="FM762" s="668"/>
      <c r="FN762" s="668"/>
      <c r="FO762" s="668"/>
      <c r="FP762" s="668"/>
      <c r="FQ762" s="668"/>
      <c r="FR762" s="668"/>
      <c r="FS762" s="433"/>
      <c r="FT762" s="433"/>
      <c r="FU762" s="433"/>
      <c r="FV762" s="433"/>
      <c r="FW762" s="433"/>
      <c r="FX762" s="433"/>
      <c r="FY762" s="433"/>
      <c r="FZ762" s="433"/>
      <c r="GA762" s="433"/>
      <c r="GB762" s="433"/>
      <c r="GC762" s="433"/>
      <c r="GD762" s="433"/>
      <c r="GE762" s="433"/>
      <c r="GF762" s="433"/>
      <c r="GG762" s="25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436"/>
      <c r="HJ762" s="65"/>
      <c r="HK762" s="436"/>
      <c r="HL762" s="37"/>
      <c r="HM762" s="65"/>
      <c r="HN762" s="436"/>
      <c r="HO762" s="134"/>
      <c r="HP762" s="25"/>
      <c r="HQ762" s="436"/>
      <c r="HR762" s="45"/>
      <c r="HS762" s="29"/>
      <c r="HT762" s="25"/>
      <c r="HU762" s="25"/>
      <c r="HV762" s="25"/>
      <c r="HX762" s="432"/>
      <c r="IG762" s="432"/>
      <c r="IH762" s="432"/>
      <c r="II762" s="432"/>
      <c r="IJ762" s="432"/>
      <c r="IK762" s="432"/>
      <c r="IL762" s="432"/>
      <c r="IM762" s="432"/>
      <c r="IN762" s="432"/>
      <c r="IO762" s="432"/>
      <c r="IP762" s="432"/>
      <c r="IQ762" s="432"/>
      <c r="IR762" s="432"/>
      <c r="IS762" s="432"/>
      <c r="IT762" s="432"/>
      <c r="IU762" s="432"/>
      <c r="IV762" s="432"/>
      <c r="IW762" s="432"/>
      <c r="IX762" s="432"/>
      <c r="IY762" s="432"/>
      <c r="IZ762" s="432"/>
      <c r="JA762" s="432"/>
      <c r="JB762" s="432"/>
      <c r="JC762" s="432"/>
      <c r="JD762" s="432"/>
      <c r="JE762" s="432"/>
      <c r="JF762" s="432"/>
      <c r="JG762" s="432"/>
      <c r="JH762" s="432"/>
      <c r="JI762" s="432"/>
      <c r="JJ762" s="432"/>
      <c r="JK762" s="432"/>
      <c r="JL762" s="432"/>
      <c r="JM762" s="432"/>
      <c r="JN762" s="432"/>
      <c r="JO762" s="432"/>
      <c r="JP762" s="432"/>
      <c r="JQ762" s="432"/>
      <c r="JR762" s="432"/>
      <c r="JS762" s="432"/>
      <c r="JT762" s="432"/>
      <c r="JU762" s="432"/>
    </row>
    <row r="763" spans="1:281" s="27" customFormat="1" ht="15" hidden="1" customHeight="1" x14ac:dyDescent="0.25">
      <c r="A763" s="432"/>
      <c r="B763" s="242"/>
      <c r="C763" s="29"/>
      <c r="D763" s="25"/>
      <c r="E763" s="29"/>
      <c r="F763" s="25"/>
      <c r="G763" s="121"/>
      <c r="I763" s="29"/>
      <c r="K763" s="52"/>
      <c r="M763" s="25"/>
      <c r="N763" s="55"/>
      <c r="P763" s="29"/>
      <c r="R763" s="29"/>
      <c r="T763" s="21"/>
      <c r="U763" s="21"/>
      <c r="V763" s="83"/>
      <c r="W763" s="83"/>
      <c r="X763" s="21"/>
      <c r="Y763" s="83"/>
      <c r="Z763" s="83"/>
      <c r="AA763" s="21"/>
      <c r="AB763" s="83"/>
      <c r="AC763" s="83"/>
      <c r="AD763" s="21"/>
      <c r="AE763" s="83"/>
      <c r="AF763" s="83"/>
      <c r="AG763" s="21"/>
      <c r="AH763" s="83"/>
      <c r="AI763" s="83"/>
      <c r="AJ763" s="21"/>
      <c r="AK763" s="83"/>
      <c r="AL763" s="83"/>
      <c r="AM763" s="21"/>
      <c r="AN763" s="83"/>
      <c r="AO763" s="83"/>
      <c r="AP763" s="21"/>
      <c r="AQ763" s="83"/>
      <c r="AR763" s="83"/>
      <c r="AS763" s="21"/>
      <c r="AT763" s="25"/>
      <c r="AU763" s="25"/>
      <c r="AV763" s="29"/>
      <c r="AW763" s="25"/>
      <c r="AX763" s="128"/>
      <c r="AY763" s="57"/>
      <c r="AZ763" s="6"/>
      <c r="BA763" s="54"/>
      <c r="BB763" s="54"/>
      <c r="BC763" s="6"/>
      <c r="BD763" s="54"/>
      <c r="BE763" s="54"/>
      <c r="BF763" s="121"/>
      <c r="BG763" s="54"/>
      <c r="BH763" s="28"/>
      <c r="BI763" s="128"/>
      <c r="BJ763" s="54"/>
      <c r="BK763" s="28"/>
      <c r="BL763" s="128"/>
      <c r="BM763" s="54"/>
      <c r="BN763" s="28"/>
      <c r="BO763" s="121"/>
      <c r="BP763" s="132"/>
      <c r="BQ763" s="56"/>
      <c r="BR763" s="25"/>
      <c r="BS763" s="25"/>
      <c r="BU763" s="121"/>
      <c r="BV763" s="25"/>
      <c r="BW763" s="242"/>
      <c r="BX763" s="121"/>
      <c r="BY763" s="25"/>
      <c r="CA763" s="121"/>
      <c r="CB763" s="25"/>
      <c r="CD763" s="121"/>
      <c r="CF763" s="28"/>
      <c r="CH763" s="241"/>
      <c r="CI763" s="28"/>
      <c r="CK763" s="433"/>
      <c r="CM763" s="121"/>
      <c r="CN763" s="241"/>
      <c r="CO763" s="241"/>
      <c r="CP763" s="241"/>
      <c r="CQ763" s="725"/>
      <c r="CR763" s="241"/>
      <c r="CS763" s="433"/>
      <c r="CT763" s="241"/>
      <c r="CU763" s="241"/>
      <c r="CV763" s="241"/>
      <c r="CW763" s="54"/>
      <c r="CX763" s="241"/>
      <c r="CY763" s="241"/>
      <c r="CZ763" s="241"/>
      <c r="DA763" s="241"/>
      <c r="DB763" s="241"/>
      <c r="DC763" s="241"/>
      <c r="DD763" s="241"/>
      <c r="DE763" s="241"/>
      <c r="DF763" s="241"/>
      <c r="DG763" s="241"/>
      <c r="DH763" s="241"/>
      <c r="DI763" s="241"/>
      <c r="DJ763" s="241"/>
      <c r="DK763" s="241"/>
      <c r="DL763" s="241"/>
      <c r="DM763" s="241"/>
      <c r="DN763" s="241"/>
      <c r="DO763" s="241"/>
      <c r="DP763" s="241"/>
      <c r="DQ763" s="241"/>
      <c r="DR763" s="241"/>
      <c r="DS763" s="241"/>
      <c r="DT763" s="241"/>
      <c r="DU763" s="241"/>
      <c r="DV763" s="241"/>
      <c r="DW763" s="241"/>
      <c r="DX763" s="241"/>
      <c r="DY763" s="241"/>
      <c r="DZ763" s="241"/>
      <c r="EA763" s="241"/>
      <c r="EB763" s="241"/>
      <c r="EC763" s="241"/>
      <c r="ED763" s="241"/>
      <c r="EE763" s="241"/>
      <c r="EF763" s="241"/>
      <c r="EG763" s="241"/>
      <c r="EH763" s="241"/>
      <c r="EI763" s="241"/>
      <c r="EJ763" s="241"/>
      <c r="EK763" s="241"/>
      <c r="EL763" s="241"/>
      <c r="EM763" s="241"/>
      <c r="EN763" s="241"/>
      <c r="EO763" s="241"/>
      <c r="EP763" s="241"/>
      <c r="EQ763" s="241"/>
      <c r="ER763" s="241"/>
      <c r="ES763" s="241"/>
      <c r="ET763" s="241"/>
      <c r="EU763" s="241"/>
      <c r="EV763" s="241"/>
      <c r="EW763" s="241"/>
      <c r="EX763" s="241"/>
      <c r="EY763" s="241"/>
      <c r="EZ763" s="241"/>
      <c r="FA763" s="241"/>
      <c r="FB763" s="241"/>
      <c r="FC763" s="241"/>
      <c r="FD763" s="241"/>
      <c r="FE763" s="241"/>
      <c r="FF763" s="241"/>
      <c r="FG763" s="241"/>
      <c r="FH763" s="241"/>
      <c r="FI763" s="436"/>
      <c r="FJ763" s="668"/>
      <c r="FK763" s="668"/>
      <c r="FL763" s="668"/>
      <c r="FM763" s="668"/>
      <c r="FN763" s="668"/>
      <c r="FO763" s="668"/>
      <c r="FP763" s="668"/>
      <c r="FQ763" s="668"/>
      <c r="FR763" s="668"/>
      <c r="FS763" s="433"/>
      <c r="FT763" s="433"/>
      <c r="FU763" s="433"/>
      <c r="FV763" s="433"/>
      <c r="FW763" s="433"/>
      <c r="FX763" s="433"/>
      <c r="FY763" s="433"/>
      <c r="FZ763" s="433"/>
      <c r="GA763" s="433"/>
      <c r="GB763" s="433"/>
      <c r="GC763" s="433"/>
      <c r="GD763" s="433"/>
      <c r="GE763" s="433"/>
      <c r="GF763" s="433"/>
      <c r="GG763" s="255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436"/>
      <c r="HJ763" s="65"/>
      <c r="HK763" s="436"/>
      <c r="HL763" s="37"/>
      <c r="HM763" s="65"/>
      <c r="HN763" s="436"/>
      <c r="HO763" s="134"/>
      <c r="HP763" s="25"/>
      <c r="HQ763" s="436"/>
      <c r="HR763" s="45"/>
      <c r="HS763" s="29"/>
      <c r="HT763" s="25"/>
      <c r="HU763" s="25"/>
      <c r="HV763" s="25"/>
      <c r="HX763" s="432"/>
      <c r="IG763" s="432"/>
      <c r="IH763" s="432"/>
      <c r="II763" s="432"/>
      <c r="IJ763" s="432"/>
      <c r="IK763" s="432"/>
      <c r="IL763" s="432"/>
      <c r="IM763" s="432"/>
      <c r="IN763" s="432"/>
      <c r="IO763" s="432"/>
      <c r="IP763" s="432"/>
      <c r="IQ763" s="432"/>
      <c r="IR763" s="432"/>
      <c r="IS763" s="432"/>
      <c r="IT763" s="432"/>
      <c r="IU763" s="432"/>
      <c r="IV763" s="432"/>
      <c r="IW763" s="432"/>
      <c r="IX763" s="432"/>
      <c r="IY763" s="432"/>
      <c r="IZ763" s="432"/>
      <c r="JA763" s="432"/>
      <c r="JB763" s="432"/>
      <c r="JC763" s="432"/>
      <c r="JD763" s="432"/>
      <c r="JE763" s="432"/>
      <c r="JF763" s="432"/>
      <c r="JG763" s="432"/>
      <c r="JH763" s="432"/>
      <c r="JI763" s="432"/>
      <c r="JJ763" s="432"/>
      <c r="JK763" s="432"/>
      <c r="JL763" s="432"/>
      <c r="JM763" s="432"/>
      <c r="JN763" s="432"/>
      <c r="JO763" s="432"/>
      <c r="JP763" s="432"/>
      <c r="JQ763" s="432"/>
      <c r="JR763" s="432"/>
      <c r="JS763" s="432"/>
      <c r="JT763" s="432"/>
      <c r="JU763" s="432"/>
    </row>
    <row r="764" spans="1:281" s="27" customFormat="1" ht="15" hidden="1" customHeight="1" x14ac:dyDescent="0.25">
      <c r="A764" s="432"/>
      <c r="B764" s="242"/>
      <c r="C764" s="29"/>
      <c r="D764" s="25"/>
      <c r="E764" s="29"/>
      <c r="F764" s="25"/>
      <c r="G764" s="121"/>
      <c r="I764" s="29"/>
      <c r="K764" s="52"/>
      <c r="M764" s="25"/>
      <c r="N764" s="55"/>
      <c r="P764" s="29"/>
      <c r="R764" s="29"/>
      <c r="T764" s="21"/>
      <c r="U764" s="21"/>
      <c r="V764" s="83"/>
      <c r="W764" s="83"/>
      <c r="X764" s="21"/>
      <c r="Y764" s="83"/>
      <c r="Z764" s="83"/>
      <c r="AA764" s="21"/>
      <c r="AB764" s="83"/>
      <c r="AC764" s="83"/>
      <c r="AD764" s="21"/>
      <c r="AE764" s="83"/>
      <c r="AF764" s="83"/>
      <c r="AG764" s="21"/>
      <c r="AH764" s="83"/>
      <c r="AI764" s="83"/>
      <c r="AJ764" s="21"/>
      <c r="AK764" s="83"/>
      <c r="AL764" s="83"/>
      <c r="AM764" s="21"/>
      <c r="AN764" s="83"/>
      <c r="AO764" s="83"/>
      <c r="AP764" s="21"/>
      <c r="AQ764" s="83"/>
      <c r="AR764" s="83"/>
      <c r="AS764" s="21"/>
      <c r="AT764" s="25"/>
      <c r="AU764" s="25"/>
      <c r="AV764" s="29"/>
      <c r="AW764" s="25"/>
      <c r="AX764" s="128"/>
      <c r="AY764" s="57"/>
      <c r="AZ764" s="6"/>
      <c r="BA764" s="54"/>
      <c r="BB764" s="54"/>
      <c r="BC764" s="6"/>
      <c r="BD764" s="54"/>
      <c r="BE764" s="54"/>
      <c r="BF764" s="121"/>
      <c r="BG764" s="54"/>
      <c r="BH764" s="28"/>
      <c r="BI764" s="128"/>
      <c r="BJ764" s="54"/>
      <c r="BK764" s="28"/>
      <c r="BL764" s="128"/>
      <c r="BM764" s="54"/>
      <c r="BN764" s="28"/>
      <c r="BO764" s="121"/>
      <c r="BP764" s="132"/>
      <c r="BQ764" s="56"/>
      <c r="BR764" s="25"/>
      <c r="BS764" s="25"/>
      <c r="BU764" s="121"/>
      <c r="BV764" s="25"/>
      <c r="BW764" s="242"/>
      <c r="BX764" s="121"/>
      <c r="BY764" s="25"/>
      <c r="CA764" s="121"/>
      <c r="CB764" s="25"/>
      <c r="CD764" s="121"/>
      <c r="CF764" s="28"/>
      <c r="CH764" s="241"/>
      <c r="CI764" s="28"/>
      <c r="CK764" s="433"/>
      <c r="CM764" s="121"/>
      <c r="CN764" s="241"/>
      <c r="CO764" s="241"/>
      <c r="CP764" s="241"/>
      <c r="CQ764" s="725"/>
      <c r="CR764" s="241"/>
      <c r="CS764" s="433"/>
      <c r="CT764" s="241"/>
      <c r="CU764" s="241"/>
      <c r="CV764" s="241"/>
      <c r="CW764" s="54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1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436"/>
      <c r="FJ764" s="668"/>
      <c r="FK764" s="668"/>
      <c r="FL764" s="668"/>
      <c r="FM764" s="668"/>
      <c r="FN764" s="668"/>
      <c r="FO764" s="668"/>
      <c r="FP764" s="668"/>
      <c r="FQ764" s="668"/>
      <c r="FR764" s="668"/>
      <c r="FS764" s="433"/>
      <c r="FT764" s="433"/>
      <c r="FU764" s="433"/>
      <c r="FV764" s="433"/>
      <c r="FW764" s="433"/>
      <c r="FX764" s="433"/>
      <c r="FY764" s="433"/>
      <c r="FZ764" s="433"/>
      <c r="GA764" s="433"/>
      <c r="GB764" s="433"/>
      <c r="GC764" s="433"/>
      <c r="GD764" s="433"/>
      <c r="GE764" s="433"/>
      <c r="GF764" s="433"/>
      <c r="GG764" s="255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436"/>
      <c r="HJ764" s="65"/>
      <c r="HK764" s="436"/>
      <c r="HL764" s="37"/>
      <c r="HM764" s="65"/>
      <c r="HN764" s="436"/>
      <c r="HO764" s="134"/>
      <c r="HP764" s="25"/>
      <c r="HQ764" s="436"/>
      <c r="HR764" s="45"/>
      <c r="HS764" s="29"/>
      <c r="HT764" s="25"/>
      <c r="HU764" s="25"/>
      <c r="HV764" s="25"/>
      <c r="HX764" s="432"/>
      <c r="IG764" s="432"/>
      <c r="IH764" s="432"/>
      <c r="II764" s="432"/>
      <c r="IJ764" s="432"/>
      <c r="IK764" s="432"/>
      <c r="IL764" s="432"/>
      <c r="IM764" s="432"/>
      <c r="IN764" s="432"/>
      <c r="IO764" s="432"/>
      <c r="IP764" s="432"/>
      <c r="IQ764" s="432"/>
      <c r="IR764" s="432"/>
      <c r="IS764" s="432"/>
      <c r="IT764" s="432"/>
      <c r="IU764" s="432"/>
      <c r="IV764" s="432"/>
      <c r="IW764" s="432"/>
      <c r="IX764" s="432"/>
      <c r="IY764" s="432"/>
      <c r="IZ764" s="432"/>
      <c r="JA764" s="432"/>
      <c r="JB764" s="432"/>
      <c r="JC764" s="432"/>
      <c r="JD764" s="432"/>
      <c r="JE764" s="432"/>
      <c r="JF764" s="432"/>
      <c r="JG764" s="432"/>
      <c r="JH764" s="432"/>
      <c r="JI764" s="432"/>
      <c r="JJ764" s="432"/>
      <c r="JK764" s="432"/>
      <c r="JL764" s="432"/>
      <c r="JM764" s="432"/>
      <c r="JN764" s="432"/>
      <c r="JO764" s="432"/>
      <c r="JP764" s="432"/>
      <c r="JQ764" s="432"/>
      <c r="JR764" s="432"/>
      <c r="JS764" s="432"/>
      <c r="JT764" s="432"/>
      <c r="JU764" s="432"/>
    </row>
    <row r="765" spans="1:281" s="27" customFormat="1" ht="15" hidden="1" customHeight="1" x14ac:dyDescent="0.25">
      <c r="A765" s="432"/>
      <c r="B765" s="242"/>
      <c r="C765" s="29"/>
      <c r="D765" s="25"/>
      <c r="E765" s="29"/>
      <c r="F765" s="25"/>
      <c r="G765" s="121"/>
      <c r="I765" s="29"/>
      <c r="K765" s="52"/>
      <c r="M765" s="25"/>
      <c r="N765" s="55"/>
      <c r="P765" s="29"/>
      <c r="R765" s="29"/>
      <c r="T765" s="21"/>
      <c r="U765" s="21"/>
      <c r="V765" s="83"/>
      <c r="W765" s="83"/>
      <c r="X765" s="21"/>
      <c r="Y765" s="83"/>
      <c r="Z765" s="83"/>
      <c r="AA765" s="21"/>
      <c r="AB765" s="83"/>
      <c r="AC765" s="83"/>
      <c r="AD765" s="21"/>
      <c r="AE765" s="83"/>
      <c r="AF765" s="83"/>
      <c r="AG765" s="21"/>
      <c r="AH765" s="83"/>
      <c r="AI765" s="83"/>
      <c r="AJ765" s="21"/>
      <c r="AK765" s="83"/>
      <c r="AL765" s="83"/>
      <c r="AM765" s="21"/>
      <c r="AN765" s="83"/>
      <c r="AO765" s="83"/>
      <c r="AP765" s="21"/>
      <c r="AQ765" s="83"/>
      <c r="AR765" s="83"/>
      <c r="AS765" s="21"/>
      <c r="AT765" s="25"/>
      <c r="AU765" s="25"/>
      <c r="AV765" s="29"/>
      <c r="AW765" s="25"/>
      <c r="AX765" s="128"/>
      <c r="AY765" s="57"/>
      <c r="AZ765" s="6"/>
      <c r="BA765" s="54"/>
      <c r="BB765" s="54"/>
      <c r="BC765" s="6"/>
      <c r="BD765" s="54"/>
      <c r="BE765" s="54"/>
      <c r="BF765" s="121"/>
      <c r="BG765" s="54"/>
      <c r="BH765" s="28"/>
      <c r="BI765" s="128"/>
      <c r="BJ765" s="54"/>
      <c r="BK765" s="28"/>
      <c r="BL765" s="128"/>
      <c r="BM765" s="54"/>
      <c r="BN765" s="28"/>
      <c r="BO765" s="121"/>
      <c r="BP765" s="132"/>
      <c r="BQ765" s="56"/>
      <c r="BR765" s="25"/>
      <c r="BS765" s="25"/>
      <c r="BU765" s="121"/>
      <c r="BV765" s="25"/>
      <c r="BW765" s="242"/>
      <c r="BX765" s="121"/>
      <c r="BY765" s="25"/>
      <c r="CA765" s="121"/>
      <c r="CB765" s="25"/>
      <c r="CD765" s="121"/>
      <c r="CF765" s="28"/>
      <c r="CH765" s="241"/>
      <c r="CI765" s="28"/>
      <c r="CK765" s="433"/>
      <c r="CM765" s="121"/>
      <c r="CN765" s="241"/>
      <c r="CO765" s="241"/>
      <c r="CP765" s="241"/>
      <c r="CQ765" s="725"/>
      <c r="CR765" s="241"/>
      <c r="CS765" s="433"/>
      <c r="CT765" s="241"/>
      <c r="CU765" s="241"/>
      <c r="CV765" s="241"/>
      <c r="CW765" s="54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1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436"/>
      <c r="FJ765" s="668"/>
      <c r="FK765" s="668"/>
      <c r="FL765" s="668"/>
      <c r="FM765" s="668"/>
      <c r="FN765" s="668"/>
      <c r="FO765" s="668"/>
      <c r="FP765" s="668"/>
      <c r="FQ765" s="668"/>
      <c r="FR765" s="668"/>
      <c r="FS765" s="433"/>
      <c r="FT765" s="433"/>
      <c r="FU765" s="433"/>
      <c r="FV765" s="433"/>
      <c r="FW765" s="433"/>
      <c r="FX765" s="433"/>
      <c r="FY765" s="433"/>
      <c r="FZ765" s="433"/>
      <c r="GA765" s="433"/>
      <c r="GB765" s="433"/>
      <c r="GC765" s="433"/>
      <c r="GD765" s="433"/>
      <c r="GE765" s="433"/>
      <c r="GF765" s="433"/>
      <c r="GG765" s="255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436"/>
      <c r="HJ765" s="65"/>
      <c r="HK765" s="436"/>
      <c r="HL765" s="37"/>
      <c r="HM765" s="65"/>
      <c r="HN765" s="436"/>
      <c r="HO765" s="134"/>
      <c r="HP765" s="25"/>
      <c r="HQ765" s="436"/>
      <c r="HR765" s="45"/>
      <c r="HS765" s="29"/>
      <c r="HT765" s="25"/>
      <c r="HU765" s="25"/>
      <c r="HV765" s="25"/>
      <c r="HX765" s="432"/>
      <c r="IG765" s="432"/>
      <c r="IH765" s="432"/>
      <c r="II765" s="432"/>
      <c r="IJ765" s="432"/>
      <c r="IK765" s="432"/>
      <c r="IL765" s="432"/>
      <c r="IM765" s="432"/>
      <c r="IN765" s="432"/>
      <c r="IO765" s="432"/>
      <c r="IP765" s="432"/>
      <c r="IQ765" s="432"/>
      <c r="IR765" s="432"/>
      <c r="IS765" s="432"/>
      <c r="IT765" s="432"/>
      <c r="IU765" s="432"/>
      <c r="IV765" s="432"/>
      <c r="IW765" s="432"/>
      <c r="IX765" s="432"/>
      <c r="IY765" s="432"/>
      <c r="IZ765" s="432"/>
      <c r="JA765" s="432"/>
      <c r="JB765" s="432"/>
      <c r="JC765" s="432"/>
      <c r="JD765" s="432"/>
      <c r="JE765" s="432"/>
      <c r="JF765" s="432"/>
      <c r="JG765" s="432"/>
      <c r="JH765" s="432"/>
      <c r="JI765" s="432"/>
      <c r="JJ765" s="432"/>
      <c r="JK765" s="432"/>
      <c r="JL765" s="432"/>
      <c r="JM765" s="432"/>
      <c r="JN765" s="432"/>
      <c r="JO765" s="432"/>
      <c r="JP765" s="432"/>
      <c r="JQ765" s="432"/>
      <c r="JR765" s="432"/>
      <c r="JS765" s="432"/>
      <c r="JT765" s="432"/>
      <c r="JU765" s="432"/>
    </row>
    <row r="766" spans="1:281" s="27" customFormat="1" ht="15" hidden="1" customHeight="1" x14ac:dyDescent="0.25">
      <c r="A766" s="432"/>
      <c r="B766" s="242"/>
      <c r="C766" s="29"/>
      <c r="D766" s="25"/>
      <c r="E766" s="29"/>
      <c r="F766" s="25"/>
      <c r="G766" s="121"/>
      <c r="I766" s="29"/>
      <c r="K766" s="52"/>
      <c r="M766" s="25"/>
      <c r="N766" s="55"/>
      <c r="P766" s="29"/>
      <c r="R766" s="29"/>
      <c r="T766" s="21"/>
      <c r="U766" s="21"/>
      <c r="V766" s="83"/>
      <c r="W766" s="83"/>
      <c r="X766" s="21"/>
      <c r="Y766" s="83"/>
      <c r="Z766" s="83"/>
      <c r="AA766" s="21"/>
      <c r="AB766" s="83"/>
      <c r="AC766" s="83"/>
      <c r="AD766" s="21"/>
      <c r="AE766" s="83"/>
      <c r="AF766" s="83"/>
      <c r="AG766" s="21"/>
      <c r="AH766" s="83"/>
      <c r="AI766" s="83"/>
      <c r="AJ766" s="21"/>
      <c r="AK766" s="83"/>
      <c r="AL766" s="83"/>
      <c r="AM766" s="21"/>
      <c r="AN766" s="83"/>
      <c r="AO766" s="83"/>
      <c r="AP766" s="21"/>
      <c r="AQ766" s="83"/>
      <c r="AR766" s="83"/>
      <c r="AS766" s="21"/>
      <c r="AT766" s="25"/>
      <c r="AU766" s="25"/>
      <c r="AV766" s="29"/>
      <c r="AW766" s="25"/>
      <c r="AX766" s="128"/>
      <c r="AY766" s="57"/>
      <c r="AZ766" s="6"/>
      <c r="BA766" s="54"/>
      <c r="BB766" s="54"/>
      <c r="BC766" s="6"/>
      <c r="BD766" s="54"/>
      <c r="BE766" s="54"/>
      <c r="BF766" s="121"/>
      <c r="BG766" s="54"/>
      <c r="BH766" s="28"/>
      <c r="BI766" s="128"/>
      <c r="BJ766" s="54"/>
      <c r="BK766" s="28"/>
      <c r="BL766" s="128"/>
      <c r="BM766" s="54"/>
      <c r="BN766" s="28"/>
      <c r="BO766" s="121"/>
      <c r="BP766" s="132"/>
      <c r="BQ766" s="56"/>
      <c r="BR766" s="25"/>
      <c r="BS766" s="25"/>
      <c r="BU766" s="121"/>
      <c r="BV766" s="25"/>
      <c r="BW766" s="242"/>
      <c r="BX766" s="121"/>
      <c r="BY766" s="25"/>
      <c r="CA766" s="121"/>
      <c r="CB766" s="25"/>
      <c r="CD766" s="121"/>
      <c r="CF766" s="28"/>
      <c r="CH766" s="241"/>
      <c r="CI766" s="28"/>
      <c r="CK766" s="433"/>
      <c r="CM766" s="121"/>
      <c r="CN766" s="241"/>
      <c r="CO766" s="241"/>
      <c r="CP766" s="241"/>
      <c r="CQ766" s="725"/>
      <c r="CR766" s="241"/>
      <c r="CS766" s="433"/>
      <c r="CT766" s="241"/>
      <c r="CU766" s="241"/>
      <c r="CV766" s="241"/>
      <c r="CW766" s="54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1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436"/>
      <c r="FJ766" s="668"/>
      <c r="FK766" s="668"/>
      <c r="FL766" s="668"/>
      <c r="FM766" s="668"/>
      <c r="FN766" s="668"/>
      <c r="FO766" s="668"/>
      <c r="FP766" s="668"/>
      <c r="FQ766" s="668"/>
      <c r="FR766" s="668"/>
      <c r="FS766" s="433"/>
      <c r="FT766" s="433"/>
      <c r="FU766" s="433"/>
      <c r="FV766" s="433"/>
      <c r="FW766" s="433"/>
      <c r="FX766" s="433"/>
      <c r="FY766" s="433"/>
      <c r="FZ766" s="433"/>
      <c r="GA766" s="433"/>
      <c r="GB766" s="433"/>
      <c r="GC766" s="433"/>
      <c r="GD766" s="433"/>
      <c r="GE766" s="433"/>
      <c r="GF766" s="433"/>
      <c r="GG766" s="255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436"/>
      <c r="HJ766" s="65"/>
      <c r="HK766" s="436"/>
      <c r="HL766" s="37"/>
      <c r="HM766" s="65"/>
      <c r="HN766" s="436"/>
      <c r="HO766" s="134"/>
      <c r="HP766" s="25"/>
      <c r="HQ766" s="436"/>
      <c r="HR766" s="45"/>
      <c r="HS766" s="29"/>
      <c r="HT766" s="25"/>
      <c r="HU766" s="25"/>
      <c r="HV766" s="25"/>
      <c r="HX766" s="432"/>
      <c r="IG766" s="432"/>
      <c r="IH766" s="432"/>
      <c r="II766" s="432"/>
      <c r="IJ766" s="432"/>
      <c r="IK766" s="432"/>
      <c r="IL766" s="432"/>
      <c r="IM766" s="432"/>
      <c r="IN766" s="432"/>
      <c r="IO766" s="432"/>
      <c r="IP766" s="432"/>
      <c r="IQ766" s="432"/>
      <c r="IR766" s="432"/>
      <c r="IS766" s="432"/>
      <c r="IT766" s="432"/>
      <c r="IU766" s="432"/>
      <c r="IV766" s="432"/>
      <c r="IW766" s="432"/>
      <c r="IX766" s="432"/>
      <c r="IY766" s="432"/>
      <c r="IZ766" s="432"/>
      <c r="JA766" s="432"/>
      <c r="JB766" s="432"/>
      <c r="JC766" s="432"/>
      <c r="JD766" s="432"/>
      <c r="JE766" s="432"/>
      <c r="JF766" s="432"/>
      <c r="JG766" s="432"/>
      <c r="JH766" s="432"/>
      <c r="JI766" s="432"/>
      <c r="JJ766" s="432"/>
      <c r="JK766" s="432"/>
      <c r="JL766" s="432"/>
      <c r="JM766" s="432"/>
      <c r="JN766" s="432"/>
      <c r="JO766" s="432"/>
      <c r="JP766" s="432"/>
      <c r="JQ766" s="432"/>
      <c r="JR766" s="432"/>
      <c r="JS766" s="432"/>
      <c r="JT766" s="432"/>
      <c r="JU766" s="432"/>
    </row>
    <row r="767" spans="1:281" s="27" customFormat="1" ht="15" hidden="1" customHeight="1" x14ac:dyDescent="0.25">
      <c r="A767" s="432"/>
      <c r="B767" s="242"/>
      <c r="C767" s="29"/>
      <c r="D767" s="25"/>
      <c r="E767" s="29"/>
      <c r="F767" s="25"/>
      <c r="G767" s="121"/>
      <c r="I767" s="29"/>
      <c r="K767" s="52"/>
      <c r="M767" s="25"/>
      <c r="N767" s="55"/>
      <c r="P767" s="29"/>
      <c r="R767" s="29"/>
      <c r="T767" s="21"/>
      <c r="U767" s="21"/>
      <c r="V767" s="83"/>
      <c r="W767" s="83"/>
      <c r="X767" s="21"/>
      <c r="Y767" s="83"/>
      <c r="Z767" s="83"/>
      <c r="AA767" s="21"/>
      <c r="AB767" s="83"/>
      <c r="AC767" s="83"/>
      <c r="AD767" s="21"/>
      <c r="AE767" s="83"/>
      <c r="AF767" s="83"/>
      <c r="AG767" s="21"/>
      <c r="AH767" s="83"/>
      <c r="AI767" s="83"/>
      <c r="AJ767" s="21"/>
      <c r="AK767" s="83"/>
      <c r="AL767" s="83"/>
      <c r="AM767" s="21"/>
      <c r="AN767" s="83"/>
      <c r="AO767" s="83"/>
      <c r="AP767" s="21"/>
      <c r="AQ767" s="83"/>
      <c r="AR767" s="83"/>
      <c r="AS767" s="21"/>
      <c r="AT767" s="25"/>
      <c r="AU767" s="25"/>
      <c r="AV767" s="29"/>
      <c r="AW767" s="25"/>
      <c r="AX767" s="128"/>
      <c r="AY767" s="57"/>
      <c r="AZ767" s="6"/>
      <c r="BA767" s="54"/>
      <c r="BB767" s="54"/>
      <c r="BC767" s="6"/>
      <c r="BD767" s="54"/>
      <c r="BE767" s="54"/>
      <c r="BF767" s="121"/>
      <c r="BG767" s="54"/>
      <c r="BH767" s="28"/>
      <c r="BI767" s="128"/>
      <c r="BJ767" s="54"/>
      <c r="BK767" s="28"/>
      <c r="BL767" s="128"/>
      <c r="BM767" s="54"/>
      <c r="BN767" s="28"/>
      <c r="BO767" s="121"/>
      <c r="BP767" s="132"/>
      <c r="BQ767" s="56"/>
      <c r="BR767" s="25"/>
      <c r="BS767" s="25"/>
      <c r="BU767" s="121"/>
      <c r="BV767" s="25"/>
      <c r="BW767" s="242"/>
      <c r="BX767" s="121"/>
      <c r="BY767" s="25"/>
      <c r="CA767" s="121"/>
      <c r="CB767" s="25"/>
      <c r="CD767" s="121"/>
      <c r="CF767" s="28"/>
      <c r="CH767" s="241"/>
      <c r="CI767" s="28"/>
      <c r="CK767" s="433"/>
      <c r="CM767" s="121"/>
      <c r="CN767" s="241"/>
      <c r="CO767" s="241"/>
      <c r="CP767" s="241"/>
      <c r="CQ767" s="725"/>
      <c r="CR767" s="241"/>
      <c r="CS767" s="433"/>
      <c r="CT767" s="241"/>
      <c r="CU767" s="241"/>
      <c r="CV767" s="241"/>
      <c r="CW767" s="54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1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436"/>
      <c r="FJ767" s="668"/>
      <c r="FK767" s="668"/>
      <c r="FL767" s="668"/>
      <c r="FM767" s="668"/>
      <c r="FN767" s="668"/>
      <c r="FO767" s="668"/>
      <c r="FP767" s="668"/>
      <c r="FQ767" s="668"/>
      <c r="FR767" s="668"/>
      <c r="FS767" s="433"/>
      <c r="FT767" s="433"/>
      <c r="FU767" s="433"/>
      <c r="FV767" s="433"/>
      <c r="FW767" s="433"/>
      <c r="FX767" s="433"/>
      <c r="FY767" s="433"/>
      <c r="FZ767" s="433"/>
      <c r="GA767" s="433"/>
      <c r="GB767" s="433"/>
      <c r="GC767" s="433"/>
      <c r="GD767" s="433"/>
      <c r="GE767" s="433"/>
      <c r="GF767" s="433"/>
      <c r="GG767" s="25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436"/>
      <c r="HJ767" s="65"/>
      <c r="HK767" s="436"/>
      <c r="HL767" s="37"/>
      <c r="HM767" s="65"/>
      <c r="HN767" s="436"/>
      <c r="HO767" s="134"/>
      <c r="HP767" s="25"/>
      <c r="HQ767" s="436"/>
      <c r="HR767" s="45"/>
      <c r="HS767" s="29"/>
      <c r="HT767" s="25"/>
      <c r="HU767" s="25"/>
      <c r="HV767" s="25"/>
      <c r="HX767" s="432"/>
      <c r="IG767" s="432"/>
      <c r="IH767" s="432"/>
      <c r="II767" s="432"/>
      <c r="IJ767" s="432"/>
      <c r="IK767" s="432"/>
      <c r="IL767" s="432"/>
      <c r="IM767" s="432"/>
      <c r="IN767" s="432"/>
      <c r="IO767" s="432"/>
      <c r="IP767" s="432"/>
      <c r="IQ767" s="432"/>
      <c r="IR767" s="432"/>
      <c r="IS767" s="432"/>
      <c r="IT767" s="432"/>
      <c r="IU767" s="432"/>
      <c r="IV767" s="432"/>
      <c r="IW767" s="432"/>
      <c r="IX767" s="432"/>
      <c r="IY767" s="432"/>
      <c r="IZ767" s="432"/>
      <c r="JA767" s="432"/>
      <c r="JB767" s="432"/>
      <c r="JC767" s="432"/>
      <c r="JD767" s="432"/>
      <c r="JE767" s="432"/>
      <c r="JF767" s="432"/>
      <c r="JG767" s="432"/>
      <c r="JH767" s="432"/>
      <c r="JI767" s="432"/>
      <c r="JJ767" s="432"/>
      <c r="JK767" s="432"/>
      <c r="JL767" s="432"/>
      <c r="JM767" s="432"/>
      <c r="JN767" s="432"/>
      <c r="JO767" s="432"/>
      <c r="JP767" s="432"/>
      <c r="JQ767" s="432"/>
      <c r="JR767" s="432"/>
      <c r="JS767" s="432"/>
      <c r="JT767" s="432"/>
      <c r="JU767" s="432"/>
    </row>
    <row r="768" spans="1:281" s="27" customFormat="1" ht="15" hidden="1" customHeight="1" x14ac:dyDescent="0.25">
      <c r="A768" s="432"/>
      <c r="B768" s="242"/>
      <c r="C768" s="29"/>
      <c r="D768" s="25"/>
      <c r="E768" s="29"/>
      <c r="F768" s="25"/>
      <c r="G768" s="121"/>
      <c r="I768" s="29"/>
      <c r="K768" s="52"/>
      <c r="M768" s="25"/>
      <c r="N768" s="55"/>
      <c r="P768" s="29"/>
      <c r="R768" s="29"/>
      <c r="T768" s="21"/>
      <c r="U768" s="21"/>
      <c r="V768" s="83"/>
      <c r="W768" s="83"/>
      <c r="X768" s="21"/>
      <c r="Y768" s="83"/>
      <c r="Z768" s="83"/>
      <c r="AA768" s="21"/>
      <c r="AB768" s="83"/>
      <c r="AC768" s="83"/>
      <c r="AD768" s="21"/>
      <c r="AE768" s="83"/>
      <c r="AF768" s="83"/>
      <c r="AG768" s="21"/>
      <c r="AH768" s="83"/>
      <c r="AI768" s="83"/>
      <c r="AJ768" s="21"/>
      <c r="AK768" s="83"/>
      <c r="AL768" s="83"/>
      <c r="AM768" s="21"/>
      <c r="AN768" s="83"/>
      <c r="AO768" s="83"/>
      <c r="AP768" s="21"/>
      <c r="AQ768" s="83"/>
      <c r="AR768" s="83"/>
      <c r="AS768" s="21"/>
      <c r="AT768" s="25"/>
      <c r="AU768" s="25"/>
      <c r="AV768" s="29"/>
      <c r="AW768" s="25"/>
      <c r="AX768" s="128"/>
      <c r="AY768" s="57"/>
      <c r="AZ768" s="6"/>
      <c r="BA768" s="54"/>
      <c r="BB768" s="54"/>
      <c r="BC768" s="6"/>
      <c r="BD768" s="54"/>
      <c r="BE768" s="54"/>
      <c r="BF768" s="121"/>
      <c r="BG768" s="54"/>
      <c r="BH768" s="28"/>
      <c r="BI768" s="128"/>
      <c r="BJ768" s="54"/>
      <c r="BK768" s="28"/>
      <c r="BL768" s="128"/>
      <c r="BM768" s="54"/>
      <c r="BN768" s="28"/>
      <c r="BO768" s="121"/>
      <c r="BP768" s="132"/>
      <c r="BQ768" s="56"/>
      <c r="BR768" s="25"/>
      <c r="BS768" s="25"/>
      <c r="BU768" s="121"/>
      <c r="BV768" s="25"/>
      <c r="BW768" s="242"/>
      <c r="BX768" s="121"/>
      <c r="BY768" s="25"/>
      <c r="CA768" s="121"/>
      <c r="CB768" s="25"/>
      <c r="CD768" s="121"/>
      <c r="CF768" s="28"/>
      <c r="CH768" s="241"/>
      <c r="CI768" s="28"/>
      <c r="CK768" s="433"/>
      <c r="CM768" s="121"/>
      <c r="CN768" s="241"/>
      <c r="CO768" s="241"/>
      <c r="CP768" s="241"/>
      <c r="CQ768" s="725"/>
      <c r="CR768" s="241"/>
      <c r="CS768" s="433"/>
      <c r="CT768" s="241"/>
      <c r="CU768" s="241"/>
      <c r="CV768" s="241"/>
      <c r="CW768" s="54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1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436"/>
      <c r="FJ768" s="668"/>
      <c r="FK768" s="668"/>
      <c r="FL768" s="668"/>
      <c r="FM768" s="668"/>
      <c r="FN768" s="668"/>
      <c r="FO768" s="668"/>
      <c r="FP768" s="668"/>
      <c r="FQ768" s="668"/>
      <c r="FR768" s="668"/>
      <c r="FS768" s="433"/>
      <c r="FT768" s="433"/>
      <c r="FU768" s="433"/>
      <c r="FV768" s="433"/>
      <c r="FW768" s="433"/>
      <c r="FX768" s="433"/>
      <c r="FY768" s="433"/>
      <c r="FZ768" s="433"/>
      <c r="GA768" s="433"/>
      <c r="GB768" s="433"/>
      <c r="GC768" s="433"/>
      <c r="GD768" s="433"/>
      <c r="GE768" s="433"/>
      <c r="GF768" s="433"/>
      <c r="GG768" s="255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436"/>
      <c r="HJ768" s="65"/>
      <c r="HK768" s="436"/>
      <c r="HL768" s="37"/>
      <c r="HM768" s="65"/>
      <c r="HN768" s="436"/>
      <c r="HO768" s="134"/>
      <c r="HP768" s="25"/>
      <c r="HQ768" s="436"/>
      <c r="HR768" s="45"/>
      <c r="HS768" s="29"/>
      <c r="HT768" s="25"/>
      <c r="HU768" s="25"/>
      <c r="HV768" s="25"/>
      <c r="HX768" s="432"/>
      <c r="IG768" s="432"/>
      <c r="IH768" s="432"/>
      <c r="II768" s="432"/>
      <c r="IJ768" s="432"/>
      <c r="IK768" s="432"/>
      <c r="IL768" s="432"/>
      <c r="IM768" s="432"/>
      <c r="IN768" s="432"/>
      <c r="IO768" s="432"/>
      <c r="IP768" s="432"/>
      <c r="IQ768" s="432"/>
      <c r="IR768" s="432"/>
      <c r="IS768" s="432"/>
      <c r="IT768" s="432"/>
      <c r="IU768" s="432"/>
      <c r="IV768" s="432"/>
      <c r="IW768" s="432"/>
      <c r="IX768" s="432"/>
      <c r="IY768" s="432"/>
      <c r="IZ768" s="432"/>
      <c r="JA768" s="432"/>
      <c r="JB768" s="432"/>
      <c r="JC768" s="432"/>
      <c r="JD768" s="432"/>
      <c r="JE768" s="432"/>
      <c r="JF768" s="432"/>
      <c r="JG768" s="432"/>
      <c r="JH768" s="432"/>
      <c r="JI768" s="432"/>
      <c r="JJ768" s="432"/>
      <c r="JK768" s="432"/>
      <c r="JL768" s="432"/>
      <c r="JM768" s="432"/>
      <c r="JN768" s="432"/>
      <c r="JO768" s="432"/>
      <c r="JP768" s="432"/>
      <c r="JQ768" s="432"/>
      <c r="JR768" s="432"/>
      <c r="JS768" s="432"/>
      <c r="JT768" s="432"/>
      <c r="JU768" s="432"/>
    </row>
    <row r="769" spans="1:281" s="27" customFormat="1" ht="15" hidden="1" customHeight="1" x14ac:dyDescent="0.25">
      <c r="A769" s="432"/>
      <c r="B769" s="242"/>
      <c r="C769" s="29"/>
      <c r="D769" s="25"/>
      <c r="E769" s="29"/>
      <c r="F769" s="25"/>
      <c r="G769" s="121"/>
      <c r="I769" s="29"/>
      <c r="K769" s="52"/>
      <c r="M769" s="25"/>
      <c r="N769" s="55"/>
      <c r="P769" s="29"/>
      <c r="R769" s="29"/>
      <c r="T769" s="21"/>
      <c r="U769" s="21"/>
      <c r="V769" s="83"/>
      <c r="W769" s="83"/>
      <c r="X769" s="21"/>
      <c r="Y769" s="83"/>
      <c r="Z769" s="83"/>
      <c r="AA769" s="21"/>
      <c r="AB769" s="83"/>
      <c r="AC769" s="83"/>
      <c r="AD769" s="21"/>
      <c r="AE769" s="83"/>
      <c r="AF769" s="83"/>
      <c r="AG769" s="21"/>
      <c r="AH769" s="83"/>
      <c r="AI769" s="83"/>
      <c r="AJ769" s="21"/>
      <c r="AK769" s="83"/>
      <c r="AL769" s="83"/>
      <c r="AM769" s="21"/>
      <c r="AN769" s="83"/>
      <c r="AO769" s="83"/>
      <c r="AP769" s="21"/>
      <c r="AQ769" s="83"/>
      <c r="AR769" s="83"/>
      <c r="AS769" s="21"/>
      <c r="AT769" s="25"/>
      <c r="AU769" s="25"/>
      <c r="AV769" s="29"/>
      <c r="AW769" s="25"/>
      <c r="AX769" s="128"/>
      <c r="AY769" s="57"/>
      <c r="AZ769" s="6"/>
      <c r="BA769" s="54"/>
      <c r="BB769" s="54"/>
      <c r="BC769" s="6"/>
      <c r="BD769" s="54"/>
      <c r="BE769" s="54"/>
      <c r="BF769" s="121"/>
      <c r="BG769" s="54"/>
      <c r="BH769" s="28"/>
      <c r="BI769" s="128"/>
      <c r="BJ769" s="54"/>
      <c r="BK769" s="28"/>
      <c r="BL769" s="128"/>
      <c r="BM769" s="54"/>
      <c r="BN769" s="28"/>
      <c r="BO769" s="121"/>
      <c r="BP769" s="132"/>
      <c r="BQ769" s="56"/>
      <c r="BR769" s="25"/>
      <c r="BS769" s="25"/>
      <c r="BU769" s="121"/>
      <c r="BV769" s="25"/>
      <c r="BW769" s="242"/>
      <c r="BX769" s="121"/>
      <c r="BY769" s="25"/>
      <c r="CA769" s="121"/>
      <c r="CB769" s="25"/>
      <c r="CD769" s="121"/>
      <c r="CF769" s="28"/>
      <c r="CH769" s="241"/>
      <c r="CI769" s="28"/>
      <c r="CK769" s="433"/>
      <c r="CM769" s="121"/>
      <c r="CN769" s="241"/>
      <c r="CO769" s="241"/>
      <c r="CP769" s="241"/>
      <c r="CQ769" s="725"/>
      <c r="CR769" s="241"/>
      <c r="CS769" s="433"/>
      <c r="CT769" s="241"/>
      <c r="CU769" s="241"/>
      <c r="CV769" s="241"/>
      <c r="CW769" s="54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1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436"/>
      <c r="FJ769" s="668"/>
      <c r="FK769" s="668"/>
      <c r="FL769" s="668"/>
      <c r="FM769" s="668"/>
      <c r="FN769" s="668"/>
      <c r="FO769" s="668"/>
      <c r="FP769" s="668"/>
      <c r="FQ769" s="668"/>
      <c r="FR769" s="668"/>
      <c r="FS769" s="433"/>
      <c r="FT769" s="433"/>
      <c r="FU769" s="433"/>
      <c r="FV769" s="433"/>
      <c r="FW769" s="433"/>
      <c r="FX769" s="433"/>
      <c r="FY769" s="433"/>
      <c r="FZ769" s="433"/>
      <c r="GA769" s="433"/>
      <c r="GB769" s="433"/>
      <c r="GC769" s="433"/>
      <c r="GD769" s="433"/>
      <c r="GE769" s="433"/>
      <c r="GF769" s="433"/>
      <c r="GG769" s="25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436"/>
      <c r="HJ769" s="65"/>
      <c r="HK769" s="436"/>
      <c r="HL769" s="37"/>
      <c r="HM769" s="65"/>
      <c r="HN769" s="436"/>
      <c r="HO769" s="134"/>
      <c r="HP769" s="25"/>
      <c r="HQ769" s="436"/>
      <c r="HR769" s="45"/>
      <c r="HS769" s="29"/>
      <c r="HT769" s="25"/>
      <c r="HU769" s="25"/>
      <c r="HV769" s="25"/>
      <c r="HX769" s="432"/>
      <c r="IG769" s="432"/>
      <c r="IH769" s="432"/>
      <c r="II769" s="432"/>
      <c r="IJ769" s="432"/>
      <c r="IK769" s="432"/>
      <c r="IL769" s="432"/>
      <c r="IM769" s="432"/>
      <c r="IN769" s="432"/>
      <c r="IO769" s="432"/>
      <c r="IP769" s="432"/>
      <c r="IQ769" s="432"/>
      <c r="IR769" s="432"/>
      <c r="IS769" s="432"/>
      <c r="IT769" s="432"/>
      <c r="IU769" s="432"/>
      <c r="IV769" s="432"/>
      <c r="IW769" s="432"/>
      <c r="IX769" s="432"/>
      <c r="IY769" s="432"/>
      <c r="IZ769" s="432"/>
      <c r="JA769" s="432"/>
      <c r="JB769" s="432"/>
      <c r="JC769" s="432"/>
      <c r="JD769" s="432"/>
      <c r="JE769" s="432"/>
      <c r="JF769" s="432"/>
      <c r="JG769" s="432"/>
      <c r="JH769" s="432"/>
      <c r="JI769" s="432"/>
      <c r="JJ769" s="432"/>
      <c r="JK769" s="432"/>
      <c r="JL769" s="432"/>
      <c r="JM769" s="432"/>
      <c r="JN769" s="432"/>
      <c r="JO769" s="432"/>
      <c r="JP769" s="432"/>
      <c r="JQ769" s="432"/>
      <c r="JR769" s="432"/>
      <c r="JS769" s="432"/>
      <c r="JT769" s="432"/>
      <c r="JU769" s="432"/>
    </row>
    <row r="770" spans="1:281" s="27" customFormat="1" ht="15" hidden="1" customHeight="1" x14ac:dyDescent="0.25">
      <c r="A770" s="432"/>
      <c r="B770" s="242"/>
      <c r="C770" s="29"/>
      <c r="D770" s="25"/>
      <c r="E770" s="29"/>
      <c r="F770" s="25"/>
      <c r="G770" s="121"/>
      <c r="I770" s="29"/>
      <c r="K770" s="52"/>
      <c r="M770" s="25"/>
      <c r="N770" s="55"/>
      <c r="P770" s="29"/>
      <c r="R770" s="29"/>
      <c r="T770" s="21"/>
      <c r="U770" s="21"/>
      <c r="V770" s="83"/>
      <c r="W770" s="83"/>
      <c r="X770" s="21"/>
      <c r="Y770" s="83"/>
      <c r="Z770" s="83"/>
      <c r="AA770" s="21"/>
      <c r="AB770" s="83"/>
      <c r="AC770" s="83"/>
      <c r="AD770" s="21"/>
      <c r="AE770" s="83"/>
      <c r="AF770" s="83"/>
      <c r="AG770" s="21"/>
      <c r="AH770" s="83"/>
      <c r="AI770" s="83"/>
      <c r="AJ770" s="21"/>
      <c r="AK770" s="83"/>
      <c r="AL770" s="83"/>
      <c r="AM770" s="21"/>
      <c r="AN770" s="83"/>
      <c r="AO770" s="83"/>
      <c r="AP770" s="21"/>
      <c r="AQ770" s="83"/>
      <c r="AR770" s="83"/>
      <c r="AS770" s="21"/>
      <c r="AT770" s="25"/>
      <c r="AU770" s="25"/>
      <c r="AV770" s="29"/>
      <c r="AW770" s="25"/>
      <c r="AX770" s="128"/>
      <c r="AY770" s="57"/>
      <c r="AZ770" s="6"/>
      <c r="BA770" s="54"/>
      <c r="BB770" s="54"/>
      <c r="BC770" s="6"/>
      <c r="BD770" s="54"/>
      <c r="BE770" s="54"/>
      <c r="BF770" s="121"/>
      <c r="BG770" s="54"/>
      <c r="BH770" s="28"/>
      <c r="BI770" s="128"/>
      <c r="BJ770" s="54"/>
      <c r="BK770" s="28"/>
      <c r="BL770" s="128"/>
      <c r="BM770" s="54"/>
      <c r="BN770" s="28"/>
      <c r="BO770" s="121"/>
      <c r="BP770" s="132"/>
      <c r="BQ770" s="56"/>
      <c r="BR770" s="25"/>
      <c r="BS770" s="25"/>
      <c r="BU770" s="121"/>
      <c r="BV770" s="25"/>
      <c r="BW770" s="242"/>
      <c r="BX770" s="121"/>
      <c r="BY770" s="25"/>
      <c r="CA770" s="121"/>
      <c r="CB770" s="25"/>
      <c r="CD770" s="121"/>
      <c r="CF770" s="28"/>
      <c r="CH770" s="241"/>
      <c r="CI770" s="28"/>
      <c r="CK770" s="433"/>
      <c r="CM770" s="121"/>
      <c r="CN770" s="241"/>
      <c r="CO770" s="241"/>
      <c r="CP770" s="241"/>
      <c r="CQ770" s="725"/>
      <c r="CR770" s="241"/>
      <c r="CS770" s="433"/>
      <c r="CT770" s="241"/>
      <c r="CU770" s="241"/>
      <c r="CV770" s="241"/>
      <c r="CW770" s="54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436"/>
      <c r="FJ770" s="668"/>
      <c r="FK770" s="668"/>
      <c r="FL770" s="668"/>
      <c r="FM770" s="668"/>
      <c r="FN770" s="668"/>
      <c r="FO770" s="668"/>
      <c r="FP770" s="668"/>
      <c r="FQ770" s="668"/>
      <c r="FR770" s="668"/>
      <c r="FS770" s="433"/>
      <c r="FT770" s="433"/>
      <c r="FU770" s="433"/>
      <c r="FV770" s="433"/>
      <c r="FW770" s="433"/>
      <c r="FX770" s="433"/>
      <c r="FY770" s="433"/>
      <c r="FZ770" s="433"/>
      <c r="GA770" s="433"/>
      <c r="GB770" s="433"/>
      <c r="GC770" s="433"/>
      <c r="GD770" s="433"/>
      <c r="GE770" s="433"/>
      <c r="GF770" s="433"/>
      <c r="GG770" s="25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436"/>
      <c r="HJ770" s="65"/>
      <c r="HK770" s="436"/>
      <c r="HL770" s="37"/>
      <c r="HM770" s="65"/>
      <c r="HN770" s="436"/>
      <c r="HO770" s="134"/>
      <c r="HP770" s="25"/>
      <c r="HQ770" s="436"/>
      <c r="HR770" s="45"/>
      <c r="HS770" s="29"/>
      <c r="HT770" s="25"/>
      <c r="HU770" s="25"/>
      <c r="HV770" s="25"/>
      <c r="HX770" s="432"/>
      <c r="IG770" s="432"/>
      <c r="IH770" s="432"/>
      <c r="II770" s="432"/>
      <c r="IJ770" s="432"/>
      <c r="IK770" s="432"/>
      <c r="IL770" s="432"/>
      <c r="IM770" s="432"/>
      <c r="IN770" s="432"/>
      <c r="IO770" s="432"/>
      <c r="IP770" s="432"/>
      <c r="IQ770" s="432"/>
      <c r="IR770" s="432"/>
      <c r="IS770" s="432"/>
      <c r="IT770" s="432"/>
      <c r="IU770" s="432"/>
      <c r="IV770" s="432"/>
      <c r="IW770" s="432"/>
      <c r="IX770" s="432"/>
      <c r="IY770" s="432"/>
      <c r="IZ770" s="432"/>
      <c r="JA770" s="432"/>
      <c r="JB770" s="432"/>
      <c r="JC770" s="432"/>
      <c r="JD770" s="432"/>
      <c r="JE770" s="432"/>
      <c r="JF770" s="432"/>
      <c r="JG770" s="432"/>
      <c r="JH770" s="432"/>
      <c r="JI770" s="432"/>
      <c r="JJ770" s="432"/>
      <c r="JK770" s="432"/>
      <c r="JL770" s="432"/>
      <c r="JM770" s="432"/>
      <c r="JN770" s="432"/>
      <c r="JO770" s="432"/>
      <c r="JP770" s="432"/>
      <c r="JQ770" s="432"/>
      <c r="JR770" s="432"/>
      <c r="JS770" s="432"/>
      <c r="JT770" s="432"/>
      <c r="JU770" s="432"/>
    </row>
    <row r="771" spans="1:281" s="27" customFormat="1" ht="15" hidden="1" customHeight="1" x14ac:dyDescent="0.25">
      <c r="A771" s="432"/>
      <c r="B771" s="242"/>
      <c r="C771" s="29"/>
      <c r="D771" s="25"/>
      <c r="E771" s="29"/>
      <c r="F771" s="25"/>
      <c r="G771" s="121"/>
      <c r="I771" s="29"/>
      <c r="K771" s="52"/>
      <c r="M771" s="25"/>
      <c r="N771" s="55"/>
      <c r="P771" s="29"/>
      <c r="R771" s="29"/>
      <c r="T771" s="21"/>
      <c r="U771" s="21"/>
      <c r="V771" s="83"/>
      <c r="W771" s="83"/>
      <c r="X771" s="21"/>
      <c r="Y771" s="83"/>
      <c r="Z771" s="83"/>
      <c r="AA771" s="21"/>
      <c r="AB771" s="83"/>
      <c r="AC771" s="83"/>
      <c r="AD771" s="21"/>
      <c r="AE771" s="83"/>
      <c r="AF771" s="83"/>
      <c r="AG771" s="21"/>
      <c r="AH771" s="83"/>
      <c r="AI771" s="83"/>
      <c r="AJ771" s="21"/>
      <c r="AK771" s="83"/>
      <c r="AL771" s="83"/>
      <c r="AM771" s="21"/>
      <c r="AN771" s="83"/>
      <c r="AO771" s="83"/>
      <c r="AP771" s="21"/>
      <c r="AQ771" s="83"/>
      <c r="AR771" s="83"/>
      <c r="AS771" s="21"/>
      <c r="AT771" s="25"/>
      <c r="AU771" s="25"/>
      <c r="AV771" s="29"/>
      <c r="AW771" s="25"/>
      <c r="AX771" s="128"/>
      <c r="AY771" s="57"/>
      <c r="AZ771" s="6"/>
      <c r="BA771" s="54"/>
      <c r="BB771" s="54"/>
      <c r="BC771" s="6"/>
      <c r="BD771" s="54"/>
      <c r="BE771" s="54"/>
      <c r="BF771" s="121"/>
      <c r="BG771" s="54"/>
      <c r="BH771" s="28"/>
      <c r="BI771" s="128"/>
      <c r="BJ771" s="54"/>
      <c r="BK771" s="28"/>
      <c r="BL771" s="128"/>
      <c r="BM771" s="54"/>
      <c r="BN771" s="28"/>
      <c r="BO771" s="121"/>
      <c r="BP771" s="132"/>
      <c r="BQ771" s="56"/>
      <c r="BR771" s="25"/>
      <c r="BS771" s="25"/>
      <c r="BU771" s="121"/>
      <c r="BV771" s="25"/>
      <c r="BW771" s="242"/>
      <c r="BX771" s="121"/>
      <c r="BY771" s="25"/>
      <c r="CA771" s="121"/>
      <c r="CB771" s="25"/>
      <c r="CD771" s="121"/>
      <c r="CF771" s="28"/>
      <c r="CH771" s="241"/>
      <c r="CI771" s="28"/>
      <c r="CK771" s="433"/>
      <c r="CM771" s="121"/>
      <c r="CN771" s="241"/>
      <c r="CO771" s="241"/>
      <c r="CP771" s="241"/>
      <c r="CQ771" s="725"/>
      <c r="CR771" s="241"/>
      <c r="CS771" s="433"/>
      <c r="CT771" s="241"/>
      <c r="CU771" s="241"/>
      <c r="CV771" s="241"/>
      <c r="CW771" s="54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1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436"/>
      <c r="FJ771" s="668"/>
      <c r="FK771" s="668"/>
      <c r="FL771" s="668"/>
      <c r="FM771" s="668"/>
      <c r="FN771" s="668"/>
      <c r="FO771" s="668"/>
      <c r="FP771" s="668"/>
      <c r="FQ771" s="668"/>
      <c r="FR771" s="668"/>
      <c r="FS771" s="433"/>
      <c r="FT771" s="433"/>
      <c r="FU771" s="433"/>
      <c r="FV771" s="433"/>
      <c r="FW771" s="433"/>
      <c r="FX771" s="433"/>
      <c r="FY771" s="433"/>
      <c r="FZ771" s="433"/>
      <c r="GA771" s="433"/>
      <c r="GB771" s="433"/>
      <c r="GC771" s="433"/>
      <c r="GD771" s="433"/>
      <c r="GE771" s="433"/>
      <c r="GF771" s="433"/>
      <c r="GG771" s="255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436"/>
      <c r="HJ771" s="65"/>
      <c r="HK771" s="436"/>
      <c r="HL771" s="37"/>
      <c r="HM771" s="65"/>
      <c r="HN771" s="436"/>
      <c r="HO771" s="134"/>
      <c r="HP771" s="25"/>
      <c r="HQ771" s="436"/>
      <c r="HR771" s="45"/>
      <c r="HS771" s="29"/>
      <c r="HT771" s="25"/>
      <c r="HU771" s="25"/>
      <c r="HV771" s="25"/>
      <c r="HX771" s="432"/>
      <c r="IG771" s="432"/>
      <c r="IH771" s="432"/>
      <c r="II771" s="432"/>
      <c r="IJ771" s="432"/>
      <c r="IK771" s="432"/>
      <c r="IL771" s="432"/>
      <c r="IM771" s="432"/>
      <c r="IN771" s="432"/>
      <c r="IO771" s="432"/>
      <c r="IP771" s="432"/>
      <c r="IQ771" s="432"/>
      <c r="IR771" s="432"/>
      <c r="IS771" s="432"/>
      <c r="IT771" s="432"/>
      <c r="IU771" s="432"/>
      <c r="IV771" s="432"/>
      <c r="IW771" s="432"/>
      <c r="IX771" s="432"/>
      <c r="IY771" s="432"/>
      <c r="IZ771" s="432"/>
      <c r="JA771" s="432"/>
      <c r="JB771" s="432"/>
      <c r="JC771" s="432"/>
      <c r="JD771" s="432"/>
      <c r="JE771" s="432"/>
      <c r="JF771" s="432"/>
      <c r="JG771" s="432"/>
      <c r="JH771" s="432"/>
      <c r="JI771" s="432"/>
      <c r="JJ771" s="432"/>
      <c r="JK771" s="432"/>
      <c r="JL771" s="432"/>
      <c r="JM771" s="432"/>
      <c r="JN771" s="432"/>
      <c r="JO771" s="432"/>
      <c r="JP771" s="432"/>
      <c r="JQ771" s="432"/>
      <c r="JR771" s="432"/>
      <c r="JS771" s="432"/>
      <c r="JT771" s="432"/>
      <c r="JU771" s="432"/>
    </row>
    <row r="772" spans="1:281" s="27" customFormat="1" ht="15" hidden="1" customHeight="1" x14ac:dyDescent="0.25">
      <c r="A772" s="432"/>
      <c r="B772" s="242"/>
      <c r="C772" s="29"/>
      <c r="D772" s="25"/>
      <c r="E772" s="29"/>
      <c r="F772" s="25"/>
      <c r="G772" s="121"/>
      <c r="I772" s="29"/>
      <c r="K772" s="52"/>
      <c r="M772" s="25"/>
      <c r="N772" s="55"/>
      <c r="P772" s="29"/>
      <c r="R772" s="29"/>
      <c r="T772" s="21"/>
      <c r="U772" s="21"/>
      <c r="V772" s="83"/>
      <c r="W772" s="83"/>
      <c r="X772" s="21"/>
      <c r="Y772" s="83"/>
      <c r="Z772" s="83"/>
      <c r="AA772" s="21"/>
      <c r="AB772" s="83"/>
      <c r="AC772" s="83"/>
      <c r="AD772" s="21"/>
      <c r="AE772" s="83"/>
      <c r="AF772" s="83"/>
      <c r="AG772" s="21"/>
      <c r="AH772" s="83"/>
      <c r="AI772" s="83"/>
      <c r="AJ772" s="21"/>
      <c r="AK772" s="83"/>
      <c r="AL772" s="83"/>
      <c r="AM772" s="21"/>
      <c r="AN772" s="83"/>
      <c r="AO772" s="83"/>
      <c r="AP772" s="21"/>
      <c r="AQ772" s="83"/>
      <c r="AR772" s="83"/>
      <c r="AS772" s="21"/>
      <c r="AT772" s="25"/>
      <c r="AU772" s="25"/>
      <c r="AV772" s="29"/>
      <c r="AW772" s="25"/>
      <c r="AX772" s="128"/>
      <c r="AY772" s="57"/>
      <c r="AZ772" s="6"/>
      <c r="BA772" s="54"/>
      <c r="BB772" s="54"/>
      <c r="BC772" s="6"/>
      <c r="BD772" s="54"/>
      <c r="BE772" s="54"/>
      <c r="BF772" s="121"/>
      <c r="BG772" s="54"/>
      <c r="BH772" s="28"/>
      <c r="BI772" s="128"/>
      <c r="BJ772" s="54"/>
      <c r="BK772" s="28"/>
      <c r="BL772" s="128"/>
      <c r="BM772" s="54"/>
      <c r="BN772" s="28"/>
      <c r="BO772" s="121"/>
      <c r="BP772" s="132"/>
      <c r="BQ772" s="56"/>
      <c r="BR772" s="25"/>
      <c r="BS772" s="25"/>
      <c r="BU772" s="121"/>
      <c r="BV772" s="25"/>
      <c r="BW772" s="242"/>
      <c r="BX772" s="121"/>
      <c r="BY772" s="25"/>
      <c r="CA772" s="121"/>
      <c r="CB772" s="25"/>
      <c r="CD772" s="121"/>
      <c r="CF772" s="28"/>
      <c r="CH772" s="241"/>
      <c r="CI772" s="28"/>
      <c r="CK772" s="433"/>
      <c r="CM772" s="121"/>
      <c r="CN772" s="241"/>
      <c r="CO772" s="241"/>
      <c r="CP772" s="241"/>
      <c r="CQ772" s="725"/>
      <c r="CR772" s="241"/>
      <c r="CS772" s="433"/>
      <c r="CT772" s="241"/>
      <c r="CU772" s="241"/>
      <c r="CV772" s="241"/>
      <c r="CW772" s="54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1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436"/>
      <c r="FJ772" s="668"/>
      <c r="FK772" s="668"/>
      <c r="FL772" s="668"/>
      <c r="FM772" s="668"/>
      <c r="FN772" s="668"/>
      <c r="FO772" s="668"/>
      <c r="FP772" s="668"/>
      <c r="FQ772" s="668"/>
      <c r="FR772" s="668"/>
      <c r="FS772" s="433"/>
      <c r="FT772" s="433"/>
      <c r="FU772" s="433"/>
      <c r="FV772" s="433"/>
      <c r="FW772" s="433"/>
      <c r="FX772" s="433"/>
      <c r="FY772" s="433"/>
      <c r="FZ772" s="433"/>
      <c r="GA772" s="433"/>
      <c r="GB772" s="433"/>
      <c r="GC772" s="433"/>
      <c r="GD772" s="433"/>
      <c r="GE772" s="433"/>
      <c r="GF772" s="433"/>
      <c r="GG772" s="255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436"/>
      <c r="HJ772" s="65"/>
      <c r="HK772" s="436"/>
      <c r="HL772" s="37"/>
      <c r="HM772" s="65"/>
      <c r="HN772" s="436"/>
      <c r="HO772" s="134"/>
      <c r="HP772" s="25"/>
      <c r="HQ772" s="436"/>
      <c r="HR772" s="45"/>
      <c r="HS772" s="29"/>
      <c r="HT772" s="25"/>
      <c r="HU772" s="25"/>
      <c r="HV772" s="25"/>
      <c r="HX772" s="432"/>
      <c r="IG772" s="432"/>
      <c r="IH772" s="432"/>
      <c r="II772" s="432"/>
      <c r="IJ772" s="432"/>
      <c r="IK772" s="432"/>
      <c r="IL772" s="432"/>
      <c r="IM772" s="432"/>
      <c r="IN772" s="432"/>
      <c r="IO772" s="432"/>
      <c r="IP772" s="432"/>
      <c r="IQ772" s="432"/>
      <c r="IR772" s="432"/>
      <c r="IS772" s="432"/>
      <c r="IT772" s="432"/>
      <c r="IU772" s="432"/>
      <c r="IV772" s="432"/>
      <c r="IW772" s="432"/>
      <c r="IX772" s="432"/>
      <c r="IY772" s="432"/>
      <c r="IZ772" s="432"/>
      <c r="JA772" s="432"/>
      <c r="JB772" s="432"/>
      <c r="JC772" s="432"/>
      <c r="JD772" s="432"/>
      <c r="JE772" s="432"/>
      <c r="JF772" s="432"/>
      <c r="JG772" s="432"/>
      <c r="JH772" s="432"/>
      <c r="JI772" s="432"/>
      <c r="JJ772" s="432"/>
      <c r="JK772" s="432"/>
      <c r="JL772" s="432"/>
      <c r="JM772" s="432"/>
      <c r="JN772" s="432"/>
      <c r="JO772" s="432"/>
      <c r="JP772" s="432"/>
      <c r="JQ772" s="432"/>
      <c r="JR772" s="432"/>
      <c r="JS772" s="432"/>
      <c r="JT772" s="432"/>
      <c r="JU772" s="432"/>
    </row>
    <row r="773" spans="1:281" s="27" customFormat="1" ht="15" hidden="1" customHeight="1" x14ac:dyDescent="0.25">
      <c r="A773" s="432"/>
      <c r="B773" s="242"/>
      <c r="C773" s="29"/>
      <c r="D773" s="25"/>
      <c r="E773" s="29"/>
      <c r="F773" s="25"/>
      <c r="G773" s="121"/>
      <c r="I773" s="29"/>
      <c r="K773" s="52"/>
      <c r="M773" s="25"/>
      <c r="N773" s="55"/>
      <c r="P773" s="29"/>
      <c r="R773" s="29"/>
      <c r="T773" s="21"/>
      <c r="U773" s="21"/>
      <c r="V773" s="83"/>
      <c r="W773" s="83"/>
      <c r="X773" s="21"/>
      <c r="Y773" s="83"/>
      <c r="Z773" s="83"/>
      <c r="AA773" s="21"/>
      <c r="AB773" s="83"/>
      <c r="AC773" s="83"/>
      <c r="AD773" s="21"/>
      <c r="AE773" s="83"/>
      <c r="AF773" s="83"/>
      <c r="AG773" s="21"/>
      <c r="AH773" s="83"/>
      <c r="AI773" s="83"/>
      <c r="AJ773" s="21"/>
      <c r="AK773" s="83"/>
      <c r="AL773" s="83"/>
      <c r="AM773" s="21"/>
      <c r="AN773" s="83"/>
      <c r="AO773" s="83"/>
      <c r="AP773" s="21"/>
      <c r="AQ773" s="83"/>
      <c r="AR773" s="83"/>
      <c r="AS773" s="21"/>
      <c r="AT773" s="25"/>
      <c r="AU773" s="25"/>
      <c r="AV773" s="29"/>
      <c r="AW773" s="25"/>
      <c r="AX773" s="128"/>
      <c r="AY773" s="57"/>
      <c r="AZ773" s="6"/>
      <c r="BA773" s="54"/>
      <c r="BB773" s="54"/>
      <c r="BC773" s="6"/>
      <c r="BD773" s="54"/>
      <c r="BE773" s="54"/>
      <c r="BF773" s="121"/>
      <c r="BG773" s="54"/>
      <c r="BH773" s="28"/>
      <c r="BI773" s="128"/>
      <c r="BJ773" s="54"/>
      <c r="BK773" s="28"/>
      <c r="BL773" s="128"/>
      <c r="BM773" s="54"/>
      <c r="BN773" s="28"/>
      <c r="BO773" s="121"/>
      <c r="BP773" s="132"/>
      <c r="BQ773" s="56"/>
      <c r="BR773" s="25"/>
      <c r="BS773" s="25"/>
      <c r="BU773" s="121"/>
      <c r="BV773" s="25"/>
      <c r="BW773" s="242"/>
      <c r="BX773" s="121"/>
      <c r="BY773" s="25"/>
      <c r="CA773" s="121"/>
      <c r="CB773" s="25"/>
      <c r="CD773" s="121"/>
      <c r="CF773" s="28"/>
      <c r="CH773" s="241"/>
      <c r="CI773" s="28"/>
      <c r="CK773" s="433"/>
      <c r="CM773" s="121"/>
      <c r="CN773" s="241"/>
      <c r="CO773" s="241"/>
      <c r="CP773" s="241"/>
      <c r="CQ773" s="725"/>
      <c r="CR773" s="241"/>
      <c r="CS773" s="433"/>
      <c r="CT773" s="241"/>
      <c r="CU773" s="241"/>
      <c r="CV773" s="241"/>
      <c r="CW773" s="54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1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436"/>
      <c r="FJ773" s="668"/>
      <c r="FK773" s="668"/>
      <c r="FL773" s="668"/>
      <c r="FM773" s="668"/>
      <c r="FN773" s="668"/>
      <c r="FO773" s="668"/>
      <c r="FP773" s="668"/>
      <c r="FQ773" s="668"/>
      <c r="FR773" s="668"/>
      <c r="FS773" s="433"/>
      <c r="FT773" s="433"/>
      <c r="FU773" s="433"/>
      <c r="FV773" s="433"/>
      <c r="FW773" s="433"/>
      <c r="FX773" s="433"/>
      <c r="FY773" s="433"/>
      <c r="FZ773" s="433"/>
      <c r="GA773" s="433"/>
      <c r="GB773" s="433"/>
      <c r="GC773" s="433"/>
      <c r="GD773" s="433"/>
      <c r="GE773" s="433"/>
      <c r="GF773" s="433"/>
      <c r="GG773" s="255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436"/>
      <c r="HJ773" s="65"/>
      <c r="HK773" s="436"/>
      <c r="HL773" s="37"/>
      <c r="HM773" s="65"/>
      <c r="HN773" s="436"/>
      <c r="HO773" s="134"/>
      <c r="HP773" s="25"/>
      <c r="HQ773" s="436"/>
      <c r="HR773" s="45"/>
      <c r="HS773" s="29"/>
      <c r="HT773" s="25"/>
      <c r="HU773" s="25"/>
      <c r="HV773" s="25"/>
      <c r="HX773" s="432"/>
      <c r="IG773" s="432"/>
      <c r="IH773" s="432"/>
      <c r="II773" s="432"/>
      <c r="IJ773" s="432"/>
      <c r="IK773" s="432"/>
      <c r="IL773" s="432"/>
      <c r="IM773" s="432"/>
      <c r="IN773" s="432"/>
      <c r="IO773" s="432"/>
      <c r="IP773" s="432"/>
      <c r="IQ773" s="432"/>
      <c r="IR773" s="432"/>
      <c r="IS773" s="432"/>
      <c r="IT773" s="432"/>
      <c r="IU773" s="432"/>
      <c r="IV773" s="432"/>
      <c r="IW773" s="432"/>
      <c r="IX773" s="432"/>
      <c r="IY773" s="432"/>
      <c r="IZ773" s="432"/>
      <c r="JA773" s="432"/>
      <c r="JB773" s="432"/>
      <c r="JC773" s="432"/>
      <c r="JD773" s="432"/>
      <c r="JE773" s="432"/>
      <c r="JF773" s="432"/>
      <c r="JG773" s="432"/>
      <c r="JH773" s="432"/>
      <c r="JI773" s="432"/>
      <c r="JJ773" s="432"/>
      <c r="JK773" s="432"/>
      <c r="JL773" s="432"/>
      <c r="JM773" s="432"/>
      <c r="JN773" s="432"/>
      <c r="JO773" s="432"/>
      <c r="JP773" s="432"/>
      <c r="JQ773" s="432"/>
      <c r="JR773" s="432"/>
      <c r="JS773" s="432"/>
      <c r="JT773" s="432"/>
      <c r="JU773" s="432"/>
    </row>
    <row r="774" spans="1:281" s="27" customFormat="1" ht="15" hidden="1" customHeight="1" x14ac:dyDescent="0.25">
      <c r="A774" s="432"/>
      <c r="B774" s="242"/>
      <c r="C774" s="29"/>
      <c r="D774" s="25"/>
      <c r="E774" s="29"/>
      <c r="F774" s="25"/>
      <c r="G774" s="121"/>
      <c r="I774" s="29"/>
      <c r="K774" s="52"/>
      <c r="M774" s="25"/>
      <c r="N774" s="55"/>
      <c r="P774" s="29"/>
      <c r="R774" s="29"/>
      <c r="T774" s="21"/>
      <c r="U774" s="21"/>
      <c r="V774" s="83"/>
      <c r="W774" s="83"/>
      <c r="X774" s="21"/>
      <c r="Y774" s="83"/>
      <c r="Z774" s="83"/>
      <c r="AA774" s="21"/>
      <c r="AB774" s="83"/>
      <c r="AC774" s="83"/>
      <c r="AD774" s="21"/>
      <c r="AE774" s="83"/>
      <c r="AF774" s="83"/>
      <c r="AG774" s="21"/>
      <c r="AH774" s="83"/>
      <c r="AI774" s="83"/>
      <c r="AJ774" s="21"/>
      <c r="AK774" s="83"/>
      <c r="AL774" s="83"/>
      <c r="AM774" s="21"/>
      <c r="AN774" s="83"/>
      <c r="AO774" s="83"/>
      <c r="AP774" s="21"/>
      <c r="AQ774" s="83"/>
      <c r="AR774" s="83"/>
      <c r="AS774" s="21"/>
      <c r="AT774" s="25"/>
      <c r="AU774" s="25"/>
      <c r="AV774" s="29"/>
      <c r="AW774" s="25"/>
      <c r="AX774" s="128"/>
      <c r="AY774" s="57"/>
      <c r="AZ774" s="6"/>
      <c r="BA774" s="54"/>
      <c r="BB774" s="54"/>
      <c r="BC774" s="6"/>
      <c r="BD774" s="54"/>
      <c r="BE774" s="54"/>
      <c r="BF774" s="121"/>
      <c r="BG774" s="54"/>
      <c r="BH774" s="28"/>
      <c r="BI774" s="128"/>
      <c r="BJ774" s="54"/>
      <c r="BK774" s="28"/>
      <c r="BL774" s="128"/>
      <c r="BM774" s="54"/>
      <c r="BN774" s="28"/>
      <c r="BO774" s="121"/>
      <c r="BP774" s="132"/>
      <c r="BQ774" s="56"/>
      <c r="BR774" s="25"/>
      <c r="BS774" s="25"/>
      <c r="BU774" s="121"/>
      <c r="BV774" s="25"/>
      <c r="BW774" s="242"/>
      <c r="BX774" s="121"/>
      <c r="BY774" s="25"/>
      <c r="CA774" s="121"/>
      <c r="CB774" s="25"/>
      <c r="CD774" s="121"/>
      <c r="CF774" s="28"/>
      <c r="CH774" s="241"/>
      <c r="CI774" s="28"/>
      <c r="CK774" s="433"/>
      <c r="CM774" s="121"/>
      <c r="CN774" s="241"/>
      <c r="CO774" s="241"/>
      <c r="CP774" s="241"/>
      <c r="CQ774" s="725"/>
      <c r="CR774" s="241"/>
      <c r="CS774" s="433"/>
      <c r="CT774" s="241"/>
      <c r="CU774" s="241"/>
      <c r="CV774" s="241"/>
      <c r="CW774" s="54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436"/>
      <c r="FJ774" s="668"/>
      <c r="FK774" s="668"/>
      <c r="FL774" s="668"/>
      <c r="FM774" s="668"/>
      <c r="FN774" s="668"/>
      <c r="FO774" s="668"/>
      <c r="FP774" s="668"/>
      <c r="FQ774" s="668"/>
      <c r="FR774" s="668"/>
      <c r="FS774" s="433"/>
      <c r="FT774" s="433"/>
      <c r="FU774" s="433"/>
      <c r="FV774" s="433"/>
      <c r="FW774" s="433"/>
      <c r="FX774" s="433"/>
      <c r="FY774" s="433"/>
      <c r="FZ774" s="433"/>
      <c r="GA774" s="433"/>
      <c r="GB774" s="433"/>
      <c r="GC774" s="433"/>
      <c r="GD774" s="433"/>
      <c r="GE774" s="433"/>
      <c r="GF774" s="433"/>
      <c r="GG774" s="255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436"/>
      <c r="HJ774" s="65"/>
      <c r="HK774" s="436"/>
      <c r="HL774" s="37"/>
      <c r="HM774" s="65"/>
      <c r="HN774" s="436"/>
      <c r="HO774" s="134"/>
      <c r="HP774" s="25"/>
      <c r="HQ774" s="436"/>
      <c r="HR774" s="45"/>
      <c r="HS774" s="29"/>
      <c r="HT774" s="25"/>
      <c r="HU774" s="25"/>
      <c r="HV774" s="25"/>
      <c r="HX774" s="432"/>
      <c r="IG774" s="432"/>
      <c r="IH774" s="432"/>
      <c r="II774" s="432"/>
      <c r="IJ774" s="432"/>
      <c r="IK774" s="432"/>
      <c r="IL774" s="432"/>
      <c r="IM774" s="432"/>
      <c r="IN774" s="432"/>
      <c r="IO774" s="432"/>
      <c r="IP774" s="432"/>
      <c r="IQ774" s="432"/>
      <c r="IR774" s="432"/>
      <c r="IS774" s="432"/>
      <c r="IT774" s="432"/>
      <c r="IU774" s="432"/>
      <c r="IV774" s="432"/>
      <c r="IW774" s="432"/>
      <c r="IX774" s="432"/>
      <c r="IY774" s="432"/>
      <c r="IZ774" s="432"/>
      <c r="JA774" s="432"/>
      <c r="JB774" s="432"/>
      <c r="JC774" s="432"/>
      <c r="JD774" s="432"/>
      <c r="JE774" s="432"/>
      <c r="JF774" s="432"/>
      <c r="JG774" s="432"/>
      <c r="JH774" s="432"/>
      <c r="JI774" s="432"/>
      <c r="JJ774" s="432"/>
      <c r="JK774" s="432"/>
      <c r="JL774" s="432"/>
      <c r="JM774" s="432"/>
      <c r="JN774" s="432"/>
      <c r="JO774" s="432"/>
      <c r="JP774" s="432"/>
      <c r="JQ774" s="432"/>
      <c r="JR774" s="432"/>
      <c r="JS774" s="432"/>
      <c r="JT774" s="432"/>
      <c r="JU774" s="432"/>
    </row>
    <row r="775" spans="1:281" s="27" customFormat="1" ht="15" hidden="1" customHeight="1" x14ac:dyDescent="0.25">
      <c r="A775" s="432"/>
      <c r="B775" s="242"/>
      <c r="C775" s="29"/>
      <c r="D775" s="25"/>
      <c r="E775" s="29"/>
      <c r="F775" s="25"/>
      <c r="G775" s="121"/>
      <c r="I775" s="29"/>
      <c r="K775" s="52"/>
      <c r="M775" s="25"/>
      <c r="N775" s="55"/>
      <c r="P775" s="29"/>
      <c r="R775" s="29"/>
      <c r="T775" s="21"/>
      <c r="U775" s="21"/>
      <c r="V775" s="83"/>
      <c r="W775" s="83"/>
      <c r="X775" s="21"/>
      <c r="Y775" s="83"/>
      <c r="Z775" s="83"/>
      <c r="AA775" s="21"/>
      <c r="AB775" s="83"/>
      <c r="AC775" s="83"/>
      <c r="AD775" s="21"/>
      <c r="AE775" s="83"/>
      <c r="AF775" s="83"/>
      <c r="AG775" s="21"/>
      <c r="AH775" s="83"/>
      <c r="AI775" s="83"/>
      <c r="AJ775" s="21"/>
      <c r="AK775" s="83"/>
      <c r="AL775" s="83"/>
      <c r="AM775" s="21"/>
      <c r="AN775" s="83"/>
      <c r="AO775" s="83"/>
      <c r="AP775" s="21"/>
      <c r="AQ775" s="83"/>
      <c r="AR775" s="83"/>
      <c r="AS775" s="21"/>
      <c r="AT775" s="25"/>
      <c r="AU775" s="25"/>
      <c r="AV775" s="29"/>
      <c r="AW775" s="25"/>
      <c r="AX775" s="128"/>
      <c r="AY775" s="57"/>
      <c r="AZ775" s="6"/>
      <c r="BA775" s="54"/>
      <c r="BB775" s="54"/>
      <c r="BC775" s="6"/>
      <c r="BD775" s="54"/>
      <c r="BE775" s="54"/>
      <c r="BF775" s="121"/>
      <c r="BG775" s="54"/>
      <c r="BH775" s="28"/>
      <c r="BI775" s="128"/>
      <c r="BJ775" s="54"/>
      <c r="BK775" s="28"/>
      <c r="BL775" s="128"/>
      <c r="BM775" s="54"/>
      <c r="BN775" s="28"/>
      <c r="BO775" s="121"/>
      <c r="BP775" s="132"/>
      <c r="BQ775" s="56"/>
      <c r="BR775" s="25"/>
      <c r="BS775" s="25"/>
      <c r="BU775" s="121"/>
      <c r="BV775" s="25"/>
      <c r="BW775" s="242"/>
      <c r="BX775" s="121"/>
      <c r="BY775" s="25"/>
      <c r="CA775" s="121"/>
      <c r="CB775" s="25"/>
      <c r="CD775" s="121"/>
      <c r="CF775" s="28"/>
      <c r="CH775" s="241"/>
      <c r="CI775" s="28"/>
      <c r="CK775" s="433"/>
      <c r="CM775" s="121"/>
      <c r="CN775" s="241"/>
      <c r="CO775" s="241"/>
      <c r="CP775" s="241"/>
      <c r="CQ775" s="725"/>
      <c r="CR775" s="241"/>
      <c r="CS775" s="433"/>
      <c r="CT775" s="241"/>
      <c r="CU775" s="241"/>
      <c r="CV775" s="241"/>
      <c r="CW775" s="54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1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436"/>
      <c r="FJ775" s="668"/>
      <c r="FK775" s="668"/>
      <c r="FL775" s="668"/>
      <c r="FM775" s="668"/>
      <c r="FN775" s="668"/>
      <c r="FO775" s="668"/>
      <c r="FP775" s="668"/>
      <c r="FQ775" s="668"/>
      <c r="FR775" s="668"/>
      <c r="FS775" s="433"/>
      <c r="FT775" s="433"/>
      <c r="FU775" s="433"/>
      <c r="FV775" s="433"/>
      <c r="FW775" s="433"/>
      <c r="FX775" s="433"/>
      <c r="FY775" s="433"/>
      <c r="FZ775" s="433"/>
      <c r="GA775" s="433"/>
      <c r="GB775" s="433"/>
      <c r="GC775" s="433"/>
      <c r="GD775" s="433"/>
      <c r="GE775" s="433"/>
      <c r="GF775" s="433"/>
      <c r="GG775" s="255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436"/>
      <c r="HJ775" s="65"/>
      <c r="HK775" s="436"/>
      <c r="HL775" s="37"/>
      <c r="HM775" s="65"/>
      <c r="HN775" s="436"/>
      <c r="HO775" s="134"/>
      <c r="HP775" s="25"/>
      <c r="HQ775" s="436"/>
      <c r="HR775" s="45"/>
      <c r="HS775" s="29"/>
      <c r="HT775" s="25"/>
      <c r="HU775" s="25"/>
      <c r="HV775" s="25"/>
      <c r="HX775" s="432"/>
      <c r="IG775" s="432"/>
      <c r="IH775" s="432"/>
      <c r="II775" s="432"/>
      <c r="IJ775" s="432"/>
      <c r="IK775" s="432"/>
      <c r="IL775" s="432"/>
      <c r="IM775" s="432"/>
      <c r="IN775" s="432"/>
      <c r="IO775" s="432"/>
      <c r="IP775" s="432"/>
      <c r="IQ775" s="432"/>
      <c r="IR775" s="432"/>
      <c r="IS775" s="432"/>
      <c r="IT775" s="432"/>
      <c r="IU775" s="432"/>
      <c r="IV775" s="432"/>
      <c r="IW775" s="432"/>
      <c r="IX775" s="432"/>
      <c r="IY775" s="432"/>
      <c r="IZ775" s="432"/>
      <c r="JA775" s="432"/>
      <c r="JB775" s="432"/>
      <c r="JC775" s="432"/>
      <c r="JD775" s="432"/>
      <c r="JE775" s="432"/>
      <c r="JF775" s="432"/>
      <c r="JG775" s="432"/>
      <c r="JH775" s="432"/>
      <c r="JI775" s="432"/>
      <c r="JJ775" s="432"/>
      <c r="JK775" s="432"/>
      <c r="JL775" s="432"/>
      <c r="JM775" s="432"/>
      <c r="JN775" s="432"/>
      <c r="JO775" s="432"/>
      <c r="JP775" s="432"/>
      <c r="JQ775" s="432"/>
      <c r="JR775" s="432"/>
      <c r="JS775" s="432"/>
      <c r="JT775" s="432"/>
      <c r="JU775" s="432"/>
    </row>
    <row r="776" spans="1:281" s="27" customFormat="1" ht="15" hidden="1" customHeight="1" x14ac:dyDescent="0.25">
      <c r="A776" s="432"/>
      <c r="B776" s="242"/>
      <c r="C776" s="29"/>
      <c r="D776" s="25"/>
      <c r="E776" s="29"/>
      <c r="F776" s="25"/>
      <c r="G776" s="121"/>
      <c r="I776" s="29"/>
      <c r="K776" s="52"/>
      <c r="M776" s="25"/>
      <c r="N776" s="55"/>
      <c r="P776" s="29"/>
      <c r="R776" s="29"/>
      <c r="T776" s="21"/>
      <c r="U776" s="21"/>
      <c r="V776" s="83"/>
      <c r="W776" s="83"/>
      <c r="X776" s="21"/>
      <c r="Y776" s="83"/>
      <c r="Z776" s="83"/>
      <c r="AA776" s="21"/>
      <c r="AB776" s="83"/>
      <c r="AC776" s="83"/>
      <c r="AD776" s="21"/>
      <c r="AE776" s="83"/>
      <c r="AF776" s="83"/>
      <c r="AG776" s="21"/>
      <c r="AH776" s="83"/>
      <c r="AI776" s="83"/>
      <c r="AJ776" s="21"/>
      <c r="AK776" s="83"/>
      <c r="AL776" s="83"/>
      <c r="AM776" s="21"/>
      <c r="AN776" s="83"/>
      <c r="AO776" s="83"/>
      <c r="AP776" s="21"/>
      <c r="AQ776" s="83"/>
      <c r="AR776" s="83"/>
      <c r="AS776" s="21"/>
      <c r="AT776" s="25"/>
      <c r="AU776" s="25"/>
      <c r="AV776" s="29"/>
      <c r="AW776" s="25"/>
      <c r="AX776" s="128"/>
      <c r="AY776" s="57"/>
      <c r="AZ776" s="6"/>
      <c r="BA776" s="54"/>
      <c r="BB776" s="54"/>
      <c r="BC776" s="6"/>
      <c r="BD776" s="54"/>
      <c r="BE776" s="54"/>
      <c r="BF776" s="121"/>
      <c r="BG776" s="54"/>
      <c r="BH776" s="28"/>
      <c r="BI776" s="128"/>
      <c r="BJ776" s="54"/>
      <c r="BK776" s="28"/>
      <c r="BL776" s="128"/>
      <c r="BM776" s="54"/>
      <c r="BN776" s="28"/>
      <c r="BO776" s="121"/>
      <c r="BP776" s="132"/>
      <c r="BQ776" s="56"/>
      <c r="BR776" s="25"/>
      <c r="BS776" s="25"/>
      <c r="BU776" s="121"/>
      <c r="BV776" s="25"/>
      <c r="BW776" s="242"/>
      <c r="BX776" s="121"/>
      <c r="BY776" s="25"/>
      <c r="CA776" s="121"/>
      <c r="CB776" s="25"/>
      <c r="CD776" s="121"/>
      <c r="CF776" s="28"/>
      <c r="CH776" s="241"/>
      <c r="CI776" s="28"/>
      <c r="CK776" s="433"/>
      <c r="CM776" s="121"/>
      <c r="CN776" s="241"/>
      <c r="CO776" s="241"/>
      <c r="CP776" s="241"/>
      <c r="CQ776" s="725"/>
      <c r="CR776" s="241"/>
      <c r="CS776" s="433"/>
      <c r="CT776" s="241"/>
      <c r="CU776" s="241"/>
      <c r="CV776" s="241"/>
      <c r="CW776" s="54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1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436"/>
      <c r="FJ776" s="668"/>
      <c r="FK776" s="668"/>
      <c r="FL776" s="668"/>
      <c r="FM776" s="668"/>
      <c r="FN776" s="668"/>
      <c r="FO776" s="668"/>
      <c r="FP776" s="668"/>
      <c r="FQ776" s="668"/>
      <c r="FR776" s="668"/>
      <c r="FS776" s="433"/>
      <c r="FT776" s="433"/>
      <c r="FU776" s="433"/>
      <c r="FV776" s="433"/>
      <c r="FW776" s="433"/>
      <c r="FX776" s="433"/>
      <c r="FY776" s="433"/>
      <c r="FZ776" s="433"/>
      <c r="GA776" s="433"/>
      <c r="GB776" s="433"/>
      <c r="GC776" s="433"/>
      <c r="GD776" s="433"/>
      <c r="GE776" s="433"/>
      <c r="GF776" s="433"/>
      <c r="GG776" s="25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436"/>
      <c r="HJ776" s="65"/>
      <c r="HK776" s="436"/>
      <c r="HL776" s="37"/>
      <c r="HM776" s="65"/>
      <c r="HN776" s="436"/>
      <c r="HO776" s="134"/>
      <c r="HP776" s="25"/>
      <c r="HQ776" s="436"/>
      <c r="HR776" s="45"/>
      <c r="HS776" s="29"/>
      <c r="HT776" s="25"/>
      <c r="HU776" s="25"/>
      <c r="HV776" s="25"/>
      <c r="HX776" s="432"/>
      <c r="IG776" s="432"/>
      <c r="IH776" s="432"/>
      <c r="II776" s="432"/>
      <c r="IJ776" s="432"/>
      <c r="IK776" s="432"/>
      <c r="IL776" s="432"/>
      <c r="IM776" s="432"/>
      <c r="IN776" s="432"/>
      <c r="IO776" s="432"/>
      <c r="IP776" s="432"/>
      <c r="IQ776" s="432"/>
      <c r="IR776" s="432"/>
      <c r="IS776" s="432"/>
      <c r="IT776" s="432"/>
      <c r="IU776" s="432"/>
      <c r="IV776" s="432"/>
      <c r="IW776" s="432"/>
      <c r="IX776" s="432"/>
      <c r="IY776" s="432"/>
      <c r="IZ776" s="432"/>
      <c r="JA776" s="432"/>
      <c r="JB776" s="432"/>
      <c r="JC776" s="432"/>
      <c r="JD776" s="432"/>
      <c r="JE776" s="432"/>
      <c r="JF776" s="432"/>
      <c r="JG776" s="432"/>
      <c r="JH776" s="432"/>
      <c r="JI776" s="432"/>
      <c r="JJ776" s="432"/>
      <c r="JK776" s="432"/>
      <c r="JL776" s="432"/>
      <c r="JM776" s="432"/>
      <c r="JN776" s="432"/>
      <c r="JO776" s="432"/>
      <c r="JP776" s="432"/>
      <c r="JQ776" s="432"/>
      <c r="JR776" s="432"/>
      <c r="JS776" s="432"/>
      <c r="JT776" s="432"/>
      <c r="JU776" s="432"/>
    </row>
    <row r="777" spans="1:281" s="27" customFormat="1" ht="15" hidden="1" customHeight="1" x14ac:dyDescent="0.25">
      <c r="A777" s="432"/>
      <c r="B777" s="242"/>
      <c r="C777" s="29"/>
      <c r="D777" s="25"/>
      <c r="E777" s="29"/>
      <c r="F777" s="25"/>
      <c r="G777" s="121"/>
      <c r="I777" s="29"/>
      <c r="K777" s="52"/>
      <c r="M777" s="25"/>
      <c r="N777" s="55"/>
      <c r="P777" s="29"/>
      <c r="R777" s="29"/>
      <c r="T777" s="21"/>
      <c r="U777" s="21"/>
      <c r="V777" s="83"/>
      <c r="W777" s="83"/>
      <c r="X777" s="21"/>
      <c r="Y777" s="83"/>
      <c r="Z777" s="83"/>
      <c r="AA777" s="21"/>
      <c r="AB777" s="83"/>
      <c r="AC777" s="83"/>
      <c r="AD777" s="21"/>
      <c r="AE777" s="83"/>
      <c r="AF777" s="83"/>
      <c r="AG777" s="21"/>
      <c r="AH777" s="83"/>
      <c r="AI777" s="83"/>
      <c r="AJ777" s="21"/>
      <c r="AK777" s="83"/>
      <c r="AL777" s="83"/>
      <c r="AM777" s="21"/>
      <c r="AN777" s="83"/>
      <c r="AO777" s="83"/>
      <c r="AP777" s="21"/>
      <c r="AQ777" s="83"/>
      <c r="AR777" s="83"/>
      <c r="AS777" s="21"/>
      <c r="AT777" s="25"/>
      <c r="AU777" s="25"/>
      <c r="AV777" s="29"/>
      <c r="AW777" s="25"/>
      <c r="AX777" s="128"/>
      <c r="AY777" s="57"/>
      <c r="AZ777" s="6"/>
      <c r="BA777" s="54"/>
      <c r="BB777" s="54"/>
      <c r="BC777" s="6"/>
      <c r="BD777" s="54"/>
      <c r="BE777" s="54"/>
      <c r="BF777" s="121"/>
      <c r="BG777" s="54"/>
      <c r="BH777" s="28"/>
      <c r="BI777" s="128"/>
      <c r="BJ777" s="54"/>
      <c r="BK777" s="28"/>
      <c r="BL777" s="128"/>
      <c r="BM777" s="54"/>
      <c r="BN777" s="28"/>
      <c r="BO777" s="121"/>
      <c r="BP777" s="132"/>
      <c r="BQ777" s="56"/>
      <c r="BR777" s="25"/>
      <c r="BS777" s="25"/>
      <c r="BU777" s="121"/>
      <c r="BV777" s="25"/>
      <c r="BW777" s="242"/>
      <c r="BX777" s="121"/>
      <c r="BY777" s="25"/>
      <c r="CA777" s="121"/>
      <c r="CB777" s="25"/>
      <c r="CD777" s="121"/>
      <c r="CF777" s="28"/>
      <c r="CH777" s="241"/>
      <c r="CI777" s="28"/>
      <c r="CK777" s="433"/>
      <c r="CM777" s="121"/>
      <c r="CN777" s="241"/>
      <c r="CO777" s="241"/>
      <c r="CP777" s="241"/>
      <c r="CQ777" s="725"/>
      <c r="CR777" s="241"/>
      <c r="CS777" s="433"/>
      <c r="CT777" s="241"/>
      <c r="CU777" s="241"/>
      <c r="CV777" s="241"/>
      <c r="CW777" s="54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1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436"/>
      <c r="FJ777" s="668"/>
      <c r="FK777" s="668"/>
      <c r="FL777" s="668"/>
      <c r="FM777" s="668"/>
      <c r="FN777" s="668"/>
      <c r="FO777" s="668"/>
      <c r="FP777" s="668"/>
      <c r="FQ777" s="668"/>
      <c r="FR777" s="668"/>
      <c r="FS777" s="433"/>
      <c r="FT777" s="433"/>
      <c r="FU777" s="433"/>
      <c r="FV777" s="433"/>
      <c r="FW777" s="433"/>
      <c r="FX777" s="433"/>
      <c r="FY777" s="433"/>
      <c r="FZ777" s="433"/>
      <c r="GA777" s="433"/>
      <c r="GB777" s="433"/>
      <c r="GC777" s="433"/>
      <c r="GD777" s="433"/>
      <c r="GE777" s="433"/>
      <c r="GF777" s="433"/>
      <c r="GG777" s="255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436"/>
      <c r="HJ777" s="65"/>
      <c r="HK777" s="436"/>
      <c r="HL777" s="37"/>
      <c r="HM777" s="65"/>
      <c r="HN777" s="436"/>
      <c r="HO777" s="134"/>
      <c r="HP777" s="25"/>
      <c r="HQ777" s="436"/>
      <c r="HR777" s="45"/>
      <c r="HS777" s="29"/>
      <c r="HT777" s="25"/>
      <c r="HU777" s="25"/>
      <c r="HV777" s="25"/>
      <c r="HX777" s="432"/>
      <c r="IG777" s="432"/>
      <c r="IH777" s="432"/>
      <c r="II777" s="432"/>
      <c r="IJ777" s="432"/>
      <c r="IK777" s="432"/>
      <c r="IL777" s="432"/>
      <c r="IM777" s="432"/>
      <c r="IN777" s="432"/>
      <c r="IO777" s="432"/>
      <c r="IP777" s="432"/>
      <c r="IQ777" s="432"/>
      <c r="IR777" s="432"/>
      <c r="IS777" s="432"/>
      <c r="IT777" s="432"/>
      <c r="IU777" s="432"/>
      <c r="IV777" s="432"/>
      <c r="IW777" s="432"/>
      <c r="IX777" s="432"/>
      <c r="IY777" s="432"/>
      <c r="IZ777" s="432"/>
      <c r="JA777" s="432"/>
      <c r="JB777" s="432"/>
      <c r="JC777" s="432"/>
      <c r="JD777" s="432"/>
      <c r="JE777" s="432"/>
      <c r="JF777" s="432"/>
      <c r="JG777" s="432"/>
      <c r="JH777" s="432"/>
      <c r="JI777" s="432"/>
      <c r="JJ777" s="432"/>
      <c r="JK777" s="432"/>
      <c r="JL777" s="432"/>
      <c r="JM777" s="432"/>
      <c r="JN777" s="432"/>
      <c r="JO777" s="432"/>
      <c r="JP777" s="432"/>
      <c r="JQ777" s="432"/>
      <c r="JR777" s="432"/>
      <c r="JS777" s="432"/>
      <c r="JT777" s="432"/>
      <c r="JU777" s="432"/>
    </row>
    <row r="778" spans="1:281" s="27" customFormat="1" ht="15" hidden="1" customHeight="1" x14ac:dyDescent="0.25">
      <c r="A778" s="432"/>
      <c r="B778" s="242"/>
      <c r="C778" s="29"/>
      <c r="D778" s="25"/>
      <c r="E778" s="29"/>
      <c r="F778" s="25"/>
      <c r="G778" s="121"/>
      <c r="I778" s="29"/>
      <c r="K778" s="52"/>
      <c r="M778" s="25"/>
      <c r="N778" s="55"/>
      <c r="P778" s="29"/>
      <c r="R778" s="29"/>
      <c r="T778" s="21"/>
      <c r="U778" s="21"/>
      <c r="V778" s="83"/>
      <c r="W778" s="83"/>
      <c r="X778" s="21"/>
      <c r="Y778" s="83"/>
      <c r="Z778" s="83"/>
      <c r="AA778" s="21"/>
      <c r="AB778" s="83"/>
      <c r="AC778" s="83"/>
      <c r="AD778" s="21"/>
      <c r="AE778" s="83"/>
      <c r="AF778" s="83"/>
      <c r="AG778" s="21"/>
      <c r="AH778" s="83"/>
      <c r="AI778" s="83"/>
      <c r="AJ778" s="21"/>
      <c r="AK778" s="83"/>
      <c r="AL778" s="83"/>
      <c r="AM778" s="21"/>
      <c r="AN778" s="83"/>
      <c r="AO778" s="83"/>
      <c r="AP778" s="21"/>
      <c r="AQ778" s="83"/>
      <c r="AR778" s="83"/>
      <c r="AS778" s="21"/>
      <c r="AT778" s="25"/>
      <c r="AU778" s="25"/>
      <c r="AV778" s="29"/>
      <c r="AW778" s="25"/>
      <c r="AX778" s="128"/>
      <c r="AY778" s="57"/>
      <c r="AZ778" s="6"/>
      <c r="BA778" s="54"/>
      <c r="BB778" s="54"/>
      <c r="BC778" s="6"/>
      <c r="BD778" s="54"/>
      <c r="BE778" s="54"/>
      <c r="BF778" s="121"/>
      <c r="BG778" s="54"/>
      <c r="BH778" s="28"/>
      <c r="BI778" s="128"/>
      <c r="BJ778" s="54"/>
      <c r="BK778" s="28"/>
      <c r="BL778" s="128"/>
      <c r="BM778" s="54"/>
      <c r="BN778" s="28"/>
      <c r="BO778" s="121"/>
      <c r="BP778" s="132"/>
      <c r="BQ778" s="56"/>
      <c r="BR778" s="25"/>
      <c r="BS778" s="25"/>
      <c r="BU778" s="121"/>
      <c r="BV778" s="25"/>
      <c r="BW778" s="242"/>
      <c r="BX778" s="121"/>
      <c r="BY778" s="25"/>
      <c r="CA778" s="121"/>
      <c r="CB778" s="25"/>
      <c r="CD778" s="121"/>
      <c r="CF778" s="28"/>
      <c r="CH778" s="241"/>
      <c r="CI778" s="28"/>
      <c r="CK778" s="433"/>
      <c r="CM778" s="121"/>
      <c r="CN778" s="241"/>
      <c r="CO778" s="241"/>
      <c r="CP778" s="241"/>
      <c r="CQ778" s="725"/>
      <c r="CR778" s="241"/>
      <c r="CS778" s="433"/>
      <c r="CT778" s="241"/>
      <c r="CU778" s="241"/>
      <c r="CV778" s="241"/>
      <c r="CW778" s="54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436"/>
      <c r="FJ778" s="668"/>
      <c r="FK778" s="668"/>
      <c r="FL778" s="668"/>
      <c r="FM778" s="668"/>
      <c r="FN778" s="668"/>
      <c r="FO778" s="668"/>
      <c r="FP778" s="668"/>
      <c r="FQ778" s="668"/>
      <c r="FR778" s="668"/>
      <c r="FS778" s="433"/>
      <c r="FT778" s="433"/>
      <c r="FU778" s="433"/>
      <c r="FV778" s="433"/>
      <c r="FW778" s="433"/>
      <c r="FX778" s="433"/>
      <c r="FY778" s="433"/>
      <c r="FZ778" s="433"/>
      <c r="GA778" s="433"/>
      <c r="GB778" s="433"/>
      <c r="GC778" s="433"/>
      <c r="GD778" s="433"/>
      <c r="GE778" s="433"/>
      <c r="GF778" s="433"/>
      <c r="GG778" s="255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436"/>
      <c r="HJ778" s="65"/>
      <c r="HK778" s="436"/>
      <c r="HL778" s="37"/>
      <c r="HM778" s="65"/>
      <c r="HN778" s="436"/>
      <c r="HO778" s="134"/>
      <c r="HP778" s="25"/>
      <c r="HQ778" s="436"/>
      <c r="HR778" s="45"/>
      <c r="HS778" s="29"/>
      <c r="HT778" s="25"/>
      <c r="HU778" s="25"/>
      <c r="HV778" s="25"/>
      <c r="HX778" s="432"/>
      <c r="IG778" s="432"/>
      <c r="IH778" s="432"/>
      <c r="II778" s="432"/>
      <c r="IJ778" s="432"/>
      <c r="IK778" s="432"/>
      <c r="IL778" s="432"/>
      <c r="IM778" s="432"/>
      <c r="IN778" s="432"/>
      <c r="IO778" s="432"/>
      <c r="IP778" s="432"/>
      <c r="IQ778" s="432"/>
      <c r="IR778" s="432"/>
      <c r="IS778" s="432"/>
      <c r="IT778" s="432"/>
      <c r="IU778" s="432"/>
      <c r="IV778" s="432"/>
      <c r="IW778" s="432"/>
      <c r="IX778" s="432"/>
      <c r="IY778" s="432"/>
      <c r="IZ778" s="432"/>
      <c r="JA778" s="432"/>
      <c r="JB778" s="432"/>
      <c r="JC778" s="432"/>
      <c r="JD778" s="432"/>
      <c r="JE778" s="432"/>
      <c r="JF778" s="432"/>
      <c r="JG778" s="432"/>
      <c r="JH778" s="432"/>
      <c r="JI778" s="432"/>
      <c r="JJ778" s="432"/>
      <c r="JK778" s="432"/>
      <c r="JL778" s="432"/>
      <c r="JM778" s="432"/>
      <c r="JN778" s="432"/>
      <c r="JO778" s="432"/>
      <c r="JP778" s="432"/>
      <c r="JQ778" s="432"/>
      <c r="JR778" s="432"/>
      <c r="JS778" s="432"/>
      <c r="JT778" s="432"/>
      <c r="JU778" s="432"/>
    </row>
    <row r="779" spans="1:281" s="27" customFormat="1" ht="15" hidden="1" customHeight="1" x14ac:dyDescent="0.25">
      <c r="A779" s="432"/>
      <c r="B779" s="242"/>
      <c r="C779" s="29"/>
      <c r="D779" s="25"/>
      <c r="E779" s="29"/>
      <c r="F779" s="25"/>
      <c r="G779" s="121"/>
      <c r="I779" s="29"/>
      <c r="K779" s="52"/>
      <c r="M779" s="25"/>
      <c r="N779" s="55"/>
      <c r="P779" s="29"/>
      <c r="R779" s="29"/>
      <c r="T779" s="21"/>
      <c r="U779" s="21"/>
      <c r="V779" s="83"/>
      <c r="W779" s="83"/>
      <c r="X779" s="21"/>
      <c r="Y779" s="83"/>
      <c r="Z779" s="83"/>
      <c r="AA779" s="21"/>
      <c r="AB779" s="83"/>
      <c r="AC779" s="83"/>
      <c r="AD779" s="21"/>
      <c r="AE779" s="83"/>
      <c r="AF779" s="83"/>
      <c r="AG779" s="21"/>
      <c r="AH779" s="83"/>
      <c r="AI779" s="83"/>
      <c r="AJ779" s="21"/>
      <c r="AK779" s="83"/>
      <c r="AL779" s="83"/>
      <c r="AM779" s="21"/>
      <c r="AN779" s="83"/>
      <c r="AO779" s="83"/>
      <c r="AP779" s="21"/>
      <c r="AQ779" s="83"/>
      <c r="AR779" s="83"/>
      <c r="AS779" s="21"/>
      <c r="AT779" s="25"/>
      <c r="AU779" s="25"/>
      <c r="AV779" s="29"/>
      <c r="AW779" s="25"/>
      <c r="AX779" s="128"/>
      <c r="AY779" s="57"/>
      <c r="AZ779" s="6"/>
      <c r="BA779" s="54"/>
      <c r="BB779" s="54"/>
      <c r="BC779" s="6"/>
      <c r="BD779" s="54"/>
      <c r="BE779" s="54"/>
      <c r="BF779" s="121"/>
      <c r="BG779" s="54"/>
      <c r="BH779" s="28"/>
      <c r="BI779" s="128"/>
      <c r="BJ779" s="54"/>
      <c r="BK779" s="28"/>
      <c r="BL779" s="128"/>
      <c r="BM779" s="54"/>
      <c r="BN779" s="28"/>
      <c r="BO779" s="121"/>
      <c r="BP779" s="132"/>
      <c r="BQ779" s="56"/>
      <c r="BR779" s="25"/>
      <c r="BS779" s="25"/>
      <c r="BU779" s="121"/>
      <c r="BV779" s="25"/>
      <c r="BW779" s="242"/>
      <c r="BX779" s="121"/>
      <c r="BY779" s="25"/>
      <c r="CA779" s="121"/>
      <c r="CB779" s="25"/>
      <c r="CD779" s="121"/>
      <c r="CF779" s="28"/>
      <c r="CH779" s="241"/>
      <c r="CI779" s="28"/>
      <c r="CK779" s="433"/>
      <c r="CM779" s="121"/>
      <c r="CN779" s="241"/>
      <c r="CO779" s="241"/>
      <c r="CP779" s="241"/>
      <c r="CQ779" s="725"/>
      <c r="CR779" s="241"/>
      <c r="CS779" s="433"/>
      <c r="CT779" s="241"/>
      <c r="CU779" s="241"/>
      <c r="CV779" s="241"/>
      <c r="CW779" s="54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1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436"/>
      <c r="FJ779" s="668"/>
      <c r="FK779" s="668"/>
      <c r="FL779" s="668"/>
      <c r="FM779" s="668"/>
      <c r="FN779" s="668"/>
      <c r="FO779" s="668"/>
      <c r="FP779" s="668"/>
      <c r="FQ779" s="668"/>
      <c r="FR779" s="668"/>
      <c r="FS779" s="433"/>
      <c r="FT779" s="433"/>
      <c r="FU779" s="433"/>
      <c r="FV779" s="433"/>
      <c r="FW779" s="433"/>
      <c r="FX779" s="433"/>
      <c r="FY779" s="433"/>
      <c r="FZ779" s="433"/>
      <c r="GA779" s="433"/>
      <c r="GB779" s="433"/>
      <c r="GC779" s="433"/>
      <c r="GD779" s="433"/>
      <c r="GE779" s="433"/>
      <c r="GF779" s="433"/>
      <c r="GG779" s="25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436"/>
      <c r="HJ779" s="65"/>
      <c r="HK779" s="436"/>
      <c r="HL779" s="37"/>
      <c r="HM779" s="65"/>
      <c r="HN779" s="436"/>
      <c r="HO779" s="134"/>
      <c r="HP779" s="25"/>
      <c r="HQ779" s="436"/>
      <c r="HR779" s="45"/>
      <c r="HS779" s="29"/>
      <c r="HT779" s="25"/>
      <c r="HU779" s="25"/>
      <c r="HV779" s="25"/>
      <c r="HX779" s="432"/>
      <c r="IG779" s="432"/>
      <c r="IH779" s="432"/>
      <c r="II779" s="432"/>
      <c r="IJ779" s="432"/>
      <c r="IK779" s="432"/>
      <c r="IL779" s="432"/>
      <c r="IM779" s="432"/>
      <c r="IN779" s="432"/>
      <c r="IO779" s="432"/>
      <c r="IP779" s="432"/>
      <c r="IQ779" s="432"/>
      <c r="IR779" s="432"/>
      <c r="IS779" s="432"/>
      <c r="IT779" s="432"/>
      <c r="IU779" s="432"/>
      <c r="IV779" s="432"/>
      <c r="IW779" s="432"/>
      <c r="IX779" s="432"/>
      <c r="IY779" s="432"/>
      <c r="IZ779" s="432"/>
      <c r="JA779" s="432"/>
      <c r="JB779" s="432"/>
      <c r="JC779" s="432"/>
      <c r="JD779" s="432"/>
      <c r="JE779" s="432"/>
      <c r="JF779" s="432"/>
      <c r="JG779" s="432"/>
      <c r="JH779" s="432"/>
      <c r="JI779" s="432"/>
      <c r="JJ779" s="432"/>
      <c r="JK779" s="432"/>
      <c r="JL779" s="432"/>
      <c r="JM779" s="432"/>
      <c r="JN779" s="432"/>
      <c r="JO779" s="432"/>
      <c r="JP779" s="432"/>
      <c r="JQ779" s="432"/>
      <c r="JR779" s="432"/>
      <c r="JS779" s="432"/>
      <c r="JT779" s="432"/>
      <c r="JU779" s="432"/>
    </row>
    <row r="780" spans="1:281" s="27" customFormat="1" ht="15" hidden="1" customHeight="1" x14ac:dyDescent="0.25">
      <c r="A780" s="432"/>
      <c r="B780" s="242"/>
      <c r="C780" s="29"/>
      <c r="D780" s="25"/>
      <c r="E780" s="29"/>
      <c r="F780" s="25"/>
      <c r="G780" s="121"/>
      <c r="I780" s="29"/>
      <c r="K780" s="52"/>
      <c r="M780" s="25"/>
      <c r="N780" s="55"/>
      <c r="P780" s="29"/>
      <c r="R780" s="29"/>
      <c r="T780" s="21"/>
      <c r="U780" s="21"/>
      <c r="V780" s="83"/>
      <c r="W780" s="83"/>
      <c r="X780" s="21"/>
      <c r="Y780" s="83"/>
      <c r="Z780" s="83"/>
      <c r="AA780" s="21"/>
      <c r="AB780" s="83"/>
      <c r="AC780" s="83"/>
      <c r="AD780" s="21"/>
      <c r="AE780" s="83"/>
      <c r="AF780" s="83"/>
      <c r="AG780" s="21"/>
      <c r="AH780" s="83"/>
      <c r="AI780" s="83"/>
      <c r="AJ780" s="21"/>
      <c r="AK780" s="83"/>
      <c r="AL780" s="83"/>
      <c r="AM780" s="21"/>
      <c r="AN780" s="83"/>
      <c r="AO780" s="83"/>
      <c r="AP780" s="21"/>
      <c r="AQ780" s="83"/>
      <c r="AR780" s="83"/>
      <c r="AS780" s="21"/>
      <c r="AT780" s="25"/>
      <c r="AU780" s="25"/>
      <c r="AV780" s="29"/>
      <c r="AW780" s="25"/>
      <c r="AX780" s="128"/>
      <c r="AY780" s="57"/>
      <c r="AZ780" s="6"/>
      <c r="BA780" s="54"/>
      <c r="BB780" s="54"/>
      <c r="BC780" s="6"/>
      <c r="BD780" s="54"/>
      <c r="BE780" s="54"/>
      <c r="BF780" s="121"/>
      <c r="BG780" s="54"/>
      <c r="BH780" s="28"/>
      <c r="BI780" s="128"/>
      <c r="BJ780" s="54"/>
      <c r="BK780" s="28"/>
      <c r="BL780" s="128"/>
      <c r="BM780" s="54"/>
      <c r="BN780" s="28"/>
      <c r="BO780" s="121"/>
      <c r="BP780" s="132"/>
      <c r="BQ780" s="56"/>
      <c r="BR780" s="25"/>
      <c r="BS780" s="25"/>
      <c r="BU780" s="121"/>
      <c r="BV780" s="25"/>
      <c r="BW780" s="242"/>
      <c r="BX780" s="121"/>
      <c r="BY780" s="25"/>
      <c r="CA780" s="121"/>
      <c r="CB780" s="25"/>
      <c r="CD780" s="121"/>
      <c r="CF780" s="28"/>
      <c r="CH780" s="241"/>
      <c r="CI780" s="28"/>
      <c r="CK780" s="433"/>
      <c r="CM780" s="121"/>
      <c r="CN780" s="241"/>
      <c r="CO780" s="241"/>
      <c r="CP780" s="241"/>
      <c r="CQ780" s="725"/>
      <c r="CR780" s="241"/>
      <c r="CS780" s="433"/>
      <c r="CT780" s="241"/>
      <c r="CU780" s="241"/>
      <c r="CV780" s="241"/>
      <c r="CW780" s="54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1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436"/>
      <c r="FJ780" s="668"/>
      <c r="FK780" s="668"/>
      <c r="FL780" s="668"/>
      <c r="FM780" s="668"/>
      <c r="FN780" s="668"/>
      <c r="FO780" s="668"/>
      <c r="FP780" s="668"/>
      <c r="FQ780" s="668"/>
      <c r="FR780" s="668"/>
      <c r="FS780" s="433"/>
      <c r="FT780" s="433"/>
      <c r="FU780" s="433"/>
      <c r="FV780" s="433"/>
      <c r="FW780" s="433"/>
      <c r="FX780" s="433"/>
      <c r="FY780" s="433"/>
      <c r="FZ780" s="433"/>
      <c r="GA780" s="433"/>
      <c r="GB780" s="433"/>
      <c r="GC780" s="433"/>
      <c r="GD780" s="433"/>
      <c r="GE780" s="433"/>
      <c r="GF780" s="433"/>
      <c r="GG780" s="255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436"/>
      <c r="HJ780" s="65"/>
      <c r="HK780" s="436"/>
      <c r="HL780" s="37"/>
      <c r="HM780" s="65"/>
      <c r="HN780" s="436"/>
      <c r="HO780" s="134"/>
      <c r="HP780" s="25"/>
      <c r="HQ780" s="436"/>
      <c r="HR780" s="45"/>
      <c r="HS780" s="29"/>
      <c r="HT780" s="25"/>
      <c r="HU780" s="25"/>
      <c r="HV780" s="25"/>
      <c r="HX780" s="432"/>
      <c r="IG780" s="432"/>
      <c r="IH780" s="432"/>
      <c r="II780" s="432"/>
      <c r="IJ780" s="432"/>
      <c r="IK780" s="432"/>
      <c r="IL780" s="432"/>
      <c r="IM780" s="432"/>
      <c r="IN780" s="432"/>
      <c r="IO780" s="432"/>
      <c r="IP780" s="432"/>
      <c r="IQ780" s="432"/>
      <c r="IR780" s="432"/>
      <c r="IS780" s="432"/>
      <c r="IT780" s="432"/>
      <c r="IU780" s="432"/>
      <c r="IV780" s="432"/>
      <c r="IW780" s="432"/>
      <c r="IX780" s="432"/>
      <c r="IY780" s="432"/>
      <c r="IZ780" s="432"/>
      <c r="JA780" s="432"/>
      <c r="JB780" s="432"/>
      <c r="JC780" s="432"/>
      <c r="JD780" s="432"/>
      <c r="JE780" s="432"/>
      <c r="JF780" s="432"/>
      <c r="JG780" s="432"/>
      <c r="JH780" s="432"/>
      <c r="JI780" s="432"/>
      <c r="JJ780" s="432"/>
      <c r="JK780" s="432"/>
      <c r="JL780" s="432"/>
      <c r="JM780" s="432"/>
      <c r="JN780" s="432"/>
      <c r="JO780" s="432"/>
      <c r="JP780" s="432"/>
      <c r="JQ780" s="432"/>
      <c r="JR780" s="432"/>
      <c r="JS780" s="432"/>
      <c r="JT780" s="432"/>
      <c r="JU780" s="432"/>
    </row>
    <row r="781" spans="1:281" s="27" customFormat="1" ht="15" hidden="1" customHeight="1" x14ac:dyDescent="0.25">
      <c r="A781" s="432"/>
      <c r="B781" s="242"/>
      <c r="C781" s="29"/>
      <c r="D781" s="25"/>
      <c r="E781" s="29"/>
      <c r="F781" s="25"/>
      <c r="G781" s="121"/>
      <c r="I781" s="29"/>
      <c r="K781" s="52"/>
      <c r="M781" s="25"/>
      <c r="N781" s="55"/>
      <c r="P781" s="29"/>
      <c r="R781" s="29"/>
      <c r="T781" s="21"/>
      <c r="U781" s="21"/>
      <c r="V781" s="83"/>
      <c r="W781" s="83"/>
      <c r="X781" s="21"/>
      <c r="Y781" s="83"/>
      <c r="Z781" s="83"/>
      <c r="AA781" s="21"/>
      <c r="AB781" s="83"/>
      <c r="AC781" s="83"/>
      <c r="AD781" s="21"/>
      <c r="AE781" s="83"/>
      <c r="AF781" s="83"/>
      <c r="AG781" s="21"/>
      <c r="AH781" s="83"/>
      <c r="AI781" s="83"/>
      <c r="AJ781" s="21"/>
      <c r="AK781" s="83"/>
      <c r="AL781" s="83"/>
      <c r="AM781" s="21"/>
      <c r="AN781" s="83"/>
      <c r="AO781" s="83"/>
      <c r="AP781" s="21"/>
      <c r="AQ781" s="83"/>
      <c r="AR781" s="83"/>
      <c r="AS781" s="21"/>
      <c r="AT781" s="25"/>
      <c r="AU781" s="25"/>
      <c r="AV781" s="29"/>
      <c r="AW781" s="25"/>
      <c r="AX781" s="128"/>
      <c r="AY781" s="57"/>
      <c r="AZ781" s="6"/>
      <c r="BA781" s="54"/>
      <c r="BB781" s="54"/>
      <c r="BC781" s="6"/>
      <c r="BD781" s="54"/>
      <c r="BE781" s="54"/>
      <c r="BF781" s="121"/>
      <c r="BG781" s="54"/>
      <c r="BH781" s="28"/>
      <c r="BI781" s="128"/>
      <c r="BJ781" s="54"/>
      <c r="BK781" s="28"/>
      <c r="BL781" s="128"/>
      <c r="BM781" s="54"/>
      <c r="BN781" s="28"/>
      <c r="BO781" s="121"/>
      <c r="BP781" s="132"/>
      <c r="BQ781" s="56"/>
      <c r="BR781" s="25"/>
      <c r="BS781" s="25"/>
      <c r="BU781" s="121"/>
      <c r="BV781" s="25"/>
      <c r="BW781" s="242"/>
      <c r="BX781" s="121"/>
      <c r="BY781" s="25"/>
      <c r="CA781" s="121"/>
      <c r="CB781" s="25"/>
      <c r="CD781" s="121"/>
      <c r="CF781" s="28"/>
      <c r="CH781" s="241"/>
      <c r="CI781" s="28"/>
      <c r="CK781" s="433"/>
      <c r="CM781" s="121"/>
      <c r="CN781" s="241"/>
      <c r="CO781" s="241"/>
      <c r="CP781" s="241"/>
      <c r="CQ781" s="725"/>
      <c r="CR781" s="241"/>
      <c r="CS781" s="433"/>
      <c r="CT781" s="241"/>
      <c r="CU781" s="241"/>
      <c r="CV781" s="241"/>
      <c r="CW781" s="54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1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436"/>
      <c r="FJ781" s="668"/>
      <c r="FK781" s="668"/>
      <c r="FL781" s="668"/>
      <c r="FM781" s="668"/>
      <c r="FN781" s="668"/>
      <c r="FO781" s="668"/>
      <c r="FP781" s="668"/>
      <c r="FQ781" s="668"/>
      <c r="FR781" s="668"/>
      <c r="FS781" s="433"/>
      <c r="FT781" s="433"/>
      <c r="FU781" s="433"/>
      <c r="FV781" s="433"/>
      <c r="FW781" s="433"/>
      <c r="FX781" s="433"/>
      <c r="FY781" s="433"/>
      <c r="FZ781" s="433"/>
      <c r="GA781" s="433"/>
      <c r="GB781" s="433"/>
      <c r="GC781" s="433"/>
      <c r="GD781" s="433"/>
      <c r="GE781" s="433"/>
      <c r="GF781" s="433"/>
      <c r="GG781" s="25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436"/>
      <c r="HJ781" s="65"/>
      <c r="HK781" s="436"/>
      <c r="HL781" s="37"/>
      <c r="HM781" s="65"/>
      <c r="HN781" s="436"/>
      <c r="HO781" s="134"/>
      <c r="HP781" s="25"/>
      <c r="HQ781" s="436"/>
      <c r="HR781" s="45"/>
      <c r="HS781" s="29"/>
      <c r="HT781" s="25"/>
      <c r="HU781" s="25"/>
      <c r="HV781" s="25"/>
      <c r="HX781" s="432"/>
      <c r="IG781" s="432"/>
      <c r="IH781" s="432"/>
      <c r="II781" s="432"/>
      <c r="IJ781" s="432"/>
      <c r="IK781" s="432"/>
      <c r="IL781" s="432"/>
      <c r="IM781" s="432"/>
      <c r="IN781" s="432"/>
      <c r="IO781" s="432"/>
      <c r="IP781" s="432"/>
      <c r="IQ781" s="432"/>
      <c r="IR781" s="432"/>
      <c r="IS781" s="432"/>
      <c r="IT781" s="432"/>
      <c r="IU781" s="432"/>
      <c r="IV781" s="432"/>
      <c r="IW781" s="432"/>
      <c r="IX781" s="432"/>
      <c r="IY781" s="432"/>
      <c r="IZ781" s="432"/>
      <c r="JA781" s="432"/>
      <c r="JB781" s="432"/>
      <c r="JC781" s="432"/>
      <c r="JD781" s="432"/>
      <c r="JE781" s="432"/>
      <c r="JF781" s="432"/>
      <c r="JG781" s="432"/>
      <c r="JH781" s="432"/>
      <c r="JI781" s="432"/>
      <c r="JJ781" s="432"/>
      <c r="JK781" s="432"/>
      <c r="JL781" s="432"/>
      <c r="JM781" s="432"/>
      <c r="JN781" s="432"/>
      <c r="JO781" s="432"/>
      <c r="JP781" s="432"/>
      <c r="JQ781" s="432"/>
      <c r="JR781" s="432"/>
      <c r="JS781" s="432"/>
      <c r="JT781" s="432"/>
      <c r="JU781" s="432"/>
    </row>
    <row r="782" spans="1:281" s="27" customFormat="1" ht="15" hidden="1" customHeight="1" x14ac:dyDescent="0.25">
      <c r="A782" s="432"/>
      <c r="B782" s="242"/>
      <c r="C782" s="29"/>
      <c r="D782" s="25"/>
      <c r="E782" s="29"/>
      <c r="F782" s="25"/>
      <c r="G782" s="121"/>
      <c r="I782" s="29"/>
      <c r="K782" s="52"/>
      <c r="M782" s="25"/>
      <c r="N782" s="55"/>
      <c r="P782" s="29"/>
      <c r="R782" s="29"/>
      <c r="T782" s="21"/>
      <c r="U782" s="21"/>
      <c r="V782" s="83"/>
      <c r="W782" s="83"/>
      <c r="X782" s="21"/>
      <c r="Y782" s="83"/>
      <c r="Z782" s="83"/>
      <c r="AA782" s="21"/>
      <c r="AB782" s="83"/>
      <c r="AC782" s="83"/>
      <c r="AD782" s="21"/>
      <c r="AE782" s="83"/>
      <c r="AF782" s="83"/>
      <c r="AG782" s="21"/>
      <c r="AH782" s="83"/>
      <c r="AI782" s="83"/>
      <c r="AJ782" s="21"/>
      <c r="AK782" s="83"/>
      <c r="AL782" s="83"/>
      <c r="AM782" s="21"/>
      <c r="AN782" s="83"/>
      <c r="AO782" s="83"/>
      <c r="AP782" s="21"/>
      <c r="AQ782" s="83"/>
      <c r="AR782" s="83"/>
      <c r="AS782" s="21"/>
      <c r="AT782" s="25"/>
      <c r="AU782" s="25"/>
      <c r="AV782" s="29"/>
      <c r="AW782" s="25"/>
      <c r="AX782" s="128"/>
      <c r="AY782" s="57"/>
      <c r="AZ782" s="6"/>
      <c r="BA782" s="54"/>
      <c r="BB782" s="54"/>
      <c r="BC782" s="6"/>
      <c r="BD782" s="54"/>
      <c r="BE782" s="54"/>
      <c r="BF782" s="121"/>
      <c r="BG782" s="54"/>
      <c r="BH782" s="28"/>
      <c r="BI782" s="128"/>
      <c r="BJ782" s="54"/>
      <c r="BK782" s="28"/>
      <c r="BL782" s="128"/>
      <c r="BM782" s="54"/>
      <c r="BN782" s="28"/>
      <c r="BO782" s="121"/>
      <c r="BP782" s="132"/>
      <c r="BQ782" s="56"/>
      <c r="BR782" s="25"/>
      <c r="BS782" s="25"/>
      <c r="BU782" s="121"/>
      <c r="BV782" s="25"/>
      <c r="BW782" s="242"/>
      <c r="BX782" s="121"/>
      <c r="BY782" s="25"/>
      <c r="CA782" s="121"/>
      <c r="CB782" s="25"/>
      <c r="CD782" s="121"/>
      <c r="CF782" s="28"/>
      <c r="CH782" s="241"/>
      <c r="CI782" s="28"/>
      <c r="CK782" s="433"/>
      <c r="CM782" s="121"/>
      <c r="CN782" s="241"/>
      <c r="CO782" s="241"/>
      <c r="CP782" s="241"/>
      <c r="CQ782" s="725"/>
      <c r="CR782" s="241"/>
      <c r="CS782" s="433"/>
      <c r="CT782" s="241"/>
      <c r="CU782" s="241"/>
      <c r="CV782" s="241"/>
      <c r="CW782" s="54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1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436"/>
      <c r="FJ782" s="668"/>
      <c r="FK782" s="668"/>
      <c r="FL782" s="668"/>
      <c r="FM782" s="668"/>
      <c r="FN782" s="668"/>
      <c r="FO782" s="668"/>
      <c r="FP782" s="668"/>
      <c r="FQ782" s="668"/>
      <c r="FR782" s="668"/>
      <c r="FS782" s="433"/>
      <c r="FT782" s="433"/>
      <c r="FU782" s="433"/>
      <c r="FV782" s="433"/>
      <c r="FW782" s="433"/>
      <c r="FX782" s="433"/>
      <c r="FY782" s="433"/>
      <c r="FZ782" s="433"/>
      <c r="GA782" s="433"/>
      <c r="GB782" s="433"/>
      <c r="GC782" s="433"/>
      <c r="GD782" s="433"/>
      <c r="GE782" s="433"/>
      <c r="GF782" s="433"/>
      <c r="GG782" s="255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436"/>
      <c r="HJ782" s="65"/>
      <c r="HK782" s="436"/>
      <c r="HL782" s="37"/>
      <c r="HM782" s="65"/>
      <c r="HN782" s="436"/>
      <c r="HO782" s="134"/>
      <c r="HP782" s="25"/>
      <c r="HQ782" s="436"/>
      <c r="HR782" s="45"/>
      <c r="HS782" s="29"/>
      <c r="HT782" s="25"/>
      <c r="HU782" s="25"/>
      <c r="HV782" s="25"/>
      <c r="HX782" s="432"/>
      <c r="IG782" s="432"/>
      <c r="IH782" s="432"/>
      <c r="II782" s="432"/>
      <c r="IJ782" s="432"/>
      <c r="IK782" s="432"/>
      <c r="IL782" s="432"/>
      <c r="IM782" s="432"/>
      <c r="IN782" s="432"/>
      <c r="IO782" s="432"/>
      <c r="IP782" s="432"/>
      <c r="IQ782" s="432"/>
      <c r="IR782" s="432"/>
      <c r="IS782" s="432"/>
      <c r="IT782" s="432"/>
      <c r="IU782" s="432"/>
      <c r="IV782" s="432"/>
      <c r="IW782" s="432"/>
      <c r="IX782" s="432"/>
      <c r="IY782" s="432"/>
      <c r="IZ782" s="432"/>
      <c r="JA782" s="432"/>
      <c r="JB782" s="432"/>
      <c r="JC782" s="432"/>
      <c r="JD782" s="432"/>
      <c r="JE782" s="432"/>
      <c r="JF782" s="432"/>
      <c r="JG782" s="432"/>
      <c r="JH782" s="432"/>
      <c r="JI782" s="432"/>
      <c r="JJ782" s="432"/>
      <c r="JK782" s="432"/>
      <c r="JL782" s="432"/>
      <c r="JM782" s="432"/>
      <c r="JN782" s="432"/>
      <c r="JO782" s="432"/>
      <c r="JP782" s="432"/>
      <c r="JQ782" s="432"/>
      <c r="JR782" s="432"/>
      <c r="JS782" s="432"/>
      <c r="JT782" s="432"/>
      <c r="JU782" s="432"/>
    </row>
    <row r="783" spans="1:281" s="27" customFormat="1" ht="15" hidden="1" customHeight="1" x14ac:dyDescent="0.25">
      <c r="A783" s="432"/>
      <c r="B783" s="242"/>
      <c r="C783" s="29"/>
      <c r="D783" s="25"/>
      <c r="E783" s="29"/>
      <c r="F783" s="25"/>
      <c r="G783" s="121"/>
      <c r="I783" s="29"/>
      <c r="K783" s="52"/>
      <c r="M783" s="25"/>
      <c r="N783" s="55"/>
      <c r="P783" s="29"/>
      <c r="R783" s="29"/>
      <c r="T783" s="21"/>
      <c r="U783" s="21"/>
      <c r="V783" s="83"/>
      <c r="W783" s="83"/>
      <c r="X783" s="21"/>
      <c r="Y783" s="83"/>
      <c r="Z783" s="83"/>
      <c r="AA783" s="21"/>
      <c r="AB783" s="83"/>
      <c r="AC783" s="83"/>
      <c r="AD783" s="21"/>
      <c r="AE783" s="83"/>
      <c r="AF783" s="83"/>
      <c r="AG783" s="21"/>
      <c r="AH783" s="83"/>
      <c r="AI783" s="83"/>
      <c r="AJ783" s="21"/>
      <c r="AK783" s="83"/>
      <c r="AL783" s="83"/>
      <c r="AM783" s="21"/>
      <c r="AN783" s="83"/>
      <c r="AO783" s="83"/>
      <c r="AP783" s="21"/>
      <c r="AQ783" s="83"/>
      <c r="AR783" s="83"/>
      <c r="AS783" s="21"/>
      <c r="AT783" s="25"/>
      <c r="AU783" s="25"/>
      <c r="AV783" s="29"/>
      <c r="AW783" s="25"/>
      <c r="AX783" s="128"/>
      <c r="AY783" s="57"/>
      <c r="AZ783" s="6"/>
      <c r="BA783" s="54"/>
      <c r="BB783" s="54"/>
      <c r="BC783" s="6"/>
      <c r="BD783" s="54"/>
      <c r="BE783" s="54"/>
      <c r="BF783" s="121"/>
      <c r="BG783" s="54"/>
      <c r="BH783" s="28"/>
      <c r="BI783" s="128"/>
      <c r="BJ783" s="54"/>
      <c r="BK783" s="28"/>
      <c r="BL783" s="128"/>
      <c r="BM783" s="54"/>
      <c r="BN783" s="28"/>
      <c r="BO783" s="121"/>
      <c r="BP783" s="132"/>
      <c r="BQ783" s="56"/>
      <c r="BR783" s="25"/>
      <c r="BS783" s="25"/>
      <c r="BU783" s="121"/>
      <c r="BV783" s="25"/>
      <c r="BW783" s="242"/>
      <c r="BX783" s="121"/>
      <c r="BY783" s="25"/>
      <c r="CA783" s="121"/>
      <c r="CB783" s="25"/>
      <c r="CD783" s="121"/>
      <c r="CF783" s="28"/>
      <c r="CH783" s="241"/>
      <c r="CI783" s="28"/>
      <c r="CK783" s="433"/>
      <c r="CM783" s="121"/>
      <c r="CN783" s="241"/>
      <c r="CO783" s="241"/>
      <c r="CP783" s="241"/>
      <c r="CQ783" s="725"/>
      <c r="CR783" s="241"/>
      <c r="CS783" s="433"/>
      <c r="CT783" s="241"/>
      <c r="CU783" s="241"/>
      <c r="CV783" s="241"/>
      <c r="CW783" s="54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1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436"/>
      <c r="FJ783" s="668"/>
      <c r="FK783" s="668"/>
      <c r="FL783" s="668"/>
      <c r="FM783" s="668"/>
      <c r="FN783" s="668"/>
      <c r="FO783" s="668"/>
      <c r="FP783" s="668"/>
      <c r="FQ783" s="668"/>
      <c r="FR783" s="668"/>
      <c r="FS783" s="433"/>
      <c r="FT783" s="433"/>
      <c r="FU783" s="433"/>
      <c r="FV783" s="433"/>
      <c r="FW783" s="433"/>
      <c r="FX783" s="433"/>
      <c r="FY783" s="433"/>
      <c r="FZ783" s="433"/>
      <c r="GA783" s="433"/>
      <c r="GB783" s="433"/>
      <c r="GC783" s="433"/>
      <c r="GD783" s="433"/>
      <c r="GE783" s="433"/>
      <c r="GF783" s="433"/>
      <c r="GG783" s="25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436"/>
      <c r="HJ783" s="65"/>
      <c r="HK783" s="436"/>
      <c r="HL783" s="37"/>
      <c r="HM783" s="65"/>
      <c r="HN783" s="436"/>
      <c r="HO783" s="134"/>
      <c r="HP783" s="25"/>
      <c r="HQ783" s="436"/>
      <c r="HR783" s="45"/>
      <c r="HS783" s="29"/>
      <c r="HT783" s="25"/>
      <c r="HU783" s="25"/>
      <c r="HV783" s="25"/>
      <c r="HX783" s="432"/>
      <c r="IG783" s="432"/>
      <c r="IH783" s="432"/>
      <c r="II783" s="432"/>
      <c r="IJ783" s="432"/>
      <c r="IK783" s="432"/>
      <c r="IL783" s="432"/>
      <c r="IM783" s="432"/>
      <c r="IN783" s="432"/>
      <c r="IO783" s="432"/>
      <c r="IP783" s="432"/>
      <c r="IQ783" s="432"/>
      <c r="IR783" s="432"/>
      <c r="IS783" s="432"/>
      <c r="IT783" s="432"/>
      <c r="IU783" s="432"/>
      <c r="IV783" s="432"/>
      <c r="IW783" s="432"/>
      <c r="IX783" s="432"/>
      <c r="IY783" s="432"/>
      <c r="IZ783" s="432"/>
      <c r="JA783" s="432"/>
      <c r="JB783" s="432"/>
      <c r="JC783" s="432"/>
      <c r="JD783" s="432"/>
      <c r="JE783" s="432"/>
      <c r="JF783" s="432"/>
      <c r="JG783" s="432"/>
      <c r="JH783" s="432"/>
      <c r="JI783" s="432"/>
      <c r="JJ783" s="432"/>
      <c r="JK783" s="432"/>
      <c r="JL783" s="432"/>
      <c r="JM783" s="432"/>
      <c r="JN783" s="432"/>
      <c r="JO783" s="432"/>
      <c r="JP783" s="432"/>
      <c r="JQ783" s="432"/>
      <c r="JR783" s="432"/>
      <c r="JS783" s="432"/>
      <c r="JT783" s="432"/>
      <c r="JU783" s="432"/>
    </row>
    <row r="784" spans="1:281" s="27" customFormat="1" ht="15" hidden="1" customHeight="1" x14ac:dyDescent="0.25">
      <c r="A784" s="432"/>
      <c r="B784" s="242"/>
      <c r="C784" s="29"/>
      <c r="D784" s="25"/>
      <c r="E784" s="29"/>
      <c r="F784" s="25"/>
      <c r="G784" s="121"/>
      <c r="I784" s="29"/>
      <c r="K784" s="52"/>
      <c r="M784" s="25"/>
      <c r="N784" s="55"/>
      <c r="P784" s="29"/>
      <c r="R784" s="29"/>
      <c r="T784" s="21"/>
      <c r="U784" s="21"/>
      <c r="V784" s="83"/>
      <c r="W784" s="83"/>
      <c r="X784" s="21"/>
      <c r="Y784" s="83"/>
      <c r="Z784" s="83"/>
      <c r="AA784" s="21"/>
      <c r="AB784" s="83"/>
      <c r="AC784" s="83"/>
      <c r="AD784" s="21"/>
      <c r="AE784" s="83"/>
      <c r="AF784" s="83"/>
      <c r="AG784" s="21"/>
      <c r="AH784" s="83"/>
      <c r="AI784" s="83"/>
      <c r="AJ784" s="21"/>
      <c r="AK784" s="83"/>
      <c r="AL784" s="83"/>
      <c r="AM784" s="21"/>
      <c r="AN784" s="83"/>
      <c r="AO784" s="83"/>
      <c r="AP784" s="21"/>
      <c r="AQ784" s="83"/>
      <c r="AR784" s="83"/>
      <c r="AS784" s="21"/>
      <c r="AT784" s="25"/>
      <c r="AU784" s="25"/>
      <c r="AV784" s="29"/>
      <c r="AW784" s="25"/>
      <c r="AX784" s="128"/>
      <c r="AY784" s="57"/>
      <c r="AZ784" s="6"/>
      <c r="BA784" s="54"/>
      <c r="BB784" s="54"/>
      <c r="BC784" s="6"/>
      <c r="BD784" s="54"/>
      <c r="BE784" s="54"/>
      <c r="BF784" s="121"/>
      <c r="BG784" s="54"/>
      <c r="BH784" s="28"/>
      <c r="BI784" s="128"/>
      <c r="BJ784" s="54"/>
      <c r="BK784" s="28"/>
      <c r="BL784" s="128"/>
      <c r="BM784" s="54"/>
      <c r="BN784" s="28"/>
      <c r="BO784" s="121"/>
      <c r="BP784" s="132"/>
      <c r="BQ784" s="56"/>
      <c r="BR784" s="25"/>
      <c r="BS784" s="25"/>
      <c r="BU784" s="121"/>
      <c r="BV784" s="25"/>
      <c r="BW784" s="242"/>
      <c r="BX784" s="121"/>
      <c r="BY784" s="25"/>
      <c r="CA784" s="121"/>
      <c r="CB784" s="25"/>
      <c r="CD784" s="121"/>
      <c r="CF784" s="28"/>
      <c r="CH784" s="241"/>
      <c r="CI784" s="28"/>
      <c r="CK784" s="433"/>
      <c r="CM784" s="121"/>
      <c r="CN784" s="241"/>
      <c r="CO784" s="241"/>
      <c r="CP784" s="241"/>
      <c r="CQ784" s="725"/>
      <c r="CR784" s="241"/>
      <c r="CS784" s="433"/>
      <c r="CT784" s="241"/>
      <c r="CU784" s="241"/>
      <c r="CV784" s="241"/>
      <c r="CW784" s="54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1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436"/>
      <c r="FJ784" s="668"/>
      <c r="FK784" s="668"/>
      <c r="FL784" s="668"/>
      <c r="FM784" s="668"/>
      <c r="FN784" s="668"/>
      <c r="FO784" s="668"/>
      <c r="FP784" s="668"/>
      <c r="FQ784" s="668"/>
      <c r="FR784" s="668"/>
      <c r="FS784" s="433"/>
      <c r="FT784" s="433"/>
      <c r="FU784" s="433"/>
      <c r="FV784" s="433"/>
      <c r="FW784" s="433"/>
      <c r="FX784" s="433"/>
      <c r="FY784" s="433"/>
      <c r="FZ784" s="433"/>
      <c r="GA784" s="433"/>
      <c r="GB784" s="433"/>
      <c r="GC784" s="433"/>
      <c r="GD784" s="433"/>
      <c r="GE784" s="433"/>
      <c r="GF784" s="433"/>
      <c r="GG784" s="25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436"/>
      <c r="HJ784" s="65"/>
      <c r="HK784" s="436"/>
      <c r="HL784" s="37"/>
      <c r="HM784" s="65"/>
      <c r="HN784" s="436"/>
      <c r="HO784" s="134"/>
      <c r="HP784" s="25"/>
      <c r="HQ784" s="436"/>
      <c r="HR784" s="45"/>
      <c r="HS784" s="29"/>
      <c r="HT784" s="25"/>
      <c r="HU784" s="25"/>
      <c r="HV784" s="25"/>
      <c r="HX784" s="432"/>
      <c r="IG784" s="432"/>
      <c r="IH784" s="432"/>
      <c r="II784" s="432"/>
      <c r="IJ784" s="432"/>
      <c r="IK784" s="432"/>
      <c r="IL784" s="432"/>
      <c r="IM784" s="432"/>
      <c r="IN784" s="432"/>
      <c r="IO784" s="432"/>
      <c r="IP784" s="432"/>
      <c r="IQ784" s="432"/>
      <c r="IR784" s="432"/>
      <c r="IS784" s="432"/>
      <c r="IT784" s="432"/>
      <c r="IU784" s="432"/>
      <c r="IV784" s="432"/>
      <c r="IW784" s="432"/>
      <c r="IX784" s="432"/>
      <c r="IY784" s="432"/>
      <c r="IZ784" s="432"/>
      <c r="JA784" s="432"/>
      <c r="JB784" s="432"/>
      <c r="JC784" s="432"/>
      <c r="JD784" s="432"/>
      <c r="JE784" s="432"/>
      <c r="JF784" s="432"/>
      <c r="JG784" s="432"/>
      <c r="JH784" s="432"/>
      <c r="JI784" s="432"/>
      <c r="JJ784" s="432"/>
      <c r="JK784" s="432"/>
      <c r="JL784" s="432"/>
      <c r="JM784" s="432"/>
      <c r="JN784" s="432"/>
      <c r="JO784" s="432"/>
      <c r="JP784" s="432"/>
      <c r="JQ784" s="432"/>
      <c r="JR784" s="432"/>
      <c r="JS784" s="432"/>
      <c r="JT784" s="432"/>
      <c r="JU784" s="432"/>
    </row>
    <row r="785" spans="1:281" s="27" customFormat="1" ht="15" hidden="1" customHeight="1" x14ac:dyDescent="0.25">
      <c r="A785" s="432"/>
      <c r="B785" s="242"/>
      <c r="C785" s="29"/>
      <c r="D785" s="25"/>
      <c r="E785" s="29"/>
      <c r="F785" s="25"/>
      <c r="G785" s="121"/>
      <c r="I785" s="29"/>
      <c r="K785" s="52"/>
      <c r="M785" s="25"/>
      <c r="N785" s="55"/>
      <c r="P785" s="29"/>
      <c r="R785" s="29"/>
      <c r="T785" s="21"/>
      <c r="U785" s="21"/>
      <c r="V785" s="83"/>
      <c r="W785" s="83"/>
      <c r="X785" s="21"/>
      <c r="Y785" s="83"/>
      <c r="Z785" s="83"/>
      <c r="AA785" s="21"/>
      <c r="AB785" s="83"/>
      <c r="AC785" s="83"/>
      <c r="AD785" s="21"/>
      <c r="AE785" s="83"/>
      <c r="AF785" s="83"/>
      <c r="AG785" s="21"/>
      <c r="AH785" s="83"/>
      <c r="AI785" s="83"/>
      <c r="AJ785" s="21"/>
      <c r="AK785" s="83"/>
      <c r="AL785" s="83"/>
      <c r="AM785" s="21"/>
      <c r="AN785" s="83"/>
      <c r="AO785" s="83"/>
      <c r="AP785" s="21"/>
      <c r="AQ785" s="83"/>
      <c r="AR785" s="83"/>
      <c r="AS785" s="21"/>
      <c r="AT785" s="25"/>
      <c r="AU785" s="25"/>
      <c r="AV785" s="29"/>
      <c r="AW785" s="25"/>
      <c r="AX785" s="128"/>
      <c r="AY785" s="57"/>
      <c r="AZ785" s="6"/>
      <c r="BA785" s="54"/>
      <c r="BB785" s="54"/>
      <c r="BC785" s="6"/>
      <c r="BD785" s="54"/>
      <c r="BE785" s="54"/>
      <c r="BF785" s="121"/>
      <c r="BG785" s="54"/>
      <c r="BH785" s="28"/>
      <c r="BI785" s="128"/>
      <c r="BJ785" s="54"/>
      <c r="BK785" s="28"/>
      <c r="BL785" s="128"/>
      <c r="BM785" s="54"/>
      <c r="BN785" s="28"/>
      <c r="BO785" s="121"/>
      <c r="BP785" s="132"/>
      <c r="BQ785" s="56"/>
      <c r="BR785" s="25"/>
      <c r="BS785" s="25"/>
      <c r="BU785" s="121"/>
      <c r="BV785" s="25"/>
      <c r="BW785" s="242"/>
      <c r="BX785" s="121"/>
      <c r="BY785" s="25"/>
      <c r="CA785" s="121"/>
      <c r="CB785" s="25"/>
      <c r="CD785" s="121"/>
      <c r="CF785" s="28"/>
      <c r="CH785" s="241"/>
      <c r="CI785" s="28"/>
      <c r="CK785" s="433"/>
      <c r="CM785" s="121"/>
      <c r="CN785" s="241"/>
      <c r="CO785" s="241"/>
      <c r="CP785" s="241"/>
      <c r="CQ785" s="725"/>
      <c r="CR785" s="241"/>
      <c r="CS785" s="433"/>
      <c r="CT785" s="241"/>
      <c r="CU785" s="241"/>
      <c r="CV785" s="241"/>
      <c r="CW785" s="54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436"/>
      <c r="FJ785" s="668"/>
      <c r="FK785" s="668"/>
      <c r="FL785" s="668"/>
      <c r="FM785" s="668"/>
      <c r="FN785" s="668"/>
      <c r="FO785" s="668"/>
      <c r="FP785" s="668"/>
      <c r="FQ785" s="668"/>
      <c r="FR785" s="668"/>
      <c r="FS785" s="433"/>
      <c r="FT785" s="433"/>
      <c r="FU785" s="433"/>
      <c r="FV785" s="433"/>
      <c r="FW785" s="433"/>
      <c r="FX785" s="433"/>
      <c r="FY785" s="433"/>
      <c r="FZ785" s="433"/>
      <c r="GA785" s="433"/>
      <c r="GB785" s="433"/>
      <c r="GC785" s="433"/>
      <c r="GD785" s="433"/>
      <c r="GE785" s="433"/>
      <c r="GF785" s="433"/>
      <c r="GG785" s="255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436"/>
      <c r="HJ785" s="65"/>
      <c r="HK785" s="436"/>
      <c r="HL785" s="37"/>
      <c r="HM785" s="65"/>
      <c r="HN785" s="436"/>
      <c r="HO785" s="134"/>
      <c r="HP785" s="25"/>
      <c r="HQ785" s="436"/>
      <c r="HR785" s="45"/>
      <c r="HS785" s="29"/>
      <c r="HT785" s="25"/>
      <c r="HU785" s="25"/>
      <c r="HV785" s="25"/>
      <c r="HX785" s="432"/>
      <c r="IG785" s="432"/>
      <c r="IH785" s="432"/>
      <c r="II785" s="432"/>
      <c r="IJ785" s="432"/>
      <c r="IK785" s="432"/>
      <c r="IL785" s="432"/>
      <c r="IM785" s="432"/>
      <c r="IN785" s="432"/>
      <c r="IO785" s="432"/>
      <c r="IP785" s="432"/>
      <c r="IQ785" s="432"/>
      <c r="IR785" s="432"/>
      <c r="IS785" s="432"/>
      <c r="IT785" s="432"/>
      <c r="IU785" s="432"/>
      <c r="IV785" s="432"/>
      <c r="IW785" s="432"/>
      <c r="IX785" s="432"/>
      <c r="IY785" s="432"/>
      <c r="IZ785" s="432"/>
      <c r="JA785" s="432"/>
      <c r="JB785" s="432"/>
      <c r="JC785" s="432"/>
      <c r="JD785" s="432"/>
      <c r="JE785" s="432"/>
      <c r="JF785" s="432"/>
      <c r="JG785" s="432"/>
      <c r="JH785" s="432"/>
      <c r="JI785" s="432"/>
      <c r="JJ785" s="432"/>
      <c r="JK785" s="432"/>
      <c r="JL785" s="432"/>
      <c r="JM785" s="432"/>
      <c r="JN785" s="432"/>
      <c r="JO785" s="432"/>
      <c r="JP785" s="432"/>
      <c r="JQ785" s="432"/>
      <c r="JR785" s="432"/>
      <c r="JS785" s="432"/>
      <c r="JT785" s="432"/>
      <c r="JU785" s="432"/>
    </row>
    <row r="786" spans="1:281" s="27" customFormat="1" ht="15" hidden="1" customHeight="1" x14ac:dyDescent="0.25">
      <c r="A786" s="432"/>
      <c r="B786" s="242"/>
      <c r="C786" s="29"/>
      <c r="D786" s="25"/>
      <c r="E786" s="29"/>
      <c r="F786" s="25"/>
      <c r="G786" s="121"/>
      <c r="I786" s="29"/>
      <c r="K786" s="52"/>
      <c r="M786" s="25"/>
      <c r="N786" s="55"/>
      <c r="P786" s="29"/>
      <c r="R786" s="29"/>
      <c r="T786" s="21"/>
      <c r="U786" s="21"/>
      <c r="V786" s="83"/>
      <c r="W786" s="83"/>
      <c r="X786" s="21"/>
      <c r="Y786" s="83"/>
      <c r="Z786" s="83"/>
      <c r="AA786" s="21"/>
      <c r="AB786" s="83"/>
      <c r="AC786" s="83"/>
      <c r="AD786" s="21"/>
      <c r="AE786" s="83"/>
      <c r="AF786" s="83"/>
      <c r="AG786" s="21"/>
      <c r="AH786" s="83"/>
      <c r="AI786" s="83"/>
      <c r="AJ786" s="21"/>
      <c r="AK786" s="83"/>
      <c r="AL786" s="83"/>
      <c r="AM786" s="21"/>
      <c r="AN786" s="83"/>
      <c r="AO786" s="83"/>
      <c r="AP786" s="21"/>
      <c r="AQ786" s="83"/>
      <c r="AR786" s="83"/>
      <c r="AS786" s="21"/>
      <c r="AT786" s="25"/>
      <c r="AU786" s="25"/>
      <c r="AV786" s="29"/>
      <c r="AW786" s="25"/>
      <c r="AX786" s="128"/>
      <c r="AY786" s="57"/>
      <c r="AZ786" s="6"/>
      <c r="BA786" s="54"/>
      <c r="BB786" s="54"/>
      <c r="BC786" s="6"/>
      <c r="BD786" s="54"/>
      <c r="BE786" s="54"/>
      <c r="BF786" s="121"/>
      <c r="BG786" s="54"/>
      <c r="BH786" s="28"/>
      <c r="BI786" s="128"/>
      <c r="BJ786" s="54"/>
      <c r="BK786" s="28"/>
      <c r="BL786" s="128"/>
      <c r="BM786" s="54"/>
      <c r="BN786" s="28"/>
      <c r="BO786" s="121"/>
      <c r="BP786" s="132"/>
      <c r="BQ786" s="56"/>
      <c r="BR786" s="25"/>
      <c r="BS786" s="25"/>
      <c r="BU786" s="121"/>
      <c r="BV786" s="25"/>
      <c r="BW786" s="242"/>
      <c r="BX786" s="121"/>
      <c r="BY786" s="25"/>
      <c r="CA786" s="121"/>
      <c r="CB786" s="25"/>
      <c r="CD786" s="121"/>
      <c r="CF786" s="28"/>
      <c r="CH786" s="241"/>
      <c r="CI786" s="28"/>
      <c r="CK786" s="433"/>
      <c r="CM786" s="121"/>
      <c r="CN786" s="241"/>
      <c r="CO786" s="241"/>
      <c r="CP786" s="241"/>
      <c r="CQ786" s="725"/>
      <c r="CR786" s="241"/>
      <c r="CS786" s="433"/>
      <c r="CT786" s="241"/>
      <c r="CU786" s="241"/>
      <c r="CV786" s="241"/>
      <c r="CW786" s="54"/>
      <c r="CX786" s="241"/>
      <c r="CY786" s="241"/>
      <c r="CZ786" s="241"/>
      <c r="DA786" s="241"/>
      <c r="DB786" s="241"/>
      <c r="DC786" s="241"/>
      <c r="DD786" s="241"/>
      <c r="DE786" s="241"/>
      <c r="DF786" s="241"/>
      <c r="DG786" s="241"/>
      <c r="DH786" s="241"/>
      <c r="DI786" s="241"/>
      <c r="DJ786" s="241"/>
      <c r="DK786" s="241"/>
      <c r="DL786" s="241"/>
      <c r="DM786" s="241"/>
      <c r="DN786" s="241"/>
      <c r="DO786" s="241"/>
      <c r="DP786" s="241"/>
      <c r="DQ786" s="241"/>
      <c r="DR786" s="241"/>
      <c r="DS786" s="241"/>
      <c r="DT786" s="241"/>
      <c r="DU786" s="241"/>
      <c r="DV786" s="241"/>
      <c r="DW786" s="241"/>
      <c r="DX786" s="241"/>
      <c r="DY786" s="241"/>
      <c r="DZ786" s="241"/>
      <c r="EA786" s="241"/>
      <c r="EB786" s="241"/>
      <c r="EC786" s="241"/>
      <c r="ED786" s="241"/>
      <c r="EE786" s="241"/>
      <c r="EF786" s="241"/>
      <c r="EG786" s="241"/>
      <c r="EH786" s="241"/>
      <c r="EI786" s="241"/>
      <c r="EJ786" s="241"/>
      <c r="EK786" s="241"/>
      <c r="EL786" s="241"/>
      <c r="EM786" s="241"/>
      <c r="EN786" s="241"/>
      <c r="EO786" s="241"/>
      <c r="EP786" s="241"/>
      <c r="EQ786" s="241"/>
      <c r="ER786" s="241"/>
      <c r="ES786" s="241"/>
      <c r="ET786" s="241"/>
      <c r="EU786" s="241"/>
      <c r="EV786" s="241"/>
      <c r="EW786" s="241"/>
      <c r="EX786" s="241"/>
      <c r="EY786" s="241"/>
      <c r="EZ786" s="241"/>
      <c r="FA786" s="241"/>
      <c r="FB786" s="241"/>
      <c r="FC786" s="241"/>
      <c r="FD786" s="241"/>
      <c r="FE786" s="241"/>
      <c r="FF786" s="241"/>
      <c r="FG786" s="241"/>
      <c r="FH786" s="241"/>
      <c r="FI786" s="436"/>
      <c r="FJ786" s="668"/>
      <c r="FK786" s="668"/>
      <c r="FL786" s="668"/>
      <c r="FM786" s="668"/>
      <c r="FN786" s="668"/>
      <c r="FO786" s="668"/>
      <c r="FP786" s="668"/>
      <c r="FQ786" s="668"/>
      <c r="FR786" s="668"/>
      <c r="FS786" s="433"/>
      <c r="FT786" s="433"/>
      <c r="FU786" s="433"/>
      <c r="FV786" s="433"/>
      <c r="FW786" s="433"/>
      <c r="FX786" s="433"/>
      <c r="FY786" s="433"/>
      <c r="FZ786" s="433"/>
      <c r="GA786" s="433"/>
      <c r="GB786" s="433"/>
      <c r="GC786" s="433"/>
      <c r="GD786" s="433"/>
      <c r="GE786" s="433"/>
      <c r="GF786" s="433"/>
      <c r="GG786" s="25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436"/>
      <c r="HJ786" s="65"/>
      <c r="HK786" s="436"/>
      <c r="HL786" s="37"/>
      <c r="HM786" s="65"/>
      <c r="HN786" s="436"/>
      <c r="HO786" s="134"/>
      <c r="HP786" s="25"/>
      <c r="HQ786" s="436"/>
      <c r="HR786" s="45"/>
      <c r="HS786" s="29"/>
      <c r="HT786" s="25"/>
      <c r="HU786" s="25"/>
      <c r="HV786" s="25"/>
      <c r="HX786" s="432"/>
      <c r="IG786" s="432"/>
      <c r="IH786" s="432"/>
      <c r="II786" s="432"/>
      <c r="IJ786" s="432"/>
      <c r="IK786" s="432"/>
      <c r="IL786" s="432"/>
      <c r="IM786" s="432"/>
      <c r="IN786" s="432"/>
      <c r="IO786" s="432"/>
      <c r="IP786" s="432"/>
      <c r="IQ786" s="432"/>
      <c r="IR786" s="432"/>
      <c r="IS786" s="432"/>
      <c r="IT786" s="432"/>
      <c r="IU786" s="432"/>
      <c r="IV786" s="432"/>
      <c r="IW786" s="432"/>
      <c r="IX786" s="432"/>
      <c r="IY786" s="432"/>
      <c r="IZ786" s="432"/>
      <c r="JA786" s="432"/>
      <c r="JB786" s="432"/>
      <c r="JC786" s="432"/>
      <c r="JD786" s="432"/>
      <c r="JE786" s="432"/>
      <c r="JF786" s="432"/>
      <c r="JG786" s="432"/>
      <c r="JH786" s="432"/>
      <c r="JI786" s="432"/>
      <c r="JJ786" s="432"/>
      <c r="JK786" s="432"/>
      <c r="JL786" s="432"/>
      <c r="JM786" s="432"/>
      <c r="JN786" s="432"/>
      <c r="JO786" s="432"/>
      <c r="JP786" s="432"/>
      <c r="JQ786" s="432"/>
      <c r="JR786" s="432"/>
      <c r="JS786" s="432"/>
      <c r="JT786" s="432"/>
      <c r="JU786" s="432"/>
    </row>
    <row r="787" spans="1:281" s="27" customFormat="1" ht="15" hidden="1" customHeight="1" x14ac:dyDescent="0.25">
      <c r="A787" s="432"/>
      <c r="B787" s="242"/>
      <c r="C787" s="29"/>
      <c r="D787" s="25"/>
      <c r="E787" s="29"/>
      <c r="F787" s="25"/>
      <c r="G787" s="121"/>
      <c r="I787" s="29"/>
      <c r="K787" s="52"/>
      <c r="M787" s="25"/>
      <c r="N787" s="55"/>
      <c r="P787" s="29"/>
      <c r="R787" s="29"/>
      <c r="T787" s="21"/>
      <c r="U787" s="21"/>
      <c r="V787" s="83"/>
      <c r="W787" s="83"/>
      <c r="X787" s="21"/>
      <c r="Y787" s="83"/>
      <c r="Z787" s="83"/>
      <c r="AA787" s="21"/>
      <c r="AB787" s="83"/>
      <c r="AC787" s="83"/>
      <c r="AD787" s="21"/>
      <c r="AE787" s="83"/>
      <c r="AF787" s="83"/>
      <c r="AG787" s="21"/>
      <c r="AH787" s="83"/>
      <c r="AI787" s="83"/>
      <c r="AJ787" s="21"/>
      <c r="AK787" s="83"/>
      <c r="AL787" s="83"/>
      <c r="AM787" s="21"/>
      <c r="AN787" s="83"/>
      <c r="AO787" s="83"/>
      <c r="AP787" s="21"/>
      <c r="AQ787" s="83"/>
      <c r="AR787" s="83"/>
      <c r="AS787" s="21"/>
      <c r="AT787" s="25"/>
      <c r="AU787" s="25"/>
      <c r="AV787" s="29"/>
      <c r="AW787" s="25"/>
      <c r="AX787" s="128"/>
      <c r="AY787" s="57"/>
      <c r="AZ787" s="6"/>
      <c r="BA787" s="54"/>
      <c r="BB787" s="54"/>
      <c r="BC787" s="6"/>
      <c r="BD787" s="54"/>
      <c r="BE787" s="54"/>
      <c r="BF787" s="121"/>
      <c r="BG787" s="54"/>
      <c r="BH787" s="28"/>
      <c r="BI787" s="128"/>
      <c r="BJ787" s="54"/>
      <c r="BK787" s="28"/>
      <c r="BL787" s="128"/>
      <c r="BM787" s="54"/>
      <c r="BN787" s="28"/>
      <c r="BO787" s="121"/>
      <c r="BP787" s="132"/>
      <c r="BQ787" s="56"/>
      <c r="BR787" s="25"/>
      <c r="BS787" s="25"/>
      <c r="BU787" s="121"/>
      <c r="BV787" s="25"/>
      <c r="BW787" s="242"/>
      <c r="BX787" s="121"/>
      <c r="BY787" s="25"/>
      <c r="CA787" s="121"/>
      <c r="CB787" s="25"/>
      <c r="CD787" s="121"/>
      <c r="CF787" s="28"/>
      <c r="CH787" s="241"/>
      <c r="CI787" s="28"/>
      <c r="CK787" s="433"/>
      <c r="CM787" s="121"/>
      <c r="CN787" s="241"/>
      <c r="CO787" s="241"/>
      <c r="CP787" s="241"/>
      <c r="CQ787" s="725"/>
      <c r="CR787" s="241"/>
      <c r="CS787" s="433"/>
      <c r="CT787" s="241"/>
      <c r="CU787" s="241"/>
      <c r="CV787" s="241"/>
      <c r="CW787" s="54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1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436"/>
      <c r="FJ787" s="668"/>
      <c r="FK787" s="668"/>
      <c r="FL787" s="668"/>
      <c r="FM787" s="668"/>
      <c r="FN787" s="668"/>
      <c r="FO787" s="668"/>
      <c r="FP787" s="668"/>
      <c r="FQ787" s="668"/>
      <c r="FR787" s="668"/>
      <c r="FS787" s="433"/>
      <c r="FT787" s="433"/>
      <c r="FU787" s="433"/>
      <c r="FV787" s="433"/>
      <c r="FW787" s="433"/>
      <c r="FX787" s="433"/>
      <c r="FY787" s="433"/>
      <c r="FZ787" s="433"/>
      <c r="GA787" s="433"/>
      <c r="GB787" s="433"/>
      <c r="GC787" s="433"/>
      <c r="GD787" s="433"/>
      <c r="GE787" s="433"/>
      <c r="GF787" s="433"/>
      <c r="GG787" s="255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436"/>
      <c r="HJ787" s="65"/>
      <c r="HK787" s="436"/>
      <c r="HL787" s="37"/>
      <c r="HM787" s="65"/>
      <c r="HN787" s="436"/>
      <c r="HO787" s="134"/>
      <c r="HP787" s="25"/>
      <c r="HQ787" s="436"/>
      <c r="HR787" s="45"/>
      <c r="HS787" s="29"/>
      <c r="HT787" s="25"/>
      <c r="HU787" s="25"/>
      <c r="HV787" s="25"/>
      <c r="HX787" s="432"/>
      <c r="IG787" s="432"/>
      <c r="IH787" s="432"/>
      <c r="II787" s="432"/>
      <c r="IJ787" s="432"/>
      <c r="IK787" s="432"/>
      <c r="IL787" s="432"/>
      <c r="IM787" s="432"/>
      <c r="IN787" s="432"/>
      <c r="IO787" s="432"/>
      <c r="IP787" s="432"/>
      <c r="IQ787" s="432"/>
      <c r="IR787" s="432"/>
      <c r="IS787" s="432"/>
      <c r="IT787" s="432"/>
      <c r="IU787" s="432"/>
      <c r="IV787" s="432"/>
      <c r="IW787" s="432"/>
      <c r="IX787" s="432"/>
      <c r="IY787" s="432"/>
      <c r="IZ787" s="432"/>
      <c r="JA787" s="432"/>
      <c r="JB787" s="432"/>
      <c r="JC787" s="432"/>
      <c r="JD787" s="432"/>
      <c r="JE787" s="432"/>
      <c r="JF787" s="432"/>
      <c r="JG787" s="432"/>
      <c r="JH787" s="432"/>
      <c r="JI787" s="432"/>
      <c r="JJ787" s="432"/>
      <c r="JK787" s="432"/>
      <c r="JL787" s="432"/>
      <c r="JM787" s="432"/>
      <c r="JN787" s="432"/>
      <c r="JO787" s="432"/>
      <c r="JP787" s="432"/>
      <c r="JQ787" s="432"/>
      <c r="JR787" s="432"/>
      <c r="JS787" s="432"/>
      <c r="JT787" s="432"/>
      <c r="JU787" s="432"/>
    </row>
    <row r="788" spans="1:281" s="27" customFormat="1" ht="15" hidden="1" customHeight="1" x14ac:dyDescent="0.25">
      <c r="A788" s="432"/>
      <c r="B788" s="242"/>
      <c r="C788" s="29"/>
      <c r="D788" s="25"/>
      <c r="E788" s="29"/>
      <c r="F788" s="25"/>
      <c r="G788" s="121"/>
      <c r="I788" s="29"/>
      <c r="K788" s="52"/>
      <c r="M788" s="25"/>
      <c r="N788" s="55"/>
      <c r="P788" s="29"/>
      <c r="R788" s="29"/>
      <c r="T788" s="21"/>
      <c r="U788" s="21"/>
      <c r="V788" s="83"/>
      <c r="W788" s="83"/>
      <c r="X788" s="21"/>
      <c r="Y788" s="83"/>
      <c r="Z788" s="83"/>
      <c r="AA788" s="21"/>
      <c r="AB788" s="83"/>
      <c r="AC788" s="83"/>
      <c r="AD788" s="21"/>
      <c r="AE788" s="83"/>
      <c r="AF788" s="83"/>
      <c r="AG788" s="21"/>
      <c r="AH788" s="83"/>
      <c r="AI788" s="83"/>
      <c r="AJ788" s="21"/>
      <c r="AK788" s="83"/>
      <c r="AL788" s="83"/>
      <c r="AM788" s="21"/>
      <c r="AN788" s="83"/>
      <c r="AO788" s="83"/>
      <c r="AP788" s="21"/>
      <c r="AQ788" s="83"/>
      <c r="AR788" s="83"/>
      <c r="AS788" s="21"/>
      <c r="AT788" s="25"/>
      <c r="AU788" s="25"/>
      <c r="AV788" s="29"/>
      <c r="AW788" s="25"/>
      <c r="AX788" s="128"/>
      <c r="AY788" s="57"/>
      <c r="AZ788" s="6"/>
      <c r="BA788" s="54"/>
      <c r="BB788" s="54"/>
      <c r="BC788" s="6"/>
      <c r="BD788" s="54"/>
      <c r="BE788" s="54"/>
      <c r="BF788" s="121"/>
      <c r="BG788" s="54"/>
      <c r="BH788" s="28"/>
      <c r="BI788" s="128"/>
      <c r="BJ788" s="54"/>
      <c r="BK788" s="28"/>
      <c r="BL788" s="128"/>
      <c r="BM788" s="54"/>
      <c r="BN788" s="28"/>
      <c r="BO788" s="121"/>
      <c r="BP788" s="132"/>
      <c r="BQ788" s="56"/>
      <c r="BR788" s="25"/>
      <c r="BS788" s="25"/>
      <c r="BU788" s="121"/>
      <c r="BV788" s="25"/>
      <c r="BW788" s="242"/>
      <c r="BX788" s="121"/>
      <c r="BY788" s="25"/>
      <c r="CA788" s="121"/>
      <c r="CB788" s="25"/>
      <c r="CD788" s="121"/>
      <c r="CF788" s="28"/>
      <c r="CH788" s="241"/>
      <c r="CI788" s="28"/>
      <c r="CK788" s="433"/>
      <c r="CM788" s="121"/>
      <c r="CN788" s="241"/>
      <c r="CO788" s="241"/>
      <c r="CP788" s="241"/>
      <c r="CQ788" s="725"/>
      <c r="CR788" s="241"/>
      <c r="CS788" s="433"/>
      <c r="CT788" s="241"/>
      <c r="CU788" s="241"/>
      <c r="CV788" s="241"/>
      <c r="CW788" s="54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1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436"/>
      <c r="FJ788" s="668"/>
      <c r="FK788" s="668"/>
      <c r="FL788" s="668"/>
      <c r="FM788" s="668"/>
      <c r="FN788" s="668"/>
      <c r="FO788" s="668"/>
      <c r="FP788" s="668"/>
      <c r="FQ788" s="668"/>
      <c r="FR788" s="668"/>
      <c r="FS788" s="433"/>
      <c r="FT788" s="433"/>
      <c r="FU788" s="433"/>
      <c r="FV788" s="433"/>
      <c r="FW788" s="433"/>
      <c r="FX788" s="433"/>
      <c r="FY788" s="433"/>
      <c r="FZ788" s="433"/>
      <c r="GA788" s="433"/>
      <c r="GB788" s="433"/>
      <c r="GC788" s="433"/>
      <c r="GD788" s="433"/>
      <c r="GE788" s="433"/>
      <c r="GF788" s="433"/>
      <c r="GG788" s="25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436"/>
      <c r="HJ788" s="65"/>
      <c r="HK788" s="436"/>
      <c r="HL788" s="37"/>
      <c r="HM788" s="65"/>
      <c r="HN788" s="436"/>
      <c r="HO788" s="134"/>
      <c r="HP788" s="25"/>
      <c r="HQ788" s="436"/>
      <c r="HR788" s="45"/>
      <c r="HS788" s="29"/>
      <c r="HT788" s="25"/>
      <c r="HU788" s="25"/>
      <c r="HV788" s="25"/>
      <c r="HX788" s="432"/>
      <c r="IG788" s="432"/>
      <c r="IH788" s="432"/>
      <c r="II788" s="432"/>
      <c r="IJ788" s="432"/>
      <c r="IK788" s="432"/>
      <c r="IL788" s="432"/>
      <c r="IM788" s="432"/>
      <c r="IN788" s="432"/>
      <c r="IO788" s="432"/>
      <c r="IP788" s="432"/>
      <c r="IQ788" s="432"/>
      <c r="IR788" s="432"/>
      <c r="IS788" s="432"/>
      <c r="IT788" s="432"/>
      <c r="IU788" s="432"/>
      <c r="IV788" s="432"/>
      <c r="IW788" s="432"/>
      <c r="IX788" s="432"/>
      <c r="IY788" s="432"/>
      <c r="IZ788" s="432"/>
      <c r="JA788" s="432"/>
      <c r="JB788" s="432"/>
      <c r="JC788" s="432"/>
      <c r="JD788" s="432"/>
      <c r="JE788" s="432"/>
      <c r="JF788" s="432"/>
      <c r="JG788" s="432"/>
      <c r="JH788" s="432"/>
      <c r="JI788" s="432"/>
      <c r="JJ788" s="432"/>
      <c r="JK788" s="432"/>
      <c r="JL788" s="432"/>
      <c r="JM788" s="432"/>
      <c r="JN788" s="432"/>
      <c r="JO788" s="432"/>
      <c r="JP788" s="432"/>
      <c r="JQ788" s="432"/>
      <c r="JR788" s="432"/>
      <c r="JS788" s="432"/>
      <c r="JT788" s="432"/>
      <c r="JU788" s="432"/>
    </row>
    <row r="789" spans="1:281" s="27" customFormat="1" ht="15" hidden="1" customHeight="1" x14ac:dyDescent="0.25">
      <c r="A789" s="432"/>
      <c r="B789" s="242"/>
      <c r="C789" s="29"/>
      <c r="D789" s="25"/>
      <c r="E789" s="29"/>
      <c r="F789" s="25"/>
      <c r="G789" s="121"/>
      <c r="I789" s="29"/>
      <c r="K789" s="52"/>
      <c r="M789" s="25"/>
      <c r="N789" s="55"/>
      <c r="P789" s="29"/>
      <c r="R789" s="29"/>
      <c r="T789" s="21"/>
      <c r="U789" s="21"/>
      <c r="V789" s="83"/>
      <c r="W789" s="83"/>
      <c r="X789" s="21"/>
      <c r="Y789" s="83"/>
      <c r="Z789" s="83"/>
      <c r="AA789" s="21"/>
      <c r="AB789" s="83"/>
      <c r="AC789" s="83"/>
      <c r="AD789" s="21"/>
      <c r="AE789" s="83"/>
      <c r="AF789" s="83"/>
      <c r="AG789" s="21"/>
      <c r="AH789" s="83"/>
      <c r="AI789" s="83"/>
      <c r="AJ789" s="21"/>
      <c r="AK789" s="83"/>
      <c r="AL789" s="83"/>
      <c r="AM789" s="21"/>
      <c r="AN789" s="83"/>
      <c r="AO789" s="83"/>
      <c r="AP789" s="21"/>
      <c r="AQ789" s="83"/>
      <c r="AR789" s="83"/>
      <c r="AS789" s="21"/>
      <c r="AT789" s="25"/>
      <c r="AU789" s="25"/>
      <c r="AV789" s="29"/>
      <c r="AW789" s="25"/>
      <c r="AX789" s="128"/>
      <c r="AY789" s="57"/>
      <c r="AZ789" s="6"/>
      <c r="BA789" s="54"/>
      <c r="BB789" s="54"/>
      <c r="BC789" s="6"/>
      <c r="BD789" s="54"/>
      <c r="BE789" s="54"/>
      <c r="BF789" s="121"/>
      <c r="BG789" s="54"/>
      <c r="BH789" s="28"/>
      <c r="BI789" s="128"/>
      <c r="BJ789" s="54"/>
      <c r="BK789" s="28"/>
      <c r="BL789" s="128"/>
      <c r="BM789" s="54"/>
      <c r="BN789" s="28"/>
      <c r="BO789" s="121"/>
      <c r="BP789" s="132"/>
      <c r="BQ789" s="56"/>
      <c r="BR789" s="25"/>
      <c r="BS789" s="25"/>
      <c r="BU789" s="121"/>
      <c r="BV789" s="25"/>
      <c r="BW789" s="242"/>
      <c r="BX789" s="121"/>
      <c r="BY789" s="25"/>
      <c r="CA789" s="121"/>
      <c r="CB789" s="25"/>
      <c r="CD789" s="121"/>
      <c r="CF789" s="28"/>
      <c r="CH789" s="241"/>
      <c r="CI789" s="28"/>
      <c r="CK789" s="433"/>
      <c r="CM789" s="121"/>
      <c r="CN789" s="241"/>
      <c r="CO789" s="241"/>
      <c r="CP789" s="241"/>
      <c r="CQ789" s="725"/>
      <c r="CR789" s="241"/>
      <c r="CS789" s="433"/>
      <c r="CT789" s="241"/>
      <c r="CU789" s="241"/>
      <c r="CV789" s="241"/>
      <c r="CW789" s="54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1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436"/>
      <c r="FJ789" s="668"/>
      <c r="FK789" s="668"/>
      <c r="FL789" s="668"/>
      <c r="FM789" s="668"/>
      <c r="FN789" s="668"/>
      <c r="FO789" s="668"/>
      <c r="FP789" s="668"/>
      <c r="FQ789" s="668"/>
      <c r="FR789" s="668"/>
      <c r="FS789" s="433"/>
      <c r="FT789" s="433"/>
      <c r="FU789" s="433"/>
      <c r="FV789" s="433"/>
      <c r="FW789" s="433"/>
      <c r="FX789" s="433"/>
      <c r="FY789" s="433"/>
      <c r="FZ789" s="433"/>
      <c r="GA789" s="433"/>
      <c r="GB789" s="433"/>
      <c r="GC789" s="433"/>
      <c r="GD789" s="433"/>
      <c r="GE789" s="433"/>
      <c r="GF789" s="433"/>
      <c r="GG789" s="255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436"/>
      <c r="HJ789" s="65"/>
      <c r="HK789" s="436"/>
      <c r="HL789" s="37"/>
      <c r="HM789" s="65"/>
      <c r="HN789" s="436"/>
      <c r="HO789" s="134"/>
      <c r="HP789" s="25"/>
      <c r="HQ789" s="436"/>
      <c r="HR789" s="45"/>
      <c r="HS789" s="29"/>
      <c r="HT789" s="25"/>
      <c r="HU789" s="25"/>
      <c r="HV789" s="25"/>
      <c r="HX789" s="432"/>
      <c r="IG789" s="432"/>
      <c r="IH789" s="432"/>
      <c r="II789" s="432"/>
      <c r="IJ789" s="432"/>
      <c r="IK789" s="432"/>
      <c r="IL789" s="432"/>
      <c r="IM789" s="432"/>
      <c r="IN789" s="432"/>
      <c r="IO789" s="432"/>
      <c r="IP789" s="432"/>
      <c r="IQ789" s="432"/>
      <c r="IR789" s="432"/>
      <c r="IS789" s="432"/>
      <c r="IT789" s="432"/>
      <c r="IU789" s="432"/>
      <c r="IV789" s="432"/>
      <c r="IW789" s="432"/>
      <c r="IX789" s="432"/>
      <c r="IY789" s="432"/>
      <c r="IZ789" s="432"/>
      <c r="JA789" s="432"/>
      <c r="JB789" s="432"/>
      <c r="JC789" s="432"/>
      <c r="JD789" s="432"/>
      <c r="JE789" s="432"/>
      <c r="JF789" s="432"/>
      <c r="JG789" s="432"/>
      <c r="JH789" s="432"/>
      <c r="JI789" s="432"/>
      <c r="JJ789" s="432"/>
      <c r="JK789" s="432"/>
      <c r="JL789" s="432"/>
      <c r="JM789" s="432"/>
      <c r="JN789" s="432"/>
      <c r="JO789" s="432"/>
      <c r="JP789" s="432"/>
      <c r="JQ789" s="432"/>
      <c r="JR789" s="432"/>
      <c r="JS789" s="432"/>
      <c r="JT789" s="432"/>
      <c r="JU789" s="432"/>
    </row>
    <row r="790" spans="1:281" s="27" customFormat="1" ht="15" hidden="1" customHeight="1" x14ac:dyDescent="0.25">
      <c r="A790" s="432"/>
      <c r="B790" s="242"/>
      <c r="C790" s="29"/>
      <c r="D790" s="25"/>
      <c r="E790" s="29"/>
      <c r="F790" s="25"/>
      <c r="G790" s="121"/>
      <c r="I790" s="29"/>
      <c r="K790" s="52"/>
      <c r="M790" s="25"/>
      <c r="N790" s="55"/>
      <c r="P790" s="29"/>
      <c r="R790" s="29"/>
      <c r="T790" s="21"/>
      <c r="U790" s="21"/>
      <c r="V790" s="83"/>
      <c r="W790" s="83"/>
      <c r="X790" s="21"/>
      <c r="Y790" s="83"/>
      <c r="Z790" s="83"/>
      <c r="AA790" s="21"/>
      <c r="AB790" s="83"/>
      <c r="AC790" s="83"/>
      <c r="AD790" s="21"/>
      <c r="AE790" s="83"/>
      <c r="AF790" s="83"/>
      <c r="AG790" s="21"/>
      <c r="AH790" s="83"/>
      <c r="AI790" s="83"/>
      <c r="AJ790" s="21"/>
      <c r="AK790" s="83"/>
      <c r="AL790" s="83"/>
      <c r="AM790" s="21"/>
      <c r="AN790" s="83"/>
      <c r="AO790" s="83"/>
      <c r="AP790" s="21"/>
      <c r="AQ790" s="83"/>
      <c r="AR790" s="83"/>
      <c r="AS790" s="21"/>
      <c r="AT790" s="25"/>
      <c r="AU790" s="25"/>
      <c r="AV790" s="29"/>
      <c r="AW790" s="25"/>
      <c r="AX790" s="128"/>
      <c r="AY790" s="57"/>
      <c r="AZ790" s="6"/>
      <c r="BA790" s="54"/>
      <c r="BB790" s="54"/>
      <c r="BC790" s="6"/>
      <c r="BD790" s="54"/>
      <c r="BE790" s="54"/>
      <c r="BF790" s="121"/>
      <c r="BG790" s="54"/>
      <c r="BH790" s="28"/>
      <c r="BI790" s="128"/>
      <c r="BJ790" s="54"/>
      <c r="BK790" s="28"/>
      <c r="BL790" s="128"/>
      <c r="BM790" s="54"/>
      <c r="BN790" s="28"/>
      <c r="BO790" s="121"/>
      <c r="BP790" s="132"/>
      <c r="BQ790" s="56"/>
      <c r="BR790" s="25"/>
      <c r="BS790" s="25"/>
      <c r="BU790" s="121"/>
      <c r="BV790" s="25"/>
      <c r="BW790" s="242"/>
      <c r="BX790" s="121"/>
      <c r="BY790" s="25"/>
      <c r="CA790" s="121"/>
      <c r="CB790" s="25"/>
      <c r="CD790" s="121"/>
      <c r="CF790" s="28"/>
      <c r="CH790" s="241"/>
      <c r="CI790" s="28"/>
      <c r="CK790" s="433"/>
      <c r="CM790" s="121"/>
      <c r="CN790" s="241"/>
      <c r="CO790" s="241"/>
      <c r="CP790" s="241"/>
      <c r="CQ790" s="725"/>
      <c r="CR790" s="241"/>
      <c r="CS790" s="433"/>
      <c r="CT790" s="241"/>
      <c r="CU790" s="241"/>
      <c r="CV790" s="241"/>
      <c r="CW790" s="54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1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436"/>
      <c r="FJ790" s="668"/>
      <c r="FK790" s="668"/>
      <c r="FL790" s="668"/>
      <c r="FM790" s="668"/>
      <c r="FN790" s="668"/>
      <c r="FO790" s="668"/>
      <c r="FP790" s="668"/>
      <c r="FQ790" s="668"/>
      <c r="FR790" s="668"/>
      <c r="FS790" s="433"/>
      <c r="FT790" s="433"/>
      <c r="FU790" s="433"/>
      <c r="FV790" s="433"/>
      <c r="FW790" s="433"/>
      <c r="FX790" s="433"/>
      <c r="FY790" s="433"/>
      <c r="FZ790" s="433"/>
      <c r="GA790" s="433"/>
      <c r="GB790" s="433"/>
      <c r="GC790" s="433"/>
      <c r="GD790" s="433"/>
      <c r="GE790" s="433"/>
      <c r="GF790" s="433"/>
      <c r="GG790" s="25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436"/>
      <c r="HJ790" s="65"/>
      <c r="HK790" s="436"/>
      <c r="HL790" s="37"/>
      <c r="HM790" s="65"/>
      <c r="HN790" s="436"/>
      <c r="HO790" s="134"/>
      <c r="HP790" s="25"/>
      <c r="HQ790" s="436"/>
      <c r="HR790" s="45"/>
      <c r="HS790" s="29"/>
      <c r="HT790" s="25"/>
      <c r="HU790" s="25"/>
      <c r="HV790" s="25"/>
      <c r="HX790" s="432"/>
      <c r="IG790" s="432"/>
      <c r="IH790" s="432"/>
      <c r="II790" s="432"/>
      <c r="IJ790" s="432"/>
      <c r="IK790" s="432"/>
      <c r="IL790" s="432"/>
      <c r="IM790" s="432"/>
      <c r="IN790" s="432"/>
      <c r="IO790" s="432"/>
      <c r="IP790" s="432"/>
      <c r="IQ790" s="432"/>
      <c r="IR790" s="432"/>
      <c r="IS790" s="432"/>
      <c r="IT790" s="432"/>
      <c r="IU790" s="432"/>
      <c r="IV790" s="432"/>
      <c r="IW790" s="432"/>
      <c r="IX790" s="432"/>
      <c r="IY790" s="432"/>
      <c r="IZ790" s="432"/>
      <c r="JA790" s="432"/>
      <c r="JB790" s="432"/>
      <c r="JC790" s="432"/>
      <c r="JD790" s="432"/>
      <c r="JE790" s="432"/>
      <c r="JF790" s="432"/>
      <c r="JG790" s="432"/>
      <c r="JH790" s="432"/>
      <c r="JI790" s="432"/>
      <c r="JJ790" s="432"/>
      <c r="JK790" s="432"/>
      <c r="JL790" s="432"/>
      <c r="JM790" s="432"/>
      <c r="JN790" s="432"/>
      <c r="JO790" s="432"/>
      <c r="JP790" s="432"/>
      <c r="JQ790" s="432"/>
      <c r="JR790" s="432"/>
      <c r="JS790" s="432"/>
      <c r="JT790" s="432"/>
      <c r="JU790" s="432"/>
    </row>
    <row r="791" spans="1:281" s="27" customFormat="1" ht="15" hidden="1" customHeight="1" x14ac:dyDescent="0.25">
      <c r="A791" s="432"/>
      <c r="B791" s="242"/>
      <c r="C791" s="29"/>
      <c r="D791" s="25"/>
      <c r="E791" s="29"/>
      <c r="F791" s="25"/>
      <c r="G791" s="121"/>
      <c r="I791" s="29"/>
      <c r="K791" s="52"/>
      <c r="M791" s="25"/>
      <c r="N791" s="55"/>
      <c r="P791" s="29"/>
      <c r="R791" s="29"/>
      <c r="T791" s="21"/>
      <c r="U791" s="21"/>
      <c r="V791" s="83"/>
      <c r="W791" s="83"/>
      <c r="X791" s="21"/>
      <c r="Y791" s="83"/>
      <c r="Z791" s="83"/>
      <c r="AA791" s="21"/>
      <c r="AB791" s="83"/>
      <c r="AC791" s="83"/>
      <c r="AD791" s="21"/>
      <c r="AE791" s="83"/>
      <c r="AF791" s="83"/>
      <c r="AG791" s="21"/>
      <c r="AH791" s="83"/>
      <c r="AI791" s="83"/>
      <c r="AJ791" s="21"/>
      <c r="AK791" s="83"/>
      <c r="AL791" s="83"/>
      <c r="AM791" s="21"/>
      <c r="AN791" s="83"/>
      <c r="AO791" s="83"/>
      <c r="AP791" s="21"/>
      <c r="AQ791" s="83"/>
      <c r="AR791" s="83"/>
      <c r="AS791" s="21"/>
      <c r="AT791" s="25"/>
      <c r="AU791" s="25"/>
      <c r="AV791" s="29"/>
      <c r="AW791" s="25"/>
      <c r="AX791" s="128"/>
      <c r="AY791" s="57"/>
      <c r="AZ791" s="6"/>
      <c r="BA791" s="54"/>
      <c r="BB791" s="54"/>
      <c r="BC791" s="6"/>
      <c r="BD791" s="54"/>
      <c r="BE791" s="54"/>
      <c r="BF791" s="121"/>
      <c r="BG791" s="54"/>
      <c r="BH791" s="28"/>
      <c r="BI791" s="128"/>
      <c r="BJ791" s="54"/>
      <c r="BK791" s="28"/>
      <c r="BL791" s="128"/>
      <c r="BM791" s="54"/>
      <c r="BN791" s="28"/>
      <c r="BO791" s="121"/>
      <c r="BP791" s="132"/>
      <c r="BQ791" s="56"/>
      <c r="BR791" s="25"/>
      <c r="BS791" s="25"/>
      <c r="BU791" s="121"/>
      <c r="BV791" s="25"/>
      <c r="BW791" s="242"/>
      <c r="BX791" s="121"/>
      <c r="BY791" s="25"/>
      <c r="CA791" s="121"/>
      <c r="CB791" s="25"/>
      <c r="CD791" s="121"/>
      <c r="CF791" s="28"/>
      <c r="CH791" s="241"/>
      <c r="CI791" s="28"/>
      <c r="CK791" s="433"/>
      <c r="CM791" s="121"/>
      <c r="CN791" s="241"/>
      <c r="CO791" s="241"/>
      <c r="CP791" s="241"/>
      <c r="CQ791" s="725"/>
      <c r="CR791" s="241"/>
      <c r="CS791" s="433"/>
      <c r="CT791" s="241"/>
      <c r="CU791" s="241"/>
      <c r="CV791" s="241"/>
      <c r="CW791" s="54"/>
      <c r="CX791" s="241"/>
      <c r="CY791" s="241"/>
      <c r="CZ791" s="241"/>
      <c r="DA791" s="241"/>
      <c r="DB791" s="241"/>
      <c r="DC791" s="241"/>
      <c r="DD791" s="241"/>
      <c r="DE791" s="241"/>
      <c r="DF791" s="241"/>
      <c r="DG791" s="241"/>
      <c r="DH791" s="241"/>
      <c r="DI791" s="241"/>
      <c r="DJ791" s="241"/>
      <c r="DK791" s="241"/>
      <c r="DL791" s="241"/>
      <c r="DM791" s="241"/>
      <c r="DN791" s="241"/>
      <c r="DO791" s="241"/>
      <c r="DP791" s="241"/>
      <c r="DQ791" s="241"/>
      <c r="DR791" s="241"/>
      <c r="DS791" s="241"/>
      <c r="DT791" s="241"/>
      <c r="DU791" s="241"/>
      <c r="DV791" s="241"/>
      <c r="DW791" s="241"/>
      <c r="DX791" s="241"/>
      <c r="DY791" s="241"/>
      <c r="DZ791" s="241"/>
      <c r="EA791" s="241"/>
      <c r="EB791" s="241"/>
      <c r="EC791" s="241"/>
      <c r="ED791" s="241"/>
      <c r="EE791" s="241"/>
      <c r="EF791" s="241"/>
      <c r="EG791" s="241"/>
      <c r="EH791" s="241"/>
      <c r="EI791" s="241"/>
      <c r="EJ791" s="241"/>
      <c r="EK791" s="241"/>
      <c r="EL791" s="241"/>
      <c r="EM791" s="241"/>
      <c r="EN791" s="241"/>
      <c r="EO791" s="241"/>
      <c r="EP791" s="241"/>
      <c r="EQ791" s="241"/>
      <c r="ER791" s="241"/>
      <c r="ES791" s="241"/>
      <c r="ET791" s="241"/>
      <c r="EU791" s="241"/>
      <c r="EV791" s="241"/>
      <c r="EW791" s="241"/>
      <c r="EX791" s="241"/>
      <c r="EY791" s="241"/>
      <c r="EZ791" s="241"/>
      <c r="FA791" s="241"/>
      <c r="FB791" s="241"/>
      <c r="FC791" s="241"/>
      <c r="FD791" s="241"/>
      <c r="FE791" s="241"/>
      <c r="FF791" s="241"/>
      <c r="FG791" s="241"/>
      <c r="FH791" s="241"/>
      <c r="FI791" s="436"/>
      <c r="FJ791" s="668"/>
      <c r="FK791" s="668"/>
      <c r="FL791" s="668"/>
      <c r="FM791" s="668"/>
      <c r="FN791" s="668"/>
      <c r="FO791" s="668"/>
      <c r="FP791" s="668"/>
      <c r="FQ791" s="668"/>
      <c r="FR791" s="668"/>
      <c r="FS791" s="433"/>
      <c r="FT791" s="433"/>
      <c r="FU791" s="433"/>
      <c r="FV791" s="433"/>
      <c r="FW791" s="433"/>
      <c r="FX791" s="433"/>
      <c r="FY791" s="433"/>
      <c r="FZ791" s="433"/>
      <c r="GA791" s="433"/>
      <c r="GB791" s="433"/>
      <c r="GC791" s="433"/>
      <c r="GD791" s="433"/>
      <c r="GE791" s="433"/>
      <c r="GF791" s="433"/>
      <c r="GG791" s="255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436"/>
      <c r="HJ791" s="65"/>
      <c r="HK791" s="436"/>
      <c r="HL791" s="37"/>
      <c r="HM791" s="65"/>
      <c r="HN791" s="436"/>
      <c r="HO791" s="134"/>
      <c r="HP791" s="25"/>
      <c r="HQ791" s="436"/>
      <c r="HR791" s="45"/>
      <c r="HS791" s="29"/>
      <c r="HT791" s="25"/>
      <c r="HU791" s="25"/>
      <c r="HV791" s="25"/>
      <c r="HX791" s="432"/>
      <c r="IG791" s="432"/>
      <c r="IH791" s="432"/>
      <c r="II791" s="432"/>
      <c r="IJ791" s="432"/>
      <c r="IK791" s="432"/>
      <c r="IL791" s="432"/>
      <c r="IM791" s="432"/>
      <c r="IN791" s="432"/>
      <c r="IO791" s="432"/>
      <c r="IP791" s="432"/>
      <c r="IQ791" s="432"/>
      <c r="IR791" s="432"/>
      <c r="IS791" s="432"/>
      <c r="IT791" s="432"/>
      <c r="IU791" s="432"/>
      <c r="IV791" s="432"/>
      <c r="IW791" s="432"/>
      <c r="IX791" s="432"/>
      <c r="IY791" s="432"/>
      <c r="IZ791" s="432"/>
      <c r="JA791" s="432"/>
      <c r="JB791" s="432"/>
      <c r="JC791" s="432"/>
      <c r="JD791" s="432"/>
      <c r="JE791" s="432"/>
      <c r="JF791" s="432"/>
      <c r="JG791" s="432"/>
      <c r="JH791" s="432"/>
      <c r="JI791" s="432"/>
      <c r="JJ791" s="432"/>
      <c r="JK791" s="432"/>
      <c r="JL791" s="432"/>
      <c r="JM791" s="432"/>
      <c r="JN791" s="432"/>
      <c r="JO791" s="432"/>
      <c r="JP791" s="432"/>
      <c r="JQ791" s="432"/>
      <c r="JR791" s="432"/>
      <c r="JS791" s="432"/>
      <c r="JT791" s="432"/>
      <c r="JU791" s="432"/>
    </row>
    <row r="792" spans="1:281" s="27" customFormat="1" ht="15" hidden="1" customHeight="1" x14ac:dyDescent="0.25">
      <c r="A792" s="432"/>
      <c r="B792" s="242"/>
      <c r="C792" s="29"/>
      <c r="D792" s="25"/>
      <c r="E792" s="29"/>
      <c r="F792" s="25"/>
      <c r="G792" s="121"/>
      <c r="I792" s="29"/>
      <c r="K792" s="52"/>
      <c r="M792" s="25"/>
      <c r="N792" s="55"/>
      <c r="P792" s="29"/>
      <c r="R792" s="29"/>
      <c r="T792" s="21"/>
      <c r="U792" s="21"/>
      <c r="V792" s="83"/>
      <c r="W792" s="83"/>
      <c r="X792" s="21"/>
      <c r="Y792" s="83"/>
      <c r="Z792" s="83"/>
      <c r="AA792" s="21"/>
      <c r="AB792" s="83"/>
      <c r="AC792" s="83"/>
      <c r="AD792" s="21"/>
      <c r="AE792" s="83"/>
      <c r="AF792" s="83"/>
      <c r="AG792" s="21"/>
      <c r="AH792" s="83"/>
      <c r="AI792" s="83"/>
      <c r="AJ792" s="21"/>
      <c r="AK792" s="83"/>
      <c r="AL792" s="83"/>
      <c r="AM792" s="21"/>
      <c r="AN792" s="83"/>
      <c r="AO792" s="83"/>
      <c r="AP792" s="21"/>
      <c r="AQ792" s="83"/>
      <c r="AR792" s="83"/>
      <c r="AS792" s="21"/>
      <c r="AT792" s="25"/>
      <c r="AU792" s="25"/>
      <c r="AV792" s="29"/>
      <c r="AW792" s="25"/>
      <c r="AX792" s="128"/>
      <c r="AY792" s="57"/>
      <c r="AZ792" s="6"/>
      <c r="BA792" s="54"/>
      <c r="BB792" s="54"/>
      <c r="BC792" s="6"/>
      <c r="BD792" s="54"/>
      <c r="BE792" s="54"/>
      <c r="BF792" s="121"/>
      <c r="BG792" s="54"/>
      <c r="BH792" s="28"/>
      <c r="BI792" s="128"/>
      <c r="BJ792" s="54"/>
      <c r="BK792" s="28"/>
      <c r="BL792" s="128"/>
      <c r="BM792" s="54"/>
      <c r="BN792" s="28"/>
      <c r="BO792" s="121"/>
      <c r="BP792" s="132"/>
      <c r="BQ792" s="56"/>
      <c r="BR792" s="25"/>
      <c r="BS792" s="25"/>
      <c r="BU792" s="121"/>
      <c r="BV792" s="25"/>
      <c r="BW792" s="242"/>
      <c r="BX792" s="121"/>
      <c r="BY792" s="25"/>
      <c r="CA792" s="121"/>
      <c r="CB792" s="25"/>
      <c r="CD792" s="121"/>
      <c r="CF792" s="28"/>
      <c r="CH792" s="241"/>
      <c r="CI792" s="28"/>
      <c r="CK792" s="433"/>
      <c r="CM792" s="121"/>
      <c r="CN792" s="241"/>
      <c r="CO792" s="241"/>
      <c r="CP792" s="241"/>
      <c r="CQ792" s="725"/>
      <c r="CR792" s="241"/>
      <c r="CS792" s="433"/>
      <c r="CT792" s="241"/>
      <c r="CU792" s="241"/>
      <c r="CV792" s="241"/>
      <c r="CW792" s="54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1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436"/>
      <c r="FJ792" s="668"/>
      <c r="FK792" s="668"/>
      <c r="FL792" s="668"/>
      <c r="FM792" s="668"/>
      <c r="FN792" s="668"/>
      <c r="FO792" s="668"/>
      <c r="FP792" s="668"/>
      <c r="FQ792" s="668"/>
      <c r="FR792" s="668"/>
      <c r="FS792" s="433"/>
      <c r="FT792" s="433"/>
      <c r="FU792" s="433"/>
      <c r="FV792" s="433"/>
      <c r="FW792" s="433"/>
      <c r="FX792" s="433"/>
      <c r="FY792" s="433"/>
      <c r="FZ792" s="433"/>
      <c r="GA792" s="433"/>
      <c r="GB792" s="433"/>
      <c r="GC792" s="433"/>
      <c r="GD792" s="433"/>
      <c r="GE792" s="433"/>
      <c r="GF792" s="433"/>
      <c r="GG792" s="255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436"/>
      <c r="HJ792" s="65"/>
      <c r="HK792" s="436"/>
      <c r="HL792" s="37"/>
      <c r="HM792" s="65"/>
      <c r="HN792" s="436"/>
      <c r="HO792" s="134"/>
      <c r="HP792" s="25"/>
      <c r="HQ792" s="436"/>
      <c r="HR792" s="45"/>
      <c r="HS792" s="29"/>
      <c r="HT792" s="25"/>
      <c r="HU792" s="25"/>
      <c r="HV792" s="25"/>
      <c r="HX792" s="432"/>
      <c r="IG792" s="432"/>
      <c r="IH792" s="432"/>
      <c r="II792" s="432"/>
      <c r="IJ792" s="432"/>
      <c r="IK792" s="432"/>
      <c r="IL792" s="432"/>
      <c r="IM792" s="432"/>
      <c r="IN792" s="432"/>
      <c r="IO792" s="432"/>
      <c r="IP792" s="432"/>
      <c r="IQ792" s="432"/>
      <c r="IR792" s="432"/>
      <c r="IS792" s="432"/>
      <c r="IT792" s="432"/>
      <c r="IU792" s="432"/>
      <c r="IV792" s="432"/>
      <c r="IW792" s="432"/>
      <c r="IX792" s="432"/>
      <c r="IY792" s="432"/>
      <c r="IZ792" s="432"/>
      <c r="JA792" s="432"/>
      <c r="JB792" s="432"/>
      <c r="JC792" s="432"/>
      <c r="JD792" s="432"/>
      <c r="JE792" s="432"/>
      <c r="JF792" s="432"/>
      <c r="JG792" s="432"/>
      <c r="JH792" s="432"/>
      <c r="JI792" s="432"/>
      <c r="JJ792" s="432"/>
      <c r="JK792" s="432"/>
      <c r="JL792" s="432"/>
      <c r="JM792" s="432"/>
      <c r="JN792" s="432"/>
      <c r="JO792" s="432"/>
      <c r="JP792" s="432"/>
      <c r="JQ792" s="432"/>
      <c r="JR792" s="432"/>
      <c r="JS792" s="432"/>
      <c r="JT792" s="432"/>
      <c r="JU792" s="432"/>
    </row>
    <row r="793" spans="1:281" s="27" customFormat="1" ht="15" hidden="1" customHeight="1" x14ac:dyDescent="0.25">
      <c r="A793" s="432"/>
      <c r="B793" s="242"/>
      <c r="C793" s="29"/>
      <c r="D793" s="25"/>
      <c r="E793" s="29"/>
      <c r="F793" s="25"/>
      <c r="G793" s="121"/>
      <c r="I793" s="29"/>
      <c r="K793" s="52"/>
      <c r="M793" s="25"/>
      <c r="N793" s="55"/>
      <c r="P793" s="29"/>
      <c r="R793" s="29"/>
      <c r="T793" s="21"/>
      <c r="U793" s="21"/>
      <c r="V793" s="83"/>
      <c r="W793" s="83"/>
      <c r="X793" s="21"/>
      <c r="Y793" s="83"/>
      <c r="Z793" s="83"/>
      <c r="AA793" s="21"/>
      <c r="AB793" s="83"/>
      <c r="AC793" s="83"/>
      <c r="AD793" s="21"/>
      <c r="AE793" s="83"/>
      <c r="AF793" s="83"/>
      <c r="AG793" s="21"/>
      <c r="AH793" s="83"/>
      <c r="AI793" s="83"/>
      <c r="AJ793" s="21"/>
      <c r="AK793" s="83"/>
      <c r="AL793" s="83"/>
      <c r="AM793" s="21"/>
      <c r="AN793" s="83"/>
      <c r="AO793" s="83"/>
      <c r="AP793" s="21"/>
      <c r="AQ793" s="83"/>
      <c r="AR793" s="83"/>
      <c r="AS793" s="21"/>
      <c r="AT793" s="25"/>
      <c r="AU793" s="25"/>
      <c r="AV793" s="29"/>
      <c r="AW793" s="25"/>
      <c r="AX793" s="128"/>
      <c r="AY793" s="57"/>
      <c r="AZ793" s="6"/>
      <c r="BA793" s="54"/>
      <c r="BB793" s="54"/>
      <c r="BC793" s="6"/>
      <c r="BD793" s="54"/>
      <c r="BE793" s="54"/>
      <c r="BF793" s="121"/>
      <c r="BG793" s="54"/>
      <c r="BH793" s="28"/>
      <c r="BI793" s="128"/>
      <c r="BJ793" s="54"/>
      <c r="BK793" s="28"/>
      <c r="BL793" s="128"/>
      <c r="BM793" s="54"/>
      <c r="BN793" s="28"/>
      <c r="BO793" s="121"/>
      <c r="BP793" s="132"/>
      <c r="BQ793" s="56"/>
      <c r="BR793" s="25"/>
      <c r="BS793" s="25"/>
      <c r="BU793" s="121"/>
      <c r="BV793" s="25"/>
      <c r="BW793" s="242"/>
      <c r="BX793" s="121"/>
      <c r="BY793" s="25"/>
      <c r="CA793" s="121"/>
      <c r="CB793" s="25"/>
      <c r="CD793" s="121"/>
      <c r="CF793" s="28"/>
      <c r="CH793" s="241"/>
      <c r="CI793" s="28"/>
      <c r="CK793" s="433"/>
      <c r="CM793" s="121"/>
      <c r="CN793" s="241"/>
      <c r="CO793" s="241"/>
      <c r="CP793" s="241"/>
      <c r="CQ793" s="725"/>
      <c r="CR793" s="241"/>
      <c r="CS793" s="433"/>
      <c r="CT793" s="241"/>
      <c r="CU793" s="241"/>
      <c r="CV793" s="241"/>
      <c r="CW793" s="54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1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436"/>
      <c r="FJ793" s="668"/>
      <c r="FK793" s="668"/>
      <c r="FL793" s="668"/>
      <c r="FM793" s="668"/>
      <c r="FN793" s="668"/>
      <c r="FO793" s="668"/>
      <c r="FP793" s="668"/>
      <c r="FQ793" s="668"/>
      <c r="FR793" s="668"/>
      <c r="FS793" s="433"/>
      <c r="FT793" s="433"/>
      <c r="FU793" s="433"/>
      <c r="FV793" s="433"/>
      <c r="FW793" s="433"/>
      <c r="FX793" s="433"/>
      <c r="FY793" s="433"/>
      <c r="FZ793" s="433"/>
      <c r="GA793" s="433"/>
      <c r="GB793" s="433"/>
      <c r="GC793" s="433"/>
      <c r="GD793" s="433"/>
      <c r="GE793" s="433"/>
      <c r="GF793" s="433"/>
      <c r="GG793" s="255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436"/>
      <c r="HJ793" s="65"/>
      <c r="HK793" s="436"/>
      <c r="HL793" s="37"/>
      <c r="HM793" s="65"/>
      <c r="HN793" s="436"/>
      <c r="HO793" s="134"/>
      <c r="HP793" s="25"/>
      <c r="HQ793" s="436"/>
      <c r="HR793" s="45"/>
      <c r="HS793" s="29"/>
      <c r="HT793" s="25"/>
      <c r="HU793" s="25"/>
      <c r="HV793" s="25"/>
      <c r="HX793" s="432"/>
      <c r="IG793" s="432"/>
      <c r="IH793" s="432"/>
      <c r="II793" s="432"/>
      <c r="IJ793" s="432"/>
      <c r="IK793" s="432"/>
      <c r="IL793" s="432"/>
      <c r="IM793" s="432"/>
      <c r="IN793" s="432"/>
      <c r="IO793" s="432"/>
      <c r="IP793" s="432"/>
      <c r="IQ793" s="432"/>
      <c r="IR793" s="432"/>
      <c r="IS793" s="432"/>
      <c r="IT793" s="432"/>
      <c r="IU793" s="432"/>
      <c r="IV793" s="432"/>
      <c r="IW793" s="432"/>
      <c r="IX793" s="432"/>
      <c r="IY793" s="432"/>
      <c r="IZ793" s="432"/>
      <c r="JA793" s="432"/>
      <c r="JB793" s="432"/>
      <c r="JC793" s="432"/>
      <c r="JD793" s="432"/>
      <c r="JE793" s="432"/>
      <c r="JF793" s="432"/>
      <c r="JG793" s="432"/>
      <c r="JH793" s="432"/>
      <c r="JI793" s="432"/>
      <c r="JJ793" s="432"/>
      <c r="JK793" s="432"/>
      <c r="JL793" s="432"/>
      <c r="JM793" s="432"/>
      <c r="JN793" s="432"/>
      <c r="JO793" s="432"/>
      <c r="JP793" s="432"/>
      <c r="JQ793" s="432"/>
      <c r="JR793" s="432"/>
      <c r="JS793" s="432"/>
      <c r="JT793" s="432"/>
      <c r="JU793" s="432"/>
    </row>
    <row r="794" spans="1:281" s="27" customFormat="1" ht="15" hidden="1" customHeight="1" x14ac:dyDescent="0.25">
      <c r="A794" s="432"/>
      <c r="B794" s="242"/>
      <c r="C794" s="29"/>
      <c r="D794" s="25"/>
      <c r="E794" s="29"/>
      <c r="F794" s="25"/>
      <c r="G794" s="121"/>
      <c r="I794" s="29"/>
      <c r="K794" s="52"/>
      <c r="M794" s="25"/>
      <c r="N794" s="55"/>
      <c r="P794" s="29"/>
      <c r="R794" s="29"/>
      <c r="T794" s="21"/>
      <c r="U794" s="21"/>
      <c r="V794" s="83"/>
      <c r="W794" s="83"/>
      <c r="X794" s="21"/>
      <c r="Y794" s="83"/>
      <c r="Z794" s="83"/>
      <c r="AA794" s="21"/>
      <c r="AB794" s="83"/>
      <c r="AC794" s="83"/>
      <c r="AD794" s="21"/>
      <c r="AE794" s="83"/>
      <c r="AF794" s="83"/>
      <c r="AG794" s="21"/>
      <c r="AH794" s="83"/>
      <c r="AI794" s="83"/>
      <c r="AJ794" s="21"/>
      <c r="AK794" s="83"/>
      <c r="AL794" s="83"/>
      <c r="AM794" s="21"/>
      <c r="AN794" s="83"/>
      <c r="AO794" s="83"/>
      <c r="AP794" s="21"/>
      <c r="AQ794" s="83"/>
      <c r="AR794" s="83"/>
      <c r="AS794" s="21"/>
      <c r="AT794" s="25"/>
      <c r="AU794" s="25"/>
      <c r="AV794" s="29"/>
      <c r="AW794" s="25"/>
      <c r="AX794" s="128"/>
      <c r="AY794" s="57"/>
      <c r="AZ794" s="6"/>
      <c r="BA794" s="54"/>
      <c r="BB794" s="54"/>
      <c r="BC794" s="6"/>
      <c r="BD794" s="54"/>
      <c r="BE794" s="54"/>
      <c r="BF794" s="121"/>
      <c r="BG794" s="54"/>
      <c r="BH794" s="28"/>
      <c r="BI794" s="128"/>
      <c r="BJ794" s="54"/>
      <c r="BK794" s="28"/>
      <c r="BL794" s="128"/>
      <c r="BM794" s="54"/>
      <c r="BN794" s="28"/>
      <c r="BO794" s="121"/>
      <c r="BP794" s="132"/>
      <c r="BQ794" s="56"/>
      <c r="BR794" s="25"/>
      <c r="BS794" s="25"/>
      <c r="BU794" s="121"/>
      <c r="BV794" s="25"/>
      <c r="BW794" s="242"/>
      <c r="BX794" s="121"/>
      <c r="BY794" s="25"/>
      <c r="CA794" s="121"/>
      <c r="CB794" s="25"/>
      <c r="CD794" s="121"/>
      <c r="CF794" s="28"/>
      <c r="CH794" s="241"/>
      <c r="CI794" s="28"/>
      <c r="CK794" s="433"/>
      <c r="CM794" s="121"/>
      <c r="CN794" s="241"/>
      <c r="CO794" s="241"/>
      <c r="CP794" s="241"/>
      <c r="CQ794" s="725"/>
      <c r="CR794" s="241"/>
      <c r="CS794" s="433"/>
      <c r="CT794" s="241"/>
      <c r="CU794" s="241"/>
      <c r="CV794" s="241"/>
      <c r="CW794" s="54"/>
      <c r="CX794" s="241"/>
      <c r="CY794" s="241"/>
      <c r="CZ794" s="241"/>
      <c r="DA794" s="241"/>
      <c r="DB794" s="241"/>
      <c r="DC794" s="241"/>
      <c r="DD794" s="241"/>
      <c r="DE794" s="241"/>
      <c r="DF794" s="241"/>
      <c r="DG794" s="241"/>
      <c r="DH794" s="241"/>
      <c r="DI794" s="241"/>
      <c r="DJ794" s="241"/>
      <c r="DK794" s="241"/>
      <c r="DL794" s="241"/>
      <c r="DM794" s="241"/>
      <c r="DN794" s="241"/>
      <c r="DO794" s="241"/>
      <c r="DP794" s="241"/>
      <c r="DQ794" s="241"/>
      <c r="DR794" s="241"/>
      <c r="DS794" s="241"/>
      <c r="DT794" s="241"/>
      <c r="DU794" s="241"/>
      <c r="DV794" s="241"/>
      <c r="DW794" s="241"/>
      <c r="DX794" s="241"/>
      <c r="DY794" s="241"/>
      <c r="DZ794" s="241"/>
      <c r="EA794" s="241"/>
      <c r="EB794" s="241"/>
      <c r="EC794" s="241"/>
      <c r="ED794" s="241"/>
      <c r="EE794" s="241"/>
      <c r="EF794" s="241"/>
      <c r="EG794" s="241"/>
      <c r="EH794" s="241"/>
      <c r="EI794" s="241"/>
      <c r="EJ794" s="241"/>
      <c r="EK794" s="241"/>
      <c r="EL794" s="241"/>
      <c r="EM794" s="241"/>
      <c r="EN794" s="241"/>
      <c r="EO794" s="241"/>
      <c r="EP794" s="241"/>
      <c r="EQ794" s="241"/>
      <c r="ER794" s="241"/>
      <c r="ES794" s="241"/>
      <c r="ET794" s="241"/>
      <c r="EU794" s="241"/>
      <c r="EV794" s="241"/>
      <c r="EW794" s="241"/>
      <c r="EX794" s="241"/>
      <c r="EY794" s="241"/>
      <c r="EZ794" s="241"/>
      <c r="FA794" s="241"/>
      <c r="FB794" s="241"/>
      <c r="FC794" s="241"/>
      <c r="FD794" s="241"/>
      <c r="FE794" s="241"/>
      <c r="FF794" s="241"/>
      <c r="FG794" s="241"/>
      <c r="FH794" s="241"/>
      <c r="FI794" s="436"/>
      <c r="FJ794" s="668"/>
      <c r="FK794" s="668"/>
      <c r="FL794" s="668"/>
      <c r="FM794" s="668"/>
      <c r="FN794" s="668"/>
      <c r="FO794" s="668"/>
      <c r="FP794" s="668"/>
      <c r="FQ794" s="668"/>
      <c r="FR794" s="668"/>
      <c r="FS794" s="433"/>
      <c r="FT794" s="433"/>
      <c r="FU794" s="433"/>
      <c r="FV794" s="433"/>
      <c r="FW794" s="433"/>
      <c r="FX794" s="433"/>
      <c r="FY794" s="433"/>
      <c r="FZ794" s="433"/>
      <c r="GA794" s="433"/>
      <c r="GB794" s="433"/>
      <c r="GC794" s="433"/>
      <c r="GD794" s="433"/>
      <c r="GE794" s="433"/>
      <c r="GF794" s="433"/>
      <c r="GG794" s="255"/>
      <c r="GH794" s="65"/>
      <c r="GI794" s="65"/>
      <c r="GJ794" s="65"/>
      <c r="GK794" s="65"/>
      <c r="GL794" s="65"/>
      <c r="GM794" s="65"/>
      <c r="GN794" s="65"/>
      <c r="GO794" s="65"/>
      <c r="GP794" s="65"/>
      <c r="GQ794" s="65"/>
      <c r="GR794" s="65"/>
      <c r="GS794" s="65"/>
      <c r="GT794" s="65"/>
      <c r="GU794" s="65"/>
      <c r="GV794" s="65"/>
      <c r="GW794" s="65"/>
      <c r="GX794" s="65"/>
      <c r="GY794" s="65"/>
      <c r="GZ794" s="65"/>
      <c r="HA794" s="65"/>
      <c r="HB794" s="65"/>
      <c r="HC794" s="65"/>
      <c r="HD794" s="65"/>
      <c r="HE794" s="65"/>
      <c r="HF794" s="65"/>
      <c r="HG794" s="65"/>
      <c r="HH794" s="65"/>
      <c r="HI794" s="436"/>
      <c r="HJ794" s="65"/>
      <c r="HK794" s="436"/>
      <c r="HL794" s="37"/>
      <c r="HM794" s="65"/>
      <c r="HN794" s="436"/>
      <c r="HO794" s="134"/>
      <c r="HP794" s="25"/>
      <c r="HQ794" s="436"/>
      <c r="HR794" s="45"/>
      <c r="HS794" s="29"/>
      <c r="HT794" s="25"/>
      <c r="HU794" s="25"/>
      <c r="HV794" s="25"/>
      <c r="HX794" s="432"/>
      <c r="IG794" s="432"/>
      <c r="IH794" s="432"/>
      <c r="II794" s="432"/>
      <c r="IJ794" s="432"/>
      <c r="IK794" s="432"/>
      <c r="IL794" s="432"/>
      <c r="IM794" s="432"/>
      <c r="IN794" s="432"/>
      <c r="IO794" s="432"/>
      <c r="IP794" s="432"/>
      <c r="IQ794" s="432"/>
      <c r="IR794" s="432"/>
      <c r="IS794" s="432"/>
      <c r="IT794" s="432"/>
      <c r="IU794" s="432"/>
      <c r="IV794" s="432"/>
      <c r="IW794" s="432"/>
      <c r="IX794" s="432"/>
      <c r="IY794" s="432"/>
      <c r="IZ794" s="432"/>
      <c r="JA794" s="432"/>
      <c r="JB794" s="432"/>
      <c r="JC794" s="432"/>
      <c r="JD794" s="432"/>
      <c r="JE794" s="432"/>
      <c r="JF794" s="432"/>
      <c r="JG794" s="432"/>
      <c r="JH794" s="432"/>
      <c r="JI794" s="432"/>
      <c r="JJ794" s="432"/>
      <c r="JK794" s="432"/>
      <c r="JL794" s="432"/>
      <c r="JM794" s="432"/>
      <c r="JN794" s="432"/>
      <c r="JO794" s="432"/>
      <c r="JP794" s="432"/>
      <c r="JQ794" s="432"/>
      <c r="JR794" s="432"/>
      <c r="JS794" s="432"/>
      <c r="JT794" s="432"/>
      <c r="JU794" s="432"/>
    </row>
    <row r="795" spans="1:281" s="27" customFormat="1" ht="15" hidden="1" customHeight="1" x14ac:dyDescent="0.25">
      <c r="A795" s="432"/>
      <c r="B795" s="242"/>
      <c r="C795" s="29"/>
      <c r="D795" s="25"/>
      <c r="E795" s="29"/>
      <c r="F795" s="25"/>
      <c r="G795" s="121"/>
      <c r="I795" s="29"/>
      <c r="K795" s="52"/>
      <c r="M795" s="25"/>
      <c r="N795" s="55"/>
      <c r="P795" s="29"/>
      <c r="R795" s="29"/>
      <c r="T795" s="21"/>
      <c r="U795" s="21"/>
      <c r="V795" s="83"/>
      <c r="W795" s="83"/>
      <c r="X795" s="21"/>
      <c r="Y795" s="83"/>
      <c r="Z795" s="83"/>
      <c r="AA795" s="21"/>
      <c r="AB795" s="83"/>
      <c r="AC795" s="83"/>
      <c r="AD795" s="21"/>
      <c r="AE795" s="83"/>
      <c r="AF795" s="83"/>
      <c r="AG795" s="21"/>
      <c r="AH795" s="83"/>
      <c r="AI795" s="83"/>
      <c r="AJ795" s="21"/>
      <c r="AK795" s="83"/>
      <c r="AL795" s="83"/>
      <c r="AM795" s="21"/>
      <c r="AN795" s="83"/>
      <c r="AO795" s="83"/>
      <c r="AP795" s="21"/>
      <c r="AQ795" s="83"/>
      <c r="AR795" s="83"/>
      <c r="AS795" s="21"/>
      <c r="AT795" s="25"/>
      <c r="AU795" s="25"/>
      <c r="AV795" s="29"/>
      <c r="AW795" s="25"/>
      <c r="AX795" s="128"/>
      <c r="AY795" s="57"/>
      <c r="AZ795" s="6"/>
      <c r="BA795" s="54"/>
      <c r="BB795" s="54"/>
      <c r="BC795" s="6"/>
      <c r="BD795" s="54"/>
      <c r="BE795" s="54"/>
      <c r="BF795" s="121"/>
      <c r="BG795" s="54"/>
      <c r="BH795" s="28"/>
      <c r="BI795" s="128"/>
      <c r="BJ795" s="54"/>
      <c r="BK795" s="28"/>
      <c r="BL795" s="128"/>
      <c r="BM795" s="54"/>
      <c r="BN795" s="28"/>
      <c r="BO795" s="121"/>
      <c r="BP795" s="132"/>
      <c r="BQ795" s="56"/>
      <c r="BR795" s="25"/>
      <c r="BS795" s="25"/>
      <c r="BU795" s="121"/>
      <c r="BV795" s="25"/>
      <c r="BW795" s="242"/>
      <c r="BX795" s="121"/>
      <c r="BY795" s="25"/>
      <c r="CA795" s="121"/>
      <c r="CB795" s="25"/>
      <c r="CD795" s="121"/>
      <c r="CF795" s="28"/>
      <c r="CH795" s="241"/>
      <c r="CI795" s="28"/>
      <c r="CK795" s="433"/>
      <c r="CM795" s="121"/>
      <c r="CN795" s="241"/>
      <c r="CO795" s="241"/>
      <c r="CP795" s="241"/>
      <c r="CQ795" s="725"/>
      <c r="CR795" s="241"/>
      <c r="CS795" s="433"/>
      <c r="CT795" s="241"/>
      <c r="CU795" s="241"/>
      <c r="CV795" s="241"/>
      <c r="CW795" s="54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1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436"/>
      <c r="FJ795" s="668"/>
      <c r="FK795" s="668"/>
      <c r="FL795" s="668"/>
      <c r="FM795" s="668"/>
      <c r="FN795" s="668"/>
      <c r="FO795" s="668"/>
      <c r="FP795" s="668"/>
      <c r="FQ795" s="668"/>
      <c r="FR795" s="668"/>
      <c r="FS795" s="433"/>
      <c r="FT795" s="433"/>
      <c r="FU795" s="433"/>
      <c r="FV795" s="433"/>
      <c r="FW795" s="433"/>
      <c r="FX795" s="433"/>
      <c r="FY795" s="433"/>
      <c r="FZ795" s="433"/>
      <c r="GA795" s="433"/>
      <c r="GB795" s="433"/>
      <c r="GC795" s="433"/>
      <c r="GD795" s="433"/>
      <c r="GE795" s="433"/>
      <c r="GF795" s="433"/>
      <c r="GG795" s="255"/>
      <c r="GH795" s="65"/>
      <c r="GI795" s="65"/>
      <c r="GJ795" s="65"/>
      <c r="GK795" s="65"/>
      <c r="GL795" s="65"/>
      <c r="GM795" s="65"/>
      <c r="GN795" s="65"/>
      <c r="GO795" s="65"/>
      <c r="GP795" s="65"/>
      <c r="GQ795" s="65"/>
      <c r="GR795" s="65"/>
      <c r="GS795" s="65"/>
      <c r="GT795" s="65"/>
      <c r="GU795" s="65"/>
      <c r="GV795" s="65"/>
      <c r="GW795" s="65"/>
      <c r="GX795" s="65"/>
      <c r="GY795" s="65"/>
      <c r="GZ795" s="65"/>
      <c r="HA795" s="65"/>
      <c r="HB795" s="65"/>
      <c r="HC795" s="65"/>
      <c r="HD795" s="65"/>
      <c r="HE795" s="65"/>
      <c r="HF795" s="65"/>
      <c r="HG795" s="65"/>
      <c r="HH795" s="65"/>
      <c r="HI795" s="436"/>
      <c r="HJ795" s="65"/>
      <c r="HK795" s="436"/>
      <c r="HL795" s="37"/>
      <c r="HM795" s="65"/>
      <c r="HN795" s="436"/>
      <c r="HO795" s="134"/>
      <c r="HP795" s="25"/>
      <c r="HQ795" s="436"/>
      <c r="HR795" s="45"/>
      <c r="HS795" s="29"/>
      <c r="HT795" s="25"/>
      <c r="HU795" s="25"/>
      <c r="HV795" s="25"/>
      <c r="HX795" s="432"/>
      <c r="IG795" s="432"/>
      <c r="IH795" s="432"/>
      <c r="II795" s="432"/>
      <c r="IJ795" s="432"/>
      <c r="IK795" s="432"/>
      <c r="IL795" s="432"/>
      <c r="IM795" s="432"/>
      <c r="IN795" s="432"/>
      <c r="IO795" s="432"/>
      <c r="IP795" s="432"/>
      <c r="IQ795" s="432"/>
      <c r="IR795" s="432"/>
      <c r="IS795" s="432"/>
      <c r="IT795" s="432"/>
      <c r="IU795" s="432"/>
      <c r="IV795" s="432"/>
      <c r="IW795" s="432"/>
      <c r="IX795" s="432"/>
      <c r="IY795" s="432"/>
      <c r="IZ795" s="432"/>
      <c r="JA795" s="432"/>
      <c r="JB795" s="432"/>
      <c r="JC795" s="432"/>
      <c r="JD795" s="432"/>
      <c r="JE795" s="432"/>
      <c r="JF795" s="432"/>
      <c r="JG795" s="432"/>
      <c r="JH795" s="432"/>
      <c r="JI795" s="432"/>
      <c r="JJ795" s="432"/>
      <c r="JK795" s="432"/>
      <c r="JL795" s="432"/>
      <c r="JM795" s="432"/>
      <c r="JN795" s="432"/>
      <c r="JO795" s="432"/>
      <c r="JP795" s="432"/>
      <c r="JQ795" s="432"/>
      <c r="JR795" s="432"/>
      <c r="JS795" s="432"/>
      <c r="JT795" s="432"/>
      <c r="JU795" s="432"/>
    </row>
    <row r="796" spans="1:281" s="27" customFormat="1" ht="15" hidden="1" customHeight="1" x14ac:dyDescent="0.25">
      <c r="A796" s="432"/>
      <c r="B796" s="242"/>
      <c r="C796" s="29"/>
      <c r="D796" s="25"/>
      <c r="E796" s="29"/>
      <c r="F796" s="25"/>
      <c r="G796" s="121"/>
      <c r="I796" s="29"/>
      <c r="K796" s="52"/>
      <c r="M796" s="25"/>
      <c r="N796" s="55"/>
      <c r="P796" s="29"/>
      <c r="R796" s="29"/>
      <c r="T796" s="21"/>
      <c r="U796" s="21"/>
      <c r="V796" s="83"/>
      <c r="W796" s="83"/>
      <c r="X796" s="21"/>
      <c r="Y796" s="83"/>
      <c r="Z796" s="83"/>
      <c r="AA796" s="21"/>
      <c r="AB796" s="83"/>
      <c r="AC796" s="83"/>
      <c r="AD796" s="21"/>
      <c r="AE796" s="83"/>
      <c r="AF796" s="83"/>
      <c r="AG796" s="21"/>
      <c r="AH796" s="83"/>
      <c r="AI796" s="83"/>
      <c r="AJ796" s="21"/>
      <c r="AK796" s="83"/>
      <c r="AL796" s="83"/>
      <c r="AM796" s="21"/>
      <c r="AN796" s="83"/>
      <c r="AO796" s="83"/>
      <c r="AP796" s="21"/>
      <c r="AQ796" s="83"/>
      <c r="AR796" s="83"/>
      <c r="AS796" s="21"/>
      <c r="AT796" s="25"/>
      <c r="AU796" s="25"/>
      <c r="AV796" s="29"/>
      <c r="AW796" s="25"/>
      <c r="AX796" s="128"/>
      <c r="AY796" s="57"/>
      <c r="AZ796" s="6"/>
      <c r="BA796" s="54"/>
      <c r="BB796" s="54"/>
      <c r="BC796" s="6"/>
      <c r="BD796" s="54"/>
      <c r="BE796" s="54"/>
      <c r="BF796" s="121"/>
      <c r="BG796" s="54"/>
      <c r="BH796" s="28"/>
      <c r="BI796" s="128"/>
      <c r="BJ796" s="54"/>
      <c r="BK796" s="28"/>
      <c r="BL796" s="128"/>
      <c r="BM796" s="54"/>
      <c r="BN796" s="28"/>
      <c r="BO796" s="121"/>
      <c r="BP796" s="132"/>
      <c r="BQ796" s="56"/>
      <c r="BR796" s="25"/>
      <c r="BS796" s="25"/>
      <c r="BU796" s="121"/>
      <c r="BV796" s="25"/>
      <c r="BW796" s="242"/>
      <c r="BX796" s="121"/>
      <c r="BY796" s="25"/>
      <c r="CA796" s="121"/>
      <c r="CB796" s="25"/>
      <c r="CD796" s="121"/>
      <c r="CF796" s="28"/>
      <c r="CH796" s="241"/>
      <c r="CI796" s="28"/>
      <c r="CK796" s="433"/>
      <c r="CM796" s="121"/>
      <c r="CN796" s="241"/>
      <c r="CO796" s="241"/>
      <c r="CP796" s="241"/>
      <c r="CQ796" s="725"/>
      <c r="CR796" s="241"/>
      <c r="CS796" s="433"/>
      <c r="CT796" s="241"/>
      <c r="CU796" s="241"/>
      <c r="CV796" s="241"/>
      <c r="CW796" s="54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436"/>
      <c r="FJ796" s="668"/>
      <c r="FK796" s="668"/>
      <c r="FL796" s="668"/>
      <c r="FM796" s="668"/>
      <c r="FN796" s="668"/>
      <c r="FO796" s="668"/>
      <c r="FP796" s="668"/>
      <c r="FQ796" s="668"/>
      <c r="FR796" s="668"/>
      <c r="FS796" s="433"/>
      <c r="FT796" s="433"/>
      <c r="FU796" s="433"/>
      <c r="FV796" s="433"/>
      <c r="FW796" s="433"/>
      <c r="FX796" s="433"/>
      <c r="FY796" s="433"/>
      <c r="FZ796" s="433"/>
      <c r="GA796" s="433"/>
      <c r="GB796" s="433"/>
      <c r="GC796" s="433"/>
      <c r="GD796" s="433"/>
      <c r="GE796" s="433"/>
      <c r="GF796" s="433"/>
      <c r="GG796" s="255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436"/>
      <c r="HJ796" s="65"/>
      <c r="HK796" s="436"/>
      <c r="HL796" s="37"/>
      <c r="HM796" s="65"/>
      <c r="HN796" s="436"/>
      <c r="HO796" s="134"/>
      <c r="HP796" s="25"/>
      <c r="HQ796" s="436"/>
      <c r="HR796" s="45"/>
      <c r="HS796" s="29"/>
      <c r="HT796" s="25"/>
      <c r="HU796" s="25"/>
      <c r="HV796" s="25"/>
      <c r="HX796" s="432"/>
      <c r="IG796" s="432"/>
      <c r="IH796" s="432"/>
      <c r="II796" s="432"/>
      <c r="IJ796" s="432"/>
      <c r="IK796" s="432"/>
      <c r="IL796" s="432"/>
      <c r="IM796" s="432"/>
      <c r="IN796" s="432"/>
      <c r="IO796" s="432"/>
      <c r="IP796" s="432"/>
      <c r="IQ796" s="432"/>
      <c r="IR796" s="432"/>
      <c r="IS796" s="432"/>
      <c r="IT796" s="432"/>
      <c r="IU796" s="432"/>
      <c r="IV796" s="432"/>
      <c r="IW796" s="432"/>
      <c r="IX796" s="432"/>
      <c r="IY796" s="432"/>
      <c r="IZ796" s="432"/>
      <c r="JA796" s="432"/>
      <c r="JB796" s="432"/>
      <c r="JC796" s="432"/>
      <c r="JD796" s="432"/>
      <c r="JE796" s="432"/>
      <c r="JF796" s="432"/>
      <c r="JG796" s="432"/>
      <c r="JH796" s="432"/>
      <c r="JI796" s="432"/>
      <c r="JJ796" s="432"/>
      <c r="JK796" s="432"/>
      <c r="JL796" s="432"/>
      <c r="JM796" s="432"/>
      <c r="JN796" s="432"/>
      <c r="JO796" s="432"/>
      <c r="JP796" s="432"/>
      <c r="JQ796" s="432"/>
      <c r="JR796" s="432"/>
      <c r="JS796" s="432"/>
      <c r="JT796" s="432"/>
      <c r="JU796" s="432"/>
    </row>
    <row r="797" spans="1:281" s="27" customFormat="1" ht="15" hidden="1" customHeight="1" x14ac:dyDescent="0.25">
      <c r="A797" s="432"/>
      <c r="B797" s="242"/>
      <c r="C797" s="29"/>
      <c r="D797" s="25"/>
      <c r="E797" s="29"/>
      <c r="F797" s="25"/>
      <c r="G797" s="121"/>
      <c r="I797" s="29"/>
      <c r="K797" s="52"/>
      <c r="M797" s="25"/>
      <c r="N797" s="55"/>
      <c r="P797" s="29"/>
      <c r="R797" s="29"/>
      <c r="T797" s="21"/>
      <c r="U797" s="21"/>
      <c r="V797" s="83"/>
      <c r="W797" s="83"/>
      <c r="X797" s="21"/>
      <c r="Y797" s="83"/>
      <c r="Z797" s="83"/>
      <c r="AA797" s="21"/>
      <c r="AB797" s="83"/>
      <c r="AC797" s="83"/>
      <c r="AD797" s="21"/>
      <c r="AE797" s="83"/>
      <c r="AF797" s="83"/>
      <c r="AG797" s="21"/>
      <c r="AH797" s="83"/>
      <c r="AI797" s="83"/>
      <c r="AJ797" s="21"/>
      <c r="AK797" s="83"/>
      <c r="AL797" s="83"/>
      <c r="AM797" s="21"/>
      <c r="AN797" s="83"/>
      <c r="AO797" s="83"/>
      <c r="AP797" s="21"/>
      <c r="AQ797" s="83"/>
      <c r="AR797" s="83"/>
      <c r="AS797" s="21"/>
      <c r="AT797" s="25"/>
      <c r="AU797" s="25"/>
      <c r="AV797" s="29"/>
      <c r="AW797" s="25"/>
      <c r="AX797" s="128"/>
      <c r="AY797" s="57"/>
      <c r="AZ797" s="6"/>
      <c r="BA797" s="54"/>
      <c r="BB797" s="54"/>
      <c r="BC797" s="6"/>
      <c r="BD797" s="54"/>
      <c r="BE797" s="54"/>
      <c r="BF797" s="121"/>
      <c r="BG797" s="54"/>
      <c r="BH797" s="28"/>
      <c r="BI797" s="128"/>
      <c r="BJ797" s="54"/>
      <c r="BK797" s="28"/>
      <c r="BL797" s="128"/>
      <c r="BM797" s="54"/>
      <c r="BN797" s="28"/>
      <c r="BO797" s="121"/>
      <c r="BP797" s="132"/>
      <c r="BQ797" s="56"/>
      <c r="BR797" s="25"/>
      <c r="BS797" s="25"/>
      <c r="BU797" s="121"/>
      <c r="BV797" s="25"/>
      <c r="BW797" s="242"/>
      <c r="BX797" s="121"/>
      <c r="BY797" s="25"/>
      <c r="CA797" s="121"/>
      <c r="CB797" s="25"/>
      <c r="CD797" s="121"/>
      <c r="CF797" s="28"/>
      <c r="CH797" s="241"/>
      <c r="CI797" s="28"/>
      <c r="CK797" s="433"/>
      <c r="CM797" s="121"/>
      <c r="CN797" s="241"/>
      <c r="CO797" s="241"/>
      <c r="CP797" s="241"/>
      <c r="CQ797" s="725"/>
      <c r="CR797" s="241"/>
      <c r="CS797" s="433"/>
      <c r="CT797" s="241"/>
      <c r="CU797" s="241"/>
      <c r="CV797" s="241"/>
      <c r="CW797" s="54"/>
      <c r="CX797" s="241"/>
      <c r="CY797" s="241"/>
      <c r="CZ797" s="241"/>
      <c r="DA797" s="241"/>
      <c r="DB797" s="241"/>
      <c r="DC797" s="241"/>
      <c r="DD797" s="241"/>
      <c r="DE797" s="241"/>
      <c r="DF797" s="241"/>
      <c r="DG797" s="241"/>
      <c r="DH797" s="241"/>
      <c r="DI797" s="241"/>
      <c r="DJ797" s="241"/>
      <c r="DK797" s="241"/>
      <c r="DL797" s="241"/>
      <c r="DM797" s="241"/>
      <c r="DN797" s="241"/>
      <c r="DO797" s="241"/>
      <c r="DP797" s="241"/>
      <c r="DQ797" s="241"/>
      <c r="DR797" s="241"/>
      <c r="DS797" s="241"/>
      <c r="DT797" s="241"/>
      <c r="DU797" s="241"/>
      <c r="DV797" s="241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436"/>
      <c r="FJ797" s="668"/>
      <c r="FK797" s="668"/>
      <c r="FL797" s="668"/>
      <c r="FM797" s="668"/>
      <c r="FN797" s="668"/>
      <c r="FO797" s="668"/>
      <c r="FP797" s="668"/>
      <c r="FQ797" s="668"/>
      <c r="FR797" s="668"/>
      <c r="FS797" s="433"/>
      <c r="FT797" s="433"/>
      <c r="FU797" s="433"/>
      <c r="FV797" s="433"/>
      <c r="FW797" s="433"/>
      <c r="FX797" s="433"/>
      <c r="FY797" s="433"/>
      <c r="FZ797" s="433"/>
      <c r="GA797" s="433"/>
      <c r="GB797" s="433"/>
      <c r="GC797" s="433"/>
      <c r="GD797" s="433"/>
      <c r="GE797" s="433"/>
      <c r="GF797" s="433"/>
      <c r="GG797" s="25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436"/>
      <c r="HJ797" s="65"/>
      <c r="HK797" s="436"/>
      <c r="HL797" s="37"/>
      <c r="HM797" s="65"/>
      <c r="HN797" s="436"/>
      <c r="HO797" s="134"/>
      <c r="HP797" s="25"/>
      <c r="HQ797" s="436"/>
      <c r="HR797" s="45"/>
      <c r="HS797" s="29"/>
      <c r="HT797" s="25"/>
      <c r="HU797" s="25"/>
      <c r="HV797" s="25"/>
      <c r="HX797" s="432"/>
      <c r="IG797" s="432"/>
      <c r="IH797" s="432"/>
      <c r="II797" s="432"/>
      <c r="IJ797" s="432"/>
      <c r="IK797" s="432"/>
      <c r="IL797" s="432"/>
      <c r="IM797" s="432"/>
      <c r="IN797" s="432"/>
      <c r="IO797" s="432"/>
      <c r="IP797" s="432"/>
      <c r="IQ797" s="432"/>
      <c r="IR797" s="432"/>
      <c r="IS797" s="432"/>
      <c r="IT797" s="432"/>
      <c r="IU797" s="432"/>
      <c r="IV797" s="432"/>
      <c r="IW797" s="432"/>
      <c r="IX797" s="432"/>
      <c r="IY797" s="432"/>
      <c r="IZ797" s="432"/>
      <c r="JA797" s="432"/>
      <c r="JB797" s="432"/>
      <c r="JC797" s="432"/>
      <c r="JD797" s="432"/>
      <c r="JE797" s="432"/>
      <c r="JF797" s="432"/>
      <c r="JG797" s="432"/>
      <c r="JH797" s="432"/>
      <c r="JI797" s="432"/>
      <c r="JJ797" s="432"/>
      <c r="JK797" s="432"/>
      <c r="JL797" s="432"/>
      <c r="JM797" s="432"/>
      <c r="JN797" s="432"/>
      <c r="JO797" s="432"/>
      <c r="JP797" s="432"/>
      <c r="JQ797" s="432"/>
      <c r="JR797" s="432"/>
      <c r="JS797" s="432"/>
      <c r="JT797" s="432"/>
      <c r="JU797" s="432"/>
    </row>
    <row r="798" spans="1:281" s="27" customFormat="1" ht="15" hidden="1" customHeight="1" x14ac:dyDescent="0.25">
      <c r="A798" s="432"/>
      <c r="B798" s="242"/>
      <c r="C798" s="29"/>
      <c r="D798" s="25"/>
      <c r="E798" s="29"/>
      <c r="F798" s="25"/>
      <c r="G798" s="121"/>
      <c r="I798" s="29"/>
      <c r="K798" s="52"/>
      <c r="M798" s="25"/>
      <c r="N798" s="55"/>
      <c r="P798" s="29"/>
      <c r="R798" s="29"/>
      <c r="T798" s="21"/>
      <c r="U798" s="21"/>
      <c r="V798" s="83"/>
      <c r="W798" s="83"/>
      <c r="X798" s="21"/>
      <c r="Y798" s="83"/>
      <c r="Z798" s="83"/>
      <c r="AA798" s="21"/>
      <c r="AB798" s="83"/>
      <c r="AC798" s="83"/>
      <c r="AD798" s="21"/>
      <c r="AE798" s="83"/>
      <c r="AF798" s="83"/>
      <c r="AG798" s="21"/>
      <c r="AH798" s="83"/>
      <c r="AI798" s="83"/>
      <c r="AJ798" s="21"/>
      <c r="AK798" s="83"/>
      <c r="AL798" s="83"/>
      <c r="AM798" s="21"/>
      <c r="AN798" s="83"/>
      <c r="AO798" s="83"/>
      <c r="AP798" s="21"/>
      <c r="AQ798" s="83"/>
      <c r="AR798" s="83"/>
      <c r="AS798" s="21"/>
      <c r="AT798" s="25"/>
      <c r="AU798" s="25"/>
      <c r="AV798" s="29"/>
      <c r="AW798" s="25"/>
      <c r="AX798" s="128"/>
      <c r="AY798" s="57"/>
      <c r="AZ798" s="6"/>
      <c r="BA798" s="54"/>
      <c r="BB798" s="54"/>
      <c r="BC798" s="6"/>
      <c r="BD798" s="54"/>
      <c r="BE798" s="54"/>
      <c r="BF798" s="121"/>
      <c r="BG798" s="54"/>
      <c r="BH798" s="28"/>
      <c r="BI798" s="128"/>
      <c r="BJ798" s="54"/>
      <c r="BK798" s="28"/>
      <c r="BL798" s="128"/>
      <c r="BM798" s="54"/>
      <c r="BN798" s="28"/>
      <c r="BO798" s="121"/>
      <c r="BP798" s="132"/>
      <c r="BQ798" s="56"/>
      <c r="BR798" s="25"/>
      <c r="BS798" s="25"/>
      <c r="BU798" s="121"/>
      <c r="BV798" s="25"/>
      <c r="BW798" s="242"/>
      <c r="BX798" s="121"/>
      <c r="BY798" s="25"/>
      <c r="CA798" s="121"/>
      <c r="CB798" s="25"/>
      <c r="CD798" s="121"/>
      <c r="CF798" s="28"/>
      <c r="CH798" s="241"/>
      <c r="CI798" s="28"/>
      <c r="CK798" s="433"/>
      <c r="CM798" s="121"/>
      <c r="CN798" s="241"/>
      <c r="CO798" s="241"/>
      <c r="CP798" s="241"/>
      <c r="CQ798" s="725"/>
      <c r="CR798" s="241"/>
      <c r="CS798" s="433"/>
      <c r="CT798" s="241"/>
      <c r="CU798" s="241"/>
      <c r="CV798" s="241"/>
      <c r="CW798" s="54"/>
      <c r="CX798" s="241"/>
      <c r="CY798" s="241"/>
      <c r="CZ798" s="241"/>
      <c r="DA798" s="241"/>
      <c r="DB798" s="241"/>
      <c r="DC798" s="241"/>
      <c r="DD798" s="241"/>
      <c r="DE798" s="241"/>
      <c r="DF798" s="241"/>
      <c r="DG798" s="241"/>
      <c r="DH798" s="241"/>
      <c r="DI798" s="241"/>
      <c r="DJ798" s="241"/>
      <c r="DK798" s="241"/>
      <c r="DL798" s="241"/>
      <c r="DM798" s="241"/>
      <c r="DN798" s="241"/>
      <c r="DO798" s="241"/>
      <c r="DP798" s="241"/>
      <c r="DQ798" s="241"/>
      <c r="DR798" s="241"/>
      <c r="DS798" s="241"/>
      <c r="DT798" s="241"/>
      <c r="DU798" s="241"/>
      <c r="DV798" s="241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436"/>
      <c r="FJ798" s="668"/>
      <c r="FK798" s="668"/>
      <c r="FL798" s="668"/>
      <c r="FM798" s="668"/>
      <c r="FN798" s="668"/>
      <c r="FO798" s="668"/>
      <c r="FP798" s="668"/>
      <c r="FQ798" s="668"/>
      <c r="FR798" s="668"/>
      <c r="FS798" s="433"/>
      <c r="FT798" s="433"/>
      <c r="FU798" s="433"/>
      <c r="FV798" s="433"/>
      <c r="FW798" s="433"/>
      <c r="FX798" s="433"/>
      <c r="FY798" s="433"/>
      <c r="FZ798" s="433"/>
      <c r="GA798" s="433"/>
      <c r="GB798" s="433"/>
      <c r="GC798" s="433"/>
      <c r="GD798" s="433"/>
      <c r="GE798" s="433"/>
      <c r="GF798" s="433"/>
      <c r="GG798" s="255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436"/>
      <c r="HJ798" s="65"/>
      <c r="HK798" s="436"/>
      <c r="HL798" s="37"/>
      <c r="HM798" s="65"/>
      <c r="HN798" s="436"/>
      <c r="HO798" s="134"/>
      <c r="HP798" s="25"/>
      <c r="HQ798" s="436"/>
      <c r="HR798" s="45"/>
      <c r="HS798" s="29"/>
      <c r="HT798" s="25"/>
      <c r="HU798" s="25"/>
      <c r="HV798" s="25"/>
      <c r="HX798" s="432"/>
      <c r="IG798" s="432"/>
      <c r="IH798" s="432"/>
      <c r="II798" s="432"/>
      <c r="IJ798" s="432"/>
      <c r="IK798" s="432"/>
      <c r="IL798" s="432"/>
      <c r="IM798" s="432"/>
      <c r="IN798" s="432"/>
      <c r="IO798" s="432"/>
      <c r="IP798" s="432"/>
      <c r="IQ798" s="432"/>
      <c r="IR798" s="432"/>
      <c r="IS798" s="432"/>
      <c r="IT798" s="432"/>
      <c r="IU798" s="432"/>
      <c r="IV798" s="432"/>
      <c r="IW798" s="432"/>
      <c r="IX798" s="432"/>
      <c r="IY798" s="432"/>
      <c r="IZ798" s="432"/>
      <c r="JA798" s="432"/>
      <c r="JB798" s="432"/>
      <c r="JC798" s="432"/>
      <c r="JD798" s="432"/>
      <c r="JE798" s="432"/>
      <c r="JF798" s="432"/>
      <c r="JG798" s="432"/>
      <c r="JH798" s="432"/>
      <c r="JI798" s="432"/>
      <c r="JJ798" s="432"/>
      <c r="JK798" s="432"/>
      <c r="JL798" s="432"/>
      <c r="JM798" s="432"/>
      <c r="JN798" s="432"/>
      <c r="JO798" s="432"/>
      <c r="JP798" s="432"/>
      <c r="JQ798" s="432"/>
      <c r="JR798" s="432"/>
      <c r="JS798" s="432"/>
      <c r="JT798" s="432"/>
      <c r="JU798" s="432"/>
    </row>
    <row r="799" spans="1:281" s="40" customFormat="1" ht="15" hidden="1" customHeight="1" x14ac:dyDescent="0.25">
      <c r="A799" s="432"/>
      <c r="B799" s="242"/>
      <c r="C799" s="29"/>
      <c r="D799" s="25"/>
      <c r="E799" s="29"/>
      <c r="F799" s="25"/>
      <c r="G799" s="121"/>
      <c r="H799" s="27"/>
      <c r="I799" s="31"/>
      <c r="K799" s="9"/>
      <c r="M799" s="3"/>
      <c r="N799" s="41"/>
      <c r="P799" s="31"/>
      <c r="Q799" s="27"/>
      <c r="R799" s="31"/>
      <c r="T799" s="21"/>
      <c r="U799" s="21"/>
      <c r="V799" s="83"/>
      <c r="W799" s="83"/>
      <c r="X799" s="21"/>
      <c r="Y799" s="83"/>
      <c r="Z799" s="83"/>
      <c r="AA799" s="21"/>
      <c r="AB799" s="83"/>
      <c r="AC799" s="83"/>
      <c r="AD799" s="21"/>
      <c r="AE799" s="83"/>
      <c r="AF799" s="83"/>
      <c r="AG799" s="21"/>
      <c r="AH799" s="83"/>
      <c r="AI799" s="83"/>
      <c r="AJ799" s="21"/>
      <c r="AK799" s="83"/>
      <c r="AL799" s="83"/>
      <c r="AM799" s="21"/>
      <c r="AN799" s="83"/>
      <c r="AO799" s="83"/>
      <c r="AP799" s="21"/>
      <c r="AQ799" s="83"/>
      <c r="AR799" s="83"/>
      <c r="AS799" s="21"/>
      <c r="AT799" s="3"/>
      <c r="AU799" s="3"/>
      <c r="AV799" s="31"/>
      <c r="AW799" s="3"/>
      <c r="AX799" s="129"/>
      <c r="AY799" s="90"/>
      <c r="AZ799" s="6"/>
      <c r="BA799" s="10"/>
      <c r="BB799" s="10"/>
      <c r="BC799" s="6"/>
      <c r="BD799" s="10"/>
      <c r="BE799" s="10"/>
      <c r="BF799" s="122"/>
      <c r="BG799" s="10"/>
      <c r="BH799" s="32"/>
      <c r="BI799" s="129"/>
      <c r="BJ799" s="10"/>
      <c r="BK799" s="32"/>
      <c r="BL799" s="129"/>
      <c r="BM799" s="10"/>
      <c r="BN799" s="32"/>
      <c r="BO799" s="122"/>
      <c r="BP799" s="133"/>
      <c r="BQ799" s="12"/>
      <c r="BR799" s="3"/>
      <c r="BS799" s="3"/>
      <c r="BU799" s="122"/>
      <c r="BV799" s="3"/>
      <c r="BW799" s="31"/>
      <c r="BX799" s="122"/>
      <c r="BY799" s="3"/>
      <c r="CA799" s="122"/>
      <c r="CB799" s="3"/>
      <c r="CD799" s="122"/>
      <c r="CF799" s="32"/>
      <c r="CH799" s="255"/>
      <c r="CI799" s="32"/>
      <c r="CK799" s="434"/>
      <c r="CM799" s="122"/>
      <c r="CN799" s="255"/>
      <c r="CO799" s="255"/>
      <c r="CP799" s="255"/>
      <c r="CQ799" s="739"/>
      <c r="CR799" s="255"/>
      <c r="CS799" s="434"/>
      <c r="CT799" s="255"/>
      <c r="CU799" s="255"/>
      <c r="CV799" s="255"/>
      <c r="CW799" s="10"/>
      <c r="CX799" s="255"/>
      <c r="CY799" s="255"/>
      <c r="CZ799" s="255"/>
      <c r="DA799" s="255"/>
      <c r="DB799" s="255"/>
      <c r="DC799" s="255"/>
      <c r="DD799" s="255"/>
      <c r="DE799" s="255"/>
      <c r="DF799" s="255"/>
      <c r="DG799" s="255"/>
      <c r="DH799" s="255"/>
      <c r="DI799" s="255"/>
      <c r="DJ799" s="255"/>
      <c r="DK799" s="255"/>
      <c r="DL799" s="255"/>
      <c r="DM799" s="255"/>
      <c r="DN799" s="255"/>
      <c r="DO799" s="255"/>
      <c r="DP799" s="255"/>
      <c r="DQ799" s="255"/>
      <c r="DR799" s="255"/>
      <c r="DS799" s="255"/>
      <c r="DT799" s="255"/>
      <c r="DU799" s="255"/>
      <c r="DV799" s="255"/>
      <c r="DW799" s="255"/>
      <c r="DX799" s="255"/>
      <c r="DY799" s="255"/>
      <c r="DZ799" s="255"/>
      <c r="EA799" s="255"/>
      <c r="EB799" s="255"/>
      <c r="EC799" s="255"/>
      <c r="ED799" s="255"/>
      <c r="EE799" s="255"/>
      <c r="EF799" s="255"/>
      <c r="EG799" s="255"/>
      <c r="EH799" s="255"/>
      <c r="EI799" s="255"/>
      <c r="EJ799" s="255"/>
      <c r="EK799" s="255"/>
      <c r="EL799" s="255"/>
      <c r="EM799" s="255"/>
      <c r="EN799" s="255"/>
      <c r="EO799" s="255"/>
      <c r="EP799" s="255"/>
      <c r="EQ799" s="255"/>
      <c r="ER799" s="255"/>
      <c r="ES799" s="255"/>
      <c r="ET799" s="255"/>
      <c r="EU799" s="255"/>
      <c r="EV799" s="255"/>
      <c r="EW799" s="255"/>
      <c r="EX799" s="255"/>
      <c r="EY799" s="255"/>
      <c r="EZ799" s="255"/>
      <c r="FA799" s="255"/>
      <c r="FB799" s="255"/>
      <c r="FC799" s="255"/>
      <c r="FD799" s="255"/>
      <c r="FE799" s="255"/>
      <c r="FF799" s="255"/>
      <c r="FG799" s="255"/>
      <c r="FH799" s="241"/>
      <c r="FI799" s="436"/>
      <c r="FJ799" s="668"/>
      <c r="FK799" s="668"/>
      <c r="FL799" s="668"/>
      <c r="FM799" s="668"/>
      <c r="FN799" s="668"/>
      <c r="FO799" s="668"/>
      <c r="FP799" s="668"/>
      <c r="FQ799" s="668"/>
      <c r="FR799" s="668"/>
      <c r="FS799" s="433"/>
      <c r="FT799" s="433"/>
      <c r="FU799" s="433"/>
      <c r="FV799" s="433"/>
      <c r="FW799" s="433"/>
      <c r="FX799" s="433"/>
      <c r="FY799" s="433"/>
      <c r="FZ799" s="433"/>
      <c r="GA799" s="433"/>
      <c r="GB799" s="433"/>
      <c r="GC799" s="433"/>
      <c r="GD799" s="433"/>
      <c r="GE799" s="433"/>
      <c r="GF799" s="433"/>
      <c r="GG799" s="255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436"/>
      <c r="HJ799" s="65"/>
      <c r="HK799" s="436"/>
      <c r="HL799" s="37"/>
      <c r="HM799" s="65"/>
      <c r="HN799" s="436"/>
      <c r="HO799" s="134"/>
      <c r="HP799" s="25"/>
      <c r="HQ799" s="436"/>
      <c r="HR799" s="45"/>
      <c r="HS799" s="29"/>
      <c r="HT799" s="25"/>
      <c r="HU799" s="25"/>
      <c r="HV799" s="25"/>
      <c r="HW799" s="27"/>
      <c r="HX799" s="432"/>
      <c r="HY799" s="27"/>
      <c r="HZ799" s="27"/>
      <c r="IA799" s="27"/>
      <c r="IB799" s="27"/>
      <c r="IC799" s="27"/>
      <c r="ID799" s="27"/>
      <c r="IE799" s="27"/>
      <c r="IF799" s="27"/>
      <c r="IG799" s="432"/>
      <c r="IH799" s="432"/>
      <c r="II799" s="432"/>
      <c r="IJ799" s="432"/>
      <c r="IK799" s="432"/>
      <c r="IL799" s="432"/>
      <c r="IM799" s="432"/>
      <c r="IN799" s="432"/>
      <c r="IO799" s="432"/>
      <c r="IP799" s="432"/>
      <c r="IQ799" s="432"/>
      <c r="IR799" s="432"/>
      <c r="IS799" s="432"/>
      <c r="IT799" s="432"/>
      <c r="IU799" s="432"/>
      <c r="IV799" s="432"/>
      <c r="IW799" s="432"/>
      <c r="IX799" s="432"/>
      <c r="IY799" s="432"/>
      <c r="IZ799" s="432"/>
      <c r="JA799" s="432"/>
      <c r="JB799" s="432"/>
      <c r="JC799" s="432"/>
      <c r="JD799" s="432"/>
      <c r="JE799" s="432"/>
      <c r="JF799" s="432"/>
      <c r="JG799" s="432"/>
      <c r="JH799" s="432"/>
      <c r="JI799" s="432"/>
      <c r="JJ799" s="432"/>
      <c r="JK799" s="432"/>
      <c r="JL799" s="432"/>
      <c r="JM799" s="432"/>
      <c r="JN799" s="432"/>
      <c r="JO799" s="432"/>
      <c r="JP799" s="432"/>
      <c r="JQ799" s="432"/>
      <c r="JR799" s="432"/>
      <c r="JS799" s="432"/>
      <c r="JT799" s="432"/>
      <c r="JU799" s="432"/>
    </row>
    <row r="800" spans="1:281" s="40" customFormat="1" ht="15" hidden="1" customHeight="1" x14ac:dyDescent="0.25">
      <c r="A800" s="432"/>
      <c r="B800" s="31"/>
      <c r="C800" s="31"/>
      <c r="D800" s="3"/>
      <c r="E800" s="31"/>
      <c r="F800" s="3"/>
      <c r="G800" s="122"/>
      <c r="I800" s="31"/>
      <c r="K800" s="9"/>
      <c r="M800" s="3"/>
      <c r="N800" s="41"/>
      <c r="P800" s="31"/>
      <c r="Q800" s="27"/>
      <c r="R800" s="31"/>
      <c r="T800" s="21"/>
      <c r="U800" s="21"/>
      <c r="V800" s="83"/>
      <c r="W800" s="83"/>
      <c r="X800" s="21"/>
      <c r="Y800" s="83"/>
      <c r="Z800" s="83"/>
      <c r="AA800" s="21"/>
      <c r="AB800" s="83"/>
      <c r="AC800" s="83"/>
      <c r="AD800" s="21"/>
      <c r="AE800" s="83"/>
      <c r="AF800" s="83"/>
      <c r="AG800" s="21"/>
      <c r="AH800" s="83"/>
      <c r="AI800" s="83"/>
      <c r="AJ800" s="21"/>
      <c r="AK800" s="83"/>
      <c r="AL800" s="83"/>
      <c r="AM800" s="21"/>
      <c r="AN800" s="83"/>
      <c r="AO800" s="83"/>
      <c r="AP800" s="21"/>
      <c r="AQ800" s="83"/>
      <c r="AR800" s="83"/>
      <c r="AS800" s="21"/>
      <c r="AT800" s="3"/>
      <c r="AU800" s="3"/>
      <c r="AV800" s="31"/>
      <c r="AW800" s="3"/>
      <c r="AX800" s="129"/>
      <c r="AY800" s="90"/>
      <c r="AZ800" s="6"/>
      <c r="BA800" s="10"/>
      <c r="BB800" s="10"/>
      <c r="BC800" s="6"/>
      <c r="BD800" s="10"/>
      <c r="BE800" s="10"/>
      <c r="BF800" s="122"/>
      <c r="BG800" s="10"/>
      <c r="BH800" s="32"/>
      <c r="BI800" s="129"/>
      <c r="BJ800" s="10"/>
      <c r="BK800" s="32"/>
      <c r="BL800" s="129"/>
      <c r="BM800" s="10"/>
      <c r="BN800" s="32"/>
      <c r="BO800" s="122"/>
      <c r="BP800" s="133"/>
      <c r="BQ800" s="12"/>
      <c r="BR800" s="3"/>
      <c r="BS800" s="3"/>
      <c r="BU800" s="122"/>
      <c r="BV800" s="3"/>
      <c r="BW800" s="31"/>
      <c r="BX800" s="122"/>
      <c r="BY800" s="3"/>
      <c r="CA800" s="122"/>
      <c r="CB800" s="3"/>
      <c r="CD800" s="122"/>
      <c r="CF800" s="32"/>
      <c r="CH800" s="255"/>
      <c r="CI800" s="32"/>
      <c r="CK800" s="434"/>
      <c r="CM800" s="122"/>
      <c r="CN800" s="255"/>
      <c r="CO800" s="255"/>
      <c r="CP800" s="255"/>
      <c r="CQ800" s="739"/>
      <c r="CR800" s="255"/>
      <c r="CS800" s="434"/>
      <c r="CT800" s="255"/>
      <c r="CU800" s="255"/>
      <c r="CV800" s="255"/>
      <c r="CW800" s="10"/>
      <c r="CX800" s="255"/>
      <c r="CY800" s="255"/>
      <c r="CZ800" s="255"/>
      <c r="DA800" s="255"/>
      <c r="DB800" s="255"/>
      <c r="DC800" s="255"/>
      <c r="DD800" s="255"/>
      <c r="DE800" s="255"/>
      <c r="DF800" s="255"/>
      <c r="DG800" s="255"/>
      <c r="DH800" s="255"/>
      <c r="DI800" s="255"/>
      <c r="DJ800" s="255"/>
      <c r="DK800" s="255"/>
      <c r="DL800" s="255"/>
      <c r="DM800" s="255"/>
      <c r="DN800" s="255"/>
      <c r="DO800" s="255"/>
      <c r="DP800" s="255"/>
      <c r="DQ800" s="255"/>
      <c r="DR800" s="255"/>
      <c r="DS800" s="255"/>
      <c r="DT800" s="255"/>
      <c r="DU800" s="255"/>
      <c r="DV800" s="255"/>
      <c r="DW800" s="255"/>
      <c r="DX800" s="255"/>
      <c r="DY800" s="255"/>
      <c r="DZ800" s="255"/>
      <c r="EA800" s="255"/>
      <c r="EB800" s="255"/>
      <c r="EC800" s="255"/>
      <c r="ED800" s="255"/>
      <c r="EE800" s="255"/>
      <c r="EF800" s="255"/>
      <c r="EG800" s="255"/>
      <c r="EH800" s="255"/>
      <c r="EI800" s="255"/>
      <c r="EJ800" s="255"/>
      <c r="EK800" s="255"/>
      <c r="EL800" s="255"/>
      <c r="EM800" s="255"/>
      <c r="EN800" s="255"/>
      <c r="EO800" s="255"/>
      <c r="EP800" s="255"/>
      <c r="EQ800" s="255"/>
      <c r="ER800" s="255"/>
      <c r="ES800" s="255"/>
      <c r="ET800" s="255"/>
      <c r="EU800" s="255"/>
      <c r="EV800" s="255"/>
      <c r="EW800" s="255"/>
      <c r="EX800" s="255"/>
      <c r="EY800" s="255"/>
      <c r="EZ800" s="255"/>
      <c r="FA800" s="255"/>
      <c r="FB800" s="255"/>
      <c r="FC800" s="255"/>
      <c r="FD800" s="255"/>
      <c r="FE800" s="255"/>
      <c r="FF800" s="255"/>
      <c r="FG800" s="255"/>
      <c r="FH800" s="241"/>
      <c r="FI800" s="436"/>
      <c r="FJ800" s="668"/>
      <c r="FK800" s="668"/>
      <c r="FL800" s="668"/>
      <c r="FM800" s="668"/>
      <c r="FN800" s="668"/>
      <c r="FO800" s="668"/>
      <c r="FP800" s="668"/>
      <c r="FQ800" s="668"/>
      <c r="FR800" s="668"/>
      <c r="FS800" s="433"/>
      <c r="FT800" s="433"/>
      <c r="FU800" s="433"/>
      <c r="FV800" s="433"/>
      <c r="FW800" s="433"/>
      <c r="FX800" s="433"/>
      <c r="FY800" s="433"/>
      <c r="FZ800" s="433"/>
      <c r="GA800" s="433"/>
      <c r="GB800" s="433"/>
      <c r="GC800" s="433"/>
      <c r="GD800" s="433"/>
      <c r="GE800" s="433"/>
      <c r="GF800" s="433"/>
      <c r="GG800" s="255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436"/>
      <c r="HJ800" s="65"/>
      <c r="HK800" s="436"/>
      <c r="HL800" s="37"/>
      <c r="HM800" s="65"/>
      <c r="HN800" s="436"/>
      <c r="HO800" s="134"/>
      <c r="HP800" s="25"/>
      <c r="HQ800" s="436"/>
      <c r="HR800" s="45"/>
      <c r="HS800" s="29"/>
      <c r="HT800" s="25"/>
      <c r="HU800" s="25"/>
      <c r="HV800" s="25"/>
      <c r="HW800" s="27"/>
      <c r="HX800" s="432"/>
      <c r="HY800" s="27"/>
      <c r="HZ800" s="27"/>
      <c r="IA800" s="27"/>
      <c r="IB800" s="27"/>
      <c r="IC800" s="27"/>
      <c r="ID800" s="27"/>
      <c r="IE800" s="27"/>
      <c r="IF800" s="27"/>
      <c r="IG800" s="432"/>
      <c r="IH800" s="432"/>
      <c r="II800" s="432"/>
      <c r="IJ800" s="432"/>
      <c r="IK800" s="432"/>
      <c r="IL800" s="432"/>
      <c r="IM800" s="432"/>
      <c r="IN800" s="432"/>
      <c r="IO800" s="432"/>
      <c r="IP800" s="432"/>
      <c r="IQ800" s="432"/>
      <c r="IR800" s="432"/>
      <c r="IS800" s="432"/>
      <c r="IT800" s="432"/>
      <c r="IU800" s="432"/>
      <c r="IV800" s="432"/>
      <c r="IW800" s="432"/>
      <c r="IX800" s="432"/>
      <c r="IY800" s="432"/>
      <c r="IZ800" s="432"/>
      <c r="JA800" s="432"/>
      <c r="JB800" s="432"/>
      <c r="JC800" s="432"/>
      <c r="JD800" s="432"/>
      <c r="JE800" s="432"/>
      <c r="JF800" s="432"/>
      <c r="JG800" s="432"/>
      <c r="JH800" s="432"/>
      <c r="JI800" s="432"/>
      <c r="JJ800" s="432"/>
      <c r="JK800" s="432"/>
      <c r="JL800" s="432"/>
      <c r="JM800" s="432"/>
      <c r="JN800" s="432"/>
      <c r="JO800" s="432"/>
      <c r="JP800" s="432"/>
      <c r="JQ800" s="432"/>
      <c r="JR800" s="432"/>
      <c r="JS800" s="432"/>
      <c r="JT800" s="432"/>
      <c r="JU800" s="432"/>
    </row>
    <row r="801" spans="1:281" s="40" customFormat="1" ht="15" hidden="1" customHeight="1" x14ac:dyDescent="0.25">
      <c r="A801" s="432"/>
      <c r="B801" s="31"/>
      <c r="C801" s="31"/>
      <c r="D801" s="3"/>
      <c r="E801" s="31"/>
      <c r="F801" s="3"/>
      <c r="G801" s="122"/>
      <c r="I801" s="31"/>
      <c r="K801" s="9"/>
      <c r="M801" s="3"/>
      <c r="N801" s="41"/>
      <c r="P801" s="31"/>
      <c r="Q801" s="27"/>
      <c r="R801" s="31"/>
      <c r="T801" s="21"/>
      <c r="U801" s="21"/>
      <c r="V801" s="83"/>
      <c r="W801" s="83"/>
      <c r="X801" s="21"/>
      <c r="Y801" s="83"/>
      <c r="Z801" s="83"/>
      <c r="AA801" s="21"/>
      <c r="AB801" s="83"/>
      <c r="AC801" s="83"/>
      <c r="AD801" s="21"/>
      <c r="AE801" s="83"/>
      <c r="AF801" s="83"/>
      <c r="AG801" s="21"/>
      <c r="AH801" s="83"/>
      <c r="AI801" s="83"/>
      <c r="AJ801" s="21"/>
      <c r="AK801" s="83"/>
      <c r="AL801" s="83"/>
      <c r="AM801" s="21"/>
      <c r="AN801" s="83"/>
      <c r="AO801" s="83"/>
      <c r="AP801" s="21"/>
      <c r="AQ801" s="83"/>
      <c r="AR801" s="83"/>
      <c r="AS801" s="21"/>
      <c r="AT801" s="3"/>
      <c r="AU801" s="3"/>
      <c r="AV801" s="31"/>
      <c r="AW801" s="3"/>
      <c r="AX801" s="129"/>
      <c r="AY801" s="90"/>
      <c r="AZ801" s="6"/>
      <c r="BA801" s="10"/>
      <c r="BB801" s="10"/>
      <c r="BC801" s="6"/>
      <c r="BD801" s="10"/>
      <c r="BE801" s="10"/>
      <c r="BF801" s="122"/>
      <c r="BG801" s="10"/>
      <c r="BH801" s="32"/>
      <c r="BI801" s="129"/>
      <c r="BJ801" s="10"/>
      <c r="BK801" s="32"/>
      <c r="BL801" s="129"/>
      <c r="BM801" s="10"/>
      <c r="BN801" s="32"/>
      <c r="BO801" s="122"/>
      <c r="BP801" s="133"/>
      <c r="BQ801" s="12"/>
      <c r="BR801" s="3"/>
      <c r="BS801" s="3"/>
      <c r="BU801" s="122"/>
      <c r="BV801" s="3"/>
      <c r="BW801" s="31"/>
      <c r="BX801" s="122"/>
      <c r="BY801" s="3"/>
      <c r="CA801" s="122"/>
      <c r="CB801" s="3"/>
      <c r="CD801" s="122"/>
      <c r="CF801" s="32"/>
      <c r="CH801" s="255"/>
      <c r="CI801" s="32"/>
      <c r="CK801" s="434"/>
      <c r="CM801" s="122"/>
      <c r="CN801" s="255"/>
      <c r="CO801" s="255"/>
      <c r="CP801" s="255"/>
      <c r="CQ801" s="739"/>
      <c r="CR801" s="255"/>
      <c r="CS801" s="434"/>
      <c r="CT801" s="255"/>
      <c r="CU801" s="255"/>
      <c r="CV801" s="255"/>
      <c r="CW801" s="10"/>
      <c r="CX801" s="255"/>
      <c r="CY801" s="255"/>
      <c r="CZ801" s="255"/>
      <c r="DA801" s="255"/>
      <c r="DB801" s="255"/>
      <c r="DC801" s="255"/>
      <c r="DD801" s="255"/>
      <c r="DE801" s="255"/>
      <c r="DF801" s="255"/>
      <c r="DG801" s="255"/>
      <c r="DH801" s="255"/>
      <c r="DI801" s="255"/>
      <c r="DJ801" s="255"/>
      <c r="DK801" s="255"/>
      <c r="DL801" s="255"/>
      <c r="DM801" s="255"/>
      <c r="DN801" s="255"/>
      <c r="DO801" s="255"/>
      <c r="DP801" s="255"/>
      <c r="DQ801" s="255"/>
      <c r="DR801" s="255"/>
      <c r="DS801" s="255"/>
      <c r="DT801" s="255"/>
      <c r="DU801" s="255"/>
      <c r="DV801" s="255"/>
      <c r="DW801" s="255"/>
      <c r="DX801" s="255"/>
      <c r="DY801" s="255"/>
      <c r="DZ801" s="255"/>
      <c r="EA801" s="255"/>
      <c r="EB801" s="255"/>
      <c r="EC801" s="255"/>
      <c r="ED801" s="255"/>
      <c r="EE801" s="255"/>
      <c r="EF801" s="255"/>
      <c r="EG801" s="255"/>
      <c r="EH801" s="255"/>
      <c r="EI801" s="255"/>
      <c r="EJ801" s="255"/>
      <c r="EK801" s="255"/>
      <c r="EL801" s="255"/>
      <c r="EM801" s="255"/>
      <c r="EN801" s="255"/>
      <c r="EO801" s="255"/>
      <c r="EP801" s="255"/>
      <c r="EQ801" s="255"/>
      <c r="ER801" s="255"/>
      <c r="ES801" s="255"/>
      <c r="ET801" s="255"/>
      <c r="EU801" s="255"/>
      <c r="EV801" s="255"/>
      <c r="EW801" s="255"/>
      <c r="EX801" s="255"/>
      <c r="EY801" s="255"/>
      <c r="EZ801" s="255"/>
      <c r="FA801" s="255"/>
      <c r="FB801" s="255"/>
      <c r="FC801" s="255"/>
      <c r="FD801" s="255"/>
      <c r="FE801" s="255"/>
      <c r="FF801" s="255"/>
      <c r="FG801" s="255"/>
      <c r="FH801" s="241"/>
      <c r="FI801" s="436"/>
      <c r="FJ801" s="668"/>
      <c r="FK801" s="668"/>
      <c r="FL801" s="668"/>
      <c r="FM801" s="668"/>
      <c r="FN801" s="668"/>
      <c r="FO801" s="668"/>
      <c r="FP801" s="668"/>
      <c r="FQ801" s="668"/>
      <c r="FR801" s="668"/>
      <c r="FS801" s="433"/>
      <c r="FT801" s="433"/>
      <c r="FU801" s="433"/>
      <c r="FV801" s="433"/>
      <c r="FW801" s="433"/>
      <c r="FX801" s="433"/>
      <c r="FY801" s="433"/>
      <c r="FZ801" s="433"/>
      <c r="GA801" s="433"/>
      <c r="GB801" s="433"/>
      <c r="GC801" s="433"/>
      <c r="GD801" s="433"/>
      <c r="GE801" s="433"/>
      <c r="GF801" s="433"/>
      <c r="GG801" s="255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436"/>
      <c r="HJ801" s="65"/>
      <c r="HK801" s="436"/>
      <c r="HL801" s="37"/>
      <c r="HM801" s="65"/>
      <c r="HN801" s="436"/>
      <c r="HO801" s="134"/>
      <c r="HP801" s="25"/>
      <c r="HQ801" s="436"/>
      <c r="HR801" s="8"/>
      <c r="HS801" s="31"/>
      <c r="HT801" s="25"/>
      <c r="HU801" s="25"/>
      <c r="HV801" s="25"/>
      <c r="HX801" s="432"/>
      <c r="HY801" s="27"/>
      <c r="HZ801" s="27"/>
      <c r="IA801" s="27"/>
      <c r="IB801" s="27"/>
      <c r="IC801" s="27"/>
      <c r="ID801" s="27"/>
      <c r="IE801" s="27"/>
      <c r="IF801" s="27"/>
      <c r="IG801" s="432"/>
      <c r="IH801" s="432"/>
      <c r="II801" s="432"/>
      <c r="IJ801" s="432"/>
      <c r="IK801" s="432"/>
      <c r="IL801" s="432"/>
      <c r="IM801" s="432"/>
      <c r="IN801" s="432"/>
      <c r="IO801" s="432"/>
      <c r="IP801" s="432"/>
      <c r="IQ801" s="432"/>
      <c r="IR801" s="432"/>
      <c r="IS801" s="432"/>
      <c r="IT801" s="432"/>
      <c r="IU801" s="432"/>
      <c r="IV801" s="432"/>
      <c r="IW801" s="432"/>
      <c r="IX801" s="432"/>
      <c r="IY801" s="432"/>
      <c r="IZ801" s="432"/>
      <c r="JA801" s="432"/>
      <c r="JB801" s="432"/>
      <c r="JC801" s="432"/>
      <c r="JD801" s="432"/>
      <c r="JE801" s="432"/>
      <c r="JF801" s="432"/>
      <c r="JG801" s="432"/>
      <c r="JH801" s="432"/>
      <c r="JI801" s="432"/>
      <c r="JJ801" s="432"/>
      <c r="JK801" s="432"/>
      <c r="JL801" s="432"/>
      <c r="JM801" s="432"/>
      <c r="JN801" s="432"/>
      <c r="JO801" s="432"/>
      <c r="JP801" s="432"/>
      <c r="JQ801" s="432"/>
      <c r="JR801" s="432"/>
      <c r="JS801" s="432"/>
      <c r="JT801" s="432"/>
      <c r="JU801" s="432"/>
    </row>
    <row r="802" spans="1:281" s="40" customFormat="1" ht="15" hidden="1" customHeight="1" x14ac:dyDescent="0.25">
      <c r="A802" s="432"/>
      <c r="B802" s="31"/>
      <c r="C802" s="31"/>
      <c r="D802" s="3"/>
      <c r="E802" s="31"/>
      <c r="F802" s="3"/>
      <c r="G802" s="122"/>
      <c r="I802" s="31"/>
      <c r="K802" s="9"/>
      <c r="M802" s="3"/>
      <c r="N802" s="41"/>
      <c r="P802" s="31"/>
      <c r="Q802" s="27"/>
      <c r="R802" s="31"/>
      <c r="T802" s="21"/>
      <c r="U802" s="21"/>
      <c r="V802" s="83"/>
      <c r="W802" s="83"/>
      <c r="X802" s="21"/>
      <c r="Y802" s="83"/>
      <c r="Z802" s="83"/>
      <c r="AA802" s="21"/>
      <c r="AB802" s="83"/>
      <c r="AC802" s="83"/>
      <c r="AD802" s="21"/>
      <c r="AE802" s="83"/>
      <c r="AF802" s="83"/>
      <c r="AG802" s="21"/>
      <c r="AH802" s="83"/>
      <c r="AI802" s="83"/>
      <c r="AJ802" s="21"/>
      <c r="AK802" s="83"/>
      <c r="AL802" s="83"/>
      <c r="AM802" s="21"/>
      <c r="AN802" s="83"/>
      <c r="AO802" s="83"/>
      <c r="AP802" s="21"/>
      <c r="AQ802" s="83"/>
      <c r="AR802" s="83"/>
      <c r="AS802" s="21"/>
      <c r="AT802" s="3"/>
      <c r="AU802" s="3"/>
      <c r="AV802" s="31"/>
      <c r="AW802" s="3"/>
      <c r="AX802" s="129"/>
      <c r="AY802" s="90"/>
      <c r="AZ802" s="6"/>
      <c r="BA802" s="10"/>
      <c r="BB802" s="10"/>
      <c r="BC802" s="6"/>
      <c r="BD802" s="10"/>
      <c r="BE802" s="10"/>
      <c r="BF802" s="122"/>
      <c r="BG802" s="10"/>
      <c r="BH802" s="32"/>
      <c r="BI802" s="129"/>
      <c r="BJ802" s="10"/>
      <c r="BK802" s="32"/>
      <c r="BL802" s="129"/>
      <c r="BM802" s="10"/>
      <c r="BN802" s="32"/>
      <c r="BO802" s="122"/>
      <c r="BP802" s="133"/>
      <c r="BQ802" s="12"/>
      <c r="BR802" s="3"/>
      <c r="BS802" s="3"/>
      <c r="BU802" s="122"/>
      <c r="BV802" s="3"/>
      <c r="BW802" s="31"/>
      <c r="BX802" s="122"/>
      <c r="BY802" s="3"/>
      <c r="CA802" s="122"/>
      <c r="CB802" s="3"/>
      <c r="CD802" s="122"/>
      <c r="CF802" s="32"/>
      <c r="CH802" s="255"/>
      <c r="CI802" s="32"/>
      <c r="CK802" s="434"/>
      <c r="CM802" s="122"/>
      <c r="CN802" s="255"/>
      <c r="CO802" s="255"/>
      <c r="CP802" s="255"/>
      <c r="CQ802" s="739"/>
      <c r="CR802" s="255"/>
      <c r="CS802" s="434"/>
      <c r="CT802" s="255"/>
      <c r="CU802" s="255"/>
      <c r="CV802" s="255"/>
      <c r="CW802" s="10"/>
      <c r="CX802" s="255"/>
      <c r="CY802" s="255"/>
      <c r="CZ802" s="255"/>
      <c r="DA802" s="255"/>
      <c r="DB802" s="255"/>
      <c r="DC802" s="255"/>
      <c r="DD802" s="255"/>
      <c r="DE802" s="255"/>
      <c r="DF802" s="255"/>
      <c r="DG802" s="255"/>
      <c r="DH802" s="255"/>
      <c r="DI802" s="255"/>
      <c r="DJ802" s="255"/>
      <c r="DK802" s="255"/>
      <c r="DL802" s="255"/>
      <c r="DM802" s="255"/>
      <c r="DN802" s="255"/>
      <c r="DO802" s="255"/>
      <c r="DP802" s="255"/>
      <c r="DQ802" s="255"/>
      <c r="DR802" s="255"/>
      <c r="DS802" s="255"/>
      <c r="DT802" s="255"/>
      <c r="DU802" s="255"/>
      <c r="DV802" s="255"/>
      <c r="DW802" s="255"/>
      <c r="DX802" s="255"/>
      <c r="DY802" s="255"/>
      <c r="DZ802" s="255"/>
      <c r="EA802" s="255"/>
      <c r="EB802" s="255"/>
      <c r="EC802" s="255"/>
      <c r="ED802" s="255"/>
      <c r="EE802" s="255"/>
      <c r="EF802" s="255"/>
      <c r="EG802" s="255"/>
      <c r="EH802" s="255"/>
      <c r="EI802" s="255"/>
      <c r="EJ802" s="255"/>
      <c r="EK802" s="255"/>
      <c r="EL802" s="255"/>
      <c r="EM802" s="255"/>
      <c r="EN802" s="255"/>
      <c r="EO802" s="255"/>
      <c r="EP802" s="255"/>
      <c r="EQ802" s="255"/>
      <c r="ER802" s="255"/>
      <c r="ES802" s="255"/>
      <c r="ET802" s="255"/>
      <c r="EU802" s="255"/>
      <c r="EV802" s="255"/>
      <c r="EW802" s="255"/>
      <c r="EX802" s="255"/>
      <c r="EY802" s="255"/>
      <c r="EZ802" s="255"/>
      <c r="FA802" s="255"/>
      <c r="FB802" s="255"/>
      <c r="FC802" s="255"/>
      <c r="FD802" s="255"/>
      <c r="FE802" s="255"/>
      <c r="FF802" s="255"/>
      <c r="FG802" s="255"/>
      <c r="FH802" s="241"/>
      <c r="FI802" s="436"/>
      <c r="FJ802" s="668"/>
      <c r="FK802" s="668"/>
      <c r="FL802" s="668"/>
      <c r="FM802" s="668"/>
      <c r="FN802" s="668"/>
      <c r="FO802" s="668"/>
      <c r="FP802" s="668"/>
      <c r="FQ802" s="668"/>
      <c r="FR802" s="668"/>
      <c r="FS802" s="433"/>
      <c r="FT802" s="433"/>
      <c r="FU802" s="433"/>
      <c r="FV802" s="433"/>
      <c r="FW802" s="433"/>
      <c r="FX802" s="433"/>
      <c r="FY802" s="433"/>
      <c r="FZ802" s="433"/>
      <c r="GA802" s="433"/>
      <c r="GB802" s="433"/>
      <c r="GC802" s="433"/>
      <c r="GD802" s="433"/>
      <c r="GE802" s="433"/>
      <c r="GF802" s="433"/>
      <c r="GG802" s="255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436"/>
      <c r="HJ802" s="65"/>
      <c r="HK802" s="436"/>
      <c r="HL802" s="37"/>
      <c r="HM802" s="65"/>
      <c r="HN802" s="436"/>
      <c r="HO802" s="120"/>
      <c r="HP802" s="3"/>
      <c r="HQ802" s="436"/>
      <c r="HR802" s="8"/>
      <c r="HS802" s="31"/>
      <c r="HT802" s="3"/>
      <c r="HU802" s="3"/>
      <c r="HV802" s="3"/>
      <c r="HX802" s="432"/>
      <c r="HY802" s="27"/>
      <c r="HZ802" s="27"/>
      <c r="IA802" s="27"/>
      <c r="IB802" s="27"/>
      <c r="IC802" s="27"/>
      <c r="ID802" s="27"/>
      <c r="IE802" s="27"/>
      <c r="IF802" s="27"/>
      <c r="IG802" s="432"/>
      <c r="IH802" s="432"/>
      <c r="II802" s="432"/>
      <c r="IJ802" s="432"/>
      <c r="IK802" s="432"/>
      <c r="IL802" s="432"/>
      <c r="IM802" s="432"/>
      <c r="IN802" s="432"/>
      <c r="IO802" s="432"/>
      <c r="IP802" s="432"/>
      <c r="IQ802" s="432"/>
      <c r="IR802" s="432"/>
      <c r="IS802" s="432"/>
      <c r="IT802" s="432"/>
      <c r="IU802" s="432"/>
      <c r="IV802" s="432"/>
      <c r="IW802" s="432"/>
      <c r="IX802" s="432"/>
      <c r="IY802" s="432"/>
      <c r="IZ802" s="432"/>
      <c r="JA802" s="432"/>
      <c r="JB802" s="432"/>
      <c r="JC802" s="432"/>
      <c r="JD802" s="432"/>
      <c r="JE802" s="432"/>
      <c r="JF802" s="432"/>
      <c r="JG802" s="432"/>
      <c r="JH802" s="432"/>
      <c r="JI802" s="432"/>
      <c r="JJ802" s="432"/>
      <c r="JK802" s="432"/>
      <c r="JL802" s="432"/>
      <c r="JM802" s="432"/>
      <c r="JN802" s="432"/>
      <c r="JO802" s="432"/>
      <c r="JP802" s="432"/>
      <c r="JQ802" s="432"/>
      <c r="JR802" s="432"/>
      <c r="JS802" s="432"/>
      <c r="JT802" s="432"/>
      <c r="JU802" s="432"/>
    </row>
    <row r="803" spans="1:281" s="40" customFormat="1" ht="15" hidden="1" customHeight="1" x14ac:dyDescent="0.25">
      <c r="A803" s="432"/>
      <c r="B803" s="31"/>
      <c r="C803" s="31"/>
      <c r="D803" s="3"/>
      <c r="E803" s="31"/>
      <c r="F803" s="3"/>
      <c r="G803" s="122"/>
      <c r="I803" s="31"/>
      <c r="K803" s="9"/>
      <c r="M803" s="3"/>
      <c r="N803" s="41"/>
      <c r="P803" s="31"/>
      <c r="Q803" s="27"/>
      <c r="R803" s="31"/>
      <c r="T803" s="21"/>
      <c r="U803" s="21"/>
      <c r="V803" s="83"/>
      <c r="W803" s="83"/>
      <c r="X803" s="21"/>
      <c r="Y803" s="83"/>
      <c r="Z803" s="83"/>
      <c r="AA803" s="21"/>
      <c r="AB803" s="83"/>
      <c r="AC803" s="83"/>
      <c r="AD803" s="21"/>
      <c r="AE803" s="83"/>
      <c r="AF803" s="83"/>
      <c r="AG803" s="21"/>
      <c r="AH803" s="83"/>
      <c r="AI803" s="83"/>
      <c r="AJ803" s="21"/>
      <c r="AK803" s="83"/>
      <c r="AL803" s="83"/>
      <c r="AM803" s="21"/>
      <c r="AN803" s="83"/>
      <c r="AO803" s="83"/>
      <c r="AP803" s="21"/>
      <c r="AQ803" s="83"/>
      <c r="AR803" s="83"/>
      <c r="AS803" s="21"/>
      <c r="AT803" s="3"/>
      <c r="AU803" s="3"/>
      <c r="AV803" s="31"/>
      <c r="AW803" s="3"/>
      <c r="AX803" s="129"/>
      <c r="AY803" s="90"/>
      <c r="AZ803" s="6"/>
      <c r="BA803" s="10"/>
      <c r="BB803" s="10"/>
      <c r="BC803" s="6"/>
      <c r="BD803" s="10"/>
      <c r="BE803" s="10"/>
      <c r="BF803" s="122"/>
      <c r="BG803" s="10"/>
      <c r="BH803" s="32"/>
      <c r="BI803" s="129"/>
      <c r="BJ803" s="10"/>
      <c r="BK803" s="32"/>
      <c r="BL803" s="129"/>
      <c r="BM803" s="10"/>
      <c r="BN803" s="32"/>
      <c r="BO803" s="122"/>
      <c r="BP803" s="133"/>
      <c r="BQ803" s="12"/>
      <c r="BR803" s="3"/>
      <c r="BS803" s="3"/>
      <c r="BU803" s="122"/>
      <c r="BV803" s="3"/>
      <c r="BW803" s="31"/>
      <c r="BX803" s="122"/>
      <c r="BY803" s="3"/>
      <c r="CA803" s="122"/>
      <c r="CB803" s="3"/>
      <c r="CD803" s="122"/>
      <c r="CF803" s="32"/>
      <c r="CH803" s="255"/>
      <c r="CI803" s="32"/>
      <c r="CK803" s="434"/>
      <c r="CM803" s="122"/>
      <c r="CN803" s="255"/>
      <c r="CO803" s="255"/>
      <c r="CP803" s="255"/>
      <c r="CQ803" s="739"/>
      <c r="CR803" s="255"/>
      <c r="CS803" s="434"/>
      <c r="CT803" s="255"/>
      <c r="CU803" s="255"/>
      <c r="CV803" s="255"/>
      <c r="CW803" s="10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  <c r="DW803" s="255"/>
      <c r="DX803" s="255"/>
      <c r="DY803" s="255"/>
      <c r="DZ803" s="255"/>
      <c r="EA803" s="255"/>
      <c r="EB803" s="255"/>
      <c r="EC803" s="255"/>
      <c r="ED803" s="255"/>
      <c r="EE803" s="255"/>
      <c r="EF803" s="255"/>
      <c r="EG803" s="255"/>
      <c r="EH803" s="255"/>
      <c r="EI803" s="255"/>
      <c r="EJ803" s="255"/>
      <c r="EK803" s="255"/>
      <c r="EL803" s="255"/>
      <c r="EM803" s="255"/>
      <c r="EN803" s="255"/>
      <c r="EO803" s="255"/>
      <c r="EP803" s="255"/>
      <c r="EQ803" s="255"/>
      <c r="ER803" s="255"/>
      <c r="ES803" s="255"/>
      <c r="ET803" s="255"/>
      <c r="EU803" s="255"/>
      <c r="EV803" s="255"/>
      <c r="EW803" s="255"/>
      <c r="EX803" s="255"/>
      <c r="EY803" s="255"/>
      <c r="EZ803" s="255"/>
      <c r="FA803" s="255"/>
      <c r="FB803" s="255"/>
      <c r="FC803" s="255"/>
      <c r="FD803" s="255"/>
      <c r="FE803" s="255"/>
      <c r="FF803" s="255"/>
      <c r="FG803" s="255"/>
      <c r="FH803" s="241"/>
      <c r="FI803" s="436"/>
      <c r="FJ803" s="668"/>
      <c r="FK803" s="668"/>
      <c r="FL803" s="668"/>
      <c r="FM803" s="668"/>
      <c r="FN803" s="668"/>
      <c r="FO803" s="668"/>
      <c r="FP803" s="668"/>
      <c r="FQ803" s="668"/>
      <c r="FR803" s="668"/>
      <c r="FS803" s="433"/>
      <c r="FT803" s="433"/>
      <c r="FU803" s="433"/>
      <c r="FV803" s="433"/>
      <c r="FW803" s="433"/>
      <c r="FX803" s="433"/>
      <c r="FY803" s="433"/>
      <c r="FZ803" s="433"/>
      <c r="GA803" s="433"/>
      <c r="GB803" s="433"/>
      <c r="GC803" s="433"/>
      <c r="GD803" s="433"/>
      <c r="GE803" s="433"/>
      <c r="GF803" s="433"/>
      <c r="GG803" s="255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436"/>
      <c r="HJ803" s="65"/>
      <c r="HK803" s="436"/>
      <c r="HL803" s="37"/>
      <c r="HM803" s="65"/>
      <c r="HN803" s="436"/>
      <c r="HO803" s="120"/>
      <c r="HP803" s="3"/>
      <c r="HQ803" s="436"/>
      <c r="HR803" s="8"/>
      <c r="HS803" s="31"/>
      <c r="HT803" s="3"/>
      <c r="HU803" s="3"/>
      <c r="HV803" s="3"/>
      <c r="HX803" s="432"/>
      <c r="HY803" s="27"/>
      <c r="HZ803" s="27"/>
      <c r="IA803" s="27"/>
      <c r="IB803" s="27"/>
      <c r="IC803" s="27"/>
      <c r="ID803" s="27"/>
      <c r="IE803" s="27"/>
      <c r="IF803" s="27"/>
      <c r="IG803" s="432"/>
      <c r="IH803" s="432"/>
      <c r="II803" s="432"/>
      <c r="IJ803" s="432"/>
      <c r="IK803" s="432"/>
      <c r="IL803" s="432"/>
      <c r="IM803" s="432"/>
      <c r="IN803" s="432"/>
      <c r="IO803" s="432"/>
      <c r="IP803" s="432"/>
      <c r="IQ803" s="432"/>
      <c r="IR803" s="432"/>
      <c r="IS803" s="432"/>
      <c r="IT803" s="432"/>
      <c r="IU803" s="432"/>
      <c r="IV803" s="432"/>
      <c r="IW803" s="432"/>
      <c r="IX803" s="432"/>
      <c r="IY803" s="432"/>
      <c r="IZ803" s="432"/>
      <c r="JA803" s="432"/>
      <c r="JB803" s="432"/>
      <c r="JC803" s="432"/>
      <c r="JD803" s="432"/>
      <c r="JE803" s="432"/>
      <c r="JF803" s="432"/>
      <c r="JG803" s="432"/>
      <c r="JH803" s="432"/>
      <c r="JI803" s="432"/>
      <c r="JJ803" s="432"/>
      <c r="JK803" s="432"/>
      <c r="JL803" s="432"/>
      <c r="JM803" s="432"/>
      <c r="JN803" s="432"/>
      <c r="JO803" s="432"/>
      <c r="JP803" s="432"/>
      <c r="JQ803" s="432"/>
      <c r="JR803" s="432"/>
      <c r="JS803" s="432"/>
      <c r="JT803" s="432"/>
      <c r="JU803" s="432"/>
    </row>
    <row r="804" spans="1:281" s="40" customFormat="1" ht="15" hidden="1" customHeight="1" x14ac:dyDescent="0.25">
      <c r="A804" s="432"/>
      <c r="B804" s="31"/>
      <c r="C804" s="31"/>
      <c r="D804" s="3"/>
      <c r="E804" s="31"/>
      <c r="F804" s="3"/>
      <c r="G804" s="122"/>
      <c r="I804" s="31"/>
      <c r="K804" s="9"/>
      <c r="M804" s="3"/>
      <c r="N804" s="41"/>
      <c r="P804" s="31"/>
      <c r="Q804" s="27"/>
      <c r="R804" s="31"/>
      <c r="T804" s="21"/>
      <c r="U804" s="21"/>
      <c r="V804" s="83"/>
      <c r="W804" s="83"/>
      <c r="X804" s="21"/>
      <c r="Y804" s="83"/>
      <c r="Z804" s="83"/>
      <c r="AA804" s="21"/>
      <c r="AB804" s="83"/>
      <c r="AC804" s="83"/>
      <c r="AD804" s="21"/>
      <c r="AE804" s="83"/>
      <c r="AF804" s="83"/>
      <c r="AG804" s="21"/>
      <c r="AH804" s="83"/>
      <c r="AI804" s="83"/>
      <c r="AJ804" s="21"/>
      <c r="AK804" s="83"/>
      <c r="AL804" s="83"/>
      <c r="AM804" s="21"/>
      <c r="AN804" s="83"/>
      <c r="AO804" s="83"/>
      <c r="AP804" s="21"/>
      <c r="AQ804" s="83"/>
      <c r="AR804" s="83"/>
      <c r="AS804" s="21"/>
      <c r="AT804" s="3"/>
      <c r="AU804" s="3"/>
      <c r="AV804" s="31"/>
      <c r="AW804" s="3"/>
      <c r="AX804" s="129"/>
      <c r="AY804" s="90"/>
      <c r="AZ804" s="6"/>
      <c r="BA804" s="10"/>
      <c r="BB804" s="10"/>
      <c r="BC804" s="6"/>
      <c r="BD804" s="10"/>
      <c r="BE804" s="10"/>
      <c r="BF804" s="122"/>
      <c r="BG804" s="10"/>
      <c r="BH804" s="32"/>
      <c r="BI804" s="129"/>
      <c r="BJ804" s="10"/>
      <c r="BK804" s="32"/>
      <c r="BL804" s="129"/>
      <c r="BM804" s="10"/>
      <c r="BN804" s="32"/>
      <c r="BO804" s="122"/>
      <c r="BP804" s="133"/>
      <c r="BQ804" s="12"/>
      <c r="BR804" s="3"/>
      <c r="BS804" s="3"/>
      <c r="BU804" s="122"/>
      <c r="BV804" s="3"/>
      <c r="BW804" s="31"/>
      <c r="BX804" s="122"/>
      <c r="BY804" s="3"/>
      <c r="CA804" s="122"/>
      <c r="CB804" s="3"/>
      <c r="CD804" s="122"/>
      <c r="CF804" s="32"/>
      <c r="CH804" s="255"/>
      <c r="CI804" s="32"/>
      <c r="CK804" s="434"/>
      <c r="CM804" s="122"/>
      <c r="CN804" s="255"/>
      <c r="CO804" s="255"/>
      <c r="CP804" s="255"/>
      <c r="CQ804" s="739"/>
      <c r="CR804" s="255"/>
      <c r="CS804" s="434"/>
      <c r="CT804" s="255"/>
      <c r="CU804" s="255"/>
      <c r="CV804" s="255"/>
      <c r="CW804" s="10"/>
      <c r="CX804" s="255"/>
      <c r="CY804" s="255"/>
      <c r="CZ804" s="255"/>
      <c r="DA804" s="255"/>
      <c r="DB804" s="255"/>
      <c r="DC804" s="255"/>
      <c r="DD804" s="255"/>
      <c r="DE804" s="255"/>
      <c r="DF804" s="255"/>
      <c r="DG804" s="255"/>
      <c r="DH804" s="255"/>
      <c r="DI804" s="255"/>
      <c r="DJ804" s="255"/>
      <c r="DK804" s="255"/>
      <c r="DL804" s="255"/>
      <c r="DM804" s="255"/>
      <c r="DN804" s="255"/>
      <c r="DO804" s="255"/>
      <c r="DP804" s="255"/>
      <c r="DQ804" s="255"/>
      <c r="DR804" s="255"/>
      <c r="DS804" s="255"/>
      <c r="DT804" s="255"/>
      <c r="DU804" s="255"/>
      <c r="DV804" s="255"/>
      <c r="DW804" s="255"/>
      <c r="DX804" s="255"/>
      <c r="DY804" s="255"/>
      <c r="DZ804" s="255"/>
      <c r="EA804" s="255"/>
      <c r="EB804" s="255"/>
      <c r="EC804" s="255"/>
      <c r="ED804" s="255"/>
      <c r="EE804" s="255"/>
      <c r="EF804" s="255"/>
      <c r="EG804" s="255"/>
      <c r="EH804" s="255"/>
      <c r="EI804" s="255"/>
      <c r="EJ804" s="255"/>
      <c r="EK804" s="255"/>
      <c r="EL804" s="255"/>
      <c r="EM804" s="255"/>
      <c r="EN804" s="255"/>
      <c r="EO804" s="255"/>
      <c r="EP804" s="255"/>
      <c r="EQ804" s="255"/>
      <c r="ER804" s="255"/>
      <c r="ES804" s="255"/>
      <c r="ET804" s="255"/>
      <c r="EU804" s="255"/>
      <c r="EV804" s="255"/>
      <c r="EW804" s="255"/>
      <c r="EX804" s="255"/>
      <c r="EY804" s="255"/>
      <c r="EZ804" s="255"/>
      <c r="FA804" s="255"/>
      <c r="FB804" s="255"/>
      <c r="FC804" s="255"/>
      <c r="FD804" s="255"/>
      <c r="FE804" s="255"/>
      <c r="FF804" s="255"/>
      <c r="FG804" s="255"/>
      <c r="FH804" s="241"/>
      <c r="FI804" s="436"/>
      <c r="FJ804" s="668"/>
      <c r="FK804" s="668"/>
      <c r="FL804" s="668"/>
      <c r="FM804" s="668"/>
      <c r="FN804" s="668"/>
      <c r="FO804" s="668"/>
      <c r="FP804" s="668"/>
      <c r="FQ804" s="668"/>
      <c r="FR804" s="668"/>
      <c r="FS804" s="433"/>
      <c r="FT804" s="433"/>
      <c r="FU804" s="433"/>
      <c r="FV804" s="433"/>
      <c r="FW804" s="433"/>
      <c r="FX804" s="433"/>
      <c r="FY804" s="433"/>
      <c r="FZ804" s="433"/>
      <c r="GA804" s="433"/>
      <c r="GB804" s="433"/>
      <c r="GC804" s="433"/>
      <c r="GD804" s="433"/>
      <c r="GE804" s="433"/>
      <c r="GF804" s="433"/>
      <c r="GG804" s="255"/>
      <c r="GH804" s="65"/>
      <c r="GI804" s="65"/>
      <c r="GJ804" s="65"/>
      <c r="GK804" s="65"/>
      <c r="GL804" s="65"/>
      <c r="GM804" s="65"/>
      <c r="GN804" s="65"/>
      <c r="GO804" s="65"/>
      <c r="GP804" s="65"/>
      <c r="GQ804" s="65"/>
      <c r="GR804" s="65"/>
      <c r="GS804" s="65"/>
      <c r="GT804" s="65"/>
      <c r="GU804" s="65"/>
      <c r="GV804" s="65"/>
      <c r="GW804" s="65"/>
      <c r="GX804" s="65"/>
      <c r="GY804" s="65"/>
      <c r="GZ804" s="65"/>
      <c r="HA804" s="65"/>
      <c r="HB804" s="65"/>
      <c r="HC804" s="65"/>
      <c r="HD804" s="65"/>
      <c r="HE804" s="65"/>
      <c r="HF804" s="65"/>
      <c r="HG804" s="65"/>
      <c r="HH804" s="65"/>
      <c r="HI804" s="436"/>
      <c r="HJ804" s="65"/>
      <c r="HK804" s="436"/>
      <c r="HL804" s="37"/>
      <c r="HM804" s="65"/>
      <c r="HN804" s="436"/>
      <c r="HO804" s="120"/>
      <c r="HP804" s="3"/>
      <c r="HQ804" s="436"/>
      <c r="HR804" s="8"/>
      <c r="HS804" s="31"/>
      <c r="HT804" s="3"/>
      <c r="HU804" s="3"/>
      <c r="HV804" s="3"/>
      <c r="HX804" s="432"/>
      <c r="HY804" s="27"/>
      <c r="HZ804" s="27"/>
      <c r="IA804" s="27"/>
      <c r="IB804" s="27"/>
      <c r="IC804" s="27"/>
      <c r="ID804" s="27"/>
      <c r="IE804" s="27"/>
      <c r="IF804" s="27"/>
      <c r="IG804" s="432"/>
      <c r="IH804" s="432"/>
      <c r="II804" s="432"/>
      <c r="IJ804" s="432"/>
      <c r="IK804" s="432"/>
      <c r="IL804" s="432"/>
      <c r="IM804" s="432"/>
      <c r="IN804" s="432"/>
      <c r="IO804" s="432"/>
      <c r="IP804" s="432"/>
      <c r="IQ804" s="432"/>
      <c r="IR804" s="432"/>
      <c r="IS804" s="432"/>
      <c r="IT804" s="432"/>
      <c r="IU804" s="432"/>
      <c r="IV804" s="432"/>
      <c r="IW804" s="432"/>
      <c r="IX804" s="432"/>
      <c r="IY804" s="432"/>
      <c r="IZ804" s="432"/>
      <c r="JA804" s="432"/>
      <c r="JB804" s="432"/>
      <c r="JC804" s="432"/>
      <c r="JD804" s="432"/>
      <c r="JE804" s="432"/>
      <c r="JF804" s="432"/>
      <c r="JG804" s="432"/>
      <c r="JH804" s="432"/>
      <c r="JI804" s="432"/>
      <c r="JJ804" s="432"/>
      <c r="JK804" s="432"/>
      <c r="JL804" s="432"/>
      <c r="JM804" s="432"/>
      <c r="JN804" s="432"/>
      <c r="JO804" s="432"/>
      <c r="JP804" s="432"/>
      <c r="JQ804" s="432"/>
      <c r="JR804" s="432"/>
      <c r="JS804" s="432"/>
      <c r="JT804" s="432"/>
      <c r="JU804" s="432"/>
    </row>
    <row r="805" spans="1:281" s="40" customFormat="1" ht="15" hidden="1" customHeight="1" x14ac:dyDescent="0.25">
      <c r="A805" s="432"/>
      <c r="B805" s="31"/>
      <c r="C805" s="31"/>
      <c r="D805" s="3"/>
      <c r="E805" s="31"/>
      <c r="F805" s="3"/>
      <c r="G805" s="122"/>
      <c r="I805" s="31"/>
      <c r="K805" s="9"/>
      <c r="M805" s="3"/>
      <c r="N805" s="41"/>
      <c r="P805" s="31"/>
      <c r="Q805" s="27"/>
      <c r="R805" s="31"/>
      <c r="T805" s="21"/>
      <c r="U805" s="21"/>
      <c r="V805" s="83"/>
      <c r="W805" s="83"/>
      <c r="X805" s="21"/>
      <c r="Y805" s="83"/>
      <c r="Z805" s="83"/>
      <c r="AA805" s="21"/>
      <c r="AB805" s="83"/>
      <c r="AC805" s="83"/>
      <c r="AD805" s="21"/>
      <c r="AE805" s="83"/>
      <c r="AF805" s="83"/>
      <c r="AG805" s="21"/>
      <c r="AH805" s="83"/>
      <c r="AI805" s="83"/>
      <c r="AJ805" s="21"/>
      <c r="AK805" s="83"/>
      <c r="AL805" s="83"/>
      <c r="AM805" s="21"/>
      <c r="AN805" s="83"/>
      <c r="AO805" s="83"/>
      <c r="AP805" s="21"/>
      <c r="AQ805" s="83"/>
      <c r="AR805" s="83"/>
      <c r="AS805" s="21"/>
      <c r="AT805" s="3"/>
      <c r="AU805" s="3"/>
      <c r="AV805" s="31"/>
      <c r="AW805" s="3"/>
      <c r="AX805" s="129"/>
      <c r="AY805" s="90"/>
      <c r="AZ805" s="6"/>
      <c r="BA805" s="10"/>
      <c r="BB805" s="10"/>
      <c r="BC805" s="6"/>
      <c r="BD805" s="10"/>
      <c r="BE805" s="10"/>
      <c r="BF805" s="122"/>
      <c r="BG805" s="10"/>
      <c r="BH805" s="32"/>
      <c r="BI805" s="129"/>
      <c r="BJ805" s="10"/>
      <c r="BK805" s="32"/>
      <c r="BL805" s="129"/>
      <c r="BM805" s="10"/>
      <c r="BN805" s="32"/>
      <c r="BO805" s="122"/>
      <c r="BP805" s="133"/>
      <c r="BQ805" s="12"/>
      <c r="BR805" s="3"/>
      <c r="BS805" s="3"/>
      <c r="BU805" s="122"/>
      <c r="BV805" s="3"/>
      <c r="BW805" s="31"/>
      <c r="BX805" s="122"/>
      <c r="BY805" s="3"/>
      <c r="CA805" s="122"/>
      <c r="CB805" s="3"/>
      <c r="CD805" s="122"/>
      <c r="CF805" s="32"/>
      <c r="CH805" s="255"/>
      <c r="CI805" s="32"/>
      <c r="CK805" s="434"/>
      <c r="CM805" s="122"/>
      <c r="CN805" s="255"/>
      <c r="CO805" s="255"/>
      <c r="CP805" s="255"/>
      <c r="CQ805" s="739"/>
      <c r="CR805" s="255"/>
      <c r="CS805" s="434"/>
      <c r="CT805" s="255"/>
      <c r="CU805" s="255"/>
      <c r="CV805" s="255"/>
      <c r="CW805" s="10"/>
      <c r="CX805" s="255"/>
      <c r="CY805" s="255"/>
      <c r="CZ805" s="255"/>
      <c r="DA805" s="255"/>
      <c r="DB805" s="255"/>
      <c r="DC805" s="255"/>
      <c r="DD805" s="255"/>
      <c r="DE805" s="255"/>
      <c r="DF805" s="255"/>
      <c r="DG805" s="255"/>
      <c r="DH805" s="255"/>
      <c r="DI805" s="255"/>
      <c r="DJ805" s="255"/>
      <c r="DK805" s="255"/>
      <c r="DL805" s="255"/>
      <c r="DM805" s="255"/>
      <c r="DN805" s="255"/>
      <c r="DO805" s="255"/>
      <c r="DP805" s="255"/>
      <c r="DQ805" s="255"/>
      <c r="DR805" s="255"/>
      <c r="DS805" s="255"/>
      <c r="DT805" s="255"/>
      <c r="DU805" s="255"/>
      <c r="DV805" s="255"/>
      <c r="DW805" s="255"/>
      <c r="DX805" s="255"/>
      <c r="DY805" s="255"/>
      <c r="DZ805" s="255"/>
      <c r="EA805" s="255"/>
      <c r="EB805" s="255"/>
      <c r="EC805" s="255"/>
      <c r="ED805" s="255"/>
      <c r="EE805" s="255"/>
      <c r="EF805" s="255"/>
      <c r="EG805" s="255"/>
      <c r="EH805" s="255"/>
      <c r="EI805" s="255"/>
      <c r="EJ805" s="255"/>
      <c r="EK805" s="255"/>
      <c r="EL805" s="255"/>
      <c r="EM805" s="255"/>
      <c r="EN805" s="255"/>
      <c r="EO805" s="255"/>
      <c r="EP805" s="255"/>
      <c r="EQ805" s="255"/>
      <c r="ER805" s="255"/>
      <c r="ES805" s="255"/>
      <c r="ET805" s="255"/>
      <c r="EU805" s="255"/>
      <c r="EV805" s="255"/>
      <c r="EW805" s="255"/>
      <c r="EX805" s="255"/>
      <c r="EY805" s="255"/>
      <c r="EZ805" s="255"/>
      <c r="FA805" s="255"/>
      <c r="FB805" s="255"/>
      <c r="FC805" s="255"/>
      <c r="FD805" s="255"/>
      <c r="FE805" s="255"/>
      <c r="FF805" s="255"/>
      <c r="FG805" s="255"/>
      <c r="FH805" s="241"/>
      <c r="FI805" s="436"/>
      <c r="FJ805" s="668"/>
      <c r="FK805" s="668"/>
      <c r="FL805" s="668"/>
      <c r="FM805" s="668"/>
      <c r="FN805" s="668"/>
      <c r="FO805" s="668"/>
      <c r="FP805" s="668"/>
      <c r="FQ805" s="668"/>
      <c r="FR805" s="668"/>
      <c r="FS805" s="433"/>
      <c r="FT805" s="433"/>
      <c r="FU805" s="433"/>
      <c r="FV805" s="433"/>
      <c r="FW805" s="433"/>
      <c r="FX805" s="433"/>
      <c r="FY805" s="433"/>
      <c r="FZ805" s="433"/>
      <c r="GA805" s="433"/>
      <c r="GB805" s="433"/>
      <c r="GC805" s="433"/>
      <c r="GD805" s="433"/>
      <c r="GE805" s="433"/>
      <c r="GF805" s="433"/>
      <c r="GG805" s="255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436"/>
      <c r="HJ805" s="65"/>
      <c r="HK805" s="436"/>
      <c r="HL805" s="37"/>
      <c r="HM805" s="65"/>
      <c r="HN805" s="436"/>
      <c r="HO805" s="120"/>
      <c r="HP805" s="3"/>
      <c r="HQ805" s="436"/>
      <c r="HR805" s="8"/>
      <c r="HS805" s="31"/>
      <c r="HT805" s="3"/>
      <c r="HU805" s="3"/>
      <c r="HV805" s="3"/>
      <c r="HX805" s="432"/>
      <c r="HY805" s="27"/>
      <c r="HZ805" s="27"/>
      <c r="IA805" s="27"/>
      <c r="IB805" s="27"/>
      <c r="IC805" s="27"/>
      <c r="ID805" s="27"/>
      <c r="IE805" s="27"/>
      <c r="IF805" s="27"/>
      <c r="IG805" s="432"/>
      <c r="IH805" s="432"/>
      <c r="II805" s="432"/>
      <c r="IJ805" s="432"/>
      <c r="IK805" s="432"/>
      <c r="IL805" s="432"/>
      <c r="IM805" s="432"/>
      <c r="IN805" s="432"/>
      <c r="IO805" s="432"/>
      <c r="IP805" s="432"/>
      <c r="IQ805" s="432"/>
      <c r="IR805" s="432"/>
      <c r="IS805" s="432"/>
      <c r="IT805" s="432"/>
      <c r="IU805" s="432"/>
      <c r="IV805" s="432"/>
      <c r="IW805" s="432"/>
      <c r="IX805" s="432"/>
      <c r="IY805" s="432"/>
      <c r="IZ805" s="432"/>
      <c r="JA805" s="432"/>
      <c r="JB805" s="432"/>
      <c r="JC805" s="432"/>
      <c r="JD805" s="432"/>
      <c r="JE805" s="432"/>
      <c r="JF805" s="432"/>
      <c r="JG805" s="432"/>
      <c r="JH805" s="432"/>
      <c r="JI805" s="432"/>
      <c r="JJ805" s="432"/>
      <c r="JK805" s="432"/>
      <c r="JL805" s="432"/>
      <c r="JM805" s="432"/>
      <c r="JN805" s="432"/>
      <c r="JO805" s="432"/>
      <c r="JP805" s="432"/>
      <c r="JQ805" s="432"/>
      <c r="JR805" s="432"/>
      <c r="JS805" s="432"/>
      <c r="JT805" s="432"/>
      <c r="JU805" s="432"/>
    </row>
    <row r="806" spans="1:281" s="40" customFormat="1" ht="15" hidden="1" customHeight="1" x14ac:dyDescent="0.25">
      <c r="A806" s="432"/>
      <c r="B806" s="31"/>
      <c r="C806" s="31"/>
      <c r="D806" s="3"/>
      <c r="E806" s="31"/>
      <c r="F806" s="3"/>
      <c r="G806" s="122"/>
      <c r="I806" s="31"/>
      <c r="K806" s="9"/>
      <c r="M806" s="3"/>
      <c r="N806" s="41"/>
      <c r="P806" s="31"/>
      <c r="Q806" s="27"/>
      <c r="R806" s="31"/>
      <c r="T806" s="21"/>
      <c r="U806" s="21"/>
      <c r="V806" s="83"/>
      <c r="W806" s="83"/>
      <c r="X806" s="21"/>
      <c r="Y806" s="83"/>
      <c r="Z806" s="83"/>
      <c r="AA806" s="21"/>
      <c r="AB806" s="83"/>
      <c r="AC806" s="83"/>
      <c r="AD806" s="21"/>
      <c r="AE806" s="83"/>
      <c r="AF806" s="83"/>
      <c r="AG806" s="21"/>
      <c r="AH806" s="83"/>
      <c r="AI806" s="83"/>
      <c r="AJ806" s="21"/>
      <c r="AK806" s="83"/>
      <c r="AL806" s="83"/>
      <c r="AM806" s="21"/>
      <c r="AN806" s="83"/>
      <c r="AO806" s="83"/>
      <c r="AP806" s="21"/>
      <c r="AQ806" s="83"/>
      <c r="AR806" s="83"/>
      <c r="AS806" s="21"/>
      <c r="AT806" s="3"/>
      <c r="AU806" s="3"/>
      <c r="AV806" s="31"/>
      <c r="AW806" s="3"/>
      <c r="AX806" s="129"/>
      <c r="AY806" s="90"/>
      <c r="AZ806" s="6"/>
      <c r="BA806" s="10"/>
      <c r="BB806" s="10"/>
      <c r="BC806" s="6"/>
      <c r="BD806" s="10"/>
      <c r="BE806" s="10"/>
      <c r="BF806" s="122"/>
      <c r="BG806" s="10"/>
      <c r="BH806" s="32"/>
      <c r="BI806" s="129"/>
      <c r="BJ806" s="10"/>
      <c r="BK806" s="32"/>
      <c r="BL806" s="129"/>
      <c r="BM806" s="10"/>
      <c r="BN806" s="32"/>
      <c r="BO806" s="122"/>
      <c r="BP806" s="133"/>
      <c r="BQ806" s="12"/>
      <c r="BR806" s="3"/>
      <c r="BS806" s="3"/>
      <c r="BU806" s="122"/>
      <c r="BV806" s="3"/>
      <c r="BW806" s="31"/>
      <c r="BX806" s="122"/>
      <c r="BY806" s="3"/>
      <c r="CA806" s="122"/>
      <c r="CB806" s="3"/>
      <c r="CD806" s="122"/>
      <c r="CF806" s="32"/>
      <c r="CH806" s="255"/>
      <c r="CI806" s="32"/>
      <c r="CK806" s="434"/>
      <c r="CM806" s="122"/>
      <c r="CN806" s="255"/>
      <c r="CO806" s="255"/>
      <c r="CP806" s="255"/>
      <c r="CQ806" s="739"/>
      <c r="CR806" s="255"/>
      <c r="CS806" s="434"/>
      <c r="CT806" s="255"/>
      <c r="CU806" s="255"/>
      <c r="CV806" s="255"/>
      <c r="CW806" s="10"/>
      <c r="CX806" s="255"/>
      <c r="CY806" s="255"/>
      <c r="CZ806" s="255"/>
      <c r="DA806" s="255"/>
      <c r="DB806" s="255"/>
      <c r="DC806" s="255"/>
      <c r="DD806" s="255"/>
      <c r="DE806" s="255"/>
      <c r="DF806" s="255"/>
      <c r="DG806" s="255"/>
      <c r="DH806" s="255"/>
      <c r="DI806" s="255"/>
      <c r="DJ806" s="255"/>
      <c r="DK806" s="255"/>
      <c r="DL806" s="255"/>
      <c r="DM806" s="255"/>
      <c r="DN806" s="255"/>
      <c r="DO806" s="255"/>
      <c r="DP806" s="255"/>
      <c r="DQ806" s="255"/>
      <c r="DR806" s="255"/>
      <c r="DS806" s="255"/>
      <c r="DT806" s="255"/>
      <c r="DU806" s="255"/>
      <c r="DV806" s="255"/>
      <c r="DW806" s="255"/>
      <c r="DX806" s="255"/>
      <c r="DY806" s="255"/>
      <c r="DZ806" s="255"/>
      <c r="EA806" s="255"/>
      <c r="EB806" s="255"/>
      <c r="EC806" s="255"/>
      <c r="ED806" s="255"/>
      <c r="EE806" s="255"/>
      <c r="EF806" s="255"/>
      <c r="EG806" s="255"/>
      <c r="EH806" s="255"/>
      <c r="EI806" s="255"/>
      <c r="EJ806" s="255"/>
      <c r="EK806" s="255"/>
      <c r="EL806" s="255"/>
      <c r="EM806" s="255"/>
      <c r="EN806" s="255"/>
      <c r="EO806" s="255"/>
      <c r="EP806" s="255"/>
      <c r="EQ806" s="255"/>
      <c r="ER806" s="255"/>
      <c r="ES806" s="255"/>
      <c r="ET806" s="255"/>
      <c r="EU806" s="255"/>
      <c r="EV806" s="255"/>
      <c r="EW806" s="255"/>
      <c r="EX806" s="255"/>
      <c r="EY806" s="255"/>
      <c r="EZ806" s="255"/>
      <c r="FA806" s="255"/>
      <c r="FB806" s="255"/>
      <c r="FC806" s="255"/>
      <c r="FD806" s="255"/>
      <c r="FE806" s="255"/>
      <c r="FF806" s="255"/>
      <c r="FG806" s="255"/>
      <c r="FH806" s="241"/>
      <c r="FI806" s="436"/>
      <c r="FJ806" s="668"/>
      <c r="FK806" s="668"/>
      <c r="FL806" s="668"/>
      <c r="FM806" s="668"/>
      <c r="FN806" s="668"/>
      <c r="FO806" s="668"/>
      <c r="FP806" s="668"/>
      <c r="FQ806" s="668"/>
      <c r="FR806" s="668"/>
      <c r="FS806" s="433"/>
      <c r="FT806" s="433"/>
      <c r="FU806" s="433"/>
      <c r="FV806" s="433"/>
      <c r="FW806" s="433"/>
      <c r="FX806" s="433"/>
      <c r="FY806" s="433"/>
      <c r="FZ806" s="433"/>
      <c r="GA806" s="433"/>
      <c r="GB806" s="433"/>
      <c r="GC806" s="433"/>
      <c r="GD806" s="433"/>
      <c r="GE806" s="433"/>
      <c r="GF806" s="433"/>
      <c r="GG806" s="255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436"/>
      <c r="HJ806" s="65"/>
      <c r="HK806" s="436"/>
      <c r="HL806" s="37"/>
      <c r="HM806" s="65"/>
      <c r="HN806" s="436"/>
      <c r="HO806" s="120"/>
      <c r="HP806" s="3"/>
      <c r="HQ806" s="436"/>
      <c r="HR806" s="8"/>
      <c r="HS806" s="31"/>
      <c r="HT806" s="3"/>
      <c r="HU806" s="3"/>
      <c r="HV806" s="3"/>
      <c r="HX806" s="432"/>
      <c r="HY806" s="27"/>
      <c r="HZ806" s="27"/>
      <c r="IA806" s="27"/>
      <c r="IB806" s="27"/>
      <c r="IC806" s="27"/>
      <c r="ID806" s="27"/>
      <c r="IE806" s="27"/>
      <c r="IF806" s="27"/>
      <c r="IG806" s="432"/>
      <c r="IH806" s="432"/>
      <c r="II806" s="432"/>
      <c r="IJ806" s="432"/>
      <c r="IK806" s="432"/>
      <c r="IL806" s="432"/>
      <c r="IM806" s="432"/>
      <c r="IN806" s="432"/>
      <c r="IO806" s="432"/>
      <c r="IP806" s="432"/>
      <c r="IQ806" s="432"/>
      <c r="IR806" s="432"/>
      <c r="IS806" s="432"/>
      <c r="IT806" s="432"/>
      <c r="IU806" s="432"/>
      <c r="IV806" s="432"/>
      <c r="IW806" s="432"/>
      <c r="IX806" s="432"/>
      <c r="IY806" s="432"/>
      <c r="IZ806" s="432"/>
      <c r="JA806" s="432"/>
      <c r="JB806" s="432"/>
      <c r="JC806" s="432"/>
      <c r="JD806" s="432"/>
      <c r="JE806" s="432"/>
      <c r="JF806" s="432"/>
      <c r="JG806" s="432"/>
      <c r="JH806" s="432"/>
      <c r="JI806" s="432"/>
      <c r="JJ806" s="432"/>
      <c r="JK806" s="432"/>
      <c r="JL806" s="432"/>
      <c r="JM806" s="432"/>
      <c r="JN806" s="432"/>
      <c r="JO806" s="432"/>
      <c r="JP806" s="432"/>
      <c r="JQ806" s="432"/>
      <c r="JR806" s="432"/>
      <c r="JS806" s="432"/>
      <c r="JT806" s="432"/>
      <c r="JU806" s="432"/>
    </row>
    <row r="807" spans="1:281" s="40" customFormat="1" ht="15" hidden="1" customHeight="1" x14ac:dyDescent="0.25">
      <c r="A807" s="432"/>
      <c r="B807" s="31"/>
      <c r="C807" s="31"/>
      <c r="D807" s="3"/>
      <c r="E807" s="31"/>
      <c r="F807" s="3"/>
      <c r="G807" s="122"/>
      <c r="I807" s="31"/>
      <c r="K807" s="9"/>
      <c r="M807" s="3"/>
      <c r="N807" s="41"/>
      <c r="P807" s="31"/>
      <c r="Q807" s="27"/>
      <c r="R807" s="31"/>
      <c r="T807" s="21"/>
      <c r="U807" s="21"/>
      <c r="V807" s="83"/>
      <c r="W807" s="83"/>
      <c r="X807" s="21"/>
      <c r="Y807" s="83"/>
      <c r="Z807" s="83"/>
      <c r="AA807" s="21"/>
      <c r="AB807" s="83"/>
      <c r="AC807" s="83"/>
      <c r="AD807" s="21"/>
      <c r="AE807" s="83"/>
      <c r="AF807" s="83"/>
      <c r="AG807" s="21"/>
      <c r="AH807" s="83"/>
      <c r="AI807" s="83"/>
      <c r="AJ807" s="21"/>
      <c r="AK807" s="83"/>
      <c r="AL807" s="83"/>
      <c r="AM807" s="21"/>
      <c r="AN807" s="83"/>
      <c r="AO807" s="83"/>
      <c r="AP807" s="21"/>
      <c r="AQ807" s="83"/>
      <c r="AR807" s="83"/>
      <c r="AS807" s="21"/>
      <c r="AT807" s="3"/>
      <c r="AU807" s="3"/>
      <c r="AV807" s="31"/>
      <c r="AW807" s="3"/>
      <c r="AX807" s="129"/>
      <c r="AY807" s="90"/>
      <c r="AZ807" s="6"/>
      <c r="BA807" s="10"/>
      <c r="BB807" s="10"/>
      <c r="BC807" s="6"/>
      <c r="BD807" s="10"/>
      <c r="BE807" s="10"/>
      <c r="BF807" s="122"/>
      <c r="BG807" s="10"/>
      <c r="BH807" s="32"/>
      <c r="BI807" s="129"/>
      <c r="BJ807" s="10"/>
      <c r="BK807" s="32"/>
      <c r="BL807" s="129"/>
      <c r="BM807" s="10"/>
      <c r="BN807" s="32"/>
      <c r="BO807" s="122"/>
      <c r="BP807" s="133"/>
      <c r="BQ807" s="12"/>
      <c r="BR807" s="3"/>
      <c r="BS807" s="3"/>
      <c r="BU807" s="122"/>
      <c r="BV807" s="3"/>
      <c r="BW807" s="31"/>
      <c r="BX807" s="122"/>
      <c r="BY807" s="3"/>
      <c r="CA807" s="122"/>
      <c r="CB807" s="3"/>
      <c r="CD807" s="122"/>
      <c r="CF807" s="32"/>
      <c r="CH807" s="255"/>
      <c r="CI807" s="32"/>
      <c r="CK807" s="434"/>
      <c r="CM807" s="122"/>
      <c r="CN807" s="255"/>
      <c r="CO807" s="255"/>
      <c r="CP807" s="255"/>
      <c r="CQ807" s="739"/>
      <c r="CR807" s="255"/>
      <c r="CS807" s="434"/>
      <c r="CT807" s="255"/>
      <c r="CU807" s="255"/>
      <c r="CV807" s="255"/>
      <c r="CW807" s="10"/>
      <c r="CX807" s="255"/>
      <c r="CY807" s="255"/>
      <c r="CZ807" s="255"/>
      <c r="DA807" s="255"/>
      <c r="DB807" s="255"/>
      <c r="DC807" s="255"/>
      <c r="DD807" s="255"/>
      <c r="DE807" s="255"/>
      <c r="DF807" s="255"/>
      <c r="DG807" s="255"/>
      <c r="DH807" s="255"/>
      <c r="DI807" s="255"/>
      <c r="DJ807" s="255"/>
      <c r="DK807" s="255"/>
      <c r="DL807" s="255"/>
      <c r="DM807" s="255"/>
      <c r="DN807" s="255"/>
      <c r="DO807" s="255"/>
      <c r="DP807" s="255"/>
      <c r="DQ807" s="255"/>
      <c r="DR807" s="255"/>
      <c r="DS807" s="255"/>
      <c r="DT807" s="255"/>
      <c r="DU807" s="255"/>
      <c r="DV807" s="255"/>
      <c r="DW807" s="255"/>
      <c r="DX807" s="255"/>
      <c r="DY807" s="255"/>
      <c r="DZ807" s="255"/>
      <c r="EA807" s="255"/>
      <c r="EB807" s="255"/>
      <c r="EC807" s="255"/>
      <c r="ED807" s="255"/>
      <c r="EE807" s="255"/>
      <c r="EF807" s="255"/>
      <c r="EG807" s="255"/>
      <c r="EH807" s="255"/>
      <c r="EI807" s="255"/>
      <c r="EJ807" s="255"/>
      <c r="EK807" s="255"/>
      <c r="EL807" s="255"/>
      <c r="EM807" s="255"/>
      <c r="EN807" s="255"/>
      <c r="EO807" s="255"/>
      <c r="EP807" s="255"/>
      <c r="EQ807" s="255"/>
      <c r="ER807" s="255"/>
      <c r="ES807" s="255"/>
      <c r="ET807" s="255"/>
      <c r="EU807" s="255"/>
      <c r="EV807" s="255"/>
      <c r="EW807" s="255"/>
      <c r="EX807" s="255"/>
      <c r="EY807" s="255"/>
      <c r="EZ807" s="255"/>
      <c r="FA807" s="255"/>
      <c r="FB807" s="255"/>
      <c r="FC807" s="255"/>
      <c r="FD807" s="255"/>
      <c r="FE807" s="255"/>
      <c r="FF807" s="255"/>
      <c r="FG807" s="255"/>
      <c r="FH807" s="241"/>
      <c r="FI807" s="436"/>
      <c r="FJ807" s="668"/>
      <c r="FK807" s="668"/>
      <c r="FL807" s="668"/>
      <c r="FM807" s="668"/>
      <c r="FN807" s="668"/>
      <c r="FO807" s="668"/>
      <c r="FP807" s="668"/>
      <c r="FQ807" s="668"/>
      <c r="FR807" s="668"/>
      <c r="FS807" s="433"/>
      <c r="FT807" s="433"/>
      <c r="FU807" s="433"/>
      <c r="FV807" s="433"/>
      <c r="FW807" s="433"/>
      <c r="FX807" s="433"/>
      <c r="FY807" s="433"/>
      <c r="FZ807" s="433"/>
      <c r="GA807" s="433"/>
      <c r="GB807" s="433"/>
      <c r="GC807" s="433"/>
      <c r="GD807" s="433"/>
      <c r="GE807" s="433"/>
      <c r="GF807" s="433"/>
      <c r="GG807" s="255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436"/>
      <c r="HJ807" s="65"/>
      <c r="HK807" s="436"/>
      <c r="HL807" s="37"/>
      <c r="HM807" s="65"/>
      <c r="HN807" s="436"/>
      <c r="HO807" s="120"/>
      <c r="HP807" s="3"/>
      <c r="HQ807" s="436"/>
      <c r="HR807" s="8"/>
      <c r="HS807" s="31"/>
      <c r="HT807" s="3"/>
      <c r="HU807" s="3"/>
      <c r="HV807" s="3"/>
      <c r="HX807" s="432"/>
      <c r="HY807" s="27"/>
      <c r="HZ807" s="27"/>
      <c r="IA807" s="27"/>
      <c r="IB807" s="27"/>
      <c r="IC807" s="27"/>
      <c r="ID807" s="27"/>
      <c r="IE807" s="27"/>
      <c r="IF807" s="27"/>
      <c r="IG807" s="432"/>
      <c r="IH807" s="432"/>
      <c r="II807" s="432"/>
      <c r="IJ807" s="432"/>
      <c r="IK807" s="432"/>
      <c r="IL807" s="432"/>
      <c r="IM807" s="432"/>
      <c r="IN807" s="432"/>
      <c r="IO807" s="432"/>
      <c r="IP807" s="432"/>
      <c r="IQ807" s="432"/>
      <c r="IR807" s="432"/>
      <c r="IS807" s="432"/>
      <c r="IT807" s="432"/>
      <c r="IU807" s="432"/>
      <c r="IV807" s="432"/>
      <c r="IW807" s="432"/>
      <c r="IX807" s="432"/>
      <c r="IY807" s="432"/>
      <c r="IZ807" s="432"/>
      <c r="JA807" s="432"/>
      <c r="JB807" s="432"/>
      <c r="JC807" s="432"/>
      <c r="JD807" s="432"/>
      <c r="JE807" s="432"/>
      <c r="JF807" s="432"/>
      <c r="JG807" s="432"/>
      <c r="JH807" s="432"/>
      <c r="JI807" s="432"/>
      <c r="JJ807" s="432"/>
      <c r="JK807" s="432"/>
      <c r="JL807" s="432"/>
      <c r="JM807" s="432"/>
      <c r="JN807" s="432"/>
      <c r="JO807" s="432"/>
      <c r="JP807" s="432"/>
      <c r="JQ807" s="432"/>
      <c r="JR807" s="432"/>
      <c r="JS807" s="432"/>
      <c r="JT807" s="432"/>
      <c r="JU807" s="432"/>
    </row>
    <row r="808" spans="1:281" s="40" customFormat="1" ht="15" hidden="1" customHeight="1" x14ac:dyDescent="0.25">
      <c r="A808" s="432"/>
      <c r="B808" s="31"/>
      <c r="C808" s="31"/>
      <c r="D808" s="3"/>
      <c r="E808" s="31"/>
      <c r="F808" s="3"/>
      <c r="G808" s="122"/>
      <c r="I808" s="31"/>
      <c r="K808" s="9"/>
      <c r="M808" s="3"/>
      <c r="N808" s="41"/>
      <c r="P808" s="31"/>
      <c r="Q808" s="27"/>
      <c r="R808" s="31"/>
      <c r="T808" s="21"/>
      <c r="U808" s="21"/>
      <c r="V808" s="83"/>
      <c r="W808" s="83"/>
      <c r="X808" s="21"/>
      <c r="Y808" s="83"/>
      <c r="Z808" s="83"/>
      <c r="AA808" s="21"/>
      <c r="AB808" s="83"/>
      <c r="AC808" s="83"/>
      <c r="AD808" s="21"/>
      <c r="AE808" s="83"/>
      <c r="AF808" s="83"/>
      <c r="AG808" s="21"/>
      <c r="AH808" s="83"/>
      <c r="AI808" s="83"/>
      <c r="AJ808" s="21"/>
      <c r="AK808" s="83"/>
      <c r="AL808" s="83"/>
      <c r="AM808" s="21"/>
      <c r="AN808" s="83"/>
      <c r="AO808" s="83"/>
      <c r="AP808" s="21"/>
      <c r="AQ808" s="83"/>
      <c r="AR808" s="83"/>
      <c r="AS808" s="21"/>
      <c r="AT808" s="3"/>
      <c r="AU808" s="3"/>
      <c r="AV808" s="31"/>
      <c r="AW808" s="3"/>
      <c r="AX808" s="129"/>
      <c r="AY808" s="90"/>
      <c r="AZ808" s="6"/>
      <c r="BA808" s="10"/>
      <c r="BB808" s="10"/>
      <c r="BC808" s="6"/>
      <c r="BD808" s="10"/>
      <c r="BE808" s="10"/>
      <c r="BF808" s="122"/>
      <c r="BG808" s="10"/>
      <c r="BH808" s="32"/>
      <c r="BI808" s="129"/>
      <c r="BJ808" s="10"/>
      <c r="BK808" s="32"/>
      <c r="BL808" s="129"/>
      <c r="BM808" s="10"/>
      <c r="BN808" s="32"/>
      <c r="BO808" s="122"/>
      <c r="BP808" s="133"/>
      <c r="BQ808" s="12"/>
      <c r="BR808" s="3"/>
      <c r="BS808" s="3"/>
      <c r="BU808" s="122"/>
      <c r="BV808" s="3"/>
      <c r="BW808" s="31"/>
      <c r="BX808" s="122"/>
      <c r="BY808" s="3"/>
      <c r="CA808" s="122"/>
      <c r="CB808" s="3"/>
      <c r="CD808" s="122"/>
      <c r="CF808" s="32"/>
      <c r="CH808" s="255"/>
      <c r="CI808" s="32"/>
      <c r="CK808" s="434"/>
      <c r="CM808" s="122"/>
      <c r="CN808" s="255"/>
      <c r="CO808" s="255"/>
      <c r="CP808" s="255"/>
      <c r="CQ808" s="739"/>
      <c r="CR808" s="255"/>
      <c r="CS808" s="434"/>
      <c r="CT808" s="255"/>
      <c r="CU808" s="255"/>
      <c r="CV808" s="255"/>
      <c r="CW808" s="10"/>
      <c r="CX808" s="255"/>
      <c r="CY808" s="255"/>
      <c r="CZ808" s="255"/>
      <c r="DA808" s="255"/>
      <c r="DB808" s="255"/>
      <c r="DC808" s="255"/>
      <c r="DD808" s="255"/>
      <c r="DE808" s="255"/>
      <c r="DF808" s="255"/>
      <c r="DG808" s="255"/>
      <c r="DH808" s="255"/>
      <c r="DI808" s="255"/>
      <c r="DJ808" s="255"/>
      <c r="DK808" s="255"/>
      <c r="DL808" s="255"/>
      <c r="DM808" s="255"/>
      <c r="DN808" s="255"/>
      <c r="DO808" s="255"/>
      <c r="DP808" s="255"/>
      <c r="DQ808" s="255"/>
      <c r="DR808" s="255"/>
      <c r="DS808" s="255"/>
      <c r="DT808" s="255"/>
      <c r="DU808" s="255"/>
      <c r="DV808" s="255"/>
      <c r="DW808" s="255"/>
      <c r="DX808" s="255"/>
      <c r="DY808" s="255"/>
      <c r="DZ808" s="255"/>
      <c r="EA808" s="255"/>
      <c r="EB808" s="255"/>
      <c r="EC808" s="255"/>
      <c r="ED808" s="255"/>
      <c r="EE808" s="255"/>
      <c r="EF808" s="255"/>
      <c r="EG808" s="255"/>
      <c r="EH808" s="255"/>
      <c r="EI808" s="255"/>
      <c r="EJ808" s="255"/>
      <c r="EK808" s="255"/>
      <c r="EL808" s="255"/>
      <c r="EM808" s="255"/>
      <c r="EN808" s="255"/>
      <c r="EO808" s="255"/>
      <c r="EP808" s="255"/>
      <c r="EQ808" s="255"/>
      <c r="ER808" s="255"/>
      <c r="ES808" s="255"/>
      <c r="ET808" s="255"/>
      <c r="EU808" s="255"/>
      <c r="EV808" s="255"/>
      <c r="EW808" s="255"/>
      <c r="EX808" s="255"/>
      <c r="EY808" s="255"/>
      <c r="EZ808" s="255"/>
      <c r="FA808" s="255"/>
      <c r="FB808" s="255"/>
      <c r="FC808" s="255"/>
      <c r="FD808" s="255"/>
      <c r="FE808" s="255"/>
      <c r="FF808" s="255"/>
      <c r="FG808" s="255"/>
      <c r="FH808" s="241"/>
      <c r="FI808" s="436"/>
      <c r="FJ808" s="668"/>
      <c r="FK808" s="668"/>
      <c r="FL808" s="668"/>
      <c r="FM808" s="668"/>
      <c r="FN808" s="668"/>
      <c r="FO808" s="668"/>
      <c r="FP808" s="668"/>
      <c r="FQ808" s="668"/>
      <c r="FR808" s="668"/>
      <c r="FS808" s="433"/>
      <c r="FT808" s="433"/>
      <c r="FU808" s="433"/>
      <c r="FV808" s="433"/>
      <c r="FW808" s="433"/>
      <c r="FX808" s="433"/>
      <c r="FY808" s="433"/>
      <c r="FZ808" s="433"/>
      <c r="GA808" s="433"/>
      <c r="GB808" s="433"/>
      <c r="GC808" s="433"/>
      <c r="GD808" s="433"/>
      <c r="GE808" s="433"/>
      <c r="GF808" s="433"/>
      <c r="GG808" s="25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436"/>
      <c r="HJ808" s="65"/>
      <c r="HK808" s="436"/>
      <c r="HL808" s="37"/>
      <c r="HM808" s="65"/>
      <c r="HN808" s="436"/>
      <c r="HO808" s="120"/>
      <c r="HP808" s="3"/>
      <c r="HQ808" s="436"/>
      <c r="HR808" s="8"/>
      <c r="HS808" s="31"/>
      <c r="HT808" s="3"/>
      <c r="HU808" s="3"/>
      <c r="HV808" s="3"/>
      <c r="HX808" s="432"/>
      <c r="HY808" s="27"/>
      <c r="HZ808" s="27"/>
      <c r="IA808" s="27"/>
      <c r="IB808" s="27"/>
      <c r="IC808" s="27"/>
      <c r="ID808" s="27"/>
      <c r="IE808" s="27"/>
      <c r="IF808" s="27"/>
      <c r="IG808" s="432"/>
      <c r="IH808" s="432"/>
      <c r="II808" s="432"/>
      <c r="IJ808" s="432"/>
      <c r="IK808" s="432"/>
      <c r="IL808" s="432"/>
      <c r="IM808" s="432"/>
      <c r="IN808" s="432"/>
      <c r="IO808" s="432"/>
      <c r="IP808" s="432"/>
      <c r="IQ808" s="432"/>
      <c r="IR808" s="432"/>
      <c r="IS808" s="432"/>
      <c r="IT808" s="432"/>
      <c r="IU808" s="432"/>
      <c r="IV808" s="432"/>
      <c r="IW808" s="432"/>
      <c r="IX808" s="432"/>
      <c r="IY808" s="432"/>
      <c r="IZ808" s="432"/>
      <c r="JA808" s="432"/>
      <c r="JB808" s="432"/>
      <c r="JC808" s="432"/>
      <c r="JD808" s="432"/>
      <c r="JE808" s="432"/>
      <c r="JF808" s="432"/>
      <c r="JG808" s="432"/>
      <c r="JH808" s="432"/>
      <c r="JI808" s="432"/>
      <c r="JJ808" s="432"/>
      <c r="JK808" s="432"/>
      <c r="JL808" s="432"/>
      <c r="JM808" s="432"/>
      <c r="JN808" s="432"/>
      <c r="JO808" s="432"/>
      <c r="JP808" s="432"/>
      <c r="JQ808" s="432"/>
      <c r="JR808" s="432"/>
      <c r="JS808" s="432"/>
      <c r="JT808" s="432"/>
      <c r="JU808" s="432"/>
    </row>
    <row r="809" spans="1:281" s="40" customFormat="1" ht="15" hidden="1" customHeight="1" x14ac:dyDescent="0.25">
      <c r="A809" s="432"/>
      <c r="B809" s="31"/>
      <c r="C809" s="31"/>
      <c r="D809" s="3"/>
      <c r="E809" s="31"/>
      <c r="F809" s="3"/>
      <c r="G809" s="122"/>
      <c r="I809" s="31"/>
      <c r="K809" s="9"/>
      <c r="M809" s="3"/>
      <c r="N809" s="41"/>
      <c r="P809" s="31"/>
      <c r="Q809" s="27"/>
      <c r="R809" s="31"/>
      <c r="T809" s="21"/>
      <c r="U809" s="21"/>
      <c r="V809" s="83"/>
      <c r="W809" s="83"/>
      <c r="X809" s="21"/>
      <c r="Y809" s="83"/>
      <c r="Z809" s="83"/>
      <c r="AA809" s="21"/>
      <c r="AB809" s="83"/>
      <c r="AC809" s="83"/>
      <c r="AD809" s="21"/>
      <c r="AE809" s="83"/>
      <c r="AF809" s="83"/>
      <c r="AG809" s="21"/>
      <c r="AH809" s="83"/>
      <c r="AI809" s="83"/>
      <c r="AJ809" s="21"/>
      <c r="AK809" s="83"/>
      <c r="AL809" s="83"/>
      <c r="AM809" s="21"/>
      <c r="AN809" s="83"/>
      <c r="AO809" s="83"/>
      <c r="AP809" s="21"/>
      <c r="AQ809" s="83"/>
      <c r="AR809" s="83"/>
      <c r="AS809" s="21"/>
      <c r="AT809" s="3"/>
      <c r="AU809" s="3"/>
      <c r="AV809" s="31"/>
      <c r="AW809" s="3"/>
      <c r="AX809" s="129"/>
      <c r="AY809" s="90"/>
      <c r="AZ809" s="6"/>
      <c r="BA809" s="10"/>
      <c r="BB809" s="10"/>
      <c r="BC809" s="6"/>
      <c r="BD809" s="10"/>
      <c r="BE809" s="10"/>
      <c r="BF809" s="122"/>
      <c r="BG809" s="10"/>
      <c r="BH809" s="32"/>
      <c r="BI809" s="129"/>
      <c r="BJ809" s="10"/>
      <c r="BK809" s="32"/>
      <c r="BL809" s="129"/>
      <c r="BM809" s="10"/>
      <c r="BN809" s="32"/>
      <c r="BO809" s="122"/>
      <c r="BP809" s="133"/>
      <c r="BQ809" s="12"/>
      <c r="BR809" s="3"/>
      <c r="BS809" s="3"/>
      <c r="BU809" s="122"/>
      <c r="BV809" s="3"/>
      <c r="BW809" s="31"/>
      <c r="BX809" s="122"/>
      <c r="BY809" s="3"/>
      <c r="CA809" s="122"/>
      <c r="CB809" s="3"/>
      <c r="CD809" s="122"/>
      <c r="CF809" s="32"/>
      <c r="CH809" s="255"/>
      <c r="CI809" s="32"/>
      <c r="CK809" s="434"/>
      <c r="CM809" s="122"/>
      <c r="CN809" s="255"/>
      <c r="CO809" s="255"/>
      <c r="CP809" s="255"/>
      <c r="CQ809" s="739"/>
      <c r="CR809" s="255"/>
      <c r="CS809" s="434"/>
      <c r="CT809" s="255"/>
      <c r="CU809" s="255"/>
      <c r="CV809" s="255"/>
      <c r="CW809" s="10"/>
      <c r="CX809" s="255"/>
      <c r="CY809" s="255"/>
      <c r="CZ809" s="255"/>
      <c r="DA809" s="255"/>
      <c r="DB809" s="255"/>
      <c r="DC809" s="255"/>
      <c r="DD809" s="255"/>
      <c r="DE809" s="255"/>
      <c r="DF809" s="255"/>
      <c r="DG809" s="255"/>
      <c r="DH809" s="255"/>
      <c r="DI809" s="255"/>
      <c r="DJ809" s="255"/>
      <c r="DK809" s="255"/>
      <c r="DL809" s="255"/>
      <c r="DM809" s="255"/>
      <c r="DN809" s="255"/>
      <c r="DO809" s="255"/>
      <c r="DP809" s="255"/>
      <c r="DQ809" s="255"/>
      <c r="DR809" s="255"/>
      <c r="DS809" s="255"/>
      <c r="DT809" s="255"/>
      <c r="DU809" s="255"/>
      <c r="DV809" s="255"/>
      <c r="DW809" s="255"/>
      <c r="DX809" s="255"/>
      <c r="DY809" s="255"/>
      <c r="DZ809" s="255"/>
      <c r="EA809" s="255"/>
      <c r="EB809" s="255"/>
      <c r="EC809" s="255"/>
      <c r="ED809" s="255"/>
      <c r="EE809" s="255"/>
      <c r="EF809" s="255"/>
      <c r="EG809" s="255"/>
      <c r="EH809" s="255"/>
      <c r="EI809" s="255"/>
      <c r="EJ809" s="255"/>
      <c r="EK809" s="255"/>
      <c r="EL809" s="255"/>
      <c r="EM809" s="255"/>
      <c r="EN809" s="255"/>
      <c r="EO809" s="255"/>
      <c r="EP809" s="255"/>
      <c r="EQ809" s="255"/>
      <c r="ER809" s="255"/>
      <c r="ES809" s="255"/>
      <c r="ET809" s="255"/>
      <c r="EU809" s="255"/>
      <c r="EV809" s="255"/>
      <c r="EW809" s="255"/>
      <c r="EX809" s="255"/>
      <c r="EY809" s="255"/>
      <c r="EZ809" s="255"/>
      <c r="FA809" s="255"/>
      <c r="FB809" s="255"/>
      <c r="FC809" s="255"/>
      <c r="FD809" s="255"/>
      <c r="FE809" s="255"/>
      <c r="FF809" s="255"/>
      <c r="FG809" s="255"/>
      <c r="FH809" s="241"/>
      <c r="FI809" s="436"/>
      <c r="FJ809" s="668"/>
      <c r="FK809" s="668"/>
      <c r="FL809" s="668"/>
      <c r="FM809" s="668"/>
      <c r="FN809" s="668"/>
      <c r="FO809" s="668"/>
      <c r="FP809" s="668"/>
      <c r="FQ809" s="668"/>
      <c r="FR809" s="668"/>
      <c r="FS809" s="433"/>
      <c r="FT809" s="433"/>
      <c r="FU809" s="433"/>
      <c r="FV809" s="433"/>
      <c r="FW809" s="433"/>
      <c r="FX809" s="433"/>
      <c r="FY809" s="433"/>
      <c r="FZ809" s="433"/>
      <c r="GA809" s="433"/>
      <c r="GB809" s="433"/>
      <c r="GC809" s="433"/>
      <c r="GD809" s="433"/>
      <c r="GE809" s="433"/>
      <c r="GF809" s="433"/>
      <c r="GG809" s="255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436"/>
      <c r="HJ809" s="65"/>
      <c r="HK809" s="436"/>
      <c r="HL809" s="37"/>
      <c r="HM809" s="65"/>
      <c r="HN809" s="436"/>
      <c r="HO809" s="120"/>
      <c r="HP809" s="3"/>
      <c r="HQ809" s="436"/>
      <c r="HR809" s="8"/>
      <c r="HS809" s="31"/>
      <c r="HT809" s="3"/>
      <c r="HU809" s="3"/>
      <c r="HV809" s="3"/>
      <c r="HX809" s="432"/>
      <c r="HY809" s="27"/>
      <c r="HZ809" s="27"/>
      <c r="IA809" s="27"/>
      <c r="IB809" s="27"/>
      <c r="IC809" s="27"/>
      <c r="ID809" s="27"/>
      <c r="IE809" s="27"/>
      <c r="IF809" s="27"/>
      <c r="IG809" s="432"/>
      <c r="IH809" s="432"/>
      <c r="II809" s="432"/>
      <c r="IJ809" s="432"/>
      <c r="IK809" s="432"/>
      <c r="IL809" s="432"/>
      <c r="IM809" s="432"/>
      <c r="IN809" s="432"/>
      <c r="IO809" s="432"/>
      <c r="IP809" s="432"/>
      <c r="IQ809" s="432"/>
      <c r="IR809" s="432"/>
      <c r="IS809" s="432"/>
      <c r="IT809" s="432"/>
      <c r="IU809" s="432"/>
      <c r="IV809" s="432"/>
      <c r="IW809" s="432"/>
      <c r="IX809" s="432"/>
      <c r="IY809" s="432"/>
      <c r="IZ809" s="432"/>
      <c r="JA809" s="432"/>
      <c r="JB809" s="432"/>
      <c r="JC809" s="432"/>
      <c r="JD809" s="432"/>
      <c r="JE809" s="432"/>
      <c r="JF809" s="432"/>
      <c r="JG809" s="432"/>
      <c r="JH809" s="432"/>
      <c r="JI809" s="432"/>
      <c r="JJ809" s="432"/>
      <c r="JK809" s="432"/>
      <c r="JL809" s="432"/>
      <c r="JM809" s="432"/>
      <c r="JN809" s="432"/>
      <c r="JO809" s="432"/>
      <c r="JP809" s="432"/>
      <c r="JQ809" s="432"/>
      <c r="JR809" s="432"/>
      <c r="JS809" s="432"/>
      <c r="JT809" s="432"/>
      <c r="JU809" s="432"/>
    </row>
    <row r="810" spans="1:281" s="40" customFormat="1" ht="15" hidden="1" customHeight="1" x14ac:dyDescent="0.25">
      <c r="A810" s="432"/>
      <c r="B810" s="31"/>
      <c r="C810" s="31"/>
      <c r="D810" s="3"/>
      <c r="E810" s="31"/>
      <c r="F810" s="3"/>
      <c r="G810" s="122"/>
      <c r="I810" s="31"/>
      <c r="K810" s="9"/>
      <c r="M810" s="3"/>
      <c r="N810" s="41"/>
      <c r="P810" s="31"/>
      <c r="Q810" s="27"/>
      <c r="R810" s="31"/>
      <c r="T810" s="21"/>
      <c r="U810" s="21"/>
      <c r="V810" s="83"/>
      <c r="W810" s="83"/>
      <c r="X810" s="21"/>
      <c r="Y810" s="83"/>
      <c r="Z810" s="83"/>
      <c r="AA810" s="21"/>
      <c r="AB810" s="83"/>
      <c r="AC810" s="83"/>
      <c r="AD810" s="21"/>
      <c r="AE810" s="83"/>
      <c r="AF810" s="83"/>
      <c r="AG810" s="21"/>
      <c r="AH810" s="83"/>
      <c r="AI810" s="83"/>
      <c r="AJ810" s="21"/>
      <c r="AK810" s="83"/>
      <c r="AL810" s="83"/>
      <c r="AM810" s="21"/>
      <c r="AN810" s="83"/>
      <c r="AO810" s="83"/>
      <c r="AP810" s="21"/>
      <c r="AQ810" s="83"/>
      <c r="AR810" s="83"/>
      <c r="AS810" s="21"/>
      <c r="AT810" s="3"/>
      <c r="AU810" s="3"/>
      <c r="AV810" s="31"/>
      <c r="AW810" s="3"/>
      <c r="AX810" s="129"/>
      <c r="AY810" s="90"/>
      <c r="AZ810" s="6"/>
      <c r="BA810" s="10"/>
      <c r="BB810" s="10"/>
      <c r="BC810" s="6"/>
      <c r="BD810" s="10"/>
      <c r="BE810" s="10"/>
      <c r="BF810" s="122"/>
      <c r="BG810" s="10"/>
      <c r="BH810" s="32"/>
      <c r="BI810" s="129"/>
      <c r="BJ810" s="10"/>
      <c r="BK810" s="32"/>
      <c r="BL810" s="129"/>
      <c r="BM810" s="10"/>
      <c r="BN810" s="32"/>
      <c r="BO810" s="122"/>
      <c r="BP810" s="133"/>
      <c r="BQ810" s="12"/>
      <c r="BR810" s="3"/>
      <c r="BS810" s="3"/>
      <c r="BU810" s="122"/>
      <c r="BV810" s="3"/>
      <c r="BW810" s="31"/>
      <c r="BX810" s="122"/>
      <c r="BY810" s="3"/>
      <c r="CA810" s="122"/>
      <c r="CB810" s="3"/>
      <c r="CD810" s="122"/>
      <c r="CF810" s="32"/>
      <c r="CH810" s="255"/>
      <c r="CI810" s="32"/>
      <c r="CK810" s="434"/>
      <c r="CM810" s="122"/>
      <c r="CN810" s="255"/>
      <c r="CO810" s="255"/>
      <c r="CP810" s="255"/>
      <c r="CQ810" s="739"/>
      <c r="CR810" s="255"/>
      <c r="CS810" s="434"/>
      <c r="CT810" s="255"/>
      <c r="CU810" s="255"/>
      <c r="CV810" s="255"/>
      <c r="CW810" s="10"/>
      <c r="CX810" s="255"/>
      <c r="CY810" s="255"/>
      <c r="CZ810" s="255"/>
      <c r="DA810" s="255"/>
      <c r="DB810" s="255"/>
      <c r="DC810" s="255"/>
      <c r="DD810" s="255"/>
      <c r="DE810" s="255"/>
      <c r="DF810" s="255"/>
      <c r="DG810" s="255"/>
      <c r="DH810" s="255"/>
      <c r="DI810" s="255"/>
      <c r="DJ810" s="255"/>
      <c r="DK810" s="255"/>
      <c r="DL810" s="255"/>
      <c r="DM810" s="255"/>
      <c r="DN810" s="255"/>
      <c r="DO810" s="255"/>
      <c r="DP810" s="255"/>
      <c r="DQ810" s="255"/>
      <c r="DR810" s="255"/>
      <c r="DS810" s="255"/>
      <c r="DT810" s="255"/>
      <c r="DU810" s="255"/>
      <c r="DV810" s="255"/>
      <c r="DW810" s="255"/>
      <c r="DX810" s="255"/>
      <c r="DY810" s="255"/>
      <c r="DZ810" s="255"/>
      <c r="EA810" s="255"/>
      <c r="EB810" s="255"/>
      <c r="EC810" s="255"/>
      <c r="ED810" s="255"/>
      <c r="EE810" s="255"/>
      <c r="EF810" s="255"/>
      <c r="EG810" s="255"/>
      <c r="EH810" s="255"/>
      <c r="EI810" s="255"/>
      <c r="EJ810" s="255"/>
      <c r="EK810" s="255"/>
      <c r="EL810" s="255"/>
      <c r="EM810" s="255"/>
      <c r="EN810" s="255"/>
      <c r="EO810" s="255"/>
      <c r="EP810" s="255"/>
      <c r="EQ810" s="255"/>
      <c r="ER810" s="255"/>
      <c r="ES810" s="255"/>
      <c r="ET810" s="255"/>
      <c r="EU810" s="255"/>
      <c r="EV810" s="255"/>
      <c r="EW810" s="255"/>
      <c r="EX810" s="255"/>
      <c r="EY810" s="255"/>
      <c r="EZ810" s="255"/>
      <c r="FA810" s="255"/>
      <c r="FB810" s="255"/>
      <c r="FC810" s="255"/>
      <c r="FD810" s="255"/>
      <c r="FE810" s="255"/>
      <c r="FF810" s="255"/>
      <c r="FG810" s="255"/>
      <c r="FH810" s="241"/>
      <c r="FI810" s="436"/>
      <c r="FJ810" s="668"/>
      <c r="FK810" s="668"/>
      <c r="FL810" s="668"/>
      <c r="FM810" s="668"/>
      <c r="FN810" s="668"/>
      <c r="FO810" s="668"/>
      <c r="FP810" s="668"/>
      <c r="FQ810" s="668"/>
      <c r="FR810" s="668"/>
      <c r="FS810" s="433"/>
      <c r="FT810" s="433"/>
      <c r="FU810" s="433"/>
      <c r="FV810" s="433"/>
      <c r="FW810" s="433"/>
      <c r="FX810" s="433"/>
      <c r="FY810" s="433"/>
      <c r="FZ810" s="433"/>
      <c r="GA810" s="433"/>
      <c r="GB810" s="433"/>
      <c r="GC810" s="433"/>
      <c r="GD810" s="433"/>
      <c r="GE810" s="433"/>
      <c r="GF810" s="433"/>
      <c r="GG810" s="255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436"/>
      <c r="HJ810" s="65"/>
      <c r="HK810" s="436"/>
      <c r="HL810" s="37"/>
      <c r="HM810" s="65"/>
      <c r="HN810" s="436"/>
      <c r="HO810" s="120"/>
      <c r="HP810" s="3"/>
      <c r="HQ810" s="436"/>
      <c r="HR810" s="8"/>
      <c r="HS810" s="31"/>
      <c r="HT810" s="3"/>
      <c r="HU810" s="3"/>
      <c r="HV810" s="3"/>
      <c r="HX810" s="432"/>
      <c r="HY810" s="27"/>
      <c r="HZ810" s="27"/>
      <c r="IA810" s="27"/>
      <c r="IB810" s="27"/>
      <c r="IC810" s="27"/>
      <c r="ID810" s="27"/>
      <c r="IE810" s="27"/>
      <c r="IF810" s="27"/>
      <c r="IG810" s="432"/>
      <c r="IH810" s="432"/>
      <c r="II810" s="432"/>
      <c r="IJ810" s="432"/>
      <c r="IK810" s="432"/>
      <c r="IL810" s="432"/>
      <c r="IM810" s="432"/>
      <c r="IN810" s="432"/>
      <c r="IO810" s="432"/>
      <c r="IP810" s="432"/>
      <c r="IQ810" s="432"/>
      <c r="IR810" s="432"/>
      <c r="IS810" s="432"/>
      <c r="IT810" s="432"/>
      <c r="IU810" s="432"/>
      <c r="IV810" s="432"/>
      <c r="IW810" s="432"/>
      <c r="IX810" s="432"/>
      <c r="IY810" s="432"/>
      <c r="IZ810" s="432"/>
      <c r="JA810" s="432"/>
      <c r="JB810" s="432"/>
      <c r="JC810" s="432"/>
      <c r="JD810" s="432"/>
      <c r="JE810" s="432"/>
      <c r="JF810" s="432"/>
      <c r="JG810" s="432"/>
      <c r="JH810" s="432"/>
      <c r="JI810" s="432"/>
      <c r="JJ810" s="432"/>
      <c r="JK810" s="432"/>
      <c r="JL810" s="432"/>
      <c r="JM810" s="432"/>
      <c r="JN810" s="432"/>
      <c r="JO810" s="432"/>
      <c r="JP810" s="432"/>
      <c r="JQ810" s="432"/>
      <c r="JR810" s="432"/>
      <c r="JS810" s="432"/>
      <c r="JT810" s="432"/>
      <c r="JU810" s="432"/>
    </row>
    <row r="811" spans="1:281" s="40" customFormat="1" ht="15" hidden="1" customHeight="1" x14ac:dyDescent="0.25">
      <c r="A811" s="432"/>
      <c r="B811" s="31"/>
      <c r="C811" s="31"/>
      <c r="D811" s="3"/>
      <c r="E811" s="31"/>
      <c r="F811" s="3"/>
      <c r="G811" s="122"/>
      <c r="I811" s="31"/>
      <c r="K811" s="9"/>
      <c r="M811" s="3"/>
      <c r="N811" s="41"/>
      <c r="P811" s="31"/>
      <c r="Q811" s="27"/>
      <c r="R811" s="31"/>
      <c r="T811" s="21"/>
      <c r="U811" s="21"/>
      <c r="V811" s="83"/>
      <c r="W811" s="83"/>
      <c r="X811" s="21"/>
      <c r="Y811" s="83"/>
      <c r="Z811" s="83"/>
      <c r="AA811" s="21"/>
      <c r="AB811" s="83"/>
      <c r="AC811" s="83"/>
      <c r="AD811" s="21"/>
      <c r="AE811" s="83"/>
      <c r="AF811" s="83"/>
      <c r="AG811" s="21"/>
      <c r="AH811" s="83"/>
      <c r="AI811" s="83"/>
      <c r="AJ811" s="21"/>
      <c r="AK811" s="83"/>
      <c r="AL811" s="83"/>
      <c r="AM811" s="21"/>
      <c r="AN811" s="83"/>
      <c r="AO811" s="83"/>
      <c r="AP811" s="21"/>
      <c r="AQ811" s="83"/>
      <c r="AR811" s="83"/>
      <c r="AS811" s="21"/>
      <c r="AT811" s="3"/>
      <c r="AU811" s="3"/>
      <c r="AV811" s="31"/>
      <c r="AW811" s="3"/>
      <c r="AX811" s="129"/>
      <c r="AY811" s="90"/>
      <c r="AZ811" s="6"/>
      <c r="BA811" s="10"/>
      <c r="BB811" s="10"/>
      <c r="BC811" s="6"/>
      <c r="BD811" s="10"/>
      <c r="BE811" s="10"/>
      <c r="BF811" s="122"/>
      <c r="BG811" s="10"/>
      <c r="BH811" s="32"/>
      <c r="BI811" s="129"/>
      <c r="BJ811" s="10"/>
      <c r="BK811" s="32"/>
      <c r="BL811" s="129"/>
      <c r="BM811" s="10"/>
      <c r="BN811" s="32"/>
      <c r="BO811" s="122"/>
      <c r="BP811" s="133"/>
      <c r="BQ811" s="12"/>
      <c r="BR811" s="3"/>
      <c r="BS811" s="3"/>
      <c r="BU811" s="122"/>
      <c r="BV811" s="3"/>
      <c r="BW811" s="31"/>
      <c r="BX811" s="122"/>
      <c r="BY811" s="3"/>
      <c r="CA811" s="122"/>
      <c r="CB811" s="3"/>
      <c r="CD811" s="122"/>
      <c r="CF811" s="32"/>
      <c r="CH811" s="255"/>
      <c r="CI811" s="32"/>
      <c r="CK811" s="434"/>
      <c r="CM811" s="122"/>
      <c r="CN811" s="255"/>
      <c r="CO811" s="255"/>
      <c r="CP811" s="255"/>
      <c r="CQ811" s="739"/>
      <c r="CR811" s="255"/>
      <c r="CS811" s="434"/>
      <c r="CT811" s="255"/>
      <c r="CU811" s="255"/>
      <c r="CV811" s="255"/>
      <c r="CW811" s="10"/>
      <c r="CX811" s="255"/>
      <c r="CY811" s="255"/>
      <c r="CZ811" s="255"/>
      <c r="DA811" s="255"/>
      <c r="DB811" s="255"/>
      <c r="DC811" s="255"/>
      <c r="DD811" s="255"/>
      <c r="DE811" s="255"/>
      <c r="DF811" s="255"/>
      <c r="DG811" s="255"/>
      <c r="DH811" s="255"/>
      <c r="DI811" s="255"/>
      <c r="DJ811" s="255"/>
      <c r="DK811" s="255"/>
      <c r="DL811" s="255"/>
      <c r="DM811" s="255"/>
      <c r="DN811" s="255"/>
      <c r="DO811" s="255"/>
      <c r="DP811" s="255"/>
      <c r="DQ811" s="255"/>
      <c r="DR811" s="255"/>
      <c r="DS811" s="255"/>
      <c r="DT811" s="255"/>
      <c r="DU811" s="255"/>
      <c r="DV811" s="255"/>
      <c r="DW811" s="255"/>
      <c r="DX811" s="255"/>
      <c r="DY811" s="255"/>
      <c r="DZ811" s="255"/>
      <c r="EA811" s="255"/>
      <c r="EB811" s="255"/>
      <c r="EC811" s="255"/>
      <c r="ED811" s="255"/>
      <c r="EE811" s="255"/>
      <c r="EF811" s="255"/>
      <c r="EG811" s="255"/>
      <c r="EH811" s="255"/>
      <c r="EI811" s="255"/>
      <c r="EJ811" s="255"/>
      <c r="EK811" s="255"/>
      <c r="EL811" s="255"/>
      <c r="EM811" s="255"/>
      <c r="EN811" s="255"/>
      <c r="EO811" s="255"/>
      <c r="EP811" s="255"/>
      <c r="EQ811" s="255"/>
      <c r="ER811" s="255"/>
      <c r="ES811" s="255"/>
      <c r="ET811" s="255"/>
      <c r="EU811" s="255"/>
      <c r="EV811" s="255"/>
      <c r="EW811" s="255"/>
      <c r="EX811" s="255"/>
      <c r="EY811" s="255"/>
      <c r="EZ811" s="255"/>
      <c r="FA811" s="255"/>
      <c r="FB811" s="255"/>
      <c r="FC811" s="255"/>
      <c r="FD811" s="255"/>
      <c r="FE811" s="255"/>
      <c r="FF811" s="255"/>
      <c r="FG811" s="255"/>
      <c r="FH811" s="241"/>
      <c r="FI811" s="436"/>
      <c r="FJ811" s="668"/>
      <c r="FK811" s="668"/>
      <c r="FL811" s="668"/>
      <c r="FM811" s="668"/>
      <c r="FN811" s="668"/>
      <c r="FO811" s="668"/>
      <c r="FP811" s="668"/>
      <c r="FQ811" s="668"/>
      <c r="FR811" s="668"/>
      <c r="FS811" s="433"/>
      <c r="FT811" s="433"/>
      <c r="FU811" s="433"/>
      <c r="FV811" s="433"/>
      <c r="FW811" s="433"/>
      <c r="FX811" s="433"/>
      <c r="FY811" s="433"/>
      <c r="FZ811" s="433"/>
      <c r="GA811" s="433"/>
      <c r="GB811" s="433"/>
      <c r="GC811" s="433"/>
      <c r="GD811" s="433"/>
      <c r="GE811" s="433"/>
      <c r="GF811" s="433"/>
      <c r="GG811" s="25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436"/>
      <c r="HJ811" s="65"/>
      <c r="HK811" s="436"/>
      <c r="HL811" s="37"/>
      <c r="HM811" s="65"/>
      <c r="HN811" s="436"/>
      <c r="HO811" s="120"/>
      <c r="HP811" s="3"/>
      <c r="HQ811" s="436"/>
      <c r="HR811" s="8"/>
      <c r="HS811" s="31"/>
      <c r="HT811" s="3"/>
      <c r="HU811" s="3"/>
      <c r="HV811" s="3"/>
      <c r="HX811" s="432"/>
      <c r="HY811" s="27"/>
      <c r="HZ811" s="27"/>
      <c r="IA811" s="27"/>
      <c r="IB811" s="27"/>
      <c r="IC811" s="27"/>
      <c r="ID811" s="27"/>
      <c r="IE811" s="27"/>
      <c r="IF811" s="27"/>
      <c r="IG811" s="432"/>
      <c r="IH811" s="432"/>
      <c r="II811" s="432"/>
      <c r="IJ811" s="432"/>
      <c r="IK811" s="432"/>
      <c r="IL811" s="432"/>
      <c r="IM811" s="432"/>
      <c r="IN811" s="432"/>
      <c r="IO811" s="432"/>
      <c r="IP811" s="432"/>
      <c r="IQ811" s="432"/>
      <c r="IR811" s="432"/>
      <c r="IS811" s="432"/>
      <c r="IT811" s="432"/>
      <c r="IU811" s="432"/>
      <c r="IV811" s="432"/>
      <c r="IW811" s="432"/>
      <c r="IX811" s="432"/>
      <c r="IY811" s="432"/>
      <c r="IZ811" s="432"/>
      <c r="JA811" s="432"/>
      <c r="JB811" s="432"/>
      <c r="JC811" s="432"/>
      <c r="JD811" s="432"/>
      <c r="JE811" s="432"/>
      <c r="JF811" s="432"/>
      <c r="JG811" s="432"/>
      <c r="JH811" s="432"/>
      <c r="JI811" s="432"/>
      <c r="JJ811" s="432"/>
      <c r="JK811" s="432"/>
      <c r="JL811" s="432"/>
      <c r="JM811" s="432"/>
      <c r="JN811" s="432"/>
      <c r="JO811" s="432"/>
      <c r="JP811" s="432"/>
      <c r="JQ811" s="432"/>
      <c r="JR811" s="432"/>
      <c r="JS811" s="432"/>
      <c r="JT811" s="432"/>
      <c r="JU811" s="432"/>
    </row>
    <row r="812" spans="1:281" s="40" customFormat="1" ht="15" hidden="1" customHeight="1" x14ac:dyDescent="0.25">
      <c r="A812" s="432"/>
      <c r="B812" s="31"/>
      <c r="C812" s="31"/>
      <c r="D812" s="3"/>
      <c r="E812" s="31"/>
      <c r="F812" s="3"/>
      <c r="G812" s="122"/>
      <c r="I812" s="31"/>
      <c r="K812" s="9"/>
      <c r="M812" s="3"/>
      <c r="N812" s="41"/>
      <c r="P812" s="31"/>
      <c r="Q812" s="27"/>
      <c r="R812" s="31"/>
      <c r="T812" s="21"/>
      <c r="U812" s="21"/>
      <c r="V812" s="83"/>
      <c r="W812" s="83"/>
      <c r="X812" s="21"/>
      <c r="Y812" s="83"/>
      <c r="Z812" s="83"/>
      <c r="AA812" s="21"/>
      <c r="AB812" s="83"/>
      <c r="AC812" s="83"/>
      <c r="AD812" s="21"/>
      <c r="AE812" s="83"/>
      <c r="AF812" s="83"/>
      <c r="AG812" s="21"/>
      <c r="AH812" s="83"/>
      <c r="AI812" s="83"/>
      <c r="AJ812" s="21"/>
      <c r="AK812" s="83"/>
      <c r="AL812" s="83"/>
      <c r="AM812" s="21"/>
      <c r="AN812" s="83"/>
      <c r="AO812" s="83"/>
      <c r="AP812" s="21"/>
      <c r="AQ812" s="83"/>
      <c r="AR812" s="83"/>
      <c r="AS812" s="21"/>
      <c r="AT812" s="3"/>
      <c r="AU812" s="3"/>
      <c r="AV812" s="31"/>
      <c r="AW812" s="3"/>
      <c r="AX812" s="129"/>
      <c r="AY812" s="90"/>
      <c r="AZ812" s="6"/>
      <c r="BA812" s="10"/>
      <c r="BB812" s="10"/>
      <c r="BC812" s="6"/>
      <c r="BD812" s="10"/>
      <c r="BE812" s="10"/>
      <c r="BF812" s="122"/>
      <c r="BG812" s="10"/>
      <c r="BH812" s="32"/>
      <c r="BI812" s="129"/>
      <c r="BJ812" s="10"/>
      <c r="BK812" s="32"/>
      <c r="BL812" s="129"/>
      <c r="BM812" s="10"/>
      <c r="BN812" s="32"/>
      <c r="BO812" s="122"/>
      <c r="BP812" s="133"/>
      <c r="BQ812" s="12"/>
      <c r="BR812" s="3"/>
      <c r="BS812" s="3"/>
      <c r="BU812" s="122"/>
      <c r="BV812" s="3"/>
      <c r="BW812" s="31"/>
      <c r="BX812" s="122"/>
      <c r="BY812" s="3"/>
      <c r="CA812" s="122"/>
      <c r="CB812" s="3"/>
      <c r="CD812" s="122"/>
      <c r="CF812" s="32"/>
      <c r="CH812" s="255"/>
      <c r="CI812" s="32"/>
      <c r="CK812" s="434"/>
      <c r="CM812" s="122"/>
      <c r="CN812" s="255"/>
      <c r="CO812" s="255"/>
      <c r="CP812" s="255"/>
      <c r="CQ812" s="739"/>
      <c r="CR812" s="255"/>
      <c r="CS812" s="434"/>
      <c r="CT812" s="255"/>
      <c r="CU812" s="255"/>
      <c r="CV812" s="255"/>
      <c r="CW812" s="10"/>
      <c r="CX812" s="255"/>
      <c r="CY812" s="255"/>
      <c r="CZ812" s="255"/>
      <c r="DA812" s="255"/>
      <c r="DB812" s="255"/>
      <c r="DC812" s="255"/>
      <c r="DD812" s="255"/>
      <c r="DE812" s="255"/>
      <c r="DF812" s="255"/>
      <c r="DG812" s="255"/>
      <c r="DH812" s="255"/>
      <c r="DI812" s="255"/>
      <c r="DJ812" s="255"/>
      <c r="DK812" s="255"/>
      <c r="DL812" s="255"/>
      <c r="DM812" s="255"/>
      <c r="DN812" s="255"/>
      <c r="DO812" s="255"/>
      <c r="DP812" s="255"/>
      <c r="DQ812" s="255"/>
      <c r="DR812" s="255"/>
      <c r="DS812" s="255"/>
      <c r="DT812" s="255"/>
      <c r="DU812" s="255"/>
      <c r="DV812" s="255"/>
      <c r="DW812" s="255"/>
      <c r="DX812" s="255"/>
      <c r="DY812" s="255"/>
      <c r="DZ812" s="255"/>
      <c r="EA812" s="255"/>
      <c r="EB812" s="255"/>
      <c r="EC812" s="255"/>
      <c r="ED812" s="255"/>
      <c r="EE812" s="255"/>
      <c r="EF812" s="255"/>
      <c r="EG812" s="255"/>
      <c r="EH812" s="255"/>
      <c r="EI812" s="255"/>
      <c r="EJ812" s="255"/>
      <c r="EK812" s="255"/>
      <c r="EL812" s="255"/>
      <c r="EM812" s="255"/>
      <c r="EN812" s="255"/>
      <c r="EO812" s="255"/>
      <c r="EP812" s="255"/>
      <c r="EQ812" s="255"/>
      <c r="ER812" s="255"/>
      <c r="ES812" s="255"/>
      <c r="ET812" s="255"/>
      <c r="EU812" s="255"/>
      <c r="EV812" s="255"/>
      <c r="EW812" s="255"/>
      <c r="EX812" s="255"/>
      <c r="EY812" s="255"/>
      <c r="EZ812" s="255"/>
      <c r="FA812" s="255"/>
      <c r="FB812" s="255"/>
      <c r="FC812" s="255"/>
      <c r="FD812" s="255"/>
      <c r="FE812" s="255"/>
      <c r="FF812" s="255"/>
      <c r="FG812" s="255"/>
      <c r="FH812" s="241"/>
      <c r="FI812" s="436"/>
      <c r="FJ812" s="668"/>
      <c r="FK812" s="668"/>
      <c r="FL812" s="668"/>
      <c r="FM812" s="668"/>
      <c r="FN812" s="668"/>
      <c r="FO812" s="668"/>
      <c r="FP812" s="668"/>
      <c r="FQ812" s="668"/>
      <c r="FR812" s="668"/>
      <c r="FS812" s="433"/>
      <c r="FT812" s="433"/>
      <c r="FU812" s="433"/>
      <c r="FV812" s="433"/>
      <c r="FW812" s="433"/>
      <c r="FX812" s="433"/>
      <c r="FY812" s="433"/>
      <c r="FZ812" s="433"/>
      <c r="GA812" s="433"/>
      <c r="GB812" s="433"/>
      <c r="GC812" s="433"/>
      <c r="GD812" s="433"/>
      <c r="GE812" s="433"/>
      <c r="GF812" s="433"/>
      <c r="GG812" s="255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436"/>
      <c r="HJ812" s="65"/>
      <c r="HK812" s="436"/>
      <c r="HL812" s="37"/>
      <c r="HM812" s="65"/>
      <c r="HN812" s="436"/>
      <c r="HO812" s="120"/>
      <c r="HP812" s="3"/>
      <c r="HQ812" s="436"/>
      <c r="HR812" s="8"/>
      <c r="HS812" s="31"/>
      <c r="HT812" s="3"/>
      <c r="HU812" s="3"/>
      <c r="HV812" s="3"/>
      <c r="HX812" s="432"/>
      <c r="HY812" s="27"/>
      <c r="HZ812" s="27"/>
      <c r="IA812" s="27"/>
      <c r="IB812" s="27"/>
      <c r="IC812" s="27"/>
      <c r="ID812" s="27"/>
      <c r="IE812" s="27"/>
      <c r="IF812" s="27"/>
      <c r="IG812" s="432"/>
      <c r="IH812" s="432"/>
      <c r="II812" s="432"/>
      <c r="IJ812" s="432"/>
      <c r="IK812" s="432"/>
      <c r="IL812" s="432"/>
      <c r="IM812" s="432"/>
      <c r="IN812" s="432"/>
      <c r="IO812" s="432"/>
      <c r="IP812" s="432"/>
      <c r="IQ812" s="432"/>
      <c r="IR812" s="432"/>
      <c r="IS812" s="432"/>
      <c r="IT812" s="432"/>
      <c r="IU812" s="432"/>
      <c r="IV812" s="432"/>
      <c r="IW812" s="432"/>
      <c r="IX812" s="432"/>
      <c r="IY812" s="432"/>
      <c r="IZ812" s="432"/>
      <c r="JA812" s="432"/>
      <c r="JB812" s="432"/>
      <c r="JC812" s="432"/>
      <c r="JD812" s="432"/>
      <c r="JE812" s="432"/>
      <c r="JF812" s="432"/>
      <c r="JG812" s="432"/>
      <c r="JH812" s="432"/>
      <c r="JI812" s="432"/>
      <c r="JJ812" s="432"/>
      <c r="JK812" s="432"/>
      <c r="JL812" s="432"/>
      <c r="JM812" s="432"/>
      <c r="JN812" s="432"/>
      <c r="JO812" s="432"/>
      <c r="JP812" s="432"/>
      <c r="JQ812" s="432"/>
      <c r="JR812" s="432"/>
      <c r="JS812" s="432"/>
      <c r="JT812" s="432"/>
      <c r="JU812" s="432"/>
    </row>
    <row r="813" spans="1:281" s="40" customFormat="1" ht="15" hidden="1" customHeight="1" x14ac:dyDescent="0.25">
      <c r="A813" s="432"/>
      <c r="B813" s="31"/>
      <c r="C813" s="31"/>
      <c r="D813" s="3"/>
      <c r="E813" s="31"/>
      <c r="F813" s="3"/>
      <c r="G813" s="122"/>
      <c r="I813" s="31"/>
      <c r="K813" s="9"/>
      <c r="M813" s="3"/>
      <c r="N813" s="41"/>
      <c r="P813" s="31"/>
      <c r="Q813" s="27"/>
      <c r="R813" s="31"/>
      <c r="T813" s="21"/>
      <c r="U813" s="21"/>
      <c r="V813" s="83"/>
      <c r="W813" s="83"/>
      <c r="X813" s="21"/>
      <c r="Y813" s="83"/>
      <c r="Z813" s="83"/>
      <c r="AA813" s="21"/>
      <c r="AB813" s="83"/>
      <c r="AC813" s="83"/>
      <c r="AD813" s="21"/>
      <c r="AE813" s="83"/>
      <c r="AF813" s="83"/>
      <c r="AG813" s="21"/>
      <c r="AH813" s="83"/>
      <c r="AI813" s="83"/>
      <c r="AJ813" s="21"/>
      <c r="AK813" s="83"/>
      <c r="AL813" s="83"/>
      <c r="AM813" s="21"/>
      <c r="AN813" s="83"/>
      <c r="AO813" s="83"/>
      <c r="AP813" s="21"/>
      <c r="AQ813" s="83"/>
      <c r="AR813" s="83"/>
      <c r="AS813" s="21"/>
      <c r="AT813" s="3"/>
      <c r="AU813" s="3"/>
      <c r="AV813" s="31"/>
      <c r="AW813" s="3"/>
      <c r="AX813" s="129"/>
      <c r="AY813" s="90"/>
      <c r="AZ813" s="6"/>
      <c r="BA813" s="10"/>
      <c r="BB813" s="10"/>
      <c r="BC813" s="6"/>
      <c r="BD813" s="10"/>
      <c r="BE813" s="10"/>
      <c r="BF813" s="122"/>
      <c r="BG813" s="10"/>
      <c r="BH813" s="32"/>
      <c r="BI813" s="129"/>
      <c r="BJ813" s="10"/>
      <c r="BK813" s="32"/>
      <c r="BL813" s="129"/>
      <c r="BM813" s="10"/>
      <c r="BN813" s="32"/>
      <c r="BO813" s="122"/>
      <c r="BP813" s="133"/>
      <c r="BQ813" s="12"/>
      <c r="BR813" s="3"/>
      <c r="BS813" s="3"/>
      <c r="BU813" s="122"/>
      <c r="BV813" s="3"/>
      <c r="BW813" s="31"/>
      <c r="BX813" s="122"/>
      <c r="BY813" s="3"/>
      <c r="CA813" s="122"/>
      <c r="CB813" s="3"/>
      <c r="CD813" s="122"/>
      <c r="CF813" s="32"/>
      <c r="CH813" s="255"/>
      <c r="CI813" s="32"/>
      <c r="CK813" s="434"/>
      <c r="CM813" s="122"/>
      <c r="CN813" s="255"/>
      <c r="CO813" s="255"/>
      <c r="CP813" s="255"/>
      <c r="CQ813" s="739"/>
      <c r="CR813" s="255"/>
      <c r="CS813" s="434"/>
      <c r="CT813" s="255"/>
      <c r="CU813" s="255"/>
      <c r="CV813" s="255"/>
      <c r="CW813" s="10"/>
      <c r="CX813" s="255"/>
      <c r="CY813" s="255"/>
      <c r="CZ813" s="255"/>
      <c r="DA813" s="255"/>
      <c r="DB813" s="255"/>
      <c r="DC813" s="255"/>
      <c r="DD813" s="255"/>
      <c r="DE813" s="255"/>
      <c r="DF813" s="255"/>
      <c r="DG813" s="255"/>
      <c r="DH813" s="255"/>
      <c r="DI813" s="255"/>
      <c r="DJ813" s="255"/>
      <c r="DK813" s="255"/>
      <c r="DL813" s="255"/>
      <c r="DM813" s="255"/>
      <c r="DN813" s="255"/>
      <c r="DO813" s="255"/>
      <c r="DP813" s="255"/>
      <c r="DQ813" s="255"/>
      <c r="DR813" s="255"/>
      <c r="DS813" s="255"/>
      <c r="DT813" s="255"/>
      <c r="DU813" s="255"/>
      <c r="DV813" s="255"/>
      <c r="DW813" s="255"/>
      <c r="DX813" s="255"/>
      <c r="DY813" s="255"/>
      <c r="DZ813" s="255"/>
      <c r="EA813" s="255"/>
      <c r="EB813" s="255"/>
      <c r="EC813" s="255"/>
      <c r="ED813" s="255"/>
      <c r="EE813" s="255"/>
      <c r="EF813" s="255"/>
      <c r="EG813" s="255"/>
      <c r="EH813" s="255"/>
      <c r="EI813" s="255"/>
      <c r="EJ813" s="255"/>
      <c r="EK813" s="255"/>
      <c r="EL813" s="255"/>
      <c r="EM813" s="255"/>
      <c r="EN813" s="255"/>
      <c r="EO813" s="255"/>
      <c r="EP813" s="255"/>
      <c r="EQ813" s="255"/>
      <c r="ER813" s="255"/>
      <c r="ES813" s="255"/>
      <c r="ET813" s="255"/>
      <c r="EU813" s="255"/>
      <c r="EV813" s="255"/>
      <c r="EW813" s="255"/>
      <c r="EX813" s="255"/>
      <c r="EY813" s="255"/>
      <c r="EZ813" s="255"/>
      <c r="FA813" s="255"/>
      <c r="FB813" s="255"/>
      <c r="FC813" s="255"/>
      <c r="FD813" s="255"/>
      <c r="FE813" s="255"/>
      <c r="FF813" s="255"/>
      <c r="FG813" s="255"/>
      <c r="FH813" s="241"/>
      <c r="FI813" s="436"/>
      <c r="FJ813" s="668"/>
      <c r="FK813" s="668"/>
      <c r="FL813" s="668"/>
      <c r="FM813" s="668"/>
      <c r="FN813" s="668"/>
      <c r="FO813" s="668"/>
      <c r="FP813" s="668"/>
      <c r="FQ813" s="668"/>
      <c r="FR813" s="668"/>
      <c r="FS813" s="433"/>
      <c r="FT813" s="433"/>
      <c r="FU813" s="433"/>
      <c r="FV813" s="433"/>
      <c r="FW813" s="433"/>
      <c r="FX813" s="433"/>
      <c r="FY813" s="433"/>
      <c r="FZ813" s="433"/>
      <c r="GA813" s="433"/>
      <c r="GB813" s="433"/>
      <c r="GC813" s="433"/>
      <c r="GD813" s="433"/>
      <c r="GE813" s="433"/>
      <c r="GF813" s="433"/>
      <c r="GG813" s="255"/>
      <c r="GH813" s="65"/>
      <c r="GI813" s="65"/>
      <c r="GJ813" s="65"/>
      <c r="GK813" s="65"/>
      <c r="GL813" s="65"/>
      <c r="GM813" s="65"/>
      <c r="GN813" s="65"/>
      <c r="GO813" s="65"/>
      <c r="GP813" s="65"/>
      <c r="GQ813" s="65"/>
      <c r="GR813" s="65"/>
      <c r="GS813" s="65"/>
      <c r="GT813" s="65"/>
      <c r="GU813" s="65"/>
      <c r="GV813" s="65"/>
      <c r="GW813" s="65"/>
      <c r="GX813" s="65"/>
      <c r="GY813" s="65"/>
      <c r="GZ813" s="65"/>
      <c r="HA813" s="65"/>
      <c r="HB813" s="65"/>
      <c r="HC813" s="65"/>
      <c r="HD813" s="65"/>
      <c r="HE813" s="65"/>
      <c r="HF813" s="65"/>
      <c r="HG813" s="65"/>
      <c r="HH813" s="65"/>
      <c r="HI813" s="436"/>
      <c r="HJ813" s="65"/>
      <c r="HK813" s="436"/>
      <c r="HL813" s="37"/>
      <c r="HM813" s="65"/>
      <c r="HN813" s="436"/>
      <c r="HO813" s="120"/>
      <c r="HP813" s="3"/>
      <c r="HQ813" s="436"/>
      <c r="HR813" s="8"/>
      <c r="HS813" s="31"/>
      <c r="HT813" s="3"/>
      <c r="HU813" s="3"/>
      <c r="HV813" s="3"/>
      <c r="HX813" s="432"/>
      <c r="HY813" s="27"/>
      <c r="HZ813" s="27"/>
      <c r="IA813" s="27"/>
      <c r="IB813" s="27"/>
      <c r="IC813" s="27"/>
      <c r="ID813" s="27"/>
      <c r="IE813" s="27"/>
      <c r="IF813" s="27"/>
      <c r="IG813" s="432"/>
      <c r="IH813" s="432"/>
      <c r="II813" s="432"/>
      <c r="IJ813" s="432"/>
      <c r="IK813" s="432"/>
      <c r="IL813" s="432"/>
      <c r="IM813" s="432"/>
      <c r="IN813" s="432"/>
      <c r="IO813" s="432"/>
      <c r="IP813" s="432"/>
      <c r="IQ813" s="432"/>
      <c r="IR813" s="432"/>
      <c r="IS813" s="432"/>
      <c r="IT813" s="432"/>
      <c r="IU813" s="432"/>
      <c r="IV813" s="432"/>
      <c r="IW813" s="432"/>
      <c r="IX813" s="432"/>
      <c r="IY813" s="432"/>
      <c r="IZ813" s="432"/>
      <c r="JA813" s="432"/>
      <c r="JB813" s="432"/>
      <c r="JC813" s="432"/>
      <c r="JD813" s="432"/>
      <c r="JE813" s="432"/>
      <c r="JF813" s="432"/>
      <c r="JG813" s="432"/>
      <c r="JH813" s="432"/>
      <c r="JI813" s="432"/>
      <c r="JJ813" s="432"/>
      <c r="JK813" s="432"/>
      <c r="JL813" s="432"/>
      <c r="JM813" s="432"/>
      <c r="JN813" s="432"/>
      <c r="JO813" s="432"/>
      <c r="JP813" s="432"/>
      <c r="JQ813" s="432"/>
      <c r="JR813" s="432"/>
      <c r="JS813" s="432"/>
      <c r="JT813" s="432"/>
      <c r="JU813" s="432"/>
    </row>
    <row r="814" spans="1:281" s="40" customFormat="1" ht="15" hidden="1" customHeight="1" x14ac:dyDescent="0.25">
      <c r="A814" s="432"/>
      <c r="B814" s="31"/>
      <c r="C814" s="31"/>
      <c r="D814" s="3"/>
      <c r="E814" s="31"/>
      <c r="F814" s="3"/>
      <c r="G814" s="122"/>
      <c r="I814" s="31"/>
      <c r="K814" s="9"/>
      <c r="M814" s="3"/>
      <c r="N814" s="41"/>
      <c r="P814" s="31"/>
      <c r="Q814" s="27"/>
      <c r="R814" s="31"/>
      <c r="T814" s="21"/>
      <c r="U814" s="21"/>
      <c r="V814" s="83"/>
      <c r="W814" s="83"/>
      <c r="X814" s="21"/>
      <c r="Y814" s="83"/>
      <c r="Z814" s="83"/>
      <c r="AA814" s="21"/>
      <c r="AB814" s="83"/>
      <c r="AC814" s="83"/>
      <c r="AD814" s="21"/>
      <c r="AE814" s="83"/>
      <c r="AF814" s="83"/>
      <c r="AG814" s="21"/>
      <c r="AH814" s="83"/>
      <c r="AI814" s="83"/>
      <c r="AJ814" s="21"/>
      <c r="AK814" s="83"/>
      <c r="AL814" s="83"/>
      <c r="AM814" s="21"/>
      <c r="AN814" s="83"/>
      <c r="AO814" s="83"/>
      <c r="AP814" s="21"/>
      <c r="AQ814" s="83"/>
      <c r="AR814" s="83"/>
      <c r="AS814" s="21"/>
      <c r="AT814" s="3"/>
      <c r="AU814" s="3"/>
      <c r="AV814" s="31"/>
      <c r="AW814" s="3"/>
      <c r="AX814" s="129"/>
      <c r="AY814" s="90"/>
      <c r="AZ814" s="6"/>
      <c r="BA814" s="10"/>
      <c r="BB814" s="10"/>
      <c r="BC814" s="6"/>
      <c r="BD814" s="10"/>
      <c r="BE814" s="10"/>
      <c r="BF814" s="122"/>
      <c r="BG814" s="10"/>
      <c r="BH814" s="32"/>
      <c r="BI814" s="129"/>
      <c r="BJ814" s="10"/>
      <c r="BK814" s="32"/>
      <c r="BL814" s="129"/>
      <c r="BM814" s="10"/>
      <c r="BN814" s="32"/>
      <c r="BO814" s="122"/>
      <c r="BP814" s="133"/>
      <c r="BQ814" s="12"/>
      <c r="BR814" s="3"/>
      <c r="BS814" s="3"/>
      <c r="BU814" s="122"/>
      <c r="BV814" s="3"/>
      <c r="BW814" s="31"/>
      <c r="BX814" s="122"/>
      <c r="BY814" s="3"/>
      <c r="CA814" s="122"/>
      <c r="CB814" s="3"/>
      <c r="CD814" s="122"/>
      <c r="CF814" s="32"/>
      <c r="CH814" s="255"/>
      <c r="CI814" s="32"/>
      <c r="CK814" s="434"/>
      <c r="CM814" s="122"/>
      <c r="CN814" s="255"/>
      <c r="CO814" s="255"/>
      <c r="CP814" s="255"/>
      <c r="CQ814" s="739"/>
      <c r="CR814" s="255"/>
      <c r="CS814" s="434"/>
      <c r="CT814" s="255"/>
      <c r="CU814" s="255"/>
      <c r="CV814" s="255"/>
      <c r="CW814" s="10"/>
      <c r="CX814" s="255"/>
      <c r="CY814" s="255"/>
      <c r="CZ814" s="255"/>
      <c r="DA814" s="255"/>
      <c r="DB814" s="255"/>
      <c r="DC814" s="255"/>
      <c r="DD814" s="255"/>
      <c r="DE814" s="255"/>
      <c r="DF814" s="255"/>
      <c r="DG814" s="255"/>
      <c r="DH814" s="255"/>
      <c r="DI814" s="255"/>
      <c r="DJ814" s="255"/>
      <c r="DK814" s="255"/>
      <c r="DL814" s="255"/>
      <c r="DM814" s="255"/>
      <c r="DN814" s="255"/>
      <c r="DO814" s="255"/>
      <c r="DP814" s="255"/>
      <c r="DQ814" s="255"/>
      <c r="DR814" s="255"/>
      <c r="DS814" s="255"/>
      <c r="DT814" s="255"/>
      <c r="DU814" s="255"/>
      <c r="DV814" s="255"/>
      <c r="DW814" s="255"/>
      <c r="DX814" s="255"/>
      <c r="DY814" s="255"/>
      <c r="DZ814" s="255"/>
      <c r="EA814" s="255"/>
      <c r="EB814" s="255"/>
      <c r="EC814" s="255"/>
      <c r="ED814" s="255"/>
      <c r="EE814" s="255"/>
      <c r="EF814" s="255"/>
      <c r="EG814" s="255"/>
      <c r="EH814" s="255"/>
      <c r="EI814" s="255"/>
      <c r="EJ814" s="255"/>
      <c r="EK814" s="255"/>
      <c r="EL814" s="255"/>
      <c r="EM814" s="255"/>
      <c r="EN814" s="255"/>
      <c r="EO814" s="255"/>
      <c r="EP814" s="255"/>
      <c r="EQ814" s="255"/>
      <c r="ER814" s="255"/>
      <c r="ES814" s="255"/>
      <c r="ET814" s="255"/>
      <c r="EU814" s="255"/>
      <c r="EV814" s="255"/>
      <c r="EW814" s="255"/>
      <c r="EX814" s="255"/>
      <c r="EY814" s="255"/>
      <c r="EZ814" s="255"/>
      <c r="FA814" s="255"/>
      <c r="FB814" s="255"/>
      <c r="FC814" s="255"/>
      <c r="FD814" s="255"/>
      <c r="FE814" s="255"/>
      <c r="FF814" s="255"/>
      <c r="FG814" s="255"/>
      <c r="FH814" s="241"/>
      <c r="FI814" s="436"/>
      <c r="FJ814" s="668"/>
      <c r="FK814" s="668"/>
      <c r="FL814" s="668"/>
      <c r="FM814" s="668"/>
      <c r="FN814" s="668"/>
      <c r="FO814" s="668"/>
      <c r="FP814" s="668"/>
      <c r="FQ814" s="668"/>
      <c r="FR814" s="668"/>
      <c r="FS814" s="433"/>
      <c r="FT814" s="433"/>
      <c r="FU814" s="433"/>
      <c r="FV814" s="433"/>
      <c r="FW814" s="433"/>
      <c r="FX814" s="433"/>
      <c r="FY814" s="433"/>
      <c r="FZ814" s="433"/>
      <c r="GA814" s="433"/>
      <c r="GB814" s="433"/>
      <c r="GC814" s="433"/>
      <c r="GD814" s="433"/>
      <c r="GE814" s="433"/>
      <c r="GF814" s="433"/>
      <c r="GG814" s="255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436"/>
      <c r="HJ814" s="65"/>
      <c r="HK814" s="436"/>
      <c r="HL814" s="37"/>
      <c r="HM814" s="65"/>
      <c r="HN814" s="436"/>
      <c r="HO814" s="120"/>
      <c r="HP814" s="3"/>
      <c r="HQ814" s="436"/>
      <c r="HR814" s="8"/>
      <c r="HS814" s="31"/>
      <c r="HT814" s="3"/>
      <c r="HU814" s="3"/>
      <c r="HV814" s="3"/>
      <c r="HX814" s="432"/>
      <c r="HY814" s="27"/>
      <c r="HZ814" s="27"/>
      <c r="IA814" s="27"/>
      <c r="IB814" s="27"/>
      <c r="IC814" s="27"/>
      <c r="ID814" s="27"/>
      <c r="IE814" s="27"/>
      <c r="IF814" s="27"/>
      <c r="IG814" s="432"/>
      <c r="IH814" s="432"/>
      <c r="II814" s="432"/>
      <c r="IJ814" s="432"/>
      <c r="IK814" s="432"/>
      <c r="IL814" s="432"/>
      <c r="IM814" s="432"/>
      <c r="IN814" s="432"/>
      <c r="IO814" s="432"/>
      <c r="IP814" s="432"/>
      <c r="IQ814" s="432"/>
      <c r="IR814" s="432"/>
      <c r="IS814" s="432"/>
      <c r="IT814" s="432"/>
      <c r="IU814" s="432"/>
      <c r="IV814" s="432"/>
      <c r="IW814" s="432"/>
      <c r="IX814" s="432"/>
      <c r="IY814" s="432"/>
      <c r="IZ814" s="432"/>
      <c r="JA814" s="432"/>
      <c r="JB814" s="432"/>
      <c r="JC814" s="432"/>
      <c r="JD814" s="432"/>
      <c r="JE814" s="432"/>
      <c r="JF814" s="432"/>
      <c r="JG814" s="432"/>
      <c r="JH814" s="432"/>
      <c r="JI814" s="432"/>
      <c r="JJ814" s="432"/>
      <c r="JK814" s="432"/>
      <c r="JL814" s="432"/>
      <c r="JM814" s="432"/>
      <c r="JN814" s="432"/>
      <c r="JO814" s="432"/>
      <c r="JP814" s="432"/>
      <c r="JQ814" s="432"/>
      <c r="JR814" s="432"/>
      <c r="JS814" s="432"/>
      <c r="JT814" s="432"/>
      <c r="JU814" s="432"/>
    </row>
    <row r="815" spans="1:281" s="40" customFormat="1" ht="15" hidden="1" customHeight="1" x14ac:dyDescent="0.25">
      <c r="A815" s="432"/>
      <c r="B815" s="31"/>
      <c r="C815" s="31"/>
      <c r="D815" s="3"/>
      <c r="E815" s="31"/>
      <c r="F815" s="3"/>
      <c r="G815" s="122"/>
      <c r="I815" s="31"/>
      <c r="K815" s="9"/>
      <c r="M815" s="3"/>
      <c r="N815" s="41"/>
      <c r="P815" s="31"/>
      <c r="Q815" s="27"/>
      <c r="R815" s="31"/>
      <c r="T815" s="21"/>
      <c r="U815" s="21"/>
      <c r="V815" s="83"/>
      <c r="W815" s="83"/>
      <c r="X815" s="21"/>
      <c r="Y815" s="83"/>
      <c r="Z815" s="83"/>
      <c r="AA815" s="21"/>
      <c r="AB815" s="83"/>
      <c r="AC815" s="83"/>
      <c r="AD815" s="21"/>
      <c r="AE815" s="83"/>
      <c r="AF815" s="83"/>
      <c r="AG815" s="21"/>
      <c r="AH815" s="83"/>
      <c r="AI815" s="83"/>
      <c r="AJ815" s="21"/>
      <c r="AK815" s="83"/>
      <c r="AL815" s="83"/>
      <c r="AM815" s="21"/>
      <c r="AN815" s="83"/>
      <c r="AO815" s="83"/>
      <c r="AP815" s="21"/>
      <c r="AQ815" s="83"/>
      <c r="AR815" s="83"/>
      <c r="AS815" s="21"/>
      <c r="AT815" s="3"/>
      <c r="AU815" s="3"/>
      <c r="AV815" s="31"/>
      <c r="AW815" s="3"/>
      <c r="AX815" s="129"/>
      <c r="AY815" s="90"/>
      <c r="AZ815" s="6"/>
      <c r="BA815" s="10"/>
      <c r="BB815" s="10"/>
      <c r="BC815" s="6"/>
      <c r="BD815" s="10"/>
      <c r="BE815" s="10"/>
      <c r="BF815" s="122"/>
      <c r="BG815" s="10"/>
      <c r="BH815" s="32"/>
      <c r="BI815" s="129"/>
      <c r="BJ815" s="10"/>
      <c r="BK815" s="32"/>
      <c r="BL815" s="129"/>
      <c r="BM815" s="10"/>
      <c r="BN815" s="32"/>
      <c r="BO815" s="122"/>
      <c r="BP815" s="133"/>
      <c r="BQ815" s="12"/>
      <c r="BR815" s="3"/>
      <c r="BS815" s="3"/>
      <c r="BU815" s="122"/>
      <c r="BV815" s="3"/>
      <c r="BW815" s="31"/>
      <c r="BX815" s="122"/>
      <c r="BY815" s="3"/>
      <c r="CA815" s="122"/>
      <c r="CB815" s="3"/>
      <c r="CD815" s="122"/>
      <c r="CF815" s="32"/>
      <c r="CH815" s="255"/>
      <c r="CI815" s="32"/>
      <c r="CK815" s="434"/>
      <c r="CM815" s="122"/>
      <c r="CN815" s="255"/>
      <c r="CO815" s="255"/>
      <c r="CP815" s="255"/>
      <c r="CQ815" s="739"/>
      <c r="CR815" s="255"/>
      <c r="CS815" s="434"/>
      <c r="CT815" s="255"/>
      <c r="CU815" s="255"/>
      <c r="CV815" s="255"/>
      <c r="CW815" s="10"/>
      <c r="CX815" s="255"/>
      <c r="CY815" s="255"/>
      <c r="CZ815" s="255"/>
      <c r="DA815" s="255"/>
      <c r="DB815" s="255"/>
      <c r="DC815" s="255"/>
      <c r="DD815" s="255"/>
      <c r="DE815" s="255"/>
      <c r="DF815" s="255"/>
      <c r="DG815" s="255"/>
      <c r="DH815" s="255"/>
      <c r="DI815" s="255"/>
      <c r="DJ815" s="255"/>
      <c r="DK815" s="255"/>
      <c r="DL815" s="255"/>
      <c r="DM815" s="255"/>
      <c r="DN815" s="255"/>
      <c r="DO815" s="255"/>
      <c r="DP815" s="255"/>
      <c r="DQ815" s="255"/>
      <c r="DR815" s="255"/>
      <c r="DS815" s="255"/>
      <c r="DT815" s="255"/>
      <c r="DU815" s="255"/>
      <c r="DV815" s="255"/>
      <c r="DW815" s="255"/>
      <c r="DX815" s="255"/>
      <c r="DY815" s="255"/>
      <c r="DZ815" s="255"/>
      <c r="EA815" s="255"/>
      <c r="EB815" s="255"/>
      <c r="EC815" s="255"/>
      <c r="ED815" s="255"/>
      <c r="EE815" s="255"/>
      <c r="EF815" s="255"/>
      <c r="EG815" s="255"/>
      <c r="EH815" s="255"/>
      <c r="EI815" s="255"/>
      <c r="EJ815" s="255"/>
      <c r="EK815" s="255"/>
      <c r="EL815" s="255"/>
      <c r="EM815" s="255"/>
      <c r="EN815" s="255"/>
      <c r="EO815" s="255"/>
      <c r="EP815" s="255"/>
      <c r="EQ815" s="255"/>
      <c r="ER815" s="255"/>
      <c r="ES815" s="255"/>
      <c r="ET815" s="255"/>
      <c r="EU815" s="255"/>
      <c r="EV815" s="255"/>
      <c r="EW815" s="255"/>
      <c r="EX815" s="255"/>
      <c r="EY815" s="255"/>
      <c r="EZ815" s="255"/>
      <c r="FA815" s="255"/>
      <c r="FB815" s="255"/>
      <c r="FC815" s="255"/>
      <c r="FD815" s="255"/>
      <c r="FE815" s="255"/>
      <c r="FF815" s="255"/>
      <c r="FG815" s="255"/>
      <c r="FH815" s="241"/>
      <c r="FI815" s="436"/>
      <c r="FJ815" s="668"/>
      <c r="FK815" s="668"/>
      <c r="FL815" s="668"/>
      <c r="FM815" s="668"/>
      <c r="FN815" s="668"/>
      <c r="FO815" s="668"/>
      <c r="FP815" s="668"/>
      <c r="FQ815" s="668"/>
      <c r="FR815" s="668"/>
      <c r="FS815" s="433"/>
      <c r="FT815" s="433"/>
      <c r="FU815" s="433"/>
      <c r="FV815" s="433"/>
      <c r="FW815" s="433"/>
      <c r="FX815" s="433"/>
      <c r="FY815" s="433"/>
      <c r="FZ815" s="433"/>
      <c r="GA815" s="433"/>
      <c r="GB815" s="433"/>
      <c r="GC815" s="433"/>
      <c r="GD815" s="433"/>
      <c r="GE815" s="433"/>
      <c r="GF815" s="433"/>
      <c r="GG815" s="255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436"/>
      <c r="HJ815" s="65"/>
      <c r="HK815" s="436"/>
      <c r="HL815" s="37"/>
      <c r="HM815" s="65"/>
      <c r="HN815" s="436"/>
      <c r="HO815" s="120"/>
      <c r="HP815" s="3"/>
      <c r="HQ815" s="436"/>
      <c r="HR815" s="8"/>
      <c r="HS815" s="31"/>
      <c r="HT815" s="3"/>
      <c r="HU815" s="3"/>
      <c r="HV815" s="3"/>
      <c r="HX815" s="432"/>
      <c r="HY815" s="27"/>
      <c r="HZ815" s="27"/>
      <c r="IA815" s="27"/>
      <c r="IB815" s="27"/>
      <c r="IC815" s="27"/>
      <c r="ID815" s="27"/>
      <c r="IE815" s="27"/>
      <c r="IF815" s="27"/>
      <c r="IG815" s="432"/>
      <c r="IH815" s="432"/>
      <c r="II815" s="432"/>
      <c r="IJ815" s="432"/>
      <c r="IK815" s="432"/>
      <c r="IL815" s="432"/>
      <c r="IM815" s="432"/>
      <c r="IN815" s="432"/>
      <c r="IO815" s="432"/>
      <c r="IP815" s="432"/>
      <c r="IQ815" s="432"/>
      <c r="IR815" s="432"/>
      <c r="IS815" s="432"/>
      <c r="IT815" s="432"/>
      <c r="IU815" s="432"/>
      <c r="IV815" s="432"/>
      <c r="IW815" s="432"/>
      <c r="IX815" s="432"/>
      <c r="IY815" s="432"/>
      <c r="IZ815" s="432"/>
      <c r="JA815" s="432"/>
      <c r="JB815" s="432"/>
      <c r="JC815" s="432"/>
      <c r="JD815" s="432"/>
      <c r="JE815" s="432"/>
      <c r="JF815" s="432"/>
      <c r="JG815" s="432"/>
      <c r="JH815" s="432"/>
      <c r="JI815" s="432"/>
      <c r="JJ815" s="432"/>
      <c r="JK815" s="432"/>
      <c r="JL815" s="432"/>
      <c r="JM815" s="432"/>
      <c r="JN815" s="432"/>
      <c r="JO815" s="432"/>
      <c r="JP815" s="432"/>
      <c r="JQ815" s="432"/>
      <c r="JR815" s="432"/>
      <c r="JS815" s="432"/>
      <c r="JT815" s="432"/>
      <c r="JU815" s="432"/>
    </row>
    <row r="816" spans="1:281" s="40" customFormat="1" ht="15" hidden="1" customHeight="1" x14ac:dyDescent="0.25">
      <c r="A816" s="432"/>
      <c r="B816" s="31"/>
      <c r="C816" s="31"/>
      <c r="D816" s="3"/>
      <c r="E816" s="31"/>
      <c r="F816" s="3"/>
      <c r="G816" s="122"/>
      <c r="I816" s="31"/>
      <c r="K816" s="9"/>
      <c r="M816" s="3"/>
      <c r="N816" s="41"/>
      <c r="P816" s="31"/>
      <c r="Q816" s="27"/>
      <c r="R816" s="31"/>
      <c r="T816" s="21"/>
      <c r="U816" s="21"/>
      <c r="V816" s="83"/>
      <c r="W816" s="83"/>
      <c r="X816" s="21"/>
      <c r="Y816" s="83"/>
      <c r="Z816" s="83"/>
      <c r="AA816" s="21"/>
      <c r="AB816" s="83"/>
      <c r="AC816" s="83"/>
      <c r="AD816" s="21"/>
      <c r="AE816" s="83"/>
      <c r="AF816" s="83"/>
      <c r="AG816" s="21"/>
      <c r="AH816" s="83"/>
      <c r="AI816" s="83"/>
      <c r="AJ816" s="21"/>
      <c r="AK816" s="83"/>
      <c r="AL816" s="83"/>
      <c r="AM816" s="21"/>
      <c r="AN816" s="83"/>
      <c r="AO816" s="83"/>
      <c r="AP816" s="21"/>
      <c r="AQ816" s="83"/>
      <c r="AR816" s="83"/>
      <c r="AS816" s="21"/>
      <c r="AT816" s="3"/>
      <c r="AU816" s="3"/>
      <c r="AV816" s="31"/>
      <c r="AW816" s="3"/>
      <c r="AX816" s="129"/>
      <c r="AY816" s="90"/>
      <c r="AZ816" s="6"/>
      <c r="BA816" s="10"/>
      <c r="BB816" s="10"/>
      <c r="BC816" s="6"/>
      <c r="BD816" s="10"/>
      <c r="BE816" s="10"/>
      <c r="BF816" s="122"/>
      <c r="BG816" s="10"/>
      <c r="BH816" s="32"/>
      <c r="BI816" s="129"/>
      <c r="BJ816" s="10"/>
      <c r="BK816" s="32"/>
      <c r="BL816" s="129"/>
      <c r="BM816" s="10"/>
      <c r="BN816" s="32"/>
      <c r="BO816" s="122"/>
      <c r="BP816" s="133"/>
      <c r="BQ816" s="12"/>
      <c r="BR816" s="3"/>
      <c r="BS816" s="3"/>
      <c r="BU816" s="122"/>
      <c r="BV816" s="3"/>
      <c r="BW816" s="31"/>
      <c r="BX816" s="122"/>
      <c r="BY816" s="3"/>
      <c r="CA816" s="122"/>
      <c r="CB816" s="3"/>
      <c r="CD816" s="122"/>
      <c r="CF816" s="32"/>
      <c r="CH816" s="255"/>
      <c r="CI816" s="32"/>
      <c r="CK816" s="434"/>
      <c r="CM816" s="122"/>
      <c r="CN816" s="255"/>
      <c r="CO816" s="255"/>
      <c r="CP816" s="255"/>
      <c r="CQ816" s="739"/>
      <c r="CR816" s="255"/>
      <c r="CS816" s="434"/>
      <c r="CT816" s="255"/>
      <c r="CU816" s="255"/>
      <c r="CV816" s="255"/>
      <c r="CW816" s="10"/>
      <c r="CX816" s="255"/>
      <c r="CY816" s="255"/>
      <c r="CZ816" s="255"/>
      <c r="DA816" s="255"/>
      <c r="DB816" s="255"/>
      <c r="DC816" s="255"/>
      <c r="DD816" s="255"/>
      <c r="DE816" s="255"/>
      <c r="DF816" s="255"/>
      <c r="DG816" s="255"/>
      <c r="DH816" s="255"/>
      <c r="DI816" s="255"/>
      <c r="DJ816" s="255"/>
      <c r="DK816" s="255"/>
      <c r="DL816" s="255"/>
      <c r="DM816" s="255"/>
      <c r="DN816" s="255"/>
      <c r="DO816" s="255"/>
      <c r="DP816" s="255"/>
      <c r="DQ816" s="255"/>
      <c r="DR816" s="255"/>
      <c r="DS816" s="255"/>
      <c r="DT816" s="255"/>
      <c r="DU816" s="255"/>
      <c r="DV816" s="255"/>
      <c r="DW816" s="255"/>
      <c r="DX816" s="255"/>
      <c r="DY816" s="255"/>
      <c r="DZ816" s="255"/>
      <c r="EA816" s="255"/>
      <c r="EB816" s="255"/>
      <c r="EC816" s="255"/>
      <c r="ED816" s="255"/>
      <c r="EE816" s="255"/>
      <c r="EF816" s="255"/>
      <c r="EG816" s="255"/>
      <c r="EH816" s="255"/>
      <c r="EI816" s="255"/>
      <c r="EJ816" s="255"/>
      <c r="EK816" s="255"/>
      <c r="EL816" s="255"/>
      <c r="EM816" s="255"/>
      <c r="EN816" s="255"/>
      <c r="EO816" s="255"/>
      <c r="EP816" s="255"/>
      <c r="EQ816" s="255"/>
      <c r="ER816" s="255"/>
      <c r="ES816" s="255"/>
      <c r="ET816" s="255"/>
      <c r="EU816" s="255"/>
      <c r="EV816" s="255"/>
      <c r="EW816" s="255"/>
      <c r="EX816" s="255"/>
      <c r="EY816" s="255"/>
      <c r="EZ816" s="255"/>
      <c r="FA816" s="255"/>
      <c r="FB816" s="255"/>
      <c r="FC816" s="255"/>
      <c r="FD816" s="255"/>
      <c r="FE816" s="255"/>
      <c r="FF816" s="255"/>
      <c r="FG816" s="255"/>
      <c r="FH816" s="241"/>
      <c r="FI816" s="436"/>
      <c r="FJ816" s="668"/>
      <c r="FK816" s="668"/>
      <c r="FL816" s="668"/>
      <c r="FM816" s="668"/>
      <c r="FN816" s="668"/>
      <c r="FO816" s="668"/>
      <c r="FP816" s="668"/>
      <c r="FQ816" s="668"/>
      <c r="FR816" s="668"/>
      <c r="FS816" s="433"/>
      <c r="FT816" s="433"/>
      <c r="FU816" s="433"/>
      <c r="FV816" s="433"/>
      <c r="FW816" s="433"/>
      <c r="FX816" s="433"/>
      <c r="FY816" s="433"/>
      <c r="FZ816" s="433"/>
      <c r="GA816" s="433"/>
      <c r="GB816" s="433"/>
      <c r="GC816" s="433"/>
      <c r="GD816" s="433"/>
      <c r="GE816" s="433"/>
      <c r="GF816" s="433"/>
      <c r="GG816" s="255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436"/>
      <c r="HJ816" s="65"/>
      <c r="HK816" s="436"/>
      <c r="HL816" s="37"/>
      <c r="HM816" s="65"/>
      <c r="HN816" s="436"/>
      <c r="HO816" s="120"/>
      <c r="HP816" s="3"/>
      <c r="HQ816" s="436"/>
      <c r="HR816" s="8"/>
      <c r="HS816" s="31"/>
      <c r="HT816" s="3"/>
      <c r="HU816" s="3"/>
      <c r="HV816" s="3"/>
      <c r="HX816" s="432"/>
      <c r="HY816" s="27"/>
      <c r="HZ816" s="27"/>
      <c r="IA816" s="27"/>
      <c r="IB816" s="27"/>
      <c r="IC816" s="27"/>
      <c r="ID816" s="27"/>
      <c r="IE816" s="27"/>
      <c r="IF816" s="27"/>
      <c r="IG816" s="432"/>
      <c r="IH816" s="432"/>
      <c r="II816" s="432"/>
      <c r="IJ816" s="432"/>
      <c r="IK816" s="432"/>
      <c r="IL816" s="432"/>
      <c r="IM816" s="432"/>
      <c r="IN816" s="432"/>
      <c r="IO816" s="432"/>
      <c r="IP816" s="432"/>
      <c r="IQ816" s="432"/>
      <c r="IR816" s="432"/>
      <c r="IS816" s="432"/>
      <c r="IT816" s="432"/>
      <c r="IU816" s="432"/>
      <c r="IV816" s="432"/>
      <c r="IW816" s="432"/>
      <c r="IX816" s="432"/>
      <c r="IY816" s="432"/>
      <c r="IZ816" s="432"/>
      <c r="JA816" s="432"/>
      <c r="JB816" s="432"/>
      <c r="JC816" s="432"/>
      <c r="JD816" s="432"/>
      <c r="JE816" s="432"/>
      <c r="JF816" s="432"/>
      <c r="JG816" s="432"/>
      <c r="JH816" s="432"/>
      <c r="JI816" s="432"/>
      <c r="JJ816" s="432"/>
      <c r="JK816" s="432"/>
      <c r="JL816" s="432"/>
      <c r="JM816" s="432"/>
      <c r="JN816" s="432"/>
      <c r="JO816" s="432"/>
      <c r="JP816" s="432"/>
      <c r="JQ816" s="432"/>
      <c r="JR816" s="432"/>
      <c r="JS816" s="432"/>
      <c r="JT816" s="432"/>
      <c r="JU816" s="432"/>
    </row>
    <row r="817" spans="1:281" s="40" customFormat="1" ht="15" hidden="1" customHeight="1" x14ac:dyDescent="0.25">
      <c r="A817" s="432"/>
      <c r="B817" s="31"/>
      <c r="C817" s="31"/>
      <c r="D817" s="3"/>
      <c r="E817" s="31"/>
      <c r="F817" s="3"/>
      <c r="G817" s="122"/>
      <c r="I817" s="31"/>
      <c r="K817" s="9"/>
      <c r="M817" s="3"/>
      <c r="N817" s="41"/>
      <c r="P817" s="31"/>
      <c r="Q817" s="27"/>
      <c r="R817" s="31"/>
      <c r="T817" s="21"/>
      <c r="U817" s="21"/>
      <c r="V817" s="83"/>
      <c r="W817" s="83"/>
      <c r="X817" s="21"/>
      <c r="Y817" s="83"/>
      <c r="Z817" s="83"/>
      <c r="AA817" s="21"/>
      <c r="AB817" s="83"/>
      <c r="AC817" s="83"/>
      <c r="AD817" s="21"/>
      <c r="AE817" s="83"/>
      <c r="AF817" s="83"/>
      <c r="AG817" s="21"/>
      <c r="AH817" s="83"/>
      <c r="AI817" s="83"/>
      <c r="AJ817" s="21"/>
      <c r="AK817" s="83"/>
      <c r="AL817" s="83"/>
      <c r="AM817" s="21"/>
      <c r="AN817" s="83"/>
      <c r="AO817" s="83"/>
      <c r="AP817" s="21"/>
      <c r="AQ817" s="83"/>
      <c r="AR817" s="83"/>
      <c r="AS817" s="21"/>
      <c r="AT817" s="3"/>
      <c r="AU817" s="3"/>
      <c r="AV817" s="31"/>
      <c r="AW817" s="3"/>
      <c r="AX817" s="129"/>
      <c r="AY817" s="90"/>
      <c r="AZ817" s="6"/>
      <c r="BA817" s="10"/>
      <c r="BB817" s="10"/>
      <c r="BC817" s="6"/>
      <c r="BD817" s="10"/>
      <c r="BE817" s="10"/>
      <c r="BF817" s="122"/>
      <c r="BG817" s="10"/>
      <c r="BH817" s="32"/>
      <c r="BI817" s="129"/>
      <c r="BJ817" s="10"/>
      <c r="BK817" s="32"/>
      <c r="BL817" s="129"/>
      <c r="BM817" s="10"/>
      <c r="BN817" s="32"/>
      <c r="BO817" s="122"/>
      <c r="BP817" s="133"/>
      <c r="BQ817" s="12"/>
      <c r="BR817" s="3"/>
      <c r="BS817" s="3"/>
      <c r="BU817" s="122"/>
      <c r="BV817" s="3"/>
      <c r="BW817" s="31"/>
      <c r="BX817" s="122"/>
      <c r="BY817" s="3"/>
      <c r="CA817" s="122"/>
      <c r="CB817" s="3"/>
      <c r="CD817" s="122"/>
      <c r="CF817" s="32"/>
      <c r="CH817" s="255"/>
      <c r="CI817" s="32"/>
      <c r="CK817" s="434"/>
      <c r="CM817" s="122"/>
      <c r="CN817" s="255"/>
      <c r="CO817" s="255"/>
      <c r="CP817" s="255"/>
      <c r="CQ817" s="739"/>
      <c r="CR817" s="255"/>
      <c r="CS817" s="434"/>
      <c r="CT817" s="255"/>
      <c r="CU817" s="255"/>
      <c r="CV817" s="255"/>
      <c r="CW817" s="10"/>
      <c r="CX817" s="255"/>
      <c r="CY817" s="255"/>
      <c r="CZ817" s="255"/>
      <c r="DA817" s="255"/>
      <c r="DB817" s="255"/>
      <c r="DC817" s="255"/>
      <c r="DD817" s="255"/>
      <c r="DE817" s="255"/>
      <c r="DF817" s="255"/>
      <c r="DG817" s="255"/>
      <c r="DH817" s="255"/>
      <c r="DI817" s="255"/>
      <c r="DJ817" s="255"/>
      <c r="DK817" s="255"/>
      <c r="DL817" s="255"/>
      <c r="DM817" s="255"/>
      <c r="DN817" s="255"/>
      <c r="DO817" s="255"/>
      <c r="DP817" s="255"/>
      <c r="DQ817" s="255"/>
      <c r="DR817" s="255"/>
      <c r="DS817" s="255"/>
      <c r="DT817" s="255"/>
      <c r="DU817" s="255"/>
      <c r="DV817" s="255"/>
      <c r="DW817" s="255"/>
      <c r="DX817" s="255"/>
      <c r="DY817" s="255"/>
      <c r="DZ817" s="255"/>
      <c r="EA817" s="255"/>
      <c r="EB817" s="255"/>
      <c r="EC817" s="255"/>
      <c r="ED817" s="255"/>
      <c r="EE817" s="255"/>
      <c r="EF817" s="255"/>
      <c r="EG817" s="255"/>
      <c r="EH817" s="255"/>
      <c r="EI817" s="255"/>
      <c r="EJ817" s="255"/>
      <c r="EK817" s="255"/>
      <c r="EL817" s="255"/>
      <c r="EM817" s="255"/>
      <c r="EN817" s="255"/>
      <c r="EO817" s="255"/>
      <c r="EP817" s="255"/>
      <c r="EQ817" s="255"/>
      <c r="ER817" s="255"/>
      <c r="ES817" s="255"/>
      <c r="ET817" s="255"/>
      <c r="EU817" s="255"/>
      <c r="EV817" s="255"/>
      <c r="EW817" s="255"/>
      <c r="EX817" s="255"/>
      <c r="EY817" s="255"/>
      <c r="EZ817" s="255"/>
      <c r="FA817" s="255"/>
      <c r="FB817" s="255"/>
      <c r="FC817" s="255"/>
      <c r="FD817" s="255"/>
      <c r="FE817" s="255"/>
      <c r="FF817" s="255"/>
      <c r="FG817" s="255"/>
      <c r="FH817" s="241"/>
      <c r="FI817" s="436"/>
      <c r="FJ817" s="668"/>
      <c r="FK817" s="668"/>
      <c r="FL817" s="668"/>
      <c r="FM817" s="668"/>
      <c r="FN817" s="668"/>
      <c r="FO817" s="668"/>
      <c r="FP817" s="668"/>
      <c r="FQ817" s="668"/>
      <c r="FR817" s="668"/>
      <c r="FS817" s="433"/>
      <c r="FT817" s="433"/>
      <c r="FU817" s="433"/>
      <c r="FV817" s="433"/>
      <c r="FW817" s="433"/>
      <c r="FX817" s="433"/>
      <c r="FY817" s="433"/>
      <c r="FZ817" s="433"/>
      <c r="GA817" s="433"/>
      <c r="GB817" s="433"/>
      <c r="GC817" s="433"/>
      <c r="GD817" s="433"/>
      <c r="GE817" s="433"/>
      <c r="GF817" s="433"/>
      <c r="GG817" s="255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436"/>
      <c r="HJ817" s="65"/>
      <c r="HK817" s="436"/>
      <c r="HL817" s="37"/>
      <c r="HM817" s="65"/>
      <c r="HN817" s="436"/>
      <c r="HO817" s="120"/>
      <c r="HP817" s="3"/>
      <c r="HQ817" s="436"/>
      <c r="HR817" s="8"/>
      <c r="HS817" s="31"/>
      <c r="HT817" s="3"/>
      <c r="HU817" s="3"/>
      <c r="HV817" s="3"/>
      <c r="HX817" s="432"/>
      <c r="HY817" s="27"/>
      <c r="HZ817" s="27"/>
      <c r="IA817" s="27"/>
      <c r="IB817" s="27"/>
      <c r="IC817" s="27"/>
      <c r="ID817" s="27"/>
      <c r="IE817" s="27"/>
      <c r="IF817" s="27"/>
      <c r="IG817" s="432"/>
      <c r="IH817" s="432"/>
      <c r="II817" s="432"/>
      <c r="IJ817" s="432"/>
      <c r="IK817" s="432"/>
      <c r="IL817" s="432"/>
      <c r="IM817" s="432"/>
      <c r="IN817" s="432"/>
      <c r="IO817" s="432"/>
      <c r="IP817" s="432"/>
      <c r="IQ817" s="432"/>
      <c r="IR817" s="432"/>
      <c r="IS817" s="432"/>
      <c r="IT817" s="432"/>
      <c r="IU817" s="432"/>
      <c r="IV817" s="432"/>
      <c r="IW817" s="432"/>
      <c r="IX817" s="432"/>
      <c r="IY817" s="432"/>
      <c r="IZ817" s="432"/>
      <c r="JA817" s="432"/>
      <c r="JB817" s="432"/>
      <c r="JC817" s="432"/>
      <c r="JD817" s="432"/>
      <c r="JE817" s="432"/>
      <c r="JF817" s="432"/>
      <c r="JG817" s="432"/>
      <c r="JH817" s="432"/>
      <c r="JI817" s="432"/>
      <c r="JJ817" s="432"/>
      <c r="JK817" s="432"/>
      <c r="JL817" s="432"/>
      <c r="JM817" s="432"/>
      <c r="JN817" s="432"/>
      <c r="JO817" s="432"/>
      <c r="JP817" s="432"/>
      <c r="JQ817" s="432"/>
      <c r="JR817" s="432"/>
      <c r="JS817" s="432"/>
      <c r="JT817" s="432"/>
      <c r="JU817" s="432"/>
    </row>
    <row r="818" spans="1:281" s="40" customFormat="1" ht="15" hidden="1" customHeight="1" x14ac:dyDescent="0.25">
      <c r="A818" s="432"/>
      <c r="B818" s="31"/>
      <c r="C818" s="31"/>
      <c r="D818" s="3"/>
      <c r="E818" s="31"/>
      <c r="F818" s="3"/>
      <c r="G818" s="122"/>
      <c r="I818" s="31"/>
      <c r="K818" s="9"/>
      <c r="M818" s="3"/>
      <c r="N818" s="41"/>
      <c r="P818" s="31"/>
      <c r="Q818" s="27"/>
      <c r="R818" s="31"/>
      <c r="T818" s="21"/>
      <c r="U818" s="21"/>
      <c r="V818" s="83"/>
      <c r="W818" s="83"/>
      <c r="X818" s="21"/>
      <c r="Y818" s="83"/>
      <c r="Z818" s="83"/>
      <c r="AA818" s="21"/>
      <c r="AB818" s="83"/>
      <c r="AC818" s="83"/>
      <c r="AD818" s="21"/>
      <c r="AE818" s="83"/>
      <c r="AF818" s="83"/>
      <c r="AG818" s="21"/>
      <c r="AH818" s="83"/>
      <c r="AI818" s="83"/>
      <c r="AJ818" s="21"/>
      <c r="AK818" s="83"/>
      <c r="AL818" s="83"/>
      <c r="AM818" s="21"/>
      <c r="AN818" s="83"/>
      <c r="AO818" s="83"/>
      <c r="AP818" s="21"/>
      <c r="AQ818" s="83"/>
      <c r="AR818" s="83"/>
      <c r="AS818" s="21"/>
      <c r="AT818" s="3"/>
      <c r="AU818" s="3"/>
      <c r="AV818" s="31"/>
      <c r="AW818" s="3"/>
      <c r="AX818" s="129"/>
      <c r="AY818" s="90"/>
      <c r="AZ818" s="6"/>
      <c r="BA818" s="10"/>
      <c r="BB818" s="10"/>
      <c r="BC818" s="6"/>
      <c r="BD818" s="10"/>
      <c r="BE818" s="10"/>
      <c r="BF818" s="122"/>
      <c r="BG818" s="10"/>
      <c r="BH818" s="32"/>
      <c r="BI818" s="129"/>
      <c r="BJ818" s="10"/>
      <c r="BK818" s="32"/>
      <c r="BL818" s="129"/>
      <c r="BM818" s="10"/>
      <c r="BN818" s="32"/>
      <c r="BO818" s="122"/>
      <c r="BP818" s="133"/>
      <c r="BQ818" s="12"/>
      <c r="BR818" s="3"/>
      <c r="BS818" s="3"/>
      <c r="BU818" s="122"/>
      <c r="BV818" s="3"/>
      <c r="BW818" s="31"/>
      <c r="BX818" s="122"/>
      <c r="BY818" s="3"/>
      <c r="CA818" s="122"/>
      <c r="CB818" s="3"/>
      <c r="CD818" s="122"/>
      <c r="CF818" s="32"/>
      <c r="CH818" s="255"/>
      <c r="CI818" s="32"/>
      <c r="CK818" s="434"/>
      <c r="CM818" s="122"/>
      <c r="CN818" s="255"/>
      <c r="CO818" s="255"/>
      <c r="CP818" s="255"/>
      <c r="CQ818" s="739"/>
      <c r="CR818" s="255"/>
      <c r="CS818" s="434"/>
      <c r="CT818" s="255"/>
      <c r="CU818" s="255"/>
      <c r="CV818" s="255"/>
      <c r="CW818" s="10"/>
      <c r="CX818" s="255"/>
      <c r="CY818" s="255"/>
      <c r="CZ818" s="255"/>
      <c r="DA818" s="255"/>
      <c r="DB818" s="255"/>
      <c r="DC818" s="255"/>
      <c r="DD818" s="255"/>
      <c r="DE818" s="255"/>
      <c r="DF818" s="255"/>
      <c r="DG818" s="255"/>
      <c r="DH818" s="255"/>
      <c r="DI818" s="255"/>
      <c r="DJ818" s="255"/>
      <c r="DK818" s="255"/>
      <c r="DL818" s="255"/>
      <c r="DM818" s="255"/>
      <c r="DN818" s="255"/>
      <c r="DO818" s="255"/>
      <c r="DP818" s="255"/>
      <c r="DQ818" s="255"/>
      <c r="DR818" s="255"/>
      <c r="DS818" s="255"/>
      <c r="DT818" s="255"/>
      <c r="DU818" s="255"/>
      <c r="DV818" s="255"/>
      <c r="DW818" s="255"/>
      <c r="DX818" s="255"/>
      <c r="DY818" s="255"/>
      <c r="DZ818" s="255"/>
      <c r="EA818" s="255"/>
      <c r="EB818" s="255"/>
      <c r="EC818" s="255"/>
      <c r="ED818" s="255"/>
      <c r="EE818" s="255"/>
      <c r="EF818" s="255"/>
      <c r="EG818" s="255"/>
      <c r="EH818" s="255"/>
      <c r="EI818" s="255"/>
      <c r="EJ818" s="255"/>
      <c r="EK818" s="255"/>
      <c r="EL818" s="255"/>
      <c r="EM818" s="255"/>
      <c r="EN818" s="255"/>
      <c r="EO818" s="255"/>
      <c r="EP818" s="255"/>
      <c r="EQ818" s="255"/>
      <c r="ER818" s="255"/>
      <c r="ES818" s="255"/>
      <c r="ET818" s="255"/>
      <c r="EU818" s="255"/>
      <c r="EV818" s="255"/>
      <c r="EW818" s="255"/>
      <c r="EX818" s="255"/>
      <c r="EY818" s="255"/>
      <c r="EZ818" s="255"/>
      <c r="FA818" s="255"/>
      <c r="FB818" s="255"/>
      <c r="FC818" s="255"/>
      <c r="FD818" s="255"/>
      <c r="FE818" s="255"/>
      <c r="FF818" s="255"/>
      <c r="FG818" s="255"/>
      <c r="FH818" s="241"/>
      <c r="FI818" s="436"/>
      <c r="FJ818" s="668"/>
      <c r="FK818" s="668"/>
      <c r="FL818" s="668"/>
      <c r="FM818" s="668"/>
      <c r="FN818" s="668"/>
      <c r="FO818" s="668"/>
      <c r="FP818" s="668"/>
      <c r="FQ818" s="668"/>
      <c r="FR818" s="668"/>
      <c r="FS818" s="433"/>
      <c r="FT818" s="433"/>
      <c r="FU818" s="433"/>
      <c r="FV818" s="433"/>
      <c r="FW818" s="433"/>
      <c r="FX818" s="433"/>
      <c r="FY818" s="433"/>
      <c r="FZ818" s="433"/>
      <c r="GA818" s="433"/>
      <c r="GB818" s="433"/>
      <c r="GC818" s="433"/>
      <c r="GD818" s="433"/>
      <c r="GE818" s="433"/>
      <c r="GF818" s="433"/>
      <c r="GG818" s="25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436"/>
      <c r="HJ818" s="65"/>
      <c r="HK818" s="436"/>
      <c r="HL818" s="37"/>
      <c r="HM818" s="65"/>
      <c r="HN818" s="436"/>
      <c r="HO818" s="120"/>
      <c r="HP818" s="3"/>
      <c r="HQ818" s="436"/>
      <c r="HR818" s="8"/>
      <c r="HS818" s="31"/>
      <c r="HT818" s="3"/>
      <c r="HU818" s="3"/>
      <c r="HV818" s="3"/>
      <c r="HX818" s="432"/>
      <c r="HY818" s="27"/>
      <c r="HZ818" s="27"/>
      <c r="IA818" s="27"/>
      <c r="IB818" s="27"/>
      <c r="IC818" s="27"/>
      <c r="ID818" s="27"/>
      <c r="IE818" s="27"/>
      <c r="IF818" s="27"/>
      <c r="IG818" s="432"/>
      <c r="IH818" s="432"/>
      <c r="II818" s="432"/>
      <c r="IJ818" s="432"/>
      <c r="IK818" s="432"/>
      <c r="IL818" s="432"/>
      <c r="IM818" s="432"/>
      <c r="IN818" s="432"/>
      <c r="IO818" s="432"/>
      <c r="IP818" s="432"/>
      <c r="IQ818" s="432"/>
      <c r="IR818" s="432"/>
      <c r="IS818" s="432"/>
      <c r="IT818" s="432"/>
      <c r="IU818" s="432"/>
      <c r="IV818" s="432"/>
      <c r="IW818" s="432"/>
      <c r="IX818" s="432"/>
      <c r="IY818" s="432"/>
      <c r="IZ818" s="432"/>
      <c r="JA818" s="432"/>
      <c r="JB818" s="432"/>
      <c r="JC818" s="432"/>
      <c r="JD818" s="432"/>
      <c r="JE818" s="432"/>
      <c r="JF818" s="432"/>
      <c r="JG818" s="432"/>
      <c r="JH818" s="432"/>
      <c r="JI818" s="432"/>
      <c r="JJ818" s="432"/>
      <c r="JK818" s="432"/>
      <c r="JL818" s="432"/>
      <c r="JM818" s="432"/>
      <c r="JN818" s="432"/>
      <c r="JO818" s="432"/>
      <c r="JP818" s="432"/>
      <c r="JQ818" s="432"/>
      <c r="JR818" s="432"/>
      <c r="JS818" s="432"/>
      <c r="JT818" s="432"/>
      <c r="JU818" s="432"/>
    </row>
    <row r="819" spans="1:281" s="40" customFormat="1" ht="15" hidden="1" customHeight="1" x14ac:dyDescent="0.25">
      <c r="A819" s="432"/>
      <c r="B819" s="31"/>
      <c r="C819" s="31"/>
      <c r="D819" s="3"/>
      <c r="E819" s="31"/>
      <c r="F819" s="3"/>
      <c r="G819" s="122"/>
      <c r="I819" s="31"/>
      <c r="K819" s="9"/>
      <c r="M819" s="3"/>
      <c r="N819" s="41"/>
      <c r="P819" s="31"/>
      <c r="Q819" s="27"/>
      <c r="R819" s="31"/>
      <c r="T819" s="21"/>
      <c r="U819" s="21"/>
      <c r="V819" s="83"/>
      <c r="W819" s="83"/>
      <c r="X819" s="21"/>
      <c r="Y819" s="83"/>
      <c r="Z819" s="83"/>
      <c r="AA819" s="21"/>
      <c r="AB819" s="83"/>
      <c r="AC819" s="83"/>
      <c r="AD819" s="21"/>
      <c r="AE819" s="83"/>
      <c r="AF819" s="83"/>
      <c r="AG819" s="21"/>
      <c r="AH819" s="83"/>
      <c r="AI819" s="83"/>
      <c r="AJ819" s="21"/>
      <c r="AK819" s="83"/>
      <c r="AL819" s="83"/>
      <c r="AM819" s="21"/>
      <c r="AN819" s="83"/>
      <c r="AO819" s="83"/>
      <c r="AP819" s="21"/>
      <c r="AQ819" s="83"/>
      <c r="AR819" s="83"/>
      <c r="AS819" s="21"/>
      <c r="AT819" s="3"/>
      <c r="AU819" s="3"/>
      <c r="AV819" s="31"/>
      <c r="AW819" s="3"/>
      <c r="AX819" s="129"/>
      <c r="AY819" s="90"/>
      <c r="AZ819" s="6"/>
      <c r="BA819" s="10"/>
      <c r="BB819" s="10"/>
      <c r="BC819" s="6"/>
      <c r="BD819" s="10"/>
      <c r="BE819" s="10"/>
      <c r="BF819" s="122"/>
      <c r="BG819" s="10"/>
      <c r="BH819" s="32"/>
      <c r="BI819" s="129"/>
      <c r="BJ819" s="10"/>
      <c r="BK819" s="32"/>
      <c r="BL819" s="129"/>
      <c r="BM819" s="10"/>
      <c r="BN819" s="32"/>
      <c r="BO819" s="122"/>
      <c r="BP819" s="133"/>
      <c r="BQ819" s="12"/>
      <c r="BR819" s="3"/>
      <c r="BS819" s="3"/>
      <c r="BU819" s="122"/>
      <c r="BV819" s="3"/>
      <c r="BW819" s="31"/>
      <c r="BX819" s="122"/>
      <c r="BY819" s="3"/>
      <c r="CA819" s="122"/>
      <c r="CB819" s="3"/>
      <c r="CD819" s="122"/>
      <c r="CF819" s="32"/>
      <c r="CH819" s="255"/>
      <c r="CI819" s="32"/>
      <c r="CK819" s="434"/>
      <c r="CM819" s="122"/>
      <c r="CN819" s="255"/>
      <c r="CO819" s="255"/>
      <c r="CP819" s="255"/>
      <c r="CQ819" s="739"/>
      <c r="CR819" s="255"/>
      <c r="CS819" s="434"/>
      <c r="CT819" s="255"/>
      <c r="CU819" s="255"/>
      <c r="CV819" s="255"/>
      <c r="CW819" s="10"/>
      <c r="CX819" s="255"/>
      <c r="CY819" s="255"/>
      <c r="CZ819" s="255"/>
      <c r="DA819" s="255"/>
      <c r="DB819" s="255"/>
      <c r="DC819" s="255"/>
      <c r="DD819" s="255"/>
      <c r="DE819" s="255"/>
      <c r="DF819" s="255"/>
      <c r="DG819" s="255"/>
      <c r="DH819" s="255"/>
      <c r="DI819" s="255"/>
      <c r="DJ819" s="255"/>
      <c r="DK819" s="255"/>
      <c r="DL819" s="255"/>
      <c r="DM819" s="255"/>
      <c r="DN819" s="255"/>
      <c r="DO819" s="255"/>
      <c r="DP819" s="255"/>
      <c r="DQ819" s="255"/>
      <c r="DR819" s="255"/>
      <c r="DS819" s="255"/>
      <c r="DT819" s="255"/>
      <c r="DU819" s="255"/>
      <c r="DV819" s="255"/>
      <c r="DW819" s="255"/>
      <c r="DX819" s="255"/>
      <c r="DY819" s="255"/>
      <c r="DZ819" s="255"/>
      <c r="EA819" s="255"/>
      <c r="EB819" s="255"/>
      <c r="EC819" s="255"/>
      <c r="ED819" s="255"/>
      <c r="EE819" s="255"/>
      <c r="EF819" s="255"/>
      <c r="EG819" s="255"/>
      <c r="EH819" s="255"/>
      <c r="EI819" s="255"/>
      <c r="EJ819" s="255"/>
      <c r="EK819" s="255"/>
      <c r="EL819" s="255"/>
      <c r="EM819" s="255"/>
      <c r="EN819" s="255"/>
      <c r="EO819" s="255"/>
      <c r="EP819" s="255"/>
      <c r="EQ819" s="255"/>
      <c r="ER819" s="255"/>
      <c r="ES819" s="255"/>
      <c r="ET819" s="255"/>
      <c r="EU819" s="255"/>
      <c r="EV819" s="255"/>
      <c r="EW819" s="255"/>
      <c r="EX819" s="255"/>
      <c r="EY819" s="255"/>
      <c r="EZ819" s="255"/>
      <c r="FA819" s="255"/>
      <c r="FB819" s="255"/>
      <c r="FC819" s="255"/>
      <c r="FD819" s="255"/>
      <c r="FE819" s="255"/>
      <c r="FF819" s="255"/>
      <c r="FG819" s="255"/>
      <c r="FH819" s="241"/>
      <c r="FI819" s="436"/>
      <c r="FJ819" s="668"/>
      <c r="FK819" s="668"/>
      <c r="FL819" s="668"/>
      <c r="FM819" s="668"/>
      <c r="FN819" s="668"/>
      <c r="FO819" s="668"/>
      <c r="FP819" s="668"/>
      <c r="FQ819" s="668"/>
      <c r="FR819" s="668"/>
      <c r="FS819" s="433"/>
      <c r="FT819" s="433"/>
      <c r="FU819" s="433"/>
      <c r="FV819" s="433"/>
      <c r="FW819" s="433"/>
      <c r="FX819" s="433"/>
      <c r="FY819" s="433"/>
      <c r="FZ819" s="433"/>
      <c r="GA819" s="433"/>
      <c r="GB819" s="433"/>
      <c r="GC819" s="433"/>
      <c r="GD819" s="433"/>
      <c r="GE819" s="433"/>
      <c r="GF819" s="433"/>
      <c r="GG819" s="255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436"/>
      <c r="HJ819" s="65"/>
      <c r="HK819" s="436"/>
      <c r="HL819" s="37"/>
      <c r="HM819" s="65"/>
      <c r="HN819" s="436"/>
      <c r="HO819" s="120"/>
      <c r="HP819" s="3"/>
      <c r="HQ819" s="436"/>
      <c r="HR819" s="8"/>
      <c r="HS819" s="31"/>
      <c r="HT819" s="3"/>
      <c r="HU819" s="3"/>
      <c r="HV819" s="3"/>
      <c r="HX819" s="432"/>
      <c r="HY819" s="27"/>
      <c r="HZ819" s="27"/>
      <c r="IA819" s="27"/>
      <c r="IB819" s="27"/>
      <c r="IC819" s="27"/>
      <c r="ID819" s="27"/>
      <c r="IE819" s="27"/>
      <c r="IF819" s="27"/>
      <c r="IG819" s="432"/>
      <c r="IH819" s="432"/>
      <c r="II819" s="432"/>
      <c r="IJ819" s="432"/>
      <c r="IK819" s="432"/>
      <c r="IL819" s="432"/>
      <c r="IM819" s="432"/>
      <c r="IN819" s="432"/>
      <c r="IO819" s="432"/>
      <c r="IP819" s="432"/>
      <c r="IQ819" s="432"/>
      <c r="IR819" s="432"/>
      <c r="IS819" s="432"/>
      <c r="IT819" s="432"/>
      <c r="IU819" s="432"/>
      <c r="IV819" s="432"/>
      <c r="IW819" s="432"/>
      <c r="IX819" s="432"/>
      <c r="IY819" s="432"/>
      <c r="IZ819" s="432"/>
      <c r="JA819" s="432"/>
      <c r="JB819" s="432"/>
      <c r="JC819" s="432"/>
      <c r="JD819" s="432"/>
      <c r="JE819" s="432"/>
      <c r="JF819" s="432"/>
      <c r="JG819" s="432"/>
      <c r="JH819" s="432"/>
      <c r="JI819" s="432"/>
      <c r="JJ819" s="432"/>
      <c r="JK819" s="432"/>
      <c r="JL819" s="432"/>
      <c r="JM819" s="432"/>
      <c r="JN819" s="432"/>
      <c r="JO819" s="432"/>
      <c r="JP819" s="432"/>
      <c r="JQ819" s="432"/>
      <c r="JR819" s="432"/>
      <c r="JS819" s="432"/>
      <c r="JT819" s="432"/>
      <c r="JU819" s="432"/>
    </row>
    <row r="820" spans="1:281" s="40" customFormat="1" ht="15" hidden="1" customHeight="1" x14ac:dyDescent="0.25">
      <c r="A820" s="432"/>
      <c r="B820" s="31"/>
      <c r="C820" s="31"/>
      <c r="D820" s="3"/>
      <c r="E820" s="31"/>
      <c r="F820" s="3"/>
      <c r="G820" s="122"/>
      <c r="I820" s="31"/>
      <c r="K820" s="9"/>
      <c r="M820" s="3"/>
      <c r="N820" s="41"/>
      <c r="P820" s="31"/>
      <c r="Q820" s="27"/>
      <c r="R820" s="31"/>
      <c r="T820" s="21"/>
      <c r="U820" s="21"/>
      <c r="V820" s="83"/>
      <c r="W820" s="83"/>
      <c r="X820" s="21"/>
      <c r="Y820" s="83"/>
      <c r="Z820" s="83"/>
      <c r="AA820" s="21"/>
      <c r="AB820" s="83"/>
      <c r="AC820" s="83"/>
      <c r="AD820" s="21"/>
      <c r="AE820" s="83"/>
      <c r="AF820" s="83"/>
      <c r="AG820" s="21"/>
      <c r="AH820" s="83"/>
      <c r="AI820" s="83"/>
      <c r="AJ820" s="21"/>
      <c r="AK820" s="83"/>
      <c r="AL820" s="83"/>
      <c r="AM820" s="21"/>
      <c r="AN820" s="83"/>
      <c r="AO820" s="83"/>
      <c r="AP820" s="21"/>
      <c r="AQ820" s="83"/>
      <c r="AR820" s="83"/>
      <c r="AS820" s="21"/>
      <c r="AT820" s="3"/>
      <c r="AU820" s="3"/>
      <c r="AV820" s="31"/>
      <c r="AW820" s="3"/>
      <c r="AX820" s="129"/>
      <c r="AY820" s="90"/>
      <c r="AZ820" s="6"/>
      <c r="BA820" s="10"/>
      <c r="BB820" s="10"/>
      <c r="BC820" s="6"/>
      <c r="BD820" s="10"/>
      <c r="BE820" s="10"/>
      <c r="BF820" s="122"/>
      <c r="BG820" s="10"/>
      <c r="BH820" s="32"/>
      <c r="BI820" s="129"/>
      <c r="BJ820" s="10"/>
      <c r="BK820" s="32"/>
      <c r="BL820" s="129"/>
      <c r="BM820" s="10"/>
      <c r="BN820" s="32"/>
      <c r="BO820" s="122"/>
      <c r="BP820" s="133"/>
      <c r="BQ820" s="12"/>
      <c r="BR820" s="3"/>
      <c r="BS820" s="3"/>
      <c r="BU820" s="122"/>
      <c r="BV820" s="3"/>
      <c r="BW820" s="31"/>
      <c r="BX820" s="122"/>
      <c r="BY820" s="3"/>
      <c r="CA820" s="122"/>
      <c r="CB820" s="3"/>
      <c r="CD820" s="122"/>
      <c r="CF820" s="32"/>
      <c r="CH820" s="255"/>
      <c r="CI820" s="32"/>
      <c r="CK820" s="434"/>
      <c r="CM820" s="122"/>
      <c r="CN820" s="255"/>
      <c r="CO820" s="255"/>
      <c r="CP820" s="255"/>
      <c r="CQ820" s="739"/>
      <c r="CR820" s="255"/>
      <c r="CS820" s="434"/>
      <c r="CT820" s="255"/>
      <c r="CU820" s="255"/>
      <c r="CV820" s="255"/>
      <c r="CW820" s="10"/>
      <c r="CX820" s="255"/>
      <c r="CY820" s="255"/>
      <c r="CZ820" s="255"/>
      <c r="DA820" s="255"/>
      <c r="DB820" s="255"/>
      <c r="DC820" s="255"/>
      <c r="DD820" s="255"/>
      <c r="DE820" s="255"/>
      <c r="DF820" s="255"/>
      <c r="DG820" s="255"/>
      <c r="DH820" s="255"/>
      <c r="DI820" s="255"/>
      <c r="DJ820" s="255"/>
      <c r="DK820" s="255"/>
      <c r="DL820" s="255"/>
      <c r="DM820" s="255"/>
      <c r="DN820" s="255"/>
      <c r="DO820" s="255"/>
      <c r="DP820" s="255"/>
      <c r="DQ820" s="255"/>
      <c r="DR820" s="255"/>
      <c r="DS820" s="255"/>
      <c r="DT820" s="255"/>
      <c r="DU820" s="255"/>
      <c r="DV820" s="255"/>
      <c r="DW820" s="255"/>
      <c r="DX820" s="255"/>
      <c r="DY820" s="255"/>
      <c r="DZ820" s="255"/>
      <c r="EA820" s="255"/>
      <c r="EB820" s="255"/>
      <c r="EC820" s="255"/>
      <c r="ED820" s="255"/>
      <c r="EE820" s="255"/>
      <c r="EF820" s="255"/>
      <c r="EG820" s="255"/>
      <c r="EH820" s="255"/>
      <c r="EI820" s="255"/>
      <c r="EJ820" s="255"/>
      <c r="EK820" s="255"/>
      <c r="EL820" s="255"/>
      <c r="EM820" s="255"/>
      <c r="EN820" s="255"/>
      <c r="EO820" s="255"/>
      <c r="EP820" s="255"/>
      <c r="EQ820" s="255"/>
      <c r="ER820" s="255"/>
      <c r="ES820" s="255"/>
      <c r="ET820" s="255"/>
      <c r="EU820" s="255"/>
      <c r="EV820" s="255"/>
      <c r="EW820" s="255"/>
      <c r="EX820" s="255"/>
      <c r="EY820" s="255"/>
      <c r="EZ820" s="255"/>
      <c r="FA820" s="255"/>
      <c r="FB820" s="255"/>
      <c r="FC820" s="255"/>
      <c r="FD820" s="255"/>
      <c r="FE820" s="255"/>
      <c r="FF820" s="255"/>
      <c r="FG820" s="255"/>
      <c r="FH820" s="241"/>
      <c r="FI820" s="436"/>
      <c r="FJ820" s="668"/>
      <c r="FK820" s="668"/>
      <c r="FL820" s="668"/>
      <c r="FM820" s="668"/>
      <c r="FN820" s="668"/>
      <c r="FO820" s="668"/>
      <c r="FP820" s="668"/>
      <c r="FQ820" s="668"/>
      <c r="FR820" s="668"/>
      <c r="FS820" s="433"/>
      <c r="FT820" s="433"/>
      <c r="FU820" s="433"/>
      <c r="FV820" s="433"/>
      <c r="FW820" s="433"/>
      <c r="FX820" s="433"/>
      <c r="FY820" s="433"/>
      <c r="FZ820" s="433"/>
      <c r="GA820" s="433"/>
      <c r="GB820" s="433"/>
      <c r="GC820" s="433"/>
      <c r="GD820" s="433"/>
      <c r="GE820" s="433"/>
      <c r="GF820" s="433"/>
      <c r="GG820" s="255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436"/>
      <c r="HJ820" s="65"/>
      <c r="HK820" s="436"/>
      <c r="HL820" s="37"/>
      <c r="HM820" s="65"/>
      <c r="HN820" s="436"/>
      <c r="HO820" s="120"/>
      <c r="HP820" s="3"/>
      <c r="HQ820" s="436"/>
      <c r="HR820" s="8"/>
      <c r="HS820" s="31"/>
      <c r="HT820" s="3"/>
      <c r="HU820" s="3"/>
      <c r="HV820" s="3"/>
      <c r="HX820" s="432"/>
      <c r="HY820" s="27"/>
      <c r="HZ820" s="27"/>
      <c r="IA820" s="27"/>
      <c r="IB820" s="27"/>
      <c r="IC820" s="27"/>
      <c r="ID820" s="27"/>
      <c r="IE820" s="27"/>
      <c r="IF820" s="27"/>
      <c r="IG820" s="432"/>
      <c r="IH820" s="432"/>
      <c r="II820" s="432"/>
      <c r="IJ820" s="432"/>
      <c r="IK820" s="432"/>
      <c r="IL820" s="432"/>
      <c r="IM820" s="432"/>
      <c r="IN820" s="432"/>
      <c r="IO820" s="432"/>
      <c r="IP820" s="432"/>
      <c r="IQ820" s="432"/>
      <c r="IR820" s="432"/>
      <c r="IS820" s="432"/>
      <c r="IT820" s="432"/>
      <c r="IU820" s="432"/>
      <c r="IV820" s="432"/>
      <c r="IW820" s="432"/>
      <c r="IX820" s="432"/>
      <c r="IY820" s="432"/>
      <c r="IZ820" s="432"/>
      <c r="JA820" s="432"/>
      <c r="JB820" s="432"/>
      <c r="JC820" s="432"/>
      <c r="JD820" s="432"/>
      <c r="JE820" s="432"/>
      <c r="JF820" s="432"/>
      <c r="JG820" s="432"/>
      <c r="JH820" s="432"/>
      <c r="JI820" s="432"/>
      <c r="JJ820" s="432"/>
      <c r="JK820" s="432"/>
      <c r="JL820" s="432"/>
      <c r="JM820" s="432"/>
      <c r="JN820" s="432"/>
      <c r="JO820" s="432"/>
      <c r="JP820" s="432"/>
      <c r="JQ820" s="432"/>
      <c r="JR820" s="432"/>
      <c r="JS820" s="432"/>
      <c r="JT820" s="432"/>
      <c r="JU820" s="432"/>
    </row>
    <row r="821" spans="1:281" s="40" customFormat="1" ht="15" hidden="1" customHeight="1" x14ac:dyDescent="0.25">
      <c r="A821" s="432"/>
      <c r="B821" s="31"/>
      <c r="C821" s="31"/>
      <c r="D821" s="3"/>
      <c r="E821" s="31"/>
      <c r="F821" s="3"/>
      <c r="G821" s="122"/>
      <c r="I821" s="31"/>
      <c r="K821" s="9"/>
      <c r="M821" s="3"/>
      <c r="N821" s="41"/>
      <c r="P821" s="31"/>
      <c r="Q821" s="27"/>
      <c r="R821" s="31"/>
      <c r="T821" s="21"/>
      <c r="U821" s="21"/>
      <c r="V821" s="83"/>
      <c r="W821" s="83"/>
      <c r="X821" s="21"/>
      <c r="Y821" s="83"/>
      <c r="Z821" s="83"/>
      <c r="AA821" s="21"/>
      <c r="AB821" s="83"/>
      <c r="AC821" s="83"/>
      <c r="AD821" s="21"/>
      <c r="AE821" s="83"/>
      <c r="AF821" s="83"/>
      <c r="AG821" s="21"/>
      <c r="AH821" s="83"/>
      <c r="AI821" s="83"/>
      <c r="AJ821" s="21"/>
      <c r="AK821" s="83"/>
      <c r="AL821" s="83"/>
      <c r="AM821" s="21"/>
      <c r="AN821" s="83"/>
      <c r="AO821" s="83"/>
      <c r="AP821" s="21"/>
      <c r="AQ821" s="83"/>
      <c r="AR821" s="83"/>
      <c r="AS821" s="21"/>
      <c r="AT821" s="3"/>
      <c r="AU821" s="3"/>
      <c r="AV821" s="31"/>
      <c r="AW821" s="3"/>
      <c r="AX821" s="129"/>
      <c r="AY821" s="90"/>
      <c r="AZ821" s="6"/>
      <c r="BA821" s="10"/>
      <c r="BB821" s="10"/>
      <c r="BC821" s="6"/>
      <c r="BD821" s="10"/>
      <c r="BE821" s="10"/>
      <c r="BF821" s="122"/>
      <c r="BG821" s="10"/>
      <c r="BH821" s="32"/>
      <c r="BI821" s="129"/>
      <c r="BJ821" s="10"/>
      <c r="BK821" s="32"/>
      <c r="BL821" s="129"/>
      <c r="BM821" s="10"/>
      <c r="BN821" s="32"/>
      <c r="BO821" s="122"/>
      <c r="BP821" s="133"/>
      <c r="BQ821" s="12"/>
      <c r="BR821" s="3"/>
      <c r="BS821" s="3"/>
      <c r="BU821" s="122"/>
      <c r="BV821" s="3"/>
      <c r="BW821" s="31"/>
      <c r="BX821" s="122"/>
      <c r="BY821" s="3"/>
      <c r="CA821" s="122"/>
      <c r="CB821" s="3"/>
      <c r="CD821" s="122"/>
      <c r="CF821" s="32"/>
      <c r="CH821" s="255"/>
      <c r="CI821" s="32"/>
      <c r="CK821" s="434"/>
      <c r="CM821" s="122"/>
      <c r="CN821" s="255"/>
      <c r="CO821" s="255"/>
      <c r="CP821" s="255"/>
      <c r="CQ821" s="739"/>
      <c r="CR821" s="255"/>
      <c r="CS821" s="434"/>
      <c r="CT821" s="255"/>
      <c r="CU821" s="255"/>
      <c r="CV821" s="255"/>
      <c r="CW821" s="10"/>
      <c r="CX821" s="255"/>
      <c r="CY821" s="255"/>
      <c r="CZ821" s="255"/>
      <c r="DA821" s="255"/>
      <c r="DB821" s="255"/>
      <c r="DC821" s="255"/>
      <c r="DD821" s="255"/>
      <c r="DE821" s="255"/>
      <c r="DF821" s="255"/>
      <c r="DG821" s="255"/>
      <c r="DH821" s="255"/>
      <c r="DI821" s="255"/>
      <c r="DJ821" s="255"/>
      <c r="DK821" s="255"/>
      <c r="DL821" s="255"/>
      <c r="DM821" s="255"/>
      <c r="DN821" s="255"/>
      <c r="DO821" s="255"/>
      <c r="DP821" s="255"/>
      <c r="DQ821" s="255"/>
      <c r="DR821" s="255"/>
      <c r="DS821" s="255"/>
      <c r="DT821" s="255"/>
      <c r="DU821" s="255"/>
      <c r="DV821" s="255"/>
      <c r="DW821" s="255"/>
      <c r="DX821" s="255"/>
      <c r="DY821" s="255"/>
      <c r="DZ821" s="255"/>
      <c r="EA821" s="255"/>
      <c r="EB821" s="255"/>
      <c r="EC821" s="255"/>
      <c r="ED821" s="255"/>
      <c r="EE821" s="255"/>
      <c r="EF821" s="255"/>
      <c r="EG821" s="255"/>
      <c r="EH821" s="255"/>
      <c r="EI821" s="255"/>
      <c r="EJ821" s="255"/>
      <c r="EK821" s="255"/>
      <c r="EL821" s="255"/>
      <c r="EM821" s="255"/>
      <c r="EN821" s="255"/>
      <c r="EO821" s="255"/>
      <c r="EP821" s="255"/>
      <c r="EQ821" s="255"/>
      <c r="ER821" s="255"/>
      <c r="ES821" s="255"/>
      <c r="ET821" s="255"/>
      <c r="EU821" s="255"/>
      <c r="EV821" s="255"/>
      <c r="EW821" s="255"/>
      <c r="EX821" s="255"/>
      <c r="EY821" s="255"/>
      <c r="EZ821" s="255"/>
      <c r="FA821" s="255"/>
      <c r="FB821" s="255"/>
      <c r="FC821" s="255"/>
      <c r="FD821" s="255"/>
      <c r="FE821" s="255"/>
      <c r="FF821" s="255"/>
      <c r="FG821" s="255"/>
      <c r="FH821" s="241"/>
      <c r="FI821" s="436"/>
      <c r="FJ821" s="668"/>
      <c r="FK821" s="668"/>
      <c r="FL821" s="668"/>
      <c r="FM821" s="668"/>
      <c r="FN821" s="668"/>
      <c r="FO821" s="668"/>
      <c r="FP821" s="668"/>
      <c r="FQ821" s="668"/>
      <c r="FR821" s="668"/>
      <c r="FS821" s="433"/>
      <c r="FT821" s="433"/>
      <c r="FU821" s="433"/>
      <c r="FV821" s="433"/>
      <c r="FW821" s="433"/>
      <c r="FX821" s="433"/>
      <c r="FY821" s="433"/>
      <c r="FZ821" s="433"/>
      <c r="GA821" s="433"/>
      <c r="GB821" s="433"/>
      <c r="GC821" s="433"/>
      <c r="GD821" s="433"/>
      <c r="GE821" s="433"/>
      <c r="GF821" s="433"/>
      <c r="GG821" s="255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436"/>
      <c r="HJ821" s="65"/>
      <c r="HK821" s="436"/>
      <c r="HL821" s="37"/>
      <c r="HM821" s="65"/>
      <c r="HN821" s="436"/>
      <c r="HO821" s="120"/>
      <c r="HP821" s="3"/>
      <c r="HQ821" s="436"/>
      <c r="HR821" s="8"/>
      <c r="HS821" s="31"/>
      <c r="HT821" s="3"/>
      <c r="HU821" s="3"/>
      <c r="HV821" s="3"/>
      <c r="HX821" s="432"/>
      <c r="HY821" s="27"/>
      <c r="HZ821" s="27"/>
      <c r="IA821" s="27"/>
      <c r="IB821" s="27"/>
      <c r="IC821" s="27"/>
      <c r="ID821" s="27"/>
      <c r="IE821" s="27"/>
      <c r="IF821" s="27"/>
      <c r="IG821" s="432"/>
      <c r="IH821" s="432"/>
      <c r="II821" s="432"/>
      <c r="IJ821" s="432"/>
      <c r="IK821" s="432"/>
      <c r="IL821" s="432"/>
      <c r="IM821" s="432"/>
      <c r="IN821" s="432"/>
      <c r="IO821" s="432"/>
      <c r="IP821" s="432"/>
      <c r="IQ821" s="432"/>
      <c r="IR821" s="432"/>
      <c r="IS821" s="432"/>
      <c r="IT821" s="432"/>
      <c r="IU821" s="432"/>
      <c r="IV821" s="432"/>
      <c r="IW821" s="432"/>
      <c r="IX821" s="432"/>
      <c r="IY821" s="432"/>
      <c r="IZ821" s="432"/>
      <c r="JA821" s="432"/>
      <c r="JB821" s="432"/>
      <c r="JC821" s="432"/>
      <c r="JD821" s="432"/>
      <c r="JE821" s="432"/>
      <c r="JF821" s="432"/>
      <c r="JG821" s="432"/>
      <c r="JH821" s="432"/>
      <c r="JI821" s="432"/>
      <c r="JJ821" s="432"/>
      <c r="JK821" s="432"/>
      <c r="JL821" s="432"/>
      <c r="JM821" s="432"/>
      <c r="JN821" s="432"/>
      <c r="JO821" s="432"/>
      <c r="JP821" s="432"/>
      <c r="JQ821" s="432"/>
      <c r="JR821" s="432"/>
      <c r="JS821" s="432"/>
      <c r="JT821" s="432"/>
      <c r="JU821" s="432"/>
    </row>
    <row r="822" spans="1:281" s="40" customFormat="1" ht="15" hidden="1" customHeight="1" x14ac:dyDescent="0.25">
      <c r="A822" s="432"/>
      <c r="B822" s="31"/>
      <c r="C822" s="31"/>
      <c r="D822" s="3"/>
      <c r="E822" s="31"/>
      <c r="F822" s="3"/>
      <c r="G822" s="122"/>
      <c r="I822" s="31"/>
      <c r="K822" s="9"/>
      <c r="M822" s="3"/>
      <c r="N822" s="41"/>
      <c r="P822" s="31"/>
      <c r="Q822" s="27"/>
      <c r="R822" s="31"/>
      <c r="T822" s="21"/>
      <c r="U822" s="21"/>
      <c r="V822" s="83"/>
      <c r="W822" s="83"/>
      <c r="X822" s="21"/>
      <c r="Y822" s="83"/>
      <c r="Z822" s="83"/>
      <c r="AA822" s="21"/>
      <c r="AB822" s="83"/>
      <c r="AC822" s="83"/>
      <c r="AD822" s="21"/>
      <c r="AE822" s="83"/>
      <c r="AF822" s="83"/>
      <c r="AG822" s="21"/>
      <c r="AH822" s="83"/>
      <c r="AI822" s="83"/>
      <c r="AJ822" s="21"/>
      <c r="AK822" s="83"/>
      <c r="AL822" s="83"/>
      <c r="AM822" s="21"/>
      <c r="AN822" s="83"/>
      <c r="AO822" s="83"/>
      <c r="AP822" s="21"/>
      <c r="AQ822" s="83"/>
      <c r="AR822" s="83"/>
      <c r="AS822" s="21"/>
      <c r="AT822" s="3"/>
      <c r="AU822" s="3"/>
      <c r="AV822" s="31"/>
      <c r="AW822" s="3"/>
      <c r="AX822" s="129"/>
      <c r="AY822" s="90"/>
      <c r="AZ822" s="6"/>
      <c r="BA822" s="10"/>
      <c r="BB822" s="10"/>
      <c r="BC822" s="6"/>
      <c r="BD822" s="10"/>
      <c r="BE822" s="10"/>
      <c r="BF822" s="122"/>
      <c r="BG822" s="10"/>
      <c r="BH822" s="32"/>
      <c r="BI822" s="129"/>
      <c r="BJ822" s="10"/>
      <c r="BK822" s="32"/>
      <c r="BL822" s="129"/>
      <c r="BM822" s="10"/>
      <c r="BN822" s="32"/>
      <c r="BO822" s="122"/>
      <c r="BP822" s="133"/>
      <c r="BQ822" s="12"/>
      <c r="BR822" s="3"/>
      <c r="BS822" s="3"/>
      <c r="BU822" s="122"/>
      <c r="BV822" s="3"/>
      <c r="BW822" s="31"/>
      <c r="BX822" s="122"/>
      <c r="BY822" s="3"/>
      <c r="CA822" s="122"/>
      <c r="CB822" s="3"/>
      <c r="CD822" s="122"/>
      <c r="CF822" s="32"/>
      <c r="CH822" s="255"/>
      <c r="CI822" s="32"/>
      <c r="CK822" s="434"/>
      <c r="CM822" s="122"/>
      <c r="CN822" s="255"/>
      <c r="CO822" s="255"/>
      <c r="CP822" s="255"/>
      <c r="CQ822" s="739"/>
      <c r="CR822" s="255"/>
      <c r="CS822" s="434"/>
      <c r="CT822" s="255"/>
      <c r="CU822" s="255"/>
      <c r="CV822" s="255"/>
      <c r="CW822" s="10"/>
      <c r="CX822" s="255"/>
      <c r="CY822" s="255"/>
      <c r="CZ822" s="255"/>
      <c r="DA822" s="255"/>
      <c r="DB822" s="255"/>
      <c r="DC822" s="255"/>
      <c r="DD822" s="255"/>
      <c r="DE822" s="255"/>
      <c r="DF822" s="255"/>
      <c r="DG822" s="255"/>
      <c r="DH822" s="255"/>
      <c r="DI822" s="255"/>
      <c r="DJ822" s="255"/>
      <c r="DK822" s="255"/>
      <c r="DL822" s="255"/>
      <c r="DM822" s="255"/>
      <c r="DN822" s="255"/>
      <c r="DO822" s="255"/>
      <c r="DP822" s="255"/>
      <c r="DQ822" s="255"/>
      <c r="DR822" s="255"/>
      <c r="DS822" s="255"/>
      <c r="DT822" s="255"/>
      <c r="DU822" s="255"/>
      <c r="DV822" s="255"/>
      <c r="DW822" s="255"/>
      <c r="DX822" s="255"/>
      <c r="DY822" s="255"/>
      <c r="DZ822" s="255"/>
      <c r="EA822" s="255"/>
      <c r="EB822" s="255"/>
      <c r="EC822" s="255"/>
      <c r="ED822" s="255"/>
      <c r="EE822" s="255"/>
      <c r="EF822" s="255"/>
      <c r="EG822" s="255"/>
      <c r="EH822" s="255"/>
      <c r="EI822" s="255"/>
      <c r="EJ822" s="255"/>
      <c r="EK822" s="255"/>
      <c r="EL822" s="255"/>
      <c r="EM822" s="255"/>
      <c r="EN822" s="255"/>
      <c r="EO822" s="255"/>
      <c r="EP822" s="255"/>
      <c r="EQ822" s="255"/>
      <c r="ER822" s="255"/>
      <c r="ES822" s="255"/>
      <c r="ET822" s="255"/>
      <c r="EU822" s="255"/>
      <c r="EV822" s="255"/>
      <c r="EW822" s="255"/>
      <c r="EX822" s="255"/>
      <c r="EY822" s="255"/>
      <c r="EZ822" s="255"/>
      <c r="FA822" s="255"/>
      <c r="FB822" s="255"/>
      <c r="FC822" s="255"/>
      <c r="FD822" s="255"/>
      <c r="FE822" s="255"/>
      <c r="FF822" s="255"/>
      <c r="FG822" s="255"/>
      <c r="FH822" s="241"/>
      <c r="FI822" s="436"/>
      <c r="FJ822" s="668"/>
      <c r="FK822" s="668"/>
      <c r="FL822" s="668"/>
      <c r="FM822" s="668"/>
      <c r="FN822" s="668"/>
      <c r="FO822" s="668"/>
      <c r="FP822" s="668"/>
      <c r="FQ822" s="668"/>
      <c r="FR822" s="668"/>
      <c r="FS822" s="433"/>
      <c r="FT822" s="433"/>
      <c r="FU822" s="433"/>
      <c r="FV822" s="433"/>
      <c r="FW822" s="433"/>
      <c r="FX822" s="433"/>
      <c r="FY822" s="433"/>
      <c r="FZ822" s="433"/>
      <c r="GA822" s="433"/>
      <c r="GB822" s="433"/>
      <c r="GC822" s="433"/>
      <c r="GD822" s="433"/>
      <c r="GE822" s="433"/>
      <c r="GF822" s="433"/>
      <c r="GG822" s="255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436"/>
      <c r="HJ822" s="65"/>
      <c r="HK822" s="436"/>
      <c r="HL822" s="37"/>
      <c r="HM822" s="65"/>
      <c r="HN822" s="436"/>
      <c r="HO822" s="120"/>
      <c r="HP822" s="3"/>
      <c r="HQ822" s="436"/>
      <c r="HR822" s="8"/>
      <c r="HS822" s="31"/>
      <c r="HT822" s="3"/>
      <c r="HU822" s="3"/>
      <c r="HV822" s="3"/>
      <c r="HX822" s="432"/>
      <c r="HY822" s="27"/>
      <c r="HZ822" s="27"/>
      <c r="IA822" s="27"/>
      <c r="IB822" s="27"/>
      <c r="IC822" s="27"/>
      <c r="ID822" s="27"/>
      <c r="IE822" s="27"/>
      <c r="IF822" s="27"/>
      <c r="IG822" s="432"/>
      <c r="IH822" s="432"/>
      <c r="II822" s="432"/>
      <c r="IJ822" s="432"/>
      <c r="IK822" s="432"/>
      <c r="IL822" s="432"/>
      <c r="IM822" s="432"/>
      <c r="IN822" s="432"/>
      <c r="IO822" s="432"/>
      <c r="IP822" s="432"/>
      <c r="IQ822" s="432"/>
      <c r="IR822" s="432"/>
      <c r="IS822" s="432"/>
      <c r="IT822" s="432"/>
      <c r="IU822" s="432"/>
      <c r="IV822" s="432"/>
      <c r="IW822" s="432"/>
      <c r="IX822" s="432"/>
      <c r="IY822" s="432"/>
      <c r="IZ822" s="432"/>
      <c r="JA822" s="432"/>
      <c r="JB822" s="432"/>
      <c r="JC822" s="432"/>
      <c r="JD822" s="432"/>
      <c r="JE822" s="432"/>
      <c r="JF822" s="432"/>
      <c r="JG822" s="432"/>
      <c r="JH822" s="432"/>
      <c r="JI822" s="432"/>
      <c r="JJ822" s="432"/>
      <c r="JK822" s="432"/>
      <c r="JL822" s="432"/>
      <c r="JM822" s="432"/>
      <c r="JN822" s="432"/>
      <c r="JO822" s="432"/>
      <c r="JP822" s="432"/>
      <c r="JQ822" s="432"/>
      <c r="JR822" s="432"/>
      <c r="JS822" s="432"/>
      <c r="JT822" s="432"/>
      <c r="JU822" s="432"/>
    </row>
    <row r="823" spans="1:281" s="40" customFormat="1" ht="15" hidden="1" customHeight="1" x14ac:dyDescent="0.25">
      <c r="A823" s="432"/>
      <c r="B823" s="31"/>
      <c r="C823" s="31"/>
      <c r="D823" s="3"/>
      <c r="E823" s="31"/>
      <c r="F823" s="3"/>
      <c r="G823" s="122"/>
      <c r="I823" s="31"/>
      <c r="K823" s="9"/>
      <c r="M823" s="3"/>
      <c r="N823" s="41"/>
      <c r="P823" s="31"/>
      <c r="Q823" s="27"/>
      <c r="R823" s="31"/>
      <c r="T823" s="21"/>
      <c r="U823" s="21"/>
      <c r="V823" s="83"/>
      <c r="W823" s="83"/>
      <c r="X823" s="21"/>
      <c r="Y823" s="83"/>
      <c r="Z823" s="83"/>
      <c r="AA823" s="21"/>
      <c r="AB823" s="83"/>
      <c r="AC823" s="83"/>
      <c r="AD823" s="21"/>
      <c r="AE823" s="83"/>
      <c r="AF823" s="83"/>
      <c r="AG823" s="21"/>
      <c r="AH823" s="83"/>
      <c r="AI823" s="83"/>
      <c r="AJ823" s="21"/>
      <c r="AK823" s="83"/>
      <c r="AL823" s="83"/>
      <c r="AM823" s="21"/>
      <c r="AN823" s="83"/>
      <c r="AO823" s="83"/>
      <c r="AP823" s="21"/>
      <c r="AQ823" s="83"/>
      <c r="AR823" s="83"/>
      <c r="AS823" s="21"/>
      <c r="AT823" s="3"/>
      <c r="AU823" s="3"/>
      <c r="AV823" s="31"/>
      <c r="AW823" s="3"/>
      <c r="AX823" s="129"/>
      <c r="AY823" s="90"/>
      <c r="AZ823" s="6"/>
      <c r="BA823" s="10"/>
      <c r="BB823" s="10"/>
      <c r="BC823" s="6"/>
      <c r="BD823" s="10"/>
      <c r="BE823" s="10"/>
      <c r="BF823" s="122"/>
      <c r="BG823" s="10"/>
      <c r="BH823" s="32"/>
      <c r="BI823" s="129"/>
      <c r="BJ823" s="10"/>
      <c r="BK823" s="32"/>
      <c r="BL823" s="129"/>
      <c r="BM823" s="10"/>
      <c r="BN823" s="32"/>
      <c r="BO823" s="122"/>
      <c r="BP823" s="133"/>
      <c r="BQ823" s="12"/>
      <c r="BR823" s="3"/>
      <c r="BS823" s="3"/>
      <c r="BU823" s="122"/>
      <c r="BV823" s="3"/>
      <c r="BW823" s="31"/>
      <c r="BX823" s="122"/>
      <c r="BY823" s="3"/>
      <c r="CA823" s="122"/>
      <c r="CB823" s="3"/>
      <c r="CD823" s="122"/>
      <c r="CF823" s="32"/>
      <c r="CH823" s="255"/>
      <c r="CI823" s="32"/>
      <c r="CK823" s="434"/>
      <c r="CM823" s="122"/>
      <c r="CN823" s="255"/>
      <c r="CO823" s="255"/>
      <c r="CP823" s="255"/>
      <c r="CQ823" s="739"/>
      <c r="CR823" s="255"/>
      <c r="CS823" s="434"/>
      <c r="CT823" s="255"/>
      <c r="CU823" s="255"/>
      <c r="CV823" s="255"/>
      <c r="CW823" s="10"/>
      <c r="CX823" s="255"/>
      <c r="CY823" s="255"/>
      <c r="CZ823" s="255"/>
      <c r="DA823" s="255"/>
      <c r="DB823" s="255"/>
      <c r="DC823" s="255"/>
      <c r="DD823" s="255"/>
      <c r="DE823" s="255"/>
      <c r="DF823" s="255"/>
      <c r="DG823" s="255"/>
      <c r="DH823" s="255"/>
      <c r="DI823" s="255"/>
      <c r="DJ823" s="255"/>
      <c r="DK823" s="255"/>
      <c r="DL823" s="255"/>
      <c r="DM823" s="255"/>
      <c r="DN823" s="255"/>
      <c r="DO823" s="255"/>
      <c r="DP823" s="255"/>
      <c r="DQ823" s="255"/>
      <c r="DR823" s="255"/>
      <c r="DS823" s="255"/>
      <c r="DT823" s="255"/>
      <c r="DU823" s="255"/>
      <c r="DV823" s="255"/>
      <c r="DW823" s="255"/>
      <c r="DX823" s="255"/>
      <c r="DY823" s="255"/>
      <c r="DZ823" s="255"/>
      <c r="EA823" s="255"/>
      <c r="EB823" s="255"/>
      <c r="EC823" s="255"/>
      <c r="ED823" s="255"/>
      <c r="EE823" s="255"/>
      <c r="EF823" s="255"/>
      <c r="EG823" s="255"/>
      <c r="EH823" s="255"/>
      <c r="EI823" s="255"/>
      <c r="EJ823" s="255"/>
      <c r="EK823" s="255"/>
      <c r="EL823" s="255"/>
      <c r="EM823" s="255"/>
      <c r="EN823" s="255"/>
      <c r="EO823" s="255"/>
      <c r="EP823" s="255"/>
      <c r="EQ823" s="255"/>
      <c r="ER823" s="255"/>
      <c r="ES823" s="255"/>
      <c r="ET823" s="255"/>
      <c r="EU823" s="255"/>
      <c r="EV823" s="255"/>
      <c r="EW823" s="255"/>
      <c r="EX823" s="255"/>
      <c r="EY823" s="255"/>
      <c r="EZ823" s="255"/>
      <c r="FA823" s="255"/>
      <c r="FB823" s="255"/>
      <c r="FC823" s="255"/>
      <c r="FD823" s="255"/>
      <c r="FE823" s="255"/>
      <c r="FF823" s="255"/>
      <c r="FG823" s="255"/>
      <c r="FH823" s="241"/>
      <c r="FI823" s="436"/>
      <c r="FJ823" s="668"/>
      <c r="FK823" s="668"/>
      <c r="FL823" s="668"/>
      <c r="FM823" s="668"/>
      <c r="FN823" s="668"/>
      <c r="FO823" s="668"/>
      <c r="FP823" s="668"/>
      <c r="FQ823" s="668"/>
      <c r="FR823" s="668"/>
      <c r="FS823" s="433"/>
      <c r="FT823" s="433"/>
      <c r="FU823" s="433"/>
      <c r="FV823" s="433"/>
      <c r="FW823" s="433"/>
      <c r="FX823" s="433"/>
      <c r="FY823" s="433"/>
      <c r="FZ823" s="433"/>
      <c r="GA823" s="433"/>
      <c r="GB823" s="433"/>
      <c r="GC823" s="433"/>
      <c r="GD823" s="433"/>
      <c r="GE823" s="433"/>
      <c r="GF823" s="433"/>
      <c r="GG823" s="255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436"/>
      <c r="HJ823" s="65"/>
      <c r="HK823" s="436"/>
      <c r="HL823" s="37"/>
      <c r="HM823" s="65"/>
      <c r="HN823" s="436"/>
      <c r="HO823" s="120"/>
      <c r="HP823" s="3"/>
      <c r="HQ823" s="436"/>
      <c r="HR823" s="8"/>
      <c r="HS823" s="31"/>
      <c r="HT823" s="3"/>
      <c r="HU823" s="3"/>
      <c r="HV823" s="3"/>
      <c r="HX823" s="432"/>
      <c r="HY823" s="27"/>
      <c r="HZ823" s="27"/>
      <c r="IA823" s="27"/>
      <c r="IB823" s="27"/>
      <c r="IC823" s="27"/>
      <c r="ID823" s="27"/>
      <c r="IE823" s="27"/>
      <c r="IF823" s="27"/>
      <c r="IG823" s="432"/>
      <c r="IH823" s="432"/>
      <c r="II823" s="432"/>
      <c r="IJ823" s="432"/>
      <c r="IK823" s="432"/>
      <c r="IL823" s="432"/>
      <c r="IM823" s="432"/>
      <c r="IN823" s="432"/>
      <c r="IO823" s="432"/>
      <c r="IP823" s="432"/>
      <c r="IQ823" s="432"/>
      <c r="IR823" s="432"/>
      <c r="IS823" s="432"/>
      <c r="IT823" s="432"/>
      <c r="IU823" s="432"/>
      <c r="IV823" s="432"/>
      <c r="IW823" s="432"/>
      <c r="IX823" s="432"/>
      <c r="IY823" s="432"/>
      <c r="IZ823" s="432"/>
      <c r="JA823" s="432"/>
      <c r="JB823" s="432"/>
      <c r="JC823" s="432"/>
      <c r="JD823" s="432"/>
      <c r="JE823" s="432"/>
      <c r="JF823" s="432"/>
      <c r="JG823" s="432"/>
      <c r="JH823" s="432"/>
      <c r="JI823" s="432"/>
      <c r="JJ823" s="432"/>
      <c r="JK823" s="432"/>
      <c r="JL823" s="432"/>
      <c r="JM823" s="432"/>
      <c r="JN823" s="432"/>
      <c r="JO823" s="432"/>
      <c r="JP823" s="432"/>
      <c r="JQ823" s="432"/>
      <c r="JR823" s="432"/>
      <c r="JS823" s="432"/>
      <c r="JT823" s="432"/>
      <c r="JU823" s="432"/>
    </row>
    <row r="824" spans="1:281" s="40" customFormat="1" ht="15" hidden="1" customHeight="1" x14ac:dyDescent="0.25">
      <c r="A824" s="432"/>
      <c r="B824" s="31"/>
      <c r="C824" s="31"/>
      <c r="D824" s="3"/>
      <c r="E824" s="31"/>
      <c r="F824" s="3"/>
      <c r="G824" s="122"/>
      <c r="I824" s="31"/>
      <c r="K824" s="9"/>
      <c r="M824" s="3"/>
      <c r="N824" s="41"/>
      <c r="P824" s="31"/>
      <c r="Q824" s="27"/>
      <c r="R824" s="31"/>
      <c r="T824" s="21"/>
      <c r="U824" s="21"/>
      <c r="V824" s="83"/>
      <c r="W824" s="83"/>
      <c r="X824" s="21"/>
      <c r="Y824" s="83"/>
      <c r="Z824" s="83"/>
      <c r="AA824" s="21"/>
      <c r="AB824" s="83"/>
      <c r="AC824" s="83"/>
      <c r="AD824" s="21"/>
      <c r="AE824" s="83"/>
      <c r="AF824" s="83"/>
      <c r="AG824" s="21"/>
      <c r="AH824" s="83"/>
      <c r="AI824" s="83"/>
      <c r="AJ824" s="21"/>
      <c r="AK824" s="83"/>
      <c r="AL824" s="83"/>
      <c r="AM824" s="21"/>
      <c r="AN824" s="83"/>
      <c r="AO824" s="83"/>
      <c r="AP824" s="21"/>
      <c r="AQ824" s="83"/>
      <c r="AR824" s="83"/>
      <c r="AS824" s="21"/>
      <c r="AT824" s="3"/>
      <c r="AU824" s="3"/>
      <c r="AV824" s="31"/>
      <c r="AW824" s="3"/>
      <c r="AX824" s="129"/>
      <c r="AY824" s="90"/>
      <c r="AZ824" s="6"/>
      <c r="BA824" s="10"/>
      <c r="BB824" s="10"/>
      <c r="BC824" s="6"/>
      <c r="BD824" s="10"/>
      <c r="BE824" s="10"/>
      <c r="BF824" s="122"/>
      <c r="BG824" s="10"/>
      <c r="BH824" s="32"/>
      <c r="BI824" s="129"/>
      <c r="BJ824" s="10"/>
      <c r="BK824" s="32"/>
      <c r="BL824" s="129"/>
      <c r="BM824" s="10"/>
      <c r="BN824" s="32"/>
      <c r="BO824" s="122"/>
      <c r="BP824" s="133"/>
      <c r="BQ824" s="12"/>
      <c r="BR824" s="3"/>
      <c r="BS824" s="3"/>
      <c r="BU824" s="122"/>
      <c r="BV824" s="3"/>
      <c r="BW824" s="31"/>
      <c r="BX824" s="122"/>
      <c r="BY824" s="3"/>
      <c r="CA824" s="122"/>
      <c r="CB824" s="3"/>
      <c r="CD824" s="122"/>
      <c r="CF824" s="32"/>
      <c r="CH824" s="255"/>
      <c r="CI824" s="32"/>
      <c r="CK824" s="434"/>
      <c r="CM824" s="122"/>
      <c r="CN824" s="255"/>
      <c r="CO824" s="255"/>
      <c r="CP824" s="255"/>
      <c r="CQ824" s="739"/>
      <c r="CR824" s="255"/>
      <c r="CS824" s="434"/>
      <c r="CT824" s="255"/>
      <c r="CU824" s="255"/>
      <c r="CV824" s="255"/>
      <c r="CW824" s="10"/>
      <c r="CX824" s="255"/>
      <c r="CY824" s="255"/>
      <c r="CZ824" s="255"/>
      <c r="DA824" s="255"/>
      <c r="DB824" s="255"/>
      <c r="DC824" s="255"/>
      <c r="DD824" s="255"/>
      <c r="DE824" s="255"/>
      <c r="DF824" s="255"/>
      <c r="DG824" s="255"/>
      <c r="DH824" s="255"/>
      <c r="DI824" s="255"/>
      <c r="DJ824" s="255"/>
      <c r="DK824" s="255"/>
      <c r="DL824" s="255"/>
      <c r="DM824" s="255"/>
      <c r="DN824" s="255"/>
      <c r="DO824" s="255"/>
      <c r="DP824" s="255"/>
      <c r="DQ824" s="255"/>
      <c r="DR824" s="255"/>
      <c r="DS824" s="255"/>
      <c r="DT824" s="255"/>
      <c r="DU824" s="255"/>
      <c r="DV824" s="255"/>
      <c r="DW824" s="255"/>
      <c r="DX824" s="255"/>
      <c r="DY824" s="255"/>
      <c r="DZ824" s="255"/>
      <c r="EA824" s="255"/>
      <c r="EB824" s="255"/>
      <c r="EC824" s="255"/>
      <c r="ED824" s="255"/>
      <c r="EE824" s="255"/>
      <c r="EF824" s="255"/>
      <c r="EG824" s="255"/>
      <c r="EH824" s="255"/>
      <c r="EI824" s="255"/>
      <c r="EJ824" s="255"/>
      <c r="EK824" s="255"/>
      <c r="EL824" s="255"/>
      <c r="EM824" s="255"/>
      <c r="EN824" s="255"/>
      <c r="EO824" s="255"/>
      <c r="EP824" s="255"/>
      <c r="EQ824" s="255"/>
      <c r="ER824" s="255"/>
      <c r="ES824" s="255"/>
      <c r="ET824" s="255"/>
      <c r="EU824" s="255"/>
      <c r="EV824" s="255"/>
      <c r="EW824" s="255"/>
      <c r="EX824" s="255"/>
      <c r="EY824" s="255"/>
      <c r="EZ824" s="255"/>
      <c r="FA824" s="255"/>
      <c r="FB824" s="255"/>
      <c r="FC824" s="255"/>
      <c r="FD824" s="255"/>
      <c r="FE824" s="255"/>
      <c r="FF824" s="255"/>
      <c r="FG824" s="255"/>
      <c r="FH824" s="241"/>
      <c r="FI824" s="436"/>
      <c r="FJ824" s="668"/>
      <c r="FK824" s="668"/>
      <c r="FL824" s="668"/>
      <c r="FM824" s="668"/>
      <c r="FN824" s="668"/>
      <c r="FO824" s="668"/>
      <c r="FP824" s="668"/>
      <c r="FQ824" s="668"/>
      <c r="FR824" s="668"/>
      <c r="FS824" s="433"/>
      <c r="FT824" s="433"/>
      <c r="FU824" s="433"/>
      <c r="FV824" s="433"/>
      <c r="FW824" s="433"/>
      <c r="FX824" s="433"/>
      <c r="FY824" s="433"/>
      <c r="FZ824" s="433"/>
      <c r="GA824" s="433"/>
      <c r="GB824" s="433"/>
      <c r="GC824" s="433"/>
      <c r="GD824" s="433"/>
      <c r="GE824" s="433"/>
      <c r="GF824" s="433"/>
      <c r="GG824" s="255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436"/>
      <c r="HJ824" s="65"/>
      <c r="HK824" s="436"/>
      <c r="HL824" s="37"/>
      <c r="HM824" s="65"/>
      <c r="HN824" s="436"/>
      <c r="HO824" s="120"/>
      <c r="HP824" s="3"/>
      <c r="HQ824" s="436"/>
      <c r="HR824" s="8"/>
      <c r="HS824" s="31"/>
      <c r="HT824" s="3"/>
      <c r="HU824" s="3"/>
      <c r="HV824" s="3"/>
      <c r="HX824" s="432"/>
      <c r="HY824" s="27"/>
      <c r="HZ824" s="27"/>
      <c r="IA824" s="27"/>
      <c r="IB824" s="27"/>
      <c r="IC824" s="27"/>
      <c r="ID824" s="27"/>
      <c r="IE824" s="27"/>
      <c r="IF824" s="27"/>
      <c r="IG824" s="432"/>
      <c r="IH824" s="432"/>
      <c r="II824" s="432"/>
      <c r="IJ824" s="432"/>
      <c r="IK824" s="432"/>
      <c r="IL824" s="432"/>
      <c r="IM824" s="432"/>
      <c r="IN824" s="432"/>
      <c r="IO824" s="432"/>
      <c r="IP824" s="432"/>
      <c r="IQ824" s="432"/>
      <c r="IR824" s="432"/>
      <c r="IS824" s="432"/>
      <c r="IT824" s="432"/>
      <c r="IU824" s="432"/>
      <c r="IV824" s="432"/>
      <c r="IW824" s="432"/>
      <c r="IX824" s="432"/>
      <c r="IY824" s="432"/>
      <c r="IZ824" s="432"/>
      <c r="JA824" s="432"/>
      <c r="JB824" s="432"/>
      <c r="JC824" s="432"/>
      <c r="JD824" s="432"/>
      <c r="JE824" s="432"/>
      <c r="JF824" s="432"/>
      <c r="JG824" s="432"/>
      <c r="JH824" s="432"/>
      <c r="JI824" s="432"/>
      <c r="JJ824" s="432"/>
      <c r="JK824" s="432"/>
      <c r="JL824" s="432"/>
      <c r="JM824" s="432"/>
      <c r="JN824" s="432"/>
      <c r="JO824" s="432"/>
      <c r="JP824" s="432"/>
      <c r="JQ824" s="432"/>
      <c r="JR824" s="432"/>
      <c r="JS824" s="432"/>
      <c r="JT824" s="432"/>
      <c r="JU824" s="432"/>
    </row>
    <row r="825" spans="1:281" s="40" customFormat="1" ht="15" hidden="1" customHeight="1" x14ac:dyDescent="0.25">
      <c r="A825" s="432"/>
      <c r="B825" s="31"/>
      <c r="C825" s="31"/>
      <c r="D825" s="3"/>
      <c r="E825" s="31"/>
      <c r="F825" s="3"/>
      <c r="G825" s="122"/>
      <c r="I825" s="31"/>
      <c r="K825" s="9"/>
      <c r="M825" s="3"/>
      <c r="N825" s="41"/>
      <c r="P825" s="31"/>
      <c r="Q825" s="27"/>
      <c r="R825" s="31"/>
      <c r="T825" s="21"/>
      <c r="U825" s="21"/>
      <c r="V825" s="83"/>
      <c r="W825" s="83"/>
      <c r="X825" s="21"/>
      <c r="Y825" s="83"/>
      <c r="Z825" s="83"/>
      <c r="AA825" s="21"/>
      <c r="AB825" s="83"/>
      <c r="AC825" s="83"/>
      <c r="AD825" s="21"/>
      <c r="AE825" s="83"/>
      <c r="AF825" s="83"/>
      <c r="AG825" s="21"/>
      <c r="AH825" s="83"/>
      <c r="AI825" s="83"/>
      <c r="AJ825" s="21"/>
      <c r="AK825" s="83"/>
      <c r="AL825" s="83"/>
      <c r="AM825" s="21"/>
      <c r="AN825" s="83"/>
      <c r="AO825" s="83"/>
      <c r="AP825" s="21"/>
      <c r="AQ825" s="83"/>
      <c r="AR825" s="83"/>
      <c r="AS825" s="21"/>
      <c r="AT825" s="3"/>
      <c r="AU825" s="3"/>
      <c r="AV825" s="31"/>
      <c r="AW825" s="3"/>
      <c r="AX825" s="129"/>
      <c r="AY825" s="90"/>
      <c r="AZ825" s="6"/>
      <c r="BA825" s="10"/>
      <c r="BB825" s="10"/>
      <c r="BC825" s="6"/>
      <c r="BD825" s="10"/>
      <c r="BE825" s="10"/>
      <c r="BF825" s="122"/>
      <c r="BG825" s="10"/>
      <c r="BH825" s="32"/>
      <c r="BI825" s="129"/>
      <c r="BJ825" s="10"/>
      <c r="BK825" s="32"/>
      <c r="BL825" s="129"/>
      <c r="BM825" s="10"/>
      <c r="BN825" s="32"/>
      <c r="BO825" s="122"/>
      <c r="BP825" s="133"/>
      <c r="BQ825" s="12"/>
      <c r="BR825" s="3"/>
      <c r="BS825" s="3"/>
      <c r="BU825" s="122"/>
      <c r="BV825" s="3"/>
      <c r="BW825" s="31"/>
      <c r="BX825" s="122"/>
      <c r="BY825" s="3"/>
      <c r="CA825" s="122"/>
      <c r="CB825" s="3"/>
      <c r="CD825" s="122"/>
      <c r="CF825" s="32"/>
      <c r="CH825" s="255"/>
      <c r="CI825" s="32"/>
      <c r="CK825" s="434"/>
      <c r="CM825" s="122"/>
      <c r="CN825" s="255"/>
      <c r="CO825" s="255"/>
      <c r="CP825" s="255"/>
      <c r="CQ825" s="739"/>
      <c r="CR825" s="255"/>
      <c r="CS825" s="434"/>
      <c r="CT825" s="255"/>
      <c r="CU825" s="255"/>
      <c r="CV825" s="255"/>
      <c r="CW825" s="10"/>
      <c r="CX825" s="255"/>
      <c r="CY825" s="255"/>
      <c r="CZ825" s="255"/>
      <c r="DA825" s="255"/>
      <c r="DB825" s="255"/>
      <c r="DC825" s="255"/>
      <c r="DD825" s="255"/>
      <c r="DE825" s="255"/>
      <c r="DF825" s="255"/>
      <c r="DG825" s="255"/>
      <c r="DH825" s="255"/>
      <c r="DI825" s="255"/>
      <c r="DJ825" s="255"/>
      <c r="DK825" s="255"/>
      <c r="DL825" s="255"/>
      <c r="DM825" s="255"/>
      <c r="DN825" s="255"/>
      <c r="DO825" s="255"/>
      <c r="DP825" s="255"/>
      <c r="DQ825" s="255"/>
      <c r="DR825" s="255"/>
      <c r="DS825" s="255"/>
      <c r="DT825" s="255"/>
      <c r="DU825" s="255"/>
      <c r="DV825" s="255"/>
      <c r="DW825" s="255"/>
      <c r="DX825" s="255"/>
      <c r="DY825" s="255"/>
      <c r="DZ825" s="255"/>
      <c r="EA825" s="255"/>
      <c r="EB825" s="255"/>
      <c r="EC825" s="255"/>
      <c r="ED825" s="255"/>
      <c r="EE825" s="255"/>
      <c r="EF825" s="255"/>
      <c r="EG825" s="255"/>
      <c r="EH825" s="255"/>
      <c r="EI825" s="255"/>
      <c r="EJ825" s="255"/>
      <c r="EK825" s="255"/>
      <c r="EL825" s="255"/>
      <c r="EM825" s="255"/>
      <c r="EN825" s="255"/>
      <c r="EO825" s="255"/>
      <c r="EP825" s="255"/>
      <c r="EQ825" s="255"/>
      <c r="ER825" s="255"/>
      <c r="ES825" s="255"/>
      <c r="ET825" s="255"/>
      <c r="EU825" s="255"/>
      <c r="EV825" s="255"/>
      <c r="EW825" s="255"/>
      <c r="EX825" s="255"/>
      <c r="EY825" s="255"/>
      <c r="EZ825" s="255"/>
      <c r="FA825" s="255"/>
      <c r="FB825" s="255"/>
      <c r="FC825" s="255"/>
      <c r="FD825" s="255"/>
      <c r="FE825" s="255"/>
      <c r="FF825" s="255"/>
      <c r="FG825" s="255"/>
      <c r="FH825" s="241"/>
      <c r="FI825" s="436"/>
      <c r="FJ825" s="668"/>
      <c r="FK825" s="668"/>
      <c r="FL825" s="668"/>
      <c r="FM825" s="668"/>
      <c r="FN825" s="668"/>
      <c r="FO825" s="668"/>
      <c r="FP825" s="668"/>
      <c r="FQ825" s="668"/>
      <c r="FR825" s="668"/>
      <c r="FS825" s="433"/>
      <c r="FT825" s="433"/>
      <c r="FU825" s="433"/>
      <c r="FV825" s="433"/>
      <c r="FW825" s="433"/>
      <c r="FX825" s="433"/>
      <c r="FY825" s="433"/>
      <c r="FZ825" s="433"/>
      <c r="GA825" s="433"/>
      <c r="GB825" s="433"/>
      <c r="GC825" s="433"/>
      <c r="GD825" s="433"/>
      <c r="GE825" s="433"/>
      <c r="GF825" s="433"/>
      <c r="GG825" s="25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436"/>
      <c r="HJ825" s="65"/>
      <c r="HK825" s="436"/>
      <c r="HL825" s="37"/>
      <c r="HM825" s="65"/>
      <c r="HN825" s="436"/>
      <c r="HO825" s="120"/>
      <c r="HP825" s="3"/>
      <c r="HQ825" s="436"/>
      <c r="HR825" s="8"/>
      <c r="HS825" s="31"/>
      <c r="HT825" s="3"/>
      <c r="HU825" s="3"/>
      <c r="HV825" s="3"/>
      <c r="HX825" s="432"/>
      <c r="HY825" s="27"/>
      <c r="HZ825" s="27"/>
      <c r="IA825" s="27"/>
      <c r="IB825" s="27"/>
      <c r="IC825" s="27"/>
      <c r="ID825" s="27"/>
      <c r="IE825" s="27"/>
      <c r="IF825" s="27"/>
      <c r="IG825" s="432"/>
      <c r="IH825" s="432"/>
      <c r="II825" s="432"/>
      <c r="IJ825" s="432"/>
      <c r="IK825" s="432"/>
      <c r="IL825" s="432"/>
      <c r="IM825" s="432"/>
      <c r="IN825" s="432"/>
      <c r="IO825" s="432"/>
      <c r="IP825" s="432"/>
      <c r="IQ825" s="432"/>
      <c r="IR825" s="432"/>
      <c r="IS825" s="432"/>
      <c r="IT825" s="432"/>
      <c r="IU825" s="432"/>
      <c r="IV825" s="432"/>
      <c r="IW825" s="432"/>
      <c r="IX825" s="432"/>
      <c r="IY825" s="432"/>
      <c r="IZ825" s="432"/>
      <c r="JA825" s="432"/>
      <c r="JB825" s="432"/>
      <c r="JC825" s="432"/>
      <c r="JD825" s="432"/>
      <c r="JE825" s="432"/>
      <c r="JF825" s="432"/>
      <c r="JG825" s="432"/>
      <c r="JH825" s="432"/>
      <c r="JI825" s="432"/>
      <c r="JJ825" s="432"/>
      <c r="JK825" s="432"/>
      <c r="JL825" s="432"/>
      <c r="JM825" s="432"/>
      <c r="JN825" s="432"/>
      <c r="JO825" s="432"/>
      <c r="JP825" s="432"/>
      <c r="JQ825" s="432"/>
      <c r="JR825" s="432"/>
      <c r="JS825" s="432"/>
      <c r="JT825" s="432"/>
      <c r="JU825" s="432"/>
    </row>
    <row r="826" spans="1:281" s="40" customFormat="1" ht="15" hidden="1" customHeight="1" x14ac:dyDescent="0.25">
      <c r="A826" s="432"/>
      <c r="B826" s="31"/>
      <c r="C826" s="31"/>
      <c r="D826" s="3"/>
      <c r="E826" s="31"/>
      <c r="F826" s="3"/>
      <c r="G826" s="122"/>
      <c r="I826" s="31"/>
      <c r="K826" s="9"/>
      <c r="M826" s="3"/>
      <c r="N826" s="41"/>
      <c r="P826" s="31"/>
      <c r="Q826" s="27"/>
      <c r="R826" s="31"/>
      <c r="T826" s="21"/>
      <c r="U826" s="21"/>
      <c r="V826" s="83"/>
      <c r="W826" s="83"/>
      <c r="X826" s="21"/>
      <c r="Y826" s="83"/>
      <c r="Z826" s="83"/>
      <c r="AA826" s="21"/>
      <c r="AB826" s="83"/>
      <c r="AC826" s="83"/>
      <c r="AD826" s="21"/>
      <c r="AE826" s="83"/>
      <c r="AF826" s="83"/>
      <c r="AG826" s="21"/>
      <c r="AH826" s="83"/>
      <c r="AI826" s="83"/>
      <c r="AJ826" s="21"/>
      <c r="AK826" s="83"/>
      <c r="AL826" s="83"/>
      <c r="AM826" s="21"/>
      <c r="AN826" s="83"/>
      <c r="AO826" s="83"/>
      <c r="AP826" s="21"/>
      <c r="AQ826" s="83"/>
      <c r="AR826" s="83"/>
      <c r="AS826" s="21"/>
      <c r="AT826" s="3"/>
      <c r="AU826" s="3"/>
      <c r="AV826" s="31"/>
      <c r="AW826" s="3"/>
      <c r="AX826" s="129"/>
      <c r="AY826" s="90"/>
      <c r="AZ826" s="6"/>
      <c r="BA826" s="10"/>
      <c r="BB826" s="10"/>
      <c r="BC826" s="6"/>
      <c r="BD826" s="10"/>
      <c r="BE826" s="10"/>
      <c r="BF826" s="122"/>
      <c r="BG826" s="10"/>
      <c r="BH826" s="32"/>
      <c r="BI826" s="129"/>
      <c r="BJ826" s="10"/>
      <c r="BK826" s="32"/>
      <c r="BL826" s="129"/>
      <c r="BM826" s="10"/>
      <c r="BN826" s="32"/>
      <c r="BO826" s="122"/>
      <c r="BP826" s="133"/>
      <c r="BQ826" s="12"/>
      <c r="BR826" s="3"/>
      <c r="BS826" s="3"/>
      <c r="BU826" s="122"/>
      <c r="BV826" s="3"/>
      <c r="BW826" s="31"/>
      <c r="BX826" s="122"/>
      <c r="BY826" s="3"/>
      <c r="CA826" s="122"/>
      <c r="CB826" s="3"/>
      <c r="CD826" s="122"/>
      <c r="CF826" s="32"/>
      <c r="CH826" s="255"/>
      <c r="CI826" s="32"/>
      <c r="CK826" s="434"/>
      <c r="CM826" s="122"/>
      <c r="CN826" s="255"/>
      <c r="CO826" s="255"/>
      <c r="CP826" s="255"/>
      <c r="CQ826" s="739"/>
      <c r="CR826" s="255"/>
      <c r="CS826" s="434"/>
      <c r="CT826" s="255"/>
      <c r="CU826" s="255"/>
      <c r="CV826" s="255"/>
      <c r="CW826" s="10"/>
      <c r="CX826" s="255"/>
      <c r="CY826" s="255"/>
      <c r="CZ826" s="255"/>
      <c r="DA826" s="255"/>
      <c r="DB826" s="255"/>
      <c r="DC826" s="255"/>
      <c r="DD826" s="255"/>
      <c r="DE826" s="255"/>
      <c r="DF826" s="255"/>
      <c r="DG826" s="255"/>
      <c r="DH826" s="255"/>
      <c r="DI826" s="255"/>
      <c r="DJ826" s="255"/>
      <c r="DK826" s="255"/>
      <c r="DL826" s="255"/>
      <c r="DM826" s="255"/>
      <c r="DN826" s="255"/>
      <c r="DO826" s="255"/>
      <c r="DP826" s="255"/>
      <c r="DQ826" s="255"/>
      <c r="DR826" s="255"/>
      <c r="DS826" s="255"/>
      <c r="DT826" s="255"/>
      <c r="DU826" s="255"/>
      <c r="DV826" s="255"/>
      <c r="DW826" s="255"/>
      <c r="DX826" s="255"/>
      <c r="DY826" s="255"/>
      <c r="DZ826" s="255"/>
      <c r="EA826" s="255"/>
      <c r="EB826" s="255"/>
      <c r="EC826" s="255"/>
      <c r="ED826" s="255"/>
      <c r="EE826" s="255"/>
      <c r="EF826" s="255"/>
      <c r="EG826" s="255"/>
      <c r="EH826" s="255"/>
      <c r="EI826" s="255"/>
      <c r="EJ826" s="255"/>
      <c r="EK826" s="255"/>
      <c r="EL826" s="255"/>
      <c r="EM826" s="255"/>
      <c r="EN826" s="255"/>
      <c r="EO826" s="255"/>
      <c r="EP826" s="255"/>
      <c r="EQ826" s="255"/>
      <c r="ER826" s="255"/>
      <c r="ES826" s="255"/>
      <c r="ET826" s="255"/>
      <c r="EU826" s="255"/>
      <c r="EV826" s="255"/>
      <c r="EW826" s="255"/>
      <c r="EX826" s="255"/>
      <c r="EY826" s="255"/>
      <c r="EZ826" s="255"/>
      <c r="FA826" s="255"/>
      <c r="FB826" s="255"/>
      <c r="FC826" s="255"/>
      <c r="FD826" s="255"/>
      <c r="FE826" s="255"/>
      <c r="FF826" s="255"/>
      <c r="FG826" s="255"/>
      <c r="FH826" s="241"/>
      <c r="FI826" s="436"/>
      <c r="FJ826" s="668"/>
      <c r="FK826" s="668"/>
      <c r="FL826" s="668"/>
      <c r="FM826" s="668"/>
      <c r="FN826" s="668"/>
      <c r="FO826" s="668"/>
      <c r="FP826" s="668"/>
      <c r="FQ826" s="668"/>
      <c r="FR826" s="668"/>
      <c r="FS826" s="433"/>
      <c r="FT826" s="433"/>
      <c r="FU826" s="433"/>
      <c r="FV826" s="433"/>
      <c r="FW826" s="433"/>
      <c r="FX826" s="433"/>
      <c r="FY826" s="433"/>
      <c r="FZ826" s="433"/>
      <c r="GA826" s="433"/>
      <c r="GB826" s="433"/>
      <c r="GC826" s="433"/>
      <c r="GD826" s="433"/>
      <c r="GE826" s="433"/>
      <c r="GF826" s="433"/>
      <c r="GG826" s="255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436"/>
      <c r="HJ826" s="65"/>
      <c r="HK826" s="436"/>
      <c r="HL826" s="37"/>
      <c r="HM826" s="65"/>
      <c r="HN826" s="436"/>
      <c r="HO826" s="120"/>
      <c r="HP826" s="3"/>
      <c r="HQ826" s="436"/>
      <c r="HR826" s="8"/>
      <c r="HS826" s="31"/>
      <c r="HT826" s="3"/>
      <c r="HU826" s="3"/>
      <c r="HV826" s="3"/>
      <c r="HX826" s="432"/>
      <c r="HY826" s="27"/>
      <c r="HZ826" s="27"/>
      <c r="IA826" s="27"/>
      <c r="IB826" s="27"/>
      <c r="IC826" s="27"/>
      <c r="ID826" s="27"/>
      <c r="IE826" s="27"/>
      <c r="IF826" s="27"/>
      <c r="IG826" s="432"/>
      <c r="IH826" s="432"/>
      <c r="II826" s="432"/>
      <c r="IJ826" s="432"/>
      <c r="IK826" s="432"/>
      <c r="IL826" s="432"/>
      <c r="IM826" s="432"/>
      <c r="IN826" s="432"/>
      <c r="IO826" s="432"/>
      <c r="IP826" s="432"/>
      <c r="IQ826" s="432"/>
      <c r="IR826" s="432"/>
      <c r="IS826" s="432"/>
      <c r="IT826" s="432"/>
      <c r="IU826" s="432"/>
      <c r="IV826" s="432"/>
      <c r="IW826" s="432"/>
      <c r="IX826" s="432"/>
      <c r="IY826" s="432"/>
      <c r="IZ826" s="432"/>
      <c r="JA826" s="432"/>
      <c r="JB826" s="432"/>
      <c r="JC826" s="432"/>
      <c r="JD826" s="432"/>
      <c r="JE826" s="432"/>
      <c r="JF826" s="432"/>
      <c r="JG826" s="432"/>
      <c r="JH826" s="432"/>
      <c r="JI826" s="432"/>
      <c r="JJ826" s="432"/>
      <c r="JK826" s="432"/>
      <c r="JL826" s="432"/>
      <c r="JM826" s="432"/>
      <c r="JN826" s="432"/>
      <c r="JO826" s="432"/>
      <c r="JP826" s="432"/>
      <c r="JQ826" s="432"/>
      <c r="JR826" s="432"/>
      <c r="JS826" s="432"/>
      <c r="JT826" s="432"/>
      <c r="JU826" s="432"/>
    </row>
    <row r="827" spans="1:281" s="40" customFormat="1" ht="15" hidden="1" customHeight="1" x14ac:dyDescent="0.25">
      <c r="A827" s="432"/>
      <c r="B827" s="31"/>
      <c r="C827" s="31"/>
      <c r="D827" s="3"/>
      <c r="E827" s="31"/>
      <c r="F827" s="3"/>
      <c r="G827" s="122"/>
      <c r="I827" s="31"/>
      <c r="K827" s="9"/>
      <c r="M827" s="3"/>
      <c r="N827" s="41"/>
      <c r="P827" s="31"/>
      <c r="Q827" s="27"/>
      <c r="R827" s="31"/>
      <c r="T827" s="21"/>
      <c r="U827" s="21"/>
      <c r="V827" s="83"/>
      <c r="W827" s="83"/>
      <c r="X827" s="21"/>
      <c r="Y827" s="83"/>
      <c r="Z827" s="83"/>
      <c r="AA827" s="21"/>
      <c r="AB827" s="83"/>
      <c r="AC827" s="83"/>
      <c r="AD827" s="21"/>
      <c r="AE827" s="83"/>
      <c r="AF827" s="83"/>
      <c r="AG827" s="21"/>
      <c r="AH827" s="83"/>
      <c r="AI827" s="83"/>
      <c r="AJ827" s="21"/>
      <c r="AK827" s="83"/>
      <c r="AL827" s="83"/>
      <c r="AM827" s="21"/>
      <c r="AN827" s="83"/>
      <c r="AO827" s="83"/>
      <c r="AP827" s="21"/>
      <c r="AQ827" s="83"/>
      <c r="AR827" s="83"/>
      <c r="AS827" s="21"/>
      <c r="AT827" s="3"/>
      <c r="AU827" s="3"/>
      <c r="AV827" s="31"/>
      <c r="AW827" s="3"/>
      <c r="AX827" s="129"/>
      <c r="AY827" s="90"/>
      <c r="AZ827" s="6"/>
      <c r="BA827" s="10"/>
      <c r="BB827" s="10"/>
      <c r="BC827" s="6"/>
      <c r="BD827" s="10"/>
      <c r="BE827" s="10"/>
      <c r="BF827" s="122"/>
      <c r="BG827" s="10"/>
      <c r="BH827" s="32"/>
      <c r="BI827" s="129"/>
      <c r="BJ827" s="10"/>
      <c r="BK827" s="32"/>
      <c r="BL827" s="129"/>
      <c r="BM827" s="10"/>
      <c r="BN827" s="32"/>
      <c r="BO827" s="122"/>
      <c r="BP827" s="133"/>
      <c r="BQ827" s="12"/>
      <c r="BR827" s="3"/>
      <c r="BS827" s="3"/>
      <c r="BU827" s="122"/>
      <c r="BV827" s="3"/>
      <c r="BW827" s="31"/>
      <c r="BX827" s="122"/>
      <c r="BY827" s="3"/>
      <c r="CA827" s="122"/>
      <c r="CB827" s="3"/>
      <c r="CD827" s="122"/>
      <c r="CF827" s="32"/>
      <c r="CH827" s="255"/>
      <c r="CI827" s="32"/>
      <c r="CK827" s="434"/>
      <c r="CM827" s="122"/>
      <c r="CN827" s="255"/>
      <c r="CO827" s="255"/>
      <c r="CP827" s="255"/>
      <c r="CQ827" s="739"/>
      <c r="CR827" s="255"/>
      <c r="CS827" s="434"/>
      <c r="CT827" s="255"/>
      <c r="CU827" s="255"/>
      <c r="CV827" s="255"/>
      <c r="CW827" s="10"/>
      <c r="CX827" s="255"/>
      <c r="CY827" s="255"/>
      <c r="CZ827" s="255"/>
      <c r="DA827" s="255"/>
      <c r="DB827" s="255"/>
      <c r="DC827" s="255"/>
      <c r="DD827" s="255"/>
      <c r="DE827" s="255"/>
      <c r="DF827" s="255"/>
      <c r="DG827" s="255"/>
      <c r="DH827" s="255"/>
      <c r="DI827" s="255"/>
      <c r="DJ827" s="255"/>
      <c r="DK827" s="255"/>
      <c r="DL827" s="255"/>
      <c r="DM827" s="255"/>
      <c r="DN827" s="255"/>
      <c r="DO827" s="255"/>
      <c r="DP827" s="255"/>
      <c r="DQ827" s="255"/>
      <c r="DR827" s="255"/>
      <c r="DS827" s="255"/>
      <c r="DT827" s="255"/>
      <c r="DU827" s="255"/>
      <c r="DV827" s="255"/>
      <c r="DW827" s="255"/>
      <c r="DX827" s="255"/>
      <c r="DY827" s="255"/>
      <c r="DZ827" s="255"/>
      <c r="EA827" s="255"/>
      <c r="EB827" s="255"/>
      <c r="EC827" s="255"/>
      <c r="ED827" s="255"/>
      <c r="EE827" s="255"/>
      <c r="EF827" s="255"/>
      <c r="EG827" s="255"/>
      <c r="EH827" s="255"/>
      <c r="EI827" s="255"/>
      <c r="EJ827" s="255"/>
      <c r="EK827" s="255"/>
      <c r="EL827" s="255"/>
      <c r="EM827" s="255"/>
      <c r="EN827" s="255"/>
      <c r="EO827" s="255"/>
      <c r="EP827" s="255"/>
      <c r="EQ827" s="255"/>
      <c r="ER827" s="255"/>
      <c r="ES827" s="255"/>
      <c r="ET827" s="255"/>
      <c r="EU827" s="255"/>
      <c r="EV827" s="255"/>
      <c r="EW827" s="255"/>
      <c r="EX827" s="255"/>
      <c r="EY827" s="255"/>
      <c r="EZ827" s="255"/>
      <c r="FA827" s="255"/>
      <c r="FB827" s="255"/>
      <c r="FC827" s="255"/>
      <c r="FD827" s="255"/>
      <c r="FE827" s="255"/>
      <c r="FF827" s="255"/>
      <c r="FG827" s="255"/>
      <c r="FH827" s="241"/>
      <c r="FI827" s="436"/>
      <c r="FJ827" s="668"/>
      <c r="FK827" s="668"/>
      <c r="FL827" s="668"/>
      <c r="FM827" s="668"/>
      <c r="FN827" s="668"/>
      <c r="FO827" s="668"/>
      <c r="FP827" s="668"/>
      <c r="FQ827" s="668"/>
      <c r="FR827" s="668"/>
      <c r="FS827" s="433"/>
      <c r="FT827" s="433"/>
      <c r="FU827" s="433"/>
      <c r="FV827" s="433"/>
      <c r="FW827" s="433"/>
      <c r="FX827" s="433"/>
      <c r="FY827" s="433"/>
      <c r="FZ827" s="433"/>
      <c r="GA827" s="433"/>
      <c r="GB827" s="433"/>
      <c r="GC827" s="433"/>
      <c r="GD827" s="433"/>
      <c r="GE827" s="433"/>
      <c r="GF827" s="433"/>
      <c r="GG827" s="255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436"/>
      <c r="HJ827" s="65"/>
      <c r="HK827" s="436"/>
      <c r="HL827" s="37"/>
      <c r="HM827" s="65"/>
      <c r="HN827" s="436"/>
      <c r="HO827" s="120"/>
      <c r="HP827" s="3"/>
      <c r="HQ827" s="436"/>
      <c r="HR827" s="8"/>
      <c r="HS827" s="31"/>
      <c r="HT827" s="3"/>
      <c r="HU827" s="3"/>
      <c r="HV827" s="3"/>
      <c r="HX827" s="432"/>
      <c r="HY827" s="27"/>
      <c r="HZ827" s="27"/>
      <c r="IA827" s="27"/>
      <c r="IB827" s="27"/>
      <c r="IC827" s="27"/>
      <c r="ID827" s="27"/>
      <c r="IE827" s="27"/>
      <c r="IF827" s="27"/>
      <c r="IG827" s="432"/>
      <c r="IH827" s="432"/>
      <c r="II827" s="432"/>
      <c r="IJ827" s="432"/>
      <c r="IK827" s="432"/>
      <c r="IL827" s="432"/>
      <c r="IM827" s="432"/>
      <c r="IN827" s="432"/>
      <c r="IO827" s="432"/>
      <c r="IP827" s="432"/>
      <c r="IQ827" s="432"/>
      <c r="IR827" s="432"/>
      <c r="IS827" s="432"/>
      <c r="IT827" s="432"/>
      <c r="IU827" s="432"/>
      <c r="IV827" s="432"/>
      <c r="IW827" s="432"/>
      <c r="IX827" s="432"/>
      <c r="IY827" s="432"/>
      <c r="IZ827" s="432"/>
      <c r="JA827" s="432"/>
      <c r="JB827" s="432"/>
      <c r="JC827" s="432"/>
      <c r="JD827" s="432"/>
      <c r="JE827" s="432"/>
      <c r="JF827" s="432"/>
      <c r="JG827" s="432"/>
      <c r="JH827" s="432"/>
      <c r="JI827" s="432"/>
      <c r="JJ827" s="432"/>
      <c r="JK827" s="432"/>
      <c r="JL827" s="432"/>
      <c r="JM827" s="432"/>
      <c r="JN827" s="432"/>
      <c r="JO827" s="432"/>
      <c r="JP827" s="432"/>
      <c r="JQ827" s="432"/>
      <c r="JR827" s="432"/>
      <c r="JS827" s="432"/>
      <c r="JT827" s="432"/>
      <c r="JU827" s="432"/>
    </row>
    <row r="828" spans="1:281" s="40" customFormat="1" ht="15" hidden="1" customHeight="1" x14ac:dyDescent="0.25">
      <c r="A828" s="432"/>
      <c r="B828" s="31"/>
      <c r="C828" s="31"/>
      <c r="D828" s="3"/>
      <c r="E828" s="31"/>
      <c r="F828" s="3"/>
      <c r="G828" s="122"/>
      <c r="I828" s="31"/>
      <c r="K828" s="9"/>
      <c r="M828" s="3"/>
      <c r="N828" s="41"/>
      <c r="P828" s="31"/>
      <c r="Q828" s="27"/>
      <c r="R828" s="31"/>
      <c r="T828" s="21"/>
      <c r="U828" s="21"/>
      <c r="V828" s="83"/>
      <c r="W828" s="83"/>
      <c r="X828" s="21"/>
      <c r="Y828" s="83"/>
      <c r="Z828" s="83"/>
      <c r="AA828" s="21"/>
      <c r="AB828" s="83"/>
      <c r="AC828" s="83"/>
      <c r="AD828" s="21"/>
      <c r="AE828" s="83"/>
      <c r="AF828" s="83"/>
      <c r="AG828" s="21"/>
      <c r="AH828" s="83"/>
      <c r="AI828" s="83"/>
      <c r="AJ828" s="21"/>
      <c r="AK828" s="83"/>
      <c r="AL828" s="83"/>
      <c r="AM828" s="21"/>
      <c r="AN828" s="83"/>
      <c r="AO828" s="83"/>
      <c r="AP828" s="21"/>
      <c r="AQ828" s="83"/>
      <c r="AR828" s="83"/>
      <c r="AS828" s="21"/>
      <c r="AT828" s="3"/>
      <c r="AU828" s="3"/>
      <c r="AV828" s="31"/>
      <c r="AW828" s="3"/>
      <c r="AX828" s="129"/>
      <c r="AY828" s="90"/>
      <c r="AZ828" s="6"/>
      <c r="BA828" s="10"/>
      <c r="BB828" s="10"/>
      <c r="BC828" s="6"/>
      <c r="BD828" s="10"/>
      <c r="BE828" s="10"/>
      <c r="BF828" s="122"/>
      <c r="BG828" s="10"/>
      <c r="BH828" s="32"/>
      <c r="BI828" s="129"/>
      <c r="BJ828" s="10"/>
      <c r="BK828" s="32"/>
      <c r="BL828" s="129"/>
      <c r="BM828" s="10"/>
      <c r="BN828" s="32"/>
      <c r="BO828" s="122"/>
      <c r="BP828" s="133"/>
      <c r="BQ828" s="12"/>
      <c r="BR828" s="3"/>
      <c r="BS828" s="3"/>
      <c r="BU828" s="122"/>
      <c r="BV828" s="3"/>
      <c r="BW828" s="31"/>
      <c r="BX828" s="122"/>
      <c r="BY828" s="3"/>
      <c r="CA828" s="122"/>
      <c r="CB828" s="3"/>
      <c r="CD828" s="122"/>
      <c r="CF828" s="32"/>
      <c r="CH828" s="255"/>
      <c r="CI828" s="32"/>
      <c r="CK828" s="434"/>
      <c r="CM828" s="122"/>
      <c r="CN828" s="255"/>
      <c r="CO828" s="255"/>
      <c r="CP828" s="255"/>
      <c r="CQ828" s="739"/>
      <c r="CR828" s="255"/>
      <c r="CS828" s="434"/>
      <c r="CT828" s="255"/>
      <c r="CU828" s="255"/>
      <c r="CV828" s="255"/>
      <c r="CW828" s="10"/>
      <c r="CX828" s="255"/>
      <c r="CY828" s="255"/>
      <c r="CZ828" s="255"/>
      <c r="DA828" s="255"/>
      <c r="DB828" s="255"/>
      <c r="DC828" s="255"/>
      <c r="DD828" s="255"/>
      <c r="DE828" s="255"/>
      <c r="DF828" s="255"/>
      <c r="DG828" s="255"/>
      <c r="DH828" s="255"/>
      <c r="DI828" s="255"/>
      <c r="DJ828" s="255"/>
      <c r="DK828" s="255"/>
      <c r="DL828" s="255"/>
      <c r="DM828" s="255"/>
      <c r="DN828" s="255"/>
      <c r="DO828" s="255"/>
      <c r="DP828" s="255"/>
      <c r="DQ828" s="255"/>
      <c r="DR828" s="255"/>
      <c r="DS828" s="255"/>
      <c r="DT828" s="255"/>
      <c r="DU828" s="255"/>
      <c r="DV828" s="255"/>
      <c r="DW828" s="255"/>
      <c r="DX828" s="255"/>
      <c r="DY828" s="255"/>
      <c r="DZ828" s="255"/>
      <c r="EA828" s="255"/>
      <c r="EB828" s="255"/>
      <c r="EC828" s="255"/>
      <c r="ED828" s="255"/>
      <c r="EE828" s="255"/>
      <c r="EF828" s="255"/>
      <c r="EG828" s="255"/>
      <c r="EH828" s="255"/>
      <c r="EI828" s="255"/>
      <c r="EJ828" s="255"/>
      <c r="EK828" s="255"/>
      <c r="EL828" s="255"/>
      <c r="EM828" s="255"/>
      <c r="EN828" s="255"/>
      <c r="EO828" s="255"/>
      <c r="EP828" s="255"/>
      <c r="EQ828" s="255"/>
      <c r="ER828" s="255"/>
      <c r="ES828" s="255"/>
      <c r="ET828" s="255"/>
      <c r="EU828" s="255"/>
      <c r="EV828" s="255"/>
      <c r="EW828" s="255"/>
      <c r="EX828" s="255"/>
      <c r="EY828" s="255"/>
      <c r="EZ828" s="255"/>
      <c r="FA828" s="255"/>
      <c r="FB828" s="255"/>
      <c r="FC828" s="255"/>
      <c r="FD828" s="255"/>
      <c r="FE828" s="255"/>
      <c r="FF828" s="255"/>
      <c r="FG828" s="255"/>
      <c r="FH828" s="241"/>
      <c r="FI828" s="436"/>
      <c r="FJ828" s="668"/>
      <c r="FK828" s="668"/>
      <c r="FL828" s="668"/>
      <c r="FM828" s="668"/>
      <c r="FN828" s="668"/>
      <c r="FO828" s="668"/>
      <c r="FP828" s="668"/>
      <c r="FQ828" s="668"/>
      <c r="FR828" s="668"/>
      <c r="FS828" s="433"/>
      <c r="FT828" s="433"/>
      <c r="FU828" s="433"/>
      <c r="FV828" s="433"/>
      <c r="FW828" s="433"/>
      <c r="FX828" s="433"/>
      <c r="FY828" s="433"/>
      <c r="FZ828" s="433"/>
      <c r="GA828" s="433"/>
      <c r="GB828" s="433"/>
      <c r="GC828" s="433"/>
      <c r="GD828" s="433"/>
      <c r="GE828" s="433"/>
      <c r="GF828" s="433"/>
      <c r="GG828" s="255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436"/>
      <c r="HJ828" s="65"/>
      <c r="HK828" s="436"/>
      <c r="HL828" s="37"/>
      <c r="HM828" s="65"/>
      <c r="HN828" s="436"/>
      <c r="HO828" s="120"/>
      <c r="HP828" s="3"/>
      <c r="HQ828" s="436"/>
      <c r="HR828" s="8"/>
      <c r="HS828" s="31"/>
      <c r="HT828" s="3"/>
      <c r="HU828" s="3"/>
      <c r="HV828" s="3"/>
      <c r="HX828" s="432"/>
      <c r="HY828" s="27"/>
      <c r="HZ828" s="27"/>
      <c r="IA828" s="27"/>
      <c r="IB828" s="27"/>
      <c r="IC828" s="27"/>
      <c r="ID828" s="27"/>
      <c r="IE828" s="27"/>
      <c r="IF828" s="27"/>
      <c r="IG828" s="432"/>
      <c r="IH828" s="432"/>
      <c r="II828" s="432"/>
      <c r="IJ828" s="432"/>
      <c r="IK828" s="432"/>
      <c r="IL828" s="432"/>
      <c r="IM828" s="432"/>
      <c r="IN828" s="432"/>
      <c r="IO828" s="432"/>
      <c r="IP828" s="432"/>
      <c r="IQ828" s="432"/>
      <c r="IR828" s="432"/>
      <c r="IS828" s="432"/>
      <c r="IT828" s="432"/>
      <c r="IU828" s="432"/>
      <c r="IV828" s="432"/>
      <c r="IW828" s="432"/>
      <c r="IX828" s="432"/>
      <c r="IY828" s="432"/>
      <c r="IZ828" s="432"/>
      <c r="JA828" s="432"/>
      <c r="JB828" s="432"/>
      <c r="JC828" s="432"/>
      <c r="JD828" s="432"/>
      <c r="JE828" s="432"/>
      <c r="JF828" s="432"/>
      <c r="JG828" s="432"/>
      <c r="JH828" s="432"/>
      <c r="JI828" s="432"/>
      <c r="JJ828" s="432"/>
      <c r="JK828" s="432"/>
      <c r="JL828" s="432"/>
      <c r="JM828" s="432"/>
      <c r="JN828" s="432"/>
      <c r="JO828" s="432"/>
      <c r="JP828" s="432"/>
      <c r="JQ828" s="432"/>
      <c r="JR828" s="432"/>
      <c r="JS828" s="432"/>
      <c r="JT828" s="432"/>
      <c r="JU828" s="432"/>
    </row>
    <row r="829" spans="1:281" s="40" customFormat="1" ht="15" hidden="1" customHeight="1" x14ac:dyDescent="0.25">
      <c r="A829" s="432"/>
      <c r="B829" s="31"/>
      <c r="C829" s="31"/>
      <c r="D829" s="3"/>
      <c r="E829" s="31"/>
      <c r="F829" s="3"/>
      <c r="G829" s="122"/>
      <c r="I829" s="31"/>
      <c r="K829" s="9"/>
      <c r="M829" s="3"/>
      <c r="N829" s="41"/>
      <c r="P829" s="31"/>
      <c r="Q829" s="27"/>
      <c r="R829" s="31"/>
      <c r="T829" s="21"/>
      <c r="U829" s="21"/>
      <c r="V829" s="83"/>
      <c r="W829" s="83"/>
      <c r="X829" s="21"/>
      <c r="Y829" s="83"/>
      <c r="Z829" s="83"/>
      <c r="AA829" s="21"/>
      <c r="AB829" s="83"/>
      <c r="AC829" s="83"/>
      <c r="AD829" s="21"/>
      <c r="AE829" s="83"/>
      <c r="AF829" s="83"/>
      <c r="AG829" s="21"/>
      <c r="AH829" s="83"/>
      <c r="AI829" s="83"/>
      <c r="AJ829" s="21"/>
      <c r="AK829" s="83"/>
      <c r="AL829" s="83"/>
      <c r="AM829" s="21"/>
      <c r="AN829" s="83"/>
      <c r="AO829" s="83"/>
      <c r="AP829" s="21"/>
      <c r="AQ829" s="83"/>
      <c r="AR829" s="83"/>
      <c r="AS829" s="21"/>
      <c r="AT829" s="3"/>
      <c r="AU829" s="3"/>
      <c r="AV829" s="31"/>
      <c r="AW829" s="3"/>
      <c r="AX829" s="129"/>
      <c r="AY829" s="90"/>
      <c r="AZ829" s="6"/>
      <c r="BA829" s="10"/>
      <c r="BB829" s="10"/>
      <c r="BC829" s="6"/>
      <c r="BD829" s="10"/>
      <c r="BE829" s="10"/>
      <c r="BF829" s="122"/>
      <c r="BG829" s="10"/>
      <c r="BH829" s="32"/>
      <c r="BI829" s="129"/>
      <c r="BJ829" s="10"/>
      <c r="BK829" s="32"/>
      <c r="BL829" s="129"/>
      <c r="BM829" s="10"/>
      <c r="BN829" s="32"/>
      <c r="BO829" s="122"/>
      <c r="BP829" s="133"/>
      <c r="BQ829" s="12"/>
      <c r="BR829" s="3"/>
      <c r="BS829" s="3"/>
      <c r="BU829" s="122"/>
      <c r="BV829" s="3"/>
      <c r="BW829" s="31"/>
      <c r="BX829" s="122"/>
      <c r="BY829" s="3"/>
      <c r="CA829" s="122"/>
      <c r="CB829" s="3"/>
      <c r="CD829" s="122"/>
      <c r="CF829" s="32"/>
      <c r="CH829" s="255"/>
      <c r="CI829" s="32"/>
      <c r="CK829" s="434"/>
      <c r="CM829" s="122"/>
      <c r="CN829" s="255"/>
      <c r="CO829" s="255"/>
      <c r="CP829" s="255"/>
      <c r="CQ829" s="739"/>
      <c r="CR829" s="255"/>
      <c r="CS829" s="434"/>
      <c r="CT829" s="255"/>
      <c r="CU829" s="255"/>
      <c r="CV829" s="255"/>
      <c r="CW829" s="10"/>
      <c r="CX829" s="255"/>
      <c r="CY829" s="255"/>
      <c r="CZ829" s="255"/>
      <c r="DA829" s="255"/>
      <c r="DB829" s="255"/>
      <c r="DC829" s="255"/>
      <c r="DD829" s="255"/>
      <c r="DE829" s="255"/>
      <c r="DF829" s="255"/>
      <c r="DG829" s="255"/>
      <c r="DH829" s="255"/>
      <c r="DI829" s="255"/>
      <c r="DJ829" s="255"/>
      <c r="DK829" s="255"/>
      <c r="DL829" s="255"/>
      <c r="DM829" s="255"/>
      <c r="DN829" s="255"/>
      <c r="DO829" s="255"/>
      <c r="DP829" s="255"/>
      <c r="DQ829" s="255"/>
      <c r="DR829" s="255"/>
      <c r="DS829" s="255"/>
      <c r="DT829" s="255"/>
      <c r="DU829" s="255"/>
      <c r="DV829" s="255"/>
      <c r="DW829" s="255"/>
      <c r="DX829" s="255"/>
      <c r="DY829" s="255"/>
      <c r="DZ829" s="255"/>
      <c r="EA829" s="255"/>
      <c r="EB829" s="255"/>
      <c r="EC829" s="255"/>
      <c r="ED829" s="255"/>
      <c r="EE829" s="255"/>
      <c r="EF829" s="255"/>
      <c r="EG829" s="255"/>
      <c r="EH829" s="255"/>
      <c r="EI829" s="255"/>
      <c r="EJ829" s="255"/>
      <c r="EK829" s="255"/>
      <c r="EL829" s="255"/>
      <c r="EM829" s="255"/>
      <c r="EN829" s="255"/>
      <c r="EO829" s="255"/>
      <c r="EP829" s="255"/>
      <c r="EQ829" s="255"/>
      <c r="ER829" s="255"/>
      <c r="ES829" s="255"/>
      <c r="ET829" s="255"/>
      <c r="EU829" s="255"/>
      <c r="EV829" s="255"/>
      <c r="EW829" s="255"/>
      <c r="EX829" s="255"/>
      <c r="EY829" s="255"/>
      <c r="EZ829" s="255"/>
      <c r="FA829" s="255"/>
      <c r="FB829" s="255"/>
      <c r="FC829" s="255"/>
      <c r="FD829" s="255"/>
      <c r="FE829" s="255"/>
      <c r="FF829" s="255"/>
      <c r="FG829" s="255"/>
      <c r="FH829" s="241"/>
      <c r="FI829" s="436"/>
      <c r="FJ829" s="668"/>
      <c r="FK829" s="668"/>
      <c r="FL829" s="668"/>
      <c r="FM829" s="668"/>
      <c r="FN829" s="668"/>
      <c r="FO829" s="668"/>
      <c r="FP829" s="668"/>
      <c r="FQ829" s="668"/>
      <c r="FR829" s="668"/>
      <c r="FS829" s="433"/>
      <c r="FT829" s="433"/>
      <c r="FU829" s="433"/>
      <c r="FV829" s="433"/>
      <c r="FW829" s="433"/>
      <c r="FX829" s="433"/>
      <c r="FY829" s="433"/>
      <c r="FZ829" s="433"/>
      <c r="GA829" s="433"/>
      <c r="GB829" s="433"/>
      <c r="GC829" s="433"/>
      <c r="GD829" s="433"/>
      <c r="GE829" s="433"/>
      <c r="GF829" s="433"/>
      <c r="GG829" s="255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436"/>
      <c r="HJ829" s="65"/>
      <c r="HK829" s="436"/>
      <c r="HL829" s="37"/>
      <c r="HM829" s="65"/>
      <c r="HN829" s="436"/>
      <c r="HO829" s="120"/>
      <c r="HP829" s="3"/>
      <c r="HQ829" s="436"/>
      <c r="HR829" s="8"/>
      <c r="HS829" s="31"/>
      <c r="HT829" s="3"/>
      <c r="HU829" s="3"/>
      <c r="HV829" s="3"/>
      <c r="HX829" s="432"/>
      <c r="HY829" s="27"/>
      <c r="HZ829" s="27"/>
      <c r="IA829" s="27"/>
      <c r="IB829" s="27"/>
      <c r="IC829" s="27"/>
      <c r="ID829" s="27"/>
      <c r="IE829" s="27"/>
      <c r="IF829" s="27"/>
      <c r="IG829" s="432"/>
      <c r="IH829" s="432"/>
      <c r="II829" s="432"/>
      <c r="IJ829" s="432"/>
      <c r="IK829" s="432"/>
      <c r="IL829" s="432"/>
      <c r="IM829" s="432"/>
      <c r="IN829" s="432"/>
      <c r="IO829" s="432"/>
      <c r="IP829" s="432"/>
      <c r="IQ829" s="432"/>
      <c r="IR829" s="432"/>
      <c r="IS829" s="432"/>
      <c r="IT829" s="432"/>
      <c r="IU829" s="432"/>
      <c r="IV829" s="432"/>
      <c r="IW829" s="432"/>
      <c r="IX829" s="432"/>
      <c r="IY829" s="432"/>
      <c r="IZ829" s="432"/>
      <c r="JA829" s="432"/>
      <c r="JB829" s="432"/>
      <c r="JC829" s="432"/>
      <c r="JD829" s="432"/>
      <c r="JE829" s="432"/>
      <c r="JF829" s="432"/>
      <c r="JG829" s="432"/>
      <c r="JH829" s="432"/>
      <c r="JI829" s="432"/>
      <c r="JJ829" s="432"/>
      <c r="JK829" s="432"/>
      <c r="JL829" s="432"/>
      <c r="JM829" s="432"/>
      <c r="JN829" s="432"/>
      <c r="JO829" s="432"/>
      <c r="JP829" s="432"/>
      <c r="JQ829" s="432"/>
      <c r="JR829" s="432"/>
      <c r="JS829" s="432"/>
      <c r="JT829" s="432"/>
      <c r="JU829" s="432"/>
    </row>
    <row r="830" spans="1:281" s="40" customFormat="1" ht="15" hidden="1" customHeight="1" x14ac:dyDescent="0.25">
      <c r="A830" s="432"/>
      <c r="B830" s="31"/>
      <c r="C830" s="31"/>
      <c r="D830" s="3"/>
      <c r="E830" s="31"/>
      <c r="F830" s="3"/>
      <c r="G830" s="122"/>
      <c r="I830" s="31"/>
      <c r="K830" s="9"/>
      <c r="M830" s="3"/>
      <c r="N830" s="41"/>
      <c r="P830" s="31"/>
      <c r="Q830" s="27"/>
      <c r="R830" s="31"/>
      <c r="T830" s="21"/>
      <c r="U830" s="21"/>
      <c r="V830" s="83"/>
      <c r="W830" s="83"/>
      <c r="X830" s="21"/>
      <c r="Y830" s="83"/>
      <c r="Z830" s="83"/>
      <c r="AA830" s="21"/>
      <c r="AB830" s="83"/>
      <c r="AC830" s="83"/>
      <c r="AD830" s="21"/>
      <c r="AE830" s="83"/>
      <c r="AF830" s="83"/>
      <c r="AG830" s="21"/>
      <c r="AH830" s="83"/>
      <c r="AI830" s="83"/>
      <c r="AJ830" s="21"/>
      <c r="AK830" s="83"/>
      <c r="AL830" s="83"/>
      <c r="AM830" s="21"/>
      <c r="AN830" s="83"/>
      <c r="AO830" s="83"/>
      <c r="AP830" s="21"/>
      <c r="AQ830" s="83"/>
      <c r="AR830" s="83"/>
      <c r="AS830" s="21"/>
      <c r="AT830" s="3"/>
      <c r="AU830" s="3"/>
      <c r="AV830" s="31"/>
      <c r="AW830" s="3"/>
      <c r="AX830" s="129"/>
      <c r="AY830" s="90"/>
      <c r="AZ830" s="6"/>
      <c r="BA830" s="10"/>
      <c r="BB830" s="10"/>
      <c r="BC830" s="6"/>
      <c r="BD830" s="10"/>
      <c r="BE830" s="10"/>
      <c r="BF830" s="122"/>
      <c r="BG830" s="10"/>
      <c r="BH830" s="32"/>
      <c r="BI830" s="129"/>
      <c r="BJ830" s="10"/>
      <c r="BK830" s="32"/>
      <c r="BL830" s="129"/>
      <c r="BM830" s="10"/>
      <c r="BN830" s="32"/>
      <c r="BO830" s="122"/>
      <c r="BP830" s="133"/>
      <c r="BQ830" s="12"/>
      <c r="BR830" s="3"/>
      <c r="BS830" s="3"/>
      <c r="BU830" s="122"/>
      <c r="BV830" s="3"/>
      <c r="BW830" s="31"/>
      <c r="BX830" s="122"/>
      <c r="BY830" s="3"/>
      <c r="CA830" s="122"/>
      <c r="CB830" s="3"/>
      <c r="CD830" s="122"/>
      <c r="CF830" s="32"/>
      <c r="CH830" s="255"/>
      <c r="CI830" s="32"/>
      <c r="CK830" s="434"/>
      <c r="CM830" s="122"/>
      <c r="CN830" s="255"/>
      <c r="CO830" s="255"/>
      <c r="CP830" s="255"/>
      <c r="CQ830" s="739"/>
      <c r="CR830" s="255"/>
      <c r="CS830" s="434"/>
      <c r="CT830" s="255"/>
      <c r="CU830" s="255"/>
      <c r="CV830" s="255"/>
      <c r="CW830" s="10"/>
      <c r="CX830" s="255"/>
      <c r="CY830" s="255"/>
      <c r="CZ830" s="255"/>
      <c r="DA830" s="255"/>
      <c r="DB830" s="255"/>
      <c r="DC830" s="255"/>
      <c r="DD830" s="255"/>
      <c r="DE830" s="255"/>
      <c r="DF830" s="255"/>
      <c r="DG830" s="255"/>
      <c r="DH830" s="255"/>
      <c r="DI830" s="255"/>
      <c r="DJ830" s="255"/>
      <c r="DK830" s="255"/>
      <c r="DL830" s="255"/>
      <c r="DM830" s="255"/>
      <c r="DN830" s="255"/>
      <c r="DO830" s="255"/>
      <c r="DP830" s="255"/>
      <c r="DQ830" s="255"/>
      <c r="DR830" s="255"/>
      <c r="DS830" s="255"/>
      <c r="DT830" s="255"/>
      <c r="DU830" s="255"/>
      <c r="DV830" s="255"/>
      <c r="DW830" s="255"/>
      <c r="DX830" s="255"/>
      <c r="DY830" s="255"/>
      <c r="DZ830" s="255"/>
      <c r="EA830" s="255"/>
      <c r="EB830" s="255"/>
      <c r="EC830" s="255"/>
      <c r="ED830" s="255"/>
      <c r="EE830" s="255"/>
      <c r="EF830" s="255"/>
      <c r="EG830" s="255"/>
      <c r="EH830" s="255"/>
      <c r="EI830" s="255"/>
      <c r="EJ830" s="255"/>
      <c r="EK830" s="255"/>
      <c r="EL830" s="255"/>
      <c r="EM830" s="255"/>
      <c r="EN830" s="255"/>
      <c r="EO830" s="255"/>
      <c r="EP830" s="255"/>
      <c r="EQ830" s="255"/>
      <c r="ER830" s="255"/>
      <c r="ES830" s="255"/>
      <c r="ET830" s="255"/>
      <c r="EU830" s="255"/>
      <c r="EV830" s="255"/>
      <c r="EW830" s="255"/>
      <c r="EX830" s="255"/>
      <c r="EY830" s="255"/>
      <c r="EZ830" s="255"/>
      <c r="FA830" s="255"/>
      <c r="FB830" s="255"/>
      <c r="FC830" s="255"/>
      <c r="FD830" s="255"/>
      <c r="FE830" s="255"/>
      <c r="FF830" s="255"/>
      <c r="FG830" s="255"/>
      <c r="FH830" s="241"/>
      <c r="FI830" s="436"/>
      <c r="FJ830" s="668"/>
      <c r="FK830" s="668"/>
      <c r="FL830" s="668"/>
      <c r="FM830" s="668"/>
      <c r="FN830" s="668"/>
      <c r="FO830" s="668"/>
      <c r="FP830" s="668"/>
      <c r="FQ830" s="668"/>
      <c r="FR830" s="668"/>
      <c r="FS830" s="433"/>
      <c r="FT830" s="433"/>
      <c r="FU830" s="433"/>
      <c r="FV830" s="433"/>
      <c r="FW830" s="433"/>
      <c r="FX830" s="433"/>
      <c r="FY830" s="433"/>
      <c r="FZ830" s="433"/>
      <c r="GA830" s="433"/>
      <c r="GB830" s="433"/>
      <c r="GC830" s="433"/>
      <c r="GD830" s="433"/>
      <c r="GE830" s="433"/>
      <c r="GF830" s="433"/>
      <c r="GG830" s="255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436"/>
      <c r="HJ830" s="65"/>
      <c r="HK830" s="436"/>
      <c r="HL830" s="37"/>
      <c r="HM830" s="65"/>
      <c r="HN830" s="436"/>
      <c r="HO830" s="120"/>
      <c r="HP830" s="3"/>
      <c r="HQ830" s="436"/>
      <c r="HR830" s="8"/>
      <c r="HS830" s="31"/>
      <c r="HT830" s="3"/>
      <c r="HU830" s="3"/>
      <c r="HV830" s="3"/>
      <c r="HX830" s="432"/>
      <c r="HY830" s="27"/>
      <c r="HZ830" s="27"/>
      <c r="IA830" s="27"/>
      <c r="IB830" s="27"/>
      <c r="IC830" s="27"/>
      <c r="ID830" s="27"/>
      <c r="IE830" s="27"/>
      <c r="IF830" s="27"/>
      <c r="IG830" s="432"/>
      <c r="IH830" s="432"/>
      <c r="II830" s="432"/>
      <c r="IJ830" s="432"/>
      <c r="IK830" s="432"/>
      <c r="IL830" s="432"/>
      <c r="IM830" s="432"/>
      <c r="IN830" s="432"/>
      <c r="IO830" s="432"/>
      <c r="IP830" s="432"/>
      <c r="IQ830" s="432"/>
      <c r="IR830" s="432"/>
      <c r="IS830" s="432"/>
      <c r="IT830" s="432"/>
      <c r="IU830" s="432"/>
      <c r="IV830" s="432"/>
      <c r="IW830" s="432"/>
      <c r="IX830" s="432"/>
      <c r="IY830" s="432"/>
      <c r="IZ830" s="432"/>
      <c r="JA830" s="432"/>
      <c r="JB830" s="432"/>
      <c r="JC830" s="432"/>
      <c r="JD830" s="432"/>
      <c r="JE830" s="432"/>
      <c r="JF830" s="432"/>
      <c r="JG830" s="432"/>
      <c r="JH830" s="432"/>
      <c r="JI830" s="432"/>
      <c r="JJ830" s="432"/>
      <c r="JK830" s="432"/>
      <c r="JL830" s="432"/>
      <c r="JM830" s="432"/>
      <c r="JN830" s="432"/>
      <c r="JO830" s="432"/>
      <c r="JP830" s="432"/>
      <c r="JQ830" s="432"/>
      <c r="JR830" s="432"/>
      <c r="JS830" s="432"/>
      <c r="JT830" s="432"/>
      <c r="JU830" s="432"/>
    </row>
    <row r="831" spans="1:281" s="40" customFormat="1" ht="15" hidden="1" customHeight="1" x14ac:dyDescent="0.25">
      <c r="A831" s="432"/>
      <c r="B831" s="31"/>
      <c r="C831" s="31"/>
      <c r="D831" s="3"/>
      <c r="E831" s="31"/>
      <c r="F831" s="3"/>
      <c r="G831" s="122"/>
      <c r="I831" s="31"/>
      <c r="K831" s="9"/>
      <c r="M831" s="3"/>
      <c r="N831" s="41"/>
      <c r="P831" s="31"/>
      <c r="Q831" s="27"/>
      <c r="R831" s="31"/>
      <c r="T831" s="21"/>
      <c r="U831" s="21"/>
      <c r="V831" s="83"/>
      <c r="W831" s="83"/>
      <c r="X831" s="21"/>
      <c r="Y831" s="83"/>
      <c r="Z831" s="83"/>
      <c r="AA831" s="21"/>
      <c r="AB831" s="83"/>
      <c r="AC831" s="83"/>
      <c r="AD831" s="21"/>
      <c r="AE831" s="83"/>
      <c r="AF831" s="83"/>
      <c r="AG831" s="21"/>
      <c r="AH831" s="83"/>
      <c r="AI831" s="83"/>
      <c r="AJ831" s="21"/>
      <c r="AK831" s="83"/>
      <c r="AL831" s="83"/>
      <c r="AM831" s="21"/>
      <c r="AN831" s="83"/>
      <c r="AO831" s="83"/>
      <c r="AP831" s="21"/>
      <c r="AQ831" s="83"/>
      <c r="AR831" s="83"/>
      <c r="AS831" s="21"/>
      <c r="AT831" s="3"/>
      <c r="AU831" s="3"/>
      <c r="AV831" s="31"/>
      <c r="AW831" s="3"/>
      <c r="AX831" s="129"/>
      <c r="AY831" s="90"/>
      <c r="AZ831" s="6"/>
      <c r="BA831" s="10"/>
      <c r="BB831" s="10"/>
      <c r="BC831" s="6"/>
      <c r="BD831" s="10"/>
      <c r="BE831" s="10"/>
      <c r="BF831" s="122"/>
      <c r="BG831" s="10"/>
      <c r="BH831" s="32"/>
      <c r="BI831" s="129"/>
      <c r="BJ831" s="10"/>
      <c r="BK831" s="32"/>
      <c r="BL831" s="129"/>
      <c r="BM831" s="10"/>
      <c r="BN831" s="32"/>
      <c r="BO831" s="122"/>
      <c r="BP831" s="133"/>
      <c r="BQ831" s="12"/>
      <c r="BR831" s="3"/>
      <c r="BS831" s="3"/>
      <c r="BU831" s="122"/>
      <c r="BV831" s="3"/>
      <c r="BW831" s="31"/>
      <c r="BX831" s="122"/>
      <c r="BY831" s="3"/>
      <c r="CA831" s="122"/>
      <c r="CB831" s="3"/>
      <c r="CD831" s="122"/>
      <c r="CF831" s="32"/>
      <c r="CH831" s="255"/>
      <c r="CI831" s="32"/>
      <c r="CK831" s="434"/>
      <c r="CM831" s="122"/>
      <c r="CN831" s="255"/>
      <c r="CO831" s="255"/>
      <c r="CP831" s="255"/>
      <c r="CQ831" s="739"/>
      <c r="CR831" s="255"/>
      <c r="CS831" s="434"/>
      <c r="CT831" s="255"/>
      <c r="CU831" s="255"/>
      <c r="CV831" s="255"/>
      <c r="CW831" s="10"/>
      <c r="CX831" s="255"/>
      <c r="CY831" s="255"/>
      <c r="CZ831" s="255"/>
      <c r="DA831" s="255"/>
      <c r="DB831" s="255"/>
      <c r="DC831" s="255"/>
      <c r="DD831" s="255"/>
      <c r="DE831" s="255"/>
      <c r="DF831" s="255"/>
      <c r="DG831" s="255"/>
      <c r="DH831" s="255"/>
      <c r="DI831" s="255"/>
      <c r="DJ831" s="255"/>
      <c r="DK831" s="255"/>
      <c r="DL831" s="255"/>
      <c r="DM831" s="255"/>
      <c r="DN831" s="255"/>
      <c r="DO831" s="255"/>
      <c r="DP831" s="255"/>
      <c r="DQ831" s="255"/>
      <c r="DR831" s="255"/>
      <c r="DS831" s="255"/>
      <c r="DT831" s="255"/>
      <c r="DU831" s="255"/>
      <c r="DV831" s="255"/>
      <c r="DW831" s="255"/>
      <c r="DX831" s="255"/>
      <c r="DY831" s="255"/>
      <c r="DZ831" s="255"/>
      <c r="EA831" s="255"/>
      <c r="EB831" s="255"/>
      <c r="EC831" s="255"/>
      <c r="ED831" s="255"/>
      <c r="EE831" s="255"/>
      <c r="EF831" s="255"/>
      <c r="EG831" s="255"/>
      <c r="EH831" s="255"/>
      <c r="EI831" s="255"/>
      <c r="EJ831" s="255"/>
      <c r="EK831" s="255"/>
      <c r="EL831" s="255"/>
      <c r="EM831" s="255"/>
      <c r="EN831" s="255"/>
      <c r="EO831" s="255"/>
      <c r="EP831" s="255"/>
      <c r="EQ831" s="255"/>
      <c r="ER831" s="255"/>
      <c r="ES831" s="255"/>
      <c r="ET831" s="255"/>
      <c r="EU831" s="255"/>
      <c r="EV831" s="255"/>
      <c r="EW831" s="255"/>
      <c r="EX831" s="255"/>
      <c r="EY831" s="255"/>
      <c r="EZ831" s="255"/>
      <c r="FA831" s="255"/>
      <c r="FB831" s="255"/>
      <c r="FC831" s="255"/>
      <c r="FD831" s="255"/>
      <c r="FE831" s="255"/>
      <c r="FF831" s="255"/>
      <c r="FG831" s="255"/>
      <c r="FH831" s="241"/>
      <c r="FI831" s="436"/>
      <c r="FJ831" s="668"/>
      <c r="FK831" s="668"/>
      <c r="FL831" s="668"/>
      <c r="FM831" s="668"/>
      <c r="FN831" s="668"/>
      <c r="FO831" s="668"/>
      <c r="FP831" s="668"/>
      <c r="FQ831" s="668"/>
      <c r="FR831" s="668"/>
      <c r="FS831" s="433"/>
      <c r="FT831" s="433"/>
      <c r="FU831" s="433"/>
      <c r="FV831" s="433"/>
      <c r="FW831" s="433"/>
      <c r="FX831" s="433"/>
      <c r="FY831" s="433"/>
      <c r="FZ831" s="433"/>
      <c r="GA831" s="433"/>
      <c r="GB831" s="433"/>
      <c r="GC831" s="433"/>
      <c r="GD831" s="433"/>
      <c r="GE831" s="433"/>
      <c r="GF831" s="433"/>
      <c r="GG831" s="255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436"/>
      <c r="HJ831" s="65"/>
      <c r="HK831" s="436"/>
      <c r="HL831" s="37"/>
      <c r="HM831" s="65"/>
      <c r="HN831" s="436"/>
      <c r="HO831" s="120"/>
      <c r="HP831" s="3"/>
      <c r="HQ831" s="436"/>
      <c r="HR831" s="8"/>
      <c r="HS831" s="31"/>
      <c r="HT831" s="3"/>
      <c r="HU831" s="3"/>
      <c r="HV831" s="3"/>
      <c r="HX831" s="432"/>
      <c r="HY831" s="27"/>
      <c r="HZ831" s="27"/>
      <c r="IA831" s="27"/>
      <c r="IB831" s="27"/>
      <c r="IC831" s="27"/>
      <c r="ID831" s="27"/>
      <c r="IE831" s="27"/>
      <c r="IF831" s="27"/>
      <c r="IG831" s="432"/>
      <c r="IH831" s="432"/>
      <c r="II831" s="432"/>
      <c r="IJ831" s="432"/>
      <c r="IK831" s="432"/>
      <c r="IL831" s="432"/>
      <c r="IM831" s="432"/>
      <c r="IN831" s="432"/>
      <c r="IO831" s="432"/>
      <c r="IP831" s="432"/>
      <c r="IQ831" s="432"/>
      <c r="IR831" s="432"/>
      <c r="IS831" s="432"/>
      <c r="IT831" s="432"/>
      <c r="IU831" s="432"/>
      <c r="IV831" s="432"/>
      <c r="IW831" s="432"/>
      <c r="IX831" s="432"/>
      <c r="IY831" s="432"/>
      <c r="IZ831" s="432"/>
      <c r="JA831" s="432"/>
      <c r="JB831" s="432"/>
      <c r="JC831" s="432"/>
      <c r="JD831" s="432"/>
      <c r="JE831" s="432"/>
      <c r="JF831" s="432"/>
      <c r="JG831" s="432"/>
      <c r="JH831" s="432"/>
      <c r="JI831" s="432"/>
      <c r="JJ831" s="432"/>
      <c r="JK831" s="432"/>
      <c r="JL831" s="432"/>
      <c r="JM831" s="432"/>
      <c r="JN831" s="432"/>
      <c r="JO831" s="432"/>
      <c r="JP831" s="432"/>
      <c r="JQ831" s="432"/>
      <c r="JR831" s="432"/>
      <c r="JS831" s="432"/>
      <c r="JT831" s="432"/>
      <c r="JU831" s="432"/>
    </row>
    <row r="832" spans="1:281" s="40" customFormat="1" ht="15" hidden="1" customHeight="1" x14ac:dyDescent="0.25">
      <c r="A832" s="432"/>
      <c r="B832" s="31"/>
      <c r="C832" s="31"/>
      <c r="D832" s="3"/>
      <c r="E832" s="31"/>
      <c r="F832" s="3"/>
      <c r="G832" s="122"/>
      <c r="I832" s="31"/>
      <c r="K832" s="9"/>
      <c r="M832" s="3"/>
      <c r="N832" s="41"/>
      <c r="P832" s="31"/>
      <c r="Q832" s="27"/>
      <c r="R832" s="31"/>
      <c r="T832" s="21"/>
      <c r="U832" s="21"/>
      <c r="V832" s="83"/>
      <c r="W832" s="83"/>
      <c r="X832" s="21"/>
      <c r="Y832" s="83"/>
      <c r="Z832" s="83"/>
      <c r="AA832" s="21"/>
      <c r="AB832" s="83"/>
      <c r="AC832" s="83"/>
      <c r="AD832" s="21"/>
      <c r="AE832" s="83"/>
      <c r="AF832" s="83"/>
      <c r="AG832" s="21"/>
      <c r="AH832" s="83"/>
      <c r="AI832" s="83"/>
      <c r="AJ832" s="21"/>
      <c r="AK832" s="83"/>
      <c r="AL832" s="83"/>
      <c r="AM832" s="21"/>
      <c r="AN832" s="83"/>
      <c r="AO832" s="83"/>
      <c r="AP832" s="21"/>
      <c r="AQ832" s="83"/>
      <c r="AR832" s="83"/>
      <c r="AS832" s="21"/>
      <c r="AT832" s="3"/>
      <c r="AU832" s="3"/>
      <c r="AV832" s="31"/>
      <c r="AW832" s="3"/>
      <c r="AX832" s="129"/>
      <c r="AY832" s="90"/>
      <c r="AZ832" s="6"/>
      <c r="BA832" s="10"/>
      <c r="BB832" s="10"/>
      <c r="BC832" s="6"/>
      <c r="BD832" s="10"/>
      <c r="BE832" s="10"/>
      <c r="BF832" s="122"/>
      <c r="BG832" s="10"/>
      <c r="BH832" s="32"/>
      <c r="BI832" s="129"/>
      <c r="BJ832" s="10"/>
      <c r="BK832" s="32"/>
      <c r="BL832" s="129"/>
      <c r="BM832" s="10"/>
      <c r="BN832" s="32"/>
      <c r="BO832" s="122"/>
      <c r="BP832" s="133"/>
      <c r="BQ832" s="12"/>
      <c r="BR832" s="3"/>
      <c r="BS832" s="3"/>
      <c r="BU832" s="122"/>
      <c r="BV832" s="3"/>
      <c r="BW832" s="31"/>
      <c r="BX832" s="122"/>
      <c r="BY832" s="3"/>
      <c r="CA832" s="122"/>
      <c r="CB832" s="3"/>
      <c r="CD832" s="122"/>
      <c r="CF832" s="32"/>
      <c r="CH832" s="255"/>
      <c r="CI832" s="32"/>
      <c r="CK832" s="434"/>
      <c r="CM832" s="122"/>
      <c r="CN832" s="255"/>
      <c r="CO832" s="255"/>
      <c r="CP832" s="255"/>
      <c r="CQ832" s="739"/>
      <c r="CR832" s="255"/>
      <c r="CS832" s="434"/>
      <c r="CT832" s="255"/>
      <c r="CU832" s="255"/>
      <c r="CV832" s="255"/>
      <c r="CW832" s="10"/>
      <c r="CX832" s="255"/>
      <c r="CY832" s="255"/>
      <c r="CZ832" s="255"/>
      <c r="DA832" s="255"/>
      <c r="DB832" s="255"/>
      <c r="DC832" s="255"/>
      <c r="DD832" s="255"/>
      <c r="DE832" s="255"/>
      <c r="DF832" s="255"/>
      <c r="DG832" s="255"/>
      <c r="DH832" s="255"/>
      <c r="DI832" s="255"/>
      <c r="DJ832" s="255"/>
      <c r="DK832" s="255"/>
      <c r="DL832" s="255"/>
      <c r="DM832" s="255"/>
      <c r="DN832" s="255"/>
      <c r="DO832" s="255"/>
      <c r="DP832" s="255"/>
      <c r="DQ832" s="255"/>
      <c r="DR832" s="255"/>
      <c r="DS832" s="255"/>
      <c r="DT832" s="255"/>
      <c r="DU832" s="255"/>
      <c r="DV832" s="255"/>
      <c r="DW832" s="255"/>
      <c r="DX832" s="255"/>
      <c r="DY832" s="255"/>
      <c r="DZ832" s="255"/>
      <c r="EA832" s="255"/>
      <c r="EB832" s="255"/>
      <c r="EC832" s="255"/>
      <c r="ED832" s="255"/>
      <c r="EE832" s="255"/>
      <c r="EF832" s="255"/>
      <c r="EG832" s="255"/>
      <c r="EH832" s="255"/>
      <c r="EI832" s="255"/>
      <c r="EJ832" s="255"/>
      <c r="EK832" s="255"/>
      <c r="EL832" s="255"/>
      <c r="EM832" s="255"/>
      <c r="EN832" s="255"/>
      <c r="EO832" s="255"/>
      <c r="EP832" s="255"/>
      <c r="EQ832" s="255"/>
      <c r="ER832" s="255"/>
      <c r="ES832" s="255"/>
      <c r="ET832" s="255"/>
      <c r="EU832" s="255"/>
      <c r="EV832" s="255"/>
      <c r="EW832" s="255"/>
      <c r="EX832" s="255"/>
      <c r="EY832" s="255"/>
      <c r="EZ832" s="255"/>
      <c r="FA832" s="255"/>
      <c r="FB832" s="255"/>
      <c r="FC832" s="255"/>
      <c r="FD832" s="255"/>
      <c r="FE832" s="255"/>
      <c r="FF832" s="255"/>
      <c r="FG832" s="255"/>
      <c r="FH832" s="241"/>
      <c r="FI832" s="436"/>
      <c r="FJ832" s="668"/>
      <c r="FK832" s="668"/>
      <c r="FL832" s="668"/>
      <c r="FM832" s="668"/>
      <c r="FN832" s="668"/>
      <c r="FO832" s="668"/>
      <c r="FP832" s="668"/>
      <c r="FQ832" s="668"/>
      <c r="FR832" s="668"/>
      <c r="FS832" s="433"/>
      <c r="FT832" s="433"/>
      <c r="FU832" s="433"/>
      <c r="FV832" s="433"/>
      <c r="FW832" s="433"/>
      <c r="FX832" s="433"/>
      <c r="FY832" s="433"/>
      <c r="FZ832" s="433"/>
      <c r="GA832" s="433"/>
      <c r="GB832" s="433"/>
      <c r="GC832" s="433"/>
      <c r="GD832" s="433"/>
      <c r="GE832" s="433"/>
      <c r="GF832" s="433"/>
      <c r="GG832" s="25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436"/>
      <c r="HJ832" s="65"/>
      <c r="HK832" s="436"/>
      <c r="HL832" s="37"/>
      <c r="HM832" s="65"/>
      <c r="HN832" s="436"/>
      <c r="HO832" s="120"/>
      <c r="HP832" s="3"/>
      <c r="HQ832" s="436"/>
      <c r="HR832" s="8"/>
      <c r="HS832" s="31"/>
      <c r="HT832" s="3"/>
      <c r="HU832" s="3"/>
      <c r="HV832" s="3"/>
      <c r="HX832" s="432"/>
      <c r="HY832" s="27"/>
      <c r="HZ832" s="27"/>
      <c r="IA832" s="27"/>
      <c r="IB832" s="27"/>
      <c r="IC832" s="27"/>
      <c r="ID832" s="27"/>
      <c r="IE832" s="27"/>
      <c r="IF832" s="27"/>
      <c r="IG832" s="432"/>
      <c r="IH832" s="432"/>
      <c r="II832" s="432"/>
      <c r="IJ832" s="432"/>
      <c r="IK832" s="432"/>
      <c r="IL832" s="432"/>
      <c r="IM832" s="432"/>
      <c r="IN832" s="432"/>
      <c r="IO832" s="432"/>
      <c r="IP832" s="432"/>
      <c r="IQ832" s="432"/>
      <c r="IR832" s="432"/>
      <c r="IS832" s="432"/>
      <c r="IT832" s="432"/>
      <c r="IU832" s="432"/>
      <c r="IV832" s="432"/>
      <c r="IW832" s="432"/>
      <c r="IX832" s="432"/>
      <c r="IY832" s="432"/>
      <c r="IZ832" s="432"/>
      <c r="JA832" s="432"/>
      <c r="JB832" s="432"/>
      <c r="JC832" s="432"/>
      <c r="JD832" s="432"/>
      <c r="JE832" s="432"/>
      <c r="JF832" s="432"/>
      <c r="JG832" s="432"/>
      <c r="JH832" s="432"/>
      <c r="JI832" s="432"/>
      <c r="JJ832" s="432"/>
      <c r="JK832" s="432"/>
      <c r="JL832" s="432"/>
      <c r="JM832" s="432"/>
      <c r="JN832" s="432"/>
      <c r="JO832" s="432"/>
      <c r="JP832" s="432"/>
      <c r="JQ832" s="432"/>
      <c r="JR832" s="432"/>
      <c r="JS832" s="432"/>
      <c r="JT832" s="432"/>
      <c r="JU832" s="432"/>
    </row>
    <row r="833" spans="1:281" s="40" customFormat="1" ht="15" hidden="1" customHeight="1" x14ac:dyDescent="0.25">
      <c r="A833" s="432"/>
      <c r="B833" s="31"/>
      <c r="C833" s="31"/>
      <c r="D833" s="3"/>
      <c r="E833" s="31"/>
      <c r="F833" s="3"/>
      <c r="G833" s="122"/>
      <c r="I833" s="31"/>
      <c r="K833" s="9"/>
      <c r="M833" s="3"/>
      <c r="N833" s="41"/>
      <c r="P833" s="31"/>
      <c r="Q833" s="27"/>
      <c r="R833" s="31"/>
      <c r="T833" s="21"/>
      <c r="U833" s="21"/>
      <c r="V833" s="83"/>
      <c r="W833" s="83"/>
      <c r="X833" s="21"/>
      <c r="Y833" s="83"/>
      <c r="Z833" s="83"/>
      <c r="AA833" s="21"/>
      <c r="AB833" s="83"/>
      <c r="AC833" s="83"/>
      <c r="AD833" s="21"/>
      <c r="AE833" s="83"/>
      <c r="AF833" s="83"/>
      <c r="AG833" s="21"/>
      <c r="AH833" s="83"/>
      <c r="AI833" s="83"/>
      <c r="AJ833" s="21"/>
      <c r="AK833" s="83"/>
      <c r="AL833" s="83"/>
      <c r="AM833" s="21"/>
      <c r="AN833" s="83"/>
      <c r="AO833" s="83"/>
      <c r="AP833" s="21"/>
      <c r="AQ833" s="83"/>
      <c r="AR833" s="83"/>
      <c r="AS833" s="21"/>
      <c r="AT833" s="3"/>
      <c r="AU833" s="3"/>
      <c r="AV833" s="31"/>
      <c r="AW833" s="3"/>
      <c r="AX833" s="129"/>
      <c r="AY833" s="90"/>
      <c r="AZ833" s="6"/>
      <c r="BA833" s="10"/>
      <c r="BB833" s="10"/>
      <c r="BC833" s="6"/>
      <c r="BD833" s="10"/>
      <c r="BE833" s="10"/>
      <c r="BF833" s="122"/>
      <c r="BG833" s="10"/>
      <c r="BH833" s="32"/>
      <c r="BI833" s="129"/>
      <c r="BJ833" s="10"/>
      <c r="BK833" s="32"/>
      <c r="BL833" s="129"/>
      <c r="BM833" s="10"/>
      <c r="BN833" s="32"/>
      <c r="BO833" s="122"/>
      <c r="BP833" s="133"/>
      <c r="BQ833" s="12"/>
      <c r="BR833" s="3"/>
      <c r="BS833" s="3"/>
      <c r="BU833" s="122"/>
      <c r="BV833" s="3"/>
      <c r="BW833" s="31"/>
      <c r="BX833" s="122"/>
      <c r="BY833" s="3"/>
      <c r="CA833" s="122"/>
      <c r="CB833" s="3"/>
      <c r="CD833" s="122"/>
      <c r="CF833" s="32"/>
      <c r="CH833" s="255"/>
      <c r="CI833" s="32"/>
      <c r="CK833" s="434"/>
      <c r="CM833" s="122"/>
      <c r="CN833" s="255"/>
      <c r="CO833" s="255"/>
      <c r="CP833" s="255"/>
      <c r="CQ833" s="739"/>
      <c r="CR833" s="255"/>
      <c r="CS833" s="434"/>
      <c r="CT833" s="255"/>
      <c r="CU833" s="255"/>
      <c r="CV833" s="255"/>
      <c r="CW833" s="10"/>
      <c r="CX833" s="255"/>
      <c r="CY833" s="255"/>
      <c r="CZ833" s="255"/>
      <c r="DA833" s="255"/>
      <c r="DB833" s="255"/>
      <c r="DC833" s="255"/>
      <c r="DD833" s="255"/>
      <c r="DE833" s="255"/>
      <c r="DF833" s="255"/>
      <c r="DG833" s="255"/>
      <c r="DH833" s="255"/>
      <c r="DI833" s="255"/>
      <c r="DJ833" s="255"/>
      <c r="DK833" s="255"/>
      <c r="DL833" s="255"/>
      <c r="DM833" s="255"/>
      <c r="DN833" s="255"/>
      <c r="DO833" s="255"/>
      <c r="DP833" s="255"/>
      <c r="DQ833" s="255"/>
      <c r="DR833" s="255"/>
      <c r="DS833" s="255"/>
      <c r="DT833" s="255"/>
      <c r="DU833" s="255"/>
      <c r="DV833" s="255"/>
      <c r="DW833" s="255"/>
      <c r="DX833" s="255"/>
      <c r="DY833" s="255"/>
      <c r="DZ833" s="255"/>
      <c r="EA833" s="255"/>
      <c r="EB833" s="255"/>
      <c r="EC833" s="255"/>
      <c r="ED833" s="255"/>
      <c r="EE833" s="255"/>
      <c r="EF833" s="255"/>
      <c r="EG833" s="255"/>
      <c r="EH833" s="255"/>
      <c r="EI833" s="255"/>
      <c r="EJ833" s="255"/>
      <c r="EK833" s="255"/>
      <c r="EL833" s="255"/>
      <c r="EM833" s="255"/>
      <c r="EN833" s="255"/>
      <c r="EO833" s="255"/>
      <c r="EP833" s="255"/>
      <c r="EQ833" s="255"/>
      <c r="ER833" s="255"/>
      <c r="ES833" s="255"/>
      <c r="ET833" s="255"/>
      <c r="EU833" s="255"/>
      <c r="EV833" s="255"/>
      <c r="EW833" s="255"/>
      <c r="EX833" s="255"/>
      <c r="EY833" s="255"/>
      <c r="EZ833" s="255"/>
      <c r="FA833" s="255"/>
      <c r="FB833" s="255"/>
      <c r="FC833" s="255"/>
      <c r="FD833" s="255"/>
      <c r="FE833" s="255"/>
      <c r="FF833" s="255"/>
      <c r="FG833" s="255"/>
      <c r="FH833" s="241"/>
      <c r="FI833" s="436"/>
      <c r="FJ833" s="668"/>
      <c r="FK833" s="668"/>
      <c r="FL833" s="668"/>
      <c r="FM833" s="668"/>
      <c r="FN833" s="668"/>
      <c r="FO833" s="668"/>
      <c r="FP833" s="668"/>
      <c r="FQ833" s="668"/>
      <c r="FR833" s="668"/>
      <c r="FS833" s="433"/>
      <c r="FT833" s="433"/>
      <c r="FU833" s="433"/>
      <c r="FV833" s="433"/>
      <c r="FW833" s="433"/>
      <c r="FX833" s="433"/>
      <c r="FY833" s="433"/>
      <c r="FZ833" s="433"/>
      <c r="GA833" s="433"/>
      <c r="GB833" s="433"/>
      <c r="GC833" s="433"/>
      <c r="GD833" s="433"/>
      <c r="GE833" s="433"/>
      <c r="GF833" s="433"/>
      <c r="GG833" s="255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436"/>
      <c r="HJ833" s="65"/>
      <c r="HK833" s="436"/>
      <c r="HL833" s="37"/>
      <c r="HM833" s="65"/>
      <c r="HN833" s="436"/>
      <c r="HO833" s="120"/>
      <c r="HP833" s="3"/>
      <c r="HQ833" s="436"/>
      <c r="HR833" s="8"/>
      <c r="HS833" s="31"/>
      <c r="HT833" s="3"/>
      <c r="HU833" s="3"/>
      <c r="HV833" s="3"/>
      <c r="HX833" s="432"/>
      <c r="HY833" s="27"/>
      <c r="HZ833" s="27"/>
      <c r="IA833" s="27"/>
      <c r="IB833" s="27"/>
      <c r="IC833" s="27"/>
      <c r="ID833" s="27"/>
      <c r="IE833" s="27"/>
      <c r="IF833" s="27"/>
      <c r="IG833" s="432"/>
      <c r="IH833" s="432"/>
      <c r="II833" s="432"/>
      <c r="IJ833" s="432"/>
      <c r="IK833" s="432"/>
      <c r="IL833" s="432"/>
      <c r="IM833" s="432"/>
      <c r="IN833" s="432"/>
      <c r="IO833" s="432"/>
      <c r="IP833" s="432"/>
      <c r="IQ833" s="432"/>
      <c r="IR833" s="432"/>
      <c r="IS833" s="432"/>
      <c r="IT833" s="432"/>
      <c r="IU833" s="432"/>
      <c r="IV833" s="432"/>
      <c r="IW833" s="432"/>
      <c r="IX833" s="432"/>
      <c r="IY833" s="432"/>
      <c r="IZ833" s="432"/>
      <c r="JA833" s="432"/>
      <c r="JB833" s="432"/>
      <c r="JC833" s="432"/>
      <c r="JD833" s="432"/>
      <c r="JE833" s="432"/>
      <c r="JF833" s="432"/>
      <c r="JG833" s="432"/>
      <c r="JH833" s="432"/>
      <c r="JI833" s="432"/>
      <c r="JJ833" s="432"/>
      <c r="JK833" s="432"/>
      <c r="JL833" s="432"/>
      <c r="JM833" s="432"/>
      <c r="JN833" s="432"/>
      <c r="JO833" s="432"/>
      <c r="JP833" s="432"/>
      <c r="JQ833" s="432"/>
      <c r="JR833" s="432"/>
      <c r="JS833" s="432"/>
      <c r="JT833" s="432"/>
      <c r="JU833" s="432"/>
    </row>
    <row r="834" spans="1:281" s="40" customFormat="1" ht="15" hidden="1" customHeight="1" x14ac:dyDescent="0.25">
      <c r="A834" s="432"/>
      <c r="B834" s="31"/>
      <c r="C834" s="31"/>
      <c r="D834" s="3"/>
      <c r="E834" s="31"/>
      <c r="F834" s="3"/>
      <c r="G834" s="122"/>
      <c r="I834" s="31"/>
      <c r="K834" s="9"/>
      <c r="M834" s="3"/>
      <c r="N834" s="41"/>
      <c r="P834" s="31"/>
      <c r="Q834" s="27"/>
      <c r="R834" s="31"/>
      <c r="T834" s="21"/>
      <c r="U834" s="21"/>
      <c r="V834" s="83"/>
      <c r="W834" s="83"/>
      <c r="X834" s="21"/>
      <c r="Y834" s="83"/>
      <c r="Z834" s="83"/>
      <c r="AA834" s="21"/>
      <c r="AB834" s="83"/>
      <c r="AC834" s="83"/>
      <c r="AD834" s="21"/>
      <c r="AE834" s="83"/>
      <c r="AF834" s="83"/>
      <c r="AG834" s="21"/>
      <c r="AH834" s="83"/>
      <c r="AI834" s="83"/>
      <c r="AJ834" s="21"/>
      <c r="AK834" s="83"/>
      <c r="AL834" s="83"/>
      <c r="AM834" s="21"/>
      <c r="AN834" s="83"/>
      <c r="AO834" s="83"/>
      <c r="AP834" s="21"/>
      <c r="AQ834" s="83"/>
      <c r="AR834" s="83"/>
      <c r="AS834" s="21"/>
      <c r="AT834" s="3"/>
      <c r="AU834" s="3"/>
      <c r="AV834" s="31"/>
      <c r="AW834" s="3"/>
      <c r="AX834" s="129"/>
      <c r="AY834" s="90"/>
      <c r="AZ834" s="6"/>
      <c r="BA834" s="10"/>
      <c r="BB834" s="10"/>
      <c r="BC834" s="6"/>
      <c r="BD834" s="10"/>
      <c r="BE834" s="10"/>
      <c r="BF834" s="122"/>
      <c r="BG834" s="10"/>
      <c r="BH834" s="32"/>
      <c r="BI834" s="129"/>
      <c r="BJ834" s="10"/>
      <c r="BK834" s="32"/>
      <c r="BL834" s="129"/>
      <c r="BM834" s="10"/>
      <c r="BN834" s="32"/>
      <c r="BO834" s="122"/>
      <c r="BP834" s="133"/>
      <c r="BQ834" s="12"/>
      <c r="BR834" s="3"/>
      <c r="BS834" s="3"/>
      <c r="BU834" s="122"/>
      <c r="BV834" s="3"/>
      <c r="BW834" s="31"/>
      <c r="BX834" s="122"/>
      <c r="BY834" s="3"/>
      <c r="CA834" s="122"/>
      <c r="CB834" s="3"/>
      <c r="CD834" s="122"/>
      <c r="CF834" s="32"/>
      <c r="CH834" s="255"/>
      <c r="CI834" s="32"/>
      <c r="CK834" s="434"/>
      <c r="CM834" s="122"/>
      <c r="CN834" s="255"/>
      <c r="CO834" s="255"/>
      <c r="CP834" s="255"/>
      <c r="CQ834" s="739"/>
      <c r="CR834" s="255"/>
      <c r="CS834" s="434"/>
      <c r="CT834" s="255"/>
      <c r="CU834" s="255"/>
      <c r="CV834" s="255"/>
      <c r="CW834" s="10"/>
      <c r="CX834" s="255"/>
      <c r="CY834" s="255"/>
      <c r="CZ834" s="255"/>
      <c r="DA834" s="255"/>
      <c r="DB834" s="255"/>
      <c r="DC834" s="255"/>
      <c r="DD834" s="255"/>
      <c r="DE834" s="255"/>
      <c r="DF834" s="255"/>
      <c r="DG834" s="255"/>
      <c r="DH834" s="255"/>
      <c r="DI834" s="255"/>
      <c r="DJ834" s="255"/>
      <c r="DK834" s="255"/>
      <c r="DL834" s="255"/>
      <c r="DM834" s="255"/>
      <c r="DN834" s="255"/>
      <c r="DO834" s="255"/>
      <c r="DP834" s="255"/>
      <c r="DQ834" s="255"/>
      <c r="DR834" s="255"/>
      <c r="DS834" s="255"/>
      <c r="DT834" s="255"/>
      <c r="DU834" s="255"/>
      <c r="DV834" s="255"/>
      <c r="DW834" s="255"/>
      <c r="DX834" s="255"/>
      <c r="DY834" s="255"/>
      <c r="DZ834" s="255"/>
      <c r="EA834" s="255"/>
      <c r="EB834" s="255"/>
      <c r="EC834" s="255"/>
      <c r="ED834" s="255"/>
      <c r="EE834" s="255"/>
      <c r="EF834" s="255"/>
      <c r="EG834" s="255"/>
      <c r="EH834" s="255"/>
      <c r="EI834" s="255"/>
      <c r="EJ834" s="255"/>
      <c r="EK834" s="255"/>
      <c r="EL834" s="255"/>
      <c r="EM834" s="255"/>
      <c r="EN834" s="255"/>
      <c r="EO834" s="255"/>
      <c r="EP834" s="255"/>
      <c r="EQ834" s="255"/>
      <c r="ER834" s="255"/>
      <c r="ES834" s="255"/>
      <c r="ET834" s="255"/>
      <c r="EU834" s="255"/>
      <c r="EV834" s="255"/>
      <c r="EW834" s="255"/>
      <c r="EX834" s="255"/>
      <c r="EY834" s="255"/>
      <c r="EZ834" s="255"/>
      <c r="FA834" s="255"/>
      <c r="FB834" s="255"/>
      <c r="FC834" s="255"/>
      <c r="FD834" s="255"/>
      <c r="FE834" s="255"/>
      <c r="FF834" s="255"/>
      <c r="FG834" s="255"/>
      <c r="FH834" s="241"/>
      <c r="FI834" s="436"/>
      <c r="FJ834" s="668"/>
      <c r="FK834" s="668"/>
      <c r="FL834" s="668"/>
      <c r="FM834" s="668"/>
      <c r="FN834" s="668"/>
      <c r="FO834" s="668"/>
      <c r="FP834" s="668"/>
      <c r="FQ834" s="668"/>
      <c r="FR834" s="668"/>
      <c r="FS834" s="433"/>
      <c r="FT834" s="433"/>
      <c r="FU834" s="433"/>
      <c r="FV834" s="433"/>
      <c r="FW834" s="433"/>
      <c r="FX834" s="433"/>
      <c r="FY834" s="433"/>
      <c r="FZ834" s="433"/>
      <c r="GA834" s="433"/>
      <c r="GB834" s="433"/>
      <c r="GC834" s="433"/>
      <c r="GD834" s="433"/>
      <c r="GE834" s="433"/>
      <c r="GF834" s="433"/>
      <c r="GG834" s="255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436"/>
      <c r="HJ834" s="65"/>
      <c r="HK834" s="436"/>
      <c r="HL834" s="37"/>
      <c r="HM834" s="65"/>
      <c r="HN834" s="436"/>
      <c r="HO834" s="120"/>
      <c r="HP834" s="3"/>
      <c r="HQ834" s="436"/>
      <c r="HR834" s="8"/>
      <c r="HS834" s="31"/>
      <c r="HT834" s="3"/>
      <c r="HU834" s="3"/>
      <c r="HV834" s="3"/>
      <c r="HX834" s="432"/>
      <c r="HY834" s="27"/>
      <c r="HZ834" s="27"/>
      <c r="IA834" s="27"/>
      <c r="IB834" s="27"/>
      <c r="IC834" s="27"/>
      <c r="ID834" s="27"/>
      <c r="IE834" s="27"/>
      <c r="IF834" s="27"/>
      <c r="IG834" s="432"/>
      <c r="IH834" s="432"/>
      <c r="II834" s="432"/>
      <c r="IJ834" s="432"/>
      <c r="IK834" s="432"/>
      <c r="IL834" s="432"/>
      <c r="IM834" s="432"/>
      <c r="IN834" s="432"/>
      <c r="IO834" s="432"/>
      <c r="IP834" s="432"/>
      <c r="IQ834" s="432"/>
      <c r="IR834" s="432"/>
      <c r="IS834" s="432"/>
      <c r="IT834" s="432"/>
      <c r="IU834" s="432"/>
      <c r="IV834" s="432"/>
      <c r="IW834" s="432"/>
      <c r="IX834" s="432"/>
      <c r="IY834" s="432"/>
      <c r="IZ834" s="432"/>
      <c r="JA834" s="432"/>
      <c r="JB834" s="432"/>
      <c r="JC834" s="432"/>
      <c r="JD834" s="432"/>
      <c r="JE834" s="432"/>
      <c r="JF834" s="432"/>
      <c r="JG834" s="432"/>
      <c r="JH834" s="432"/>
      <c r="JI834" s="432"/>
      <c r="JJ834" s="432"/>
      <c r="JK834" s="432"/>
      <c r="JL834" s="432"/>
      <c r="JM834" s="432"/>
      <c r="JN834" s="432"/>
      <c r="JO834" s="432"/>
      <c r="JP834" s="432"/>
      <c r="JQ834" s="432"/>
      <c r="JR834" s="432"/>
      <c r="JS834" s="432"/>
      <c r="JT834" s="432"/>
      <c r="JU834" s="432"/>
    </row>
    <row r="835" spans="1:281" s="40" customFormat="1" ht="15" hidden="1" customHeight="1" x14ac:dyDescent="0.25">
      <c r="A835" s="432"/>
      <c r="B835" s="31"/>
      <c r="C835" s="31"/>
      <c r="D835" s="3"/>
      <c r="E835" s="31"/>
      <c r="F835" s="3"/>
      <c r="G835" s="122"/>
      <c r="I835" s="31"/>
      <c r="K835" s="9"/>
      <c r="M835" s="3"/>
      <c r="N835" s="41"/>
      <c r="P835" s="31"/>
      <c r="Q835" s="27"/>
      <c r="R835" s="31"/>
      <c r="T835" s="21"/>
      <c r="U835" s="21"/>
      <c r="V835" s="83"/>
      <c r="W835" s="83"/>
      <c r="X835" s="21"/>
      <c r="Y835" s="83"/>
      <c r="Z835" s="83"/>
      <c r="AA835" s="21"/>
      <c r="AB835" s="83"/>
      <c r="AC835" s="83"/>
      <c r="AD835" s="21"/>
      <c r="AE835" s="83"/>
      <c r="AF835" s="83"/>
      <c r="AG835" s="21"/>
      <c r="AH835" s="83"/>
      <c r="AI835" s="83"/>
      <c r="AJ835" s="21"/>
      <c r="AK835" s="83"/>
      <c r="AL835" s="83"/>
      <c r="AM835" s="21"/>
      <c r="AN835" s="83"/>
      <c r="AO835" s="83"/>
      <c r="AP835" s="21"/>
      <c r="AQ835" s="83"/>
      <c r="AR835" s="83"/>
      <c r="AS835" s="21"/>
      <c r="AT835" s="3"/>
      <c r="AU835" s="3"/>
      <c r="AV835" s="31"/>
      <c r="AW835" s="3"/>
      <c r="AX835" s="129"/>
      <c r="AY835" s="90"/>
      <c r="AZ835" s="6"/>
      <c r="BA835" s="10"/>
      <c r="BB835" s="10"/>
      <c r="BC835" s="6"/>
      <c r="BD835" s="10"/>
      <c r="BE835" s="10"/>
      <c r="BF835" s="122"/>
      <c r="BG835" s="10"/>
      <c r="BH835" s="32"/>
      <c r="BI835" s="129"/>
      <c r="BJ835" s="10"/>
      <c r="BK835" s="32"/>
      <c r="BL835" s="129"/>
      <c r="BM835" s="10"/>
      <c r="BN835" s="32"/>
      <c r="BO835" s="122"/>
      <c r="BP835" s="133"/>
      <c r="BQ835" s="12"/>
      <c r="BR835" s="3"/>
      <c r="BS835" s="3"/>
      <c r="BU835" s="122"/>
      <c r="BV835" s="3"/>
      <c r="BW835" s="31"/>
      <c r="BX835" s="122"/>
      <c r="BY835" s="3"/>
      <c r="CA835" s="122"/>
      <c r="CB835" s="3"/>
      <c r="CD835" s="122"/>
      <c r="CF835" s="32"/>
      <c r="CH835" s="255"/>
      <c r="CI835" s="32"/>
      <c r="CK835" s="434"/>
      <c r="CM835" s="122"/>
      <c r="CN835" s="255"/>
      <c r="CO835" s="255"/>
      <c r="CP835" s="255"/>
      <c r="CQ835" s="739"/>
      <c r="CR835" s="255"/>
      <c r="CS835" s="434"/>
      <c r="CT835" s="255"/>
      <c r="CU835" s="255"/>
      <c r="CV835" s="255"/>
      <c r="CW835" s="10"/>
      <c r="CX835" s="255"/>
      <c r="CY835" s="255"/>
      <c r="CZ835" s="255"/>
      <c r="DA835" s="255"/>
      <c r="DB835" s="255"/>
      <c r="DC835" s="255"/>
      <c r="DD835" s="255"/>
      <c r="DE835" s="255"/>
      <c r="DF835" s="255"/>
      <c r="DG835" s="255"/>
      <c r="DH835" s="255"/>
      <c r="DI835" s="255"/>
      <c r="DJ835" s="255"/>
      <c r="DK835" s="255"/>
      <c r="DL835" s="255"/>
      <c r="DM835" s="255"/>
      <c r="DN835" s="255"/>
      <c r="DO835" s="255"/>
      <c r="DP835" s="255"/>
      <c r="DQ835" s="255"/>
      <c r="DR835" s="255"/>
      <c r="DS835" s="255"/>
      <c r="DT835" s="255"/>
      <c r="DU835" s="255"/>
      <c r="DV835" s="255"/>
      <c r="DW835" s="255"/>
      <c r="DX835" s="255"/>
      <c r="DY835" s="255"/>
      <c r="DZ835" s="255"/>
      <c r="EA835" s="255"/>
      <c r="EB835" s="255"/>
      <c r="EC835" s="255"/>
      <c r="ED835" s="255"/>
      <c r="EE835" s="255"/>
      <c r="EF835" s="255"/>
      <c r="EG835" s="255"/>
      <c r="EH835" s="255"/>
      <c r="EI835" s="255"/>
      <c r="EJ835" s="255"/>
      <c r="EK835" s="255"/>
      <c r="EL835" s="255"/>
      <c r="EM835" s="255"/>
      <c r="EN835" s="255"/>
      <c r="EO835" s="255"/>
      <c r="EP835" s="255"/>
      <c r="EQ835" s="255"/>
      <c r="ER835" s="255"/>
      <c r="ES835" s="255"/>
      <c r="ET835" s="255"/>
      <c r="EU835" s="255"/>
      <c r="EV835" s="255"/>
      <c r="EW835" s="255"/>
      <c r="EX835" s="255"/>
      <c r="EY835" s="255"/>
      <c r="EZ835" s="255"/>
      <c r="FA835" s="255"/>
      <c r="FB835" s="255"/>
      <c r="FC835" s="255"/>
      <c r="FD835" s="255"/>
      <c r="FE835" s="255"/>
      <c r="FF835" s="255"/>
      <c r="FG835" s="255"/>
      <c r="FH835" s="241"/>
      <c r="FI835" s="436"/>
      <c r="FJ835" s="668"/>
      <c r="FK835" s="668"/>
      <c r="FL835" s="668"/>
      <c r="FM835" s="668"/>
      <c r="FN835" s="668"/>
      <c r="FO835" s="668"/>
      <c r="FP835" s="668"/>
      <c r="FQ835" s="668"/>
      <c r="FR835" s="668"/>
      <c r="FS835" s="433"/>
      <c r="FT835" s="433"/>
      <c r="FU835" s="433"/>
      <c r="FV835" s="433"/>
      <c r="FW835" s="433"/>
      <c r="FX835" s="433"/>
      <c r="FY835" s="433"/>
      <c r="FZ835" s="433"/>
      <c r="GA835" s="433"/>
      <c r="GB835" s="433"/>
      <c r="GC835" s="433"/>
      <c r="GD835" s="433"/>
      <c r="GE835" s="433"/>
      <c r="GF835" s="433"/>
      <c r="GG835" s="255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436"/>
      <c r="HJ835" s="65"/>
      <c r="HK835" s="436"/>
      <c r="HL835" s="37"/>
      <c r="HM835" s="65"/>
      <c r="HN835" s="436"/>
      <c r="HO835" s="120"/>
      <c r="HP835" s="3"/>
      <c r="HQ835" s="436"/>
      <c r="HR835" s="8"/>
      <c r="HS835" s="31"/>
      <c r="HT835" s="3"/>
      <c r="HU835" s="3"/>
      <c r="HV835" s="3"/>
      <c r="HX835" s="432"/>
      <c r="HY835" s="27"/>
      <c r="HZ835" s="27"/>
      <c r="IA835" s="27"/>
      <c r="IB835" s="27"/>
      <c r="IC835" s="27"/>
      <c r="ID835" s="27"/>
      <c r="IE835" s="27"/>
      <c r="IF835" s="27"/>
      <c r="IG835" s="432"/>
      <c r="IH835" s="432"/>
      <c r="II835" s="432"/>
      <c r="IJ835" s="432"/>
      <c r="IK835" s="432"/>
      <c r="IL835" s="432"/>
      <c r="IM835" s="432"/>
      <c r="IN835" s="432"/>
      <c r="IO835" s="432"/>
      <c r="IP835" s="432"/>
      <c r="IQ835" s="432"/>
      <c r="IR835" s="432"/>
      <c r="IS835" s="432"/>
      <c r="IT835" s="432"/>
      <c r="IU835" s="432"/>
      <c r="IV835" s="432"/>
      <c r="IW835" s="432"/>
      <c r="IX835" s="432"/>
      <c r="IY835" s="432"/>
      <c r="IZ835" s="432"/>
      <c r="JA835" s="432"/>
      <c r="JB835" s="432"/>
      <c r="JC835" s="432"/>
      <c r="JD835" s="432"/>
      <c r="JE835" s="432"/>
      <c r="JF835" s="432"/>
      <c r="JG835" s="432"/>
      <c r="JH835" s="432"/>
      <c r="JI835" s="432"/>
      <c r="JJ835" s="432"/>
      <c r="JK835" s="432"/>
      <c r="JL835" s="432"/>
      <c r="JM835" s="432"/>
      <c r="JN835" s="432"/>
      <c r="JO835" s="432"/>
      <c r="JP835" s="432"/>
      <c r="JQ835" s="432"/>
      <c r="JR835" s="432"/>
      <c r="JS835" s="432"/>
      <c r="JT835" s="432"/>
      <c r="JU835" s="432"/>
    </row>
    <row r="836" spans="1:281" s="40" customFormat="1" ht="15" hidden="1" customHeight="1" x14ac:dyDescent="0.25">
      <c r="A836" s="432"/>
      <c r="B836" s="31"/>
      <c r="C836" s="31"/>
      <c r="D836" s="3"/>
      <c r="E836" s="31"/>
      <c r="F836" s="3"/>
      <c r="G836" s="122"/>
      <c r="I836" s="31"/>
      <c r="K836" s="9"/>
      <c r="M836" s="3"/>
      <c r="N836" s="41"/>
      <c r="P836" s="31"/>
      <c r="Q836" s="27"/>
      <c r="R836" s="31"/>
      <c r="T836" s="21"/>
      <c r="U836" s="21"/>
      <c r="V836" s="83"/>
      <c r="W836" s="83"/>
      <c r="X836" s="21"/>
      <c r="Y836" s="83"/>
      <c r="Z836" s="83"/>
      <c r="AA836" s="21"/>
      <c r="AB836" s="83"/>
      <c r="AC836" s="83"/>
      <c r="AD836" s="21"/>
      <c r="AE836" s="83"/>
      <c r="AF836" s="83"/>
      <c r="AG836" s="21"/>
      <c r="AH836" s="83"/>
      <c r="AI836" s="83"/>
      <c r="AJ836" s="21"/>
      <c r="AK836" s="83"/>
      <c r="AL836" s="83"/>
      <c r="AM836" s="21"/>
      <c r="AN836" s="83"/>
      <c r="AO836" s="83"/>
      <c r="AP836" s="21"/>
      <c r="AQ836" s="83"/>
      <c r="AR836" s="83"/>
      <c r="AS836" s="21"/>
      <c r="AT836" s="3"/>
      <c r="AU836" s="3"/>
      <c r="AV836" s="31"/>
      <c r="AW836" s="3"/>
      <c r="AX836" s="129"/>
      <c r="AY836" s="90"/>
      <c r="AZ836" s="6"/>
      <c r="BA836" s="10"/>
      <c r="BB836" s="10"/>
      <c r="BC836" s="6"/>
      <c r="BD836" s="10"/>
      <c r="BE836" s="10"/>
      <c r="BF836" s="122"/>
      <c r="BG836" s="10"/>
      <c r="BH836" s="32"/>
      <c r="BI836" s="129"/>
      <c r="BJ836" s="10"/>
      <c r="BK836" s="32"/>
      <c r="BL836" s="129"/>
      <c r="BM836" s="10"/>
      <c r="BN836" s="32"/>
      <c r="BO836" s="122"/>
      <c r="BP836" s="133"/>
      <c r="BQ836" s="12"/>
      <c r="BR836" s="3"/>
      <c r="BS836" s="3"/>
      <c r="BU836" s="122"/>
      <c r="BV836" s="3"/>
      <c r="BW836" s="31"/>
      <c r="BX836" s="122"/>
      <c r="BY836" s="3"/>
      <c r="CA836" s="122"/>
      <c r="CB836" s="3"/>
      <c r="CD836" s="122"/>
      <c r="CF836" s="32"/>
      <c r="CH836" s="255"/>
      <c r="CI836" s="32"/>
      <c r="CK836" s="434"/>
      <c r="CM836" s="122"/>
      <c r="CN836" s="255"/>
      <c r="CO836" s="255"/>
      <c r="CP836" s="255"/>
      <c r="CQ836" s="739"/>
      <c r="CR836" s="255"/>
      <c r="CS836" s="434"/>
      <c r="CT836" s="255"/>
      <c r="CU836" s="255"/>
      <c r="CV836" s="255"/>
      <c r="CW836" s="10"/>
      <c r="CX836" s="255"/>
      <c r="CY836" s="255"/>
      <c r="CZ836" s="255"/>
      <c r="DA836" s="255"/>
      <c r="DB836" s="255"/>
      <c r="DC836" s="255"/>
      <c r="DD836" s="255"/>
      <c r="DE836" s="255"/>
      <c r="DF836" s="255"/>
      <c r="DG836" s="255"/>
      <c r="DH836" s="255"/>
      <c r="DI836" s="255"/>
      <c r="DJ836" s="255"/>
      <c r="DK836" s="255"/>
      <c r="DL836" s="255"/>
      <c r="DM836" s="255"/>
      <c r="DN836" s="255"/>
      <c r="DO836" s="255"/>
      <c r="DP836" s="255"/>
      <c r="DQ836" s="255"/>
      <c r="DR836" s="255"/>
      <c r="DS836" s="255"/>
      <c r="DT836" s="255"/>
      <c r="DU836" s="255"/>
      <c r="DV836" s="255"/>
      <c r="DW836" s="255"/>
      <c r="DX836" s="255"/>
      <c r="DY836" s="255"/>
      <c r="DZ836" s="255"/>
      <c r="EA836" s="255"/>
      <c r="EB836" s="255"/>
      <c r="EC836" s="255"/>
      <c r="ED836" s="255"/>
      <c r="EE836" s="255"/>
      <c r="EF836" s="255"/>
      <c r="EG836" s="255"/>
      <c r="EH836" s="255"/>
      <c r="EI836" s="255"/>
      <c r="EJ836" s="255"/>
      <c r="EK836" s="255"/>
      <c r="EL836" s="255"/>
      <c r="EM836" s="255"/>
      <c r="EN836" s="255"/>
      <c r="EO836" s="255"/>
      <c r="EP836" s="255"/>
      <c r="EQ836" s="255"/>
      <c r="ER836" s="255"/>
      <c r="ES836" s="255"/>
      <c r="ET836" s="255"/>
      <c r="EU836" s="255"/>
      <c r="EV836" s="255"/>
      <c r="EW836" s="255"/>
      <c r="EX836" s="255"/>
      <c r="EY836" s="255"/>
      <c r="EZ836" s="255"/>
      <c r="FA836" s="255"/>
      <c r="FB836" s="255"/>
      <c r="FC836" s="255"/>
      <c r="FD836" s="255"/>
      <c r="FE836" s="255"/>
      <c r="FF836" s="255"/>
      <c r="FG836" s="255"/>
      <c r="FH836" s="241"/>
      <c r="FI836" s="436"/>
      <c r="FJ836" s="668"/>
      <c r="FK836" s="668"/>
      <c r="FL836" s="668"/>
      <c r="FM836" s="668"/>
      <c r="FN836" s="668"/>
      <c r="FO836" s="668"/>
      <c r="FP836" s="668"/>
      <c r="FQ836" s="668"/>
      <c r="FR836" s="668"/>
      <c r="FS836" s="433"/>
      <c r="FT836" s="433"/>
      <c r="FU836" s="433"/>
      <c r="FV836" s="433"/>
      <c r="FW836" s="433"/>
      <c r="FX836" s="433"/>
      <c r="FY836" s="433"/>
      <c r="FZ836" s="433"/>
      <c r="GA836" s="433"/>
      <c r="GB836" s="433"/>
      <c r="GC836" s="433"/>
      <c r="GD836" s="433"/>
      <c r="GE836" s="433"/>
      <c r="GF836" s="433"/>
      <c r="GG836" s="255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436"/>
      <c r="HJ836" s="65"/>
      <c r="HK836" s="436"/>
      <c r="HL836" s="37"/>
      <c r="HM836" s="65"/>
      <c r="HN836" s="436"/>
      <c r="HO836" s="120"/>
      <c r="HP836" s="3"/>
      <c r="HQ836" s="436"/>
      <c r="HR836" s="8"/>
      <c r="HS836" s="31"/>
      <c r="HT836" s="3"/>
      <c r="HU836" s="3"/>
      <c r="HV836" s="3"/>
      <c r="HX836" s="432"/>
      <c r="HY836" s="27"/>
      <c r="HZ836" s="27"/>
      <c r="IA836" s="27"/>
      <c r="IB836" s="27"/>
      <c r="IC836" s="27"/>
      <c r="ID836" s="27"/>
      <c r="IE836" s="27"/>
      <c r="IF836" s="27"/>
      <c r="IG836" s="432"/>
      <c r="IH836" s="432"/>
      <c r="II836" s="432"/>
      <c r="IJ836" s="432"/>
      <c r="IK836" s="432"/>
      <c r="IL836" s="432"/>
      <c r="IM836" s="432"/>
      <c r="IN836" s="432"/>
      <c r="IO836" s="432"/>
      <c r="IP836" s="432"/>
      <c r="IQ836" s="432"/>
      <c r="IR836" s="432"/>
      <c r="IS836" s="432"/>
      <c r="IT836" s="432"/>
      <c r="IU836" s="432"/>
      <c r="IV836" s="432"/>
      <c r="IW836" s="432"/>
      <c r="IX836" s="432"/>
      <c r="IY836" s="432"/>
      <c r="IZ836" s="432"/>
      <c r="JA836" s="432"/>
      <c r="JB836" s="432"/>
      <c r="JC836" s="432"/>
      <c r="JD836" s="432"/>
      <c r="JE836" s="432"/>
      <c r="JF836" s="432"/>
      <c r="JG836" s="432"/>
      <c r="JH836" s="432"/>
      <c r="JI836" s="432"/>
      <c r="JJ836" s="432"/>
      <c r="JK836" s="432"/>
      <c r="JL836" s="432"/>
      <c r="JM836" s="432"/>
      <c r="JN836" s="432"/>
      <c r="JO836" s="432"/>
      <c r="JP836" s="432"/>
      <c r="JQ836" s="432"/>
      <c r="JR836" s="432"/>
      <c r="JS836" s="432"/>
      <c r="JT836" s="432"/>
      <c r="JU836" s="432"/>
    </row>
    <row r="837" spans="1:281" s="40" customFormat="1" ht="15" hidden="1" customHeight="1" x14ac:dyDescent="0.25">
      <c r="A837" s="432"/>
      <c r="B837" s="31"/>
      <c r="C837" s="31"/>
      <c r="D837" s="3"/>
      <c r="E837" s="31"/>
      <c r="F837" s="3"/>
      <c r="G837" s="122"/>
      <c r="I837" s="31"/>
      <c r="K837" s="9"/>
      <c r="M837" s="3"/>
      <c r="N837" s="41"/>
      <c r="P837" s="31"/>
      <c r="Q837" s="27"/>
      <c r="R837" s="31"/>
      <c r="T837" s="21"/>
      <c r="U837" s="21"/>
      <c r="V837" s="83"/>
      <c r="W837" s="83"/>
      <c r="X837" s="21"/>
      <c r="Y837" s="83"/>
      <c r="Z837" s="83"/>
      <c r="AA837" s="21"/>
      <c r="AB837" s="83"/>
      <c r="AC837" s="83"/>
      <c r="AD837" s="21"/>
      <c r="AE837" s="83"/>
      <c r="AF837" s="83"/>
      <c r="AG837" s="21"/>
      <c r="AH837" s="83"/>
      <c r="AI837" s="83"/>
      <c r="AJ837" s="21"/>
      <c r="AK837" s="83"/>
      <c r="AL837" s="83"/>
      <c r="AM837" s="21"/>
      <c r="AN837" s="83"/>
      <c r="AO837" s="83"/>
      <c r="AP837" s="21"/>
      <c r="AQ837" s="83"/>
      <c r="AR837" s="83"/>
      <c r="AS837" s="21"/>
      <c r="AT837" s="3"/>
      <c r="AU837" s="3"/>
      <c r="AV837" s="31"/>
      <c r="AW837" s="3"/>
      <c r="AX837" s="129"/>
      <c r="AY837" s="90"/>
      <c r="AZ837" s="6"/>
      <c r="BA837" s="10"/>
      <c r="BB837" s="10"/>
      <c r="BC837" s="6"/>
      <c r="BD837" s="10"/>
      <c r="BE837" s="10"/>
      <c r="BF837" s="122"/>
      <c r="BG837" s="10"/>
      <c r="BH837" s="32"/>
      <c r="BI837" s="129"/>
      <c r="BJ837" s="10"/>
      <c r="BK837" s="32"/>
      <c r="BL837" s="129"/>
      <c r="BM837" s="10"/>
      <c r="BN837" s="32"/>
      <c r="BO837" s="122"/>
      <c r="BP837" s="133"/>
      <c r="BQ837" s="12"/>
      <c r="BR837" s="3"/>
      <c r="BS837" s="3"/>
      <c r="BU837" s="122"/>
      <c r="BV837" s="3"/>
      <c r="BW837" s="31"/>
      <c r="BX837" s="122"/>
      <c r="BY837" s="3"/>
      <c r="CA837" s="122"/>
      <c r="CB837" s="3"/>
      <c r="CD837" s="122"/>
      <c r="CF837" s="32"/>
      <c r="CH837" s="255"/>
      <c r="CI837" s="32"/>
      <c r="CK837" s="434"/>
      <c r="CM837" s="122"/>
      <c r="CN837" s="255"/>
      <c r="CO837" s="255"/>
      <c r="CP837" s="255"/>
      <c r="CQ837" s="739"/>
      <c r="CR837" s="255"/>
      <c r="CS837" s="434"/>
      <c r="CT837" s="255"/>
      <c r="CU837" s="255"/>
      <c r="CV837" s="255"/>
      <c r="CW837" s="10"/>
      <c r="CX837" s="255"/>
      <c r="CY837" s="255"/>
      <c r="CZ837" s="255"/>
      <c r="DA837" s="255"/>
      <c r="DB837" s="255"/>
      <c r="DC837" s="255"/>
      <c r="DD837" s="255"/>
      <c r="DE837" s="255"/>
      <c r="DF837" s="255"/>
      <c r="DG837" s="255"/>
      <c r="DH837" s="255"/>
      <c r="DI837" s="255"/>
      <c r="DJ837" s="255"/>
      <c r="DK837" s="255"/>
      <c r="DL837" s="255"/>
      <c r="DM837" s="255"/>
      <c r="DN837" s="255"/>
      <c r="DO837" s="255"/>
      <c r="DP837" s="255"/>
      <c r="DQ837" s="255"/>
      <c r="DR837" s="255"/>
      <c r="DS837" s="255"/>
      <c r="DT837" s="255"/>
      <c r="DU837" s="255"/>
      <c r="DV837" s="255"/>
      <c r="DW837" s="255"/>
      <c r="DX837" s="255"/>
      <c r="DY837" s="255"/>
      <c r="DZ837" s="255"/>
      <c r="EA837" s="255"/>
      <c r="EB837" s="255"/>
      <c r="EC837" s="255"/>
      <c r="ED837" s="255"/>
      <c r="EE837" s="255"/>
      <c r="EF837" s="255"/>
      <c r="EG837" s="255"/>
      <c r="EH837" s="255"/>
      <c r="EI837" s="255"/>
      <c r="EJ837" s="255"/>
      <c r="EK837" s="255"/>
      <c r="EL837" s="255"/>
      <c r="EM837" s="255"/>
      <c r="EN837" s="255"/>
      <c r="EO837" s="255"/>
      <c r="EP837" s="255"/>
      <c r="EQ837" s="255"/>
      <c r="ER837" s="255"/>
      <c r="ES837" s="255"/>
      <c r="ET837" s="255"/>
      <c r="EU837" s="255"/>
      <c r="EV837" s="255"/>
      <c r="EW837" s="255"/>
      <c r="EX837" s="255"/>
      <c r="EY837" s="255"/>
      <c r="EZ837" s="255"/>
      <c r="FA837" s="255"/>
      <c r="FB837" s="255"/>
      <c r="FC837" s="255"/>
      <c r="FD837" s="255"/>
      <c r="FE837" s="255"/>
      <c r="FF837" s="255"/>
      <c r="FG837" s="255"/>
      <c r="FH837" s="241"/>
      <c r="FI837" s="436"/>
      <c r="FJ837" s="668"/>
      <c r="FK837" s="668"/>
      <c r="FL837" s="668"/>
      <c r="FM837" s="668"/>
      <c r="FN837" s="668"/>
      <c r="FO837" s="668"/>
      <c r="FP837" s="668"/>
      <c r="FQ837" s="668"/>
      <c r="FR837" s="668"/>
      <c r="FS837" s="433"/>
      <c r="FT837" s="433"/>
      <c r="FU837" s="433"/>
      <c r="FV837" s="433"/>
      <c r="FW837" s="433"/>
      <c r="FX837" s="433"/>
      <c r="FY837" s="433"/>
      <c r="FZ837" s="433"/>
      <c r="GA837" s="433"/>
      <c r="GB837" s="433"/>
      <c r="GC837" s="433"/>
      <c r="GD837" s="433"/>
      <c r="GE837" s="433"/>
      <c r="GF837" s="433"/>
      <c r="GG837" s="255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436"/>
      <c r="HJ837" s="65"/>
      <c r="HK837" s="436"/>
      <c r="HL837" s="37"/>
      <c r="HM837" s="65"/>
      <c r="HN837" s="436"/>
      <c r="HO837" s="120"/>
      <c r="HP837" s="3"/>
      <c r="HQ837" s="436"/>
      <c r="HR837" s="8"/>
      <c r="HS837" s="31"/>
      <c r="HT837" s="3"/>
      <c r="HU837" s="3"/>
      <c r="HV837" s="3"/>
      <c r="HX837" s="432"/>
      <c r="HY837" s="27"/>
      <c r="HZ837" s="27"/>
      <c r="IA837" s="27"/>
      <c r="IB837" s="27"/>
      <c r="IC837" s="27"/>
      <c r="ID837" s="27"/>
      <c r="IE837" s="27"/>
      <c r="IF837" s="27"/>
      <c r="IG837" s="432"/>
      <c r="IH837" s="432"/>
      <c r="II837" s="432"/>
      <c r="IJ837" s="432"/>
      <c r="IK837" s="432"/>
      <c r="IL837" s="432"/>
      <c r="IM837" s="432"/>
      <c r="IN837" s="432"/>
      <c r="IO837" s="432"/>
      <c r="IP837" s="432"/>
      <c r="IQ837" s="432"/>
      <c r="IR837" s="432"/>
      <c r="IS837" s="432"/>
      <c r="IT837" s="432"/>
      <c r="IU837" s="432"/>
      <c r="IV837" s="432"/>
      <c r="IW837" s="432"/>
      <c r="IX837" s="432"/>
      <c r="IY837" s="432"/>
      <c r="IZ837" s="432"/>
      <c r="JA837" s="432"/>
      <c r="JB837" s="432"/>
      <c r="JC837" s="432"/>
      <c r="JD837" s="432"/>
      <c r="JE837" s="432"/>
      <c r="JF837" s="432"/>
      <c r="JG837" s="432"/>
      <c r="JH837" s="432"/>
      <c r="JI837" s="432"/>
      <c r="JJ837" s="432"/>
      <c r="JK837" s="432"/>
      <c r="JL837" s="432"/>
      <c r="JM837" s="432"/>
      <c r="JN837" s="432"/>
      <c r="JO837" s="432"/>
      <c r="JP837" s="432"/>
      <c r="JQ837" s="432"/>
      <c r="JR837" s="432"/>
      <c r="JS837" s="432"/>
      <c r="JT837" s="432"/>
      <c r="JU837" s="432"/>
    </row>
    <row r="838" spans="1:281" s="40" customFormat="1" ht="15" hidden="1" customHeight="1" x14ac:dyDescent="0.25">
      <c r="A838" s="432"/>
      <c r="B838" s="31"/>
      <c r="C838" s="31"/>
      <c r="D838" s="3"/>
      <c r="E838" s="31"/>
      <c r="F838" s="3"/>
      <c r="G838" s="122"/>
      <c r="I838" s="31"/>
      <c r="K838" s="9"/>
      <c r="M838" s="3"/>
      <c r="N838" s="41"/>
      <c r="P838" s="31"/>
      <c r="Q838" s="27"/>
      <c r="R838" s="31"/>
      <c r="T838" s="21"/>
      <c r="U838" s="21"/>
      <c r="V838" s="83"/>
      <c r="W838" s="83"/>
      <c r="X838" s="21"/>
      <c r="Y838" s="83"/>
      <c r="Z838" s="83"/>
      <c r="AA838" s="21"/>
      <c r="AB838" s="83"/>
      <c r="AC838" s="83"/>
      <c r="AD838" s="21"/>
      <c r="AE838" s="83"/>
      <c r="AF838" s="83"/>
      <c r="AG838" s="21"/>
      <c r="AH838" s="83"/>
      <c r="AI838" s="83"/>
      <c r="AJ838" s="21"/>
      <c r="AK838" s="83"/>
      <c r="AL838" s="83"/>
      <c r="AM838" s="21"/>
      <c r="AN838" s="83"/>
      <c r="AO838" s="83"/>
      <c r="AP838" s="21"/>
      <c r="AQ838" s="83"/>
      <c r="AR838" s="83"/>
      <c r="AS838" s="21"/>
      <c r="AT838" s="3"/>
      <c r="AU838" s="3"/>
      <c r="AV838" s="31"/>
      <c r="AW838" s="3"/>
      <c r="AX838" s="129"/>
      <c r="AY838" s="90"/>
      <c r="AZ838" s="6"/>
      <c r="BA838" s="10"/>
      <c r="BB838" s="10"/>
      <c r="BC838" s="6"/>
      <c r="BD838" s="10"/>
      <c r="BE838" s="10"/>
      <c r="BF838" s="122"/>
      <c r="BG838" s="10"/>
      <c r="BH838" s="32"/>
      <c r="BI838" s="129"/>
      <c r="BJ838" s="10"/>
      <c r="BK838" s="32"/>
      <c r="BL838" s="129"/>
      <c r="BM838" s="10"/>
      <c r="BN838" s="32"/>
      <c r="BO838" s="122"/>
      <c r="BP838" s="133"/>
      <c r="BQ838" s="12"/>
      <c r="BR838" s="3"/>
      <c r="BS838" s="3"/>
      <c r="BU838" s="122"/>
      <c r="BV838" s="3"/>
      <c r="BW838" s="31"/>
      <c r="BX838" s="122"/>
      <c r="BY838" s="3"/>
      <c r="CA838" s="122"/>
      <c r="CB838" s="3"/>
      <c r="CD838" s="122"/>
      <c r="CF838" s="32"/>
      <c r="CH838" s="255"/>
      <c r="CI838" s="32"/>
      <c r="CK838" s="434"/>
      <c r="CM838" s="122"/>
      <c r="CN838" s="255"/>
      <c r="CO838" s="255"/>
      <c r="CP838" s="255"/>
      <c r="CQ838" s="739"/>
      <c r="CR838" s="255"/>
      <c r="CS838" s="434"/>
      <c r="CT838" s="255"/>
      <c r="CU838" s="255"/>
      <c r="CV838" s="255"/>
      <c r="CW838" s="10"/>
      <c r="CX838" s="255"/>
      <c r="CY838" s="255"/>
      <c r="CZ838" s="255"/>
      <c r="DA838" s="255"/>
      <c r="DB838" s="255"/>
      <c r="DC838" s="255"/>
      <c r="DD838" s="255"/>
      <c r="DE838" s="255"/>
      <c r="DF838" s="255"/>
      <c r="DG838" s="255"/>
      <c r="DH838" s="255"/>
      <c r="DI838" s="255"/>
      <c r="DJ838" s="255"/>
      <c r="DK838" s="255"/>
      <c r="DL838" s="255"/>
      <c r="DM838" s="255"/>
      <c r="DN838" s="255"/>
      <c r="DO838" s="255"/>
      <c r="DP838" s="255"/>
      <c r="DQ838" s="255"/>
      <c r="DR838" s="255"/>
      <c r="DS838" s="255"/>
      <c r="DT838" s="255"/>
      <c r="DU838" s="255"/>
      <c r="DV838" s="255"/>
      <c r="DW838" s="255"/>
      <c r="DX838" s="255"/>
      <c r="DY838" s="255"/>
      <c r="DZ838" s="255"/>
      <c r="EA838" s="255"/>
      <c r="EB838" s="255"/>
      <c r="EC838" s="255"/>
      <c r="ED838" s="255"/>
      <c r="EE838" s="255"/>
      <c r="EF838" s="255"/>
      <c r="EG838" s="255"/>
      <c r="EH838" s="255"/>
      <c r="EI838" s="255"/>
      <c r="EJ838" s="255"/>
      <c r="EK838" s="255"/>
      <c r="EL838" s="255"/>
      <c r="EM838" s="255"/>
      <c r="EN838" s="255"/>
      <c r="EO838" s="255"/>
      <c r="EP838" s="255"/>
      <c r="EQ838" s="255"/>
      <c r="ER838" s="255"/>
      <c r="ES838" s="255"/>
      <c r="ET838" s="255"/>
      <c r="EU838" s="255"/>
      <c r="EV838" s="255"/>
      <c r="EW838" s="255"/>
      <c r="EX838" s="255"/>
      <c r="EY838" s="255"/>
      <c r="EZ838" s="255"/>
      <c r="FA838" s="255"/>
      <c r="FB838" s="255"/>
      <c r="FC838" s="255"/>
      <c r="FD838" s="255"/>
      <c r="FE838" s="255"/>
      <c r="FF838" s="255"/>
      <c r="FG838" s="255"/>
      <c r="FH838" s="241"/>
      <c r="FI838" s="436"/>
      <c r="FJ838" s="668"/>
      <c r="FK838" s="668"/>
      <c r="FL838" s="668"/>
      <c r="FM838" s="668"/>
      <c r="FN838" s="668"/>
      <c r="FO838" s="668"/>
      <c r="FP838" s="668"/>
      <c r="FQ838" s="668"/>
      <c r="FR838" s="668"/>
      <c r="FS838" s="433"/>
      <c r="FT838" s="433"/>
      <c r="FU838" s="433"/>
      <c r="FV838" s="433"/>
      <c r="FW838" s="433"/>
      <c r="FX838" s="433"/>
      <c r="FY838" s="433"/>
      <c r="FZ838" s="433"/>
      <c r="GA838" s="433"/>
      <c r="GB838" s="433"/>
      <c r="GC838" s="433"/>
      <c r="GD838" s="433"/>
      <c r="GE838" s="433"/>
      <c r="GF838" s="433"/>
      <c r="GG838" s="255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436"/>
      <c r="HJ838" s="65"/>
      <c r="HK838" s="436"/>
      <c r="HL838" s="37"/>
      <c r="HM838" s="65"/>
      <c r="HN838" s="436"/>
      <c r="HO838" s="120"/>
      <c r="HP838" s="3"/>
      <c r="HQ838" s="436"/>
      <c r="HR838" s="8"/>
      <c r="HS838" s="31"/>
      <c r="HT838" s="3"/>
      <c r="HU838" s="3"/>
      <c r="HV838" s="3"/>
      <c r="HX838" s="432"/>
      <c r="HY838" s="27"/>
      <c r="HZ838" s="27"/>
      <c r="IA838" s="27"/>
      <c r="IB838" s="27"/>
      <c r="IC838" s="27"/>
      <c r="ID838" s="27"/>
      <c r="IE838" s="27"/>
      <c r="IF838" s="27"/>
      <c r="IG838" s="432"/>
      <c r="IH838" s="432"/>
      <c r="II838" s="432"/>
      <c r="IJ838" s="432"/>
      <c r="IK838" s="432"/>
      <c r="IL838" s="432"/>
      <c r="IM838" s="432"/>
      <c r="IN838" s="432"/>
      <c r="IO838" s="432"/>
      <c r="IP838" s="432"/>
      <c r="IQ838" s="432"/>
      <c r="IR838" s="432"/>
      <c r="IS838" s="432"/>
      <c r="IT838" s="432"/>
      <c r="IU838" s="432"/>
      <c r="IV838" s="432"/>
      <c r="IW838" s="432"/>
      <c r="IX838" s="432"/>
      <c r="IY838" s="432"/>
      <c r="IZ838" s="432"/>
      <c r="JA838" s="432"/>
      <c r="JB838" s="432"/>
      <c r="JC838" s="432"/>
      <c r="JD838" s="432"/>
      <c r="JE838" s="432"/>
      <c r="JF838" s="432"/>
      <c r="JG838" s="432"/>
      <c r="JH838" s="432"/>
      <c r="JI838" s="432"/>
      <c r="JJ838" s="432"/>
      <c r="JK838" s="432"/>
      <c r="JL838" s="432"/>
      <c r="JM838" s="432"/>
      <c r="JN838" s="432"/>
      <c r="JO838" s="432"/>
      <c r="JP838" s="432"/>
      <c r="JQ838" s="432"/>
      <c r="JR838" s="432"/>
      <c r="JS838" s="432"/>
      <c r="JT838" s="432"/>
      <c r="JU838" s="432"/>
    </row>
    <row r="839" spans="1:281" s="40" customFormat="1" ht="15" hidden="1" customHeight="1" x14ac:dyDescent="0.25">
      <c r="A839" s="432"/>
      <c r="B839" s="31"/>
      <c r="C839" s="31"/>
      <c r="D839" s="3"/>
      <c r="E839" s="31"/>
      <c r="F839" s="3"/>
      <c r="G839" s="122"/>
      <c r="I839" s="31"/>
      <c r="K839" s="9"/>
      <c r="M839" s="3"/>
      <c r="N839" s="41"/>
      <c r="P839" s="31"/>
      <c r="Q839" s="27"/>
      <c r="R839" s="31"/>
      <c r="T839" s="21"/>
      <c r="U839" s="21"/>
      <c r="V839" s="83"/>
      <c r="W839" s="83"/>
      <c r="X839" s="21"/>
      <c r="Y839" s="83"/>
      <c r="Z839" s="83"/>
      <c r="AA839" s="21"/>
      <c r="AB839" s="83"/>
      <c r="AC839" s="83"/>
      <c r="AD839" s="21"/>
      <c r="AE839" s="83"/>
      <c r="AF839" s="83"/>
      <c r="AG839" s="21"/>
      <c r="AH839" s="83"/>
      <c r="AI839" s="83"/>
      <c r="AJ839" s="21"/>
      <c r="AK839" s="83"/>
      <c r="AL839" s="83"/>
      <c r="AM839" s="21"/>
      <c r="AN839" s="83"/>
      <c r="AO839" s="83"/>
      <c r="AP839" s="21"/>
      <c r="AQ839" s="83"/>
      <c r="AR839" s="83"/>
      <c r="AS839" s="21"/>
      <c r="AT839" s="3"/>
      <c r="AU839" s="3"/>
      <c r="AV839" s="31"/>
      <c r="AW839" s="3"/>
      <c r="AX839" s="129"/>
      <c r="AY839" s="90"/>
      <c r="AZ839" s="6"/>
      <c r="BA839" s="10"/>
      <c r="BB839" s="10"/>
      <c r="BC839" s="6"/>
      <c r="BD839" s="10"/>
      <c r="BE839" s="10"/>
      <c r="BF839" s="122"/>
      <c r="BG839" s="10"/>
      <c r="BH839" s="32"/>
      <c r="BI839" s="129"/>
      <c r="BJ839" s="10"/>
      <c r="BK839" s="32"/>
      <c r="BL839" s="129"/>
      <c r="BM839" s="10"/>
      <c r="BN839" s="32"/>
      <c r="BO839" s="122"/>
      <c r="BP839" s="133"/>
      <c r="BQ839" s="12"/>
      <c r="BR839" s="3"/>
      <c r="BS839" s="3"/>
      <c r="BU839" s="122"/>
      <c r="BV839" s="3"/>
      <c r="BW839" s="31"/>
      <c r="BX839" s="122"/>
      <c r="BY839" s="3"/>
      <c r="CA839" s="122"/>
      <c r="CB839" s="3"/>
      <c r="CD839" s="122"/>
      <c r="CF839" s="32"/>
      <c r="CH839" s="255"/>
      <c r="CI839" s="32"/>
      <c r="CK839" s="434"/>
      <c r="CM839" s="122"/>
      <c r="CN839" s="255"/>
      <c r="CO839" s="255"/>
      <c r="CP839" s="255"/>
      <c r="CQ839" s="739"/>
      <c r="CR839" s="255"/>
      <c r="CS839" s="434"/>
      <c r="CT839" s="255"/>
      <c r="CU839" s="255"/>
      <c r="CV839" s="255"/>
      <c r="CW839" s="10"/>
      <c r="CX839" s="255"/>
      <c r="CY839" s="255"/>
      <c r="CZ839" s="255"/>
      <c r="DA839" s="255"/>
      <c r="DB839" s="255"/>
      <c r="DC839" s="255"/>
      <c r="DD839" s="255"/>
      <c r="DE839" s="255"/>
      <c r="DF839" s="255"/>
      <c r="DG839" s="255"/>
      <c r="DH839" s="255"/>
      <c r="DI839" s="255"/>
      <c r="DJ839" s="255"/>
      <c r="DK839" s="255"/>
      <c r="DL839" s="255"/>
      <c r="DM839" s="255"/>
      <c r="DN839" s="255"/>
      <c r="DO839" s="255"/>
      <c r="DP839" s="255"/>
      <c r="DQ839" s="255"/>
      <c r="DR839" s="255"/>
      <c r="DS839" s="255"/>
      <c r="DT839" s="255"/>
      <c r="DU839" s="255"/>
      <c r="DV839" s="255"/>
      <c r="DW839" s="255"/>
      <c r="DX839" s="255"/>
      <c r="DY839" s="255"/>
      <c r="DZ839" s="255"/>
      <c r="EA839" s="255"/>
      <c r="EB839" s="255"/>
      <c r="EC839" s="255"/>
      <c r="ED839" s="255"/>
      <c r="EE839" s="255"/>
      <c r="EF839" s="255"/>
      <c r="EG839" s="255"/>
      <c r="EH839" s="255"/>
      <c r="EI839" s="255"/>
      <c r="EJ839" s="255"/>
      <c r="EK839" s="255"/>
      <c r="EL839" s="255"/>
      <c r="EM839" s="255"/>
      <c r="EN839" s="255"/>
      <c r="EO839" s="255"/>
      <c r="EP839" s="255"/>
      <c r="EQ839" s="255"/>
      <c r="ER839" s="255"/>
      <c r="ES839" s="255"/>
      <c r="ET839" s="255"/>
      <c r="EU839" s="255"/>
      <c r="EV839" s="255"/>
      <c r="EW839" s="255"/>
      <c r="EX839" s="255"/>
      <c r="EY839" s="255"/>
      <c r="EZ839" s="255"/>
      <c r="FA839" s="255"/>
      <c r="FB839" s="255"/>
      <c r="FC839" s="255"/>
      <c r="FD839" s="255"/>
      <c r="FE839" s="255"/>
      <c r="FF839" s="255"/>
      <c r="FG839" s="255"/>
      <c r="FH839" s="241"/>
      <c r="FI839" s="436"/>
      <c r="FJ839" s="668"/>
      <c r="FK839" s="668"/>
      <c r="FL839" s="668"/>
      <c r="FM839" s="668"/>
      <c r="FN839" s="668"/>
      <c r="FO839" s="668"/>
      <c r="FP839" s="668"/>
      <c r="FQ839" s="668"/>
      <c r="FR839" s="668"/>
      <c r="FS839" s="433"/>
      <c r="FT839" s="433"/>
      <c r="FU839" s="433"/>
      <c r="FV839" s="433"/>
      <c r="FW839" s="433"/>
      <c r="FX839" s="433"/>
      <c r="FY839" s="433"/>
      <c r="FZ839" s="433"/>
      <c r="GA839" s="433"/>
      <c r="GB839" s="433"/>
      <c r="GC839" s="433"/>
      <c r="GD839" s="433"/>
      <c r="GE839" s="433"/>
      <c r="GF839" s="433"/>
      <c r="GG839" s="25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436"/>
      <c r="HJ839" s="65"/>
      <c r="HK839" s="436"/>
      <c r="HL839" s="37"/>
      <c r="HM839" s="65"/>
      <c r="HN839" s="436"/>
      <c r="HO839" s="120"/>
      <c r="HP839" s="3"/>
      <c r="HQ839" s="436"/>
      <c r="HR839" s="8"/>
      <c r="HS839" s="31"/>
      <c r="HT839" s="3"/>
      <c r="HU839" s="3"/>
      <c r="HV839" s="3"/>
      <c r="HX839" s="432"/>
      <c r="HY839" s="27"/>
      <c r="HZ839" s="27"/>
      <c r="IA839" s="27"/>
      <c r="IB839" s="27"/>
      <c r="IC839" s="27"/>
      <c r="ID839" s="27"/>
      <c r="IE839" s="27"/>
      <c r="IF839" s="27"/>
      <c r="IG839" s="432"/>
      <c r="IH839" s="432"/>
      <c r="II839" s="432"/>
      <c r="IJ839" s="432"/>
      <c r="IK839" s="432"/>
      <c r="IL839" s="432"/>
      <c r="IM839" s="432"/>
      <c r="IN839" s="432"/>
      <c r="IO839" s="432"/>
      <c r="IP839" s="432"/>
      <c r="IQ839" s="432"/>
      <c r="IR839" s="432"/>
      <c r="IS839" s="432"/>
      <c r="IT839" s="432"/>
      <c r="IU839" s="432"/>
      <c r="IV839" s="432"/>
      <c r="IW839" s="432"/>
      <c r="IX839" s="432"/>
      <c r="IY839" s="432"/>
      <c r="IZ839" s="432"/>
      <c r="JA839" s="432"/>
      <c r="JB839" s="432"/>
      <c r="JC839" s="432"/>
      <c r="JD839" s="432"/>
      <c r="JE839" s="432"/>
      <c r="JF839" s="432"/>
      <c r="JG839" s="432"/>
      <c r="JH839" s="432"/>
      <c r="JI839" s="432"/>
      <c r="JJ839" s="432"/>
      <c r="JK839" s="432"/>
      <c r="JL839" s="432"/>
      <c r="JM839" s="432"/>
      <c r="JN839" s="432"/>
      <c r="JO839" s="432"/>
      <c r="JP839" s="432"/>
      <c r="JQ839" s="432"/>
      <c r="JR839" s="432"/>
      <c r="JS839" s="432"/>
      <c r="JT839" s="432"/>
      <c r="JU839" s="432"/>
    </row>
    <row r="840" spans="1:281" s="40" customFormat="1" ht="15" hidden="1" customHeight="1" x14ac:dyDescent="0.25">
      <c r="A840" s="432"/>
      <c r="B840" s="31"/>
      <c r="C840" s="31"/>
      <c r="D840" s="3"/>
      <c r="E840" s="31"/>
      <c r="F840" s="3"/>
      <c r="G840" s="122"/>
      <c r="I840" s="31"/>
      <c r="K840" s="9"/>
      <c r="M840" s="3"/>
      <c r="N840" s="41"/>
      <c r="P840" s="31"/>
      <c r="Q840" s="27"/>
      <c r="R840" s="31"/>
      <c r="T840" s="21"/>
      <c r="U840" s="21"/>
      <c r="V840" s="83"/>
      <c r="W840" s="83"/>
      <c r="X840" s="21"/>
      <c r="Y840" s="83"/>
      <c r="Z840" s="83"/>
      <c r="AA840" s="21"/>
      <c r="AB840" s="83"/>
      <c r="AC840" s="83"/>
      <c r="AD840" s="21"/>
      <c r="AE840" s="83"/>
      <c r="AF840" s="83"/>
      <c r="AG840" s="21"/>
      <c r="AH840" s="83"/>
      <c r="AI840" s="83"/>
      <c r="AJ840" s="21"/>
      <c r="AK840" s="83"/>
      <c r="AL840" s="83"/>
      <c r="AM840" s="21"/>
      <c r="AN840" s="83"/>
      <c r="AO840" s="83"/>
      <c r="AP840" s="21"/>
      <c r="AQ840" s="83"/>
      <c r="AR840" s="83"/>
      <c r="AS840" s="21"/>
      <c r="AT840" s="3"/>
      <c r="AU840" s="3"/>
      <c r="AV840" s="31"/>
      <c r="AW840" s="3"/>
      <c r="AX840" s="129"/>
      <c r="AY840" s="90"/>
      <c r="AZ840" s="6"/>
      <c r="BA840" s="10"/>
      <c r="BB840" s="10"/>
      <c r="BC840" s="6"/>
      <c r="BD840" s="10"/>
      <c r="BE840" s="10"/>
      <c r="BF840" s="122"/>
      <c r="BG840" s="10"/>
      <c r="BH840" s="32"/>
      <c r="BI840" s="129"/>
      <c r="BJ840" s="10"/>
      <c r="BK840" s="32"/>
      <c r="BL840" s="129"/>
      <c r="BM840" s="10"/>
      <c r="BN840" s="32"/>
      <c r="BO840" s="122"/>
      <c r="BP840" s="133"/>
      <c r="BQ840" s="12"/>
      <c r="BR840" s="3"/>
      <c r="BS840" s="3"/>
      <c r="BU840" s="122"/>
      <c r="BV840" s="3"/>
      <c r="BW840" s="31"/>
      <c r="BX840" s="122"/>
      <c r="BY840" s="3"/>
      <c r="CA840" s="122"/>
      <c r="CB840" s="3"/>
      <c r="CD840" s="122"/>
      <c r="CF840" s="32"/>
      <c r="CH840" s="255"/>
      <c r="CI840" s="32"/>
      <c r="CK840" s="434"/>
      <c r="CM840" s="122"/>
      <c r="CN840" s="255"/>
      <c r="CO840" s="255"/>
      <c r="CP840" s="255"/>
      <c r="CQ840" s="739"/>
      <c r="CR840" s="255"/>
      <c r="CS840" s="434"/>
      <c r="CT840" s="255"/>
      <c r="CU840" s="255"/>
      <c r="CV840" s="255"/>
      <c r="CW840" s="10"/>
      <c r="CX840" s="255"/>
      <c r="CY840" s="255"/>
      <c r="CZ840" s="255"/>
      <c r="DA840" s="255"/>
      <c r="DB840" s="255"/>
      <c r="DC840" s="255"/>
      <c r="DD840" s="255"/>
      <c r="DE840" s="255"/>
      <c r="DF840" s="255"/>
      <c r="DG840" s="255"/>
      <c r="DH840" s="255"/>
      <c r="DI840" s="255"/>
      <c r="DJ840" s="255"/>
      <c r="DK840" s="255"/>
      <c r="DL840" s="255"/>
      <c r="DM840" s="255"/>
      <c r="DN840" s="255"/>
      <c r="DO840" s="255"/>
      <c r="DP840" s="255"/>
      <c r="DQ840" s="255"/>
      <c r="DR840" s="255"/>
      <c r="DS840" s="255"/>
      <c r="DT840" s="255"/>
      <c r="DU840" s="255"/>
      <c r="DV840" s="255"/>
      <c r="DW840" s="255"/>
      <c r="DX840" s="255"/>
      <c r="DY840" s="255"/>
      <c r="DZ840" s="255"/>
      <c r="EA840" s="255"/>
      <c r="EB840" s="255"/>
      <c r="EC840" s="255"/>
      <c r="ED840" s="255"/>
      <c r="EE840" s="255"/>
      <c r="EF840" s="255"/>
      <c r="EG840" s="255"/>
      <c r="EH840" s="255"/>
      <c r="EI840" s="255"/>
      <c r="EJ840" s="255"/>
      <c r="EK840" s="255"/>
      <c r="EL840" s="255"/>
      <c r="EM840" s="255"/>
      <c r="EN840" s="255"/>
      <c r="EO840" s="255"/>
      <c r="EP840" s="255"/>
      <c r="EQ840" s="255"/>
      <c r="ER840" s="255"/>
      <c r="ES840" s="255"/>
      <c r="ET840" s="255"/>
      <c r="EU840" s="255"/>
      <c r="EV840" s="255"/>
      <c r="EW840" s="255"/>
      <c r="EX840" s="255"/>
      <c r="EY840" s="255"/>
      <c r="EZ840" s="255"/>
      <c r="FA840" s="255"/>
      <c r="FB840" s="255"/>
      <c r="FC840" s="255"/>
      <c r="FD840" s="255"/>
      <c r="FE840" s="255"/>
      <c r="FF840" s="255"/>
      <c r="FG840" s="255"/>
      <c r="FH840" s="241"/>
      <c r="FI840" s="436"/>
      <c r="FJ840" s="668"/>
      <c r="FK840" s="668"/>
      <c r="FL840" s="668"/>
      <c r="FM840" s="668"/>
      <c r="FN840" s="668"/>
      <c r="FO840" s="668"/>
      <c r="FP840" s="668"/>
      <c r="FQ840" s="668"/>
      <c r="FR840" s="668"/>
      <c r="FS840" s="433"/>
      <c r="FT840" s="433"/>
      <c r="FU840" s="433"/>
      <c r="FV840" s="433"/>
      <c r="FW840" s="433"/>
      <c r="FX840" s="433"/>
      <c r="FY840" s="433"/>
      <c r="FZ840" s="433"/>
      <c r="GA840" s="433"/>
      <c r="GB840" s="433"/>
      <c r="GC840" s="433"/>
      <c r="GD840" s="433"/>
      <c r="GE840" s="433"/>
      <c r="GF840" s="433"/>
      <c r="GG840" s="255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436"/>
      <c r="HJ840" s="65"/>
      <c r="HK840" s="436"/>
      <c r="HL840" s="37"/>
      <c r="HM840" s="65"/>
      <c r="HN840" s="436"/>
      <c r="HO840" s="120"/>
      <c r="HP840" s="3"/>
      <c r="HQ840" s="436"/>
      <c r="HR840" s="8"/>
      <c r="HS840" s="31"/>
      <c r="HT840" s="3"/>
      <c r="HU840" s="3"/>
      <c r="HV840" s="3"/>
      <c r="HX840" s="432"/>
      <c r="HY840" s="27"/>
      <c r="HZ840" s="27"/>
      <c r="IA840" s="27"/>
      <c r="IB840" s="27"/>
      <c r="IC840" s="27"/>
      <c r="ID840" s="27"/>
      <c r="IE840" s="27"/>
      <c r="IF840" s="27"/>
      <c r="IG840" s="432"/>
      <c r="IH840" s="432"/>
      <c r="II840" s="432"/>
      <c r="IJ840" s="432"/>
      <c r="IK840" s="432"/>
      <c r="IL840" s="432"/>
      <c r="IM840" s="432"/>
      <c r="IN840" s="432"/>
      <c r="IO840" s="432"/>
      <c r="IP840" s="432"/>
      <c r="IQ840" s="432"/>
      <c r="IR840" s="432"/>
      <c r="IS840" s="432"/>
      <c r="IT840" s="432"/>
      <c r="IU840" s="432"/>
      <c r="IV840" s="432"/>
      <c r="IW840" s="432"/>
      <c r="IX840" s="432"/>
      <c r="IY840" s="432"/>
      <c r="IZ840" s="432"/>
      <c r="JA840" s="432"/>
      <c r="JB840" s="432"/>
      <c r="JC840" s="432"/>
      <c r="JD840" s="432"/>
      <c r="JE840" s="432"/>
      <c r="JF840" s="432"/>
      <c r="JG840" s="432"/>
      <c r="JH840" s="432"/>
      <c r="JI840" s="432"/>
      <c r="JJ840" s="432"/>
      <c r="JK840" s="432"/>
      <c r="JL840" s="432"/>
      <c r="JM840" s="432"/>
      <c r="JN840" s="432"/>
      <c r="JO840" s="432"/>
      <c r="JP840" s="432"/>
      <c r="JQ840" s="432"/>
      <c r="JR840" s="432"/>
      <c r="JS840" s="432"/>
      <c r="JT840" s="432"/>
      <c r="JU840" s="432"/>
    </row>
    <row r="841" spans="1:281" s="40" customFormat="1" ht="15" hidden="1" customHeight="1" x14ac:dyDescent="0.25">
      <c r="A841" s="432"/>
      <c r="B841" s="31"/>
      <c r="C841" s="31"/>
      <c r="D841" s="3"/>
      <c r="E841" s="31"/>
      <c r="F841" s="3"/>
      <c r="G841" s="122"/>
      <c r="I841" s="31"/>
      <c r="K841" s="9"/>
      <c r="M841" s="3"/>
      <c r="N841" s="41"/>
      <c r="P841" s="31"/>
      <c r="Q841" s="27"/>
      <c r="R841" s="31"/>
      <c r="T841" s="21"/>
      <c r="U841" s="21"/>
      <c r="V841" s="83"/>
      <c r="W841" s="83"/>
      <c r="X841" s="21"/>
      <c r="Y841" s="83"/>
      <c r="Z841" s="83"/>
      <c r="AA841" s="21"/>
      <c r="AB841" s="83"/>
      <c r="AC841" s="83"/>
      <c r="AD841" s="21"/>
      <c r="AE841" s="83"/>
      <c r="AF841" s="83"/>
      <c r="AG841" s="21"/>
      <c r="AH841" s="83"/>
      <c r="AI841" s="83"/>
      <c r="AJ841" s="21"/>
      <c r="AK841" s="83"/>
      <c r="AL841" s="83"/>
      <c r="AM841" s="21"/>
      <c r="AN841" s="83"/>
      <c r="AO841" s="83"/>
      <c r="AP841" s="21"/>
      <c r="AQ841" s="83"/>
      <c r="AR841" s="83"/>
      <c r="AS841" s="21"/>
      <c r="AT841" s="3"/>
      <c r="AU841" s="3"/>
      <c r="AV841" s="31"/>
      <c r="AW841" s="3"/>
      <c r="AX841" s="129"/>
      <c r="AY841" s="90"/>
      <c r="AZ841" s="6"/>
      <c r="BA841" s="10"/>
      <c r="BB841" s="10"/>
      <c r="BC841" s="6"/>
      <c r="BD841" s="10"/>
      <c r="BE841" s="10"/>
      <c r="BF841" s="122"/>
      <c r="BG841" s="10"/>
      <c r="BH841" s="32"/>
      <c r="BI841" s="129"/>
      <c r="BJ841" s="10"/>
      <c r="BK841" s="32"/>
      <c r="BL841" s="129"/>
      <c r="BM841" s="10"/>
      <c r="BN841" s="32"/>
      <c r="BO841" s="122"/>
      <c r="BP841" s="133"/>
      <c r="BQ841" s="12"/>
      <c r="BR841" s="3"/>
      <c r="BS841" s="3"/>
      <c r="BU841" s="122"/>
      <c r="BV841" s="3"/>
      <c r="BW841" s="31"/>
      <c r="BX841" s="122"/>
      <c r="BY841" s="3"/>
      <c r="CA841" s="122"/>
      <c r="CB841" s="3"/>
      <c r="CD841" s="122"/>
      <c r="CF841" s="32"/>
      <c r="CH841" s="255"/>
      <c r="CI841" s="32"/>
      <c r="CK841" s="434"/>
      <c r="CM841" s="122"/>
      <c r="CN841" s="255"/>
      <c r="CO841" s="255"/>
      <c r="CP841" s="255"/>
      <c r="CQ841" s="739"/>
      <c r="CR841" s="255"/>
      <c r="CS841" s="434"/>
      <c r="CT841" s="255"/>
      <c r="CU841" s="255"/>
      <c r="CV841" s="255"/>
      <c r="CW841" s="10"/>
      <c r="CX841" s="255"/>
      <c r="CY841" s="255"/>
      <c r="CZ841" s="255"/>
      <c r="DA841" s="255"/>
      <c r="DB841" s="255"/>
      <c r="DC841" s="255"/>
      <c r="DD841" s="255"/>
      <c r="DE841" s="255"/>
      <c r="DF841" s="255"/>
      <c r="DG841" s="255"/>
      <c r="DH841" s="255"/>
      <c r="DI841" s="255"/>
      <c r="DJ841" s="255"/>
      <c r="DK841" s="255"/>
      <c r="DL841" s="255"/>
      <c r="DM841" s="255"/>
      <c r="DN841" s="255"/>
      <c r="DO841" s="255"/>
      <c r="DP841" s="255"/>
      <c r="DQ841" s="255"/>
      <c r="DR841" s="255"/>
      <c r="DS841" s="255"/>
      <c r="DT841" s="255"/>
      <c r="DU841" s="255"/>
      <c r="DV841" s="255"/>
      <c r="DW841" s="255"/>
      <c r="DX841" s="255"/>
      <c r="DY841" s="255"/>
      <c r="DZ841" s="255"/>
      <c r="EA841" s="255"/>
      <c r="EB841" s="255"/>
      <c r="EC841" s="255"/>
      <c r="ED841" s="255"/>
      <c r="EE841" s="255"/>
      <c r="EF841" s="255"/>
      <c r="EG841" s="255"/>
      <c r="EH841" s="255"/>
      <c r="EI841" s="255"/>
      <c r="EJ841" s="255"/>
      <c r="EK841" s="255"/>
      <c r="EL841" s="255"/>
      <c r="EM841" s="255"/>
      <c r="EN841" s="255"/>
      <c r="EO841" s="255"/>
      <c r="EP841" s="255"/>
      <c r="EQ841" s="255"/>
      <c r="ER841" s="255"/>
      <c r="ES841" s="255"/>
      <c r="ET841" s="255"/>
      <c r="EU841" s="255"/>
      <c r="EV841" s="255"/>
      <c r="EW841" s="255"/>
      <c r="EX841" s="255"/>
      <c r="EY841" s="255"/>
      <c r="EZ841" s="255"/>
      <c r="FA841" s="255"/>
      <c r="FB841" s="255"/>
      <c r="FC841" s="255"/>
      <c r="FD841" s="255"/>
      <c r="FE841" s="255"/>
      <c r="FF841" s="255"/>
      <c r="FG841" s="255"/>
      <c r="FH841" s="241"/>
      <c r="FI841" s="436"/>
      <c r="FJ841" s="668"/>
      <c r="FK841" s="668"/>
      <c r="FL841" s="668"/>
      <c r="FM841" s="668"/>
      <c r="FN841" s="668"/>
      <c r="FO841" s="668"/>
      <c r="FP841" s="668"/>
      <c r="FQ841" s="668"/>
      <c r="FR841" s="668"/>
      <c r="FS841" s="433"/>
      <c r="FT841" s="433"/>
      <c r="FU841" s="433"/>
      <c r="FV841" s="433"/>
      <c r="FW841" s="433"/>
      <c r="FX841" s="433"/>
      <c r="FY841" s="433"/>
      <c r="FZ841" s="433"/>
      <c r="GA841" s="433"/>
      <c r="GB841" s="433"/>
      <c r="GC841" s="433"/>
      <c r="GD841" s="433"/>
      <c r="GE841" s="433"/>
      <c r="GF841" s="433"/>
      <c r="GG841" s="255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436"/>
      <c r="HJ841" s="65"/>
      <c r="HK841" s="436"/>
      <c r="HL841" s="37"/>
      <c r="HM841" s="65"/>
      <c r="HN841" s="436"/>
      <c r="HO841" s="120"/>
      <c r="HP841" s="3"/>
      <c r="HQ841" s="436"/>
      <c r="HR841" s="8"/>
      <c r="HS841" s="31"/>
      <c r="HT841" s="3"/>
      <c r="HU841" s="3"/>
      <c r="HV841" s="3"/>
      <c r="HX841" s="432"/>
      <c r="HY841" s="27"/>
      <c r="HZ841" s="27"/>
      <c r="IA841" s="27"/>
      <c r="IB841" s="27"/>
      <c r="IC841" s="27"/>
      <c r="ID841" s="27"/>
      <c r="IE841" s="27"/>
      <c r="IF841" s="27"/>
      <c r="IG841" s="432"/>
      <c r="IH841" s="432"/>
      <c r="II841" s="432"/>
      <c r="IJ841" s="432"/>
      <c r="IK841" s="432"/>
      <c r="IL841" s="432"/>
      <c r="IM841" s="432"/>
      <c r="IN841" s="432"/>
      <c r="IO841" s="432"/>
      <c r="IP841" s="432"/>
      <c r="IQ841" s="432"/>
      <c r="IR841" s="432"/>
      <c r="IS841" s="432"/>
      <c r="IT841" s="432"/>
      <c r="IU841" s="432"/>
      <c r="IV841" s="432"/>
      <c r="IW841" s="432"/>
      <c r="IX841" s="432"/>
      <c r="IY841" s="432"/>
      <c r="IZ841" s="432"/>
      <c r="JA841" s="432"/>
      <c r="JB841" s="432"/>
      <c r="JC841" s="432"/>
      <c r="JD841" s="432"/>
      <c r="JE841" s="432"/>
      <c r="JF841" s="432"/>
      <c r="JG841" s="432"/>
      <c r="JH841" s="432"/>
      <c r="JI841" s="432"/>
      <c r="JJ841" s="432"/>
      <c r="JK841" s="432"/>
      <c r="JL841" s="432"/>
      <c r="JM841" s="432"/>
      <c r="JN841" s="432"/>
      <c r="JO841" s="432"/>
      <c r="JP841" s="432"/>
      <c r="JQ841" s="432"/>
      <c r="JR841" s="432"/>
      <c r="JS841" s="432"/>
      <c r="JT841" s="432"/>
      <c r="JU841" s="432"/>
    </row>
    <row r="842" spans="1:281" s="40" customFormat="1" ht="15" hidden="1" customHeight="1" x14ac:dyDescent="0.25">
      <c r="A842" s="432"/>
      <c r="B842" s="31"/>
      <c r="C842" s="31"/>
      <c r="D842" s="3"/>
      <c r="E842" s="31"/>
      <c r="F842" s="3"/>
      <c r="G842" s="122"/>
      <c r="I842" s="31"/>
      <c r="K842" s="9"/>
      <c r="M842" s="3"/>
      <c r="N842" s="41"/>
      <c r="P842" s="31"/>
      <c r="Q842" s="27"/>
      <c r="R842" s="31"/>
      <c r="T842" s="21"/>
      <c r="U842" s="21"/>
      <c r="V842" s="83"/>
      <c r="W842" s="83"/>
      <c r="X842" s="21"/>
      <c r="Y842" s="83"/>
      <c r="Z842" s="83"/>
      <c r="AA842" s="21"/>
      <c r="AB842" s="83"/>
      <c r="AC842" s="83"/>
      <c r="AD842" s="21"/>
      <c r="AE842" s="83"/>
      <c r="AF842" s="83"/>
      <c r="AG842" s="21"/>
      <c r="AH842" s="83"/>
      <c r="AI842" s="83"/>
      <c r="AJ842" s="21"/>
      <c r="AK842" s="83"/>
      <c r="AL842" s="83"/>
      <c r="AM842" s="21"/>
      <c r="AN842" s="83"/>
      <c r="AO842" s="83"/>
      <c r="AP842" s="21"/>
      <c r="AQ842" s="83"/>
      <c r="AR842" s="83"/>
      <c r="AS842" s="21"/>
      <c r="AT842" s="3"/>
      <c r="AU842" s="3"/>
      <c r="AV842" s="31"/>
      <c r="AW842" s="3"/>
      <c r="AX842" s="129"/>
      <c r="AY842" s="90"/>
      <c r="AZ842" s="6"/>
      <c r="BA842" s="10"/>
      <c r="BB842" s="10"/>
      <c r="BC842" s="6"/>
      <c r="BD842" s="10"/>
      <c r="BE842" s="10"/>
      <c r="BF842" s="122"/>
      <c r="BG842" s="10"/>
      <c r="BH842" s="32"/>
      <c r="BI842" s="129"/>
      <c r="BJ842" s="10"/>
      <c r="BK842" s="32"/>
      <c r="BL842" s="129"/>
      <c r="BM842" s="10"/>
      <c r="BN842" s="32"/>
      <c r="BO842" s="122"/>
      <c r="BP842" s="133"/>
      <c r="BQ842" s="12"/>
      <c r="BR842" s="3"/>
      <c r="BS842" s="3"/>
      <c r="BU842" s="122"/>
      <c r="BV842" s="3"/>
      <c r="BW842" s="31"/>
      <c r="BX842" s="122"/>
      <c r="BY842" s="3"/>
      <c r="CA842" s="122"/>
      <c r="CB842" s="3"/>
      <c r="CD842" s="122"/>
      <c r="CF842" s="32"/>
      <c r="CH842" s="255"/>
      <c r="CI842" s="32"/>
      <c r="CK842" s="434"/>
      <c r="CM842" s="122"/>
      <c r="CN842" s="255"/>
      <c r="CO842" s="255"/>
      <c r="CP842" s="255"/>
      <c r="CQ842" s="739"/>
      <c r="CR842" s="255"/>
      <c r="CS842" s="434"/>
      <c r="CT842" s="255"/>
      <c r="CU842" s="255"/>
      <c r="CV842" s="255"/>
      <c r="CW842" s="10"/>
      <c r="CX842" s="255"/>
      <c r="CY842" s="255"/>
      <c r="CZ842" s="255"/>
      <c r="DA842" s="255"/>
      <c r="DB842" s="255"/>
      <c r="DC842" s="255"/>
      <c r="DD842" s="255"/>
      <c r="DE842" s="255"/>
      <c r="DF842" s="255"/>
      <c r="DG842" s="255"/>
      <c r="DH842" s="255"/>
      <c r="DI842" s="255"/>
      <c r="DJ842" s="255"/>
      <c r="DK842" s="255"/>
      <c r="DL842" s="255"/>
      <c r="DM842" s="255"/>
      <c r="DN842" s="255"/>
      <c r="DO842" s="255"/>
      <c r="DP842" s="255"/>
      <c r="DQ842" s="255"/>
      <c r="DR842" s="255"/>
      <c r="DS842" s="255"/>
      <c r="DT842" s="255"/>
      <c r="DU842" s="255"/>
      <c r="DV842" s="255"/>
      <c r="DW842" s="255"/>
      <c r="DX842" s="255"/>
      <c r="DY842" s="255"/>
      <c r="DZ842" s="255"/>
      <c r="EA842" s="255"/>
      <c r="EB842" s="255"/>
      <c r="EC842" s="255"/>
      <c r="ED842" s="255"/>
      <c r="EE842" s="255"/>
      <c r="EF842" s="255"/>
      <c r="EG842" s="255"/>
      <c r="EH842" s="255"/>
      <c r="EI842" s="255"/>
      <c r="EJ842" s="255"/>
      <c r="EK842" s="255"/>
      <c r="EL842" s="255"/>
      <c r="EM842" s="255"/>
      <c r="EN842" s="255"/>
      <c r="EO842" s="255"/>
      <c r="EP842" s="255"/>
      <c r="EQ842" s="255"/>
      <c r="ER842" s="255"/>
      <c r="ES842" s="255"/>
      <c r="ET842" s="255"/>
      <c r="EU842" s="255"/>
      <c r="EV842" s="255"/>
      <c r="EW842" s="255"/>
      <c r="EX842" s="255"/>
      <c r="EY842" s="255"/>
      <c r="EZ842" s="255"/>
      <c r="FA842" s="255"/>
      <c r="FB842" s="255"/>
      <c r="FC842" s="255"/>
      <c r="FD842" s="255"/>
      <c r="FE842" s="255"/>
      <c r="FF842" s="255"/>
      <c r="FG842" s="255"/>
      <c r="FH842" s="241"/>
      <c r="FI842" s="436"/>
      <c r="FJ842" s="668"/>
      <c r="FK842" s="668"/>
      <c r="FL842" s="668"/>
      <c r="FM842" s="668"/>
      <c r="FN842" s="668"/>
      <c r="FO842" s="668"/>
      <c r="FP842" s="668"/>
      <c r="FQ842" s="668"/>
      <c r="FR842" s="668"/>
      <c r="FS842" s="433"/>
      <c r="FT842" s="433"/>
      <c r="FU842" s="433"/>
      <c r="FV842" s="433"/>
      <c r="FW842" s="433"/>
      <c r="FX842" s="433"/>
      <c r="FY842" s="433"/>
      <c r="FZ842" s="433"/>
      <c r="GA842" s="433"/>
      <c r="GB842" s="433"/>
      <c r="GC842" s="433"/>
      <c r="GD842" s="433"/>
      <c r="GE842" s="433"/>
      <c r="GF842" s="433"/>
      <c r="GG842" s="25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436"/>
      <c r="HJ842" s="65"/>
      <c r="HK842" s="436"/>
      <c r="HL842" s="37"/>
      <c r="HM842" s="65"/>
      <c r="HN842" s="436"/>
      <c r="HO842" s="120"/>
      <c r="HP842" s="3"/>
      <c r="HQ842" s="436"/>
      <c r="HR842" s="8"/>
      <c r="HS842" s="31"/>
      <c r="HT842" s="3"/>
      <c r="HU842" s="3"/>
      <c r="HV842" s="3"/>
      <c r="HX842" s="432"/>
      <c r="HY842" s="27"/>
      <c r="HZ842" s="27"/>
      <c r="IA842" s="27"/>
      <c r="IB842" s="27"/>
      <c r="IC842" s="27"/>
      <c r="ID842" s="27"/>
      <c r="IE842" s="27"/>
      <c r="IF842" s="27"/>
      <c r="IG842" s="432"/>
      <c r="IH842" s="432"/>
      <c r="II842" s="432"/>
      <c r="IJ842" s="432"/>
      <c r="IK842" s="432"/>
      <c r="IL842" s="432"/>
      <c r="IM842" s="432"/>
      <c r="IN842" s="432"/>
      <c r="IO842" s="432"/>
      <c r="IP842" s="432"/>
      <c r="IQ842" s="432"/>
      <c r="IR842" s="432"/>
      <c r="IS842" s="432"/>
      <c r="IT842" s="432"/>
      <c r="IU842" s="432"/>
      <c r="IV842" s="432"/>
      <c r="IW842" s="432"/>
      <c r="IX842" s="432"/>
      <c r="IY842" s="432"/>
      <c r="IZ842" s="432"/>
      <c r="JA842" s="432"/>
      <c r="JB842" s="432"/>
      <c r="JC842" s="432"/>
      <c r="JD842" s="432"/>
      <c r="JE842" s="432"/>
      <c r="JF842" s="432"/>
      <c r="JG842" s="432"/>
      <c r="JH842" s="432"/>
      <c r="JI842" s="432"/>
      <c r="JJ842" s="432"/>
      <c r="JK842" s="432"/>
      <c r="JL842" s="432"/>
      <c r="JM842" s="432"/>
      <c r="JN842" s="432"/>
      <c r="JO842" s="432"/>
      <c r="JP842" s="432"/>
      <c r="JQ842" s="432"/>
      <c r="JR842" s="432"/>
      <c r="JS842" s="432"/>
      <c r="JT842" s="432"/>
      <c r="JU842" s="432"/>
    </row>
    <row r="843" spans="1:281" s="40" customFormat="1" ht="15" hidden="1" customHeight="1" x14ac:dyDescent="0.25">
      <c r="A843" s="432"/>
      <c r="B843" s="31"/>
      <c r="C843" s="31"/>
      <c r="D843" s="3"/>
      <c r="E843" s="31"/>
      <c r="F843" s="3"/>
      <c r="G843" s="122"/>
      <c r="I843" s="31"/>
      <c r="K843" s="9"/>
      <c r="M843" s="3"/>
      <c r="N843" s="41"/>
      <c r="P843" s="31"/>
      <c r="Q843" s="27"/>
      <c r="R843" s="31"/>
      <c r="T843" s="21"/>
      <c r="U843" s="21"/>
      <c r="V843" s="83"/>
      <c r="W843" s="83"/>
      <c r="X843" s="21"/>
      <c r="Y843" s="83"/>
      <c r="Z843" s="83"/>
      <c r="AA843" s="21"/>
      <c r="AB843" s="83"/>
      <c r="AC843" s="83"/>
      <c r="AD843" s="21"/>
      <c r="AE843" s="83"/>
      <c r="AF843" s="83"/>
      <c r="AG843" s="21"/>
      <c r="AH843" s="83"/>
      <c r="AI843" s="83"/>
      <c r="AJ843" s="21"/>
      <c r="AK843" s="83"/>
      <c r="AL843" s="83"/>
      <c r="AM843" s="21"/>
      <c r="AN843" s="83"/>
      <c r="AO843" s="83"/>
      <c r="AP843" s="21"/>
      <c r="AQ843" s="83"/>
      <c r="AR843" s="83"/>
      <c r="AS843" s="21"/>
      <c r="AT843" s="3"/>
      <c r="AU843" s="3"/>
      <c r="AV843" s="31"/>
      <c r="AW843" s="3"/>
      <c r="AX843" s="129"/>
      <c r="AY843" s="90"/>
      <c r="AZ843" s="6"/>
      <c r="BA843" s="10"/>
      <c r="BB843" s="10"/>
      <c r="BC843" s="6"/>
      <c r="BD843" s="10"/>
      <c r="BE843" s="10"/>
      <c r="BF843" s="122"/>
      <c r="BG843" s="10"/>
      <c r="BH843" s="32"/>
      <c r="BI843" s="129"/>
      <c r="BJ843" s="10"/>
      <c r="BK843" s="32"/>
      <c r="BL843" s="129"/>
      <c r="BM843" s="10"/>
      <c r="BN843" s="32"/>
      <c r="BO843" s="122"/>
      <c r="BP843" s="133"/>
      <c r="BQ843" s="12"/>
      <c r="BR843" s="3"/>
      <c r="BS843" s="3"/>
      <c r="BU843" s="122"/>
      <c r="BV843" s="3"/>
      <c r="BW843" s="31"/>
      <c r="BX843" s="122"/>
      <c r="BY843" s="3"/>
      <c r="CA843" s="122"/>
      <c r="CB843" s="3"/>
      <c r="CD843" s="122"/>
      <c r="CF843" s="32"/>
      <c r="CH843" s="255"/>
      <c r="CI843" s="32"/>
      <c r="CK843" s="434"/>
      <c r="CM843" s="122"/>
      <c r="CN843" s="255"/>
      <c r="CO843" s="255"/>
      <c r="CP843" s="255"/>
      <c r="CQ843" s="739"/>
      <c r="CR843" s="255"/>
      <c r="CS843" s="434"/>
      <c r="CT843" s="255"/>
      <c r="CU843" s="255"/>
      <c r="CV843" s="255"/>
      <c r="CW843" s="10"/>
      <c r="CX843" s="255"/>
      <c r="CY843" s="255"/>
      <c r="CZ843" s="255"/>
      <c r="DA843" s="255"/>
      <c r="DB843" s="255"/>
      <c r="DC843" s="255"/>
      <c r="DD843" s="255"/>
      <c r="DE843" s="255"/>
      <c r="DF843" s="255"/>
      <c r="DG843" s="255"/>
      <c r="DH843" s="255"/>
      <c r="DI843" s="255"/>
      <c r="DJ843" s="255"/>
      <c r="DK843" s="255"/>
      <c r="DL843" s="255"/>
      <c r="DM843" s="255"/>
      <c r="DN843" s="255"/>
      <c r="DO843" s="255"/>
      <c r="DP843" s="255"/>
      <c r="DQ843" s="255"/>
      <c r="DR843" s="255"/>
      <c r="DS843" s="255"/>
      <c r="DT843" s="255"/>
      <c r="DU843" s="255"/>
      <c r="DV843" s="255"/>
      <c r="DW843" s="255"/>
      <c r="DX843" s="255"/>
      <c r="DY843" s="255"/>
      <c r="DZ843" s="255"/>
      <c r="EA843" s="255"/>
      <c r="EB843" s="255"/>
      <c r="EC843" s="255"/>
      <c r="ED843" s="255"/>
      <c r="EE843" s="255"/>
      <c r="EF843" s="255"/>
      <c r="EG843" s="255"/>
      <c r="EH843" s="255"/>
      <c r="EI843" s="255"/>
      <c r="EJ843" s="255"/>
      <c r="EK843" s="255"/>
      <c r="EL843" s="255"/>
      <c r="EM843" s="255"/>
      <c r="EN843" s="255"/>
      <c r="EO843" s="255"/>
      <c r="EP843" s="255"/>
      <c r="EQ843" s="255"/>
      <c r="ER843" s="255"/>
      <c r="ES843" s="255"/>
      <c r="ET843" s="255"/>
      <c r="EU843" s="255"/>
      <c r="EV843" s="255"/>
      <c r="EW843" s="255"/>
      <c r="EX843" s="255"/>
      <c r="EY843" s="255"/>
      <c r="EZ843" s="255"/>
      <c r="FA843" s="255"/>
      <c r="FB843" s="255"/>
      <c r="FC843" s="255"/>
      <c r="FD843" s="255"/>
      <c r="FE843" s="255"/>
      <c r="FF843" s="255"/>
      <c r="FG843" s="255"/>
      <c r="FH843" s="241"/>
      <c r="FI843" s="436"/>
      <c r="FJ843" s="668"/>
      <c r="FK843" s="668"/>
      <c r="FL843" s="668"/>
      <c r="FM843" s="668"/>
      <c r="FN843" s="668"/>
      <c r="FO843" s="668"/>
      <c r="FP843" s="668"/>
      <c r="FQ843" s="668"/>
      <c r="FR843" s="668"/>
      <c r="FS843" s="433"/>
      <c r="FT843" s="433"/>
      <c r="FU843" s="433"/>
      <c r="FV843" s="433"/>
      <c r="FW843" s="433"/>
      <c r="FX843" s="433"/>
      <c r="FY843" s="433"/>
      <c r="FZ843" s="433"/>
      <c r="GA843" s="433"/>
      <c r="GB843" s="433"/>
      <c r="GC843" s="433"/>
      <c r="GD843" s="433"/>
      <c r="GE843" s="433"/>
      <c r="GF843" s="433"/>
      <c r="GG843" s="255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436"/>
      <c r="HJ843" s="65"/>
      <c r="HK843" s="436"/>
      <c r="HL843" s="37"/>
      <c r="HM843" s="65"/>
      <c r="HN843" s="436"/>
      <c r="HO843" s="120"/>
      <c r="HP843" s="3"/>
      <c r="HQ843" s="436"/>
      <c r="HR843" s="8"/>
      <c r="HS843" s="31"/>
      <c r="HT843" s="3"/>
      <c r="HU843" s="3"/>
      <c r="HV843" s="3"/>
      <c r="HX843" s="432"/>
      <c r="HY843" s="27"/>
      <c r="HZ843" s="27"/>
      <c r="IA843" s="27"/>
      <c r="IB843" s="27"/>
      <c r="IC843" s="27"/>
      <c r="ID843" s="27"/>
      <c r="IE843" s="27"/>
      <c r="IF843" s="27"/>
      <c r="IG843" s="432"/>
      <c r="IH843" s="432"/>
      <c r="II843" s="432"/>
      <c r="IJ843" s="432"/>
      <c r="IK843" s="432"/>
      <c r="IL843" s="432"/>
      <c r="IM843" s="432"/>
      <c r="IN843" s="432"/>
      <c r="IO843" s="432"/>
      <c r="IP843" s="432"/>
      <c r="IQ843" s="432"/>
      <c r="IR843" s="432"/>
      <c r="IS843" s="432"/>
      <c r="IT843" s="432"/>
      <c r="IU843" s="432"/>
      <c r="IV843" s="432"/>
      <c r="IW843" s="432"/>
      <c r="IX843" s="432"/>
      <c r="IY843" s="432"/>
      <c r="IZ843" s="432"/>
      <c r="JA843" s="432"/>
      <c r="JB843" s="432"/>
      <c r="JC843" s="432"/>
      <c r="JD843" s="432"/>
      <c r="JE843" s="432"/>
      <c r="JF843" s="432"/>
      <c r="JG843" s="432"/>
      <c r="JH843" s="432"/>
      <c r="JI843" s="432"/>
      <c r="JJ843" s="432"/>
      <c r="JK843" s="432"/>
      <c r="JL843" s="432"/>
      <c r="JM843" s="432"/>
      <c r="JN843" s="432"/>
      <c r="JO843" s="432"/>
      <c r="JP843" s="432"/>
      <c r="JQ843" s="432"/>
      <c r="JR843" s="432"/>
      <c r="JS843" s="432"/>
      <c r="JT843" s="432"/>
      <c r="JU843" s="432"/>
    </row>
    <row r="844" spans="1:281" s="40" customFormat="1" ht="15" hidden="1" customHeight="1" x14ac:dyDescent="0.25">
      <c r="A844" s="432"/>
      <c r="B844" s="31"/>
      <c r="C844" s="31"/>
      <c r="D844" s="3"/>
      <c r="E844" s="31"/>
      <c r="F844" s="3"/>
      <c r="G844" s="122"/>
      <c r="I844" s="31"/>
      <c r="K844" s="9"/>
      <c r="M844" s="3"/>
      <c r="N844" s="41"/>
      <c r="P844" s="31"/>
      <c r="Q844" s="27"/>
      <c r="R844" s="31"/>
      <c r="T844" s="21"/>
      <c r="U844" s="21"/>
      <c r="V844" s="83"/>
      <c r="W844" s="83"/>
      <c r="X844" s="21"/>
      <c r="Y844" s="83"/>
      <c r="Z844" s="83"/>
      <c r="AA844" s="21"/>
      <c r="AB844" s="83"/>
      <c r="AC844" s="83"/>
      <c r="AD844" s="21"/>
      <c r="AE844" s="83"/>
      <c r="AF844" s="83"/>
      <c r="AG844" s="21"/>
      <c r="AH844" s="83"/>
      <c r="AI844" s="83"/>
      <c r="AJ844" s="21"/>
      <c r="AK844" s="83"/>
      <c r="AL844" s="83"/>
      <c r="AM844" s="21"/>
      <c r="AN844" s="83"/>
      <c r="AO844" s="83"/>
      <c r="AP844" s="21"/>
      <c r="AQ844" s="83"/>
      <c r="AR844" s="83"/>
      <c r="AS844" s="21"/>
      <c r="AT844" s="3"/>
      <c r="AU844" s="3"/>
      <c r="AV844" s="31"/>
      <c r="AW844" s="3"/>
      <c r="AX844" s="129"/>
      <c r="AY844" s="90"/>
      <c r="AZ844" s="6"/>
      <c r="BA844" s="10"/>
      <c r="BB844" s="10"/>
      <c r="BC844" s="6"/>
      <c r="BD844" s="10"/>
      <c r="BE844" s="10"/>
      <c r="BF844" s="122"/>
      <c r="BG844" s="10"/>
      <c r="BH844" s="32"/>
      <c r="BI844" s="129"/>
      <c r="BJ844" s="10"/>
      <c r="BK844" s="32"/>
      <c r="BL844" s="129"/>
      <c r="BM844" s="10"/>
      <c r="BN844" s="32"/>
      <c r="BO844" s="122"/>
      <c r="BP844" s="133"/>
      <c r="BQ844" s="12"/>
      <c r="BR844" s="3"/>
      <c r="BS844" s="3"/>
      <c r="BU844" s="122"/>
      <c r="BV844" s="3"/>
      <c r="BW844" s="31"/>
      <c r="BX844" s="122"/>
      <c r="BY844" s="3"/>
      <c r="CA844" s="122"/>
      <c r="CB844" s="3"/>
      <c r="CD844" s="122"/>
      <c r="CF844" s="32"/>
      <c r="CH844" s="255"/>
      <c r="CI844" s="32"/>
      <c r="CK844" s="434"/>
      <c r="CM844" s="122"/>
      <c r="CN844" s="255"/>
      <c r="CO844" s="255"/>
      <c r="CP844" s="255"/>
      <c r="CQ844" s="739"/>
      <c r="CR844" s="255"/>
      <c r="CS844" s="434"/>
      <c r="CT844" s="255"/>
      <c r="CU844" s="255"/>
      <c r="CV844" s="255"/>
      <c r="CW844" s="10"/>
      <c r="CX844" s="255"/>
      <c r="CY844" s="255"/>
      <c r="CZ844" s="255"/>
      <c r="DA844" s="255"/>
      <c r="DB844" s="255"/>
      <c r="DC844" s="255"/>
      <c r="DD844" s="255"/>
      <c r="DE844" s="255"/>
      <c r="DF844" s="255"/>
      <c r="DG844" s="255"/>
      <c r="DH844" s="255"/>
      <c r="DI844" s="255"/>
      <c r="DJ844" s="255"/>
      <c r="DK844" s="255"/>
      <c r="DL844" s="255"/>
      <c r="DM844" s="255"/>
      <c r="DN844" s="255"/>
      <c r="DO844" s="255"/>
      <c r="DP844" s="255"/>
      <c r="DQ844" s="255"/>
      <c r="DR844" s="255"/>
      <c r="DS844" s="255"/>
      <c r="DT844" s="255"/>
      <c r="DU844" s="255"/>
      <c r="DV844" s="255"/>
      <c r="DW844" s="255"/>
      <c r="DX844" s="255"/>
      <c r="DY844" s="255"/>
      <c r="DZ844" s="255"/>
      <c r="EA844" s="255"/>
      <c r="EB844" s="255"/>
      <c r="EC844" s="255"/>
      <c r="ED844" s="255"/>
      <c r="EE844" s="255"/>
      <c r="EF844" s="255"/>
      <c r="EG844" s="255"/>
      <c r="EH844" s="255"/>
      <c r="EI844" s="255"/>
      <c r="EJ844" s="255"/>
      <c r="EK844" s="255"/>
      <c r="EL844" s="255"/>
      <c r="EM844" s="255"/>
      <c r="EN844" s="255"/>
      <c r="EO844" s="255"/>
      <c r="EP844" s="255"/>
      <c r="EQ844" s="255"/>
      <c r="ER844" s="255"/>
      <c r="ES844" s="255"/>
      <c r="ET844" s="255"/>
      <c r="EU844" s="255"/>
      <c r="EV844" s="255"/>
      <c r="EW844" s="255"/>
      <c r="EX844" s="255"/>
      <c r="EY844" s="255"/>
      <c r="EZ844" s="255"/>
      <c r="FA844" s="255"/>
      <c r="FB844" s="255"/>
      <c r="FC844" s="255"/>
      <c r="FD844" s="255"/>
      <c r="FE844" s="255"/>
      <c r="FF844" s="255"/>
      <c r="FG844" s="255"/>
      <c r="FH844" s="241"/>
      <c r="FI844" s="436"/>
      <c r="FJ844" s="668"/>
      <c r="FK844" s="668"/>
      <c r="FL844" s="668"/>
      <c r="FM844" s="668"/>
      <c r="FN844" s="668"/>
      <c r="FO844" s="668"/>
      <c r="FP844" s="668"/>
      <c r="FQ844" s="668"/>
      <c r="FR844" s="668"/>
      <c r="FS844" s="433"/>
      <c r="FT844" s="433"/>
      <c r="FU844" s="433"/>
      <c r="FV844" s="433"/>
      <c r="FW844" s="433"/>
      <c r="FX844" s="433"/>
      <c r="FY844" s="433"/>
      <c r="FZ844" s="433"/>
      <c r="GA844" s="433"/>
      <c r="GB844" s="433"/>
      <c r="GC844" s="433"/>
      <c r="GD844" s="433"/>
      <c r="GE844" s="433"/>
      <c r="GF844" s="433"/>
      <c r="GG844" s="255"/>
      <c r="GH844" s="65"/>
      <c r="GI844" s="65"/>
      <c r="GJ844" s="65"/>
      <c r="GK844" s="65"/>
      <c r="GL844" s="65"/>
      <c r="GM844" s="65"/>
      <c r="GN844" s="65"/>
      <c r="GO844" s="65"/>
      <c r="GP844" s="65"/>
      <c r="GQ844" s="65"/>
      <c r="GR844" s="65"/>
      <c r="GS844" s="65"/>
      <c r="GT844" s="65"/>
      <c r="GU844" s="65"/>
      <c r="GV844" s="65"/>
      <c r="GW844" s="65"/>
      <c r="GX844" s="65"/>
      <c r="GY844" s="65"/>
      <c r="GZ844" s="65"/>
      <c r="HA844" s="65"/>
      <c r="HB844" s="65"/>
      <c r="HC844" s="65"/>
      <c r="HD844" s="65"/>
      <c r="HE844" s="65"/>
      <c r="HF844" s="65"/>
      <c r="HG844" s="65"/>
      <c r="HH844" s="65"/>
      <c r="HI844" s="436"/>
      <c r="HJ844" s="65"/>
      <c r="HK844" s="436"/>
      <c r="HL844" s="37"/>
      <c r="HM844" s="65"/>
      <c r="HN844" s="436"/>
      <c r="HO844" s="120"/>
      <c r="HP844" s="3"/>
      <c r="HQ844" s="436"/>
      <c r="HR844" s="8"/>
      <c r="HS844" s="31"/>
      <c r="HT844" s="3"/>
      <c r="HU844" s="3"/>
      <c r="HV844" s="3"/>
      <c r="HX844" s="432"/>
      <c r="HY844" s="27"/>
      <c r="HZ844" s="27"/>
      <c r="IA844" s="27"/>
      <c r="IB844" s="27"/>
      <c r="IC844" s="27"/>
      <c r="ID844" s="27"/>
      <c r="IE844" s="27"/>
      <c r="IF844" s="27"/>
      <c r="IG844" s="432"/>
      <c r="IH844" s="432"/>
      <c r="II844" s="432"/>
      <c r="IJ844" s="432"/>
      <c r="IK844" s="432"/>
      <c r="IL844" s="432"/>
      <c r="IM844" s="432"/>
      <c r="IN844" s="432"/>
      <c r="IO844" s="432"/>
      <c r="IP844" s="432"/>
      <c r="IQ844" s="432"/>
      <c r="IR844" s="432"/>
      <c r="IS844" s="432"/>
      <c r="IT844" s="432"/>
      <c r="IU844" s="432"/>
      <c r="IV844" s="432"/>
      <c r="IW844" s="432"/>
      <c r="IX844" s="432"/>
      <c r="IY844" s="432"/>
      <c r="IZ844" s="432"/>
      <c r="JA844" s="432"/>
      <c r="JB844" s="432"/>
      <c r="JC844" s="432"/>
      <c r="JD844" s="432"/>
      <c r="JE844" s="432"/>
      <c r="JF844" s="432"/>
      <c r="JG844" s="432"/>
      <c r="JH844" s="432"/>
      <c r="JI844" s="432"/>
      <c r="JJ844" s="432"/>
      <c r="JK844" s="432"/>
      <c r="JL844" s="432"/>
      <c r="JM844" s="432"/>
      <c r="JN844" s="432"/>
      <c r="JO844" s="432"/>
      <c r="JP844" s="432"/>
      <c r="JQ844" s="432"/>
      <c r="JR844" s="432"/>
      <c r="JS844" s="432"/>
      <c r="JT844" s="432"/>
      <c r="JU844" s="432"/>
    </row>
    <row r="845" spans="1:281" s="40" customFormat="1" ht="15" hidden="1" customHeight="1" x14ac:dyDescent="0.25">
      <c r="A845" s="432"/>
      <c r="B845" s="31"/>
      <c r="C845" s="31"/>
      <c r="D845" s="3"/>
      <c r="E845" s="31"/>
      <c r="F845" s="3"/>
      <c r="G845" s="122"/>
      <c r="I845" s="31"/>
      <c r="K845" s="9"/>
      <c r="M845" s="3"/>
      <c r="N845" s="41"/>
      <c r="P845" s="31"/>
      <c r="Q845" s="27"/>
      <c r="R845" s="31"/>
      <c r="T845" s="21"/>
      <c r="U845" s="21"/>
      <c r="V845" s="83"/>
      <c r="W845" s="83"/>
      <c r="X845" s="21"/>
      <c r="Y845" s="83"/>
      <c r="Z845" s="83"/>
      <c r="AA845" s="21"/>
      <c r="AB845" s="83"/>
      <c r="AC845" s="83"/>
      <c r="AD845" s="21"/>
      <c r="AE845" s="83"/>
      <c r="AF845" s="83"/>
      <c r="AG845" s="21"/>
      <c r="AH845" s="83"/>
      <c r="AI845" s="83"/>
      <c r="AJ845" s="21"/>
      <c r="AK845" s="83"/>
      <c r="AL845" s="83"/>
      <c r="AM845" s="21"/>
      <c r="AN845" s="83"/>
      <c r="AO845" s="83"/>
      <c r="AP845" s="21"/>
      <c r="AQ845" s="83"/>
      <c r="AR845" s="83"/>
      <c r="AS845" s="21"/>
      <c r="AT845" s="3"/>
      <c r="AU845" s="3"/>
      <c r="AV845" s="31"/>
      <c r="AW845" s="3"/>
      <c r="AX845" s="129"/>
      <c r="AY845" s="90"/>
      <c r="AZ845" s="6"/>
      <c r="BA845" s="10"/>
      <c r="BB845" s="10"/>
      <c r="BC845" s="6"/>
      <c r="BD845" s="10"/>
      <c r="BE845" s="10"/>
      <c r="BF845" s="122"/>
      <c r="BG845" s="10"/>
      <c r="BH845" s="32"/>
      <c r="BI845" s="129"/>
      <c r="BJ845" s="10"/>
      <c r="BK845" s="32"/>
      <c r="BL845" s="129"/>
      <c r="BM845" s="10"/>
      <c r="BN845" s="32"/>
      <c r="BO845" s="122"/>
      <c r="BP845" s="133"/>
      <c r="BQ845" s="12"/>
      <c r="BR845" s="3"/>
      <c r="BS845" s="3"/>
      <c r="BU845" s="122"/>
      <c r="BV845" s="3"/>
      <c r="BW845" s="31"/>
      <c r="BX845" s="122"/>
      <c r="BY845" s="3"/>
      <c r="CA845" s="122"/>
      <c r="CB845" s="3"/>
      <c r="CD845" s="122"/>
      <c r="CF845" s="32"/>
      <c r="CH845" s="255"/>
      <c r="CI845" s="32"/>
      <c r="CK845" s="434"/>
      <c r="CM845" s="122"/>
      <c r="CN845" s="255"/>
      <c r="CO845" s="255"/>
      <c r="CP845" s="255"/>
      <c r="CQ845" s="739"/>
      <c r="CR845" s="255"/>
      <c r="CS845" s="434"/>
      <c r="CT845" s="255"/>
      <c r="CU845" s="255"/>
      <c r="CV845" s="255"/>
      <c r="CW845" s="10"/>
      <c r="CX845" s="255"/>
      <c r="CY845" s="255"/>
      <c r="CZ845" s="255"/>
      <c r="DA845" s="255"/>
      <c r="DB845" s="255"/>
      <c r="DC845" s="255"/>
      <c r="DD845" s="255"/>
      <c r="DE845" s="255"/>
      <c r="DF845" s="255"/>
      <c r="DG845" s="255"/>
      <c r="DH845" s="255"/>
      <c r="DI845" s="255"/>
      <c r="DJ845" s="255"/>
      <c r="DK845" s="255"/>
      <c r="DL845" s="255"/>
      <c r="DM845" s="255"/>
      <c r="DN845" s="255"/>
      <c r="DO845" s="255"/>
      <c r="DP845" s="255"/>
      <c r="DQ845" s="255"/>
      <c r="DR845" s="255"/>
      <c r="DS845" s="255"/>
      <c r="DT845" s="255"/>
      <c r="DU845" s="255"/>
      <c r="DV845" s="255"/>
      <c r="DW845" s="255"/>
      <c r="DX845" s="255"/>
      <c r="DY845" s="255"/>
      <c r="DZ845" s="255"/>
      <c r="EA845" s="255"/>
      <c r="EB845" s="255"/>
      <c r="EC845" s="255"/>
      <c r="ED845" s="255"/>
      <c r="EE845" s="255"/>
      <c r="EF845" s="255"/>
      <c r="EG845" s="255"/>
      <c r="EH845" s="255"/>
      <c r="EI845" s="255"/>
      <c r="EJ845" s="255"/>
      <c r="EK845" s="255"/>
      <c r="EL845" s="255"/>
      <c r="EM845" s="255"/>
      <c r="EN845" s="255"/>
      <c r="EO845" s="255"/>
      <c r="EP845" s="255"/>
      <c r="EQ845" s="255"/>
      <c r="ER845" s="255"/>
      <c r="ES845" s="255"/>
      <c r="ET845" s="255"/>
      <c r="EU845" s="255"/>
      <c r="EV845" s="255"/>
      <c r="EW845" s="255"/>
      <c r="EX845" s="255"/>
      <c r="EY845" s="255"/>
      <c r="EZ845" s="255"/>
      <c r="FA845" s="255"/>
      <c r="FB845" s="255"/>
      <c r="FC845" s="255"/>
      <c r="FD845" s="255"/>
      <c r="FE845" s="255"/>
      <c r="FF845" s="255"/>
      <c r="FG845" s="255"/>
      <c r="FH845" s="241"/>
      <c r="FI845" s="436"/>
      <c r="FJ845" s="668"/>
      <c r="FK845" s="668"/>
      <c r="FL845" s="668"/>
      <c r="FM845" s="668"/>
      <c r="FN845" s="668"/>
      <c r="FO845" s="668"/>
      <c r="FP845" s="668"/>
      <c r="FQ845" s="668"/>
      <c r="FR845" s="668"/>
      <c r="FS845" s="433"/>
      <c r="FT845" s="433"/>
      <c r="FU845" s="433"/>
      <c r="FV845" s="433"/>
      <c r="FW845" s="433"/>
      <c r="FX845" s="433"/>
      <c r="FY845" s="433"/>
      <c r="FZ845" s="433"/>
      <c r="GA845" s="433"/>
      <c r="GB845" s="433"/>
      <c r="GC845" s="433"/>
      <c r="GD845" s="433"/>
      <c r="GE845" s="433"/>
      <c r="GF845" s="433"/>
      <c r="GG845" s="255"/>
      <c r="GH845" s="65"/>
      <c r="GI845" s="65"/>
      <c r="GJ845" s="65"/>
      <c r="GK845" s="65"/>
      <c r="GL845" s="65"/>
      <c r="GM845" s="65"/>
      <c r="GN845" s="65"/>
      <c r="GO845" s="65"/>
      <c r="GP845" s="65"/>
      <c r="GQ845" s="65"/>
      <c r="GR845" s="65"/>
      <c r="GS845" s="65"/>
      <c r="GT845" s="65"/>
      <c r="GU845" s="65"/>
      <c r="GV845" s="65"/>
      <c r="GW845" s="65"/>
      <c r="GX845" s="65"/>
      <c r="GY845" s="65"/>
      <c r="GZ845" s="65"/>
      <c r="HA845" s="65"/>
      <c r="HB845" s="65"/>
      <c r="HC845" s="65"/>
      <c r="HD845" s="65"/>
      <c r="HE845" s="65"/>
      <c r="HF845" s="65"/>
      <c r="HG845" s="65"/>
      <c r="HH845" s="65"/>
      <c r="HI845" s="436"/>
      <c r="HJ845" s="65"/>
      <c r="HK845" s="436"/>
      <c r="HL845" s="37"/>
      <c r="HM845" s="65"/>
      <c r="HN845" s="436"/>
      <c r="HO845" s="120"/>
      <c r="HP845" s="3"/>
      <c r="HQ845" s="436"/>
      <c r="HR845" s="8"/>
      <c r="HS845" s="31"/>
      <c r="HT845" s="3"/>
      <c r="HU845" s="3"/>
      <c r="HV845" s="3"/>
      <c r="HX845" s="432"/>
      <c r="HY845" s="27"/>
      <c r="HZ845" s="27"/>
      <c r="IA845" s="27"/>
      <c r="IB845" s="27"/>
      <c r="IC845" s="27"/>
      <c r="ID845" s="27"/>
      <c r="IE845" s="27"/>
      <c r="IF845" s="27"/>
      <c r="IG845" s="432"/>
      <c r="IH845" s="432"/>
      <c r="II845" s="432"/>
      <c r="IJ845" s="432"/>
      <c r="IK845" s="432"/>
      <c r="IL845" s="432"/>
      <c r="IM845" s="432"/>
      <c r="IN845" s="432"/>
      <c r="IO845" s="432"/>
      <c r="IP845" s="432"/>
      <c r="IQ845" s="432"/>
      <c r="IR845" s="432"/>
      <c r="IS845" s="432"/>
      <c r="IT845" s="432"/>
      <c r="IU845" s="432"/>
      <c r="IV845" s="432"/>
      <c r="IW845" s="432"/>
      <c r="IX845" s="432"/>
      <c r="IY845" s="432"/>
      <c r="IZ845" s="432"/>
      <c r="JA845" s="432"/>
      <c r="JB845" s="432"/>
      <c r="JC845" s="432"/>
      <c r="JD845" s="432"/>
      <c r="JE845" s="432"/>
      <c r="JF845" s="432"/>
      <c r="JG845" s="432"/>
      <c r="JH845" s="432"/>
      <c r="JI845" s="432"/>
      <c r="JJ845" s="432"/>
      <c r="JK845" s="432"/>
      <c r="JL845" s="432"/>
      <c r="JM845" s="432"/>
      <c r="JN845" s="432"/>
      <c r="JO845" s="432"/>
      <c r="JP845" s="432"/>
      <c r="JQ845" s="432"/>
      <c r="JR845" s="432"/>
      <c r="JS845" s="432"/>
      <c r="JT845" s="432"/>
      <c r="JU845" s="432"/>
    </row>
    <row r="846" spans="1:281" s="40" customFormat="1" ht="15" hidden="1" customHeight="1" x14ac:dyDescent="0.25">
      <c r="A846" s="432"/>
      <c r="B846" s="31"/>
      <c r="C846" s="31"/>
      <c r="D846" s="3"/>
      <c r="E846" s="31"/>
      <c r="F846" s="3"/>
      <c r="G846" s="122"/>
      <c r="I846" s="31"/>
      <c r="K846" s="9"/>
      <c r="M846" s="3"/>
      <c r="N846" s="41"/>
      <c r="P846" s="31"/>
      <c r="Q846" s="27"/>
      <c r="R846" s="31"/>
      <c r="T846" s="21"/>
      <c r="U846" s="21"/>
      <c r="V846" s="83"/>
      <c r="W846" s="83"/>
      <c r="X846" s="21"/>
      <c r="Y846" s="83"/>
      <c r="Z846" s="83"/>
      <c r="AA846" s="21"/>
      <c r="AB846" s="83"/>
      <c r="AC846" s="83"/>
      <c r="AD846" s="21"/>
      <c r="AE846" s="83"/>
      <c r="AF846" s="83"/>
      <c r="AG846" s="21"/>
      <c r="AH846" s="83"/>
      <c r="AI846" s="83"/>
      <c r="AJ846" s="21"/>
      <c r="AK846" s="83"/>
      <c r="AL846" s="83"/>
      <c r="AM846" s="21"/>
      <c r="AN846" s="83"/>
      <c r="AO846" s="83"/>
      <c r="AP846" s="21"/>
      <c r="AQ846" s="83"/>
      <c r="AR846" s="83"/>
      <c r="AS846" s="21"/>
      <c r="AT846" s="3"/>
      <c r="AU846" s="3"/>
      <c r="AV846" s="31"/>
      <c r="AW846" s="3"/>
      <c r="AX846" s="129"/>
      <c r="AY846" s="90"/>
      <c r="AZ846" s="6"/>
      <c r="BA846" s="10"/>
      <c r="BB846" s="10"/>
      <c r="BC846" s="6"/>
      <c r="BD846" s="10"/>
      <c r="BE846" s="10"/>
      <c r="BF846" s="122"/>
      <c r="BG846" s="10"/>
      <c r="BH846" s="32"/>
      <c r="BI846" s="129"/>
      <c r="BJ846" s="10"/>
      <c r="BK846" s="32"/>
      <c r="BL846" s="129"/>
      <c r="BM846" s="10"/>
      <c r="BN846" s="32"/>
      <c r="BO846" s="122"/>
      <c r="BP846" s="133"/>
      <c r="BQ846" s="12"/>
      <c r="BR846" s="3"/>
      <c r="BS846" s="3"/>
      <c r="BU846" s="122"/>
      <c r="BV846" s="3"/>
      <c r="BW846" s="31"/>
      <c r="BX846" s="122"/>
      <c r="BY846" s="3"/>
      <c r="CA846" s="122"/>
      <c r="CB846" s="3"/>
      <c r="CD846" s="122"/>
      <c r="CF846" s="32"/>
      <c r="CH846" s="255"/>
      <c r="CI846" s="32"/>
      <c r="CK846" s="434"/>
      <c r="CM846" s="122"/>
      <c r="CN846" s="255"/>
      <c r="CO846" s="255"/>
      <c r="CP846" s="255"/>
      <c r="CQ846" s="739"/>
      <c r="CR846" s="255"/>
      <c r="CS846" s="434"/>
      <c r="CT846" s="255"/>
      <c r="CU846" s="255"/>
      <c r="CV846" s="255"/>
      <c r="CW846" s="10"/>
      <c r="CX846" s="255"/>
      <c r="CY846" s="255"/>
      <c r="CZ846" s="255"/>
      <c r="DA846" s="255"/>
      <c r="DB846" s="255"/>
      <c r="DC846" s="255"/>
      <c r="DD846" s="255"/>
      <c r="DE846" s="255"/>
      <c r="DF846" s="255"/>
      <c r="DG846" s="255"/>
      <c r="DH846" s="255"/>
      <c r="DI846" s="255"/>
      <c r="DJ846" s="255"/>
      <c r="DK846" s="255"/>
      <c r="DL846" s="255"/>
      <c r="DM846" s="255"/>
      <c r="DN846" s="255"/>
      <c r="DO846" s="255"/>
      <c r="DP846" s="255"/>
      <c r="DQ846" s="255"/>
      <c r="DR846" s="255"/>
      <c r="DS846" s="255"/>
      <c r="DT846" s="255"/>
      <c r="DU846" s="255"/>
      <c r="DV846" s="255"/>
      <c r="DW846" s="255"/>
      <c r="DX846" s="255"/>
      <c r="DY846" s="255"/>
      <c r="DZ846" s="255"/>
      <c r="EA846" s="255"/>
      <c r="EB846" s="255"/>
      <c r="EC846" s="255"/>
      <c r="ED846" s="255"/>
      <c r="EE846" s="255"/>
      <c r="EF846" s="255"/>
      <c r="EG846" s="255"/>
      <c r="EH846" s="255"/>
      <c r="EI846" s="255"/>
      <c r="EJ846" s="255"/>
      <c r="EK846" s="255"/>
      <c r="EL846" s="255"/>
      <c r="EM846" s="255"/>
      <c r="EN846" s="255"/>
      <c r="EO846" s="255"/>
      <c r="EP846" s="255"/>
      <c r="EQ846" s="255"/>
      <c r="ER846" s="255"/>
      <c r="ES846" s="255"/>
      <c r="ET846" s="255"/>
      <c r="EU846" s="255"/>
      <c r="EV846" s="255"/>
      <c r="EW846" s="255"/>
      <c r="EX846" s="255"/>
      <c r="EY846" s="255"/>
      <c r="EZ846" s="255"/>
      <c r="FA846" s="255"/>
      <c r="FB846" s="255"/>
      <c r="FC846" s="255"/>
      <c r="FD846" s="255"/>
      <c r="FE846" s="255"/>
      <c r="FF846" s="255"/>
      <c r="FG846" s="255"/>
      <c r="FH846" s="241"/>
      <c r="FI846" s="436"/>
      <c r="FJ846" s="668"/>
      <c r="FK846" s="668"/>
      <c r="FL846" s="668"/>
      <c r="FM846" s="668"/>
      <c r="FN846" s="668"/>
      <c r="FO846" s="668"/>
      <c r="FP846" s="668"/>
      <c r="FQ846" s="668"/>
      <c r="FR846" s="668"/>
      <c r="FS846" s="433"/>
      <c r="FT846" s="433"/>
      <c r="FU846" s="433"/>
      <c r="FV846" s="433"/>
      <c r="FW846" s="433"/>
      <c r="FX846" s="433"/>
      <c r="FY846" s="433"/>
      <c r="FZ846" s="433"/>
      <c r="GA846" s="433"/>
      <c r="GB846" s="433"/>
      <c r="GC846" s="433"/>
      <c r="GD846" s="433"/>
      <c r="GE846" s="433"/>
      <c r="GF846" s="433"/>
      <c r="GG846" s="255"/>
      <c r="GH846" s="65"/>
      <c r="GI846" s="65"/>
      <c r="GJ846" s="65"/>
      <c r="GK846" s="65"/>
      <c r="GL846" s="65"/>
      <c r="GM846" s="65"/>
      <c r="GN846" s="65"/>
      <c r="GO846" s="65"/>
      <c r="GP846" s="65"/>
      <c r="GQ846" s="65"/>
      <c r="GR846" s="65"/>
      <c r="GS846" s="65"/>
      <c r="GT846" s="65"/>
      <c r="GU846" s="65"/>
      <c r="GV846" s="65"/>
      <c r="GW846" s="65"/>
      <c r="GX846" s="65"/>
      <c r="GY846" s="65"/>
      <c r="GZ846" s="65"/>
      <c r="HA846" s="65"/>
      <c r="HB846" s="65"/>
      <c r="HC846" s="65"/>
      <c r="HD846" s="65"/>
      <c r="HE846" s="65"/>
      <c r="HF846" s="65"/>
      <c r="HG846" s="65"/>
      <c r="HH846" s="65"/>
      <c r="HI846" s="436"/>
      <c r="HJ846" s="65"/>
      <c r="HK846" s="436"/>
      <c r="HL846" s="37"/>
      <c r="HM846" s="65"/>
      <c r="HN846" s="436"/>
      <c r="HO846" s="120"/>
      <c r="HP846" s="3"/>
      <c r="HQ846" s="436"/>
      <c r="HR846" s="8"/>
      <c r="HS846" s="31"/>
      <c r="HT846" s="3"/>
      <c r="HU846" s="3"/>
      <c r="HV846" s="3"/>
      <c r="HX846" s="432"/>
      <c r="HY846" s="27"/>
      <c r="HZ846" s="27"/>
      <c r="IA846" s="27"/>
      <c r="IB846" s="27"/>
      <c r="IC846" s="27"/>
      <c r="ID846" s="27"/>
      <c r="IE846" s="27"/>
      <c r="IF846" s="27"/>
      <c r="IG846" s="432"/>
      <c r="IH846" s="432"/>
      <c r="II846" s="432"/>
      <c r="IJ846" s="432"/>
      <c r="IK846" s="432"/>
      <c r="IL846" s="432"/>
      <c r="IM846" s="432"/>
      <c r="IN846" s="432"/>
      <c r="IO846" s="432"/>
      <c r="IP846" s="432"/>
      <c r="IQ846" s="432"/>
      <c r="IR846" s="432"/>
      <c r="IS846" s="432"/>
      <c r="IT846" s="432"/>
      <c r="IU846" s="432"/>
      <c r="IV846" s="432"/>
      <c r="IW846" s="432"/>
      <c r="IX846" s="432"/>
      <c r="IY846" s="432"/>
      <c r="IZ846" s="432"/>
      <c r="JA846" s="432"/>
      <c r="JB846" s="432"/>
      <c r="JC846" s="432"/>
      <c r="JD846" s="432"/>
      <c r="JE846" s="432"/>
      <c r="JF846" s="432"/>
      <c r="JG846" s="432"/>
      <c r="JH846" s="432"/>
      <c r="JI846" s="432"/>
      <c r="JJ846" s="432"/>
      <c r="JK846" s="432"/>
      <c r="JL846" s="432"/>
      <c r="JM846" s="432"/>
      <c r="JN846" s="432"/>
      <c r="JO846" s="432"/>
      <c r="JP846" s="432"/>
      <c r="JQ846" s="432"/>
      <c r="JR846" s="432"/>
      <c r="JS846" s="432"/>
      <c r="JT846" s="432"/>
      <c r="JU846" s="432"/>
    </row>
    <row r="847" spans="1:281" s="40" customFormat="1" ht="15" hidden="1" customHeight="1" x14ac:dyDescent="0.25">
      <c r="A847" s="432"/>
      <c r="B847" s="31"/>
      <c r="C847" s="31"/>
      <c r="D847" s="3"/>
      <c r="E847" s="31"/>
      <c r="F847" s="3"/>
      <c r="G847" s="122"/>
      <c r="I847" s="31"/>
      <c r="K847" s="9"/>
      <c r="M847" s="3"/>
      <c r="N847" s="41"/>
      <c r="P847" s="31"/>
      <c r="Q847" s="27"/>
      <c r="R847" s="31"/>
      <c r="T847" s="21"/>
      <c r="U847" s="21"/>
      <c r="V847" s="83"/>
      <c r="W847" s="83"/>
      <c r="X847" s="21"/>
      <c r="Y847" s="83"/>
      <c r="Z847" s="83"/>
      <c r="AA847" s="21"/>
      <c r="AB847" s="83"/>
      <c r="AC847" s="83"/>
      <c r="AD847" s="21"/>
      <c r="AE847" s="83"/>
      <c r="AF847" s="83"/>
      <c r="AG847" s="21"/>
      <c r="AH847" s="83"/>
      <c r="AI847" s="83"/>
      <c r="AJ847" s="21"/>
      <c r="AK847" s="83"/>
      <c r="AL847" s="83"/>
      <c r="AM847" s="21"/>
      <c r="AN847" s="83"/>
      <c r="AO847" s="83"/>
      <c r="AP847" s="21"/>
      <c r="AQ847" s="83"/>
      <c r="AR847" s="83"/>
      <c r="AS847" s="21"/>
      <c r="AT847" s="3"/>
      <c r="AU847" s="3"/>
      <c r="AV847" s="31"/>
      <c r="AW847" s="3"/>
      <c r="AX847" s="129"/>
      <c r="AY847" s="90"/>
      <c r="AZ847" s="6"/>
      <c r="BA847" s="10"/>
      <c r="BB847" s="10"/>
      <c r="BC847" s="6"/>
      <c r="BD847" s="10"/>
      <c r="BE847" s="10"/>
      <c r="BF847" s="122"/>
      <c r="BG847" s="10"/>
      <c r="BH847" s="32"/>
      <c r="BI847" s="129"/>
      <c r="BJ847" s="10"/>
      <c r="BK847" s="32"/>
      <c r="BL847" s="129"/>
      <c r="BM847" s="10"/>
      <c r="BN847" s="32"/>
      <c r="BO847" s="122"/>
      <c r="BP847" s="133"/>
      <c r="BQ847" s="12"/>
      <c r="BR847" s="3"/>
      <c r="BS847" s="3"/>
      <c r="BU847" s="122"/>
      <c r="BV847" s="3"/>
      <c r="BW847" s="31"/>
      <c r="BX847" s="122"/>
      <c r="BY847" s="3"/>
      <c r="CA847" s="122"/>
      <c r="CB847" s="3"/>
      <c r="CD847" s="122"/>
      <c r="CF847" s="32"/>
      <c r="CH847" s="255"/>
      <c r="CI847" s="32"/>
      <c r="CK847" s="434"/>
      <c r="CM847" s="122"/>
      <c r="CN847" s="255"/>
      <c r="CO847" s="255"/>
      <c r="CP847" s="255"/>
      <c r="CQ847" s="739"/>
      <c r="CR847" s="255"/>
      <c r="CS847" s="434"/>
      <c r="CT847" s="255"/>
      <c r="CU847" s="255"/>
      <c r="CV847" s="255"/>
      <c r="CW847" s="10"/>
      <c r="CX847" s="255"/>
      <c r="CY847" s="255"/>
      <c r="CZ847" s="255"/>
      <c r="DA847" s="255"/>
      <c r="DB847" s="255"/>
      <c r="DC847" s="255"/>
      <c r="DD847" s="255"/>
      <c r="DE847" s="255"/>
      <c r="DF847" s="255"/>
      <c r="DG847" s="255"/>
      <c r="DH847" s="255"/>
      <c r="DI847" s="255"/>
      <c r="DJ847" s="255"/>
      <c r="DK847" s="255"/>
      <c r="DL847" s="255"/>
      <c r="DM847" s="255"/>
      <c r="DN847" s="255"/>
      <c r="DO847" s="255"/>
      <c r="DP847" s="255"/>
      <c r="DQ847" s="255"/>
      <c r="DR847" s="255"/>
      <c r="DS847" s="255"/>
      <c r="DT847" s="255"/>
      <c r="DU847" s="255"/>
      <c r="DV847" s="255"/>
      <c r="DW847" s="255"/>
      <c r="DX847" s="255"/>
      <c r="DY847" s="255"/>
      <c r="DZ847" s="255"/>
      <c r="EA847" s="255"/>
      <c r="EB847" s="255"/>
      <c r="EC847" s="255"/>
      <c r="ED847" s="255"/>
      <c r="EE847" s="255"/>
      <c r="EF847" s="255"/>
      <c r="EG847" s="255"/>
      <c r="EH847" s="255"/>
      <c r="EI847" s="255"/>
      <c r="EJ847" s="255"/>
      <c r="EK847" s="255"/>
      <c r="EL847" s="255"/>
      <c r="EM847" s="255"/>
      <c r="EN847" s="255"/>
      <c r="EO847" s="255"/>
      <c r="EP847" s="255"/>
      <c r="EQ847" s="255"/>
      <c r="ER847" s="255"/>
      <c r="ES847" s="255"/>
      <c r="ET847" s="255"/>
      <c r="EU847" s="255"/>
      <c r="EV847" s="255"/>
      <c r="EW847" s="255"/>
      <c r="EX847" s="255"/>
      <c r="EY847" s="255"/>
      <c r="EZ847" s="255"/>
      <c r="FA847" s="255"/>
      <c r="FB847" s="255"/>
      <c r="FC847" s="255"/>
      <c r="FD847" s="255"/>
      <c r="FE847" s="255"/>
      <c r="FF847" s="255"/>
      <c r="FG847" s="255"/>
      <c r="FH847" s="241"/>
      <c r="FI847" s="436"/>
      <c r="FJ847" s="668"/>
      <c r="FK847" s="668"/>
      <c r="FL847" s="668"/>
      <c r="FM847" s="668"/>
      <c r="FN847" s="668"/>
      <c r="FO847" s="668"/>
      <c r="FP847" s="668"/>
      <c r="FQ847" s="668"/>
      <c r="FR847" s="668"/>
      <c r="FS847" s="433"/>
      <c r="FT847" s="433"/>
      <c r="FU847" s="433"/>
      <c r="FV847" s="433"/>
      <c r="FW847" s="433"/>
      <c r="FX847" s="433"/>
      <c r="FY847" s="433"/>
      <c r="FZ847" s="433"/>
      <c r="GA847" s="433"/>
      <c r="GB847" s="433"/>
      <c r="GC847" s="433"/>
      <c r="GD847" s="433"/>
      <c r="GE847" s="433"/>
      <c r="GF847" s="433"/>
      <c r="GG847" s="255"/>
      <c r="GH847" s="65"/>
      <c r="GI847" s="65"/>
      <c r="GJ847" s="65"/>
      <c r="GK847" s="65"/>
      <c r="GL847" s="65"/>
      <c r="GM847" s="65"/>
      <c r="GN847" s="65"/>
      <c r="GO847" s="65"/>
      <c r="GP847" s="65"/>
      <c r="GQ847" s="65"/>
      <c r="GR847" s="65"/>
      <c r="GS847" s="65"/>
      <c r="GT847" s="65"/>
      <c r="GU847" s="65"/>
      <c r="GV847" s="65"/>
      <c r="GW847" s="65"/>
      <c r="GX847" s="65"/>
      <c r="GY847" s="65"/>
      <c r="GZ847" s="65"/>
      <c r="HA847" s="65"/>
      <c r="HB847" s="65"/>
      <c r="HC847" s="65"/>
      <c r="HD847" s="65"/>
      <c r="HE847" s="65"/>
      <c r="HF847" s="65"/>
      <c r="HG847" s="65"/>
      <c r="HH847" s="65"/>
      <c r="HI847" s="436"/>
      <c r="HJ847" s="65"/>
      <c r="HK847" s="436"/>
      <c r="HL847" s="37"/>
      <c r="HM847" s="65"/>
      <c r="HN847" s="436"/>
      <c r="HO847" s="120"/>
      <c r="HP847" s="3"/>
      <c r="HQ847" s="436"/>
      <c r="HR847" s="8"/>
      <c r="HS847" s="31"/>
      <c r="HT847" s="3"/>
      <c r="HU847" s="3"/>
      <c r="HV847" s="3"/>
      <c r="HX847" s="432"/>
      <c r="HY847" s="27"/>
      <c r="HZ847" s="27"/>
      <c r="IA847" s="27"/>
      <c r="IB847" s="27"/>
      <c r="IC847" s="27"/>
      <c r="ID847" s="27"/>
      <c r="IE847" s="27"/>
      <c r="IF847" s="27"/>
      <c r="IG847" s="432"/>
      <c r="IH847" s="432"/>
      <c r="II847" s="432"/>
      <c r="IJ847" s="432"/>
      <c r="IK847" s="432"/>
      <c r="IL847" s="432"/>
      <c r="IM847" s="432"/>
      <c r="IN847" s="432"/>
      <c r="IO847" s="432"/>
      <c r="IP847" s="432"/>
      <c r="IQ847" s="432"/>
      <c r="IR847" s="432"/>
      <c r="IS847" s="432"/>
      <c r="IT847" s="432"/>
      <c r="IU847" s="432"/>
      <c r="IV847" s="432"/>
      <c r="IW847" s="432"/>
      <c r="IX847" s="432"/>
      <c r="IY847" s="432"/>
      <c r="IZ847" s="432"/>
      <c r="JA847" s="432"/>
      <c r="JB847" s="432"/>
      <c r="JC847" s="432"/>
      <c r="JD847" s="432"/>
      <c r="JE847" s="432"/>
      <c r="JF847" s="432"/>
      <c r="JG847" s="432"/>
      <c r="JH847" s="432"/>
      <c r="JI847" s="432"/>
      <c r="JJ847" s="432"/>
      <c r="JK847" s="432"/>
      <c r="JL847" s="432"/>
      <c r="JM847" s="432"/>
      <c r="JN847" s="432"/>
      <c r="JO847" s="432"/>
      <c r="JP847" s="432"/>
      <c r="JQ847" s="432"/>
      <c r="JR847" s="432"/>
      <c r="JS847" s="432"/>
      <c r="JT847" s="432"/>
      <c r="JU847" s="432"/>
    </row>
    <row r="848" spans="1:281" s="40" customFormat="1" ht="15" hidden="1" customHeight="1" x14ac:dyDescent="0.25">
      <c r="A848" s="432"/>
      <c r="B848" s="31"/>
      <c r="C848" s="31"/>
      <c r="D848" s="3"/>
      <c r="E848" s="31"/>
      <c r="F848" s="3"/>
      <c r="G848" s="122"/>
      <c r="I848" s="31"/>
      <c r="K848" s="9"/>
      <c r="M848" s="3"/>
      <c r="N848" s="41"/>
      <c r="P848" s="31"/>
      <c r="Q848" s="27"/>
      <c r="R848" s="31"/>
      <c r="T848" s="21"/>
      <c r="U848" s="21"/>
      <c r="V848" s="83"/>
      <c r="W848" s="83"/>
      <c r="X848" s="21"/>
      <c r="Y848" s="83"/>
      <c r="Z848" s="83"/>
      <c r="AA848" s="21"/>
      <c r="AB848" s="83"/>
      <c r="AC848" s="83"/>
      <c r="AD848" s="21"/>
      <c r="AE848" s="83"/>
      <c r="AF848" s="83"/>
      <c r="AG848" s="21"/>
      <c r="AH848" s="83"/>
      <c r="AI848" s="83"/>
      <c r="AJ848" s="21"/>
      <c r="AK848" s="83"/>
      <c r="AL848" s="83"/>
      <c r="AM848" s="21"/>
      <c r="AN848" s="83"/>
      <c r="AO848" s="83"/>
      <c r="AP848" s="21"/>
      <c r="AQ848" s="83"/>
      <c r="AR848" s="83"/>
      <c r="AS848" s="21"/>
      <c r="AT848" s="3"/>
      <c r="AU848" s="3"/>
      <c r="AV848" s="31"/>
      <c r="AW848" s="3"/>
      <c r="AX848" s="129"/>
      <c r="AY848" s="90"/>
      <c r="AZ848" s="6"/>
      <c r="BA848" s="10"/>
      <c r="BB848" s="10"/>
      <c r="BC848" s="6"/>
      <c r="BD848" s="10"/>
      <c r="BE848" s="10"/>
      <c r="BF848" s="122"/>
      <c r="BG848" s="10"/>
      <c r="BH848" s="32"/>
      <c r="BI848" s="129"/>
      <c r="BJ848" s="10"/>
      <c r="BK848" s="32"/>
      <c r="BL848" s="129"/>
      <c r="BM848" s="10"/>
      <c r="BN848" s="32"/>
      <c r="BO848" s="122"/>
      <c r="BP848" s="133"/>
      <c r="BQ848" s="12"/>
      <c r="BR848" s="3"/>
      <c r="BS848" s="3"/>
      <c r="BU848" s="122"/>
      <c r="BV848" s="3"/>
      <c r="BW848" s="31"/>
      <c r="BX848" s="122"/>
      <c r="BY848" s="3"/>
      <c r="CA848" s="122"/>
      <c r="CB848" s="3"/>
      <c r="CD848" s="122"/>
      <c r="CF848" s="32"/>
      <c r="CH848" s="255"/>
      <c r="CI848" s="32"/>
      <c r="CK848" s="434"/>
      <c r="CM848" s="122"/>
      <c r="CN848" s="255"/>
      <c r="CO848" s="255"/>
      <c r="CP848" s="255"/>
      <c r="CQ848" s="739"/>
      <c r="CR848" s="255"/>
      <c r="CS848" s="434"/>
      <c r="CT848" s="255"/>
      <c r="CU848" s="255"/>
      <c r="CV848" s="255"/>
      <c r="CW848" s="10"/>
      <c r="CX848" s="255"/>
      <c r="CY848" s="255"/>
      <c r="CZ848" s="255"/>
      <c r="DA848" s="255"/>
      <c r="DB848" s="255"/>
      <c r="DC848" s="255"/>
      <c r="DD848" s="255"/>
      <c r="DE848" s="255"/>
      <c r="DF848" s="255"/>
      <c r="DG848" s="255"/>
      <c r="DH848" s="255"/>
      <c r="DI848" s="255"/>
      <c r="DJ848" s="255"/>
      <c r="DK848" s="255"/>
      <c r="DL848" s="255"/>
      <c r="DM848" s="255"/>
      <c r="DN848" s="255"/>
      <c r="DO848" s="255"/>
      <c r="DP848" s="255"/>
      <c r="DQ848" s="255"/>
      <c r="DR848" s="255"/>
      <c r="DS848" s="255"/>
      <c r="DT848" s="255"/>
      <c r="DU848" s="255"/>
      <c r="DV848" s="255"/>
      <c r="DW848" s="255"/>
      <c r="DX848" s="255"/>
      <c r="DY848" s="255"/>
      <c r="DZ848" s="255"/>
      <c r="EA848" s="255"/>
      <c r="EB848" s="255"/>
      <c r="EC848" s="255"/>
      <c r="ED848" s="255"/>
      <c r="EE848" s="255"/>
      <c r="EF848" s="255"/>
      <c r="EG848" s="255"/>
      <c r="EH848" s="255"/>
      <c r="EI848" s="255"/>
      <c r="EJ848" s="255"/>
      <c r="EK848" s="255"/>
      <c r="EL848" s="255"/>
      <c r="EM848" s="255"/>
      <c r="EN848" s="255"/>
      <c r="EO848" s="255"/>
      <c r="EP848" s="255"/>
      <c r="EQ848" s="255"/>
      <c r="ER848" s="255"/>
      <c r="ES848" s="255"/>
      <c r="ET848" s="255"/>
      <c r="EU848" s="255"/>
      <c r="EV848" s="255"/>
      <c r="EW848" s="255"/>
      <c r="EX848" s="255"/>
      <c r="EY848" s="255"/>
      <c r="EZ848" s="255"/>
      <c r="FA848" s="255"/>
      <c r="FB848" s="255"/>
      <c r="FC848" s="255"/>
      <c r="FD848" s="255"/>
      <c r="FE848" s="255"/>
      <c r="FF848" s="255"/>
      <c r="FG848" s="255"/>
      <c r="FH848" s="241"/>
      <c r="FI848" s="436"/>
      <c r="FJ848" s="668"/>
      <c r="FK848" s="668"/>
      <c r="FL848" s="668"/>
      <c r="FM848" s="668"/>
      <c r="FN848" s="668"/>
      <c r="FO848" s="668"/>
      <c r="FP848" s="668"/>
      <c r="FQ848" s="668"/>
      <c r="FR848" s="668"/>
      <c r="FS848" s="433"/>
      <c r="FT848" s="433"/>
      <c r="FU848" s="433"/>
      <c r="FV848" s="433"/>
      <c r="FW848" s="433"/>
      <c r="FX848" s="433"/>
      <c r="FY848" s="433"/>
      <c r="FZ848" s="433"/>
      <c r="GA848" s="433"/>
      <c r="GB848" s="433"/>
      <c r="GC848" s="433"/>
      <c r="GD848" s="433"/>
      <c r="GE848" s="433"/>
      <c r="GF848" s="433"/>
      <c r="GG848" s="255"/>
      <c r="GH848" s="65"/>
      <c r="GI848" s="65"/>
      <c r="GJ848" s="65"/>
      <c r="GK848" s="65"/>
      <c r="GL848" s="65"/>
      <c r="GM848" s="65"/>
      <c r="GN848" s="65"/>
      <c r="GO848" s="65"/>
      <c r="GP848" s="65"/>
      <c r="GQ848" s="65"/>
      <c r="GR848" s="65"/>
      <c r="GS848" s="65"/>
      <c r="GT848" s="65"/>
      <c r="GU848" s="65"/>
      <c r="GV848" s="65"/>
      <c r="GW848" s="65"/>
      <c r="GX848" s="65"/>
      <c r="GY848" s="65"/>
      <c r="GZ848" s="65"/>
      <c r="HA848" s="65"/>
      <c r="HB848" s="65"/>
      <c r="HC848" s="65"/>
      <c r="HD848" s="65"/>
      <c r="HE848" s="65"/>
      <c r="HF848" s="65"/>
      <c r="HG848" s="65"/>
      <c r="HH848" s="65"/>
      <c r="HI848" s="436"/>
      <c r="HJ848" s="65"/>
      <c r="HK848" s="436"/>
      <c r="HL848" s="37"/>
      <c r="HM848" s="65"/>
      <c r="HN848" s="436"/>
      <c r="HO848" s="120"/>
      <c r="HP848" s="3"/>
      <c r="HQ848" s="436"/>
      <c r="HR848" s="8"/>
      <c r="HS848" s="31"/>
      <c r="HT848" s="3"/>
      <c r="HU848" s="3"/>
      <c r="HV848" s="3"/>
      <c r="HX848" s="432"/>
      <c r="HY848" s="27"/>
      <c r="HZ848" s="27"/>
      <c r="IA848" s="27"/>
      <c r="IB848" s="27"/>
      <c r="IC848" s="27"/>
      <c r="ID848" s="27"/>
      <c r="IE848" s="27"/>
      <c r="IF848" s="27"/>
      <c r="IG848" s="432"/>
      <c r="IH848" s="432"/>
      <c r="II848" s="432"/>
      <c r="IJ848" s="432"/>
      <c r="IK848" s="432"/>
      <c r="IL848" s="432"/>
      <c r="IM848" s="432"/>
      <c r="IN848" s="432"/>
      <c r="IO848" s="432"/>
      <c r="IP848" s="432"/>
      <c r="IQ848" s="432"/>
      <c r="IR848" s="432"/>
      <c r="IS848" s="432"/>
      <c r="IT848" s="432"/>
      <c r="IU848" s="432"/>
      <c r="IV848" s="432"/>
      <c r="IW848" s="432"/>
      <c r="IX848" s="432"/>
      <c r="IY848" s="432"/>
      <c r="IZ848" s="432"/>
      <c r="JA848" s="432"/>
      <c r="JB848" s="432"/>
      <c r="JC848" s="432"/>
      <c r="JD848" s="432"/>
      <c r="JE848" s="432"/>
      <c r="JF848" s="432"/>
      <c r="JG848" s="432"/>
      <c r="JH848" s="432"/>
      <c r="JI848" s="432"/>
      <c r="JJ848" s="432"/>
      <c r="JK848" s="432"/>
      <c r="JL848" s="432"/>
      <c r="JM848" s="432"/>
      <c r="JN848" s="432"/>
      <c r="JO848" s="432"/>
      <c r="JP848" s="432"/>
      <c r="JQ848" s="432"/>
      <c r="JR848" s="432"/>
      <c r="JS848" s="432"/>
      <c r="JT848" s="432"/>
      <c r="JU848" s="432"/>
    </row>
    <row r="849" spans="1:281" s="40" customFormat="1" ht="15" hidden="1" customHeight="1" x14ac:dyDescent="0.25">
      <c r="A849" s="432"/>
      <c r="B849" s="31"/>
      <c r="C849" s="31"/>
      <c r="D849" s="3"/>
      <c r="E849" s="31"/>
      <c r="F849" s="3"/>
      <c r="G849" s="122"/>
      <c r="I849" s="31"/>
      <c r="K849" s="9"/>
      <c r="M849" s="3"/>
      <c r="N849" s="41"/>
      <c r="P849" s="31"/>
      <c r="Q849" s="27"/>
      <c r="R849" s="31"/>
      <c r="T849" s="21"/>
      <c r="U849" s="21"/>
      <c r="V849" s="83"/>
      <c r="W849" s="83"/>
      <c r="X849" s="21"/>
      <c r="Y849" s="83"/>
      <c r="Z849" s="83"/>
      <c r="AA849" s="21"/>
      <c r="AB849" s="83"/>
      <c r="AC849" s="83"/>
      <c r="AD849" s="21"/>
      <c r="AE849" s="83"/>
      <c r="AF849" s="83"/>
      <c r="AG849" s="21"/>
      <c r="AH849" s="83"/>
      <c r="AI849" s="83"/>
      <c r="AJ849" s="21"/>
      <c r="AK849" s="83"/>
      <c r="AL849" s="83"/>
      <c r="AM849" s="21"/>
      <c r="AN849" s="83"/>
      <c r="AO849" s="83"/>
      <c r="AP849" s="21"/>
      <c r="AQ849" s="83"/>
      <c r="AR849" s="83"/>
      <c r="AS849" s="21"/>
      <c r="AT849" s="3"/>
      <c r="AU849" s="3"/>
      <c r="AV849" s="31"/>
      <c r="AW849" s="3"/>
      <c r="AX849" s="129"/>
      <c r="AY849" s="90"/>
      <c r="AZ849" s="6"/>
      <c r="BA849" s="10"/>
      <c r="BB849" s="10"/>
      <c r="BC849" s="6"/>
      <c r="BD849" s="10"/>
      <c r="BE849" s="10"/>
      <c r="BF849" s="122"/>
      <c r="BG849" s="10"/>
      <c r="BH849" s="32"/>
      <c r="BI849" s="129"/>
      <c r="BJ849" s="10"/>
      <c r="BK849" s="32"/>
      <c r="BL849" s="129"/>
      <c r="BM849" s="10"/>
      <c r="BN849" s="32"/>
      <c r="BO849" s="122"/>
      <c r="BP849" s="133"/>
      <c r="BQ849" s="12"/>
      <c r="BR849" s="3"/>
      <c r="BS849" s="3"/>
      <c r="BU849" s="122"/>
      <c r="BV849" s="3"/>
      <c r="BW849" s="31"/>
      <c r="BX849" s="122"/>
      <c r="BY849" s="3"/>
      <c r="CA849" s="122"/>
      <c r="CB849" s="3"/>
      <c r="CD849" s="122"/>
      <c r="CF849" s="32"/>
      <c r="CH849" s="255"/>
      <c r="CI849" s="32"/>
      <c r="CK849" s="434"/>
      <c r="CM849" s="122"/>
      <c r="CN849" s="255"/>
      <c r="CO849" s="255"/>
      <c r="CP849" s="255"/>
      <c r="CQ849" s="739"/>
      <c r="CR849" s="255"/>
      <c r="CS849" s="434"/>
      <c r="CT849" s="255"/>
      <c r="CU849" s="255"/>
      <c r="CV849" s="255"/>
      <c r="CW849" s="10"/>
      <c r="CX849" s="255"/>
      <c r="CY849" s="255"/>
      <c r="CZ849" s="255"/>
      <c r="DA849" s="255"/>
      <c r="DB849" s="255"/>
      <c r="DC849" s="255"/>
      <c r="DD849" s="255"/>
      <c r="DE849" s="255"/>
      <c r="DF849" s="255"/>
      <c r="DG849" s="255"/>
      <c r="DH849" s="255"/>
      <c r="DI849" s="255"/>
      <c r="DJ849" s="255"/>
      <c r="DK849" s="255"/>
      <c r="DL849" s="255"/>
      <c r="DM849" s="255"/>
      <c r="DN849" s="255"/>
      <c r="DO849" s="255"/>
      <c r="DP849" s="255"/>
      <c r="DQ849" s="255"/>
      <c r="DR849" s="255"/>
      <c r="DS849" s="255"/>
      <c r="DT849" s="255"/>
      <c r="DU849" s="255"/>
      <c r="DV849" s="255"/>
      <c r="DW849" s="255"/>
      <c r="DX849" s="255"/>
      <c r="DY849" s="255"/>
      <c r="DZ849" s="255"/>
      <c r="EA849" s="255"/>
      <c r="EB849" s="255"/>
      <c r="EC849" s="255"/>
      <c r="ED849" s="255"/>
      <c r="EE849" s="255"/>
      <c r="EF849" s="255"/>
      <c r="EG849" s="255"/>
      <c r="EH849" s="255"/>
      <c r="EI849" s="255"/>
      <c r="EJ849" s="255"/>
      <c r="EK849" s="255"/>
      <c r="EL849" s="255"/>
      <c r="EM849" s="255"/>
      <c r="EN849" s="255"/>
      <c r="EO849" s="255"/>
      <c r="EP849" s="255"/>
      <c r="EQ849" s="255"/>
      <c r="ER849" s="255"/>
      <c r="ES849" s="255"/>
      <c r="ET849" s="255"/>
      <c r="EU849" s="255"/>
      <c r="EV849" s="255"/>
      <c r="EW849" s="255"/>
      <c r="EX849" s="255"/>
      <c r="EY849" s="255"/>
      <c r="EZ849" s="255"/>
      <c r="FA849" s="255"/>
      <c r="FB849" s="255"/>
      <c r="FC849" s="255"/>
      <c r="FD849" s="255"/>
      <c r="FE849" s="255"/>
      <c r="FF849" s="255"/>
      <c r="FG849" s="255"/>
      <c r="FH849" s="241"/>
      <c r="FI849" s="436"/>
      <c r="FJ849" s="668"/>
      <c r="FK849" s="668"/>
      <c r="FL849" s="668"/>
      <c r="FM849" s="668"/>
      <c r="FN849" s="668"/>
      <c r="FO849" s="668"/>
      <c r="FP849" s="668"/>
      <c r="FQ849" s="668"/>
      <c r="FR849" s="668"/>
      <c r="FS849" s="433"/>
      <c r="FT849" s="433"/>
      <c r="FU849" s="433"/>
      <c r="FV849" s="433"/>
      <c r="FW849" s="433"/>
      <c r="FX849" s="433"/>
      <c r="FY849" s="433"/>
      <c r="FZ849" s="433"/>
      <c r="GA849" s="433"/>
      <c r="GB849" s="433"/>
      <c r="GC849" s="433"/>
      <c r="GD849" s="433"/>
      <c r="GE849" s="433"/>
      <c r="GF849" s="433"/>
      <c r="GG849" s="255"/>
      <c r="GH849" s="65"/>
      <c r="GI849" s="65"/>
      <c r="GJ849" s="65"/>
      <c r="GK849" s="65"/>
      <c r="GL849" s="65"/>
      <c r="GM849" s="65"/>
      <c r="GN849" s="65"/>
      <c r="GO849" s="65"/>
      <c r="GP849" s="65"/>
      <c r="GQ849" s="65"/>
      <c r="GR849" s="65"/>
      <c r="GS849" s="65"/>
      <c r="GT849" s="65"/>
      <c r="GU849" s="65"/>
      <c r="GV849" s="65"/>
      <c r="GW849" s="65"/>
      <c r="GX849" s="65"/>
      <c r="GY849" s="65"/>
      <c r="GZ849" s="65"/>
      <c r="HA849" s="65"/>
      <c r="HB849" s="65"/>
      <c r="HC849" s="65"/>
      <c r="HD849" s="65"/>
      <c r="HE849" s="65"/>
      <c r="HF849" s="65"/>
      <c r="HG849" s="65"/>
      <c r="HH849" s="65"/>
      <c r="HI849" s="436"/>
      <c r="HJ849" s="65"/>
      <c r="HK849" s="436"/>
      <c r="HL849" s="37"/>
      <c r="HM849" s="65"/>
      <c r="HN849" s="436"/>
      <c r="HO849" s="120"/>
      <c r="HP849" s="3"/>
      <c r="HQ849" s="436"/>
      <c r="HR849" s="8"/>
      <c r="HS849" s="31"/>
      <c r="HT849" s="3"/>
      <c r="HU849" s="3"/>
      <c r="HV849" s="3"/>
      <c r="HX849" s="432"/>
      <c r="HY849" s="27"/>
      <c r="HZ849" s="27"/>
      <c r="IA849" s="27"/>
      <c r="IB849" s="27"/>
      <c r="IC849" s="27"/>
      <c r="ID849" s="27"/>
      <c r="IE849" s="27"/>
      <c r="IF849" s="27"/>
      <c r="IG849" s="432"/>
      <c r="IH849" s="432"/>
      <c r="II849" s="432"/>
      <c r="IJ849" s="432"/>
      <c r="IK849" s="432"/>
      <c r="IL849" s="432"/>
      <c r="IM849" s="432"/>
      <c r="IN849" s="432"/>
      <c r="IO849" s="432"/>
      <c r="IP849" s="432"/>
      <c r="IQ849" s="432"/>
      <c r="IR849" s="432"/>
      <c r="IS849" s="432"/>
      <c r="IT849" s="432"/>
      <c r="IU849" s="432"/>
      <c r="IV849" s="432"/>
      <c r="IW849" s="432"/>
      <c r="IX849" s="432"/>
      <c r="IY849" s="432"/>
      <c r="IZ849" s="432"/>
      <c r="JA849" s="432"/>
      <c r="JB849" s="432"/>
      <c r="JC849" s="432"/>
      <c r="JD849" s="432"/>
      <c r="JE849" s="432"/>
      <c r="JF849" s="432"/>
      <c r="JG849" s="432"/>
      <c r="JH849" s="432"/>
      <c r="JI849" s="432"/>
      <c r="JJ849" s="432"/>
      <c r="JK849" s="432"/>
      <c r="JL849" s="432"/>
      <c r="JM849" s="432"/>
      <c r="JN849" s="432"/>
      <c r="JO849" s="432"/>
      <c r="JP849" s="432"/>
      <c r="JQ849" s="432"/>
      <c r="JR849" s="432"/>
      <c r="JS849" s="432"/>
      <c r="JT849" s="432"/>
      <c r="JU849" s="432"/>
    </row>
    <row r="850" spans="1:281" s="40" customFormat="1" ht="15" hidden="1" customHeight="1" x14ac:dyDescent="0.25">
      <c r="A850" s="432"/>
      <c r="B850" s="31"/>
      <c r="C850" s="31"/>
      <c r="D850" s="3"/>
      <c r="E850" s="31"/>
      <c r="F850" s="3"/>
      <c r="G850" s="122"/>
      <c r="I850" s="31"/>
      <c r="K850" s="9"/>
      <c r="M850" s="3"/>
      <c r="N850" s="41"/>
      <c r="P850" s="31"/>
      <c r="Q850" s="27"/>
      <c r="R850" s="31"/>
      <c r="T850" s="21"/>
      <c r="U850" s="21"/>
      <c r="V850" s="83"/>
      <c r="W850" s="83"/>
      <c r="X850" s="21"/>
      <c r="Y850" s="83"/>
      <c r="Z850" s="83"/>
      <c r="AA850" s="21"/>
      <c r="AB850" s="83"/>
      <c r="AC850" s="83"/>
      <c r="AD850" s="21"/>
      <c r="AE850" s="83"/>
      <c r="AF850" s="83"/>
      <c r="AG850" s="21"/>
      <c r="AH850" s="83"/>
      <c r="AI850" s="83"/>
      <c r="AJ850" s="21"/>
      <c r="AK850" s="83"/>
      <c r="AL850" s="83"/>
      <c r="AM850" s="21"/>
      <c r="AN850" s="83"/>
      <c r="AO850" s="83"/>
      <c r="AP850" s="21"/>
      <c r="AQ850" s="83"/>
      <c r="AR850" s="83"/>
      <c r="AS850" s="21"/>
      <c r="AT850" s="3"/>
      <c r="AU850" s="3"/>
      <c r="AV850" s="31"/>
      <c r="AW850" s="3"/>
      <c r="AX850" s="129"/>
      <c r="AY850" s="90"/>
      <c r="AZ850" s="6"/>
      <c r="BA850" s="10"/>
      <c r="BB850" s="10"/>
      <c r="BC850" s="6"/>
      <c r="BD850" s="10"/>
      <c r="BE850" s="10"/>
      <c r="BF850" s="122"/>
      <c r="BG850" s="10"/>
      <c r="BH850" s="32"/>
      <c r="BI850" s="129"/>
      <c r="BJ850" s="10"/>
      <c r="BK850" s="32"/>
      <c r="BL850" s="129"/>
      <c r="BM850" s="10"/>
      <c r="BN850" s="32"/>
      <c r="BO850" s="122"/>
      <c r="BP850" s="133"/>
      <c r="BQ850" s="12"/>
      <c r="BR850" s="3"/>
      <c r="BS850" s="3"/>
      <c r="BU850" s="122"/>
      <c r="BV850" s="3"/>
      <c r="BW850" s="31"/>
      <c r="BX850" s="122"/>
      <c r="BY850" s="3"/>
      <c r="CA850" s="122"/>
      <c r="CB850" s="3"/>
      <c r="CD850" s="122"/>
      <c r="CF850" s="32"/>
      <c r="CH850" s="255"/>
      <c r="CI850" s="32"/>
      <c r="CK850" s="434"/>
      <c r="CM850" s="122"/>
      <c r="CN850" s="255"/>
      <c r="CO850" s="255"/>
      <c r="CP850" s="255"/>
      <c r="CQ850" s="739"/>
      <c r="CR850" s="255"/>
      <c r="CS850" s="434"/>
      <c r="CT850" s="255"/>
      <c r="CU850" s="255"/>
      <c r="CV850" s="255"/>
      <c r="CW850" s="10"/>
      <c r="CX850" s="255"/>
      <c r="CY850" s="255"/>
      <c r="CZ850" s="255"/>
      <c r="DA850" s="255"/>
      <c r="DB850" s="255"/>
      <c r="DC850" s="255"/>
      <c r="DD850" s="255"/>
      <c r="DE850" s="255"/>
      <c r="DF850" s="255"/>
      <c r="DG850" s="255"/>
      <c r="DH850" s="255"/>
      <c r="DI850" s="255"/>
      <c r="DJ850" s="255"/>
      <c r="DK850" s="255"/>
      <c r="DL850" s="255"/>
      <c r="DM850" s="255"/>
      <c r="DN850" s="255"/>
      <c r="DO850" s="255"/>
      <c r="DP850" s="255"/>
      <c r="DQ850" s="255"/>
      <c r="DR850" s="255"/>
      <c r="DS850" s="255"/>
      <c r="DT850" s="255"/>
      <c r="DU850" s="255"/>
      <c r="DV850" s="255"/>
      <c r="DW850" s="255"/>
      <c r="DX850" s="255"/>
      <c r="DY850" s="255"/>
      <c r="DZ850" s="255"/>
      <c r="EA850" s="255"/>
      <c r="EB850" s="255"/>
      <c r="EC850" s="255"/>
      <c r="ED850" s="255"/>
      <c r="EE850" s="255"/>
      <c r="EF850" s="255"/>
      <c r="EG850" s="255"/>
      <c r="EH850" s="255"/>
      <c r="EI850" s="255"/>
      <c r="EJ850" s="255"/>
      <c r="EK850" s="255"/>
      <c r="EL850" s="255"/>
      <c r="EM850" s="255"/>
      <c r="EN850" s="255"/>
      <c r="EO850" s="255"/>
      <c r="EP850" s="255"/>
      <c r="EQ850" s="255"/>
      <c r="ER850" s="255"/>
      <c r="ES850" s="255"/>
      <c r="ET850" s="255"/>
      <c r="EU850" s="255"/>
      <c r="EV850" s="255"/>
      <c r="EW850" s="255"/>
      <c r="EX850" s="255"/>
      <c r="EY850" s="255"/>
      <c r="EZ850" s="255"/>
      <c r="FA850" s="255"/>
      <c r="FB850" s="255"/>
      <c r="FC850" s="255"/>
      <c r="FD850" s="255"/>
      <c r="FE850" s="255"/>
      <c r="FF850" s="255"/>
      <c r="FG850" s="255"/>
      <c r="FH850" s="241"/>
      <c r="FI850" s="436"/>
      <c r="FJ850" s="668"/>
      <c r="FK850" s="668"/>
      <c r="FL850" s="668"/>
      <c r="FM850" s="668"/>
      <c r="FN850" s="668"/>
      <c r="FO850" s="668"/>
      <c r="FP850" s="668"/>
      <c r="FQ850" s="668"/>
      <c r="FR850" s="668"/>
      <c r="FS850" s="433"/>
      <c r="FT850" s="433"/>
      <c r="FU850" s="433"/>
      <c r="FV850" s="433"/>
      <c r="FW850" s="433"/>
      <c r="FX850" s="433"/>
      <c r="FY850" s="433"/>
      <c r="FZ850" s="433"/>
      <c r="GA850" s="433"/>
      <c r="GB850" s="433"/>
      <c r="GC850" s="433"/>
      <c r="GD850" s="433"/>
      <c r="GE850" s="433"/>
      <c r="GF850" s="433"/>
      <c r="GG850" s="255"/>
      <c r="GH850" s="65"/>
      <c r="GI850" s="65"/>
      <c r="GJ850" s="65"/>
      <c r="GK850" s="65"/>
      <c r="GL850" s="65"/>
      <c r="GM850" s="65"/>
      <c r="GN850" s="65"/>
      <c r="GO850" s="65"/>
      <c r="GP850" s="65"/>
      <c r="GQ850" s="65"/>
      <c r="GR850" s="65"/>
      <c r="GS850" s="65"/>
      <c r="GT850" s="65"/>
      <c r="GU850" s="65"/>
      <c r="GV850" s="65"/>
      <c r="GW850" s="65"/>
      <c r="GX850" s="65"/>
      <c r="GY850" s="65"/>
      <c r="GZ850" s="65"/>
      <c r="HA850" s="65"/>
      <c r="HB850" s="65"/>
      <c r="HC850" s="65"/>
      <c r="HD850" s="65"/>
      <c r="HE850" s="65"/>
      <c r="HF850" s="65"/>
      <c r="HG850" s="65"/>
      <c r="HH850" s="65"/>
      <c r="HI850" s="436"/>
      <c r="HJ850" s="65"/>
      <c r="HK850" s="436"/>
      <c r="HL850" s="37"/>
      <c r="HM850" s="65"/>
      <c r="HN850" s="436"/>
      <c r="HO850" s="120"/>
      <c r="HP850" s="3"/>
      <c r="HQ850" s="436"/>
      <c r="HR850" s="8"/>
      <c r="HS850" s="31"/>
      <c r="HT850" s="3"/>
      <c r="HU850" s="3"/>
      <c r="HV850" s="3"/>
      <c r="HX850" s="432"/>
      <c r="HY850" s="27"/>
      <c r="HZ850" s="27"/>
      <c r="IA850" s="27"/>
      <c r="IB850" s="27"/>
      <c r="IC850" s="27"/>
      <c r="ID850" s="27"/>
      <c r="IE850" s="27"/>
      <c r="IF850" s="27"/>
      <c r="IG850" s="432"/>
      <c r="IH850" s="432"/>
      <c r="II850" s="432"/>
      <c r="IJ850" s="432"/>
      <c r="IK850" s="432"/>
      <c r="IL850" s="432"/>
      <c r="IM850" s="432"/>
      <c r="IN850" s="432"/>
      <c r="IO850" s="432"/>
      <c r="IP850" s="432"/>
      <c r="IQ850" s="432"/>
      <c r="IR850" s="432"/>
      <c r="IS850" s="432"/>
      <c r="IT850" s="432"/>
      <c r="IU850" s="432"/>
      <c r="IV850" s="432"/>
      <c r="IW850" s="432"/>
      <c r="IX850" s="432"/>
      <c r="IY850" s="432"/>
      <c r="IZ850" s="432"/>
      <c r="JA850" s="432"/>
      <c r="JB850" s="432"/>
      <c r="JC850" s="432"/>
      <c r="JD850" s="432"/>
      <c r="JE850" s="432"/>
      <c r="JF850" s="432"/>
      <c r="JG850" s="432"/>
      <c r="JH850" s="432"/>
      <c r="JI850" s="432"/>
      <c r="JJ850" s="432"/>
      <c r="JK850" s="432"/>
      <c r="JL850" s="432"/>
      <c r="JM850" s="432"/>
      <c r="JN850" s="432"/>
      <c r="JO850" s="432"/>
      <c r="JP850" s="432"/>
      <c r="JQ850" s="432"/>
      <c r="JR850" s="432"/>
      <c r="JS850" s="432"/>
      <c r="JT850" s="432"/>
      <c r="JU850" s="432"/>
    </row>
    <row r="851" spans="1:281" s="40" customFormat="1" ht="15" hidden="1" customHeight="1" x14ac:dyDescent="0.25">
      <c r="A851" s="432"/>
      <c r="B851" s="31"/>
      <c r="C851" s="31"/>
      <c r="D851" s="3"/>
      <c r="E851" s="31"/>
      <c r="F851" s="3"/>
      <c r="G851" s="122"/>
      <c r="I851" s="31"/>
      <c r="K851" s="9"/>
      <c r="M851" s="3"/>
      <c r="N851" s="41"/>
      <c r="P851" s="31"/>
      <c r="Q851" s="27"/>
      <c r="R851" s="31"/>
      <c r="T851" s="21"/>
      <c r="U851" s="21"/>
      <c r="V851" s="83"/>
      <c r="W851" s="83"/>
      <c r="X851" s="21"/>
      <c r="Y851" s="83"/>
      <c r="Z851" s="83"/>
      <c r="AA851" s="21"/>
      <c r="AB851" s="83"/>
      <c r="AC851" s="83"/>
      <c r="AD851" s="21"/>
      <c r="AE851" s="83"/>
      <c r="AF851" s="83"/>
      <c r="AG851" s="21"/>
      <c r="AH851" s="83"/>
      <c r="AI851" s="83"/>
      <c r="AJ851" s="21"/>
      <c r="AK851" s="83"/>
      <c r="AL851" s="83"/>
      <c r="AM851" s="21"/>
      <c r="AN851" s="83"/>
      <c r="AO851" s="83"/>
      <c r="AP851" s="21"/>
      <c r="AQ851" s="83"/>
      <c r="AR851" s="83"/>
      <c r="AS851" s="21"/>
      <c r="AT851" s="3"/>
      <c r="AU851" s="3"/>
      <c r="AV851" s="31"/>
      <c r="AW851" s="3"/>
      <c r="AX851" s="129"/>
      <c r="AY851" s="90"/>
      <c r="AZ851" s="6"/>
      <c r="BA851" s="10"/>
      <c r="BB851" s="10"/>
      <c r="BC851" s="6"/>
      <c r="BD851" s="10"/>
      <c r="BE851" s="10"/>
      <c r="BF851" s="122"/>
      <c r="BG851" s="10"/>
      <c r="BH851" s="32"/>
      <c r="BI851" s="129"/>
      <c r="BJ851" s="10"/>
      <c r="BK851" s="32"/>
      <c r="BL851" s="129"/>
      <c r="BM851" s="10"/>
      <c r="BN851" s="32"/>
      <c r="BO851" s="122"/>
      <c r="BP851" s="133"/>
      <c r="BQ851" s="12"/>
      <c r="BR851" s="3"/>
      <c r="BS851" s="3"/>
      <c r="BU851" s="122"/>
      <c r="BV851" s="3"/>
      <c r="BW851" s="31"/>
      <c r="BX851" s="122"/>
      <c r="BY851" s="3"/>
      <c r="CA851" s="122"/>
      <c r="CB851" s="3"/>
      <c r="CD851" s="122"/>
      <c r="CF851" s="32"/>
      <c r="CH851" s="255"/>
      <c r="CI851" s="32"/>
      <c r="CK851" s="434"/>
      <c r="CM851" s="122"/>
      <c r="CN851" s="255"/>
      <c r="CO851" s="255"/>
      <c r="CP851" s="255"/>
      <c r="CQ851" s="739"/>
      <c r="CR851" s="255"/>
      <c r="CS851" s="434"/>
      <c r="CT851" s="255"/>
      <c r="CU851" s="255"/>
      <c r="CV851" s="255"/>
      <c r="CW851" s="10"/>
      <c r="CX851" s="255"/>
      <c r="CY851" s="255"/>
      <c r="CZ851" s="255"/>
      <c r="DA851" s="255"/>
      <c r="DB851" s="255"/>
      <c r="DC851" s="255"/>
      <c r="DD851" s="255"/>
      <c r="DE851" s="255"/>
      <c r="DF851" s="255"/>
      <c r="DG851" s="255"/>
      <c r="DH851" s="255"/>
      <c r="DI851" s="255"/>
      <c r="DJ851" s="255"/>
      <c r="DK851" s="255"/>
      <c r="DL851" s="255"/>
      <c r="DM851" s="255"/>
      <c r="DN851" s="255"/>
      <c r="DO851" s="255"/>
      <c r="DP851" s="255"/>
      <c r="DQ851" s="255"/>
      <c r="DR851" s="255"/>
      <c r="DS851" s="255"/>
      <c r="DT851" s="255"/>
      <c r="DU851" s="255"/>
      <c r="DV851" s="255"/>
      <c r="DW851" s="255"/>
      <c r="DX851" s="255"/>
      <c r="DY851" s="255"/>
      <c r="DZ851" s="255"/>
      <c r="EA851" s="255"/>
      <c r="EB851" s="255"/>
      <c r="EC851" s="255"/>
      <c r="ED851" s="255"/>
      <c r="EE851" s="255"/>
      <c r="EF851" s="255"/>
      <c r="EG851" s="255"/>
      <c r="EH851" s="255"/>
      <c r="EI851" s="255"/>
      <c r="EJ851" s="255"/>
      <c r="EK851" s="255"/>
      <c r="EL851" s="255"/>
      <c r="EM851" s="255"/>
      <c r="EN851" s="255"/>
      <c r="EO851" s="255"/>
      <c r="EP851" s="255"/>
      <c r="EQ851" s="255"/>
      <c r="ER851" s="255"/>
      <c r="ES851" s="255"/>
      <c r="ET851" s="255"/>
      <c r="EU851" s="255"/>
      <c r="EV851" s="255"/>
      <c r="EW851" s="255"/>
      <c r="EX851" s="255"/>
      <c r="EY851" s="255"/>
      <c r="EZ851" s="255"/>
      <c r="FA851" s="255"/>
      <c r="FB851" s="255"/>
      <c r="FC851" s="255"/>
      <c r="FD851" s="255"/>
      <c r="FE851" s="255"/>
      <c r="FF851" s="255"/>
      <c r="FG851" s="255"/>
      <c r="FH851" s="241"/>
      <c r="FI851" s="436"/>
      <c r="FJ851" s="668"/>
      <c r="FK851" s="668"/>
      <c r="FL851" s="668"/>
      <c r="FM851" s="668"/>
      <c r="FN851" s="668"/>
      <c r="FO851" s="668"/>
      <c r="FP851" s="668"/>
      <c r="FQ851" s="668"/>
      <c r="FR851" s="668"/>
      <c r="FS851" s="433"/>
      <c r="FT851" s="433"/>
      <c r="FU851" s="433"/>
      <c r="FV851" s="433"/>
      <c r="FW851" s="433"/>
      <c r="FX851" s="433"/>
      <c r="FY851" s="433"/>
      <c r="FZ851" s="433"/>
      <c r="GA851" s="433"/>
      <c r="GB851" s="433"/>
      <c r="GC851" s="433"/>
      <c r="GD851" s="433"/>
      <c r="GE851" s="433"/>
      <c r="GF851" s="433"/>
      <c r="GG851" s="255"/>
      <c r="GH851" s="65"/>
      <c r="GI851" s="65"/>
      <c r="GJ851" s="65"/>
      <c r="GK851" s="65"/>
      <c r="GL851" s="65"/>
      <c r="GM851" s="65"/>
      <c r="GN851" s="65"/>
      <c r="GO851" s="65"/>
      <c r="GP851" s="65"/>
      <c r="GQ851" s="65"/>
      <c r="GR851" s="65"/>
      <c r="GS851" s="65"/>
      <c r="GT851" s="65"/>
      <c r="GU851" s="65"/>
      <c r="GV851" s="65"/>
      <c r="GW851" s="65"/>
      <c r="GX851" s="65"/>
      <c r="GY851" s="65"/>
      <c r="GZ851" s="65"/>
      <c r="HA851" s="65"/>
      <c r="HB851" s="65"/>
      <c r="HC851" s="65"/>
      <c r="HD851" s="65"/>
      <c r="HE851" s="65"/>
      <c r="HF851" s="65"/>
      <c r="HG851" s="65"/>
      <c r="HH851" s="65"/>
      <c r="HI851" s="436"/>
      <c r="HJ851" s="65"/>
      <c r="HK851" s="436"/>
      <c r="HL851" s="37"/>
      <c r="HM851" s="65"/>
      <c r="HN851" s="436"/>
      <c r="HO851" s="120"/>
      <c r="HP851" s="3"/>
      <c r="HQ851" s="436"/>
      <c r="HR851" s="8"/>
      <c r="HS851" s="31"/>
      <c r="HT851" s="3"/>
      <c r="HU851" s="3"/>
      <c r="HV851" s="3"/>
      <c r="HX851" s="432"/>
      <c r="HY851" s="27"/>
      <c r="HZ851" s="27"/>
      <c r="IA851" s="27"/>
      <c r="IB851" s="27"/>
      <c r="IC851" s="27"/>
      <c r="ID851" s="27"/>
      <c r="IE851" s="27"/>
      <c r="IF851" s="27"/>
      <c r="IG851" s="432"/>
      <c r="IH851" s="432"/>
      <c r="II851" s="432"/>
      <c r="IJ851" s="432"/>
      <c r="IK851" s="432"/>
      <c r="IL851" s="432"/>
      <c r="IM851" s="432"/>
      <c r="IN851" s="432"/>
      <c r="IO851" s="432"/>
      <c r="IP851" s="432"/>
      <c r="IQ851" s="432"/>
      <c r="IR851" s="432"/>
      <c r="IS851" s="432"/>
      <c r="IT851" s="432"/>
      <c r="IU851" s="432"/>
      <c r="IV851" s="432"/>
      <c r="IW851" s="432"/>
      <c r="IX851" s="432"/>
      <c r="IY851" s="432"/>
      <c r="IZ851" s="432"/>
      <c r="JA851" s="432"/>
      <c r="JB851" s="432"/>
      <c r="JC851" s="432"/>
      <c r="JD851" s="432"/>
      <c r="JE851" s="432"/>
      <c r="JF851" s="432"/>
      <c r="JG851" s="432"/>
      <c r="JH851" s="432"/>
      <c r="JI851" s="432"/>
      <c r="JJ851" s="432"/>
      <c r="JK851" s="432"/>
      <c r="JL851" s="432"/>
      <c r="JM851" s="432"/>
      <c r="JN851" s="432"/>
      <c r="JO851" s="432"/>
      <c r="JP851" s="432"/>
      <c r="JQ851" s="432"/>
      <c r="JR851" s="432"/>
      <c r="JS851" s="432"/>
      <c r="JT851" s="432"/>
      <c r="JU851" s="432"/>
    </row>
    <row r="852" spans="1:281" s="40" customFormat="1" ht="15" hidden="1" customHeight="1" x14ac:dyDescent="0.25">
      <c r="A852" s="432"/>
      <c r="B852" s="31"/>
      <c r="C852" s="31"/>
      <c r="D852" s="3"/>
      <c r="E852" s="31"/>
      <c r="F852" s="3"/>
      <c r="G852" s="122"/>
      <c r="I852" s="31"/>
      <c r="K852" s="9"/>
      <c r="M852" s="3"/>
      <c r="N852" s="41"/>
      <c r="P852" s="31"/>
      <c r="Q852" s="27"/>
      <c r="R852" s="31"/>
      <c r="T852" s="21"/>
      <c r="U852" s="21"/>
      <c r="V852" s="83"/>
      <c r="W852" s="83"/>
      <c r="X852" s="21"/>
      <c r="Y852" s="83"/>
      <c r="Z852" s="83"/>
      <c r="AA852" s="21"/>
      <c r="AB852" s="83"/>
      <c r="AC852" s="83"/>
      <c r="AD852" s="21"/>
      <c r="AE852" s="83"/>
      <c r="AF852" s="83"/>
      <c r="AG852" s="21"/>
      <c r="AH852" s="83"/>
      <c r="AI852" s="83"/>
      <c r="AJ852" s="21"/>
      <c r="AK852" s="83"/>
      <c r="AL852" s="83"/>
      <c r="AM852" s="21"/>
      <c r="AN852" s="83"/>
      <c r="AO852" s="83"/>
      <c r="AP852" s="21"/>
      <c r="AQ852" s="83"/>
      <c r="AR852" s="83"/>
      <c r="AS852" s="21"/>
      <c r="AT852" s="3"/>
      <c r="AU852" s="3"/>
      <c r="AV852" s="31"/>
      <c r="AW852" s="3"/>
      <c r="AX852" s="129"/>
      <c r="AY852" s="90"/>
      <c r="AZ852" s="6"/>
      <c r="BA852" s="10"/>
      <c r="BB852" s="10"/>
      <c r="BC852" s="6"/>
      <c r="BD852" s="10"/>
      <c r="BE852" s="10"/>
      <c r="BF852" s="122"/>
      <c r="BG852" s="10"/>
      <c r="BH852" s="32"/>
      <c r="BI852" s="129"/>
      <c r="BJ852" s="10"/>
      <c r="BK852" s="32"/>
      <c r="BL852" s="129"/>
      <c r="BM852" s="10"/>
      <c r="BN852" s="32"/>
      <c r="BO852" s="122"/>
      <c r="BP852" s="133"/>
      <c r="BQ852" s="12"/>
      <c r="BR852" s="3"/>
      <c r="BS852" s="3"/>
      <c r="BU852" s="122"/>
      <c r="BV852" s="3"/>
      <c r="BW852" s="31"/>
      <c r="BX852" s="122"/>
      <c r="BY852" s="3"/>
      <c r="CA852" s="122"/>
      <c r="CB852" s="3"/>
      <c r="CD852" s="122"/>
      <c r="CF852" s="32"/>
      <c r="CH852" s="255"/>
      <c r="CI852" s="32"/>
      <c r="CK852" s="434"/>
      <c r="CM852" s="122"/>
      <c r="CN852" s="255"/>
      <c r="CO852" s="255"/>
      <c r="CP852" s="255"/>
      <c r="CQ852" s="739"/>
      <c r="CR852" s="255"/>
      <c r="CS852" s="434"/>
      <c r="CT852" s="255"/>
      <c r="CU852" s="255"/>
      <c r="CV852" s="255"/>
      <c r="CW852" s="10"/>
      <c r="CX852" s="255"/>
      <c r="CY852" s="255"/>
      <c r="CZ852" s="255"/>
      <c r="DA852" s="255"/>
      <c r="DB852" s="255"/>
      <c r="DC852" s="255"/>
      <c r="DD852" s="255"/>
      <c r="DE852" s="255"/>
      <c r="DF852" s="255"/>
      <c r="DG852" s="255"/>
      <c r="DH852" s="255"/>
      <c r="DI852" s="255"/>
      <c r="DJ852" s="255"/>
      <c r="DK852" s="255"/>
      <c r="DL852" s="255"/>
      <c r="DM852" s="255"/>
      <c r="DN852" s="255"/>
      <c r="DO852" s="255"/>
      <c r="DP852" s="255"/>
      <c r="DQ852" s="255"/>
      <c r="DR852" s="255"/>
      <c r="DS852" s="255"/>
      <c r="DT852" s="255"/>
      <c r="DU852" s="255"/>
      <c r="DV852" s="255"/>
      <c r="DW852" s="255"/>
      <c r="DX852" s="255"/>
      <c r="DY852" s="255"/>
      <c r="DZ852" s="255"/>
      <c r="EA852" s="255"/>
      <c r="EB852" s="255"/>
      <c r="EC852" s="255"/>
      <c r="ED852" s="255"/>
      <c r="EE852" s="255"/>
      <c r="EF852" s="255"/>
      <c r="EG852" s="255"/>
      <c r="EH852" s="255"/>
      <c r="EI852" s="255"/>
      <c r="EJ852" s="255"/>
      <c r="EK852" s="255"/>
      <c r="EL852" s="255"/>
      <c r="EM852" s="255"/>
      <c r="EN852" s="255"/>
      <c r="EO852" s="255"/>
      <c r="EP852" s="255"/>
      <c r="EQ852" s="255"/>
      <c r="ER852" s="255"/>
      <c r="ES852" s="255"/>
      <c r="ET852" s="255"/>
      <c r="EU852" s="255"/>
      <c r="EV852" s="255"/>
      <c r="EW852" s="255"/>
      <c r="EX852" s="255"/>
      <c r="EY852" s="255"/>
      <c r="EZ852" s="255"/>
      <c r="FA852" s="255"/>
      <c r="FB852" s="255"/>
      <c r="FC852" s="255"/>
      <c r="FD852" s="255"/>
      <c r="FE852" s="255"/>
      <c r="FF852" s="255"/>
      <c r="FG852" s="255"/>
      <c r="FH852" s="241"/>
      <c r="FI852" s="436"/>
      <c r="FJ852" s="668"/>
      <c r="FK852" s="668"/>
      <c r="FL852" s="668"/>
      <c r="FM852" s="668"/>
      <c r="FN852" s="668"/>
      <c r="FO852" s="668"/>
      <c r="FP852" s="668"/>
      <c r="FQ852" s="668"/>
      <c r="FR852" s="668"/>
      <c r="FS852" s="433"/>
      <c r="FT852" s="433"/>
      <c r="FU852" s="433"/>
      <c r="FV852" s="433"/>
      <c r="FW852" s="433"/>
      <c r="FX852" s="433"/>
      <c r="FY852" s="433"/>
      <c r="FZ852" s="433"/>
      <c r="GA852" s="433"/>
      <c r="GB852" s="433"/>
      <c r="GC852" s="433"/>
      <c r="GD852" s="433"/>
      <c r="GE852" s="433"/>
      <c r="GF852" s="433"/>
      <c r="GG852" s="255"/>
      <c r="GH852" s="65"/>
      <c r="GI852" s="65"/>
      <c r="GJ852" s="65"/>
      <c r="GK852" s="65"/>
      <c r="GL852" s="65"/>
      <c r="GM852" s="65"/>
      <c r="GN852" s="65"/>
      <c r="GO852" s="65"/>
      <c r="GP852" s="65"/>
      <c r="GQ852" s="65"/>
      <c r="GR852" s="65"/>
      <c r="GS852" s="65"/>
      <c r="GT852" s="65"/>
      <c r="GU852" s="65"/>
      <c r="GV852" s="65"/>
      <c r="GW852" s="65"/>
      <c r="GX852" s="65"/>
      <c r="GY852" s="65"/>
      <c r="GZ852" s="65"/>
      <c r="HA852" s="65"/>
      <c r="HB852" s="65"/>
      <c r="HC852" s="65"/>
      <c r="HD852" s="65"/>
      <c r="HE852" s="65"/>
      <c r="HF852" s="65"/>
      <c r="HG852" s="65"/>
      <c r="HH852" s="65"/>
      <c r="HI852" s="436"/>
      <c r="HJ852" s="65"/>
      <c r="HK852" s="436"/>
      <c r="HL852" s="37"/>
      <c r="HM852" s="65"/>
      <c r="HN852" s="436"/>
      <c r="HO852" s="120"/>
      <c r="HP852" s="3"/>
      <c r="HQ852" s="436"/>
      <c r="HR852" s="8"/>
      <c r="HS852" s="31"/>
      <c r="HT852" s="3"/>
      <c r="HU852" s="3"/>
      <c r="HV852" s="3"/>
      <c r="HX852" s="432"/>
      <c r="HY852" s="27"/>
      <c r="HZ852" s="27"/>
      <c r="IA852" s="27"/>
      <c r="IB852" s="27"/>
      <c r="IC852" s="27"/>
      <c r="ID852" s="27"/>
      <c r="IE852" s="27"/>
      <c r="IF852" s="27"/>
      <c r="IG852" s="432"/>
      <c r="IH852" s="432"/>
      <c r="II852" s="432"/>
      <c r="IJ852" s="432"/>
      <c r="IK852" s="432"/>
      <c r="IL852" s="432"/>
      <c r="IM852" s="432"/>
      <c r="IN852" s="432"/>
      <c r="IO852" s="432"/>
      <c r="IP852" s="432"/>
      <c r="IQ852" s="432"/>
      <c r="IR852" s="432"/>
      <c r="IS852" s="432"/>
      <c r="IT852" s="432"/>
      <c r="IU852" s="432"/>
      <c r="IV852" s="432"/>
      <c r="IW852" s="432"/>
      <c r="IX852" s="432"/>
      <c r="IY852" s="432"/>
      <c r="IZ852" s="432"/>
      <c r="JA852" s="432"/>
      <c r="JB852" s="432"/>
      <c r="JC852" s="432"/>
      <c r="JD852" s="432"/>
      <c r="JE852" s="432"/>
      <c r="JF852" s="432"/>
      <c r="JG852" s="432"/>
      <c r="JH852" s="432"/>
      <c r="JI852" s="432"/>
      <c r="JJ852" s="432"/>
      <c r="JK852" s="432"/>
      <c r="JL852" s="432"/>
      <c r="JM852" s="432"/>
      <c r="JN852" s="432"/>
      <c r="JO852" s="432"/>
      <c r="JP852" s="432"/>
      <c r="JQ852" s="432"/>
      <c r="JR852" s="432"/>
      <c r="JS852" s="432"/>
      <c r="JT852" s="432"/>
      <c r="JU852" s="432"/>
    </row>
    <row r="853" spans="1:281" s="40" customFormat="1" ht="15" hidden="1" customHeight="1" x14ac:dyDescent="0.25">
      <c r="A853" s="432"/>
      <c r="B853" s="31"/>
      <c r="C853" s="31"/>
      <c r="D853" s="3"/>
      <c r="E853" s="31"/>
      <c r="F853" s="3"/>
      <c r="G853" s="122"/>
      <c r="I853" s="31"/>
      <c r="K853" s="9"/>
      <c r="M853" s="3"/>
      <c r="N853" s="41"/>
      <c r="P853" s="31"/>
      <c r="Q853" s="27"/>
      <c r="R853" s="31"/>
      <c r="T853" s="21"/>
      <c r="U853" s="21"/>
      <c r="V853" s="83"/>
      <c r="W853" s="83"/>
      <c r="X853" s="21"/>
      <c r="Y853" s="83"/>
      <c r="Z853" s="83"/>
      <c r="AA853" s="21"/>
      <c r="AB853" s="83"/>
      <c r="AC853" s="83"/>
      <c r="AD853" s="21"/>
      <c r="AE853" s="83"/>
      <c r="AF853" s="83"/>
      <c r="AG853" s="21"/>
      <c r="AH853" s="83"/>
      <c r="AI853" s="83"/>
      <c r="AJ853" s="21"/>
      <c r="AK853" s="83"/>
      <c r="AL853" s="83"/>
      <c r="AM853" s="21"/>
      <c r="AN853" s="83"/>
      <c r="AO853" s="83"/>
      <c r="AP853" s="21"/>
      <c r="AQ853" s="83"/>
      <c r="AR853" s="83"/>
      <c r="AS853" s="21"/>
      <c r="AT853" s="3"/>
      <c r="AU853" s="3"/>
      <c r="AV853" s="31"/>
      <c r="AW853" s="3"/>
      <c r="AX853" s="129"/>
      <c r="AY853" s="90"/>
      <c r="AZ853" s="6"/>
      <c r="BA853" s="10"/>
      <c r="BB853" s="10"/>
      <c r="BC853" s="6"/>
      <c r="BD853" s="10"/>
      <c r="BE853" s="10"/>
      <c r="BF853" s="122"/>
      <c r="BG853" s="10"/>
      <c r="BH853" s="32"/>
      <c r="BI853" s="129"/>
      <c r="BJ853" s="10"/>
      <c r="BK853" s="32"/>
      <c r="BL853" s="129"/>
      <c r="BM853" s="10"/>
      <c r="BN853" s="32"/>
      <c r="BO853" s="122"/>
      <c r="BP853" s="133"/>
      <c r="BQ853" s="12"/>
      <c r="BR853" s="3"/>
      <c r="BS853" s="3"/>
      <c r="BU853" s="122"/>
      <c r="BV853" s="3"/>
      <c r="BW853" s="31"/>
      <c r="BX853" s="122"/>
      <c r="BY853" s="3"/>
      <c r="CA853" s="122"/>
      <c r="CB853" s="3"/>
      <c r="CD853" s="122"/>
      <c r="CF853" s="32"/>
      <c r="CH853" s="255"/>
      <c r="CI853" s="32"/>
      <c r="CK853" s="434"/>
      <c r="CM853" s="122"/>
      <c r="CN853" s="255"/>
      <c r="CO853" s="255"/>
      <c r="CP853" s="255"/>
      <c r="CQ853" s="739"/>
      <c r="CR853" s="255"/>
      <c r="CS853" s="434"/>
      <c r="CT853" s="255"/>
      <c r="CU853" s="255"/>
      <c r="CV853" s="255"/>
      <c r="CW853" s="10"/>
      <c r="CX853" s="255"/>
      <c r="CY853" s="255"/>
      <c r="CZ853" s="255"/>
      <c r="DA853" s="255"/>
      <c r="DB853" s="255"/>
      <c r="DC853" s="255"/>
      <c r="DD853" s="255"/>
      <c r="DE853" s="255"/>
      <c r="DF853" s="255"/>
      <c r="DG853" s="255"/>
      <c r="DH853" s="255"/>
      <c r="DI853" s="255"/>
      <c r="DJ853" s="255"/>
      <c r="DK853" s="255"/>
      <c r="DL853" s="255"/>
      <c r="DM853" s="255"/>
      <c r="DN853" s="255"/>
      <c r="DO853" s="255"/>
      <c r="DP853" s="255"/>
      <c r="DQ853" s="255"/>
      <c r="DR853" s="255"/>
      <c r="DS853" s="255"/>
      <c r="DT853" s="255"/>
      <c r="DU853" s="255"/>
      <c r="DV853" s="255"/>
      <c r="DW853" s="255"/>
      <c r="DX853" s="255"/>
      <c r="DY853" s="255"/>
      <c r="DZ853" s="255"/>
      <c r="EA853" s="255"/>
      <c r="EB853" s="255"/>
      <c r="EC853" s="255"/>
      <c r="ED853" s="255"/>
      <c r="EE853" s="255"/>
      <c r="EF853" s="255"/>
      <c r="EG853" s="255"/>
      <c r="EH853" s="255"/>
      <c r="EI853" s="255"/>
      <c r="EJ853" s="255"/>
      <c r="EK853" s="255"/>
      <c r="EL853" s="255"/>
      <c r="EM853" s="255"/>
      <c r="EN853" s="255"/>
      <c r="EO853" s="255"/>
      <c r="EP853" s="255"/>
      <c r="EQ853" s="255"/>
      <c r="ER853" s="255"/>
      <c r="ES853" s="255"/>
      <c r="ET853" s="255"/>
      <c r="EU853" s="255"/>
      <c r="EV853" s="255"/>
      <c r="EW853" s="255"/>
      <c r="EX853" s="255"/>
      <c r="EY853" s="255"/>
      <c r="EZ853" s="255"/>
      <c r="FA853" s="255"/>
      <c r="FB853" s="255"/>
      <c r="FC853" s="255"/>
      <c r="FD853" s="255"/>
      <c r="FE853" s="255"/>
      <c r="FF853" s="255"/>
      <c r="FG853" s="255"/>
      <c r="FH853" s="241"/>
      <c r="FI853" s="436"/>
      <c r="FJ853" s="668"/>
      <c r="FK853" s="668"/>
      <c r="FL853" s="668"/>
      <c r="FM853" s="668"/>
      <c r="FN853" s="668"/>
      <c r="FO853" s="668"/>
      <c r="FP853" s="668"/>
      <c r="FQ853" s="668"/>
      <c r="FR853" s="668"/>
      <c r="FS853" s="433"/>
      <c r="FT853" s="433"/>
      <c r="FU853" s="433"/>
      <c r="FV853" s="433"/>
      <c r="FW853" s="433"/>
      <c r="FX853" s="433"/>
      <c r="FY853" s="433"/>
      <c r="FZ853" s="433"/>
      <c r="GA853" s="433"/>
      <c r="GB853" s="433"/>
      <c r="GC853" s="433"/>
      <c r="GD853" s="433"/>
      <c r="GE853" s="433"/>
      <c r="GF853" s="433"/>
      <c r="GG853" s="25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436"/>
      <c r="HJ853" s="65"/>
      <c r="HK853" s="436"/>
      <c r="HL853" s="37"/>
      <c r="HM853" s="65"/>
      <c r="HN853" s="436"/>
      <c r="HO853" s="120"/>
      <c r="HP853" s="3"/>
      <c r="HQ853" s="436"/>
      <c r="HR853" s="8"/>
      <c r="HS853" s="31"/>
      <c r="HT853" s="3"/>
      <c r="HU853" s="3"/>
      <c r="HV853" s="3"/>
      <c r="HX853" s="432"/>
      <c r="HY853" s="27"/>
      <c r="HZ853" s="27"/>
      <c r="IA853" s="27"/>
      <c r="IB853" s="27"/>
      <c r="IC853" s="27"/>
      <c r="ID853" s="27"/>
      <c r="IE853" s="27"/>
      <c r="IF853" s="27"/>
      <c r="IG853" s="432"/>
      <c r="IH853" s="432"/>
      <c r="II853" s="432"/>
      <c r="IJ853" s="432"/>
      <c r="IK853" s="432"/>
      <c r="IL853" s="432"/>
      <c r="IM853" s="432"/>
      <c r="IN853" s="432"/>
      <c r="IO853" s="432"/>
      <c r="IP853" s="432"/>
      <c r="IQ853" s="432"/>
      <c r="IR853" s="432"/>
      <c r="IS853" s="432"/>
      <c r="IT853" s="432"/>
      <c r="IU853" s="432"/>
      <c r="IV853" s="432"/>
      <c r="IW853" s="432"/>
      <c r="IX853" s="432"/>
      <c r="IY853" s="432"/>
      <c r="IZ853" s="432"/>
      <c r="JA853" s="432"/>
      <c r="JB853" s="432"/>
      <c r="JC853" s="432"/>
      <c r="JD853" s="432"/>
      <c r="JE853" s="432"/>
      <c r="JF853" s="432"/>
      <c r="JG853" s="432"/>
      <c r="JH853" s="432"/>
      <c r="JI853" s="432"/>
      <c r="JJ853" s="432"/>
      <c r="JK853" s="432"/>
      <c r="JL853" s="432"/>
      <c r="JM853" s="432"/>
      <c r="JN853" s="432"/>
      <c r="JO853" s="432"/>
      <c r="JP853" s="432"/>
      <c r="JQ853" s="432"/>
      <c r="JR853" s="432"/>
      <c r="JS853" s="432"/>
      <c r="JT853" s="432"/>
      <c r="JU853" s="432"/>
    </row>
    <row r="854" spans="1:281" s="40" customFormat="1" ht="15" hidden="1" customHeight="1" x14ac:dyDescent="0.25">
      <c r="A854" s="432"/>
      <c r="B854" s="31"/>
      <c r="C854" s="31"/>
      <c r="D854" s="3"/>
      <c r="E854" s="31"/>
      <c r="F854" s="3"/>
      <c r="G854" s="122"/>
      <c r="I854" s="31"/>
      <c r="K854" s="9"/>
      <c r="M854" s="3"/>
      <c r="N854" s="41"/>
      <c r="P854" s="31"/>
      <c r="Q854" s="27"/>
      <c r="R854" s="31"/>
      <c r="T854" s="21"/>
      <c r="U854" s="21"/>
      <c r="V854" s="83"/>
      <c r="W854" s="83"/>
      <c r="X854" s="21"/>
      <c r="Y854" s="83"/>
      <c r="Z854" s="83"/>
      <c r="AA854" s="21"/>
      <c r="AB854" s="83"/>
      <c r="AC854" s="83"/>
      <c r="AD854" s="21"/>
      <c r="AE854" s="83"/>
      <c r="AF854" s="83"/>
      <c r="AG854" s="21"/>
      <c r="AH854" s="83"/>
      <c r="AI854" s="83"/>
      <c r="AJ854" s="21"/>
      <c r="AK854" s="83"/>
      <c r="AL854" s="83"/>
      <c r="AM854" s="21"/>
      <c r="AN854" s="83"/>
      <c r="AO854" s="83"/>
      <c r="AP854" s="21"/>
      <c r="AQ854" s="83"/>
      <c r="AR854" s="83"/>
      <c r="AS854" s="21"/>
      <c r="AT854" s="3"/>
      <c r="AU854" s="3"/>
      <c r="AV854" s="31"/>
      <c r="AW854" s="3"/>
      <c r="AX854" s="129"/>
      <c r="AY854" s="90"/>
      <c r="AZ854" s="6"/>
      <c r="BA854" s="10"/>
      <c r="BB854" s="10"/>
      <c r="BC854" s="6"/>
      <c r="BD854" s="10"/>
      <c r="BE854" s="10"/>
      <c r="BF854" s="122"/>
      <c r="BG854" s="10"/>
      <c r="BH854" s="32"/>
      <c r="BI854" s="129"/>
      <c r="BJ854" s="10"/>
      <c r="BK854" s="32"/>
      <c r="BL854" s="129"/>
      <c r="BM854" s="10"/>
      <c r="BN854" s="32"/>
      <c r="BO854" s="122"/>
      <c r="BP854" s="133"/>
      <c r="BQ854" s="12"/>
      <c r="BR854" s="3"/>
      <c r="BS854" s="3"/>
      <c r="BU854" s="122"/>
      <c r="BV854" s="3"/>
      <c r="BW854" s="31"/>
      <c r="BX854" s="122"/>
      <c r="BY854" s="3"/>
      <c r="CA854" s="122"/>
      <c r="CB854" s="3"/>
      <c r="CD854" s="122"/>
      <c r="CF854" s="32"/>
      <c r="CH854" s="255"/>
      <c r="CI854" s="32"/>
      <c r="CK854" s="434"/>
      <c r="CM854" s="122"/>
      <c r="CN854" s="255"/>
      <c r="CO854" s="255"/>
      <c r="CP854" s="255"/>
      <c r="CQ854" s="739"/>
      <c r="CR854" s="255"/>
      <c r="CS854" s="434"/>
      <c r="CT854" s="255"/>
      <c r="CU854" s="255"/>
      <c r="CV854" s="255"/>
      <c r="CW854" s="10"/>
      <c r="CX854" s="255"/>
      <c r="CY854" s="255"/>
      <c r="CZ854" s="255"/>
      <c r="DA854" s="255"/>
      <c r="DB854" s="255"/>
      <c r="DC854" s="255"/>
      <c r="DD854" s="255"/>
      <c r="DE854" s="255"/>
      <c r="DF854" s="255"/>
      <c r="DG854" s="255"/>
      <c r="DH854" s="255"/>
      <c r="DI854" s="255"/>
      <c r="DJ854" s="255"/>
      <c r="DK854" s="255"/>
      <c r="DL854" s="255"/>
      <c r="DM854" s="255"/>
      <c r="DN854" s="255"/>
      <c r="DO854" s="255"/>
      <c r="DP854" s="255"/>
      <c r="DQ854" s="255"/>
      <c r="DR854" s="255"/>
      <c r="DS854" s="255"/>
      <c r="DT854" s="255"/>
      <c r="DU854" s="255"/>
      <c r="DV854" s="255"/>
      <c r="DW854" s="255"/>
      <c r="DX854" s="255"/>
      <c r="DY854" s="255"/>
      <c r="DZ854" s="255"/>
      <c r="EA854" s="255"/>
      <c r="EB854" s="255"/>
      <c r="EC854" s="255"/>
      <c r="ED854" s="255"/>
      <c r="EE854" s="255"/>
      <c r="EF854" s="255"/>
      <c r="EG854" s="255"/>
      <c r="EH854" s="255"/>
      <c r="EI854" s="255"/>
      <c r="EJ854" s="255"/>
      <c r="EK854" s="255"/>
      <c r="EL854" s="255"/>
      <c r="EM854" s="255"/>
      <c r="EN854" s="255"/>
      <c r="EO854" s="255"/>
      <c r="EP854" s="255"/>
      <c r="EQ854" s="255"/>
      <c r="ER854" s="255"/>
      <c r="ES854" s="255"/>
      <c r="ET854" s="255"/>
      <c r="EU854" s="255"/>
      <c r="EV854" s="255"/>
      <c r="EW854" s="255"/>
      <c r="EX854" s="255"/>
      <c r="EY854" s="255"/>
      <c r="EZ854" s="255"/>
      <c r="FA854" s="255"/>
      <c r="FB854" s="255"/>
      <c r="FC854" s="255"/>
      <c r="FD854" s="255"/>
      <c r="FE854" s="255"/>
      <c r="FF854" s="255"/>
      <c r="FG854" s="255"/>
      <c r="FH854" s="241"/>
      <c r="FI854" s="436"/>
      <c r="FJ854" s="668"/>
      <c r="FK854" s="668"/>
      <c r="FL854" s="668"/>
      <c r="FM854" s="668"/>
      <c r="FN854" s="668"/>
      <c r="FO854" s="668"/>
      <c r="FP854" s="668"/>
      <c r="FQ854" s="668"/>
      <c r="FR854" s="668"/>
      <c r="FS854" s="433"/>
      <c r="FT854" s="433"/>
      <c r="FU854" s="433"/>
      <c r="FV854" s="433"/>
      <c r="FW854" s="433"/>
      <c r="FX854" s="433"/>
      <c r="FY854" s="433"/>
      <c r="FZ854" s="433"/>
      <c r="GA854" s="433"/>
      <c r="GB854" s="433"/>
      <c r="GC854" s="433"/>
      <c r="GD854" s="433"/>
      <c r="GE854" s="433"/>
      <c r="GF854" s="433"/>
      <c r="GG854" s="255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436"/>
      <c r="HJ854" s="65"/>
      <c r="HK854" s="436"/>
      <c r="HL854" s="37"/>
      <c r="HM854" s="65"/>
      <c r="HN854" s="436"/>
      <c r="HO854" s="120"/>
      <c r="HP854" s="3"/>
      <c r="HQ854" s="436"/>
      <c r="HR854" s="8"/>
      <c r="HS854" s="31"/>
      <c r="HT854" s="3"/>
      <c r="HU854" s="3"/>
      <c r="HV854" s="3"/>
      <c r="HX854" s="432"/>
      <c r="HY854" s="27"/>
      <c r="HZ854" s="27"/>
      <c r="IA854" s="27"/>
      <c r="IB854" s="27"/>
      <c r="IC854" s="27"/>
      <c r="ID854" s="27"/>
      <c r="IE854" s="27"/>
      <c r="IF854" s="27"/>
      <c r="IG854" s="432"/>
      <c r="IH854" s="432"/>
      <c r="II854" s="432"/>
      <c r="IJ854" s="432"/>
      <c r="IK854" s="432"/>
      <c r="IL854" s="432"/>
      <c r="IM854" s="432"/>
      <c r="IN854" s="432"/>
      <c r="IO854" s="432"/>
      <c r="IP854" s="432"/>
      <c r="IQ854" s="432"/>
      <c r="IR854" s="432"/>
      <c r="IS854" s="432"/>
      <c r="IT854" s="432"/>
      <c r="IU854" s="432"/>
      <c r="IV854" s="432"/>
      <c r="IW854" s="432"/>
      <c r="IX854" s="432"/>
      <c r="IY854" s="432"/>
      <c r="IZ854" s="432"/>
      <c r="JA854" s="432"/>
      <c r="JB854" s="432"/>
      <c r="JC854" s="432"/>
      <c r="JD854" s="432"/>
      <c r="JE854" s="432"/>
      <c r="JF854" s="432"/>
      <c r="JG854" s="432"/>
      <c r="JH854" s="432"/>
      <c r="JI854" s="432"/>
      <c r="JJ854" s="432"/>
      <c r="JK854" s="432"/>
      <c r="JL854" s="432"/>
      <c r="JM854" s="432"/>
      <c r="JN854" s="432"/>
      <c r="JO854" s="432"/>
      <c r="JP854" s="432"/>
      <c r="JQ854" s="432"/>
      <c r="JR854" s="432"/>
      <c r="JS854" s="432"/>
      <c r="JT854" s="432"/>
      <c r="JU854" s="432"/>
    </row>
    <row r="855" spans="1:281" s="40" customFormat="1" ht="15" hidden="1" customHeight="1" x14ac:dyDescent="0.25">
      <c r="A855" s="432"/>
      <c r="B855" s="31"/>
      <c r="C855" s="31"/>
      <c r="D855" s="3"/>
      <c r="E855" s="31"/>
      <c r="F855" s="3"/>
      <c r="G855" s="122"/>
      <c r="I855" s="31"/>
      <c r="K855" s="9"/>
      <c r="M855" s="3"/>
      <c r="N855" s="41"/>
      <c r="P855" s="31"/>
      <c r="Q855" s="27"/>
      <c r="R855" s="31"/>
      <c r="T855" s="21"/>
      <c r="U855" s="21"/>
      <c r="V855" s="83"/>
      <c r="W855" s="83"/>
      <c r="X855" s="21"/>
      <c r="Y855" s="83"/>
      <c r="Z855" s="83"/>
      <c r="AA855" s="21"/>
      <c r="AB855" s="83"/>
      <c r="AC855" s="83"/>
      <c r="AD855" s="21"/>
      <c r="AE855" s="83"/>
      <c r="AF855" s="83"/>
      <c r="AG855" s="21"/>
      <c r="AH855" s="83"/>
      <c r="AI855" s="83"/>
      <c r="AJ855" s="21"/>
      <c r="AK855" s="83"/>
      <c r="AL855" s="83"/>
      <c r="AM855" s="21"/>
      <c r="AN855" s="83"/>
      <c r="AO855" s="83"/>
      <c r="AP855" s="21"/>
      <c r="AQ855" s="83"/>
      <c r="AR855" s="83"/>
      <c r="AS855" s="21"/>
      <c r="AT855" s="3"/>
      <c r="AU855" s="3"/>
      <c r="AV855" s="31"/>
      <c r="AW855" s="3"/>
      <c r="AX855" s="129"/>
      <c r="AY855" s="90"/>
      <c r="AZ855" s="6"/>
      <c r="BA855" s="10"/>
      <c r="BB855" s="10"/>
      <c r="BC855" s="6"/>
      <c r="BD855" s="10"/>
      <c r="BE855" s="10"/>
      <c r="BF855" s="122"/>
      <c r="BG855" s="10"/>
      <c r="BH855" s="32"/>
      <c r="BI855" s="129"/>
      <c r="BJ855" s="10"/>
      <c r="BK855" s="32"/>
      <c r="BL855" s="129"/>
      <c r="BM855" s="10"/>
      <c r="BN855" s="32"/>
      <c r="BO855" s="122"/>
      <c r="BP855" s="133"/>
      <c r="BQ855" s="12"/>
      <c r="BR855" s="3"/>
      <c r="BS855" s="3"/>
      <c r="BU855" s="122"/>
      <c r="BV855" s="3"/>
      <c r="BW855" s="31"/>
      <c r="BX855" s="122"/>
      <c r="BY855" s="3"/>
      <c r="CA855" s="122"/>
      <c r="CB855" s="3"/>
      <c r="CD855" s="122"/>
      <c r="CF855" s="32"/>
      <c r="CH855" s="255"/>
      <c r="CI855" s="32"/>
      <c r="CK855" s="434"/>
      <c r="CM855" s="122"/>
      <c r="CN855" s="255"/>
      <c r="CO855" s="255"/>
      <c r="CP855" s="255"/>
      <c r="CQ855" s="739"/>
      <c r="CR855" s="255"/>
      <c r="CS855" s="434"/>
      <c r="CT855" s="255"/>
      <c r="CU855" s="255"/>
      <c r="CV855" s="255"/>
      <c r="CW855" s="10"/>
      <c r="CX855" s="255"/>
      <c r="CY855" s="255"/>
      <c r="CZ855" s="255"/>
      <c r="DA855" s="255"/>
      <c r="DB855" s="255"/>
      <c r="DC855" s="255"/>
      <c r="DD855" s="255"/>
      <c r="DE855" s="255"/>
      <c r="DF855" s="255"/>
      <c r="DG855" s="255"/>
      <c r="DH855" s="255"/>
      <c r="DI855" s="255"/>
      <c r="DJ855" s="255"/>
      <c r="DK855" s="255"/>
      <c r="DL855" s="255"/>
      <c r="DM855" s="255"/>
      <c r="DN855" s="255"/>
      <c r="DO855" s="255"/>
      <c r="DP855" s="255"/>
      <c r="DQ855" s="255"/>
      <c r="DR855" s="255"/>
      <c r="DS855" s="255"/>
      <c r="DT855" s="255"/>
      <c r="DU855" s="255"/>
      <c r="DV855" s="255"/>
      <c r="DW855" s="255"/>
      <c r="DX855" s="255"/>
      <c r="DY855" s="255"/>
      <c r="DZ855" s="255"/>
      <c r="EA855" s="255"/>
      <c r="EB855" s="255"/>
      <c r="EC855" s="255"/>
      <c r="ED855" s="255"/>
      <c r="EE855" s="255"/>
      <c r="EF855" s="255"/>
      <c r="EG855" s="255"/>
      <c r="EH855" s="255"/>
      <c r="EI855" s="255"/>
      <c r="EJ855" s="255"/>
      <c r="EK855" s="255"/>
      <c r="EL855" s="255"/>
      <c r="EM855" s="255"/>
      <c r="EN855" s="255"/>
      <c r="EO855" s="255"/>
      <c r="EP855" s="255"/>
      <c r="EQ855" s="255"/>
      <c r="ER855" s="255"/>
      <c r="ES855" s="255"/>
      <c r="ET855" s="255"/>
      <c r="EU855" s="255"/>
      <c r="EV855" s="255"/>
      <c r="EW855" s="255"/>
      <c r="EX855" s="255"/>
      <c r="EY855" s="255"/>
      <c r="EZ855" s="255"/>
      <c r="FA855" s="255"/>
      <c r="FB855" s="255"/>
      <c r="FC855" s="255"/>
      <c r="FD855" s="255"/>
      <c r="FE855" s="255"/>
      <c r="FF855" s="255"/>
      <c r="FG855" s="255"/>
      <c r="FH855" s="241"/>
      <c r="FI855" s="436"/>
      <c r="FJ855" s="668"/>
      <c r="FK855" s="668"/>
      <c r="FL855" s="668"/>
      <c r="FM855" s="668"/>
      <c r="FN855" s="668"/>
      <c r="FO855" s="668"/>
      <c r="FP855" s="668"/>
      <c r="FQ855" s="668"/>
      <c r="FR855" s="668"/>
      <c r="FS855" s="433"/>
      <c r="FT855" s="433"/>
      <c r="FU855" s="433"/>
      <c r="FV855" s="433"/>
      <c r="FW855" s="433"/>
      <c r="FX855" s="433"/>
      <c r="FY855" s="433"/>
      <c r="FZ855" s="433"/>
      <c r="GA855" s="433"/>
      <c r="GB855" s="433"/>
      <c r="GC855" s="433"/>
      <c r="GD855" s="433"/>
      <c r="GE855" s="433"/>
      <c r="GF855" s="433"/>
      <c r="GG855" s="255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436"/>
      <c r="HJ855" s="65"/>
      <c r="HK855" s="436"/>
      <c r="HL855" s="37"/>
      <c r="HM855" s="65"/>
      <c r="HN855" s="436"/>
      <c r="HO855" s="120"/>
      <c r="HP855" s="3"/>
      <c r="HQ855" s="436"/>
      <c r="HR855" s="8"/>
      <c r="HS855" s="31"/>
      <c r="HT855" s="3"/>
      <c r="HU855" s="3"/>
      <c r="HV855" s="3"/>
      <c r="HX855" s="432"/>
      <c r="HY855" s="27"/>
      <c r="HZ855" s="27"/>
      <c r="IA855" s="27"/>
      <c r="IB855" s="27"/>
      <c r="IC855" s="27"/>
      <c r="ID855" s="27"/>
      <c r="IE855" s="27"/>
      <c r="IF855" s="27"/>
      <c r="IG855" s="432"/>
      <c r="IH855" s="432"/>
      <c r="II855" s="432"/>
      <c r="IJ855" s="432"/>
      <c r="IK855" s="432"/>
      <c r="IL855" s="432"/>
      <c r="IM855" s="432"/>
      <c r="IN855" s="432"/>
      <c r="IO855" s="432"/>
      <c r="IP855" s="432"/>
      <c r="IQ855" s="432"/>
      <c r="IR855" s="432"/>
      <c r="IS855" s="432"/>
      <c r="IT855" s="432"/>
      <c r="IU855" s="432"/>
      <c r="IV855" s="432"/>
      <c r="IW855" s="432"/>
      <c r="IX855" s="432"/>
      <c r="IY855" s="432"/>
      <c r="IZ855" s="432"/>
      <c r="JA855" s="432"/>
      <c r="JB855" s="432"/>
      <c r="JC855" s="432"/>
      <c r="JD855" s="432"/>
      <c r="JE855" s="432"/>
      <c r="JF855" s="432"/>
      <c r="JG855" s="432"/>
      <c r="JH855" s="432"/>
      <c r="JI855" s="432"/>
      <c r="JJ855" s="432"/>
      <c r="JK855" s="432"/>
      <c r="JL855" s="432"/>
      <c r="JM855" s="432"/>
      <c r="JN855" s="432"/>
      <c r="JO855" s="432"/>
      <c r="JP855" s="432"/>
      <c r="JQ855" s="432"/>
      <c r="JR855" s="432"/>
      <c r="JS855" s="432"/>
      <c r="JT855" s="432"/>
      <c r="JU855" s="432"/>
    </row>
    <row r="856" spans="1:281" s="40" customFormat="1" ht="15" hidden="1" customHeight="1" x14ac:dyDescent="0.25">
      <c r="A856" s="432"/>
      <c r="B856" s="31"/>
      <c r="C856" s="31"/>
      <c r="D856" s="3"/>
      <c r="E856" s="31"/>
      <c r="F856" s="3"/>
      <c r="G856" s="122"/>
      <c r="I856" s="31"/>
      <c r="K856" s="9"/>
      <c r="M856" s="3"/>
      <c r="N856" s="41"/>
      <c r="P856" s="31"/>
      <c r="Q856" s="27"/>
      <c r="R856" s="31"/>
      <c r="T856" s="21"/>
      <c r="U856" s="21"/>
      <c r="V856" s="83"/>
      <c r="W856" s="83"/>
      <c r="X856" s="21"/>
      <c r="Y856" s="83"/>
      <c r="Z856" s="83"/>
      <c r="AA856" s="21"/>
      <c r="AB856" s="83"/>
      <c r="AC856" s="83"/>
      <c r="AD856" s="21"/>
      <c r="AE856" s="83"/>
      <c r="AF856" s="83"/>
      <c r="AG856" s="21"/>
      <c r="AH856" s="83"/>
      <c r="AI856" s="83"/>
      <c r="AJ856" s="21"/>
      <c r="AK856" s="83"/>
      <c r="AL856" s="83"/>
      <c r="AM856" s="21"/>
      <c r="AN856" s="83"/>
      <c r="AO856" s="83"/>
      <c r="AP856" s="21"/>
      <c r="AQ856" s="83"/>
      <c r="AR856" s="83"/>
      <c r="AS856" s="21"/>
      <c r="AT856" s="3"/>
      <c r="AU856" s="3"/>
      <c r="AV856" s="31"/>
      <c r="AW856" s="3"/>
      <c r="AX856" s="129"/>
      <c r="AY856" s="90"/>
      <c r="AZ856" s="6"/>
      <c r="BA856" s="10"/>
      <c r="BB856" s="10"/>
      <c r="BC856" s="6"/>
      <c r="BD856" s="10"/>
      <c r="BE856" s="10"/>
      <c r="BF856" s="122"/>
      <c r="BG856" s="10"/>
      <c r="BH856" s="32"/>
      <c r="BI856" s="129"/>
      <c r="BJ856" s="10"/>
      <c r="BK856" s="32"/>
      <c r="BL856" s="129"/>
      <c r="BM856" s="10"/>
      <c r="BN856" s="32"/>
      <c r="BO856" s="122"/>
      <c r="BP856" s="133"/>
      <c r="BQ856" s="12"/>
      <c r="BR856" s="3"/>
      <c r="BS856" s="3"/>
      <c r="BU856" s="122"/>
      <c r="BV856" s="3"/>
      <c r="BW856" s="31"/>
      <c r="BX856" s="122"/>
      <c r="BY856" s="3"/>
      <c r="CA856" s="122"/>
      <c r="CB856" s="3"/>
      <c r="CD856" s="122"/>
      <c r="CF856" s="32"/>
      <c r="CH856" s="255"/>
      <c r="CI856" s="32"/>
      <c r="CK856" s="434"/>
      <c r="CM856" s="122"/>
      <c r="CN856" s="255"/>
      <c r="CO856" s="255"/>
      <c r="CP856" s="255"/>
      <c r="CQ856" s="739"/>
      <c r="CR856" s="255"/>
      <c r="CS856" s="434"/>
      <c r="CT856" s="255"/>
      <c r="CU856" s="255"/>
      <c r="CV856" s="255"/>
      <c r="CW856" s="10"/>
      <c r="CX856" s="255"/>
      <c r="CY856" s="255"/>
      <c r="CZ856" s="255"/>
      <c r="DA856" s="255"/>
      <c r="DB856" s="255"/>
      <c r="DC856" s="255"/>
      <c r="DD856" s="255"/>
      <c r="DE856" s="255"/>
      <c r="DF856" s="255"/>
      <c r="DG856" s="255"/>
      <c r="DH856" s="255"/>
      <c r="DI856" s="255"/>
      <c r="DJ856" s="255"/>
      <c r="DK856" s="255"/>
      <c r="DL856" s="255"/>
      <c r="DM856" s="255"/>
      <c r="DN856" s="255"/>
      <c r="DO856" s="255"/>
      <c r="DP856" s="255"/>
      <c r="DQ856" s="255"/>
      <c r="DR856" s="255"/>
      <c r="DS856" s="255"/>
      <c r="DT856" s="255"/>
      <c r="DU856" s="255"/>
      <c r="DV856" s="255"/>
      <c r="DW856" s="255"/>
      <c r="DX856" s="255"/>
      <c r="DY856" s="255"/>
      <c r="DZ856" s="255"/>
      <c r="EA856" s="255"/>
      <c r="EB856" s="255"/>
      <c r="EC856" s="255"/>
      <c r="ED856" s="255"/>
      <c r="EE856" s="255"/>
      <c r="EF856" s="255"/>
      <c r="EG856" s="255"/>
      <c r="EH856" s="255"/>
      <c r="EI856" s="255"/>
      <c r="EJ856" s="255"/>
      <c r="EK856" s="255"/>
      <c r="EL856" s="255"/>
      <c r="EM856" s="255"/>
      <c r="EN856" s="255"/>
      <c r="EO856" s="255"/>
      <c r="EP856" s="255"/>
      <c r="EQ856" s="255"/>
      <c r="ER856" s="255"/>
      <c r="ES856" s="255"/>
      <c r="ET856" s="255"/>
      <c r="EU856" s="255"/>
      <c r="EV856" s="255"/>
      <c r="EW856" s="255"/>
      <c r="EX856" s="255"/>
      <c r="EY856" s="255"/>
      <c r="EZ856" s="255"/>
      <c r="FA856" s="255"/>
      <c r="FB856" s="255"/>
      <c r="FC856" s="255"/>
      <c r="FD856" s="255"/>
      <c r="FE856" s="255"/>
      <c r="FF856" s="255"/>
      <c r="FG856" s="255"/>
      <c r="FH856" s="241"/>
      <c r="FI856" s="436"/>
      <c r="FJ856" s="668"/>
      <c r="FK856" s="668"/>
      <c r="FL856" s="668"/>
      <c r="FM856" s="668"/>
      <c r="FN856" s="668"/>
      <c r="FO856" s="668"/>
      <c r="FP856" s="668"/>
      <c r="FQ856" s="668"/>
      <c r="FR856" s="668"/>
      <c r="FS856" s="433"/>
      <c r="FT856" s="433"/>
      <c r="FU856" s="433"/>
      <c r="FV856" s="433"/>
      <c r="FW856" s="433"/>
      <c r="FX856" s="433"/>
      <c r="FY856" s="433"/>
      <c r="FZ856" s="433"/>
      <c r="GA856" s="433"/>
      <c r="GB856" s="433"/>
      <c r="GC856" s="433"/>
      <c r="GD856" s="433"/>
      <c r="GE856" s="433"/>
      <c r="GF856" s="433"/>
      <c r="GG856" s="255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436"/>
      <c r="HJ856" s="65"/>
      <c r="HK856" s="436"/>
      <c r="HL856" s="37"/>
      <c r="HM856" s="65"/>
      <c r="HN856" s="436"/>
      <c r="HO856" s="120"/>
      <c r="HP856" s="3"/>
      <c r="HQ856" s="436"/>
      <c r="HR856" s="8"/>
      <c r="HS856" s="31"/>
      <c r="HT856" s="3"/>
      <c r="HU856" s="3"/>
      <c r="HV856" s="3"/>
      <c r="HX856" s="432"/>
      <c r="HY856" s="27"/>
      <c r="HZ856" s="27"/>
      <c r="IA856" s="27"/>
      <c r="IB856" s="27"/>
      <c r="IC856" s="27"/>
      <c r="ID856" s="27"/>
      <c r="IE856" s="27"/>
      <c r="IF856" s="27"/>
      <c r="IG856" s="432"/>
      <c r="IH856" s="432"/>
      <c r="II856" s="432"/>
      <c r="IJ856" s="432"/>
      <c r="IK856" s="432"/>
      <c r="IL856" s="432"/>
      <c r="IM856" s="432"/>
      <c r="IN856" s="432"/>
      <c r="IO856" s="432"/>
      <c r="IP856" s="432"/>
      <c r="IQ856" s="432"/>
      <c r="IR856" s="432"/>
      <c r="IS856" s="432"/>
      <c r="IT856" s="432"/>
      <c r="IU856" s="432"/>
      <c r="IV856" s="432"/>
      <c r="IW856" s="432"/>
      <c r="IX856" s="432"/>
      <c r="IY856" s="432"/>
      <c r="IZ856" s="432"/>
      <c r="JA856" s="432"/>
      <c r="JB856" s="432"/>
      <c r="JC856" s="432"/>
      <c r="JD856" s="432"/>
      <c r="JE856" s="432"/>
      <c r="JF856" s="432"/>
      <c r="JG856" s="432"/>
      <c r="JH856" s="432"/>
      <c r="JI856" s="432"/>
      <c r="JJ856" s="432"/>
      <c r="JK856" s="432"/>
      <c r="JL856" s="432"/>
      <c r="JM856" s="432"/>
      <c r="JN856" s="432"/>
      <c r="JO856" s="432"/>
      <c r="JP856" s="432"/>
      <c r="JQ856" s="432"/>
      <c r="JR856" s="432"/>
      <c r="JS856" s="432"/>
      <c r="JT856" s="432"/>
      <c r="JU856" s="432"/>
    </row>
    <row r="857" spans="1:281" s="40" customFormat="1" ht="15" hidden="1" customHeight="1" x14ac:dyDescent="0.25">
      <c r="A857" s="432"/>
      <c r="B857" s="31"/>
      <c r="C857" s="31"/>
      <c r="D857" s="3"/>
      <c r="E857" s="31"/>
      <c r="F857" s="3"/>
      <c r="G857" s="122"/>
      <c r="I857" s="31"/>
      <c r="K857" s="9"/>
      <c r="M857" s="3"/>
      <c r="N857" s="41"/>
      <c r="P857" s="31"/>
      <c r="Q857" s="27"/>
      <c r="R857" s="31"/>
      <c r="T857" s="21"/>
      <c r="U857" s="21"/>
      <c r="V857" s="83"/>
      <c r="W857" s="83"/>
      <c r="X857" s="21"/>
      <c r="Y857" s="83"/>
      <c r="Z857" s="83"/>
      <c r="AA857" s="21"/>
      <c r="AB857" s="83"/>
      <c r="AC857" s="83"/>
      <c r="AD857" s="21"/>
      <c r="AE857" s="83"/>
      <c r="AF857" s="83"/>
      <c r="AG857" s="21"/>
      <c r="AH857" s="83"/>
      <c r="AI857" s="83"/>
      <c r="AJ857" s="21"/>
      <c r="AK857" s="83"/>
      <c r="AL857" s="83"/>
      <c r="AM857" s="21"/>
      <c r="AN857" s="83"/>
      <c r="AO857" s="83"/>
      <c r="AP857" s="21"/>
      <c r="AQ857" s="83"/>
      <c r="AR857" s="83"/>
      <c r="AS857" s="21"/>
      <c r="AT857" s="3"/>
      <c r="AU857" s="3"/>
      <c r="AV857" s="31"/>
      <c r="AW857" s="3"/>
      <c r="AX857" s="129"/>
      <c r="AY857" s="90"/>
      <c r="AZ857" s="6"/>
      <c r="BA857" s="10"/>
      <c r="BB857" s="10"/>
      <c r="BC857" s="6"/>
      <c r="BD857" s="10"/>
      <c r="BE857" s="10"/>
      <c r="BF857" s="122"/>
      <c r="BG857" s="10"/>
      <c r="BH857" s="32"/>
      <c r="BI857" s="129"/>
      <c r="BJ857" s="10"/>
      <c r="BK857" s="32"/>
      <c r="BL857" s="129"/>
      <c r="BM857" s="10"/>
      <c r="BN857" s="32"/>
      <c r="BO857" s="122"/>
      <c r="BP857" s="133"/>
      <c r="BQ857" s="12"/>
      <c r="BR857" s="3"/>
      <c r="BS857" s="3"/>
      <c r="BU857" s="122"/>
      <c r="BV857" s="3"/>
      <c r="BW857" s="31"/>
      <c r="BX857" s="122"/>
      <c r="BY857" s="3"/>
      <c r="CA857" s="122"/>
      <c r="CB857" s="3"/>
      <c r="CD857" s="122"/>
      <c r="CF857" s="32"/>
      <c r="CH857" s="255"/>
      <c r="CI857" s="32"/>
      <c r="CK857" s="434"/>
      <c r="CM857" s="122"/>
      <c r="CN857" s="255"/>
      <c r="CO857" s="255"/>
      <c r="CP857" s="255"/>
      <c r="CQ857" s="739"/>
      <c r="CR857" s="255"/>
      <c r="CS857" s="434"/>
      <c r="CT857" s="255"/>
      <c r="CU857" s="255"/>
      <c r="CV857" s="255"/>
      <c r="CW857" s="10"/>
      <c r="CX857" s="255"/>
      <c r="CY857" s="255"/>
      <c r="CZ857" s="255"/>
      <c r="DA857" s="255"/>
      <c r="DB857" s="255"/>
      <c r="DC857" s="255"/>
      <c r="DD857" s="255"/>
      <c r="DE857" s="255"/>
      <c r="DF857" s="255"/>
      <c r="DG857" s="255"/>
      <c r="DH857" s="255"/>
      <c r="DI857" s="255"/>
      <c r="DJ857" s="255"/>
      <c r="DK857" s="255"/>
      <c r="DL857" s="255"/>
      <c r="DM857" s="255"/>
      <c r="DN857" s="255"/>
      <c r="DO857" s="255"/>
      <c r="DP857" s="255"/>
      <c r="DQ857" s="255"/>
      <c r="DR857" s="255"/>
      <c r="DS857" s="255"/>
      <c r="DT857" s="255"/>
      <c r="DU857" s="255"/>
      <c r="DV857" s="255"/>
      <c r="DW857" s="255"/>
      <c r="DX857" s="255"/>
      <c r="DY857" s="255"/>
      <c r="DZ857" s="255"/>
      <c r="EA857" s="255"/>
      <c r="EB857" s="255"/>
      <c r="EC857" s="255"/>
      <c r="ED857" s="255"/>
      <c r="EE857" s="255"/>
      <c r="EF857" s="255"/>
      <c r="EG857" s="255"/>
      <c r="EH857" s="255"/>
      <c r="EI857" s="255"/>
      <c r="EJ857" s="255"/>
      <c r="EK857" s="255"/>
      <c r="EL857" s="255"/>
      <c r="EM857" s="255"/>
      <c r="EN857" s="255"/>
      <c r="EO857" s="255"/>
      <c r="EP857" s="255"/>
      <c r="EQ857" s="255"/>
      <c r="ER857" s="255"/>
      <c r="ES857" s="255"/>
      <c r="ET857" s="255"/>
      <c r="EU857" s="255"/>
      <c r="EV857" s="255"/>
      <c r="EW857" s="255"/>
      <c r="EX857" s="255"/>
      <c r="EY857" s="255"/>
      <c r="EZ857" s="255"/>
      <c r="FA857" s="255"/>
      <c r="FB857" s="255"/>
      <c r="FC857" s="255"/>
      <c r="FD857" s="255"/>
      <c r="FE857" s="255"/>
      <c r="FF857" s="255"/>
      <c r="FG857" s="255"/>
      <c r="FH857" s="241"/>
      <c r="FI857" s="436"/>
      <c r="FJ857" s="668"/>
      <c r="FK857" s="668"/>
      <c r="FL857" s="668"/>
      <c r="FM857" s="668"/>
      <c r="FN857" s="668"/>
      <c r="FO857" s="668"/>
      <c r="FP857" s="668"/>
      <c r="FQ857" s="668"/>
      <c r="FR857" s="668"/>
      <c r="FS857" s="433"/>
      <c r="FT857" s="433"/>
      <c r="FU857" s="433"/>
      <c r="FV857" s="433"/>
      <c r="FW857" s="433"/>
      <c r="FX857" s="433"/>
      <c r="FY857" s="433"/>
      <c r="FZ857" s="433"/>
      <c r="GA857" s="433"/>
      <c r="GB857" s="433"/>
      <c r="GC857" s="433"/>
      <c r="GD857" s="433"/>
      <c r="GE857" s="433"/>
      <c r="GF857" s="433"/>
      <c r="GG857" s="255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436"/>
      <c r="HJ857" s="65"/>
      <c r="HK857" s="436"/>
      <c r="HL857" s="37"/>
      <c r="HM857" s="65"/>
      <c r="HN857" s="436"/>
      <c r="HO857" s="120"/>
      <c r="HP857" s="3"/>
      <c r="HQ857" s="436"/>
      <c r="HR857" s="8"/>
      <c r="HS857" s="31"/>
      <c r="HT857" s="3"/>
      <c r="HU857" s="3"/>
      <c r="HV857" s="3"/>
      <c r="HX857" s="432"/>
      <c r="HY857" s="27"/>
      <c r="HZ857" s="27"/>
      <c r="IA857" s="27"/>
      <c r="IB857" s="27"/>
      <c r="IC857" s="27"/>
      <c r="ID857" s="27"/>
      <c r="IE857" s="27"/>
      <c r="IF857" s="27"/>
      <c r="IG857" s="432"/>
      <c r="IH857" s="432"/>
      <c r="II857" s="432"/>
      <c r="IJ857" s="432"/>
      <c r="IK857" s="432"/>
      <c r="IL857" s="432"/>
      <c r="IM857" s="432"/>
      <c r="IN857" s="432"/>
      <c r="IO857" s="432"/>
      <c r="IP857" s="432"/>
      <c r="IQ857" s="432"/>
      <c r="IR857" s="432"/>
      <c r="IS857" s="432"/>
      <c r="IT857" s="432"/>
      <c r="IU857" s="432"/>
      <c r="IV857" s="432"/>
      <c r="IW857" s="432"/>
      <c r="IX857" s="432"/>
      <c r="IY857" s="432"/>
      <c r="IZ857" s="432"/>
      <c r="JA857" s="432"/>
      <c r="JB857" s="432"/>
      <c r="JC857" s="432"/>
      <c r="JD857" s="432"/>
      <c r="JE857" s="432"/>
      <c r="JF857" s="432"/>
      <c r="JG857" s="432"/>
      <c r="JH857" s="432"/>
      <c r="JI857" s="432"/>
      <c r="JJ857" s="432"/>
      <c r="JK857" s="432"/>
      <c r="JL857" s="432"/>
      <c r="JM857" s="432"/>
      <c r="JN857" s="432"/>
      <c r="JO857" s="432"/>
      <c r="JP857" s="432"/>
      <c r="JQ857" s="432"/>
      <c r="JR857" s="432"/>
      <c r="JS857" s="432"/>
      <c r="JT857" s="432"/>
      <c r="JU857" s="432"/>
    </row>
    <row r="858" spans="1:281" s="40" customFormat="1" ht="15" hidden="1" customHeight="1" x14ac:dyDescent="0.25">
      <c r="A858" s="432"/>
      <c r="B858" s="31"/>
      <c r="C858" s="31"/>
      <c r="D858" s="3"/>
      <c r="E858" s="31"/>
      <c r="F858" s="3"/>
      <c r="G858" s="122"/>
      <c r="I858" s="31"/>
      <c r="K858" s="9"/>
      <c r="M858" s="3"/>
      <c r="N858" s="41"/>
      <c r="P858" s="31"/>
      <c r="Q858" s="27"/>
      <c r="R858" s="31"/>
      <c r="T858" s="21"/>
      <c r="U858" s="21"/>
      <c r="V858" s="83"/>
      <c r="W858" s="83"/>
      <c r="X858" s="21"/>
      <c r="Y858" s="83"/>
      <c r="Z858" s="83"/>
      <c r="AA858" s="21"/>
      <c r="AB858" s="83"/>
      <c r="AC858" s="83"/>
      <c r="AD858" s="21"/>
      <c r="AE858" s="83"/>
      <c r="AF858" s="83"/>
      <c r="AG858" s="21"/>
      <c r="AH858" s="83"/>
      <c r="AI858" s="83"/>
      <c r="AJ858" s="21"/>
      <c r="AK858" s="83"/>
      <c r="AL858" s="83"/>
      <c r="AM858" s="21"/>
      <c r="AN858" s="83"/>
      <c r="AO858" s="83"/>
      <c r="AP858" s="21"/>
      <c r="AQ858" s="83"/>
      <c r="AR858" s="83"/>
      <c r="AS858" s="21"/>
      <c r="AT858" s="3"/>
      <c r="AU858" s="3"/>
      <c r="AV858" s="31"/>
      <c r="AW858" s="3"/>
      <c r="AX858" s="129"/>
      <c r="AY858" s="90"/>
      <c r="AZ858" s="6"/>
      <c r="BA858" s="10"/>
      <c r="BB858" s="10"/>
      <c r="BC858" s="6"/>
      <c r="BD858" s="10"/>
      <c r="BE858" s="10"/>
      <c r="BF858" s="122"/>
      <c r="BG858" s="10"/>
      <c r="BH858" s="32"/>
      <c r="BI858" s="129"/>
      <c r="BJ858" s="10"/>
      <c r="BK858" s="32"/>
      <c r="BL858" s="129"/>
      <c r="BM858" s="10"/>
      <c r="BN858" s="32"/>
      <c r="BO858" s="122"/>
      <c r="BP858" s="133"/>
      <c r="BQ858" s="12"/>
      <c r="BR858" s="3"/>
      <c r="BS858" s="3"/>
      <c r="BU858" s="122"/>
      <c r="BV858" s="3"/>
      <c r="BW858" s="31"/>
      <c r="BX858" s="122"/>
      <c r="BY858" s="3"/>
      <c r="CA858" s="122"/>
      <c r="CB858" s="3"/>
      <c r="CD858" s="122"/>
      <c r="CF858" s="32"/>
      <c r="CH858" s="255"/>
      <c r="CI858" s="32"/>
      <c r="CK858" s="434"/>
      <c r="CM858" s="122"/>
      <c r="CN858" s="255"/>
      <c r="CO858" s="255"/>
      <c r="CP858" s="255"/>
      <c r="CQ858" s="739"/>
      <c r="CR858" s="255"/>
      <c r="CS858" s="434"/>
      <c r="CT858" s="255"/>
      <c r="CU858" s="255"/>
      <c r="CV858" s="255"/>
      <c r="CW858" s="10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  <c r="DW858" s="255"/>
      <c r="DX858" s="255"/>
      <c r="DY858" s="255"/>
      <c r="DZ858" s="255"/>
      <c r="EA858" s="255"/>
      <c r="EB858" s="255"/>
      <c r="EC858" s="255"/>
      <c r="ED858" s="255"/>
      <c r="EE858" s="255"/>
      <c r="EF858" s="255"/>
      <c r="EG858" s="255"/>
      <c r="EH858" s="255"/>
      <c r="EI858" s="255"/>
      <c r="EJ858" s="255"/>
      <c r="EK858" s="255"/>
      <c r="EL858" s="255"/>
      <c r="EM858" s="255"/>
      <c r="EN858" s="255"/>
      <c r="EO858" s="255"/>
      <c r="EP858" s="255"/>
      <c r="EQ858" s="255"/>
      <c r="ER858" s="255"/>
      <c r="ES858" s="255"/>
      <c r="ET858" s="255"/>
      <c r="EU858" s="255"/>
      <c r="EV858" s="255"/>
      <c r="EW858" s="255"/>
      <c r="EX858" s="255"/>
      <c r="EY858" s="255"/>
      <c r="EZ858" s="255"/>
      <c r="FA858" s="255"/>
      <c r="FB858" s="255"/>
      <c r="FC858" s="255"/>
      <c r="FD858" s="255"/>
      <c r="FE858" s="255"/>
      <c r="FF858" s="255"/>
      <c r="FG858" s="255"/>
      <c r="FH858" s="241"/>
      <c r="FI858" s="436"/>
      <c r="FJ858" s="668"/>
      <c r="FK858" s="668"/>
      <c r="FL858" s="668"/>
      <c r="FM858" s="668"/>
      <c r="FN858" s="668"/>
      <c r="FO858" s="668"/>
      <c r="FP858" s="668"/>
      <c r="FQ858" s="668"/>
      <c r="FR858" s="668"/>
      <c r="FS858" s="433"/>
      <c r="FT858" s="433"/>
      <c r="FU858" s="433"/>
      <c r="FV858" s="433"/>
      <c r="FW858" s="433"/>
      <c r="FX858" s="433"/>
      <c r="FY858" s="433"/>
      <c r="FZ858" s="433"/>
      <c r="GA858" s="433"/>
      <c r="GB858" s="433"/>
      <c r="GC858" s="433"/>
      <c r="GD858" s="433"/>
      <c r="GE858" s="433"/>
      <c r="GF858" s="433"/>
      <c r="GG858" s="255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436"/>
      <c r="HJ858" s="65"/>
      <c r="HK858" s="436"/>
      <c r="HL858" s="37"/>
      <c r="HM858" s="65"/>
      <c r="HN858" s="436"/>
      <c r="HO858" s="120"/>
      <c r="HP858" s="3"/>
      <c r="HQ858" s="436"/>
      <c r="HR858" s="8"/>
      <c r="HS858" s="31"/>
      <c r="HT858" s="3"/>
      <c r="HU858" s="3"/>
      <c r="HV858" s="3"/>
      <c r="HX858" s="432"/>
      <c r="HY858" s="27"/>
      <c r="HZ858" s="27"/>
      <c r="IA858" s="27"/>
      <c r="IB858" s="27"/>
      <c r="IC858" s="27"/>
      <c r="ID858" s="27"/>
      <c r="IE858" s="27"/>
      <c r="IF858" s="27"/>
      <c r="IG858" s="432"/>
      <c r="IH858" s="432"/>
      <c r="II858" s="432"/>
      <c r="IJ858" s="432"/>
      <c r="IK858" s="432"/>
      <c r="IL858" s="432"/>
      <c r="IM858" s="432"/>
      <c r="IN858" s="432"/>
      <c r="IO858" s="432"/>
      <c r="IP858" s="432"/>
      <c r="IQ858" s="432"/>
      <c r="IR858" s="432"/>
      <c r="IS858" s="432"/>
      <c r="IT858" s="432"/>
      <c r="IU858" s="432"/>
      <c r="IV858" s="432"/>
      <c r="IW858" s="432"/>
      <c r="IX858" s="432"/>
      <c r="IY858" s="432"/>
      <c r="IZ858" s="432"/>
      <c r="JA858" s="432"/>
      <c r="JB858" s="432"/>
      <c r="JC858" s="432"/>
      <c r="JD858" s="432"/>
      <c r="JE858" s="432"/>
      <c r="JF858" s="432"/>
      <c r="JG858" s="432"/>
      <c r="JH858" s="432"/>
      <c r="JI858" s="432"/>
      <c r="JJ858" s="432"/>
      <c r="JK858" s="432"/>
      <c r="JL858" s="432"/>
      <c r="JM858" s="432"/>
      <c r="JN858" s="432"/>
      <c r="JO858" s="432"/>
      <c r="JP858" s="432"/>
      <c r="JQ858" s="432"/>
      <c r="JR858" s="432"/>
      <c r="JS858" s="432"/>
      <c r="JT858" s="432"/>
      <c r="JU858" s="432"/>
    </row>
    <row r="859" spans="1:281" s="40" customFormat="1" ht="15" hidden="1" customHeight="1" x14ac:dyDescent="0.25">
      <c r="A859" s="432"/>
      <c r="B859" s="31"/>
      <c r="C859" s="31"/>
      <c r="D859" s="3"/>
      <c r="E859" s="31"/>
      <c r="F859" s="3"/>
      <c r="G859" s="122"/>
      <c r="I859" s="31"/>
      <c r="K859" s="9"/>
      <c r="M859" s="3"/>
      <c r="N859" s="41"/>
      <c r="P859" s="31"/>
      <c r="Q859" s="27"/>
      <c r="R859" s="31"/>
      <c r="T859" s="21"/>
      <c r="U859" s="21"/>
      <c r="V859" s="83"/>
      <c r="W859" s="83"/>
      <c r="X859" s="21"/>
      <c r="Y859" s="83"/>
      <c r="Z859" s="83"/>
      <c r="AA859" s="21"/>
      <c r="AB859" s="83"/>
      <c r="AC859" s="83"/>
      <c r="AD859" s="21"/>
      <c r="AE859" s="83"/>
      <c r="AF859" s="83"/>
      <c r="AG859" s="21"/>
      <c r="AH859" s="83"/>
      <c r="AI859" s="83"/>
      <c r="AJ859" s="21"/>
      <c r="AK859" s="83"/>
      <c r="AL859" s="83"/>
      <c r="AM859" s="21"/>
      <c r="AN859" s="83"/>
      <c r="AO859" s="83"/>
      <c r="AP859" s="21"/>
      <c r="AQ859" s="83"/>
      <c r="AR859" s="83"/>
      <c r="AS859" s="21"/>
      <c r="AT859" s="3"/>
      <c r="AU859" s="3"/>
      <c r="AV859" s="31"/>
      <c r="AW859" s="3"/>
      <c r="AX859" s="129"/>
      <c r="AY859" s="90"/>
      <c r="AZ859" s="6"/>
      <c r="BA859" s="10"/>
      <c r="BB859" s="10"/>
      <c r="BC859" s="6"/>
      <c r="BD859" s="10"/>
      <c r="BE859" s="10"/>
      <c r="BF859" s="122"/>
      <c r="BG859" s="10"/>
      <c r="BH859" s="32"/>
      <c r="BI859" s="129"/>
      <c r="BJ859" s="10"/>
      <c r="BK859" s="32"/>
      <c r="BL859" s="129"/>
      <c r="BM859" s="10"/>
      <c r="BN859" s="32"/>
      <c r="BO859" s="122"/>
      <c r="BP859" s="133"/>
      <c r="BQ859" s="12"/>
      <c r="BR859" s="3"/>
      <c r="BS859" s="3"/>
      <c r="BU859" s="122"/>
      <c r="BV859" s="3"/>
      <c r="BW859" s="31"/>
      <c r="BX859" s="122"/>
      <c r="BY859" s="3"/>
      <c r="CA859" s="122"/>
      <c r="CB859" s="3"/>
      <c r="CD859" s="122"/>
      <c r="CF859" s="32"/>
      <c r="CH859" s="255"/>
      <c r="CI859" s="32"/>
      <c r="CK859" s="434"/>
      <c r="CM859" s="122"/>
      <c r="CN859" s="255"/>
      <c r="CO859" s="255"/>
      <c r="CP859" s="255"/>
      <c r="CQ859" s="739"/>
      <c r="CR859" s="255"/>
      <c r="CS859" s="434"/>
      <c r="CT859" s="255"/>
      <c r="CU859" s="255"/>
      <c r="CV859" s="255"/>
      <c r="CW859" s="10"/>
      <c r="CX859" s="255"/>
      <c r="CY859" s="255"/>
      <c r="CZ859" s="255"/>
      <c r="DA859" s="255"/>
      <c r="DB859" s="255"/>
      <c r="DC859" s="255"/>
      <c r="DD859" s="255"/>
      <c r="DE859" s="255"/>
      <c r="DF859" s="255"/>
      <c r="DG859" s="255"/>
      <c r="DH859" s="255"/>
      <c r="DI859" s="255"/>
      <c r="DJ859" s="255"/>
      <c r="DK859" s="255"/>
      <c r="DL859" s="255"/>
      <c r="DM859" s="255"/>
      <c r="DN859" s="255"/>
      <c r="DO859" s="255"/>
      <c r="DP859" s="255"/>
      <c r="DQ859" s="255"/>
      <c r="DR859" s="255"/>
      <c r="DS859" s="255"/>
      <c r="DT859" s="255"/>
      <c r="DU859" s="255"/>
      <c r="DV859" s="255"/>
      <c r="DW859" s="255"/>
      <c r="DX859" s="255"/>
      <c r="DY859" s="255"/>
      <c r="DZ859" s="255"/>
      <c r="EA859" s="255"/>
      <c r="EB859" s="255"/>
      <c r="EC859" s="255"/>
      <c r="ED859" s="255"/>
      <c r="EE859" s="255"/>
      <c r="EF859" s="255"/>
      <c r="EG859" s="255"/>
      <c r="EH859" s="255"/>
      <c r="EI859" s="255"/>
      <c r="EJ859" s="255"/>
      <c r="EK859" s="255"/>
      <c r="EL859" s="255"/>
      <c r="EM859" s="255"/>
      <c r="EN859" s="255"/>
      <c r="EO859" s="255"/>
      <c r="EP859" s="255"/>
      <c r="EQ859" s="255"/>
      <c r="ER859" s="255"/>
      <c r="ES859" s="255"/>
      <c r="ET859" s="255"/>
      <c r="EU859" s="255"/>
      <c r="EV859" s="255"/>
      <c r="EW859" s="255"/>
      <c r="EX859" s="255"/>
      <c r="EY859" s="255"/>
      <c r="EZ859" s="255"/>
      <c r="FA859" s="255"/>
      <c r="FB859" s="255"/>
      <c r="FC859" s="255"/>
      <c r="FD859" s="255"/>
      <c r="FE859" s="255"/>
      <c r="FF859" s="255"/>
      <c r="FG859" s="255"/>
      <c r="FH859" s="241"/>
      <c r="FI859" s="436"/>
      <c r="FJ859" s="668"/>
      <c r="FK859" s="668"/>
      <c r="FL859" s="668"/>
      <c r="FM859" s="668"/>
      <c r="FN859" s="668"/>
      <c r="FO859" s="668"/>
      <c r="FP859" s="668"/>
      <c r="FQ859" s="668"/>
      <c r="FR859" s="668"/>
      <c r="FS859" s="433"/>
      <c r="FT859" s="433"/>
      <c r="FU859" s="433"/>
      <c r="FV859" s="433"/>
      <c r="FW859" s="433"/>
      <c r="FX859" s="433"/>
      <c r="FY859" s="433"/>
      <c r="FZ859" s="433"/>
      <c r="GA859" s="433"/>
      <c r="GB859" s="433"/>
      <c r="GC859" s="433"/>
      <c r="GD859" s="433"/>
      <c r="GE859" s="433"/>
      <c r="GF859" s="433"/>
      <c r="GG859" s="255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436"/>
      <c r="HJ859" s="65"/>
      <c r="HK859" s="436"/>
      <c r="HL859" s="37"/>
      <c r="HM859" s="65"/>
      <c r="HN859" s="436"/>
      <c r="HO859" s="120"/>
      <c r="HP859" s="3"/>
      <c r="HQ859" s="436"/>
      <c r="HR859" s="8"/>
      <c r="HS859" s="31"/>
      <c r="HT859" s="3"/>
      <c r="HU859" s="3"/>
      <c r="HV859" s="3"/>
      <c r="HX859" s="432"/>
      <c r="HY859" s="27"/>
      <c r="HZ859" s="27"/>
      <c r="IA859" s="27"/>
      <c r="IB859" s="27"/>
      <c r="IC859" s="27"/>
      <c r="ID859" s="27"/>
      <c r="IE859" s="27"/>
      <c r="IF859" s="27"/>
      <c r="IG859" s="432"/>
      <c r="IH859" s="432"/>
      <c r="II859" s="432"/>
      <c r="IJ859" s="432"/>
      <c r="IK859" s="432"/>
      <c r="IL859" s="432"/>
      <c r="IM859" s="432"/>
      <c r="IN859" s="432"/>
      <c r="IO859" s="432"/>
      <c r="IP859" s="432"/>
      <c r="IQ859" s="432"/>
      <c r="IR859" s="432"/>
      <c r="IS859" s="432"/>
      <c r="IT859" s="432"/>
      <c r="IU859" s="432"/>
      <c r="IV859" s="432"/>
      <c r="IW859" s="432"/>
      <c r="IX859" s="432"/>
      <c r="IY859" s="432"/>
      <c r="IZ859" s="432"/>
      <c r="JA859" s="432"/>
      <c r="JB859" s="432"/>
      <c r="JC859" s="432"/>
      <c r="JD859" s="432"/>
      <c r="JE859" s="432"/>
      <c r="JF859" s="432"/>
      <c r="JG859" s="432"/>
      <c r="JH859" s="432"/>
      <c r="JI859" s="432"/>
      <c r="JJ859" s="432"/>
      <c r="JK859" s="432"/>
      <c r="JL859" s="432"/>
      <c r="JM859" s="432"/>
      <c r="JN859" s="432"/>
      <c r="JO859" s="432"/>
      <c r="JP859" s="432"/>
      <c r="JQ859" s="432"/>
      <c r="JR859" s="432"/>
      <c r="JS859" s="432"/>
      <c r="JT859" s="432"/>
      <c r="JU859" s="432"/>
    </row>
    <row r="860" spans="1:281" s="40" customFormat="1" ht="15" hidden="1" customHeight="1" x14ac:dyDescent="0.25">
      <c r="A860" s="432"/>
      <c r="B860" s="31"/>
      <c r="C860" s="31"/>
      <c r="D860" s="3"/>
      <c r="E860" s="31"/>
      <c r="F860" s="3"/>
      <c r="G860" s="122"/>
      <c r="I860" s="31"/>
      <c r="K860" s="9"/>
      <c r="M860" s="3"/>
      <c r="N860" s="41"/>
      <c r="P860" s="31"/>
      <c r="Q860" s="27"/>
      <c r="R860" s="31"/>
      <c r="T860" s="21"/>
      <c r="U860" s="21"/>
      <c r="V860" s="83"/>
      <c r="W860" s="83"/>
      <c r="X860" s="21"/>
      <c r="Y860" s="83"/>
      <c r="Z860" s="83"/>
      <c r="AA860" s="21"/>
      <c r="AB860" s="83"/>
      <c r="AC860" s="83"/>
      <c r="AD860" s="21"/>
      <c r="AE860" s="83"/>
      <c r="AF860" s="83"/>
      <c r="AG860" s="21"/>
      <c r="AH860" s="83"/>
      <c r="AI860" s="83"/>
      <c r="AJ860" s="21"/>
      <c r="AK860" s="83"/>
      <c r="AL860" s="83"/>
      <c r="AM860" s="21"/>
      <c r="AN860" s="83"/>
      <c r="AO860" s="83"/>
      <c r="AP860" s="21"/>
      <c r="AQ860" s="83"/>
      <c r="AR860" s="83"/>
      <c r="AS860" s="21"/>
      <c r="AT860" s="3"/>
      <c r="AU860" s="3"/>
      <c r="AV860" s="31"/>
      <c r="AW860" s="3"/>
      <c r="AX860" s="129"/>
      <c r="AY860" s="90"/>
      <c r="AZ860" s="6"/>
      <c r="BA860" s="10"/>
      <c r="BB860" s="10"/>
      <c r="BC860" s="6"/>
      <c r="BD860" s="10"/>
      <c r="BE860" s="10"/>
      <c r="BF860" s="122"/>
      <c r="BG860" s="10"/>
      <c r="BH860" s="32"/>
      <c r="BI860" s="129"/>
      <c r="BJ860" s="10"/>
      <c r="BK860" s="32"/>
      <c r="BL860" s="129"/>
      <c r="BM860" s="10"/>
      <c r="BN860" s="32"/>
      <c r="BO860" s="122"/>
      <c r="BP860" s="133"/>
      <c r="BQ860" s="12"/>
      <c r="BR860" s="3"/>
      <c r="BS860" s="3"/>
      <c r="BU860" s="122"/>
      <c r="BV860" s="3"/>
      <c r="BW860" s="31"/>
      <c r="BX860" s="122"/>
      <c r="BY860" s="3"/>
      <c r="CA860" s="122"/>
      <c r="CB860" s="3"/>
      <c r="CD860" s="122"/>
      <c r="CF860" s="32"/>
      <c r="CH860" s="255"/>
      <c r="CI860" s="32"/>
      <c r="CK860" s="434"/>
      <c r="CM860" s="122"/>
      <c r="CN860" s="255"/>
      <c r="CO860" s="255"/>
      <c r="CP860" s="255"/>
      <c r="CQ860" s="739"/>
      <c r="CR860" s="255"/>
      <c r="CS860" s="434"/>
      <c r="CT860" s="255"/>
      <c r="CU860" s="255"/>
      <c r="CV860" s="255"/>
      <c r="CW860" s="10"/>
      <c r="CX860" s="255"/>
      <c r="CY860" s="255"/>
      <c r="CZ860" s="255"/>
      <c r="DA860" s="255"/>
      <c r="DB860" s="255"/>
      <c r="DC860" s="255"/>
      <c r="DD860" s="255"/>
      <c r="DE860" s="255"/>
      <c r="DF860" s="255"/>
      <c r="DG860" s="255"/>
      <c r="DH860" s="255"/>
      <c r="DI860" s="255"/>
      <c r="DJ860" s="255"/>
      <c r="DK860" s="255"/>
      <c r="DL860" s="255"/>
      <c r="DM860" s="255"/>
      <c r="DN860" s="255"/>
      <c r="DO860" s="255"/>
      <c r="DP860" s="255"/>
      <c r="DQ860" s="255"/>
      <c r="DR860" s="255"/>
      <c r="DS860" s="255"/>
      <c r="DT860" s="255"/>
      <c r="DU860" s="255"/>
      <c r="DV860" s="255"/>
      <c r="DW860" s="255"/>
      <c r="DX860" s="255"/>
      <c r="DY860" s="255"/>
      <c r="DZ860" s="255"/>
      <c r="EA860" s="255"/>
      <c r="EB860" s="255"/>
      <c r="EC860" s="255"/>
      <c r="ED860" s="255"/>
      <c r="EE860" s="255"/>
      <c r="EF860" s="255"/>
      <c r="EG860" s="255"/>
      <c r="EH860" s="255"/>
      <c r="EI860" s="255"/>
      <c r="EJ860" s="255"/>
      <c r="EK860" s="255"/>
      <c r="EL860" s="255"/>
      <c r="EM860" s="255"/>
      <c r="EN860" s="255"/>
      <c r="EO860" s="255"/>
      <c r="EP860" s="255"/>
      <c r="EQ860" s="255"/>
      <c r="ER860" s="255"/>
      <c r="ES860" s="255"/>
      <c r="ET860" s="255"/>
      <c r="EU860" s="255"/>
      <c r="EV860" s="255"/>
      <c r="EW860" s="255"/>
      <c r="EX860" s="255"/>
      <c r="EY860" s="255"/>
      <c r="EZ860" s="255"/>
      <c r="FA860" s="255"/>
      <c r="FB860" s="255"/>
      <c r="FC860" s="255"/>
      <c r="FD860" s="255"/>
      <c r="FE860" s="255"/>
      <c r="FF860" s="255"/>
      <c r="FG860" s="255"/>
      <c r="FH860" s="241"/>
      <c r="FI860" s="436"/>
      <c r="FJ860" s="668"/>
      <c r="FK860" s="668"/>
      <c r="FL860" s="668"/>
      <c r="FM860" s="668"/>
      <c r="FN860" s="668"/>
      <c r="FO860" s="668"/>
      <c r="FP860" s="668"/>
      <c r="FQ860" s="668"/>
      <c r="FR860" s="668"/>
      <c r="FS860" s="433"/>
      <c r="FT860" s="433"/>
      <c r="FU860" s="433"/>
      <c r="FV860" s="433"/>
      <c r="FW860" s="433"/>
      <c r="FX860" s="433"/>
      <c r="FY860" s="433"/>
      <c r="FZ860" s="433"/>
      <c r="GA860" s="433"/>
      <c r="GB860" s="433"/>
      <c r="GC860" s="433"/>
      <c r="GD860" s="433"/>
      <c r="GE860" s="433"/>
      <c r="GF860" s="433"/>
      <c r="GG860" s="25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436"/>
      <c r="HJ860" s="65"/>
      <c r="HK860" s="436"/>
      <c r="HL860" s="37"/>
      <c r="HM860" s="65"/>
      <c r="HN860" s="436"/>
      <c r="HO860" s="120"/>
      <c r="HP860" s="3"/>
      <c r="HQ860" s="436"/>
      <c r="HR860" s="8"/>
      <c r="HS860" s="31"/>
      <c r="HT860" s="3"/>
      <c r="HU860" s="3"/>
      <c r="HV860" s="3"/>
      <c r="HX860" s="432"/>
      <c r="HY860" s="27"/>
      <c r="HZ860" s="27"/>
      <c r="IA860" s="27"/>
      <c r="IB860" s="27"/>
      <c r="IC860" s="27"/>
      <c r="ID860" s="27"/>
      <c r="IE860" s="27"/>
      <c r="IF860" s="27"/>
      <c r="IG860" s="432"/>
      <c r="IH860" s="432"/>
      <c r="II860" s="432"/>
      <c r="IJ860" s="432"/>
      <c r="IK860" s="432"/>
      <c r="IL860" s="432"/>
      <c r="IM860" s="432"/>
      <c r="IN860" s="432"/>
      <c r="IO860" s="432"/>
      <c r="IP860" s="432"/>
      <c r="IQ860" s="432"/>
      <c r="IR860" s="432"/>
      <c r="IS860" s="432"/>
      <c r="IT860" s="432"/>
      <c r="IU860" s="432"/>
      <c r="IV860" s="432"/>
      <c r="IW860" s="432"/>
      <c r="IX860" s="432"/>
      <c r="IY860" s="432"/>
      <c r="IZ860" s="432"/>
      <c r="JA860" s="432"/>
      <c r="JB860" s="432"/>
      <c r="JC860" s="432"/>
      <c r="JD860" s="432"/>
      <c r="JE860" s="432"/>
      <c r="JF860" s="432"/>
      <c r="JG860" s="432"/>
      <c r="JH860" s="432"/>
      <c r="JI860" s="432"/>
      <c r="JJ860" s="432"/>
      <c r="JK860" s="432"/>
      <c r="JL860" s="432"/>
      <c r="JM860" s="432"/>
      <c r="JN860" s="432"/>
      <c r="JO860" s="432"/>
      <c r="JP860" s="432"/>
      <c r="JQ860" s="432"/>
      <c r="JR860" s="432"/>
      <c r="JS860" s="432"/>
      <c r="JT860" s="432"/>
      <c r="JU860" s="432"/>
    </row>
    <row r="861" spans="1:281" s="40" customFormat="1" ht="15" hidden="1" customHeight="1" x14ac:dyDescent="0.25">
      <c r="A861" s="432"/>
      <c r="B861" s="31"/>
      <c r="C861" s="31"/>
      <c r="D861" s="3"/>
      <c r="E861" s="31"/>
      <c r="F861" s="3"/>
      <c r="G861" s="122"/>
      <c r="I861" s="31"/>
      <c r="K861" s="9"/>
      <c r="M861" s="3"/>
      <c r="N861" s="41"/>
      <c r="P861" s="31"/>
      <c r="Q861" s="27"/>
      <c r="R861" s="31"/>
      <c r="T861" s="21"/>
      <c r="U861" s="21"/>
      <c r="V861" s="83"/>
      <c r="W861" s="83"/>
      <c r="X861" s="21"/>
      <c r="Y861" s="83"/>
      <c r="Z861" s="83"/>
      <c r="AA861" s="21"/>
      <c r="AB861" s="83"/>
      <c r="AC861" s="83"/>
      <c r="AD861" s="21"/>
      <c r="AE861" s="83"/>
      <c r="AF861" s="83"/>
      <c r="AG861" s="21"/>
      <c r="AH861" s="83"/>
      <c r="AI861" s="83"/>
      <c r="AJ861" s="21"/>
      <c r="AK861" s="83"/>
      <c r="AL861" s="83"/>
      <c r="AM861" s="21"/>
      <c r="AN861" s="83"/>
      <c r="AO861" s="83"/>
      <c r="AP861" s="21"/>
      <c r="AQ861" s="83"/>
      <c r="AR861" s="83"/>
      <c r="AS861" s="21"/>
      <c r="AT861" s="3"/>
      <c r="AU861" s="3"/>
      <c r="AV861" s="31"/>
      <c r="AW861" s="3"/>
      <c r="AX861" s="129"/>
      <c r="AY861" s="90"/>
      <c r="AZ861" s="6"/>
      <c r="BA861" s="10"/>
      <c r="BB861" s="10"/>
      <c r="BC861" s="6"/>
      <c r="BD861" s="10"/>
      <c r="BE861" s="10"/>
      <c r="BF861" s="122"/>
      <c r="BG861" s="10"/>
      <c r="BH861" s="32"/>
      <c r="BI861" s="129"/>
      <c r="BJ861" s="10"/>
      <c r="BK861" s="32"/>
      <c r="BL861" s="129"/>
      <c r="BM861" s="10"/>
      <c r="BN861" s="32"/>
      <c r="BO861" s="122"/>
      <c r="BP861" s="133"/>
      <c r="BQ861" s="12"/>
      <c r="BR861" s="3"/>
      <c r="BS861" s="3"/>
      <c r="BU861" s="122"/>
      <c r="BV861" s="3"/>
      <c r="BW861" s="31"/>
      <c r="BX861" s="122"/>
      <c r="BY861" s="3"/>
      <c r="CA861" s="122"/>
      <c r="CB861" s="3"/>
      <c r="CD861" s="122"/>
      <c r="CF861" s="32"/>
      <c r="CH861" s="255"/>
      <c r="CI861" s="32"/>
      <c r="CK861" s="434"/>
      <c r="CM861" s="122"/>
      <c r="CN861" s="255"/>
      <c r="CO861" s="255"/>
      <c r="CP861" s="255"/>
      <c r="CQ861" s="739"/>
      <c r="CR861" s="255"/>
      <c r="CS861" s="434"/>
      <c r="CT861" s="255"/>
      <c r="CU861" s="255"/>
      <c r="CV861" s="255"/>
      <c r="CW861" s="10"/>
      <c r="CX861" s="255"/>
      <c r="CY861" s="255"/>
      <c r="CZ861" s="255"/>
      <c r="DA861" s="255"/>
      <c r="DB861" s="255"/>
      <c r="DC861" s="255"/>
      <c r="DD861" s="255"/>
      <c r="DE861" s="255"/>
      <c r="DF861" s="255"/>
      <c r="DG861" s="255"/>
      <c r="DH861" s="255"/>
      <c r="DI861" s="255"/>
      <c r="DJ861" s="255"/>
      <c r="DK861" s="255"/>
      <c r="DL861" s="255"/>
      <c r="DM861" s="255"/>
      <c r="DN861" s="255"/>
      <c r="DO861" s="255"/>
      <c r="DP861" s="255"/>
      <c r="DQ861" s="255"/>
      <c r="DR861" s="255"/>
      <c r="DS861" s="255"/>
      <c r="DT861" s="255"/>
      <c r="DU861" s="255"/>
      <c r="DV861" s="255"/>
      <c r="DW861" s="255"/>
      <c r="DX861" s="255"/>
      <c r="DY861" s="255"/>
      <c r="DZ861" s="255"/>
      <c r="EA861" s="255"/>
      <c r="EB861" s="255"/>
      <c r="EC861" s="255"/>
      <c r="ED861" s="255"/>
      <c r="EE861" s="255"/>
      <c r="EF861" s="255"/>
      <c r="EG861" s="255"/>
      <c r="EH861" s="255"/>
      <c r="EI861" s="255"/>
      <c r="EJ861" s="255"/>
      <c r="EK861" s="255"/>
      <c r="EL861" s="255"/>
      <c r="EM861" s="255"/>
      <c r="EN861" s="255"/>
      <c r="EO861" s="255"/>
      <c r="EP861" s="255"/>
      <c r="EQ861" s="255"/>
      <c r="ER861" s="255"/>
      <c r="ES861" s="255"/>
      <c r="ET861" s="255"/>
      <c r="EU861" s="255"/>
      <c r="EV861" s="255"/>
      <c r="EW861" s="255"/>
      <c r="EX861" s="255"/>
      <c r="EY861" s="255"/>
      <c r="EZ861" s="255"/>
      <c r="FA861" s="255"/>
      <c r="FB861" s="255"/>
      <c r="FC861" s="255"/>
      <c r="FD861" s="255"/>
      <c r="FE861" s="255"/>
      <c r="FF861" s="255"/>
      <c r="FG861" s="255"/>
      <c r="FH861" s="241"/>
      <c r="FI861" s="436"/>
      <c r="FJ861" s="668"/>
      <c r="FK861" s="668"/>
      <c r="FL861" s="668"/>
      <c r="FM861" s="668"/>
      <c r="FN861" s="668"/>
      <c r="FO861" s="668"/>
      <c r="FP861" s="668"/>
      <c r="FQ861" s="668"/>
      <c r="FR861" s="668"/>
      <c r="FS861" s="433"/>
      <c r="FT861" s="433"/>
      <c r="FU861" s="433"/>
      <c r="FV861" s="433"/>
      <c r="FW861" s="433"/>
      <c r="FX861" s="433"/>
      <c r="FY861" s="433"/>
      <c r="FZ861" s="433"/>
      <c r="GA861" s="433"/>
      <c r="GB861" s="433"/>
      <c r="GC861" s="433"/>
      <c r="GD861" s="433"/>
      <c r="GE861" s="433"/>
      <c r="GF861" s="433"/>
      <c r="GG861" s="255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436"/>
      <c r="HJ861" s="65"/>
      <c r="HK861" s="436"/>
      <c r="HL861" s="37"/>
      <c r="HM861" s="65"/>
      <c r="HN861" s="436"/>
      <c r="HO861" s="120"/>
      <c r="HP861" s="3"/>
      <c r="HQ861" s="436"/>
      <c r="HR861" s="8"/>
      <c r="HS861" s="31"/>
      <c r="HT861" s="3"/>
      <c r="HU861" s="3"/>
      <c r="HV861" s="3"/>
      <c r="HX861" s="432"/>
      <c r="HY861" s="27"/>
      <c r="HZ861" s="27"/>
      <c r="IA861" s="27"/>
      <c r="IB861" s="27"/>
      <c r="IC861" s="27"/>
      <c r="ID861" s="27"/>
      <c r="IE861" s="27"/>
      <c r="IF861" s="27"/>
      <c r="IG861" s="432"/>
      <c r="IH861" s="432"/>
      <c r="II861" s="432"/>
      <c r="IJ861" s="432"/>
      <c r="IK861" s="432"/>
      <c r="IL861" s="432"/>
      <c r="IM861" s="432"/>
      <c r="IN861" s="432"/>
      <c r="IO861" s="432"/>
      <c r="IP861" s="432"/>
      <c r="IQ861" s="432"/>
      <c r="IR861" s="432"/>
      <c r="IS861" s="432"/>
      <c r="IT861" s="432"/>
      <c r="IU861" s="432"/>
      <c r="IV861" s="432"/>
      <c r="IW861" s="432"/>
      <c r="IX861" s="432"/>
      <c r="IY861" s="432"/>
      <c r="IZ861" s="432"/>
      <c r="JA861" s="432"/>
      <c r="JB861" s="432"/>
      <c r="JC861" s="432"/>
      <c r="JD861" s="432"/>
      <c r="JE861" s="432"/>
      <c r="JF861" s="432"/>
      <c r="JG861" s="432"/>
      <c r="JH861" s="432"/>
      <c r="JI861" s="432"/>
      <c r="JJ861" s="432"/>
      <c r="JK861" s="432"/>
      <c r="JL861" s="432"/>
      <c r="JM861" s="432"/>
      <c r="JN861" s="432"/>
      <c r="JO861" s="432"/>
      <c r="JP861" s="432"/>
      <c r="JQ861" s="432"/>
      <c r="JR861" s="432"/>
      <c r="JS861" s="432"/>
      <c r="JT861" s="432"/>
      <c r="JU861" s="432"/>
    </row>
    <row r="862" spans="1:281" s="40" customFormat="1" ht="15" hidden="1" customHeight="1" x14ac:dyDescent="0.25">
      <c r="A862" s="432"/>
      <c r="B862" s="31"/>
      <c r="C862" s="31"/>
      <c r="D862" s="3"/>
      <c r="E862" s="31"/>
      <c r="F862" s="3"/>
      <c r="G862" s="122"/>
      <c r="I862" s="31"/>
      <c r="K862" s="9"/>
      <c r="M862" s="3"/>
      <c r="N862" s="41"/>
      <c r="P862" s="31"/>
      <c r="Q862" s="27"/>
      <c r="R862" s="31"/>
      <c r="T862" s="21"/>
      <c r="U862" s="21"/>
      <c r="V862" s="83"/>
      <c r="W862" s="83"/>
      <c r="X862" s="21"/>
      <c r="Y862" s="83"/>
      <c r="Z862" s="83"/>
      <c r="AA862" s="21"/>
      <c r="AB862" s="83"/>
      <c r="AC862" s="83"/>
      <c r="AD862" s="21"/>
      <c r="AE862" s="83"/>
      <c r="AF862" s="83"/>
      <c r="AG862" s="21"/>
      <c r="AH862" s="83"/>
      <c r="AI862" s="83"/>
      <c r="AJ862" s="21"/>
      <c r="AK862" s="83"/>
      <c r="AL862" s="83"/>
      <c r="AM862" s="21"/>
      <c r="AN862" s="83"/>
      <c r="AO862" s="83"/>
      <c r="AP862" s="21"/>
      <c r="AQ862" s="83"/>
      <c r="AR862" s="83"/>
      <c r="AS862" s="21"/>
      <c r="AT862" s="3"/>
      <c r="AU862" s="3"/>
      <c r="AV862" s="31"/>
      <c r="AW862" s="3"/>
      <c r="AX862" s="129"/>
      <c r="AY862" s="90"/>
      <c r="AZ862" s="6"/>
      <c r="BA862" s="10"/>
      <c r="BB862" s="10"/>
      <c r="BC862" s="6"/>
      <c r="BD862" s="10"/>
      <c r="BE862" s="10"/>
      <c r="BF862" s="122"/>
      <c r="BG862" s="10"/>
      <c r="BH862" s="32"/>
      <c r="BI862" s="129"/>
      <c r="BJ862" s="10"/>
      <c r="BK862" s="32"/>
      <c r="BL862" s="129"/>
      <c r="BM862" s="10"/>
      <c r="BN862" s="32"/>
      <c r="BO862" s="122"/>
      <c r="BP862" s="133"/>
      <c r="BQ862" s="12"/>
      <c r="BR862" s="3"/>
      <c r="BS862" s="3"/>
      <c r="BU862" s="122"/>
      <c r="BV862" s="3"/>
      <c r="BW862" s="31"/>
      <c r="BX862" s="122"/>
      <c r="BY862" s="3"/>
      <c r="CA862" s="122"/>
      <c r="CB862" s="3"/>
      <c r="CD862" s="122"/>
      <c r="CF862" s="32"/>
      <c r="CH862" s="255"/>
      <c r="CI862" s="32"/>
      <c r="CK862" s="434"/>
      <c r="CM862" s="122"/>
      <c r="CN862" s="255"/>
      <c r="CO862" s="255"/>
      <c r="CP862" s="255"/>
      <c r="CQ862" s="739"/>
      <c r="CR862" s="255"/>
      <c r="CS862" s="434"/>
      <c r="CT862" s="255"/>
      <c r="CU862" s="255"/>
      <c r="CV862" s="255"/>
      <c r="CW862" s="10"/>
      <c r="CX862" s="255"/>
      <c r="CY862" s="255"/>
      <c r="CZ862" s="255"/>
      <c r="DA862" s="255"/>
      <c r="DB862" s="255"/>
      <c r="DC862" s="255"/>
      <c r="DD862" s="255"/>
      <c r="DE862" s="255"/>
      <c r="DF862" s="255"/>
      <c r="DG862" s="255"/>
      <c r="DH862" s="255"/>
      <c r="DI862" s="255"/>
      <c r="DJ862" s="255"/>
      <c r="DK862" s="255"/>
      <c r="DL862" s="255"/>
      <c r="DM862" s="255"/>
      <c r="DN862" s="255"/>
      <c r="DO862" s="255"/>
      <c r="DP862" s="255"/>
      <c r="DQ862" s="255"/>
      <c r="DR862" s="255"/>
      <c r="DS862" s="255"/>
      <c r="DT862" s="255"/>
      <c r="DU862" s="255"/>
      <c r="DV862" s="255"/>
      <c r="DW862" s="255"/>
      <c r="DX862" s="255"/>
      <c r="DY862" s="255"/>
      <c r="DZ862" s="255"/>
      <c r="EA862" s="255"/>
      <c r="EB862" s="255"/>
      <c r="EC862" s="255"/>
      <c r="ED862" s="255"/>
      <c r="EE862" s="255"/>
      <c r="EF862" s="255"/>
      <c r="EG862" s="255"/>
      <c r="EH862" s="255"/>
      <c r="EI862" s="255"/>
      <c r="EJ862" s="255"/>
      <c r="EK862" s="255"/>
      <c r="EL862" s="255"/>
      <c r="EM862" s="255"/>
      <c r="EN862" s="255"/>
      <c r="EO862" s="255"/>
      <c r="EP862" s="255"/>
      <c r="EQ862" s="255"/>
      <c r="ER862" s="255"/>
      <c r="ES862" s="255"/>
      <c r="ET862" s="255"/>
      <c r="EU862" s="255"/>
      <c r="EV862" s="255"/>
      <c r="EW862" s="255"/>
      <c r="EX862" s="255"/>
      <c r="EY862" s="255"/>
      <c r="EZ862" s="255"/>
      <c r="FA862" s="255"/>
      <c r="FB862" s="255"/>
      <c r="FC862" s="255"/>
      <c r="FD862" s="255"/>
      <c r="FE862" s="255"/>
      <c r="FF862" s="255"/>
      <c r="FG862" s="255"/>
      <c r="FH862" s="241"/>
      <c r="FI862" s="436"/>
      <c r="FJ862" s="668"/>
      <c r="FK862" s="668"/>
      <c r="FL862" s="668"/>
      <c r="FM862" s="668"/>
      <c r="FN862" s="668"/>
      <c r="FO862" s="668"/>
      <c r="FP862" s="668"/>
      <c r="FQ862" s="668"/>
      <c r="FR862" s="668"/>
      <c r="FS862" s="433"/>
      <c r="FT862" s="433"/>
      <c r="FU862" s="433"/>
      <c r="FV862" s="433"/>
      <c r="FW862" s="433"/>
      <c r="FX862" s="433"/>
      <c r="FY862" s="433"/>
      <c r="FZ862" s="433"/>
      <c r="GA862" s="433"/>
      <c r="GB862" s="433"/>
      <c r="GC862" s="433"/>
      <c r="GD862" s="433"/>
      <c r="GE862" s="433"/>
      <c r="GF862" s="433"/>
      <c r="GG862" s="255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436"/>
      <c r="HJ862" s="65"/>
      <c r="HK862" s="436"/>
      <c r="HL862" s="37"/>
      <c r="HM862" s="65"/>
      <c r="HN862" s="436"/>
      <c r="HO862" s="120"/>
      <c r="HP862" s="3"/>
      <c r="HQ862" s="436"/>
      <c r="HR862" s="8"/>
      <c r="HS862" s="31"/>
      <c r="HT862" s="3"/>
      <c r="HU862" s="3"/>
      <c r="HV862" s="3"/>
      <c r="HX862" s="432"/>
      <c r="HY862" s="27"/>
      <c r="HZ862" s="27"/>
      <c r="IA862" s="27"/>
      <c r="IB862" s="27"/>
      <c r="IC862" s="27"/>
      <c r="ID862" s="27"/>
      <c r="IE862" s="27"/>
      <c r="IF862" s="27"/>
      <c r="IG862" s="432"/>
      <c r="IH862" s="432"/>
      <c r="II862" s="432"/>
      <c r="IJ862" s="432"/>
      <c r="IK862" s="432"/>
      <c r="IL862" s="432"/>
      <c r="IM862" s="432"/>
      <c r="IN862" s="432"/>
      <c r="IO862" s="432"/>
      <c r="IP862" s="432"/>
      <c r="IQ862" s="432"/>
      <c r="IR862" s="432"/>
      <c r="IS862" s="432"/>
      <c r="IT862" s="432"/>
      <c r="IU862" s="432"/>
      <c r="IV862" s="432"/>
      <c r="IW862" s="432"/>
      <c r="IX862" s="432"/>
      <c r="IY862" s="432"/>
      <c r="IZ862" s="432"/>
      <c r="JA862" s="432"/>
      <c r="JB862" s="432"/>
      <c r="JC862" s="432"/>
      <c r="JD862" s="432"/>
      <c r="JE862" s="432"/>
      <c r="JF862" s="432"/>
      <c r="JG862" s="432"/>
      <c r="JH862" s="432"/>
      <c r="JI862" s="432"/>
      <c r="JJ862" s="432"/>
      <c r="JK862" s="432"/>
      <c r="JL862" s="432"/>
      <c r="JM862" s="432"/>
      <c r="JN862" s="432"/>
      <c r="JO862" s="432"/>
      <c r="JP862" s="432"/>
      <c r="JQ862" s="432"/>
      <c r="JR862" s="432"/>
      <c r="JS862" s="432"/>
      <c r="JT862" s="432"/>
      <c r="JU862" s="432"/>
    </row>
    <row r="863" spans="1:281" s="40" customFormat="1" ht="15" hidden="1" customHeight="1" x14ac:dyDescent="0.25">
      <c r="A863" s="432"/>
      <c r="B863" s="31"/>
      <c r="C863" s="31"/>
      <c r="D863" s="3"/>
      <c r="E863" s="31"/>
      <c r="F863" s="3"/>
      <c r="G863" s="122"/>
      <c r="I863" s="31"/>
      <c r="K863" s="9"/>
      <c r="M863" s="3"/>
      <c r="N863" s="41"/>
      <c r="P863" s="31"/>
      <c r="Q863" s="27"/>
      <c r="R863" s="31"/>
      <c r="T863" s="21"/>
      <c r="U863" s="21"/>
      <c r="V863" s="83"/>
      <c r="W863" s="83"/>
      <c r="X863" s="21"/>
      <c r="Y863" s="83"/>
      <c r="Z863" s="83"/>
      <c r="AA863" s="21"/>
      <c r="AB863" s="83"/>
      <c r="AC863" s="83"/>
      <c r="AD863" s="21"/>
      <c r="AE863" s="83"/>
      <c r="AF863" s="83"/>
      <c r="AG863" s="21"/>
      <c r="AH863" s="83"/>
      <c r="AI863" s="83"/>
      <c r="AJ863" s="21"/>
      <c r="AK863" s="83"/>
      <c r="AL863" s="83"/>
      <c r="AM863" s="21"/>
      <c r="AN863" s="83"/>
      <c r="AO863" s="83"/>
      <c r="AP863" s="21"/>
      <c r="AQ863" s="83"/>
      <c r="AR863" s="83"/>
      <c r="AS863" s="21"/>
      <c r="AT863" s="3"/>
      <c r="AU863" s="3"/>
      <c r="AV863" s="31"/>
      <c r="AW863" s="3"/>
      <c r="AX863" s="129"/>
      <c r="AY863" s="90"/>
      <c r="AZ863" s="6"/>
      <c r="BA863" s="10"/>
      <c r="BB863" s="10"/>
      <c r="BC863" s="6"/>
      <c r="BD863" s="10"/>
      <c r="BE863" s="10"/>
      <c r="BF863" s="122"/>
      <c r="BG863" s="10"/>
      <c r="BH863" s="32"/>
      <c r="BI863" s="129"/>
      <c r="BJ863" s="10"/>
      <c r="BK863" s="32"/>
      <c r="BL863" s="129"/>
      <c r="BM863" s="10"/>
      <c r="BN863" s="32"/>
      <c r="BO863" s="122"/>
      <c r="BP863" s="133"/>
      <c r="BQ863" s="12"/>
      <c r="BR863" s="3"/>
      <c r="BS863" s="3"/>
      <c r="BU863" s="122"/>
      <c r="BV863" s="3"/>
      <c r="BW863" s="31"/>
      <c r="BX863" s="122"/>
      <c r="BY863" s="3"/>
      <c r="CA863" s="122"/>
      <c r="CB863" s="3"/>
      <c r="CD863" s="122"/>
      <c r="CF863" s="32"/>
      <c r="CH863" s="255"/>
      <c r="CI863" s="32"/>
      <c r="CK863" s="434"/>
      <c r="CM863" s="122"/>
      <c r="CN863" s="255"/>
      <c r="CO863" s="255"/>
      <c r="CP863" s="255"/>
      <c r="CQ863" s="739"/>
      <c r="CR863" s="255"/>
      <c r="CS863" s="434"/>
      <c r="CT863" s="255"/>
      <c r="CU863" s="255"/>
      <c r="CV863" s="255"/>
      <c r="CW863" s="10"/>
      <c r="CX863" s="255"/>
      <c r="CY863" s="255"/>
      <c r="CZ863" s="255"/>
      <c r="DA863" s="255"/>
      <c r="DB863" s="255"/>
      <c r="DC863" s="255"/>
      <c r="DD863" s="255"/>
      <c r="DE863" s="255"/>
      <c r="DF863" s="255"/>
      <c r="DG863" s="255"/>
      <c r="DH863" s="255"/>
      <c r="DI863" s="255"/>
      <c r="DJ863" s="255"/>
      <c r="DK863" s="255"/>
      <c r="DL863" s="255"/>
      <c r="DM863" s="255"/>
      <c r="DN863" s="255"/>
      <c r="DO863" s="255"/>
      <c r="DP863" s="255"/>
      <c r="DQ863" s="255"/>
      <c r="DR863" s="255"/>
      <c r="DS863" s="255"/>
      <c r="DT863" s="255"/>
      <c r="DU863" s="255"/>
      <c r="DV863" s="255"/>
      <c r="DW863" s="255"/>
      <c r="DX863" s="255"/>
      <c r="DY863" s="255"/>
      <c r="DZ863" s="255"/>
      <c r="EA863" s="255"/>
      <c r="EB863" s="255"/>
      <c r="EC863" s="255"/>
      <c r="ED863" s="255"/>
      <c r="EE863" s="255"/>
      <c r="EF863" s="255"/>
      <c r="EG863" s="255"/>
      <c r="EH863" s="255"/>
      <c r="EI863" s="255"/>
      <c r="EJ863" s="255"/>
      <c r="EK863" s="255"/>
      <c r="EL863" s="255"/>
      <c r="EM863" s="255"/>
      <c r="EN863" s="255"/>
      <c r="EO863" s="255"/>
      <c r="EP863" s="255"/>
      <c r="EQ863" s="255"/>
      <c r="ER863" s="255"/>
      <c r="ES863" s="255"/>
      <c r="ET863" s="255"/>
      <c r="EU863" s="255"/>
      <c r="EV863" s="255"/>
      <c r="EW863" s="255"/>
      <c r="EX863" s="255"/>
      <c r="EY863" s="255"/>
      <c r="EZ863" s="255"/>
      <c r="FA863" s="255"/>
      <c r="FB863" s="255"/>
      <c r="FC863" s="255"/>
      <c r="FD863" s="255"/>
      <c r="FE863" s="255"/>
      <c r="FF863" s="255"/>
      <c r="FG863" s="255"/>
      <c r="FH863" s="241"/>
      <c r="FI863" s="436"/>
      <c r="FJ863" s="668"/>
      <c r="FK863" s="668"/>
      <c r="FL863" s="668"/>
      <c r="FM863" s="668"/>
      <c r="FN863" s="668"/>
      <c r="FO863" s="668"/>
      <c r="FP863" s="668"/>
      <c r="FQ863" s="668"/>
      <c r="FR863" s="668"/>
      <c r="FS863" s="433"/>
      <c r="FT863" s="433"/>
      <c r="FU863" s="433"/>
      <c r="FV863" s="433"/>
      <c r="FW863" s="433"/>
      <c r="FX863" s="433"/>
      <c r="FY863" s="433"/>
      <c r="FZ863" s="433"/>
      <c r="GA863" s="433"/>
      <c r="GB863" s="433"/>
      <c r="GC863" s="433"/>
      <c r="GD863" s="433"/>
      <c r="GE863" s="433"/>
      <c r="GF863" s="433"/>
      <c r="GG863" s="255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436"/>
      <c r="HJ863" s="65"/>
      <c r="HK863" s="436"/>
      <c r="HL863" s="37"/>
      <c r="HM863" s="65"/>
      <c r="HN863" s="436"/>
      <c r="HO863" s="120"/>
      <c r="HP863" s="3"/>
      <c r="HQ863" s="436"/>
      <c r="HR863" s="8"/>
      <c r="HS863" s="31"/>
      <c r="HT863" s="3"/>
      <c r="HU863" s="3"/>
      <c r="HV863" s="3"/>
      <c r="HX863" s="432"/>
      <c r="HY863" s="27"/>
      <c r="HZ863" s="27"/>
      <c r="IA863" s="27"/>
      <c r="IB863" s="27"/>
      <c r="IC863" s="27"/>
      <c r="ID863" s="27"/>
      <c r="IE863" s="27"/>
      <c r="IF863" s="27"/>
      <c r="IG863" s="432"/>
      <c r="IH863" s="432"/>
      <c r="II863" s="432"/>
      <c r="IJ863" s="432"/>
      <c r="IK863" s="432"/>
      <c r="IL863" s="432"/>
      <c r="IM863" s="432"/>
      <c r="IN863" s="432"/>
      <c r="IO863" s="432"/>
      <c r="IP863" s="432"/>
      <c r="IQ863" s="432"/>
      <c r="IR863" s="432"/>
      <c r="IS863" s="432"/>
      <c r="IT863" s="432"/>
      <c r="IU863" s="432"/>
      <c r="IV863" s="432"/>
      <c r="IW863" s="432"/>
      <c r="IX863" s="432"/>
      <c r="IY863" s="432"/>
      <c r="IZ863" s="432"/>
      <c r="JA863" s="432"/>
      <c r="JB863" s="432"/>
      <c r="JC863" s="432"/>
      <c r="JD863" s="432"/>
      <c r="JE863" s="432"/>
      <c r="JF863" s="432"/>
      <c r="JG863" s="432"/>
      <c r="JH863" s="432"/>
      <c r="JI863" s="432"/>
      <c r="JJ863" s="432"/>
      <c r="JK863" s="432"/>
      <c r="JL863" s="432"/>
      <c r="JM863" s="432"/>
      <c r="JN863" s="432"/>
      <c r="JO863" s="432"/>
      <c r="JP863" s="432"/>
      <c r="JQ863" s="432"/>
      <c r="JR863" s="432"/>
      <c r="JS863" s="432"/>
      <c r="JT863" s="432"/>
      <c r="JU863" s="432"/>
    </row>
    <row r="864" spans="1:281" s="40" customFormat="1" ht="15" hidden="1" customHeight="1" x14ac:dyDescent="0.25">
      <c r="A864" s="432"/>
      <c r="B864" s="31"/>
      <c r="C864" s="31"/>
      <c r="D864" s="3"/>
      <c r="E864" s="31"/>
      <c r="F864" s="3"/>
      <c r="G864" s="122"/>
      <c r="I864" s="31"/>
      <c r="K864" s="9"/>
      <c r="M864" s="3"/>
      <c r="N864" s="41"/>
      <c r="P864" s="31"/>
      <c r="Q864" s="27"/>
      <c r="R864" s="31"/>
      <c r="T864" s="21"/>
      <c r="U864" s="21"/>
      <c r="V864" s="83"/>
      <c r="W864" s="83"/>
      <c r="X864" s="21"/>
      <c r="Y864" s="83"/>
      <c r="Z864" s="83"/>
      <c r="AA864" s="21"/>
      <c r="AB864" s="83"/>
      <c r="AC864" s="83"/>
      <c r="AD864" s="21"/>
      <c r="AE864" s="83"/>
      <c r="AF864" s="83"/>
      <c r="AG864" s="21"/>
      <c r="AH864" s="83"/>
      <c r="AI864" s="83"/>
      <c r="AJ864" s="21"/>
      <c r="AK864" s="83"/>
      <c r="AL864" s="83"/>
      <c r="AM864" s="21"/>
      <c r="AN864" s="83"/>
      <c r="AO864" s="83"/>
      <c r="AP864" s="21"/>
      <c r="AQ864" s="83"/>
      <c r="AR864" s="83"/>
      <c r="AS864" s="21"/>
      <c r="AT864" s="3"/>
      <c r="AU864" s="3"/>
      <c r="AV864" s="31"/>
      <c r="AW864" s="3"/>
      <c r="AX864" s="129"/>
      <c r="AY864" s="90"/>
      <c r="AZ864" s="6"/>
      <c r="BA864" s="10"/>
      <c r="BB864" s="10"/>
      <c r="BC864" s="6"/>
      <c r="BD864" s="10"/>
      <c r="BE864" s="10"/>
      <c r="BF864" s="122"/>
      <c r="BG864" s="10"/>
      <c r="BH864" s="32"/>
      <c r="BI864" s="129"/>
      <c r="BJ864" s="10"/>
      <c r="BK864" s="32"/>
      <c r="BL864" s="129"/>
      <c r="BM864" s="10"/>
      <c r="BN864" s="32"/>
      <c r="BO864" s="122"/>
      <c r="BP864" s="133"/>
      <c r="BQ864" s="12"/>
      <c r="BR864" s="3"/>
      <c r="BS864" s="3"/>
      <c r="BU864" s="122"/>
      <c r="BV864" s="3"/>
      <c r="BW864" s="31"/>
      <c r="BX864" s="122"/>
      <c r="BY864" s="3"/>
      <c r="CA864" s="122"/>
      <c r="CB864" s="3"/>
      <c r="CD864" s="122"/>
      <c r="CF864" s="32"/>
      <c r="CH864" s="255"/>
      <c r="CI864" s="32"/>
      <c r="CK864" s="434"/>
      <c r="CM864" s="122"/>
      <c r="CN864" s="255"/>
      <c r="CO864" s="255"/>
      <c r="CP864" s="255"/>
      <c r="CQ864" s="739"/>
      <c r="CR864" s="255"/>
      <c r="CS864" s="434"/>
      <c r="CT864" s="255"/>
      <c r="CU864" s="255"/>
      <c r="CV864" s="255"/>
      <c r="CW864" s="10"/>
      <c r="CX864" s="255"/>
      <c r="CY864" s="255"/>
      <c r="CZ864" s="255"/>
      <c r="DA864" s="255"/>
      <c r="DB864" s="255"/>
      <c r="DC864" s="255"/>
      <c r="DD864" s="255"/>
      <c r="DE864" s="255"/>
      <c r="DF864" s="255"/>
      <c r="DG864" s="255"/>
      <c r="DH864" s="255"/>
      <c r="DI864" s="255"/>
      <c r="DJ864" s="255"/>
      <c r="DK864" s="255"/>
      <c r="DL864" s="255"/>
      <c r="DM864" s="255"/>
      <c r="DN864" s="255"/>
      <c r="DO864" s="255"/>
      <c r="DP864" s="255"/>
      <c r="DQ864" s="255"/>
      <c r="DR864" s="255"/>
      <c r="DS864" s="255"/>
      <c r="DT864" s="255"/>
      <c r="DU864" s="255"/>
      <c r="DV864" s="255"/>
      <c r="DW864" s="255"/>
      <c r="DX864" s="255"/>
      <c r="DY864" s="255"/>
      <c r="DZ864" s="255"/>
      <c r="EA864" s="255"/>
      <c r="EB864" s="255"/>
      <c r="EC864" s="255"/>
      <c r="ED864" s="255"/>
      <c r="EE864" s="255"/>
      <c r="EF864" s="255"/>
      <c r="EG864" s="255"/>
      <c r="EH864" s="255"/>
      <c r="EI864" s="255"/>
      <c r="EJ864" s="255"/>
      <c r="EK864" s="255"/>
      <c r="EL864" s="255"/>
      <c r="EM864" s="255"/>
      <c r="EN864" s="255"/>
      <c r="EO864" s="255"/>
      <c r="EP864" s="255"/>
      <c r="EQ864" s="255"/>
      <c r="ER864" s="255"/>
      <c r="ES864" s="255"/>
      <c r="ET864" s="255"/>
      <c r="EU864" s="255"/>
      <c r="EV864" s="255"/>
      <c r="EW864" s="255"/>
      <c r="EX864" s="255"/>
      <c r="EY864" s="255"/>
      <c r="EZ864" s="255"/>
      <c r="FA864" s="255"/>
      <c r="FB864" s="255"/>
      <c r="FC864" s="255"/>
      <c r="FD864" s="255"/>
      <c r="FE864" s="255"/>
      <c r="FF864" s="255"/>
      <c r="FG864" s="255"/>
      <c r="FH864" s="241"/>
      <c r="FI864" s="436"/>
      <c r="FJ864" s="668"/>
      <c r="FK864" s="668"/>
      <c r="FL864" s="668"/>
      <c r="FM864" s="668"/>
      <c r="FN864" s="668"/>
      <c r="FO864" s="668"/>
      <c r="FP864" s="668"/>
      <c r="FQ864" s="668"/>
      <c r="FR864" s="668"/>
      <c r="FS864" s="433"/>
      <c r="FT864" s="433"/>
      <c r="FU864" s="433"/>
      <c r="FV864" s="433"/>
      <c r="FW864" s="433"/>
      <c r="FX864" s="433"/>
      <c r="FY864" s="433"/>
      <c r="FZ864" s="433"/>
      <c r="GA864" s="433"/>
      <c r="GB864" s="433"/>
      <c r="GC864" s="433"/>
      <c r="GD864" s="433"/>
      <c r="GE864" s="433"/>
      <c r="GF864" s="433"/>
      <c r="GG864" s="255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436"/>
      <c r="HJ864" s="65"/>
      <c r="HK864" s="436"/>
      <c r="HL864" s="37"/>
      <c r="HM864" s="65"/>
      <c r="HN864" s="436"/>
      <c r="HO864" s="120"/>
      <c r="HP864" s="3"/>
      <c r="HQ864" s="436"/>
      <c r="HR864" s="8"/>
      <c r="HS864" s="31"/>
      <c r="HT864" s="3"/>
      <c r="HU864" s="3"/>
      <c r="HV864" s="3"/>
      <c r="HX864" s="432"/>
      <c r="HY864" s="27"/>
      <c r="HZ864" s="27"/>
      <c r="IA864" s="27"/>
      <c r="IB864" s="27"/>
      <c r="IC864" s="27"/>
      <c r="ID864" s="27"/>
      <c r="IE864" s="27"/>
      <c r="IF864" s="27"/>
      <c r="IG864" s="432"/>
      <c r="IH864" s="432"/>
      <c r="II864" s="432"/>
      <c r="IJ864" s="432"/>
      <c r="IK864" s="432"/>
      <c r="IL864" s="432"/>
      <c r="IM864" s="432"/>
      <c r="IN864" s="432"/>
      <c r="IO864" s="432"/>
      <c r="IP864" s="432"/>
      <c r="IQ864" s="432"/>
      <c r="IR864" s="432"/>
      <c r="IS864" s="432"/>
      <c r="IT864" s="432"/>
      <c r="IU864" s="432"/>
      <c r="IV864" s="432"/>
      <c r="IW864" s="432"/>
      <c r="IX864" s="432"/>
      <c r="IY864" s="432"/>
      <c r="IZ864" s="432"/>
      <c r="JA864" s="432"/>
      <c r="JB864" s="432"/>
      <c r="JC864" s="432"/>
      <c r="JD864" s="432"/>
      <c r="JE864" s="432"/>
      <c r="JF864" s="432"/>
      <c r="JG864" s="432"/>
      <c r="JH864" s="432"/>
      <c r="JI864" s="432"/>
      <c r="JJ864" s="432"/>
      <c r="JK864" s="432"/>
      <c r="JL864" s="432"/>
      <c r="JM864" s="432"/>
      <c r="JN864" s="432"/>
      <c r="JO864" s="432"/>
      <c r="JP864" s="432"/>
      <c r="JQ864" s="432"/>
      <c r="JR864" s="432"/>
      <c r="JS864" s="432"/>
      <c r="JT864" s="432"/>
      <c r="JU864" s="432"/>
    </row>
    <row r="865" spans="1:281" s="40" customFormat="1" ht="15" hidden="1" customHeight="1" x14ac:dyDescent="0.25">
      <c r="A865" s="432"/>
      <c r="B865" s="31"/>
      <c r="C865" s="31"/>
      <c r="D865" s="3"/>
      <c r="E865" s="31"/>
      <c r="F865" s="3"/>
      <c r="G865" s="122"/>
      <c r="I865" s="31"/>
      <c r="K865" s="9"/>
      <c r="M865" s="3"/>
      <c r="N865" s="41"/>
      <c r="P865" s="31"/>
      <c r="Q865" s="27"/>
      <c r="R865" s="31"/>
      <c r="T865" s="21"/>
      <c r="U865" s="21"/>
      <c r="V865" s="83"/>
      <c r="W865" s="83"/>
      <c r="X865" s="21"/>
      <c r="Y865" s="83"/>
      <c r="Z865" s="83"/>
      <c r="AA865" s="21"/>
      <c r="AB865" s="83"/>
      <c r="AC865" s="83"/>
      <c r="AD865" s="21"/>
      <c r="AE865" s="83"/>
      <c r="AF865" s="83"/>
      <c r="AG865" s="21"/>
      <c r="AH865" s="83"/>
      <c r="AI865" s="83"/>
      <c r="AJ865" s="21"/>
      <c r="AK865" s="83"/>
      <c r="AL865" s="83"/>
      <c r="AM865" s="21"/>
      <c r="AN865" s="83"/>
      <c r="AO865" s="83"/>
      <c r="AP865" s="21"/>
      <c r="AQ865" s="83"/>
      <c r="AR865" s="83"/>
      <c r="AS865" s="21"/>
      <c r="AT865" s="3"/>
      <c r="AU865" s="3"/>
      <c r="AV865" s="31"/>
      <c r="AW865" s="3"/>
      <c r="AX865" s="129"/>
      <c r="AY865" s="90"/>
      <c r="AZ865" s="6"/>
      <c r="BA865" s="10"/>
      <c r="BB865" s="10"/>
      <c r="BC865" s="6"/>
      <c r="BD865" s="10"/>
      <c r="BE865" s="10"/>
      <c r="BF865" s="122"/>
      <c r="BG865" s="10"/>
      <c r="BH865" s="32"/>
      <c r="BI865" s="129"/>
      <c r="BJ865" s="10"/>
      <c r="BK865" s="32"/>
      <c r="BL865" s="129"/>
      <c r="BM865" s="10"/>
      <c r="BN865" s="32"/>
      <c r="BO865" s="122"/>
      <c r="BP865" s="133"/>
      <c r="BQ865" s="12"/>
      <c r="BR865" s="3"/>
      <c r="BS865" s="3"/>
      <c r="BU865" s="122"/>
      <c r="BV865" s="3"/>
      <c r="BW865" s="31"/>
      <c r="BX865" s="122"/>
      <c r="BY865" s="3"/>
      <c r="CA865" s="122"/>
      <c r="CB865" s="3"/>
      <c r="CD865" s="122"/>
      <c r="CF865" s="32"/>
      <c r="CH865" s="255"/>
      <c r="CI865" s="32"/>
      <c r="CK865" s="434"/>
      <c r="CM865" s="122"/>
      <c r="CN865" s="255"/>
      <c r="CO865" s="255"/>
      <c r="CP865" s="255"/>
      <c r="CQ865" s="739"/>
      <c r="CR865" s="255"/>
      <c r="CS865" s="434"/>
      <c r="CT865" s="255"/>
      <c r="CU865" s="255"/>
      <c r="CV865" s="255"/>
      <c r="CW865" s="10"/>
      <c r="CX865" s="255"/>
      <c r="CY865" s="255"/>
      <c r="CZ865" s="255"/>
      <c r="DA865" s="255"/>
      <c r="DB865" s="255"/>
      <c r="DC865" s="255"/>
      <c r="DD865" s="255"/>
      <c r="DE865" s="255"/>
      <c r="DF865" s="255"/>
      <c r="DG865" s="255"/>
      <c r="DH865" s="255"/>
      <c r="DI865" s="255"/>
      <c r="DJ865" s="255"/>
      <c r="DK865" s="255"/>
      <c r="DL865" s="255"/>
      <c r="DM865" s="255"/>
      <c r="DN865" s="255"/>
      <c r="DO865" s="255"/>
      <c r="DP865" s="255"/>
      <c r="DQ865" s="255"/>
      <c r="DR865" s="255"/>
      <c r="DS865" s="255"/>
      <c r="DT865" s="255"/>
      <c r="DU865" s="255"/>
      <c r="DV865" s="255"/>
      <c r="DW865" s="255"/>
      <c r="DX865" s="255"/>
      <c r="DY865" s="255"/>
      <c r="DZ865" s="255"/>
      <c r="EA865" s="255"/>
      <c r="EB865" s="255"/>
      <c r="EC865" s="255"/>
      <c r="ED865" s="255"/>
      <c r="EE865" s="255"/>
      <c r="EF865" s="255"/>
      <c r="EG865" s="255"/>
      <c r="EH865" s="255"/>
      <c r="EI865" s="255"/>
      <c r="EJ865" s="255"/>
      <c r="EK865" s="255"/>
      <c r="EL865" s="255"/>
      <c r="EM865" s="255"/>
      <c r="EN865" s="255"/>
      <c r="EO865" s="255"/>
      <c r="EP865" s="255"/>
      <c r="EQ865" s="255"/>
      <c r="ER865" s="255"/>
      <c r="ES865" s="255"/>
      <c r="ET865" s="255"/>
      <c r="EU865" s="255"/>
      <c r="EV865" s="255"/>
      <c r="EW865" s="255"/>
      <c r="EX865" s="255"/>
      <c r="EY865" s="255"/>
      <c r="EZ865" s="255"/>
      <c r="FA865" s="255"/>
      <c r="FB865" s="255"/>
      <c r="FC865" s="255"/>
      <c r="FD865" s="255"/>
      <c r="FE865" s="255"/>
      <c r="FF865" s="255"/>
      <c r="FG865" s="255"/>
      <c r="FH865" s="241"/>
      <c r="FI865" s="436"/>
      <c r="FJ865" s="668"/>
      <c r="FK865" s="668"/>
      <c r="FL865" s="668"/>
      <c r="FM865" s="668"/>
      <c r="FN865" s="668"/>
      <c r="FO865" s="668"/>
      <c r="FP865" s="668"/>
      <c r="FQ865" s="668"/>
      <c r="FR865" s="668"/>
      <c r="FS865" s="433"/>
      <c r="FT865" s="433"/>
      <c r="FU865" s="433"/>
      <c r="FV865" s="433"/>
      <c r="FW865" s="433"/>
      <c r="FX865" s="433"/>
      <c r="FY865" s="433"/>
      <c r="FZ865" s="433"/>
      <c r="GA865" s="433"/>
      <c r="GB865" s="433"/>
      <c r="GC865" s="433"/>
      <c r="GD865" s="433"/>
      <c r="GE865" s="433"/>
      <c r="GF865" s="433"/>
      <c r="GG865" s="255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436"/>
      <c r="HJ865" s="65"/>
      <c r="HK865" s="436"/>
      <c r="HL865" s="37"/>
      <c r="HM865" s="65"/>
      <c r="HN865" s="436"/>
      <c r="HO865" s="120"/>
      <c r="HP865" s="3"/>
      <c r="HQ865" s="436"/>
      <c r="HR865" s="8"/>
      <c r="HS865" s="31"/>
      <c r="HT865" s="3"/>
      <c r="HU865" s="3"/>
      <c r="HV865" s="3"/>
      <c r="HX865" s="432"/>
      <c r="HY865" s="27"/>
      <c r="HZ865" s="27"/>
      <c r="IA865" s="27"/>
      <c r="IB865" s="27"/>
      <c r="IC865" s="27"/>
      <c r="ID865" s="27"/>
      <c r="IE865" s="27"/>
      <c r="IF865" s="27"/>
      <c r="IG865" s="432"/>
      <c r="IH865" s="432"/>
      <c r="II865" s="432"/>
      <c r="IJ865" s="432"/>
      <c r="IK865" s="432"/>
      <c r="IL865" s="432"/>
      <c r="IM865" s="432"/>
      <c r="IN865" s="432"/>
      <c r="IO865" s="432"/>
      <c r="IP865" s="432"/>
      <c r="IQ865" s="432"/>
      <c r="IR865" s="432"/>
      <c r="IS865" s="432"/>
      <c r="IT865" s="432"/>
      <c r="IU865" s="432"/>
      <c r="IV865" s="432"/>
      <c r="IW865" s="432"/>
      <c r="IX865" s="432"/>
      <c r="IY865" s="432"/>
      <c r="IZ865" s="432"/>
      <c r="JA865" s="432"/>
      <c r="JB865" s="432"/>
      <c r="JC865" s="432"/>
      <c r="JD865" s="432"/>
      <c r="JE865" s="432"/>
      <c r="JF865" s="432"/>
      <c r="JG865" s="432"/>
      <c r="JH865" s="432"/>
      <c r="JI865" s="432"/>
      <c r="JJ865" s="432"/>
      <c r="JK865" s="432"/>
      <c r="JL865" s="432"/>
      <c r="JM865" s="432"/>
      <c r="JN865" s="432"/>
      <c r="JO865" s="432"/>
      <c r="JP865" s="432"/>
      <c r="JQ865" s="432"/>
      <c r="JR865" s="432"/>
      <c r="JS865" s="432"/>
      <c r="JT865" s="432"/>
      <c r="JU865" s="432"/>
    </row>
    <row r="866" spans="1:281" s="40" customFormat="1" ht="15" hidden="1" customHeight="1" x14ac:dyDescent="0.25">
      <c r="A866" s="432"/>
      <c r="B866" s="31"/>
      <c r="C866" s="31"/>
      <c r="D866" s="3"/>
      <c r="E866" s="31"/>
      <c r="F866" s="3"/>
      <c r="G866" s="122"/>
      <c r="I866" s="31"/>
      <c r="K866" s="9"/>
      <c r="M866" s="3"/>
      <c r="N866" s="41"/>
      <c r="P866" s="31"/>
      <c r="Q866" s="27"/>
      <c r="R866" s="31"/>
      <c r="T866" s="21"/>
      <c r="U866" s="21"/>
      <c r="V866" s="83"/>
      <c r="W866" s="83"/>
      <c r="X866" s="21"/>
      <c r="Y866" s="83"/>
      <c r="Z866" s="83"/>
      <c r="AA866" s="21"/>
      <c r="AB866" s="83"/>
      <c r="AC866" s="83"/>
      <c r="AD866" s="21"/>
      <c r="AE866" s="83"/>
      <c r="AF866" s="83"/>
      <c r="AG866" s="21"/>
      <c r="AH866" s="83"/>
      <c r="AI866" s="83"/>
      <c r="AJ866" s="21"/>
      <c r="AK866" s="83"/>
      <c r="AL866" s="83"/>
      <c r="AM866" s="21"/>
      <c r="AN866" s="83"/>
      <c r="AO866" s="83"/>
      <c r="AP866" s="21"/>
      <c r="AQ866" s="83"/>
      <c r="AR866" s="83"/>
      <c r="AS866" s="21"/>
      <c r="AT866" s="3"/>
      <c r="AU866" s="3"/>
      <c r="AV866" s="31"/>
      <c r="AW866" s="3"/>
      <c r="AX866" s="129"/>
      <c r="AY866" s="90"/>
      <c r="AZ866" s="6"/>
      <c r="BA866" s="10"/>
      <c r="BB866" s="10"/>
      <c r="BC866" s="6"/>
      <c r="BD866" s="10"/>
      <c r="BE866" s="10"/>
      <c r="BF866" s="122"/>
      <c r="BG866" s="10"/>
      <c r="BH866" s="32"/>
      <c r="BI866" s="129"/>
      <c r="BJ866" s="10"/>
      <c r="BK866" s="32"/>
      <c r="BL866" s="129"/>
      <c r="BM866" s="10"/>
      <c r="BN866" s="32"/>
      <c r="BO866" s="122"/>
      <c r="BP866" s="133"/>
      <c r="BQ866" s="12"/>
      <c r="BR866" s="3"/>
      <c r="BS866" s="3"/>
      <c r="BU866" s="122"/>
      <c r="BV866" s="3"/>
      <c r="BW866" s="31"/>
      <c r="BX866" s="122"/>
      <c r="BY866" s="3"/>
      <c r="CA866" s="122"/>
      <c r="CB866" s="3"/>
      <c r="CD866" s="122"/>
      <c r="CF866" s="32"/>
      <c r="CH866" s="255"/>
      <c r="CI866" s="32"/>
      <c r="CK866" s="434"/>
      <c r="CM866" s="122"/>
      <c r="CN866" s="255"/>
      <c r="CO866" s="255"/>
      <c r="CP866" s="255"/>
      <c r="CQ866" s="739"/>
      <c r="CR866" s="255"/>
      <c r="CS866" s="434"/>
      <c r="CT866" s="255"/>
      <c r="CU866" s="255"/>
      <c r="CV866" s="255"/>
      <c r="CW866" s="10"/>
      <c r="CX866" s="255"/>
      <c r="CY866" s="255"/>
      <c r="CZ866" s="255"/>
      <c r="DA866" s="255"/>
      <c r="DB866" s="255"/>
      <c r="DC866" s="255"/>
      <c r="DD866" s="255"/>
      <c r="DE866" s="255"/>
      <c r="DF866" s="255"/>
      <c r="DG866" s="255"/>
      <c r="DH866" s="255"/>
      <c r="DI866" s="255"/>
      <c r="DJ866" s="255"/>
      <c r="DK866" s="255"/>
      <c r="DL866" s="255"/>
      <c r="DM866" s="255"/>
      <c r="DN866" s="255"/>
      <c r="DO866" s="255"/>
      <c r="DP866" s="255"/>
      <c r="DQ866" s="255"/>
      <c r="DR866" s="255"/>
      <c r="DS866" s="255"/>
      <c r="DT866" s="255"/>
      <c r="DU866" s="255"/>
      <c r="DV866" s="255"/>
      <c r="DW866" s="255"/>
      <c r="DX866" s="255"/>
      <c r="DY866" s="255"/>
      <c r="DZ866" s="255"/>
      <c r="EA866" s="255"/>
      <c r="EB866" s="255"/>
      <c r="EC866" s="255"/>
      <c r="ED866" s="255"/>
      <c r="EE866" s="255"/>
      <c r="EF866" s="255"/>
      <c r="EG866" s="255"/>
      <c r="EH866" s="255"/>
      <c r="EI866" s="255"/>
      <c r="EJ866" s="255"/>
      <c r="EK866" s="255"/>
      <c r="EL866" s="255"/>
      <c r="EM866" s="255"/>
      <c r="EN866" s="255"/>
      <c r="EO866" s="255"/>
      <c r="EP866" s="255"/>
      <c r="EQ866" s="255"/>
      <c r="ER866" s="255"/>
      <c r="ES866" s="255"/>
      <c r="ET866" s="255"/>
      <c r="EU866" s="255"/>
      <c r="EV866" s="255"/>
      <c r="EW866" s="255"/>
      <c r="EX866" s="255"/>
      <c r="EY866" s="255"/>
      <c r="EZ866" s="255"/>
      <c r="FA866" s="255"/>
      <c r="FB866" s="255"/>
      <c r="FC866" s="255"/>
      <c r="FD866" s="255"/>
      <c r="FE866" s="255"/>
      <c r="FF866" s="255"/>
      <c r="FG866" s="255"/>
      <c r="FH866" s="241"/>
      <c r="FI866" s="436"/>
      <c r="FJ866" s="668"/>
      <c r="FK866" s="668"/>
      <c r="FL866" s="668"/>
      <c r="FM866" s="668"/>
      <c r="FN866" s="668"/>
      <c r="FO866" s="668"/>
      <c r="FP866" s="668"/>
      <c r="FQ866" s="668"/>
      <c r="FR866" s="668"/>
      <c r="FS866" s="433"/>
      <c r="FT866" s="433"/>
      <c r="FU866" s="433"/>
      <c r="FV866" s="433"/>
      <c r="FW866" s="433"/>
      <c r="FX866" s="433"/>
      <c r="FY866" s="433"/>
      <c r="FZ866" s="433"/>
      <c r="GA866" s="433"/>
      <c r="GB866" s="433"/>
      <c r="GC866" s="433"/>
      <c r="GD866" s="433"/>
      <c r="GE866" s="433"/>
      <c r="GF866" s="433"/>
      <c r="GG866" s="255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436"/>
      <c r="HJ866" s="65"/>
      <c r="HK866" s="436"/>
      <c r="HL866" s="37"/>
      <c r="HM866" s="65"/>
      <c r="HN866" s="436"/>
      <c r="HO866" s="120"/>
      <c r="HP866" s="3"/>
      <c r="HQ866" s="436"/>
      <c r="HR866" s="8"/>
      <c r="HS866" s="31"/>
      <c r="HT866" s="3"/>
      <c r="HU866" s="3"/>
      <c r="HV866" s="3"/>
      <c r="HX866" s="432"/>
      <c r="HY866" s="27"/>
      <c r="HZ866" s="27"/>
      <c r="IA866" s="27"/>
      <c r="IB866" s="27"/>
      <c r="IC866" s="27"/>
      <c r="ID866" s="27"/>
      <c r="IE866" s="27"/>
      <c r="IF866" s="27"/>
      <c r="IG866" s="432"/>
      <c r="IH866" s="432"/>
      <c r="II866" s="432"/>
      <c r="IJ866" s="432"/>
      <c r="IK866" s="432"/>
      <c r="IL866" s="432"/>
      <c r="IM866" s="432"/>
      <c r="IN866" s="432"/>
      <c r="IO866" s="432"/>
      <c r="IP866" s="432"/>
      <c r="IQ866" s="432"/>
      <c r="IR866" s="432"/>
      <c r="IS866" s="432"/>
      <c r="IT866" s="432"/>
      <c r="IU866" s="432"/>
      <c r="IV866" s="432"/>
      <c r="IW866" s="432"/>
      <c r="IX866" s="432"/>
      <c r="IY866" s="432"/>
      <c r="IZ866" s="432"/>
      <c r="JA866" s="432"/>
      <c r="JB866" s="432"/>
      <c r="JC866" s="432"/>
      <c r="JD866" s="432"/>
      <c r="JE866" s="432"/>
      <c r="JF866" s="432"/>
      <c r="JG866" s="432"/>
      <c r="JH866" s="432"/>
      <c r="JI866" s="432"/>
      <c r="JJ866" s="432"/>
      <c r="JK866" s="432"/>
      <c r="JL866" s="432"/>
      <c r="JM866" s="432"/>
      <c r="JN866" s="432"/>
      <c r="JO866" s="432"/>
      <c r="JP866" s="432"/>
      <c r="JQ866" s="432"/>
      <c r="JR866" s="432"/>
      <c r="JS866" s="432"/>
      <c r="JT866" s="432"/>
      <c r="JU866" s="432"/>
    </row>
    <row r="867" spans="1:281" s="40" customFormat="1" ht="15" hidden="1" customHeight="1" x14ac:dyDescent="0.25">
      <c r="A867" s="432"/>
      <c r="B867" s="31"/>
      <c r="C867" s="31"/>
      <c r="D867" s="3"/>
      <c r="E867" s="31"/>
      <c r="F867" s="3"/>
      <c r="G867" s="122"/>
      <c r="I867" s="31"/>
      <c r="K867" s="9"/>
      <c r="M867" s="3"/>
      <c r="N867" s="41"/>
      <c r="P867" s="31"/>
      <c r="Q867" s="27"/>
      <c r="R867" s="31"/>
      <c r="T867" s="21"/>
      <c r="U867" s="21"/>
      <c r="V867" s="83"/>
      <c r="W867" s="83"/>
      <c r="X867" s="21"/>
      <c r="Y867" s="83"/>
      <c r="Z867" s="83"/>
      <c r="AA867" s="21"/>
      <c r="AB867" s="83"/>
      <c r="AC867" s="83"/>
      <c r="AD867" s="21"/>
      <c r="AE867" s="83"/>
      <c r="AF867" s="83"/>
      <c r="AG867" s="21"/>
      <c r="AH867" s="83"/>
      <c r="AI867" s="83"/>
      <c r="AJ867" s="21"/>
      <c r="AK867" s="83"/>
      <c r="AL867" s="83"/>
      <c r="AM867" s="21"/>
      <c r="AN867" s="83"/>
      <c r="AO867" s="83"/>
      <c r="AP867" s="21"/>
      <c r="AQ867" s="83"/>
      <c r="AR867" s="83"/>
      <c r="AS867" s="21"/>
      <c r="AT867" s="3"/>
      <c r="AU867" s="3"/>
      <c r="AV867" s="31"/>
      <c r="AW867" s="3"/>
      <c r="AX867" s="129"/>
      <c r="AY867" s="90"/>
      <c r="AZ867" s="6"/>
      <c r="BA867" s="10"/>
      <c r="BB867" s="10"/>
      <c r="BC867" s="6"/>
      <c r="BD867" s="10"/>
      <c r="BE867" s="10"/>
      <c r="BF867" s="122"/>
      <c r="BG867" s="10"/>
      <c r="BH867" s="32"/>
      <c r="BI867" s="129"/>
      <c r="BJ867" s="10"/>
      <c r="BK867" s="32"/>
      <c r="BL867" s="129"/>
      <c r="BM867" s="10"/>
      <c r="BN867" s="32"/>
      <c r="BO867" s="122"/>
      <c r="BP867" s="133"/>
      <c r="BQ867" s="12"/>
      <c r="BR867" s="3"/>
      <c r="BS867" s="3"/>
      <c r="BU867" s="122"/>
      <c r="BV867" s="3"/>
      <c r="BW867" s="31"/>
      <c r="BX867" s="122"/>
      <c r="BY867" s="3"/>
      <c r="CA867" s="122"/>
      <c r="CB867" s="3"/>
      <c r="CD867" s="122"/>
      <c r="CF867" s="32"/>
      <c r="CH867" s="255"/>
      <c r="CI867" s="32"/>
      <c r="CK867" s="434"/>
      <c r="CM867" s="122"/>
      <c r="CN867" s="255"/>
      <c r="CO867" s="255"/>
      <c r="CP867" s="255"/>
      <c r="CQ867" s="739"/>
      <c r="CR867" s="255"/>
      <c r="CS867" s="434"/>
      <c r="CT867" s="255"/>
      <c r="CU867" s="255"/>
      <c r="CV867" s="255"/>
      <c r="CW867" s="10"/>
      <c r="CX867" s="255"/>
      <c r="CY867" s="255"/>
      <c r="CZ867" s="255"/>
      <c r="DA867" s="255"/>
      <c r="DB867" s="255"/>
      <c r="DC867" s="255"/>
      <c r="DD867" s="255"/>
      <c r="DE867" s="255"/>
      <c r="DF867" s="255"/>
      <c r="DG867" s="255"/>
      <c r="DH867" s="255"/>
      <c r="DI867" s="255"/>
      <c r="DJ867" s="255"/>
      <c r="DK867" s="255"/>
      <c r="DL867" s="255"/>
      <c r="DM867" s="255"/>
      <c r="DN867" s="255"/>
      <c r="DO867" s="255"/>
      <c r="DP867" s="255"/>
      <c r="DQ867" s="255"/>
      <c r="DR867" s="255"/>
      <c r="DS867" s="255"/>
      <c r="DT867" s="255"/>
      <c r="DU867" s="255"/>
      <c r="DV867" s="255"/>
      <c r="DW867" s="255"/>
      <c r="DX867" s="255"/>
      <c r="DY867" s="255"/>
      <c r="DZ867" s="255"/>
      <c r="EA867" s="255"/>
      <c r="EB867" s="255"/>
      <c r="EC867" s="255"/>
      <c r="ED867" s="255"/>
      <c r="EE867" s="255"/>
      <c r="EF867" s="255"/>
      <c r="EG867" s="255"/>
      <c r="EH867" s="255"/>
      <c r="EI867" s="255"/>
      <c r="EJ867" s="255"/>
      <c r="EK867" s="255"/>
      <c r="EL867" s="255"/>
      <c r="EM867" s="255"/>
      <c r="EN867" s="255"/>
      <c r="EO867" s="255"/>
      <c r="EP867" s="255"/>
      <c r="EQ867" s="255"/>
      <c r="ER867" s="255"/>
      <c r="ES867" s="255"/>
      <c r="ET867" s="255"/>
      <c r="EU867" s="255"/>
      <c r="EV867" s="255"/>
      <c r="EW867" s="255"/>
      <c r="EX867" s="255"/>
      <c r="EY867" s="255"/>
      <c r="EZ867" s="255"/>
      <c r="FA867" s="255"/>
      <c r="FB867" s="255"/>
      <c r="FC867" s="255"/>
      <c r="FD867" s="255"/>
      <c r="FE867" s="255"/>
      <c r="FF867" s="255"/>
      <c r="FG867" s="255"/>
      <c r="FH867" s="241"/>
      <c r="FI867" s="436"/>
      <c r="FJ867" s="668"/>
      <c r="FK867" s="668"/>
      <c r="FL867" s="668"/>
      <c r="FM867" s="668"/>
      <c r="FN867" s="668"/>
      <c r="FO867" s="668"/>
      <c r="FP867" s="668"/>
      <c r="FQ867" s="668"/>
      <c r="FR867" s="668"/>
      <c r="FS867" s="433"/>
      <c r="FT867" s="433"/>
      <c r="FU867" s="433"/>
      <c r="FV867" s="433"/>
      <c r="FW867" s="433"/>
      <c r="FX867" s="433"/>
      <c r="FY867" s="433"/>
      <c r="FZ867" s="433"/>
      <c r="GA867" s="433"/>
      <c r="GB867" s="433"/>
      <c r="GC867" s="433"/>
      <c r="GD867" s="433"/>
      <c r="GE867" s="433"/>
      <c r="GF867" s="433"/>
      <c r="GG867" s="25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436"/>
      <c r="HJ867" s="65"/>
      <c r="HK867" s="436"/>
      <c r="HL867" s="37"/>
      <c r="HM867" s="65"/>
      <c r="HN867" s="436"/>
      <c r="HO867" s="120"/>
      <c r="HP867" s="3"/>
      <c r="HQ867" s="436"/>
      <c r="HR867" s="8"/>
      <c r="HS867" s="31"/>
      <c r="HT867" s="3"/>
      <c r="HU867" s="3"/>
      <c r="HV867" s="3"/>
      <c r="HX867" s="432"/>
      <c r="HY867" s="27"/>
      <c r="HZ867" s="27"/>
      <c r="IA867" s="27"/>
      <c r="IB867" s="27"/>
      <c r="IC867" s="27"/>
      <c r="ID867" s="27"/>
      <c r="IE867" s="27"/>
      <c r="IF867" s="27"/>
      <c r="IG867" s="432"/>
      <c r="IH867" s="432"/>
      <c r="II867" s="432"/>
      <c r="IJ867" s="432"/>
      <c r="IK867" s="432"/>
      <c r="IL867" s="432"/>
      <c r="IM867" s="432"/>
      <c r="IN867" s="432"/>
      <c r="IO867" s="432"/>
      <c r="IP867" s="432"/>
      <c r="IQ867" s="432"/>
      <c r="IR867" s="432"/>
      <c r="IS867" s="432"/>
      <c r="IT867" s="432"/>
      <c r="IU867" s="432"/>
      <c r="IV867" s="432"/>
      <c r="IW867" s="432"/>
      <c r="IX867" s="432"/>
      <c r="IY867" s="432"/>
      <c r="IZ867" s="432"/>
      <c r="JA867" s="432"/>
      <c r="JB867" s="432"/>
      <c r="JC867" s="432"/>
      <c r="JD867" s="432"/>
      <c r="JE867" s="432"/>
      <c r="JF867" s="432"/>
      <c r="JG867" s="432"/>
      <c r="JH867" s="432"/>
      <c r="JI867" s="432"/>
      <c r="JJ867" s="432"/>
      <c r="JK867" s="432"/>
      <c r="JL867" s="432"/>
      <c r="JM867" s="432"/>
      <c r="JN867" s="432"/>
      <c r="JO867" s="432"/>
      <c r="JP867" s="432"/>
      <c r="JQ867" s="432"/>
      <c r="JR867" s="432"/>
      <c r="JS867" s="432"/>
      <c r="JT867" s="432"/>
      <c r="JU867" s="432"/>
    </row>
    <row r="868" spans="1:281" s="40" customFormat="1" ht="15" hidden="1" customHeight="1" x14ac:dyDescent="0.25">
      <c r="A868" s="432"/>
      <c r="B868" s="31"/>
      <c r="C868" s="31"/>
      <c r="D868" s="3"/>
      <c r="E868" s="31"/>
      <c r="F868" s="3"/>
      <c r="G868" s="122"/>
      <c r="I868" s="31"/>
      <c r="K868" s="9"/>
      <c r="M868" s="3"/>
      <c r="N868" s="41"/>
      <c r="P868" s="31"/>
      <c r="Q868" s="27"/>
      <c r="R868" s="31"/>
      <c r="T868" s="21"/>
      <c r="U868" s="21"/>
      <c r="V868" s="83"/>
      <c r="W868" s="83"/>
      <c r="X868" s="21"/>
      <c r="Y868" s="83"/>
      <c r="Z868" s="83"/>
      <c r="AA868" s="21"/>
      <c r="AB868" s="83"/>
      <c r="AC868" s="83"/>
      <c r="AD868" s="21"/>
      <c r="AE868" s="83"/>
      <c r="AF868" s="83"/>
      <c r="AG868" s="21"/>
      <c r="AH868" s="83"/>
      <c r="AI868" s="83"/>
      <c r="AJ868" s="21"/>
      <c r="AK868" s="83"/>
      <c r="AL868" s="83"/>
      <c r="AM868" s="21"/>
      <c r="AN868" s="83"/>
      <c r="AO868" s="83"/>
      <c r="AP868" s="21"/>
      <c r="AQ868" s="83"/>
      <c r="AR868" s="83"/>
      <c r="AS868" s="21"/>
      <c r="AT868" s="3"/>
      <c r="AU868" s="3"/>
      <c r="AV868" s="31"/>
      <c r="AW868" s="3"/>
      <c r="AX868" s="129"/>
      <c r="AY868" s="90"/>
      <c r="AZ868" s="6"/>
      <c r="BA868" s="10"/>
      <c r="BB868" s="10"/>
      <c r="BC868" s="6"/>
      <c r="BD868" s="10"/>
      <c r="BE868" s="10"/>
      <c r="BF868" s="122"/>
      <c r="BG868" s="10"/>
      <c r="BH868" s="32"/>
      <c r="BI868" s="129"/>
      <c r="BJ868" s="10"/>
      <c r="BK868" s="32"/>
      <c r="BL868" s="129"/>
      <c r="BM868" s="10"/>
      <c r="BN868" s="32"/>
      <c r="BO868" s="122"/>
      <c r="BP868" s="133"/>
      <c r="BQ868" s="12"/>
      <c r="BR868" s="3"/>
      <c r="BS868" s="3"/>
      <c r="BU868" s="122"/>
      <c r="BV868" s="3"/>
      <c r="BW868" s="31"/>
      <c r="BX868" s="122"/>
      <c r="BY868" s="3"/>
      <c r="CA868" s="122"/>
      <c r="CB868" s="3"/>
      <c r="CD868" s="122"/>
      <c r="CF868" s="32"/>
      <c r="CH868" s="255"/>
      <c r="CI868" s="32"/>
      <c r="CK868" s="434"/>
      <c r="CM868" s="122"/>
      <c r="CN868" s="255"/>
      <c r="CO868" s="255"/>
      <c r="CP868" s="255"/>
      <c r="CQ868" s="739"/>
      <c r="CR868" s="255"/>
      <c r="CS868" s="434"/>
      <c r="CT868" s="255"/>
      <c r="CU868" s="255"/>
      <c r="CV868" s="255"/>
      <c r="CW868" s="10"/>
      <c r="CX868" s="255"/>
      <c r="CY868" s="255"/>
      <c r="CZ868" s="255"/>
      <c r="DA868" s="255"/>
      <c r="DB868" s="255"/>
      <c r="DC868" s="255"/>
      <c r="DD868" s="255"/>
      <c r="DE868" s="255"/>
      <c r="DF868" s="255"/>
      <c r="DG868" s="255"/>
      <c r="DH868" s="255"/>
      <c r="DI868" s="255"/>
      <c r="DJ868" s="255"/>
      <c r="DK868" s="255"/>
      <c r="DL868" s="255"/>
      <c r="DM868" s="255"/>
      <c r="DN868" s="255"/>
      <c r="DO868" s="255"/>
      <c r="DP868" s="255"/>
      <c r="DQ868" s="255"/>
      <c r="DR868" s="255"/>
      <c r="DS868" s="255"/>
      <c r="DT868" s="255"/>
      <c r="DU868" s="255"/>
      <c r="DV868" s="255"/>
      <c r="DW868" s="255"/>
      <c r="DX868" s="255"/>
      <c r="DY868" s="255"/>
      <c r="DZ868" s="255"/>
      <c r="EA868" s="255"/>
      <c r="EB868" s="255"/>
      <c r="EC868" s="255"/>
      <c r="ED868" s="255"/>
      <c r="EE868" s="255"/>
      <c r="EF868" s="255"/>
      <c r="EG868" s="255"/>
      <c r="EH868" s="255"/>
      <c r="EI868" s="255"/>
      <c r="EJ868" s="255"/>
      <c r="EK868" s="255"/>
      <c r="EL868" s="255"/>
      <c r="EM868" s="255"/>
      <c r="EN868" s="255"/>
      <c r="EO868" s="255"/>
      <c r="EP868" s="255"/>
      <c r="EQ868" s="255"/>
      <c r="ER868" s="255"/>
      <c r="ES868" s="255"/>
      <c r="ET868" s="255"/>
      <c r="EU868" s="255"/>
      <c r="EV868" s="255"/>
      <c r="EW868" s="255"/>
      <c r="EX868" s="255"/>
      <c r="EY868" s="255"/>
      <c r="EZ868" s="255"/>
      <c r="FA868" s="255"/>
      <c r="FB868" s="255"/>
      <c r="FC868" s="255"/>
      <c r="FD868" s="255"/>
      <c r="FE868" s="255"/>
      <c r="FF868" s="255"/>
      <c r="FG868" s="255"/>
      <c r="FH868" s="241"/>
      <c r="FI868" s="436"/>
      <c r="FJ868" s="668"/>
      <c r="FK868" s="668"/>
      <c r="FL868" s="668"/>
      <c r="FM868" s="668"/>
      <c r="FN868" s="668"/>
      <c r="FO868" s="668"/>
      <c r="FP868" s="668"/>
      <c r="FQ868" s="668"/>
      <c r="FR868" s="668"/>
      <c r="FS868" s="433"/>
      <c r="FT868" s="433"/>
      <c r="FU868" s="433"/>
      <c r="FV868" s="433"/>
      <c r="FW868" s="433"/>
      <c r="FX868" s="433"/>
      <c r="FY868" s="433"/>
      <c r="FZ868" s="433"/>
      <c r="GA868" s="433"/>
      <c r="GB868" s="433"/>
      <c r="GC868" s="433"/>
      <c r="GD868" s="433"/>
      <c r="GE868" s="433"/>
      <c r="GF868" s="433"/>
      <c r="GG868" s="255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436"/>
      <c r="HJ868" s="65"/>
      <c r="HK868" s="436"/>
      <c r="HL868" s="37"/>
      <c r="HM868" s="65"/>
      <c r="HN868" s="436"/>
      <c r="HO868" s="120"/>
      <c r="HP868" s="3"/>
      <c r="HQ868" s="436"/>
      <c r="HR868" s="8"/>
      <c r="HS868" s="31"/>
      <c r="HT868" s="3"/>
      <c r="HU868" s="3"/>
      <c r="HV868" s="3"/>
      <c r="HX868" s="432"/>
      <c r="HY868" s="27"/>
      <c r="HZ868" s="27"/>
      <c r="IA868" s="27"/>
      <c r="IB868" s="27"/>
      <c r="IC868" s="27"/>
      <c r="ID868" s="27"/>
      <c r="IE868" s="27"/>
      <c r="IF868" s="27"/>
      <c r="IG868" s="432"/>
      <c r="IH868" s="432"/>
      <c r="II868" s="432"/>
      <c r="IJ868" s="432"/>
      <c r="IK868" s="432"/>
      <c r="IL868" s="432"/>
      <c r="IM868" s="432"/>
      <c r="IN868" s="432"/>
      <c r="IO868" s="432"/>
      <c r="IP868" s="432"/>
      <c r="IQ868" s="432"/>
      <c r="IR868" s="432"/>
      <c r="IS868" s="432"/>
      <c r="IT868" s="432"/>
      <c r="IU868" s="432"/>
      <c r="IV868" s="432"/>
      <c r="IW868" s="432"/>
      <c r="IX868" s="432"/>
      <c r="IY868" s="432"/>
      <c r="IZ868" s="432"/>
      <c r="JA868" s="432"/>
      <c r="JB868" s="432"/>
      <c r="JC868" s="432"/>
      <c r="JD868" s="432"/>
      <c r="JE868" s="432"/>
      <c r="JF868" s="432"/>
      <c r="JG868" s="432"/>
      <c r="JH868" s="432"/>
      <c r="JI868" s="432"/>
      <c r="JJ868" s="432"/>
      <c r="JK868" s="432"/>
      <c r="JL868" s="432"/>
      <c r="JM868" s="432"/>
      <c r="JN868" s="432"/>
      <c r="JO868" s="432"/>
      <c r="JP868" s="432"/>
      <c r="JQ868" s="432"/>
      <c r="JR868" s="432"/>
      <c r="JS868" s="432"/>
      <c r="JT868" s="432"/>
      <c r="JU868" s="432"/>
    </row>
    <row r="869" spans="1:281" s="40" customFormat="1" ht="15" hidden="1" customHeight="1" x14ac:dyDescent="0.25">
      <c r="A869" s="432"/>
      <c r="B869" s="31"/>
      <c r="C869" s="31"/>
      <c r="D869" s="3"/>
      <c r="E869" s="31"/>
      <c r="F869" s="3"/>
      <c r="G869" s="122"/>
      <c r="I869" s="31"/>
      <c r="K869" s="9"/>
      <c r="M869" s="3"/>
      <c r="N869" s="41"/>
      <c r="P869" s="31"/>
      <c r="Q869" s="27"/>
      <c r="R869" s="31"/>
      <c r="T869" s="21"/>
      <c r="U869" s="21"/>
      <c r="V869" s="83"/>
      <c r="W869" s="83"/>
      <c r="X869" s="21"/>
      <c r="Y869" s="83"/>
      <c r="Z869" s="83"/>
      <c r="AA869" s="21"/>
      <c r="AB869" s="83"/>
      <c r="AC869" s="83"/>
      <c r="AD869" s="21"/>
      <c r="AE869" s="83"/>
      <c r="AF869" s="83"/>
      <c r="AG869" s="21"/>
      <c r="AH869" s="83"/>
      <c r="AI869" s="83"/>
      <c r="AJ869" s="21"/>
      <c r="AK869" s="83"/>
      <c r="AL869" s="83"/>
      <c r="AM869" s="21"/>
      <c r="AN869" s="83"/>
      <c r="AO869" s="83"/>
      <c r="AP869" s="21"/>
      <c r="AQ869" s="83"/>
      <c r="AR869" s="83"/>
      <c r="AS869" s="21"/>
      <c r="AT869" s="3"/>
      <c r="AU869" s="3"/>
      <c r="AV869" s="31"/>
      <c r="AW869" s="3"/>
      <c r="AX869" s="129"/>
      <c r="AY869" s="90"/>
      <c r="AZ869" s="6"/>
      <c r="BA869" s="10"/>
      <c r="BB869" s="10"/>
      <c r="BC869" s="6"/>
      <c r="BD869" s="10"/>
      <c r="BE869" s="10"/>
      <c r="BF869" s="122"/>
      <c r="BG869" s="10"/>
      <c r="BH869" s="32"/>
      <c r="BI869" s="129"/>
      <c r="BJ869" s="10"/>
      <c r="BK869" s="32"/>
      <c r="BL869" s="129"/>
      <c r="BM869" s="10"/>
      <c r="BN869" s="32"/>
      <c r="BO869" s="122"/>
      <c r="BP869" s="133"/>
      <c r="BQ869" s="12"/>
      <c r="BR869" s="3"/>
      <c r="BS869" s="3"/>
      <c r="BU869" s="122"/>
      <c r="BV869" s="3"/>
      <c r="BW869" s="31"/>
      <c r="BX869" s="122"/>
      <c r="BY869" s="3"/>
      <c r="CA869" s="122"/>
      <c r="CB869" s="3"/>
      <c r="CD869" s="122"/>
      <c r="CF869" s="32"/>
      <c r="CH869" s="255"/>
      <c r="CI869" s="32"/>
      <c r="CK869" s="434"/>
      <c r="CM869" s="122"/>
      <c r="CN869" s="255"/>
      <c r="CO869" s="255"/>
      <c r="CP869" s="255"/>
      <c r="CQ869" s="739"/>
      <c r="CR869" s="255"/>
      <c r="CS869" s="434"/>
      <c r="CT869" s="255"/>
      <c r="CU869" s="255"/>
      <c r="CV869" s="255"/>
      <c r="CW869" s="10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  <c r="DW869" s="255"/>
      <c r="DX869" s="255"/>
      <c r="DY869" s="255"/>
      <c r="DZ869" s="255"/>
      <c r="EA869" s="255"/>
      <c r="EB869" s="255"/>
      <c r="EC869" s="255"/>
      <c r="ED869" s="255"/>
      <c r="EE869" s="255"/>
      <c r="EF869" s="255"/>
      <c r="EG869" s="255"/>
      <c r="EH869" s="255"/>
      <c r="EI869" s="255"/>
      <c r="EJ869" s="255"/>
      <c r="EK869" s="255"/>
      <c r="EL869" s="255"/>
      <c r="EM869" s="255"/>
      <c r="EN869" s="255"/>
      <c r="EO869" s="255"/>
      <c r="EP869" s="255"/>
      <c r="EQ869" s="255"/>
      <c r="ER869" s="255"/>
      <c r="ES869" s="255"/>
      <c r="ET869" s="255"/>
      <c r="EU869" s="255"/>
      <c r="EV869" s="255"/>
      <c r="EW869" s="255"/>
      <c r="EX869" s="255"/>
      <c r="EY869" s="255"/>
      <c r="EZ869" s="255"/>
      <c r="FA869" s="255"/>
      <c r="FB869" s="255"/>
      <c r="FC869" s="255"/>
      <c r="FD869" s="255"/>
      <c r="FE869" s="255"/>
      <c r="FF869" s="255"/>
      <c r="FG869" s="255"/>
      <c r="FH869" s="241"/>
      <c r="FI869" s="436"/>
      <c r="FJ869" s="668"/>
      <c r="FK869" s="668"/>
      <c r="FL869" s="668"/>
      <c r="FM869" s="668"/>
      <c r="FN869" s="668"/>
      <c r="FO869" s="668"/>
      <c r="FP869" s="668"/>
      <c r="FQ869" s="668"/>
      <c r="FR869" s="668"/>
      <c r="FS869" s="433"/>
      <c r="FT869" s="433"/>
      <c r="FU869" s="433"/>
      <c r="FV869" s="433"/>
      <c r="FW869" s="433"/>
      <c r="FX869" s="433"/>
      <c r="FY869" s="433"/>
      <c r="FZ869" s="433"/>
      <c r="GA869" s="433"/>
      <c r="GB869" s="433"/>
      <c r="GC869" s="433"/>
      <c r="GD869" s="433"/>
      <c r="GE869" s="433"/>
      <c r="GF869" s="433"/>
      <c r="GG869" s="255"/>
      <c r="GH869" s="65"/>
      <c r="GI869" s="65"/>
      <c r="GJ869" s="65"/>
      <c r="GK869" s="65"/>
      <c r="GL869" s="65"/>
      <c r="GM869" s="65"/>
      <c r="GN869" s="65"/>
      <c r="GO869" s="65"/>
      <c r="GP869" s="65"/>
      <c r="GQ869" s="65"/>
      <c r="GR869" s="65"/>
      <c r="GS869" s="65"/>
      <c r="GT869" s="65"/>
      <c r="GU869" s="65"/>
      <c r="GV869" s="65"/>
      <c r="GW869" s="65"/>
      <c r="GX869" s="65"/>
      <c r="GY869" s="65"/>
      <c r="GZ869" s="65"/>
      <c r="HA869" s="65"/>
      <c r="HB869" s="65"/>
      <c r="HC869" s="65"/>
      <c r="HD869" s="65"/>
      <c r="HE869" s="65"/>
      <c r="HF869" s="65"/>
      <c r="HG869" s="65"/>
      <c r="HH869" s="65"/>
      <c r="HI869" s="436"/>
      <c r="HJ869" s="65"/>
      <c r="HK869" s="436"/>
      <c r="HL869" s="37"/>
      <c r="HM869" s="65"/>
      <c r="HN869" s="436"/>
      <c r="HO869" s="120"/>
      <c r="HP869" s="3"/>
      <c r="HQ869" s="436"/>
      <c r="HR869" s="8"/>
      <c r="HS869" s="31"/>
      <c r="HT869" s="3"/>
      <c r="HU869" s="3"/>
      <c r="HV869" s="3"/>
      <c r="HX869" s="432"/>
      <c r="HY869" s="27"/>
      <c r="HZ869" s="27"/>
      <c r="IA869" s="27"/>
      <c r="IB869" s="27"/>
      <c r="IC869" s="27"/>
      <c r="ID869" s="27"/>
      <c r="IE869" s="27"/>
      <c r="IF869" s="27"/>
      <c r="IG869" s="432"/>
      <c r="IH869" s="432"/>
      <c r="II869" s="432"/>
      <c r="IJ869" s="432"/>
      <c r="IK869" s="432"/>
      <c r="IL869" s="432"/>
      <c r="IM869" s="432"/>
      <c r="IN869" s="432"/>
      <c r="IO869" s="432"/>
      <c r="IP869" s="432"/>
      <c r="IQ869" s="432"/>
      <c r="IR869" s="432"/>
      <c r="IS869" s="432"/>
      <c r="IT869" s="432"/>
      <c r="IU869" s="432"/>
      <c r="IV869" s="432"/>
      <c r="IW869" s="432"/>
      <c r="IX869" s="432"/>
      <c r="IY869" s="432"/>
      <c r="IZ869" s="432"/>
      <c r="JA869" s="432"/>
      <c r="JB869" s="432"/>
      <c r="JC869" s="432"/>
      <c r="JD869" s="432"/>
      <c r="JE869" s="432"/>
      <c r="JF869" s="432"/>
      <c r="JG869" s="432"/>
      <c r="JH869" s="432"/>
      <c r="JI869" s="432"/>
      <c r="JJ869" s="432"/>
      <c r="JK869" s="432"/>
      <c r="JL869" s="432"/>
      <c r="JM869" s="432"/>
      <c r="JN869" s="432"/>
      <c r="JO869" s="432"/>
      <c r="JP869" s="432"/>
      <c r="JQ869" s="432"/>
      <c r="JR869" s="432"/>
      <c r="JS869" s="432"/>
      <c r="JT869" s="432"/>
      <c r="JU869" s="432"/>
    </row>
    <row r="870" spans="1:281" s="40" customFormat="1" ht="15" hidden="1" customHeight="1" x14ac:dyDescent="0.25">
      <c r="A870" s="432"/>
      <c r="B870" s="31"/>
      <c r="C870" s="31"/>
      <c r="D870" s="3"/>
      <c r="E870" s="31"/>
      <c r="F870" s="3"/>
      <c r="G870" s="122"/>
      <c r="I870" s="31"/>
      <c r="K870" s="9"/>
      <c r="M870" s="3"/>
      <c r="N870" s="41"/>
      <c r="P870" s="31"/>
      <c r="Q870" s="27"/>
      <c r="R870" s="31"/>
      <c r="T870" s="21"/>
      <c r="U870" s="21"/>
      <c r="V870" s="83"/>
      <c r="W870" s="83"/>
      <c r="X870" s="21"/>
      <c r="Y870" s="83"/>
      <c r="Z870" s="83"/>
      <c r="AA870" s="21"/>
      <c r="AB870" s="83"/>
      <c r="AC870" s="83"/>
      <c r="AD870" s="21"/>
      <c r="AE870" s="83"/>
      <c r="AF870" s="83"/>
      <c r="AG870" s="21"/>
      <c r="AH870" s="83"/>
      <c r="AI870" s="83"/>
      <c r="AJ870" s="21"/>
      <c r="AK870" s="83"/>
      <c r="AL870" s="83"/>
      <c r="AM870" s="21"/>
      <c r="AN870" s="83"/>
      <c r="AO870" s="83"/>
      <c r="AP870" s="21"/>
      <c r="AQ870" s="83"/>
      <c r="AR870" s="83"/>
      <c r="AS870" s="21"/>
      <c r="AT870" s="3"/>
      <c r="AU870" s="3"/>
      <c r="AV870" s="31"/>
      <c r="AW870" s="3"/>
      <c r="AX870" s="129"/>
      <c r="AY870" s="90"/>
      <c r="AZ870" s="6"/>
      <c r="BA870" s="10"/>
      <c r="BB870" s="10"/>
      <c r="BC870" s="6"/>
      <c r="BD870" s="10"/>
      <c r="BE870" s="10"/>
      <c r="BF870" s="122"/>
      <c r="BG870" s="10"/>
      <c r="BH870" s="32"/>
      <c r="BI870" s="129"/>
      <c r="BJ870" s="10"/>
      <c r="BK870" s="32"/>
      <c r="BL870" s="129"/>
      <c r="BM870" s="10"/>
      <c r="BN870" s="32"/>
      <c r="BO870" s="122"/>
      <c r="BP870" s="133"/>
      <c r="BQ870" s="12"/>
      <c r="BR870" s="3"/>
      <c r="BS870" s="3"/>
      <c r="BU870" s="122"/>
      <c r="BV870" s="3"/>
      <c r="BW870" s="31"/>
      <c r="BX870" s="122"/>
      <c r="BY870" s="3"/>
      <c r="CA870" s="122"/>
      <c r="CB870" s="3"/>
      <c r="CD870" s="122"/>
      <c r="CF870" s="32"/>
      <c r="CH870" s="255"/>
      <c r="CI870" s="32"/>
      <c r="CK870" s="434"/>
      <c r="CM870" s="122"/>
      <c r="CN870" s="255"/>
      <c r="CO870" s="255"/>
      <c r="CP870" s="255"/>
      <c r="CQ870" s="739"/>
      <c r="CR870" s="255"/>
      <c r="CS870" s="434"/>
      <c r="CT870" s="255"/>
      <c r="CU870" s="255"/>
      <c r="CV870" s="255"/>
      <c r="CW870" s="10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  <c r="DW870" s="255"/>
      <c r="DX870" s="255"/>
      <c r="DY870" s="255"/>
      <c r="DZ870" s="255"/>
      <c r="EA870" s="255"/>
      <c r="EB870" s="255"/>
      <c r="EC870" s="255"/>
      <c r="ED870" s="255"/>
      <c r="EE870" s="255"/>
      <c r="EF870" s="255"/>
      <c r="EG870" s="255"/>
      <c r="EH870" s="255"/>
      <c r="EI870" s="255"/>
      <c r="EJ870" s="255"/>
      <c r="EK870" s="255"/>
      <c r="EL870" s="255"/>
      <c r="EM870" s="255"/>
      <c r="EN870" s="255"/>
      <c r="EO870" s="255"/>
      <c r="EP870" s="255"/>
      <c r="EQ870" s="255"/>
      <c r="ER870" s="255"/>
      <c r="ES870" s="255"/>
      <c r="ET870" s="255"/>
      <c r="EU870" s="255"/>
      <c r="EV870" s="255"/>
      <c r="EW870" s="255"/>
      <c r="EX870" s="255"/>
      <c r="EY870" s="255"/>
      <c r="EZ870" s="255"/>
      <c r="FA870" s="255"/>
      <c r="FB870" s="255"/>
      <c r="FC870" s="255"/>
      <c r="FD870" s="255"/>
      <c r="FE870" s="255"/>
      <c r="FF870" s="255"/>
      <c r="FG870" s="255"/>
      <c r="FH870" s="241"/>
      <c r="FI870" s="436"/>
      <c r="FJ870" s="668"/>
      <c r="FK870" s="668"/>
      <c r="FL870" s="668"/>
      <c r="FM870" s="668"/>
      <c r="FN870" s="668"/>
      <c r="FO870" s="668"/>
      <c r="FP870" s="668"/>
      <c r="FQ870" s="668"/>
      <c r="FR870" s="668"/>
      <c r="FS870" s="433"/>
      <c r="FT870" s="433"/>
      <c r="FU870" s="433"/>
      <c r="FV870" s="433"/>
      <c r="FW870" s="433"/>
      <c r="FX870" s="433"/>
      <c r="FY870" s="433"/>
      <c r="FZ870" s="433"/>
      <c r="GA870" s="433"/>
      <c r="GB870" s="433"/>
      <c r="GC870" s="433"/>
      <c r="GD870" s="433"/>
      <c r="GE870" s="433"/>
      <c r="GF870" s="433"/>
      <c r="GG870" s="255"/>
      <c r="GH870" s="65"/>
      <c r="GI870" s="65"/>
      <c r="GJ870" s="65"/>
      <c r="GK870" s="65"/>
      <c r="GL870" s="65"/>
      <c r="GM870" s="65"/>
      <c r="GN870" s="65"/>
      <c r="GO870" s="65"/>
      <c r="GP870" s="65"/>
      <c r="GQ870" s="65"/>
      <c r="GR870" s="65"/>
      <c r="GS870" s="65"/>
      <c r="GT870" s="65"/>
      <c r="GU870" s="65"/>
      <c r="GV870" s="65"/>
      <c r="GW870" s="65"/>
      <c r="GX870" s="65"/>
      <c r="GY870" s="65"/>
      <c r="GZ870" s="65"/>
      <c r="HA870" s="65"/>
      <c r="HB870" s="65"/>
      <c r="HC870" s="65"/>
      <c r="HD870" s="65"/>
      <c r="HE870" s="65"/>
      <c r="HF870" s="65"/>
      <c r="HG870" s="65"/>
      <c r="HH870" s="65"/>
      <c r="HI870" s="436"/>
      <c r="HJ870" s="65"/>
      <c r="HK870" s="436"/>
      <c r="HL870" s="37"/>
      <c r="HM870" s="65"/>
      <c r="HN870" s="436"/>
      <c r="HO870" s="120"/>
      <c r="HP870" s="3"/>
      <c r="HQ870" s="436"/>
      <c r="HR870" s="8"/>
      <c r="HS870" s="31"/>
      <c r="HT870" s="3"/>
      <c r="HU870" s="3"/>
      <c r="HV870" s="3"/>
      <c r="HX870" s="432"/>
      <c r="HY870" s="27"/>
      <c r="HZ870" s="27"/>
      <c r="IA870" s="27"/>
      <c r="IB870" s="27"/>
      <c r="IC870" s="27"/>
      <c r="ID870" s="27"/>
      <c r="IE870" s="27"/>
      <c r="IF870" s="27"/>
      <c r="IG870" s="432"/>
      <c r="IH870" s="432"/>
      <c r="II870" s="432"/>
      <c r="IJ870" s="432"/>
      <c r="IK870" s="432"/>
      <c r="IL870" s="432"/>
      <c r="IM870" s="432"/>
      <c r="IN870" s="432"/>
      <c r="IO870" s="432"/>
      <c r="IP870" s="432"/>
      <c r="IQ870" s="432"/>
      <c r="IR870" s="432"/>
      <c r="IS870" s="432"/>
      <c r="IT870" s="432"/>
      <c r="IU870" s="432"/>
      <c r="IV870" s="432"/>
      <c r="IW870" s="432"/>
      <c r="IX870" s="432"/>
      <c r="IY870" s="432"/>
      <c r="IZ870" s="432"/>
      <c r="JA870" s="432"/>
      <c r="JB870" s="432"/>
      <c r="JC870" s="432"/>
      <c r="JD870" s="432"/>
      <c r="JE870" s="432"/>
      <c r="JF870" s="432"/>
      <c r="JG870" s="432"/>
      <c r="JH870" s="432"/>
      <c r="JI870" s="432"/>
      <c r="JJ870" s="432"/>
      <c r="JK870" s="432"/>
      <c r="JL870" s="432"/>
      <c r="JM870" s="432"/>
      <c r="JN870" s="432"/>
      <c r="JO870" s="432"/>
      <c r="JP870" s="432"/>
      <c r="JQ870" s="432"/>
      <c r="JR870" s="432"/>
      <c r="JS870" s="432"/>
      <c r="JT870" s="432"/>
      <c r="JU870" s="432"/>
    </row>
    <row r="871" spans="1:281" s="40" customFormat="1" ht="15" hidden="1" customHeight="1" x14ac:dyDescent="0.25">
      <c r="A871" s="432"/>
      <c r="B871" s="31"/>
      <c r="C871" s="31"/>
      <c r="D871" s="3"/>
      <c r="E871" s="31"/>
      <c r="F871" s="3"/>
      <c r="G871" s="122"/>
      <c r="I871" s="31"/>
      <c r="K871" s="9"/>
      <c r="M871" s="3"/>
      <c r="N871" s="41"/>
      <c r="P871" s="31"/>
      <c r="Q871" s="27"/>
      <c r="R871" s="31"/>
      <c r="T871" s="21"/>
      <c r="U871" s="21"/>
      <c r="V871" s="83"/>
      <c r="W871" s="83"/>
      <c r="X871" s="21"/>
      <c r="Y871" s="83"/>
      <c r="Z871" s="83"/>
      <c r="AA871" s="21"/>
      <c r="AB871" s="83"/>
      <c r="AC871" s="83"/>
      <c r="AD871" s="21"/>
      <c r="AE871" s="83"/>
      <c r="AF871" s="83"/>
      <c r="AG871" s="21"/>
      <c r="AH871" s="83"/>
      <c r="AI871" s="83"/>
      <c r="AJ871" s="21"/>
      <c r="AK871" s="83"/>
      <c r="AL871" s="83"/>
      <c r="AM871" s="21"/>
      <c r="AN871" s="83"/>
      <c r="AO871" s="83"/>
      <c r="AP871" s="21"/>
      <c r="AQ871" s="83"/>
      <c r="AR871" s="83"/>
      <c r="AS871" s="21"/>
      <c r="AT871" s="3"/>
      <c r="AU871" s="3"/>
      <c r="AV871" s="31"/>
      <c r="AW871" s="3"/>
      <c r="AX871" s="129"/>
      <c r="AY871" s="90"/>
      <c r="AZ871" s="6"/>
      <c r="BA871" s="10"/>
      <c r="BB871" s="10"/>
      <c r="BC871" s="6"/>
      <c r="BD871" s="10"/>
      <c r="BE871" s="10"/>
      <c r="BF871" s="122"/>
      <c r="BG871" s="10"/>
      <c r="BH871" s="32"/>
      <c r="BI871" s="129"/>
      <c r="BJ871" s="10"/>
      <c r="BK871" s="32"/>
      <c r="BL871" s="129"/>
      <c r="BM871" s="10"/>
      <c r="BN871" s="32"/>
      <c r="BO871" s="122"/>
      <c r="BP871" s="133"/>
      <c r="BQ871" s="12"/>
      <c r="BR871" s="3"/>
      <c r="BS871" s="3"/>
      <c r="BU871" s="122"/>
      <c r="BV871" s="3"/>
      <c r="BW871" s="31"/>
      <c r="BX871" s="122"/>
      <c r="BY871" s="3"/>
      <c r="CA871" s="122"/>
      <c r="CB871" s="3"/>
      <c r="CD871" s="122"/>
      <c r="CF871" s="32"/>
      <c r="CH871" s="255"/>
      <c r="CI871" s="32"/>
      <c r="CK871" s="434"/>
      <c r="CM871" s="122"/>
      <c r="CN871" s="255"/>
      <c r="CO871" s="255"/>
      <c r="CP871" s="255"/>
      <c r="CQ871" s="739"/>
      <c r="CR871" s="255"/>
      <c r="CS871" s="434"/>
      <c r="CT871" s="255"/>
      <c r="CU871" s="255"/>
      <c r="CV871" s="255"/>
      <c r="CW871" s="10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  <c r="DW871" s="255"/>
      <c r="DX871" s="255"/>
      <c r="DY871" s="255"/>
      <c r="DZ871" s="255"/>
      <c r="EA871" s="255"/>
      <c r="EB871" s="255"/>
      <c r="EC871" s="255"/>
      <c r="ED871" s="255"/>
      <c r="EE871" s="255"/>
      <c r="EF871" s="255"/>
      <c r="EG871" s="255"/>
      <c r="EH871" s="255"/>
      <c r="EI871" s="255"/>
      <c r="EJ871" s="255"/>
      <c r="EK871" s="255"/>
      <c r="EL871" s="255"/>
      <c r="EM871" s="255"/>
      <c r="EN871" s="255"/>
      <c r="EO871" s="255"/>
      <c r="EP871" s="255"/>
      <c r="EQ871" s="255"/>
      <c r="ER871" s="255"/>
      <c r="ES871" s="255"/>
      <c r="ET871" s="255"/>
      <c r="EU871" s="255"/>
      <c r="EV871" s="255"/>
      <c r="EW871" s="255"/>
      <c r="EX871" s="255"/>
      <c r="EY871" s="255"/>
      <c r="EZ871" s="255"/>
      <c r="FA871" s="255"/>
      <c r="FB871" s="255"/>
      <c r="FC871" s="255"/>
      <c r="FD871" s="255"/>
      <c r="FE871" s="255"/>
      <c r="FF871" s="255"/>
      <c r="FG871" s="255"/>
      <c r="FH871" s="241"/>
      <c r="FI871" s="436"/>
      <c r="FJ871" s="668"/>
      <c r="FK871" s="668"/>
      <c r="FL871" s="668"/>
      <c r="FM871" s="668"/>
      <c r="FN871" s="668"/>
      <c r="FO871" s="668"/>
      <c r="FP871" s="668"/>
      <c r="FQ871" s="668"/>
      <c r="FR871" s="668"/>
      <c r="FS871" s="433"/>
      <c r="FT871" s="433"/>
      <c r="FU871" s="433"/>
      <c r="FV871" s="433"/>
      <c r="FW871" s="433"/>
      <c r="FX871" s="433"/>
      <c r="FY871" s="433"/>
      <c r="FZ871" s="433"/>
      <c r="GA871" s="433"/>
      <c r="GB871" s="433"/>
      <c r="GC871" s="433"/>
      <c r="GD871" s="433"/>
      <c r="GE871" s="433"/>
      <c r="GF871" s="433"/>
      <c r="GG871" s="255"/>
      <c r="GH871" s="65"/>
      <c r="GI871" s="65"/>
      <c r="GJ871" s="65"/>
      <c r="GK871" s="65"/>
      <c r="GL871" s="65"/>
      <c r="GM871" s="65"/>
      <c r="GN871" s="65"/>
      <c r="GO871" s="65"/>
      <c r="GP871" s="65"/>
      <c r="GQ871" s="65"/>
      <c r="GR871" s="65"/>
      <c r="GS871" s="65"/>
      <c r="GT871" s="65"/>
      <c r="GU871" s="65"/>
      <c r="GV871" s="65"/>
      <c r="GW871" s="65"/>
      <c r="GX871" s="65"/>
      <c r="GY871" s="65"/>
      <c r="GZ871" s="65"/>
      <c r="HA871" s="65"/>
      <c r="HB871" s="65"/>
      <c r="HC871" s="65"/>
      <c r="HD871" s="65"/>
      <c r="HE871" s="65"/>
      <c r="HF871" s="65"/>
      <c r="HG871" s="65"/>
      <c r="HH871" s="65"/>
      <c r="HI871" s="436"/>
      <c r="HJ871" s="65"/>
      <c r="HK871" s="436"/>
      <c r="HL871" s="37"/>
      <c r="HM871" s="65"/>
      <c r="HN871" s="436"/>
      <c r="HO871" s="120"/>
      <c r="HP871" s="3"/>
      <c r="HQ871" s="436"/>
      <c r="HR871" s="8"/>
      <c r="HS871" s="31"/>
      <c r="HT871" s="3"/>
      <c r="HU871" s="3"/>
      <c r="HV871" s="3"/>
      <c r="HX871" s="432"/>
      <c r="HY871" s="27"/>
      <c r="HZ871" s="27"/>
      <c r="IA871" s="27"/>
      <c r="IB871" s="27"/>
      <c r="IC871" s="27"/>
      <c r="ID871" s="27"/>
      <c r="IE871" s="27"/>
      <c r="IF871" s="27"/>
      <c r="IG871" s="432"/>
      <c r="IH871" s="432"/>
      <c r="II871" s="432"/>
      <c r="IJ871" s="432"/>
      <c r="IK871" s="432"/>
      <c r="IL871" s="432"/>
      <c r="IM871" s="432"/>
      <c r="IN871" s="432"/>
      <c r="IO871" s="432"/>
      <c r="IP871" s="432"/>
      <c r="IQ871" s="432"/>
      <c r="IR871" s="432"/>
      <c r="IS871" s="432"/>
      <c r="IT871" s="432"/>
      <c r="IU871" s="432"/>
      <c r="IV871" s="432"/>
      <c r="IW871" s="432"/>
      <c r="IX871" s="432"/>
      <c r="IY871" s="432"/>
      <c r="IZ871" s="432"/>
      <c r="JA871" s="432"/>
      <c r="JB871" s="432"/>
      <c r="JC871" s="432"/>
      <c r="JD871" s="432"/>
      <c r="JE871" s="432"/>
      <c r="JF871" s="432"/>
      <c r="JG871" s="432"/>
      <c r="JH871" s="432"/>
      <c r="JI871" s="432"/>
      <c r="JJ871" s="432"/>
      <c r="JK871" s="432"/>
      <c r="JL871" s="432"/>
      <c r="JM871" s="432"/>
      <c r="JN871" s="432"/>
      <c r="JO871" s="432"/>
      <c r="JP871" s="432"/>
      <c r="JQ871" s="432"/>
      <c r="JR871" s="432"/>
      <c r="JS871" s="432"/>
      <c r="JT871" s="432"/>
      <c r="JU871" s="432"/>
    </row>
    <row r="872" spans="1:281" s="40" customFormat="1" ht="15" hidden="1" customHeight="1" x14ac:dyDescent="0.25">
      <c r="A872" s="432"/>
      <c r="B872" s="31"/>
      <c r="C872" s="31"/>
      <c r="D872" s="3"/>
      <c r="E872" s="31"/>
      <c r="F872" s="3"/>
      <c r="G872" s="122"/>
      <c r="I872" s="31"/>
      <c r="K872" s="9"/>
      <c r="M872" s="3"/>
      <c r="N872" s="41"/>
      <c r="P872" s="31"/>
      <c r="Q872" s="27"/>
      <c r="R872" s="31"/>
      <c r="T872" s="21"/>
      <c r="U872" s="21"/>
      <c r="V872" s="83"/>
      <c r="W872" s="83"/>
      <c r="X872" s="21"/>
      <c r="Y872" s="83"/>
      <c r="Z872" s="83"/>
      <c r="AA872" s="21"/>
      <c r="AB872" s="83"/>
      <c r="AC872" s="83"/>
      <c r="AD872" s="21"/>
      <c r="AE872" s="83"/>
      <c r="AF872" s="83"/>
      <c r="AG872" s="21"/>
      <c r="AH872" s="83"/>
      <c r="AI872" s="83"/>
      <c r="AJ872" s="21"/>
      <c r="AK872" s="83"/>
      <c r="AL872" s="83"/>
      <c r="AM872" s="21"/>
      <c r="AN872" s="83"/>
      <c r="AO872" s="83"/>
      <c r="AP872" s="21"/>
      <c r="AQ872" s="83"/>
      <c r="AR872" s="83"/>
      <c r="AS872" s="21"/>
      <c r="AT872" s="3"/>
      <c r="AU872" s="3"/>
      <c r="AV872" s="31"/>
      <c r="AW872" s="3"/>
      <c r="AX872" s="129"/>
      <c r="AY872" s="90"/>
      <c r="AZ872" s="6"/>
      <c r="BA872" s="10"/>
      <c r="BB872" s="10"/>
      <c r="BC872" s="6"/>
      <c r="BD872" s="10"/>
      <c r="BE872" s="10"/>
      <c r="BF872" s="122"/>
      <c r="BG872" s="10"/>
      <c r="BH872" s="32"/>
      <c r="BI872" s="129"/>
      <c r="BJ872" s="10"/>
      <c r="BK872" s="32"/>
      <c r="BL872" s="129"/>
      <c r="BM872" s="10"/>
      <c r="BN872" s="32"/>
      <c r="BO872" s="122"/>
      <c r="BP872" s="133"/>
      <c r="BQ872" s="12"/>
      <c r="BR872" s="3"/>
      <c r="BS872" s="3"/>
      <c r="BU872" s="122"/>
      <c r="BV872" s="3"/>
      <c r="BW872" s="31"/>
      <c r="BX872" s="122"/>
      <c r="BY872" s="3"/>
      <c r="CA872" s="122"/>
      <c r="CB872" s="3"/>
      <c r="CD872" s="122"/>
      <c r="CF872" s="32"/>
      <c r="CH872" s="255"/>
      <c r="CI872" s="32"/>
      <c r="CK872" s="434"/>
      <c r="CM872" s="122"/>
      <c r="CN872" s="255"/>
      <c r="CO872" s="255"/>
      <c r="CP872" s="255"/>
      <c r="CQ872" s="739"/>
      <c r="CR872" s="255"/>
      <c r="CS872" s="434"/>
      <c r="CT872" s="255"/>
      <c r="CU872" s="255"/>
      <c r="CV872" s="255"/>
      <c r="CW872" s="10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  <c r="DX872" s="255"/>
      <c r="DY872" s="255"/>
      <c r="DZ872" s="255"/>
      <c r="EA872" s="255"/>
      <c r="EB872" s="255"/>
      <c r="EC872" s="255"/>
      <c r="ED872" s="255"/>
      <c r="EE872" s="255"/>
      <c r="EF872" s="255"/>
      <c r="EG872" s="255"/>
      <c r="EH872" s="255"/>
      <c r="EI872" s="255"/>
      <c r="EJ872" s="255"/>
      <c r="EK872" s="255"/>
      <c r="EL872" s="255"/>
      <c r="EM872" s="255"/>
      <c r="EN872" s="255"/>
      <c r="EO872" s="255"/>
      <c r="EP872" s="255"/>
      <c r="EQ872" s="255"/>
      <c r="ER872" s="255"/>
      <c r="ES872" s="255"/>
      <c r="ET872" s="255"/>
      <c r="EU872" s="255"/>
      <c r="EV872" s="255"/>
      <c r="EW872" s="255"/>
      <c r="EX872" s="255"/>
      <c r="EY872" s="255"/>
      <c r="EZ872" s="255"/>
      <c r="FA872" s="255"/>
      <c r="FB872" s="255"/>
      <c r="FC872" s="255"/>
      <c r="FD872" s="255"/>
      <c r="FE872" s="255"/>
      <c r="FF872" s="255"/>
      <c r="FG872" s="255"/>
      <c r="FH872" s="241"/>
      <c r="FI872" s="436"/>
      <c r="FJ872" s="668"/>
      <c r="FK872" s="668"/>
      <c r="FL872" s="668"/>
      <c r="FM872" s="668"/>
      <c r="FN872" s="668"/>
      <c r="FO872" s="668"/>
      <c r="FP872" s="668"/>
      <c r="FQ872" s="668"/>
      <c r="FR872" s="668"/>
      <c r="FS872" s="433"/>
      <c r="FT872" s="433"/>
      <c r="FU872" s="433"/>
      <c r="FV872" s="433"/>
      <c r="FW872" s="433"/>
      <c r="FX872" s="433"/>
      <c r="FY872" s="433"/>
      <c r="FZ872" s="433"/>
      <c r="GA872" s="433"/>
      <c r="GB872" s="433"/>
      <c r="GC872" s="433"/>
      <c r="GD872" s="433"/>
      <c r="GE872" s="433"/>
      <c r="GF872" s="433"/>
      <c r="GG872" s="255"/>
      <c r="GH872" s="65"/>
      <c r="GI872" s="65"/>
      <c r="GJ872" s="65"/>
      <c r="GK872" s="65"/>
      <c r="GL872" s="65"/>
      <c r="GM872" s="65"/>
      <c r="GN872" s="65"/>
      <c r="GO872" s="65"/>
      <c r="GP872" s="65"/>
      <c r="GQ872" s="65"/>
      <c r="GR872" s="65"/>
      <c r="GS872" s="65"/>
      <c r="GT872" s="65"/>
      <c r="GU872" s="65"/>
      <c r="GV872" s="65"/>
      <c r="GW872" s="65"/>
      <c r="GX872" s="65"/>
      <c r="GY872" s="65"/>
      <c r="GZ872" s="65"/>
      <c r="HA872" s="65"/>
      <c r="HB872" s="65"/>
      <c r="HC872" s="65"/>
      <c r="HD872" s="65"/>
      <c r="HE872" s="65"/>
      <c r="HF872" s="65"/>
      <c r="HG872" s="65"/>
      <c r="HH872" s="65"/>
      <c r="HI872" s="436"/>
      <c r="HJ872" s="65"/>
      <c r="HK872" s="436"/>
      <c r="HL872" s="37"/>
      <c r="HM872" s="65"/>
      <c r="HN872" s="436"/>
      <c r="HO872" s="120"/>
      <c r="HP872" s="3"/>
      <c r="HQ872" s="436"/>
      <c r="HR872" s="8"/>
      <c r="HS872" s="31"/>
      <c r="HT872" s="3"/>
      <c r="HU872" s="3"/>
      <c r="HV872" s="3"/>
      <c r="HX872" s="432"/>
      <c r="HY872" s="27"/>
      <c r="HZ872" s="27"/>
      <c r="IA872" s="27"/>
      <c r="IB872" s="27"/>
      <c r="IC872" s="27"/>
      <c r="ID872" s="27"/>
      <c r="IE872" s="27"/>
      <c r="IF872" s="27"/>
      <c r="IG872" s="432"/>
      <c r="IH872" s="432"/>
      <c r="II872" s="432"/>
      <c r="IJ872" s="432"/>
      <c r="IK872" s="432"/>
      <c r="IL872" s="432"/>
      <c r="IM872" s="432"/>
      <c r="IN872" s="432"/>
      <c r="IO872" s="432"/>
      <c r="IP872" s="432"/>
      <c r="IQ872" s="432"/>
      <c r="IR872" s="432"/>
      <c r="IS872" s="432"/>
      <c r="IT872" s="432"/>
      <c r="IU872" s="432"/>
      <c r="IV872" s="432"/>
      <c r="IW872" s="432"/>
      <c r="IX872" s="432"/>
      <c r="IY872" s="432"/>
      <c r="IZ872" s="432"/>
      <c r="JA872" s="432"/>
      <c r="JB872" s="432"/>
      <c r="JC872" s="432"/>
      <c r="JD872" s="432"/>
      <c r="JE872" s="432"/>
      <c r="JF872" s="432"/>
      <c r="JG872" s="432"/>
      <c r="JH872" s="432"/>
      <c r="JI872" s="432"/>
      <c r="JJ872" s="432"/>
      <c r="JK872" s="432"/>
      <c r="JL872" s="432"/>
      <c r="JM872" s="432"/>
      <c r="JN872" s="432"/>
      <c r="JO872" s="432"/>
      <c r="JP872" s="432"/>
      <c r="JQ872" s="432"/>
      <c r="JR872" s="432"/>
      <c r="JS872" s="432"/>
      <c r="JT872" s="432"/>
      <c r="JU872" s="432"/>
    </row>
    <row r="873" spans="1:281" s="40" customFormat="1" ht="15" hidden="1" customHeight="1" x14ac:dyDescent="0.25">
      <c r="A873" s="432"/>
      <c r="B873" s="31"/>
      <c r="C873" s="31"/>
      <c r="D873" s="3"/>
      <c r="E873" s="31"/>
      <c r="F873" s="3"/>
      <c r="G873" s="122"/>
      <c r="I873" s="31"/>
      <c r="K873" s="9"/>
      <c r="M873" s="3"/>
      <c r="N873" s="41"/>
      <c r="P873" s="31"/>
      <c r="Q873" s="27"/>
      <c r="R873" s="31"/>
      <c r="T873" s="21"/>
      <c r="U873" s="21"/>
      <c r="V873" s="83"/>
      <c r="W873" s="83"/>
      <c r="X873" s="21"/>
      <c r="Y873" s="83"/>
      <c r="Z873" s="83"/>
      <c r="AA873" s="21"/>
      <c r="AB873" s="83"/>
      <c r="AC873" s="83"/>
      <c r="AD873" s="21"/>
      <c r="AE873" s="83"/>
      <c r="AF873" s="83"/>
      <c r="AG873" s="21"/>
      <c r="AH873" s="83"/>
      <c r="AI873" s="83"/>
      <c r="AJ873" s="21"/>
      <c r="AK873" s="83"/>
      <c r="AL873" s="83"/>
      <c r="AM873" s="21"/>
      <c r="AN873" s="83"/>
      <c r="AO873" s="83"/>
      <c r="AP873" s="21"/>
      <c r="AQ873" s="83"/>
      <c r="AR873" s="83"/>
      <c r="AS873" s="21"/>
      <c r="AT873" s="3"/>
      <c r="AU873" s="3"/>
      <c r="AV873" s="31"/>
      <c r="AW873" s="3"/>
      <c r="AX873" s="129"/>
      <c r="AY873" s="90"/>
      <c r="AZ873" s="6"/>
      <c r="BA873" s="10"/>
      <c r="BB873" s="10"/>
      <c r="BC873" s="6"/>
      <c r="BD873" s="10"/>
      <c r="BE873" s="10"/>
      <c r="BF873" s="122"/>
      <c r="BG873" s="10"/>
      <c r="BH873" s="32"/>
      <c r="BI873" s="129"/>
      <c r="BJ873" s="10"/>
      <c r="BK873" s="32"/>
      <c r="BL873" s="129"/>
      <c r="BM873" s="10"/>
      <c r="BN873" s="32"/>
      <c r="BO873" s="122"/>
      <c r="BP873" s="133"/>
      <c r="BQ873" s="12"/>
      <c r="BR873" s="3"/>
      <c r="BS873" s="3"/>
      <c r="BU873" s="122"/>
      <c r="BV873" s="3"/>
      <c r="BW873" s="31"/>
      <c r="BX873" s="122"/>
      <c r="BY873" s="3"/>
      <c r="CA873" s="122"/>
      <c r="CB873" s="3"/>
      <c r="CD873" s="122"/>
      <c r="CF873" s="32"/>
      <c r="CH873" s="255"/>
      <c r="CI873" s="32"/>
      <c r="CK873" s="434"/>
      <c r="CM873" s="122"/>
      <c r="CN873" s="255"/>
      <c r="CO873" s="255"/>
      <c r="CP873" s="255"/>
      <c r="CQ873" s="739"/>
      <c r="CR873" s="255"/>
      <c r="CS873" s="434"/>
      <c r="CT873" s="255"/>
      <c r="CU873" s="255"/>
      <c r="CV873" s="255"/>
      <c r="CW873" s="10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  <c r="DW873" s="255"/>
      <c r="DX873" s="255"/>
      <c r="DY873" s="255"/>
      <c r="DZ873" s="255"/>
      <c r="EA873" s="255"/>
      <c r="EB873" s="255"/>
      <c r="EC873" s="255"/>
      <c r="ED873" s="255"/>
      <c r="EE873" s="255"/>
      <c r="EF873" s="255"/>
      <c r="EG873" s="255"/>
      <c r="EH873" s="255"/>
      <c r="EI873" s="255"/>
      <c r="EJ873" s="255"/>
      <c r="EK873" s="255"/>
      <c r="EL873" s="255"/>
      <c r="EM873" s="255"/>
      <c r="EN873" s="255"/>
      <c r="EO873" s="255"/>
      <c r="EP873" s="255"/>
      <c r="EQ873" s="255"/>
      <c r="ER873" s="255"/>
      <c r="ES873" s="255"/>
      <c r="ET873" s="255"/>
      <c r="EU873" s="255"/>
      <c r="EV873" s="255"/>
      <c r="EW873" s="255"/>
      <c r="EX873" s="255"/>
      <c r="EY873" s="255"/>
      <c r="EZ873" s="255"/>
      <c r="FA873" s="255"/>
      <c r="FB873" s="255"/>
      <c r="FC873" s="255"/>
      <c r="FD873" s="255"/>
      <c r="FE873" s="255"/>
      <c r="FF873" s="255"/>
      <c r="FG873" s="255"/>
      <c r="FH873" s="241"/>
      <c r="FI873" s="436"/>
      <c r="FJ873" s="668"/>
      <c r="FK873" s="668"/>
      <c r="FL873" s="668"/>
      <c r="FM873" s="668"/>
      <c r="FN873" s="668"/>
      <c r="FO873" s="668"/>
      <c r="FP873" s="668"/>
      <c r="FQ873" s="668"/>
      <c r="FR873" s="668"/>
      <c r="FS873" s="433"/>
      <c r="FT873" s="433"/>
      <c r="FU873" s="433"/>
      <c r="FV873" s="433"/>
      <c r="FW873" s="433"/>
      <c r="FX873" s="433"/>
      <c r="FY873" s="433"/>
      <c r="FZ873" s="433"/>
      <c r="GA873" s="433"/>
      <c r="GB873" s="433"/>
      <c r="GC873" s="433"/>
      <c r="GD873" s="433"/>
      <c r="GE873" s="433"/>
      <c r="GF873" s="433"/>
      <c r="GG873" s="255"/>
      <c r="GH873" s="65"/>
      <c r="GI873" s="65"/>
      <c r="GJ873" s="65"/>
      <c r="GK873" s="65"/>
      <c r="GL873" s="65"/>
      <c r="GM873" s="65"/>
      <c r="GN873" s="65"/>
      <c r="GO873" s="65"/>
      <c r="GP873" s="65"/>
      <c r="GQ873" s="65"/>
      <c r="GR873" s="65"/>
      <c r="GS873" s="65"/>
      <c r="GT873" s="65"/>
      <c r="GU873" s="65"/>
      <c r="GV873" s="65"/>
      <c r="GW873" s="65"/>
      <c r="GX873" s="65"/>
      <c r="GY873" s="65"/>
      <c r="GZ873" s="65"/>
      <c r="HA873" s="65"/>
      <c r="HB873" s="65"/>
      <c r="HC873" s="65"/>
      <c r="HD873" s="65"/>
      <c r="HE873" s="65"/>
      <c r="HF873" s="65"/>
      <c r="HG873" s="65"/>
      <c r="HH873" s="65"/>
      <c r="HI873" s="436"/>
      <c r="HJ873" s="65"/>
      <c r="HK873" s="436"/>
      <c r="HL873" s="37"/>
      <c r="HM873" s="65"/>
      <c r="HN873" s="436"/>
      <c r="HO873" s="120"/>
      <c r="HP873" s="3"/>
      <c r="HQ873" s="436"/>
      <c r="HR873" s="8"/>
      <c r="HS873" s="31"/>
      <c r="HT873" s="3"/>
      <c r="HU873" s="3"/>
      <c r="HV873" s="3"/>
      <c r="HX873" s="432"/>
      <c r="HY873" s="27"/>
      <c r="HZ873" s="27"/>
      <c r="IA873" s="27"/>
      <c r="IB873" s="27"/>
      <c r="IC873" s="27"/>
      <c r="ID873" s="27"/>
      <c r="IE873" s="27"/>
      <c r="IF873" s="27"/>
      <c r="IG873" s="432"/>
      <c r="IH873" s="432"/>
      <c r="II873" s="432"/>
      <c r="IJ873" s="432"/>
      <c r="IK873" s="432"/>
      <c r="IL873" s="432"/>
      <c r="IM873" s="432"/>
      <c r="IN873" s="432"/>
      <c r="IO873" s="432"/>
      <c r="IP873" s="432"/>
      <c r="IQ873" s="432"/>
      <c r="IR873" s="432"/>
      <c r="IS873" s="432"/>
      <c r="IT873" s="432"/>
      <c r="IU873" s="432"/>
      <c r="IV873" s="432"/>
      <c r="IW873" s="432"/>
      <c r="IX873" s="432"/>
      <c r="IY873" s="432"/>
      <c r="IZ873" s="432"/>
      <c r="JA873" s="432"/>
      <c r="JB873" s="432"/>
      <c r="JC873" s="432"/>
      <c r="JD873" s="432"/>
      <c r="JE873" s="432"/>
      <c r="JF873" s="432"/>
      <c r="JG873" s="432"/>
      <c r="JH873" s="432"/>
      <c r="JI873" s="432"/>
      <c r="JJ873" s="432"/>
      <c r="JK873" s="432"/>
      <c r="JL873" s="432"/>
      <c r="JM873" s="432"/>
      <c r="JN873" s="432"/>
      <c r="JO873" s="432"/>
      <c r="JP873" s="432"/>
      <c r="JQ873" s="432"/>
      <c r="JR873" s="432"/>
      <c r="JS873" s="432"/>
      <c r="JT873" s="432"/>
      <c r="JU873" s="432"/>
    </row>
    <row r="874" spans="1:281" s="40" customFormat="1" ht="15" hidden="1" customHeight="1" x14ac:dyDescent="0.25">
      <c r="A874" s="432"/>
      <c r="B874" s="31"/>
      <c r="C874" s="31"/>
      <c r="D874" s="3"/>
      <c r="E874" s="31"/>
      <c r="F874" s="3"/>
      <c r="G874" s="122"/>
      <c r="I874" s="31"/>
      <c r="K874" s="9"/>
      <c r="M874" s="3"/>
      <c r="N874" s="41"/>
      <c r="P874" s="31"/>
      <c r="Q874" s="27"/>
      <c r="R874" s="31"/>
      <c r="T874" s="21"/>
      <c r="U874" s="21"/>
      <c r="V874" s="83"/>
      <c r="W874" s="83"/>
      <c r="X874" s="21"/>
      <c r="Y874" s="83"/>
      <c r="Z874" s="83"/>
      <c r="AA874" s="21"/>
      <c r="AB874" s="83"/>
      <c r="AC874" s="83"/>
      <c r="AD874" s="21"/>
      <c r="AE874" s="83"/>
      <c r="AF874" s="83"/>
      <c r="AG874" s="21"/>
      <c r="AH874" s="83"/>
      <c r="AI874" s="83"/>
      <c r="AJ874" s="21"/>
      <c r="AK874" s="83"/>
      <c r="AL874" s="83"/>
      <c r="AM874" s="21"/>
      <c r="AN874" s="83"/>
      <c r="AO874" s="83"/>
      <c r="AP874" s="21"/>
      <c r="AQ874" s="83"/>
      <c r="AR874" s="83"/>
      <c r="AS874" s="21"/>
      <c r="AT874" s="3"/>
      <c r="AU874" s="3"/>
      <c r="AV874" s="31"/>
      <c r="AW874" s="3"/>
      <c r="AX874" s="129"/>
      <c r="AY874" s="90"/>
      <c r="AZ874" s="6"/>
      <c r="BA874" s="10"/>
      <c r="BB874" s="10"/>
      <c r="BC874" s="6"/>
      <c r="BD874" s="10"/>
      <c r="BE874" s="10"/>
      <c r="BF874" s="122"/>
      <c r="BG874" s="10"/>
      <c r="BH874" s="32"/>
      <c r="BI874" s="129"/>
      <c r="BJ874" s="10"/>
      <c r="BK874" s="32"/>
      <c r="BL874" s="129"/>
      <c r="BM874" s="10"/>
      <c r="BN874" s="32"/>
      <c r="BO874" s="122"/>
      <c r="BP874" s="133"/>
      <c r="BQ874" s="12"/>
      <c r="BR874" s="3"/>
      <c r="BS874" s="3"/>
      <c r="BU874" s="122"/>
      <c r="BV874" s="3"/>
      <c r="BW874" s="31"/>
      <c r="BX874" s="122"/>
      <c r="BY874" s="3"/>
      <c r="CA874" s="122"/>
      <c r="CB874" s="3"/>
      <c r="CD874" s="122"/>
      <c r="CF874" s="32"/>
      <c r="CH874" s="255"/>
      <c r="CI874" s="32"/>
      <c r="CK874" s="434"/>
      <c r="CM874" s="122"/>
      <c r="CN874" s="255"/>
      <c r="CO874" s="255"/>
      <c r="CP874" s="255"/>
      <c r="CQ874" s="739"/>
      <c r="CR874" s="255"/>
      <c r="CS874" s="434"/>
      <c r="CT874" s="255"/>
      <c r="CU874" s="255"/>
      <c r="CV874" s="255"/>
      <c r="CW874" s="10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  <c r="DW874" s="255"/>
      <c r="DX874" s="255"/>
      <c r="DY874" s="255"/>
      <c r="DZ874" s="255"/>
      <c r="EA874" s="255"/>
      <c r="EB874" s="255"/>
      <c r="EC874" s="255"/>
      <c r="ED874" s="255"/>
      <c r="EE874" s="255"/>
      <c r="EF874" s="255"/>
      <c r="EG874" s="255"/>
      <c r="EH874" s="255"/>
      <c r="EI874" s="255"/>
      <c r="EJ874" s="255"/>
      <c r="EK874" s="255"/>
      <c r="EL874" s="255"/>
      <c r="EM874" s="255"/>
      <c r="EN874" s="255"/>
      <c r="EO874" s="255"/>
      <c r="EP874" s="255"/>
      <c r="EQ874" s="255"/>
      <c r="ER874" s="255"/>
      <c r="ES874" s="255"/>
      <c r="ET874" s="255"/>
      <c r="EU874" s="255"/>
      <c r="EV874" s="255"/>
      <c r="EW874" s="255"/>
      <c r="EX874" s="255"/>
      <c r="EY874" s="255"/>
      <c r="EZ874" s="255"/>
      <c r="FA874" s="255"/>
      <c r="FB874" s="255"/>
      <c r="FC874" s="255"/>
      <c r="FD874" s="255"/>
      <c r="FE874" s="255"/>
      <c r="FF874" s="255"/>
      <c r="FG874" s="255"/>
      <c r="FH874" s="241"/>
      <c r="FI874" s="436"/>
      <c r="FJ874" s="668"/>
      <c r="FK874" s="668"/>
      <c r="FL874" s="668"/>
      <c r="FM874" s="668"/>
      <c r="FN874" s="668"/>
      <c r="FO874" s="668"/>
      <c r="FP874" s="668"/>
      <c r="FQ874" s="668"/>
      <c r="FR874" s="668"/>
      <c r="FS874" s="433"/>
      <c r="FT874" s="433"/>
      <c r="FU874" s="433"/>
      <c r="FV874" s="433"/>
      <c r="FW874" s="433"/>
      <c r="FX874" s="433"/>
      <c r="FY874" s="433"/>
      <c r="FZ874" s="433"/>
      <c r="GA874" s="433"/>
      <c r="GB874" s="433"/>
      <c r="GC874" s="433"/>
      <c r="GD874" s="433"/>
      <c r="GE874" s="433"/>
      <c r="GF874" s="433"/>
      <c r="GG874" s="25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436"/>
      <c r="HJ874" s="65"/>
      <c r="HK874" s="436"/>
      <c r="HL874" s="37"/>
      <c r="HM874" s="65"/>
      <c r="HN874" s="436"/>
      <c r="HO874" s="120"/>
      <c r="HP874" s="3"/>
      <c r="HQ874" s="436"/>
      <c r="HR874" s="8"/>
      <c r="HS874" s="31"/>
      <c r="HT874" s="3"/>
      <c r="HU874" s="3"/>
      <c r="HV874" s="3"/>
      <c r="HX874" s="432"/>
      <c r="HY874" s="27"/>
      <c r="HZ874" s="27"/>
      <c r="IA874" s="27"/>
      <c r="IB874" s="27"/>
      <c r="IC874" s="27"/>
      <c r="ID874" s="27"/>
      <c r="IE874" s="27"/>
      <c r="IF874" s="27"/>
      <c r="IG874" s="432"/>
      <c r="IH874" s="432"/>
      <c r="II874" s="432"/>
      <c r="IJ874" s="432"/>
      <c r="IK874" s="432"/>
      <c r="IL874" s="432"/>
      <c r="IM874" s="432"/>
      <c r="IN874" s="432"/>
      <c r="IO874" s="432"/>
      <c r="IP874" s="432"/>
      <c r="IQ874" s="432"/>
      <c r="IR874" s="432"/>
      <c r="IS874" s="432"/>
      <c r="IT874" s="432"/>
      <c r="IU874" s="432"/>
      <c r="IV874" s="432"/>
      <c r="IW874" s="432"/>
      <c r="IX874" s="432"/>
      <c r="IY874" s="432"/>
      <c r="IZ874" s="432"/>
      <c r="JA874" s="432"/>
      <c r="JB874" s="432"/>
      <c r="JC874" s="432"/>
      <c r="JD874" s="432"/>
      <c r="JE874" s="432"/>
      <c r="JF874" s="432"/>
      <c r="JG874" s="432"/>
      <c r="JH874" s="432"/>
      <c r="JI874" s="432"/>
      <c r="JJ874" s="432"/>
      <c r="JK874" s="432"/>
      <c r="JL874" s="432"/>
      <c r="JM874" s="432"/>
      <c r="JN874" s="432"/>
      <c r="JO874" s="432"/>
      <c r="JP874" s="432"/>
      <c r="JQ874" s="432"/>
      <c r="JR874" s="432"/>
      <c r="JS874" s="432"/>
      <c r="JT874" s="432"/>
      <c r="JU874" s="432"/>
    </row>
    <row r="875" spans="1:281" s="40" customFormat="1" ht="15" hidden="1" customHeight="1" x14ac:dyDescent="0.25">
      <c r="A875" s="432"/>
      <c r="B875" s="31"/>
      <c r="C875" s="31"/>
      <c r="D875" s="3"/>
      <c r="E875" s="31"/>
      <c r="F875" s="3"/>
      <c r="G875" s="122"/>
      <c r="I875" s="31"/>
      <c r="K875" s="9"/>
      <c r="M875" s="3"/>
      <c r="N875" s="41"/>
      <c r="P875" s="31"/>
      <c r="Q875" s="27"/>
      <c r="R875" s="31"/>
      <c r="T875" s="21"/>
      <c r="U875" s="21"/>
      <c r="V875" s="83"/>
      <c r="W875" s="83"/>
      <c r="X875" s="21"/>
      <c r="Y875" s="83"/>
      <c r="Z875" s="83"/>
      <c r="AA875" s="21"/>
      <c r="AB875" s="83"/>
      <c r="AC875" s="83"/>
      <c r="AD875" s="21"/>
      <c r="AE875" s="83"/>
      <c r="AF875" s="83"/>
      <c r="AG875" s="21"/>
      <c r="AH875" s="83"/>
      <c r="AI875" s="83"/>
      <c r="AJ875" s="21"/>
      <c r="AK875" s="83"/>
      <c r="AL875" s="83"/>
      <c r="AM875" s="21"/>
      <c r="AN875" s="83"/>
      <c r="AO875" s="83"/>
      <c r="AP875" s="21"/>
      <c r="AQ875" s="83"/>
      <c r="AR875" s="83"/>
      <c r="AS875" s="21"/>
      <c r="AT875" s="3"/>
      <c r="AU875" s="3"/>
      <c r="AV875" s="31"/>
      <c r="AW875" s="3"/>
      <c r="AX875" s="129"/>
      <c r="AY875" s="90"/>
      <c r="AZ875" s="6"/>
      <c r="BA875" s="10"/>
      <c r="BB875" s="10"/>
      <c r="BC875" s="6"/>
      <c r="BD875" s="10"/>
      <c r="BE875" s="10"/>
      <c r="BF875" s="122"/>
      <c r="BG875" s="10"/>
      <c r="BH875" s="32"/>
      <c r="BI875" s="129"/>
      <c r="BJ875" s="10"/>
      <c r="BK875" s="32"/>
      <c r="BL875" s="129"/>
      <c r="BM875" s="10"/>
      <c r="BN875" s="32"/>
      <c r="BO875" s="122"/>
      <c r="BP875" s="133"/>
      <c r="BQ875" s="12"/>
      <c r="BR875" s="3"/>
      <c r="BS875" s="3"/>
      <c r="BU875" s="122"/>
      <c r="BV875" s="3"/>
      <c r="BW875" s="31"/>
      <c r="BX875" s="122"/>
      <c r="BY875" s="3"/>
      <c r="CA875" s="122"/>
      <c r="CB875" s="3"/>
      <c r="CD875" s="122"/>
      <c r="CF875" s="32"/>
      <c r="CH875" s="255"/>
      <c r="CI875" s="32"/>
      <c r="CK875" s="434"/>
      <c r="CM875" s="122"/>
      <c r="CN875" s="255"/>
      <c r="CO875" s="255"/>
      <c r="CP875" s="255"/>
      <c r="CQ875" s="739"/>
      <c r="CR875" s="255"/>
      <c r="CS875" s="434"/>
      <c r="CT875" s="255"/>
      <c r="CU875" s="255"/>
      <c r="CV875" s="255"/>
      <c r="CW875" s="10"/>
      <c r="CX875" s="255"/>
      <c r="CY875" s="255"/>
      <c r="CZ875" s="255"/>
      <c r="DA875" s="255"/>
      <c r="DB875" s="255"/>
      <c r="DC875" s="255"/>
      <c r="DD875" s="255"/>
      <c r="DE875" s="255"/>
      <c r="DF875" s="255"/>
      <c r="DG875" s="255"/>
      <c r="DH875" s="255"/>
      <c r="DI875" s="255"/>
      <c r="DJ875" s="255"/>
      <c r="DK875" s="255"/>
      <c r="DL875" s="255"/>
      <c r="DM875" s="255"/>
      <c r="DN875" s="255"/>
      <c r="DO875" s="255"/>
      <c r="DP875" s="255"/>
      <c r="DQ875" s="255"/>
      <c r="DR875" s="255"/>
      <c r="DS875" s="255"/>
      <c r="DT875" s="255"/>
      <c r="DU875" s="255"/>
      <c r="DV875" s="255"/>
      <c r="DW875" s="255"/>
      <c r="DX875" s="255"/>
      <c r="DY875" s="255"/>
      <c r="DZ875" s="255"/>
      <c r="EA875" s="255"/>
      <c r="EB875" s="255"/>
      <c r="EC875" s="255"/>
      <c r="ED875" s="255"/>
      <c r="EE875" s="255"/>
      <c r="EF875" s="255"/>
      <c r="EG875" s="255"/>
      <c r="EH875" s="255"/>
      <c r="EI875" s="255"/>
      <c r="EJ875" s="255"/>
      <c r="EK875" s="255"/>
      <c r="EL875" s="255"/>
      <c r="EM875" s="255"/>
      <c r="EN875" s="255"/>
      <c r="EO875" s="255"/>
      <c r="EP875" s="255"/>
      <c r="EQ875" s="255"/>
      <c r="ER875" s="255"/>
      <c r="ES875" s="255"/>
      <c r="ET875" s="255"/>
      <c r="EU875" s="255"/>
      <c r="EV875" s="255"/>
      <c r="EW875" s="255"/>
      <c r="EX875" s="255"/>
      <c r="EY875" s="255"/>
      <c r="EZ875" s="255"/>
      <c r="FA875" s="255"/>
      <c r="FB875" s="255"/>
      <c r="FC875" s="255"/>
      <c r="FD875" s="255"/>
      <c r="FE875" s="255"/>
      <c r="FF875" s="255"/>
      <c r="FG875" s="255"/>
      <c r="FH875" s="241"/>
      <c r="FI875" s="436"/>
      <c r="FJ875" s="668"/>
      <c r="FK875" s="668"/>
      <c r="FL875" s="668"/>
      <c r="FM875" s="668"/>
      <c r="FN875" s="668"/>
      <c r="FO875" s="668"/>
      <c r="FP875" s="668"/>
      <c r="FQ875" s="668"/>
      <c r="FR875" s="668"/>
      <c r="FS875" s="433"/>
      <c r="FT875" s="433"/>
      <c r="FU875" s="433"/>
      <c r="FV875" s="433"/>
      <c r="FW875" s="433"/>
      <c r="FX875" s="433"/>
      <c r="FY875" s="433"/>
      <c r="FZ875" s="433"/>
      <c r="GA875" s="433"/>
      <c r="GB875" s="433"/>
      <c r="GC875" s="433"/>
      <c r="GD875" s="433"/>
      <c r="GE875" s="433"/>
      <c r="GF875" s="433"/>
      <c r="GG875" s="255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436"/>
      <c r="HJ875" s="65"/>
      <c r="HK875" s="436"/>
      <c r="HL875" s="37"/>
      <c r="HM875" s="65"/>
      <c r="HN875" s="436"/>
      <c r="HO875" s="120"/>
      <c r="HP875" s="3"/>
      <c r="HQ875" s="436"/>
      <c r="HR875" s="8"/>
      <c r="HS875" s="31"/>
      <c r="HT875" s="3"/>
      <c r="HU875" s="3"/>
      <c r="HV875" s="3"/>
      <c r="HX875" s="432"/>
      <c r="HY875" s="27"/>
      <c r="HZ875" s="27"/>
      <c r="IA875" s="27"/>
      <c r="IB875" s="27"/>
      <c r="IC875" s="27"/>
      <c r="ID875" s="27"/>
      <c r="IE875" s="27"/>
      <c r="IF875" s="27"/>
      <c r="IG875" s="432"/>
      <c r="IH875" s="432"/>
      <c r="II875" s="432"/>
      <c r="IJ875" s="432"/>
      <c r="IK875" s="432"/>
      <c r="IL875" s="432"/>
      <c r="IM875" s="432"/>
      <c r="IN875" s="432"/>
      <c r="IO875" s="432"/>
      <c r="IP875" s="432"/>
      <c r="IQ875" s="432"/>
      <c r="IR875" s="432"/>
      <c r="IS875" s="432"/>
      <c r="IT875" s="432"/>
      <c r="IU875" s="432"/>
      <c r="IV875" s="432"/>
      <c r="IW875" s="432"/>
      <c r="IX875" s="432"/>
      <c r="IY875" s="432"/>
      <c r="IZ875" s="432"/>
      <c r="JA875" s="432"/>
      <c r="JB875" s="432"/>
      <c r="JC875" s="432"/>
      <c r="JD875" s="432"/>
      <c r="JE875" s="432"/>
      <c r="JF875" s="432"/>
      <c r="JG875" s="432"/>
      <c r="JH875" s="432"/>
      <c r="JI875" s="432"/>
      <c r="JJ875" s="432"/>
      <c r="JK875" s="432"/>
      <c r="JL875" s="432"/>
      <c r="JM875" s="432"/>
      <c r="JN875" s="432"/>
      <c r="JO875" s="432"/>
      <c r="JP875" s="432"/>
      <c r="JQ875" s="432"/>
      <c r="JR875" s="432"/>
      <c r="JS875" s="432"/>
      <c r="JT875" s="432"/>
      <c r="JU875" s="432"/>
    </row>
    <row r="876" spans="1:281" s="40" customFormat="1" ht="15" hidden="1" customHeight="1" x14ac:dyDescent="0.25">
      <c r="A876" s="432"/>
      <c r="B876" s="31"/>
      <c r="C876" s="31"/>
      <c r="D876" s="3"/>
      <c r="E876" s="31"/>
      <c r="F876" s="3"/>
      <c r="G876" s="122"/>
      <c r="I876" s="31"/>
      <c r="K876" s="9"/>
      <c r="M876" s="3"/>
      <c r="N876" s="41"/>
      <c r="P876" s="31"/>
      <c r="Q876" s="27"/>
      <c r="R876" s="31"/>
      <c r="T876" s="21"/>
      <c r="U876" s="21"/>
      <c r="V876" s="83"/>
      <c r="W876" s="83"/>
      <c r="X876" s="21"/>
      <c r="Y876" s="83"/>
      <c r="Z876" s="83"/>
      <c r="AA876" s="21"/>
      <c r="AB876" s="83"/>
      <c r="AC876" s="83"/>
      <c r="AD876" s="21"/>
      <c r="AE876" s="83"/>
      <c r="AF876" s="83"/>
      <c r="AG876" s="21"/>
      <c r="AH876" s="83"/>
      <c r="AI876" s="83"/>
      <c r="AJ876" s="21"/>
      <c r="AK876" s="83"/>
      <c r="AL876" s="83"/>
      <c r="AM876" s="21"/>
      <c r="AN876" s="83"/>
      <c r="AO876" s="83"/>
      <c r="AP876" s="21"/>
      <c r="AQ876" s="83"/>
      <c r="AR876" s="83"/>
      <c r="AS876" s="21"/>
      <c r="AT876" s="3"/>
      <c r="AU876" s="3"/>
      <c r="AV876" s="31"/>
      <c r="AW876" s="3"/>
      <c r="AX876" s="129"/>
      <c r="AY876" s="90"/>
      <c r="AZ876" s="6"/>
      <c r="BA876" s="10"/>
      <c r="BB876" s="10"/>
      <c r="BC876" s="6"/>
      <c r="BD876" s="10"/>
      <c r="BE876" s="10"/>
      <c r="BF876" s="122"/>
      <c r="BG876" s="10"/>
      <c r="BH876" s="32"/>
      <c r="BI876" s="129"/>
      <c r="BJ876" s="10"/>
      <c r="BK876" s="32"/>
      <c r="BL876" s="129"/>
      <c r="BM876" s="10"/>
      <c r="BN876" s="32"/>
      <c r="BO876" s="122"/>
      <c r="BP876" s="133"/>
      <c r="BQ876" s="12"/>
      <c r="BR876" s="3"/>
      <c r="BS876" s="3"/>
      <c r="BU876" s="122"/>
      <c r="BV876" s="3"/>
      <c r="BW876" s="31"/>
      <c r="BX876" s="122"/>
      <c r="BY876" s="3"/>
      <c r="CA876" s="122"/>
      <c r="CB876" s="3"/>
      <c r="CD876" s="122"/>
      <c r="CF876" s="32"/>
      <c r="CH876" s="255"/>
      <c r="CI876" s="32"/>
      <c r="CK876" s="434"/>
      <c r="CM876" s="122"/>
      <c r="CN876" s="255"/>
      <c r="CO876" s="255"/>
      <c r="CP876" s="255"/>
      <c r="CQ876" s="739"/>
      <c r="CR876" s="255"/>
      <c r="CS876" s="434"/>
      <c r="CT876" s="255"/>
      <c r="CU876" s="255"/>
      <c r="CV876" s="255"/>
      <c r="CW876" s="10"/>
      <c r="CX876" s="255"/>
      <c r="CY876" s="255"/>
      <c r="CZ876" s="255"/>
      <c r="DA876" s="255"/>
      <c r="DB876" s="255"/>
      <c r="DC876" s="255"/>
      <c r="DD876" s="255"/>
      <c r="DE876" s="255"/>
      <c r="DF876" s="255"/>
      <c r="DG876" s="255"/>
      <c r="DH876" s="255"/>
      <c r="DI876" s="255"/>
      <c r="DJ876" s="255"/>
      <c r="DK876" s="255"/>
      <c r="DL876" s="255"/>
      <c r="DM876" s="255"/>
      <c r="DN876" s="255"/>
      <c r="DO876" s="255"/>
      <c r="DP876" s="255"/>
      <c r="DQ876" s="255"/>
      <c r="DR876" s="255"/>
      <c r="DS876" s="255"/>
      <c r="DT876" s="255"/>
      <c r="DU876" s="255"/>
      <c r="DV876" s="255"/>
      <c r="DW876" s="255"/>
      <c r="DX876" s="255"/>
      <c r="DY876" s="255"/>
      <c r="DZ876" s="255"/>
      <c r="EA876" s="255"/>
      <c r="EB876" s="255"/>
      <c r="EC876" s="255"/>
      <c r="ED876" s="255"/>
      <c r="EE876" s="255"/>
      <c r="EF876" s="255"/>
      <c r="EG876" s="255"/>
      <c r="EH876" s="255"/>
      <c r="EI876" s="255"/>
      <c r="EJ876" s="255"/>
      <c r="EK876" s="255"/>
      <c r="EL876" s="255"/>
      <c r="EM876" s="255"/>
      <c r="EN876" s="255"/>
      <c r="EO876" s="255"/>
      <c r="EP876" s="255"/>
      <c r="EQ876" s="255"/>
      <c r="ER876" s="255"/>
      <c r="ES876" s="255"/>
      <c r="ET876" s="255"/>
      <c r="EU876" s="255"/>
      <c r="EV876" s="255"/>
      <c r="EW876" s="255"/>
      <c r="EX876" s="255"/>
      <c r="EY876" s="255"/>
      <c r="EZ876" s="255"/>
      <c r="FA876" s="255"/>
      <c r="FB876" s="255"/>
      <c r="FC876" s="255"/>
      <c r="FD876" s="255"/>
      <c r="FE876" s="255"/>
      <c r="FF876" s="255"/>
      <c r="FG876" s="255"/>
      <c r="FH876" s="241"/>
      <c r="FI876" s="436"/>
      <c r="FJ876" s="668"/>
      <c r="FK876" s="668"/>
      <c r="FL876" s="668"/>
      <c r="FM876" s="668"/>
      <c r="FN876" s="668"/>
      <c r="FO876" s="668"/>
      <c r="FP876" s="668"/>
      <c r="FQ876" s="668"/>
      <c r="FR876" s="668"/>
      <c r="FS876" s="433"/>
      <c r="FT876" s="433"/>
      <c r="FU876" s="433"/>
      <c r="FV876" s="433"/>
      <c r="FW876" s="433"/>
      <c r="FX876" s="433"/>
      <c r="FY876" s="433"/>
      <c r="FZ876" s="433"/>
      <c r="GA876" s="433"/>
      <c r="GB876" s="433"/>
      <c r="GC876" s="433"/>
      <c r="GD876" s="433"/>
      <c r="GE876" s="433"/>
      <c r="GF876" s="433"/>
      <c r="GG876" s="255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436"/>
      <c r="HJ876" s="65"/>
      <c r="HK876" s="436"/>
      <c r="HL876" s="37"/>
      <c r="HM876" s="65"/>
      <c r="HN876" s="436"/>
      <c r="HO876" s="120"/>
      <c r="HP876" s="3"/>
      <c r="HQ876" s="436"/>
      <c r="HR876" s="8"/>
      <c r="HS876" s="31"/>
      <c r="HT876" s="3"/>
      <c r="HU876" s="3"/>
      <c r="HV876" s="3"/>
      <c r="HX876" s="432"/>
      <c r="HY876" s="27"/>
      <c r="HZ876" s="27"/>
      <c r="IA876" s="27"/>
      <c r="IB876" s="27"/>
      <c r="IC876" s="27"/>
      <c r="ID876" s="27"/>
      <c r="IE876" s="27"/>
      <c r="IF876" s="27"/>
      <c r="IG876" s="432"/>
      <c r="IH876" s="432"/>
      <c r="II876" s="432"/>
      <c r="IJ876" s="432"/>
      <c r="IK876" s="432"/>
      <c r="IL876" s="432"/>
      <c r="IM876" s="432"/>
      <c r="IN876" s="432"/>
      <c r="IO876" s="432"/>
      <c r="IP876" s="432"/>
      <c r="IQ876" s="432"/>
      <c r="IR876" s="432"/>
      <c r="IS876" s="432"/>
      <c r="IT876" s="432"/>
      <c r="IU876" s="432"/>
      <c r="IV876" s="432"/>
      <c r="IW876" s="432"/>
      <c r="IX876" s="432"/>
      <c r="IY876" s="432"/>
      <c r="IZ876" s="432"/>
      <c r="JA876" s="432"/>
      <c r="JB876" s="432"/>
      <c r="JC876" s="432"/>
      <c r="JD876" s="432"/>
      <c r="JE876" s="432"/>
      <c r="JF876" s="432"/>
      <c r="JG876" s="432"/>
      <c r="JH876" s="432"/>
      <c r="JI876" s="432"/>
      <c r="JJ876" s="432"/>
      <c r="JK876" s="432"/>
      <c r="JL876" s="432"/>
      <c r="JM876" s="432"/>
      <c r="JN876" s="432"/>
      <c r="JO876" s="432"/>
      <c r="JP876" s="432"/>
      <c r="JQ876" s="432"/>
      <c r="JR876" s="432"/>
      <c r="JS876" s="432"/>
      <c r="JT876" s="432"/>
      <c r="JU876" s="432"/>
    </row>
    <row r="877" spans="1:281" s="40" customFormat="1" ht="15" hidden="1" customHeight="1" x14ac:dyDescent="0.25">
      <c r="A877" s="432"/>
      <c r="B877" s="31"/>
      <c r="C877" s="31"/>
      <c r="D877" s="3"/>
      <c r="E877" s="31"/>
      <c r="F877" s="3"/>
      <c r="G877" s="122"/>
      <c r="I877" s="31"/>
      <c r="K877" s="9"/>
      <c r="M877" s="3"/>
      <c r="N877" s="41"/>
      <c r="P877" s="31"/>
      <c r="Q877" s="27"/>
      <c r="R877" s="31"/>
      <c r="T877" s="21"/>
      <c r="U877" s="21"/>
      <c r="V877" s="83"/>
      <c r="W877" s="83"/>
      <c r="X877" s="21"/>
      <c r="Y877" s="83"/>
      <c r="Z877" s="83"/>
      <c r="AA877" s="21"/>
      <c r="AB877" s="83"/>
      <c r="AC877" s="83"/>
      <c r="AD877" s="21"/>
      <c r="AE877" s="83"/>
      <c r="AF877" s="83"/>
      <c r="AG877" s="21"/>
      <c r="AH877" s="83"/>
      <c r="AI877" s="83"/>
      <c r="AJ877" s="21"/>
      <c r="AK877" s="83"/>
      <c r="AL877" s="83"/>
      <c r="AM877" s="21"/>
      <c r="AN877" s="83"/>
      <c r="AO877" s="83"/>
      <c r="AP877" s="21"/>
      <c r="AQ877" s="83"/>
      <c r="AR877" s="83"/>
      <c r="AS877" s="21"/>
      <c r="AT877" s="3"/>
      <c r="AU877" s="3"/>
      <c r="AV877" s="31"/>
      <c r="AW877" s="3"/>
      <c r="AX877" s="129"/>
      <c r="AY877" s="90"/>
      <c r="AZ877" s="6"/>
      <c r="BA877" s="10"/>
      <c r="BB877" s="10"/>
      <c r="BC877" s="6"/>
      <c r="BD877" s="10"/>
      <c r="BE877" s="10"/>
      <c r="BF877" s="122"/>
      <c r="BG877" s="10"/>
      <c r="BH877" s="32"/>
      <c r="BI877" s="129"/>
      <c r="BJ877" s="10"/>
      <c r="BK877" s="32"/>
      <c r="BL877" s="129"/>
      <c r="BM877" s="10"/>
      <c r="BN877" s="32"/>
      <c r="BO877" s="122"/>
      <c r="BP877" s="133"/>
      <c r="BQ877" s="12"/>
      <c r="BR877" s="3"/>
      <c r="BS877" s="3"/>
      <c r="BU877" s="122"/>
      <c r="BV877" s="3"/>
      <c r="BW877" s="31"/>
      <c r="BX877" s="122"/>
      <c r="BY877" s="3"/>
      <c r="CA877" s="122"/>
      <c r="CB877" s="3"/>
      <c r="CD877" s="122"/>
      <c r="CF877" s="32"/>
      <c r="CH877" s="255"/>
      <c r="CI877" s="32"/>
      <c r="CK877" s="434"/>
      <c r="CM877" s="122"/>
      <c r="CN877" s="255"/>
      <c r="CO877" s="255"/>
      <c r="CP877" s="255"/>
      <c r="CQ877" s="739"/>
      <c r="CR877" s="255"/>
      <c r="CS877" s="434"/>
      <c r="CT877" s="255"/>
      <c r="CU877" s="255"/>
      <c r="CV877" s="255"/>
      <c r="CW877" s="10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  <c r="DZ877" s="255"/>
      <c r="EA877" s="255"/>
      <c r="EB877" s="255"/>
      <c r="EC877" s="255"/>
      <c r="ED877" s="255"/>
      <c r="EE877" s="255"/>
      <c r="EF877" s="255"/>
      <c r="EG877" s="255"/>
      <c r="EH877" s="255"/>
      <c r="EI877" s="255"/>
      <c r="EJ877" s="255"/>
      <c r="EK877" s="255"/>
      <c r="EL877" s="255"/>
      <c r="EM877" s="255"/>
      <c r="EN877" s="255"/>
      <c r="EO877" s="255"/>
      <c r="EP877" s="255"/>
      <c r="EQ877" s="255"/>
      <c r="ER877" s="255"/>
      <c r="ES877" s="255"/>
      <c r="ET877" s="255"/>
      <c r="EU877" s="255"/>
      <c r="EV877" s="255"/>
      <c r="EW877" s="255"/>
      <c r="EX877" s="255"/>
      <c r="EY877" s="255"/>
      <c r="EZ877" s="255"/>
      <c r="FA877" s="255"/>
      <c r="FB877" s="255"/>
      <c r="FC877" s="255"/>
      <c r="FD877" s="255"/>
      <c r="FE877" s="255"/>
      <c r="FF877" s="255"/>
      <c r="FG877" s="255"/>
      <c r="FH877" s="241"/>
      <c r="FI877" s="436"/>
      <c r="FJ877" s="668"/>
      <c r="FK877" s="668"/>
      <c r="FL877" s="668"/>
      <c r="FM877" s="668"/>
      <c r="FN877" s="668"/>
      <c r="FO877" s="668"/>
      <c r="FP877" s="668"/>
      <c r="FQ877" s="668"/>
      <c r="FR877" s="668"/>
      <c r="FS877" s="433"/>
      <c r="FT877" s="433"/>
      <c r="FU877" s="433"/>
      <c r="FV877" s="433"/>
      <c r="FW877" s="433"/>
      <c r="FX877" s="433"/>
      <c r="FY877" s="433"/>
      <c r="FZ877" s="433"/>
      <c r="GA877" s="433"/>
      <c r="GB877" s="433"/>
      <c r="GC877" s="433"/>
      <c r="GD877" s="433"/>
      <c r="GE877" s="433"/>
      <c r="GF877" s="433"/>
      <c r="GG877" s="255"/>
      <c r="GH877" s="65"/>
      <c r="GI877" s="65"/>
      <c r="GJ877" s="65"/>
      <c r="GK877" s="65"/>
      <c r="GL877" s="65"/>
      <c r="GM877" s="65"/>
      <c r="GN877" s="65"/>
      <c r="GO877" s="65"/>
      <c r="GP877" s="65"/>
      <c r="GQ877" s="65"/>
      <c r="GR877" s="65"/>
      <c r="GS877" s="65"/>
      <c r="GT877" s="65"/>
      <c r="GU877" s="65"/>
      <c r="GV877" s="65"/>
      <c r="GW877" s="65"/>
      <c r="GX877" s="65"/>
      <c r="GY877" s="65"/>
      <c r="GZ877" s="65"/>
      <c r="HA877" s="65"/>
      <c r="HB877" s="65"/>
      <c r="HC877" s="65"/>
      <c r="HD877" s="65"/>
      <c r="HE877" s="65"/>
      <c r="HF877" s="65"/>
      <c r="HG877" s="65"/>
      <c r="HH877" s="65"/>
      <c r="HI877" s="436"/>
      <c r="HJ877" s="65"/>
      <c r="HK877" s="436"/>
      <c r="HL877" s="37"/>
      <c r="HM877" s="65"/>
      <c r="HN877" s="436"/>
      <c r="HO877" s="120"/>
      <c r="HP877" s="3"/>
      <c r="HQ877" s="436"/>
      <c r="HR877" s="8"/>
      <c r="HS877" s="31"/>
      <c r="HT877" s="3"/>
      <c r="HU877" s="3"/>
      <c r="HV877" s="3"/>
      <c r="HX877" s="432"/>
      <c r="HY877" s="27"/>
      <c r="HZ877" s="27"/>
      <c r="IA877" s="27"/>
      <c r="IB877" s="27"/>
      <c r="IC877" s="27"/>
      <c r="ID877" s="27"/>
      <c r="IE877" s="27"/>
      <c r="IF877" s="27"/>
      <c r="IG877" s="432"/>
      <c r="IH877" s="432"/>
      <c r="II877" s="432"/>
      <c r="IJ877" s="432"/>
      <c r="IK877" s="432"/>
      <c r="IL877" s="432"/>
      <c r="IM877" s="432"/>
      <c r="IN877" s="432"/>
      <c r="IO877" s="432"/>
      <c r="IP877" s="432"/>
      <c r="IQ877" s="432"/>
      <c r="IR877" s="432"/>
      <c r="IS877" s="432"/>
      <c r="IT877" s="432"/>
      <c r="IU877" s="432"/>
      <c r="IV877" s="432"/>
      <c r="IW877" s="432"/>
      <c r="IX877" s="432"/>
      <c r="IY877" s="432"/>
      <c r="IZ877" s="432"/>
      <c r="JA877" s="432"/>
      <c r="JB877" s="432"/>
      <c r="JC877" s="432"/>
      <c r="JD877" s="432"/>
      <c r="JE877" s="432"/>
      <c r="JF877" s="432"/>
      <c r="JG877" s="432"/>
      <c r="JH877" s="432"/>
      <c r="JI877" s="432"/>
      <c r="JJ877" s="432"/>
      <c r="JK877" s="432"/>
      <c r="JL877" s="432"/>
      <c r="JM877" s="432"/>
      <c r="JN877" s="432"/>
      <c r="JO877" s="432"/>
      <c r="JP877" s="432"/>
      <c r="JQ877" s="432"/>
      <c r="JR877" s="432"/>
      <c r="JS877" s="432"/>
      <c r="JT877" s="432"/>
      <c r="JU877" s="432"/>
    </row>
    <row r="878" spans="1:281" s="40" customFormat="1" ht="15" hidden="1" customHeight="1" x14ac:dyDescent="0.25">
      <c r="A878" s="432"/>
      <c r="B878" s="31"/>
      <c r="C878" s="31"/>
      <c r="D878" s="3"/>
      <c r="E878" s="31"/>
      <c r="F878" s="3"/>
      <c r="G878" s="122"/>
      <c r="I878" s="31"/>
      <c r="K878" s="9"/>
      <c r="M878" s="3"/>
      <c r="N878" s="41"/>
      <c r="P878" s="31"/>
      <c r="Q878" s="27"/>
      <c r="R878" s="31"/>
      <c r="T878" s="21"/>
      <c r="U878" s="21"/>
      <c r="V878" s="83"/>
      <c r="W878" s="83"/>
      <c r="X878" s="21"/>
      <c r="Y878" s="83"/>
      <c r="Z878" s="83"/>
      <c r="AA878" s="21"/>
      <c r="AB878" s="83"/>
      <c r="AC878" s="83"/>
      <c r="AD878" s="21"/>
      <c r="AE878" s="83"/>
      <c r="AF878" s="83"/>
      <c r="AG878" s="21"/>
      <c r="AH878" s="83"/>
      <c r="AI878" s="83"/>
      <c r="AJ878" s="21"/>
      <c r="AK878" s="83"/>
      <c r="AL878" s="83"/>
      <c r="AM878" s="21"/>
      <c r="AN878" s="83"/>
      <c r="AO878" s="83"/>
      <c r="AP878" s="21"/>
      <c r="AQ878" s="83"/>
      <c r="AR878" s="83"/>
      <c r="AS878" s="21"/>
      <c r="AT878" s="3"/>
      <c r="AU878" s="3"/>
      <c r="AV878" s="31"/>
      <c r="AW878" s="3"/>
      <c r="AX878" s="129"/>
      <c r="AY878" s="90"/>
      <c r="AZ878" s="6"/>
      <c r="BA878" s="10"/>
      <c r="BB878" s="10"/>
      <c r="BC878" s="6"/>
      <c r="BD878" s="10"/>
      <c r="BE878" s="10"/>
      <c r="BF878" s="122"/>
      <c r="BG878" s="10"/>
      <c r="BH878" s="32"/>
      <c r="BI878" s="129"/>
      <c r="BJ878" s="10"/>
      <c r="BK878" s="32"/>
      <c r="BL878" s="129"/>
      <c r="BM878" s="10"/>
      <c r="BN878" s="32"/>
      <c r="BO878" s="122"/>
      <c r="BP878" s="133"/>
      <c r="BQ878" s="12"/>
      <c r="BR878" s="3"/>
      <c r="BS878" s="3"/>
      <c r="BU878" s="122"/>
      <c r="BV878" s="3"/>
      <c r="BW878" s="31"/>
      <c r="BX878" s="122"/>
      <c r="BY878" s="3"/>
      <c r="CA878" s="122"/>
      <c r="CB878" s="3"/>
      <c r="CD878" s="122"/>
      <c r="CF878" s="32"/>
      <c r="CH878" s="255"/>
      <c r="CI878" s="32"/>
      <c r="CK878" s="434"/>
      <c r="CM878" s="122"/>
      <c r="CN878" s="255"/>
      <c r="CO878" s="255"/>
      <c r="CP878" s="255"/>
      <c r="CQ878" s="739"/>
      <c r="CR878" s="255"/>
      <c r="CS878" s="434"/>
      <c r="CT878" s="255"/>
      <c r="CU878" s="255"/>
      <c r="CV878" s="255"/>
      <c r="CW878" s="10"/>
      <c r="CX878" s="255"/>
      <c r="CY878" s="255"/>
      <c r="CZ878" s="255"/>
      <c r="DA878" s="255"/>
      <c r="DB878" s="255"/>
      <c r="DC878" s="255"/>
      <c r="DD878" s="255"/>
      <c r="DE878" s="255"/>
      <c r="DF878" s="255"/>
      <c r="DG878" s="255"/>
      <c r="DH878" s="255"/>
      <c r="DI878" s="255"/>
      <c r="DJ878" s="255"/>
      <c r="DK878" s="255"/>
      <c r="DL878" s="255"/>
      <c r="DM878" s="255"/>
      <c r="DN878" s="255"/>
      <c r="DO878" s="255"/>
      <c r="DP878" s="255"/>
      <c r="DQ878" s="255"/>
      <c r="DR878" s="255"/>
      <c r="DS878" s="255"/>
      <c r="DT878" s="255"/>
      <c r="DU878" s="255"/>
      <c r="DV878" s="255"/>
      <c r="DW878" s="255"/>
      <c r="DX878" s="255"/>
      <c r="DY878" s="255"/>
      <c r="DZ878" s="255"/>
      <c r="EA878" s="255"/>
      <c r="EB878" s="255"/>
      <c r="EC878" s="255"/>
      <c r="ED878" s="255"/>
      <c r="EE878" s="255"/>
      <c r="EF878" s="255"/>
      <c r="EG878" s="255"/>
      <c r="EH878" s="255"/>
      <c r="EI878" s="255"/>
      <c r="EJ878" s="255"/>
      <c r="EK878" s="255"/>
      <c r="EL878" s="255"/>
      <c r="EM878" s="255"/>
      <c r="EN878" s="255"/>
      <c r="EO878" s="255"/>
      <c r="EP878" s="255"/>
      <c r="EQ878" s="255"/>
      <c r="ER878" s="255"/>
      <c r="ES878" s="255"/>
      <c r="ET878" s="255"/>
      <c r="EU878" s="255"/>
      <c r="EV878" s="255"/>
      <c r="EW878" s="255"/>
      <c r="EX878" s="255"/>
      <c r="EY878" s="255"/>
      <c r="EZ878" s="255"/>
      <c r="FA878" s="255"/>
      <c r="FB878" s="255"/>
      <c r="FC878" s="255"/>
      <c r="FD878" s="255"/>
      <c r="FE878" s="255"/>
      <c r="FF878" s="255"/>
      <c r="FG878" s="255"/>
      <c r="FH878" s="241"/>
      <c r="FI878" s="436"/>
      <c r="FJ878" s="668"/>
      <c r="FK878" s="668"/>
      <c r="FL878" s="668"/>
      <c r="FM878" s="668"/>
      <c r="FN878" s="668"/>
      <c r="FO878" s="668"/>
      <c r="FP878" s="668"/>
      <c r="FQ878" s="668"/>
      <c r="FR878" s="668"/>
      <c r="FS878" s="433"/>
      <c r="FT878" s="433"/>
      <c r="FU878" s="433"/>
      <c r="FV878" s="433"/>
      <c r="FW878" s="433"/>
      <c r="FX878" s="433"/>
      <c r="FY878" s="433"/>
      <c r="FZ878" s="433"/>
      <c r="GA878" s="433"/>
      <c r="GB878" s="433"/>
      <c r="GC878" s="433"/>
      <c r="GD878" s="433"/>
      <c r="GE878" s="433"/>
      <c r="GF878" s="433"/>
      <c r="GG878" s="255"/>
      <c r="GH878" s="65"/>
      <c r="GI878" s="65"/>
      <c r="GJ878" s="65"/>
      <c r="GK878" s="65"/>
      <c r="GL878" s="65"/>
      <c r="GM878" s="65"/>
      <c r="GN878" s="65"/>
      <c r="GO878" s="65"/>
      <c r="GP878" s="65"/>
      <c r="GQ878" s="65"/>
      <c r="GR878" s="65"/>
      <c r="GS878" s="65"/>
      <c r="GT878" s="65"/>
      <c r="GU878" s="65"/>
      <c r="GV878" s="65"/>
      <c r="GW878" s="65"/>
      <c r="GX878" s="65"/>
      <c r="GY878" s="65"/>
      <c r="GZ878" s="65"/>
      <c r="HA878" s="65"/>
      <c r="HB878" s="65"/>
      <c r="HC878" s="65"/>
      <c r="HD878" s="65"/>
      <c r="HE878" s="65"/>
      <c r="HF878" s="65"/>
      <c r="HG878" s="65"/>
      <c r="HH878" s="65"/>
      <c r="HI878" s="436"/>
      <c r="HJ878" s="65"/>
      <c r="HK878" s="436"/>
      <c r="HL878" s="37"/>
      <c r="HM878" s="65"/>
      <c r="HN878" s="436"/>
      <c r="HO878" s="120"/>
      <c r="HP878" s="3"/>
      <c r="HQ878" s="436"/>
      <c r="HR878" s="8"/>
      <c r="HS878" s="31"/>
      <c r="HT878" s="3"/>
      <c r="HU878" s="3"/>
      <c r="HV878" s="3"/>
      <c r="HX878" s="432"/>
      <c r="HY878" s="27"/>
      <c r="HZ878" s="27"/>
      <c r="IA878" s="27"/>
      <c r="IB878" s="27"/>
      <c r="IC878" s="27"/>
      <c r="ID878" s="27"/>
      <c r="IE878" s="27"/>
      <c r="IF878" s="27"/>
      <c r="IG878" s="432"/>
      <c r="IH878" s="432"/>
      <c r="II878" s="432"/>
      <c r="IJ878" s="432"/>
      <c r="IK878" s="432"/>
      <c r="IL878" s="432"/>
      <c r="IM878" s="432"/>
      <c r="IN878" s="432"/>
      <c r="IO878" s="432"/>
      <c r="IP878" s="432"/>
      <c r="IQ878" s="432"/>
      <c r="IR878" s="432"/>
      <c r="IS878" s="432"/>
      <c r="IT878" s="432"/>
      <c r="IU878" s="432"/>
      <c r="IV878" s="432"/>
      <c r="IW878" s="432"/>
      <c r="IX878" s="432"/>
      <c r="IY878" s="432"/>
      <c r="IZ878" s="432"/>
      <c r="JA878" s="432"/>
      <c r="JB878" s="432"/>
      <c r="JC878" s="432"/>
      <c r="JD878" s="432"/>
      <c r="JE878" s="432"/>
      <c r="JF878" s="432"/>
      <c r="JG878" s="432"/>
      <c r="JH878" s="432"/>
      <c r="JI878" s="432"/>
      <c r="JJ878" s="432"/>
      <c r="JK878" s="432"/>
      <c r="JL878" s="432"/>
      <c r="JM878" s="432"/>
      <c r="JN878" s="432"/>
      <c r="JO878" s="432"/>
      <c r="JP878" s="432"/>
      <c r="JQ878" s="432"/>
      <c r="JR878" s="432"/>
      <c r="JS878" s="432"/>
      <c r="JT878" s="432"/>
      <c r="JU878" s="432"/>
    </row>
    <row r="879" spans="1:281" s="40" customFormat="1" ht="15" hidden="1" customHeight="1" x14ac:dyDescent="0.25">
      <c r="A879" s="432"/>
      <c r="B879" s="31"/>
      <c r="C879" s="31"/>
      <c r="D879" s="3"/>
      <c r="E879" s="31"/>
      <c r="F879" s="3"/>
      <c r="G879" s="122"/>
      <c r="I879" s="31"/>
      <c r="K879" s="9"/>
      <c r="M879" s="3"/>
      <c r="N879" s="41"/>
      <c r="P879" s="31"/>
      <c r="Q879" s="27"/>
      <c r="R879" s="31"/>
      <c r="T879" s="21"/>
      <c r="U879" s="21"/>
      <c r="V879" s="83"/>
      <c r="W879" s="83"/>
      <c r="X879" s="21"/>
      <c r="Y879" s="83"/>
      <c r="Z879" s="83"/>
      <c r="AA879" s="21"/>
      <c r="AB879" s="83"/>
      <c r="AC879" s="83"/>
      <c r="AD879" s="21"/>
      <c r="AE879" s="83"/>
      <c r="AF879" s="83"/>
      <c r="AG879" s="21"/>
      <c r="AH879" s="83"/>
      <c r="AI879" s="83"/>
      <c r="AJ879" s="21"/>
      <c r="AK879" s="83"/>
      <c r="AL879" s="83"/>
      <c r="AM879" s="21"/>
      <c r="AN879" s="83"/>
      <c r="AO879" s="83"/>
      <c r="AP879" s="21"/>
      <c r="AQ879" s="83"/>
      <c r="AR879" s="83"/>
      <c r="AS879" s="21"/>
      <c r="AT879" s="3"/>
      <c r="AU879" s="3"/>
      <c r="AV879" s="31"/>
      <c r="AW879" s="3"/>
      <c r="AX879" s="129"/>
      <c r="AY879" s="90"/>
      <c r="AZ879" s="6"/>
      <c r="BA879" s="10"/>
      <c r="BB879" s="10"/>
      <c r="BC879" s="6"/>
      <c r="BD879" s="10"/>
      <c r="BE879" s="10"/>
      <c r="BF879" s="122"/>
      <c r="BG879" s="10"/>
      <c r="BH879" s="32"/>
      <c r="BI879" s="129"/>
      <c r="BJ879" s="10"/>
      <c r="BK879" s="32"/>
      <c r="BL879" s="129"/>
      <c r="BM879" s="10"/>
      <c r="BN879" s="32"/>
      <c r="BO879" s="122"/>
      <c r="BP879" s="133"/>
      <c r="BQ879" s="12"/>
      <c r="BR879" s="3"/>
      <c r="BS879" s="3"/>
      <c r="BU879" s="122"/>
      <c r="BV879" s="3"/>
      <c r="BW879" s="31"/>
      <c r="BX879" s="122"/>
      <c r="BY879" s="3"/>
      <c r="CA879" s="122"/>
      <c r="CB879" s="3"/>
      <c r="CD879" s="122"/>
      <c r="CF879" s="32"/>
      <c r="CH879" s="255"/>
      <c r="CI879" s="32"/>
      <c r="CK879" s="434"/>
      <c r="CM879" s="122"/>
      <c r="CN879" s="255"/>
      <c r="CO879" s="255"/>
      <c r="CP879" s="255"/>
      <c r="CQ879" s="739"/>
      <c r="CR879" s="255"/>
      <c r="CS879" s="434"/>
      <c r="CT879" s="255"/>
      <c r="CU879" s="255"/>
      <c r="CV879" s="255"/>
      <c r="CW879" s="10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  <c r="DW879" s="255"/>
      <c r="DX879" s="255"/>
      <c r="DY879" s="255"/>
      <c r="DZ879" s="255"/>
      <c r="EA879" s="255"/>
      <c r="EB879" s="255"/>
      <c r="EC879" s="255"/>
      <c r="ED879" s="255"/>
      <c r="EE879" s="255"/>
      <c r="EF879" s="255"/>
      <c r="EG879" s="255"/>
      <c r="EH879" s="255"/>
      <c r="EI879" s="255"/>
      <c r="EJ879" s="255"/>
      <c r="EK879" s="255"/>
      <c r="EL879" s="255"/>
      <c r="EM879" s="255"/>
      <c r="EN879" s="255"/>
      <c r="EO879" s="255"/>
      <c r="EP879" s="255"/>
      <c r="EQ879" s="255"/>
      <c r="ER879" s="255"/>
      <c r="ES879" s="255"/>
      <c r="ET879" s="255"/>
      <c r="EU879" s="255"/>
      <c r="EV879" s="255"/>
      <c r="EW879" s="255"/>
      <c r="EX879" s="255"/>
      <c r="EY879" s="255"/>
      <c r="EZ879" s="255"/>
      <c r="FA879" s="255"/>
      <c r="FB879" s="255"/>
      <c r="FC879" s="255"/>
      <c r="FD879" s="255"/>
      <c r="FE879" s="255"/>
      <c r="FF879" s="255"/>
      <c r="FG879" s="255"/>
      <c r="FH879" s="241"/>
      <c r="FI879" s="436"/>
      <c r="FJ879" s="668"/>
      <c r="FK879" s="668"/>
      <c r="FL879" s="668"/>
      <c r="FM879" s="668"/>
      <c r="FN879" s="668"/>
      <c r="FO879" s="668"/>
      <c r="FP879" s="668"/>
      <c r="FQ879" s="668"/>
      <c r="FR879" s="668"/>
      <c r="FS879" s="433"/>
      <c r="FT879" s="433"/>
      <c r="FU879" s="433"/>
      <c r="FV879" s="433"/>
      <c r="FW879" s="433"/>
      <c r="FX879" s="433"/>
      <c r="FY879" s="433"/>
      <c r="FZ879" s="433"/>
      <c r="GA879" s="433"/>
      <c r="GB879" s="433"/>
      <c r="GC879" s="433"/>
      <c r="GD879" s="433"/>
      <c r="GE879" s="433"/>
      <c r="GF879" s="433"/>
      <c r="GG879" s="255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436"/>
      <c r="HJ879" s="65"/>
      <c r="HK879" s="436"/>
      <c r="HL879" s="37"/>
      <c r="HM879" s="65"/>
      <c r="HN879" s="436"/>
      <c r="HO879" s="120"/>
      <c r="HP879" s="3"/>
      <c r="HQ879" s="436"/>
      <c r="HR879" s="8"/>
      <c r="HS879" s="31"/>
      <c r="HT879" s="3"/>
      <c r="HU879" s="3"/>
      <c r="HV879" s="3"/>
      <c r="HX879" s="432"/>
      <c r="HY879" s="27"/>
      <c r="HZ879" s="27"/>
      <c r="IA879" s="27"/>
      <c r="IB879" s="27"/>
      <c r="IC879" s="27"/>
      <c r="ID879" s="27"/>
      <c r="IE879" s="27"/>
      <c r="IF879" s="27"/>
      <c r="IG879" s="432"/>
      <c r="IH879" s="432"/>
      <c r="II879" s="432"/>
      <c r="IJ879" s="432"/>
      <c r="IK879" s="432"/>
      <c r="IL879" s="432"/>
      <c r="IM879" s="432"/>
      <c r="IN879" s="432"/>
      <c r="IO879" s="432"/>
      <c r="IP879" s="432"/>
      <c r="IQ879" s="432"/>
      <c r="IR879" s="432"/>
      <c r="IS879" s="432"/>
      <c r="IT879" s="432"/>
      <c r="IU879" s="432"/>
      <c r="IV879" s="432"/>
      <c r="IW879" s="432"/>
      <c r="IX879" s="432"/>
      <c r="IY879" s="432"/>
      <c r="IZ879" s="432"/>
      <c r="JA879" s="432"/>
      <c r="JB879" s="432"/>
      <c r="JC879" s="432"/>
      <c r="JD879" s="432"/>
      <c r="JE879" s="432"/>
      <c r="JF879" s="432"/>
      <c r="JG879" s="432"/>
      <c r="JH879" s="432"/>
      <c r="JI879" s="432"/>
      <c r="JJ879" s="432"/>
      <c r="JK879" s="432"/>
      <c r="JL879" s="432"/>
      <c r="JM879" s="432"/>
      <c r="JN879" s="432"/>
      <c r="JO879" s="432"/>
      <c r="JP879" s="432"/>
      <c r="JQ879" s="432"/>
      <c r="JR879" s="432"/>
      <c r="JS879" s="432"/>
      <c r="JT879" s="432"/>
      <c r="JU879" s="432"/>
    </row>
    <row r="880" spans="1:281" s="40" customFormat="1" ht="15" hidden="1" customHeight="1" x14ac:dyDescent="0.25">
      <c r="A880" s="432"/>
      <c r="B880" s="31"/>
      <c r="C880" s="31"/>
      <c r="D880" s="3"/>
      <c r="E880" s="31"/>
      <c r="F880" s="3"/>
      <c r="G880" s="122"/>
      <c r="I880" s="31"/>
      <c r="K880" s="9"/>
      <c r="M880" s="3"/>
      <c r="N880" s="41"/>
      <c r="P880" s="31"/>
      <c r="Q880" s="27"/>
      <c r="R880" s="31"/>
      <c r="T880" s="21"/>
      <c r="U880" s="21"/>
      <c r="V880" s="83"/>
      <c r="W880" s="83"/>
      <c r="X880" s="21"/>
      <c r="Y880" s="83"/>
      <c r="Z880" s="83"/>
      <c r="AA880" s="21"/>
      <c r="AB880" s="83"/>
      <c r="AC880" s="83"/>
      <c r="AD880" s="21"/>
      <c r="AE880" s="83"/>
      <c r="AF880" s="83"/>
      <c r="AG880" s="21"/>
      <c r="AH880" s="83"/>
      <c r="AI880" s="83"/>
      <c r="AJ880" s="21"/>
      <c r="AK880" s="83"/>
      <c r="AL880" s="83"/>
      <c r="AM880" s="21"/>
      <c r="AN880" s="83"/>
      <c r="AO880" s="83"/>
      <c r="AP880" s="21"/>
      <c r="AQ880" s="83"/>
      <c r="AR880" s="83"/>
      <c r="AS880" s="21"/>
      <c r="AT880" s="3"/>
      <c r="AU880" s="3"/>
      <c r="AV880" s="31"/>
      <c r="AW880" s="3"/>
      <c r="AX880" s="129"/>
      <c r="AY880" s="90"/>
      <c r="AZ880" s="6"/>
      <c r="BA880" s="10"/>
      <c r="BB880" s="10"/>
      <c r="BC880" s="6"/>
      <c r="BD880" s="10"/>
      <c r="BE880" s="10"/>
      <c r="BF880" s="122"/>
      <c r="BG880" s="10"/>
      <c r="BH880" s="32"/>
      <c r="BI880" s="129"/>
      <c r="BJ880" s="10"/>
      <c r="BK880" s="32"/>
      <c r="BL880" s="129"/>
      <c r="BM880" s="10"/>
      <c r="BN880" s="32"/>
      <c r="BO880" s="122"/>
      <c r="BP880" s="133"/>
      <c r="BQ880" s="12"/>
      <c r="BR880" s="3"/>
      <c r="BS880" s="3"/>
      <c r="BU880" s="122"/>
      <c r="BV880" s="3"/>
      <c r="BW880" s="31"/>
      <c r="BX880" s="122"/>
      <c r="BY880" s="3"/>
      <c r="CA880" s="122"/>
      <c r="CB880" s="3"/>
      <c r="CD880" s="122"/>
      <c r="CF880" s="32"/>
      <c r="CH880" s="255"/>
      <c r="CI880" s="32"/>
      <c r="CK880" s="434"/>
      <c r="CM880" s="122"/>
      <c r="CN880" s="255"/>
      <c r="CO880" s="255"/>
      <c r="CP880" s="255"/>
      <c r="CQ880" s="739"/>
      <c r="CR880" s="255"/>
      <c r="CS880" s="434"/>
      <c r="CT880" s="255"/>
      <c r="CU880" s="255"/>
      <c r="CV880" s="255"/>
      <c r="CW880" s="10"/>
      <c r="CX880" s="255"/>
      <c r="CY880" s="255"/>
      <c r="CZ880" s="255"/>
      <c r="DA880" s="255"/>
      <c r="DB880" s="255"/>
      <c r="DC880" s="255"/>
      <c r="DD880" s="255"/>
      <c r="DE880" s="255"/>
      <c r="DF880" s="255"/>
      <c r="DG880" s="255"/>
      <c r="DH880" s="255"/>
      <c r="DI880" s="255"/>
      <c r="DJ880" s="255"/>
      <c r="DK880" s="255"/>
      <c r="DL880" s="255"/>
      <c r="DM880" s="255"/>
      <c r="DN880" s="255"/>
      <c r="DO880" s="255"/>
      <c r="DP880" s="255"/>
      <c r="DQ880" s="255"/>
      <c r="DR880" s="255"/>
      <c r="DS880" s="255"/>
      <c r="DT880" s="255"/>
      <c r="DU880" s="255"/>
      <c r="DV880" s="255"/>
      <c r="DW880" s="255"/>
      <c r="DX880" s="255"/>
      <c r="DY880" s="255"/>
      <c r="DZ880" s="255"/>
      <c r="EA880" s="255"/>
      <c r="EB880" s="255"/>
      <c r="EC880" s="255"/>
      <c r="ED880" s="255"/>
      <c r="EE880" s="255"/>
      <c r="EF880" s="255"/>
      <c r="EG880" s="255"/>
      <c r="EH880" s="255"/>
      <c r="EI880" s="255"/>
      <c r="EJ880" s="255"/>
      <c r="EK880" s="255"/>
      <c r="EL880" s="255"/>
      <c r="EM880" s="255"/>
      <c r="EN880" s="255"/>
      <c r="EO880" s="255"/>
      <c r="EP880" s="255"/>
      <c r="EQ880" s="255"/>
      <c r="ER880" s="255"/>
      <c r="ES880" s="255"/>
      <c r="ET880" s="255"/>
      <c r="EU880" s="255"/>
      <c r="EV880" s="255"/>
      <c r="EW880" s="255"/>
      <c r="EX880" s="255"/>
      <c r="EY880" s="255"/>
      <c r="EZ880" s="255"/>
      <c r="FA880" s="255"/>
      <c r="FB880" s="255"/>
      <c r="FC880" s="255"/>
      <c r="FD880" s="255"/>
      <c r="FE880" s="255"/>
      <c r="FF880" s="255"/>
      <c r="FG880" s="255"/>
      <c r="FH880" s="241"/>
      <c r="FI880" s="436"/>
      <c r="FJ880" s="668"/>
      <c r="FK880" s="668"/>
      <c r="FL880" s="668"/>
      <c r="FM880" s="668"/>
      <c r="FN880" s="668"/>
      <c r="FO880" s="668"/>
      <c r="FP880" s="668"/>
      <c r="FQ880" s="668"/>
      <c r="FR880" s="668"/>
      <c r="FS880" s="433"/>
      <c r="FT880" s="433"/>
      <c r="FU880" s="433"/>
      <c r="FV880" s="433"/>
      <c r="FW880" s="433"/>
      <c r="FX880" s="433"/>
      <c r="FY880" s="433"/>
      <c r="FZ880" s="433"/>
      <c r="GA880" s="433"/>
      <c r="GB880" s="433"/>
      <c r="GC880" s="433"/>
      <c r="GD880" s="433"/>
      <c r="GE880" s="433"/>
      <c r="GF880" s="433"/>
      <c r="GG880" s="255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436"/>
      <c r="HJ880" s="65"/>
      <c r="HK880" s="436"/>
      <c r="HL880" s="37"/>
      <c r="HM880" s="65"/>
      <c r="HN880" s="436"/>
      <c r="HO880" s="120"/>
      <c r="HP880" s="3"/>
      <c r="HQ880" s="436"/>
      <c r="HR880" s="8"/>
      <c r="HS880" s="31"/>
      <c r="HT880" s="3"/>
      <c r="HU880" s="3"/>
      <c r="HV880" s="3"/>
      <c r="HX880" s="432"/>
      <c r="HY880" s="27"/>
      <c r="HZ880" s="27"/>
      <c r="IA880" s="27"/>
      <c r="IB880" s="27"/>
      <c r="IC880" s="27"/>
      <c r="ID880" s="27"/>
      <c r="IE880" s="27"/>
      <c r="IF880" s="27"/>
      <c r="IG880" s="432"/>
      <c r="IH880" s="432"/>
      <c r="II880" s="432"/>
      <c r="IJ880" s="432"/>
      <c r="IK880" s="432"/>
      <c r="IL880" s="432"/>
      <c r="IM880" s="432"/>
      <c r="IN880" s="432"/>
      <c r="IO880" s="432"/>
      <c r="IP880" s="432"/>
      <c r="IQ880" s="432"/>
      <c r="IR880" s="432"/>
      <c r="IS880" s="432"/>
      <c r="IT880" s="432"/>
      <c r="IU880" s="432"/>
      <c r="IV880" s="432"/>
      <c r="IW880" s="432"/>
      <c r="IX880" s="432"/>
      <c r="IY880" s="432"/>
      <c r="IZ880" s="432"/>
      <c r="JA880" s="432"/>
      <c r="JB880" s="432"/>
      <c r="JC880" s="432"/>
      <c r="JD880" s="432"/>
      <c r="JE880" s="432"/>
      <c r="JF880" s="432"/>
      <c r="JG880" s="432"/>
      <c r="JH880" s="432"/>
      <c r="JI880" s="432"/>
      <c r="JJ880" s="432"/>
      <c r="JK880" s="432"/>
      <c r="JL880" s="432"/>
      <c r="JM880" s="432"/>
      <c r="JN880" s="432"/>
      <c r="JO880" s="432"/>
      <c r="JP880" s="432"/>
      <c r="JQ880" s="432"/>
      <c r="JR880" s="432"/>
      <c r="JS880" s="432"/>
      <c r="JT880" s="432"/>
      <c r="JU880" s="432"/>
    </row>
    <row r="881" spans="1:281" s="40" customFormat="1" ht="15" hidden="1" customHeight="1" x14ac:dyDescent="0.25">
      <c r="A881" s="432"/>
      <c r="B881" s="31"/>
      <c r="C881" s="31"/>
      <c r="D881" s="3"/>
      <c r="E881" s="31"/>
      <c r="F881" s="3"/>
      <c r="G881" s="122"/>
      <c r="I881" s="31"/>
      <c r="K881" s="9"/>
      <c r="M881" s="3"/>
      <c r="N881" s="41"/>
      <c r="P881" s="31"/>
      <c r="Q881" s="27"/>
      <c r="R881" s="31"/>
      <c r="T881" s="21"/>
      <c r="U881" s="21"/>
      <c r="V881" s="83"/>
      <c r="W881" s="83"/>
      <c r="X881" s="21"/>
      <c r="Y881" s="83"/>
      <c r="Z881" s="83"/>
      <c r="AA881" s="21"/>
      <c r="AB881" s="83"/>
      <c r="AC881" s="83"/>
      <c r="AD881" s="21"/>
      <c r="AE881" s="83"/>
      <c r="AF881" s="83"/>
      <c r="AG881" s="21"/>
      <c r="AH881" s="83"/>
      <c r="AI881" s="83"/>
      <c r="AJ881" s="21"/>
      <c r="AK881" s="83"/>
      <c r="AL881" s="83"/>
      <c r="AM881" s="21"/>
      <c r="AN881" s="83"/>
      <c r="AO881" s="83"/>
      <c r="AP881" s="21"/>
      <c r="AQ881" s="83"/>
      <c r="AR881" s="83"/>
      <c r="AS881" s="21"/>
      <c r="AT881" s="3"/>
      <c r="AU881" s="3"/>
      <c r="AV881" s="31"/>
      <c r="AW881" s="3"/>
      <c r="AX881" s="129"/>
      <c r="AY881" s="90"/>
      <c r="AZ881" s="6"/>
      <c r="BA881" s="10"/>
      <c r="BB881" s="10"/>
      <c r="BC881" s="6"/>
      <c r="BD881" s="10"/>
      <c r="BE881" s="10"/>
      <c r="BF881" s="122"/>
      <c r="BG881" s="10"/>
      <c r="BH881" s="32"/>
      <c r="BI881" s="129"/>
      <c r="BJ881" s="10"/>
      <c r="BK881" s="32"/>
      <c r="BL881" s="129"/>
      <c r="BM881" s="10"/>
      <c r="BN881" s="32"/>
      <c r="BO881" s="122"/>
      <c r="BP881" s="133"/>
      <c r="BQ881" s="12"/>
      <c r="BR881" s="3"/>
      <c r="BS881" s="3"/>
      <c r="BU881" s="122"/>
      <c r="BV881" s="3"/>
      <c r="BW881" s="31"/>
      <c r="BX881" s="122"/>
      <c r="BY881" s="3"/>
      <c r="CA881" s="122"/>
      <c r="CB881" s="3"/>
      <c r="CD881" s="122"/>
      <c r="CF881" s="32"/>
      <c r="CH881" s="255"/>
      <c r="CI881" s="32"/>
      <c r="CK881" s="434"/>
      <c r="CM881" s="122"/>
      <c r="CN881" s="255"/>
      <c r="CO881" s="255"/>
      <c r="CP881" s="255"/>
      <c r="CQ881" s="739"/>
      <c r="CR881" s="255"/>
      <c r="CS881" s="434"/>
      <c r="CT881" s="255"/>
      <c r="CU881" s="255"/>
      <c r="CV881" s="255"/>
      <c r="CW881" s="10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  <c r="DW881" s="255"/>
      <c r="DX881" s="255"/>
      <c r="DY881" s="255"/>
      <c r="DZ881" s="255"/>
      <c r="EA881" s="255"/>
      <c r="EB881" s="255"/>
      <c r="EC881" s="255"/>
      <c r="ED881" s="255"/>
      <c r="EE881" s="255"/>
      <c r="EF881" s="255"/>
      <c r="EG881" s="255"/>
      <c r="EH881" s="255"/>
      <c r="EI881" s="255"/>
      <c r="EJ881" s="255"/>
      <c r="EK881" s="255"/>
      <c r="EL881" s="255"/>
      <c r="EM881" s="255"/>
      <c r="EN881" s="255"/>
      <c r="EO881" s="255"/>
      <c r="EP881" s="255"/>
      <c r="EQ881" s="255"/>
      <c r="ER881" s="255"/>
      <c r="ES881" s="255"/>
      <c r="ET881" s="255"/>
      <c r="EU881" s="255"/>
      <c r="EV881" s="255"/>
      <c r="EW881" s="255"/>
      <c r="EX881" s="255"/>
      <c r="EY881" s="255"/>
      <c r="EZ881" s="255"/>
      <c r="FA881" s="255"/>
      <c r="FB881" s="255"/>
      <c r="FC881" s="255"/>
      <c r="FD881" s="255"/>
      <c r="FE881" s="255"/>
      <c r="FF881" s="255"/>
      <c r="FG881" s="255"/>
      <c r="FH881" s="241"/>
      <c r="FI881" s="436"/>
      <c r="FJ881" s="668"/>
      <c r="FK881" s="668"/>
      <c r="FL881" s="668"/>
      <c r="FM881" s="668"/>
      <c r="FN881" s="668"/>
      <c r="FO881" s="668"/>
      <c r="FP881" s="668"/>
      <c r="FQ881" s="668"/>
      <c r="FR881" s="668"/>
      <c r="FS881" s="433"/>
      <c r="FT881" s="433"/>
      <c r="FU881" s="433"/>
      <c r="FV881" s="433"/>
      <c r="FW881" s="433"/>
      <c r="FX881" s="433"/>
      <c r="FY881" s="433"/>
      <c r="FZ881" s="433"/>
      <c r="GA881" s="433"/>
      <c r="GB881" s="433"/>
      <c r="GC881" s="433"/>
      <c r="GD881" s="433"/>
      <c r="GE881" s="433"/>
      <c r="GF881" s="433"/>
      <c r="GG881" s="25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436"/>
      <c r="HJ881" s="65"/>
      <c r="HK881" s="436"/>
      <c r="HL881" s="37"/>
      <c r="HM881" s="65"/>
      <c r="HN881" s="436"/>
      <c r="HO881" s="120"/>
      <c r="HP881" s="3"/>
      <c r="HQ881" s="436"/>
      <c r="HR881" s="8"/>
      <c r="HS881" s="31"/>
      <c r="HT881" s="3"/>
      <c r="HU881" s="3"/>
      <c r="HV881" s="3"/>
      <c r="HX881" s="432"/>
      <c r="HY881" s="27"/>
      <c r="HZ881" s="27"/>
      <c r="IA881" s="27"/>
      <c r="IB881" s="27"/>
      <c r="IC881" s="27"/>
      <c r="ID881" s="27"/>
      <c r="IE881" s="27"/>
      <c r="IF881" s="27"/>
      <c r="IG881" s="432"/>
      <c r="IH881" s="432"/>
      <c r="II881" s="432"/>
      <c r="IJ881" s="432"/>
      <c r="IK881" s="432"/>
      <c r="IL881" s="432"/>
      <c r="IM881" s="432"/>
      <c r="IN881" s="432"/>
      <c r="IO881" s="432"/>
      <c r="IP881" s="432"/>
      <c r="IQ881" s="432"/>
      <c r="IR881" s="432"/>
      <c r="IS881" s="432"/>
      <c r="IT881" s="432"/>
      <c r="IU881" s="432"/>
      <c r="IV881" s="432"/>
      <c r="IW881" s="432"/>
      <c r="IX881" s="432"/>
      <c r="IY881" s="432"/>
      <c r="IZ881" s="432"/>
      <c r="JA881" s="432"/>
      <c r="JB881" s="432"/>
      <c r="JC881" s="432"/>
      <c r="JD881" s="432"/>
      <c r="JE881" s="432"/>
      <c r="JF881" s="432"/>
      <c r="JG881" s="432"/>
      <c r="JH881" s="432"/>
      <c r="JI881" s="432"/>
      <c r="JJ881" s="432"/>
      <c r="JK881" s="432"/>
      <c r="JL881" s="432"/>
      <c r="JM881" s="432"/>
      <c r="JN881" s="432"/>
      <c r="JO881" s="432"/>
      <c r="JP881" s="432"/>
      <c r="JQ881" s="432"/>
      <c r="JR881" s="432"/>
      <c r="JS881" s="432"/>
      <c r="JT881" s="432"/>
      <c r="JU881" s="432"/>
    </row>
    <row r="882" spans="1:281" s="40" customFormat="1" ht="15" hidden="1" customHeight="1" x14ac:dyDescent="0.25">
      <c r="A882" s="432"/>
      <c r="B882" s="31"/>
      <c r="C882" s="31"/>
      <c r="D882" s="3"/>
      <c r="E882" s="31"/>
      <c r="F882" s="3"/>
      <c r="G882" s="122"/>
      <c r="I882" s="31"/>
      <c r="K882" s="9"/>
      <c r="M882" s="3"/>
      <c r="N882" s="41"/>
      <c r="P882" s="31"/>
      <c r="Q882" s="27"/>
      <c r="R882" s="31"/>
      <c r="T882" s="21"/>
      <c r="U882" s="21"/>
      <c r="V882" s="83"/>
      <c r="W882" s="83"/>
      <c r="X882" s="21"/>
      <c r="Y882" s="83"/>
      <c r="Z882" s="83"/>
      <c r="AA882" s="21"/>
      <c r="AB882" s="83"/>
      <c r="AC882" s="83"/>
      <c r="AD882" s="21"/>
      <c r="AE882" s="83"/>
      <c r="AF882" s="83"/>
      <c r="AG882" s="21"/>
      <c r="AH882" s="83"/>
      <c r="AI882" s="83"/>
      <c r="AJ882" s="21"/>
      <c r="AK882" s="83"/>
      <c r="AL882" s="83"/>
      <c r="AM882" s="21"/>
      <c r="AN882" s="83"/>
      <c r="AO882" s="83"/>
      <c r="AP882" s="21"/>
      <c r="AQ882" s="83"/>
      <c r="AR882" s="83"/>
      <c r="AS882" s="21"/>
      <c r="AT882" s="3"/>
      <c r="AU882" s="3"/>
      <c r="AV882" s="31"/>
      <c r="AW882" s="3"/>
      <c r="AX882" s="129"/>
      <c r="AY882" s="90"/>
      <c r="AZ882" s="6"/>
      <c r="BA882" s="10"/>
      <c r="BB882" s="10"/>
      <c r="BC882" s="6"/>
      <c r="BD882" s="10"/>
      <c r="BE882" s="10"/>
      <c r="BF882" s="122"/>
      <c r="BG882" s="10"/>
      <c r="BH882" s="32"/>
      <c r="BI882" s="129"/>
      <c r="BJ882" s="10"/>
      <c r="BK882" s="32"/>
      <c r="BL882" s="129"/>
      <c r="BM882" s="10"/>
      <c r="BN882" s="32"/>
      <c r="BO882" s="122"/>
      <c r="BP882" s="133"/>
      <c r="BQ882" s="12"/>
      <c r="BR882" s="3"/>
      <c r="BS882" s="3"/>
      <c r="BU882" s="122"/>
      <c r="BV882" s="3"/>
      <c r="BW882" s="31"/>
      <c r="BX882" s="122"/>
      <c r="BY882" s="3"/>
      <c r="CA882" s="122"/>
      <c r="CB882" s="3"/>
      <c r="CD882" s="122"/>
      <c r="CF882" s="32"/>
      <c r="CH882" s="255"/>
      <c r="CI882" s="32"/>
      <c r="CK882" s="434"/>
      <c r="CM882" s="122"/>
      <c r="CN882" s="255"/>
      <c r="CO882" s="255"/>
      <c r="CP882" s="255"/>
      <c r="CQ882" s="739"/>
      <c r="CR882" s="255"/>
      <c r="CS882" s="434"/>
      <c r="CT882" s="255"/>
      <c r="CU882" s="255"/>
      <c r="CV882" s="255"/>
      <c r="CW882" s="10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  <c r="DW882" s="255"/>
      <c r="DX882" s="255"/>
      <c r="DY882" s="255"/>
      <c r="DZ882" s="255"/>
      <c r="EA882" s="255"/>
      <c r="EB882" s="255"/>
      <c r="EC882" s="255"/>
      <c r="ED882" s="255"/>
      <c r="EE882" s="255"/>
      <c r="EF882" s="255"/>
      <c r="EG882" s="255"/>
      <c r="EH882" s="255"/>
      <c r="EI882" s="255"/>
      <c r="EJ882" s="255"/>
      <c r="EK882" s="255"/>
      <c r="EL882" s="255"/>
      <c r="EM882" s="255"/>
      <c r="EN882" s="255"/>
      <c r="EO882" s="255"/>
      <c r="EP882" s="255"/>
      <c r="EQ882" s="255"/>
      <c r="ER882" s="255"/>
      <c r="ES882" s="255"/>
      <c r="ET882" s="255"/>
      <c r="EU882" s="255"/>
      <c r="EV882" s="255"/>
      <c r="EW882" s="255"/>
      <c r="EX882" s="255"/>
      <c r="EY882" s="255"/>
      <c r="EZ882" s="255"/>
      <c r="FA882" s="255"/>
      <c r="FB882" s="255"/>
      <c r="FC882" s="255"/>
      <c r="FD882" s="255"/>
      <c r="FE882" s="255"/>
      <c r="FF882" s="255"/>
      <c r="FG882" s="255"/>
      <c r="FH882" s="241"/>
      <c r="FI882" s="436"/>
      <c r="FJ882" s="668"/>
      <c r="FK882" s="668"/>
      <c r="FL882" s="668"/>
      <c r="FM882" s="668"/>
      <c r="FN882" s="668"/>
      <c r="FO882" s="668"/>
      <c r="FP882" s="668"/>
      <c r="FQ882" s="668"/>
      <c r="FR882" s="668"/>
      <c r="FS882" s="433"/>
      <c r="FT882" s="433"/>
      <c r="FU882" s="433"/>
      <c r="FV882" s="433"/>
      <c r="FW882" s="433"/>
      <c r="FX882" s="433"/>
      <c r="FY882" s="433"/>
      <c r="FZ882" s="433"/>
      <c r="GA882" s="433"/>
      <c r="GB882" s="433"/>
      <c r="GC882" s="433"/>
      <c r="GD882" s="433"/>
      <c r="GE882" s="433"/>
      <c r="GF882" s="433"/>
      <c r="GG882" s="255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436"/>
      <c r="HJ882" s="65"/>
      <c r="HK882" s="436"/>
      <c r="HL882" s="37"/>
      <c r="HM882" s="65"/>
      <c r="HN882" s="436"/>
      <c r="HO882" s="120"/>
      <c r="HP882" s="3"/>
      <c r="HQ882" s="436"/>
      <c r="HR882" s="8"/>
      <c r="HS882" s="31"/>
      <c r="HT882" s="3"/>
      <c r="HU882" s="3"/>
      <c r="HV882" s="3"/>
      <c r="HX882" s="432"/>
      <c r="HY882" s="27"/>
      <c r="HZ882" s="27"/>
      <c r="IA882" s="27"/>
      <c r="IB882" s="27"/>
      <c r="IC882" s="27"/>
      <c r="ID882" s="27"/>
      <c r="IE882" s="27"/>
      <c r="IF882" s="27"/>
      <c r="IG882" s="432"/>
      <c r="IH882" s="432"/>
      <c r="II882" s="432"/>
      <c r="IJ882" s="432"/>
      <c r="IK882" s="432"/>
      <c r="IL882" s="432"/>
      <c r="IM882" s="432"/>
      <c r="IN882" s="432"/>
      <c r="IO882" s="432"/>
      <c r="IP882" s="432"/>
      <c r="IQ882" s="432"/>
      <c r="IR882" s="432"/>
      <c r="IS882" s="432"/>
      <c r="IT882" s="432"/>
      <c r="IU882" s="432"/>
      <c r="IV882" s="432"/>
      <c r="IW882" s="432"/>
      <c r="IX882" s="432"/>
      <c r="IY882" s="432"/>
      <c r="IZ882" s="432"/>
      <c r="JA882" s="432"/>
      <c r="JB882" s="432"/>
      <c r="JC882" s="432"/>
      <c r="JD882" s="432"/>
      <c r="JE882" s="432"/>
      <c r="JF882" s="432"/>
      <c r="JG882" s="432"/>
      <c r="JH882" s="432"/>
      <c r="JI882" s="432"/>
      <c r="JJ882" s="432"/>
      <c r="JK882" s="432"/>
      <c r="JL882" s="432"/>
      <c r="JM882" s="432"/>
      <c r="JN882" s="432"/>
      <c r="JO882" s="432"/>
      <c r="JP882" s="432"/>
      <c r="JQ882" s="432"/>
      <c r="JR882" s="432"/>
      <c r="JS882" s="432"/>
      <c r="JT882" s="432"/>
      <c r="JU882" s="432"/>
    </row>
    <row r="883" spans="1:281" s="40" customFormat="1" ht="15" hidden="1" customHeight="1" x14ac:dyDescent="0.25">
      <c r="A883" s="432"/>
      <c r="B883" s="31"/>
      <c r="C883" s="31"/>
      <c r="D883" s="3"/>
      <c r="E883" s="31"/>
      <c r="F883" s="3"/>
      <c r="G883" s="122"/>
      <c r="I883" s="31"/>
      <c r="K883" s="9"/>
      <c r="M883" s="3"/>
      <c r="N883" s="41"/>
      <c r="P883" s="31"/>
      <c r="Q883" s="27"/>
      <c r="R883" s="31"/>
      <c r="T883" s="21"/>
      <c r="U883" s="21"/>
      <c r="V883" s="83"/>
      <c r="W883" s="83"/>
      <c r="X883" s="21"/>
      <c r="Y883" s="83"/>
      <c r="Z883" s="83"/>
      <c r="AA883" s="21"/>
      <c r="AB883" s="83"/>
      <c r="AC883" s="83"/>
      <c r="AD883" s="21"/>
      <c r="AE883" s="83"/>
      <c r="AF883" s="83"/>
      <c r="AG883" s="21"/>
      <c r="AH883" s="83"/>
      <c r="AI883" s="83"/>
      <c r="AJ883" s="21"/>
      <c r="AK883" s="83"/>
      <c r="AL883" s="83"/>
      <c r="AM883" s="21"/>
      <c r="AN883" s="83"/>
      <c r="AO883" s="83"/>
      <c r="AP883" s="21"/>
      <c r="AQ883" s="83"/>
      <c r="AR883" s="83"/>
      <c r="AS883" s="21"/>
      <c r="AT883" s="3"/>
      <c r="AU883" s="3"/>
      <c r="AV883" s="31"/>
      <c r="AW883" s="3"/>
      <c r="AX883" s="129"/>
      <c r="AY883" s="90"/>
      <c r="AZ883" s="6"/>
      <c r="BA883" s="10"/>
      <c r="BB883" s="10"/>
      <c r="BC883" s="6"/>
      <c r="BD883" s="10"/>
      <c r="BE883" s="10"/>
      <c r="BF883" s="122"/>
      <c r="BG883" s="10"/>
      <c r="BH883" s="32"/>
      <c r="BI883" s="129"/>
      <c r="BJ883" s="10"/>
      <c r="BK883" s="32"/>
      <c r="BL883" s="129"/>
      <c r="BM883" s="10"/>
      <c r="BN883" s="32"/>
      <c r="BO883" s="122"/>
      <c r="BP883" s="133"/>
      <c r="BQ883" s="12"/>
      <c r="BR883" s="3"/>
      <c r="BS883" s="3"/>
      <c r="BU883" s="122"/>
      <c r="BV883" s="3"/>
      <c r="BW883" s="31"/>
      <c r="BX883" s="122"/>
      <c r="BY883" s="3"/>
      <c r="CA883" s="122"/>
      <c r="CB883" s="3"/>
      <c r="CD883" s="122"/>
      <c r="CF883" s="32"/>
      <c r="CH883" s="255"/>
      <c r="CI883" s="32"/>
      <c r="CK883" s="434"/>
      <c r="CM883" s="122"/>
      <c r="CN883" s="255"/>
      <c r="CO883" s="255"/>
      <c r="CP883" s="255"/>
      <c r="CQ883" s="739"/>
      <c r="CR883" s="255"/>
      <c r="CS883" s="434"/>
      <c r="CT883" s="255"/>
      <c r="CU883" s="255"/>
      <c r="CV883" s="255"/>
      <c r="CW883" s="10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  <c r="DW883" s="255"/>
      <c r="DX883" s="255"/>
      <c r="DY883" s="255"/>
      <c r="DZ883" s="255"/>
      <c r="EA883" s="255"/>
      <c r="EB883" s="255"/>
      <c r="EC883" s="255"/>
      <c r="ED883" s="255"/>
      <c r="EE883" s="255"/>
      <c r="EF883" s="255"/>
      <c r="EG883" s="255"/>
      <c r="EH883" s="255"/>
      <c r="EI883" s="255"/>
      <c r="EJ883" s="255"/>
      <c r="EK883" s="255"/>
      <c r="EL883" s="255"/>
      <c r="EM883" s="255"/>
      <c r="EN883" s="255"/>
      <c r="EO883" s="255"/>
      <c r="EP883" s="255"/>
      <c r="EQ883" s="255"/>
      <c r="ER883" s="255"/>
      <c r="ES883" s="255"/>
      <c r="ET883" s="255"/>
      <c r="EU883" s="255"/>
      <c r="EV883" s="255"/>
      <c r="EW883" s="255"/>
      <c r="EX883" s="255"/>
      <c r="EY883" s="255"/>
      <c r="EZ883" s="255"/>
      <c r="FA883" s="255"/>
      <c r="FB883" s="255"/>
      <c r="FC883" s="255"/>
      <c r="FD883" s="255"/>
      <c r="FE883" s="255"/>
      <c r="FF883" s="255"/>
      <c r="FG883" s="255"/>
      <c r="FH883" s="241"/>
      <c r="FI883" s="436"/>
      <c r="FJ883" s="668"/>
      <c r="FK883" s="668"/>
      <c r="FL883" s="668"/>
      <c r="FM883" s="668"/>
      <c r="FN883" s="668"/>
      <c r="FO883" s="668"/>
      <c r="FP883" s="668"/>
      <c r="FQ883" s="668"/>
      <c r="FR883" s="668"/>
      <c r="FS883" s="433"/>
      <c r="FT883" s="433"/>
      <c r="FU883" s="433"/>
      <c r="FV883" s="433"/>
      <c r="FW883" s="433"/>
      <c r="FX883" s="433"/>
      <c r="FY883" s="433"/>
      <c r="FZ883" s="433"/>
      <c r="GA883" s="433"/>
      <c r="GB883" s="433"/>
      <c r="GC883" s="433"/>
      <c r="GD883" s="433"/>
      <c r="GE883" s="433"/>
      <c r="GF883" s="433"/>
      <c r="GG883" s="255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436"/>
      <c r="HJ883" s="65"/>
      <c r="HK883" s="436"/>
      <c r="HL883" s="37"/>
      <c r="HM883" s="65"/>
      <c r="HN883" s="436"/>
      <c r="HO883" s="120"/>
      <c r="HP883" s="3"/>
      <c r="HQ883" s="436"/>
      <c r="HR883" s="8"/>
      <c r="HS883" s="31"/>
      <c r="HT883" s="3"/>
      <c r="HU883" s="3"/>
      <c r="HV883" s="3"/>
      <c r="HX883" s="432"/>
      <c r="HY883" s="27"/>
      <c r="HZ883" s="27"/>
      <c r="IA883" s="27"/>
      <c r="IB883" s="27"/>
      <c r="IC883" s="27"/>
      <c r="ID883" s="27"/>
      <c r="IE883" s="27"/>
      <c r="IF883" s="27"/>
      <c r="IG883" s="432"/>
      <c r="IH883" s="432"/>
      <c r="II883" s="432"/>
      <c r="IJ883" s="432"/>
      <c r="IK883" s="432"/>
      <c r="IL883" s="432"/>
      <c r="IM883" s="432"/>
      <c r="IN883" s="432"/>
      <c r="IO883" s="432"/>
      <c r="IP883" s="432"/>
      <c r="IQ883" s="432"/>
      <c r="IR883" s="432"/>
      <c r="IS883" s="432"/>
      <c r="IT883" s="432"/>
      <c r="IU883" s="432"/>
      <c r="IV883" s="432"/>
      <c r="IW883" s="432"/>
      <c r="IX883" s="432"/>
      <c r="IY883" s="432"/>
      <c r="IZ883" s="432"/>
      <c r="JA883" s="432"/>
      <c r="JB883" s="432"/>
      <c r="JC883" s="432"/>
      <c r="JD883" s="432"/>
      <c r="JE883" s="432"/>
      <c r="JF883" s="432"/>
      <c r="JG883" s="432"/>
      <c r="JH883" s="432"/>
      <c r="JI883" s="432"/>
      <c r="JJ883" s="432"/>
      <c r="JK883" s="432"/>
      <c r="JL883" s="432"/>
      <c r="JM883" s="432"/>
      <c r="JN883" s="432"/>
      <c r="JO883" s="432"/>
      <c r="JP883" s="432"/>
      <c r="JQ883" s="432"/>
      <c r="JR883" s="432"/>
      <c r="JS883" s="432"/>
      <c r="JT883" s="432"/>
      <c r="JU883" s="432"/>
    </row>
    <row r="884" spans="1:281" s="40" customFormat="1" ht="15" hidden="1" customHeight="1" x14ac:dyDescent="0.25">
      <c r="A884" s="432"/>
      <c r="B884" s="31"/>
      <c r="C884" s="31"/>
      <c r="D884" s="3"/>
      <c r="E884" s="31"/>
      <c r="F884" s="3"/>
      <c r="G884" s="122"/>
      <c r="I884" s="31"/>
      <c r="K884" s="9"/>
      <c r="M884" s="3"/>
      <c r="N884" s="41"/>
      <c r="P884" s="31"/>
      <c r="Q884" s="27"/>
      <c r="R884" s="31"/>
      <c r="T884" s="21"/>
      <c r="U884" s="21"/>
      <c r="V884" s="83"/>
      <c r="W884" s="83"/>
      <c r="X884" s="21"/>
      <c r="Y884" s="83"/>
      <c r="Z884" s="83"/>
      <c r="AA884" s="21"/>
      <c r="AB884" s="83"/>
      <c r="AC884" s="83"/>
      <c r="AD884" s="21"/>
      <c r="AE884" s="83"/>
      <c r="AF884" s="83"/>
      <c r="AG884" s="21"/>
      <c r="AH884" s="83"/>
      <c r="AI884" s="83"/>
      <c r="AJ884" s="21"/>
      <c r="AK884" s="83"/>
      <c r="AL884" s="83"/>
      <c r="AM884" s="21"/>
      <c r="AN884" s="83"/>
      <c r="AO884" s="83"/>
      <c r="AP884" s="21"/>
      <c r="AQ884" s="83"/>
      <c r="AR884" s="83"/>
      <c r="AS884" s="21"/>
      <c r="AT884" s="3"/>
      <c r="AU884" s="3"/>
      <c r="AV884" s="31"/>
      <c r="AW884" s="3"/>
      <c r="AX884" s="129"/>
      <c r="AY884" s="90"/>
      <c r="AZ884" s="6"/>
      <c r="BA884" s="10"/>
      <c r="BB884" s="10"/>
      <c r="BC884" s="6"/>
      <c r="BD884" s="10"/>
      <c r="BE884" s="10"/>
      <c r="BF884" s="122"/>
      <c r="BG884" s="10"/>
      <c r="BH884" s="32"/>
      <c r="BI884" s="129"/>
      <c r="BJ884" s="10"/>
      <c r="BK884" s="32"/>
      <c r="BL884" s="129"/>
      <c r="BM884" s="10"/>
      <c r="BN884" s="32"/>
      <c r="BO884" s="122"/>
      <c r="BP884" s="133"/>
      <c r="BQ884" s="12"/>
      <c r="BR884" s="3"/>
      <c r="BS884" s="3"/>
      <c r="BU884" s="122"/>
      <c r="BV884" s="3"/>
      <c r="BW884" s="31"/>
      <c r="BX884" s="122"/>
      <c r="BY884" s="3"/>
      <c r="CA884" s="122"/>
      <c r="CB884" s="3"/>
      <c r="CD884" s="122"/>
      <c r="CF884" s="32"/>
      <c r="CH884" s="255"/>
      <c r="CI884" s="32"/>
      <c r="CK884" s="434"/>
      <c r="CM884" s="122"/>
      <c r="CN884" s="255"/>
      <c r="CO884" s="255"/>
      <c r="CP884" s="255"/>
      <c r="CQ884" s="739"/>
      <c r="CR884" s="255"/>
      <c r="CS884" s="434"/>
      <c r="CT884" s="255"/>
      <c r="CU884" s="255"/>
      <c r="CV884" s="255"/>
      <c r="CW884" s="10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  <c r="DW884" s="255"/>
      <c r="DX884" s="255"/>
      <c r="DY884" s="255"/>
      <c r="DZ884" s="255"/>
      <c r="EA884" s="255"/>
      <c r="EB884" s="255"/>
      <c r="EC884" s="255"/>
      <c r="ED884" s="255"/>
      <c r="EE884" s="255"/>
      <c r="EF884" s="255"/>
      <c r="EG884" s="255"/>
      <c r="EH884" s="255"/>
      <c r="EI884" s="255"/>
      <c r="EJ884" s="255"/>
      <c r="EK884" s="255"/>
      <c r="EL884" s="255"/>
      <c r="EM884" s="255"/>
      <c r="EN884" s="255"/>
      <c r="EO884" s="255"/>
      <c r="EP884" s="255"/>
      <c r="EQ884" s="255"/>
      <c r="ER884" s="255"/>
      <c r="ES884" s="255"/>
      <c r="ET884" s="255"/>
      <c r="EU884" s="255"/>
      <c r="EV884" s="255"/>
      <c r="EW884" s="255"/>
      <c r="EX884" s="255"/>
      <c r="EY884" s="255"/>
      <c r="EZ884" s="255"/>
      <c r="FA884" s="255"/>
      <c r="FB884" s="255"/>
      <c r="FC884" s="255"/>
      <c r="FD884" s="255"/>
      <c r="FE884" s="255"/>
      <c r="FF884" s="255"/>
      <c r="FG884" s="255"/>
      <c r="FH884" s="241"/>
      <c r="FI884" s="436"/>
      <c r="FJ884" s="668"/>
      <c r="FK884" s="668"/>
      <c r="FL884" s="668"/>
      <c r="FM884" s="668"/>
      <c r="FN884" s="668"/>
      <c r="FO884" s="668"/>
      <c r="FP884" s="668"/>
      <c r="FQ884" s="668"/>
      <c r="FR884" s="668"/>
      <c r="FS884" s="433"/>
      <c r="FT884" s="433"/>
      <c r="FU884" s="433"/>
      <c r="FV884" s="433"/>
      <c r="FW884" s="433"/>
      <c r="FX884" s="433"/>
      <c r="FY884" s="433"/>
      <c r="FZ884" s="433"/>
      <c r="GA884" s="433"/>
      <c r="GB884" s="433"/>
      <c r="GC884" s="433"/>
      <c r="GD884" s="433"/>
      <c r="GE884" s="433"/>
      <c r="GF884" s="433"/>
      <c r="GG884" s="255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436"/>
      <c r="HJ884" s="65"/>
      <c r="HK884" s="436"/>
      <c r="HL884" s="37"/>
      <c r="HM884" s="65"/>
      <c r="HN884" s="436"/>
      <c r="HO884" s="120"/>
      <c r="HP884" s="3"/>
      <c r="HQ884" s="436"/>
      <c r="HR884" s="8"/>
      <c r="HS884" s="31"/>
      <c r="HT884" s="3"/>
      <c r="HU884" s="3"/>
      <c r="HV884" s="3"/>
      <c r="HX884" s="432"/>
      <c r="HY884" s="27"/>
      <c r="HZ884" s="27"/>
      <c r="IA884" s="27"/>
      <c r="IB884" s="27"/>
      <c r="IC884" s="27"/>
      <c r="ID884" s="27"/>
      <c r="IE884" s="27"/>
      <c r="IF884" s="27"/>
      <c r="IG884" s="432"/>
      <c r="IH884" s="432"/>
      <c r="II884" s="432"/>
      <c r="IJ884" s="432"/>
      <c r="IK884" s="432"/>
      <c r="IL884" s="432"/>
      <c r="IM884" s="432"/>
      <c r="IN884" s="432"/>
      <c r="IO884" s="432"/>
      <c r="IP884" s="432"/>
      <c r="IQ884" s="432"/>
      <c r="IR884" s="432"/>
      <c r="IS884" s="432"/>
      <c r="IT884" s="432"/>
      <c r="IU884" s="432"/>
      <c r="IV884" s="432"/>
      <c r="IW884" s="432"/>
      <c r="IX884" s="432"/>
      <c r="IY884" s="432"/>
      <c r="IZ884" s="432"/>
      <c r="JA884" s="432"/>
      <c r="JB884" s="432"/>
      <c r="JC884" s="432"/>
      <c r="JD884" s="432"/>
      <c r="JE884" s="432"/>
      <c r="JF884" s="432"/>
      <c r="JG884" s="432"/>
      <c r="JH884" s="432"/>
      <c r="JI884" s="432"/>
      <c r="JJ884" s="432"/>
      <c r="JK884" s="432"/>
      <c r="JL884" s="432"/>
      <c r="JM884" s="432"/>
      <c r="JN884" s="432"/>
      <c r="JO884" s="432"/>
      <c r="JP884" s="432"/>
      <c r="JQ884" s="432"/>
      <c r="JR884" s="432"/>
      <c r="JS884" s="432"/>
      <c r="JT884" s="432"/>
      <c r="JU884" s="432"/>
    </row>
    <row r="885" spans="1:281" s="40" customFormat="1" ht="15" hidden="1" customHeight="1" x14ac:dyDescent="0.25">
      <c r="A885" s="432"/>
      <c r="B885" s="31"/>
      <c r="C885" s="31"/>
      <c r="D885" s="3"/>
      <c r="E885" s="31"/>
      <c r="F885" s="3"/>
      <c r="G885" s="122"/>
      <c r="I885" s="31"/>
      <c r="K885" s="9"/>
      <c r="M885" s="3"/>
      <c r="N885" s="41"/>
      <c r="P885" s="31"/>
      <c r="Q885" s="27"/>
      <c r="R885" s="31"/>
      <c r="T885" s="21"/>
      <c r="U885" s="21"/>
      <c r="V885" s="83"/>
      <c r="W885" s="83"/>
      <c r="X885" s="21"/>
      <c r="Y885" s="83"/>
      <c r="Z885" s="83"/>
      <c r="AA885" s="21"/>
      <c r="AB885" s="83"/>
      <c r="AC885" s="83"/>
      <c r="AD885" s="21"/>
      <c r="AE885" s="83"/>
      <c r="AF885" s="83"/>
      <c r="AG885" s="21"/>
      <c r="AH885" s="83"/>
      <c r="AI885" s="83"/>
      <c r="AJ885" s="21"/>
      <c r="AK885" s="83"/>
      <c r="AL885" s="83"/>
      <c r="AM885" s="21"/>
      <c r="AN885" s="83"/>
      <c r="AO885" s="83"/>
      <c r="AP885" s="21"/>
      <c r="AQ885" s="83"/>
      <c r="AR885" s="83"/>
      <c r="AS885" s="21"/>
      <c r="AT885" s="3"/>
      <c r="AU885" s="3"/>
      <c r="AV885" s="31"/>
      <c r="AW885" s="3"/>
      <c r="AX885" s="129"/>
      <c r="AY885" s="90"/>
      <c r="AZ885" s="6"/>
      <c r="BA885" s="10"/>
      <c r="BB885" s="10"/>
      <c r="BC885" s="6"/>
      <c r="BD885" s="10"/>
      <c r="BE885" s="10"/>
      <c r="BF885" s="122"/>
      <c r="BG885" s="10"/>
      <c r="BH885" s="32"/>
      <c r="BI885" s="129"/>
      <c r="BJ885" s="10"/>
      <c r="BK885" s="32"/>
      <c r="BL885" s="129"/>
      <c r="BM885" s="10"/>
      <c r="BN885" s="32"/>
      <c r="BO885" s="122"/>
      <c r="BP885" s="133"/>
      <c r="BQ885" s="12"/>
      <c r="BR885" s="3"/>
      <c r="BS885" s="3"/>
      <c r="BU885" s="122"/>
      <c r="BV885" s="3"/>
      <c r="BW885" s="31"/>
      <c r="BX885" s="122"/>
      <c r="BY885" s="3"/>
      <c r="CA885" s="122"/>
      <c r="CB885" s="3"/>
      <c r="CD885" s="122"/>
      <c r="CF885" s="32"/>
      <c r="CH885" s="255"/>
      <c r="CI885" s="32"/>
      <c r="CK885" s="434"/>
      <c r="CM885" s="122"/>
      <c r="CN885" s="255"/>
      <c r="CO885" s="255"/>
      <c r="CP885" s="255"/>
      <c r="CQ885" s="739"/>
      <c r="CR885" s="255"/>
      <c r="CS885" s="434"/>
      <c r="CT885" s="255"/>
      <c r="CU885" s="255"/>
      <c r="CV885" s="255"/>
      <c r="CW885" s="10"/>
      <c r="CX885" s="255"/>
      <c r="CY885" s="255"/>
      <c r="CZ885" s="255"/>
      <c r="DA885" s="255"/>
      <c r="DB885" s="255"/>
      <c r="DC885" s="255"/>
      <c r="DD885" s="255"/>
      <c r="DE885" s="255"/>
      <c r="DF885" s="255"/>
      <c r="DG885" s="255"/>
      <c r="DH885" s="255"/>
      <c r="DI885" s="255"/>
      <c r="DJ885" s="255"/>
      <c r="DK885" s="255"/>
      <c r="DL885" s="255"/>
      <c r="DM885" s="255"/>
      <c r="DN885" s="255"/>
      <c r="DO885" s="255"/>
      <c r="DP885" s="255"/>
      <c r="DQ885" s="255"/>
      <c r="DR885" s="255"/>
      <c r="DS885" s="255"/>
      <c r="DT885" s="255"/>
      <c r="DU885" s="255"/>
      <c r="DV885" s="255"/>
      <c r="DW885" s="255"/>
      <c r="DX885" s="255"/>
      <c r="DY885" s="255"/>
      <c r="DZ885" s="255"/>
      <c r="EA885" s="255"/>
      <c r="EB885" s="255"/>
      <c r="EC885" s="255"/>
      <c r="ED885" s="255"/>
      <c r="EE885" s="255"/>
      <c r="EF885" s="255"/>
      <c r="EG885" s="255"/>
      <c r="EH885" s="255"/>
      <c r="EI885" s="255"/>
      <c r="EJ885" s="255"/>
      <c r="EK885" s="255"/>
      <c r="EL885" s="255"/>
      <c r="EM885" s="255"/>
      <c r="EN885" s="255"/>
      <c r="EO885" s="255"/>
      <c r="EP885" s="255"/>
      <c r="EQ885" s="255"/>
      <c r="ER885" s="255"/>
      <c r="ES885" s="255"/>
      <c r="ET885" s="255"/>
      <c r="EU885" s="255"/>
      <c r="EV885" s="255"/>
      <c r="EW885" s="255"/>
      <c r="EX885" s="255"/>
      <c r="EY885" s="255"/>
      <c r="EZ885" s="255"/>
      <c r="FA885" s="255"/>
      <c r="FB885" s="255"/>
      <c r="FC885" s="255"/>
      <c r="FD885" s="255"/>
      <c r="FE885" s="255"/>
      <c r="FF885" s="255"/>
      <c r="FG885" s="255"/>
      <c r="FH885" s="241"/>
      <c r="FI885" s="436"/>
      <c r="FJ885" s="668"/>
      <c r="FK885" s="668"/>
      <c r="FL885" s="668"/>
      <c r="FM885" s="668"/>
      <c r="FN885" s="668"/>
      <c r="FO885" s="668"/>
      <c r="FP885" s="668"/>
      <c r="FQ885" s="668"/>
      <c r="FR885" s="668"/>
      <c r="FS885" s="433"/>
      <c r="FT885" s="433"/>
      <c r="FU885" s="433"/>
      <c r="FV885" s="433"/>
      <c r="FW885" s="433"/>
      <c r="FX885" s="433"/>
      <c r="FY885" s="433"/>
      <c r="FZ885" s="433"/>
      <c r="GA885" s="433"/>
      <c r="GB885" s="433"/>
      <c r="GC885" s="433"/>
      <c r="GD885" s="433"/>
      <c r="GE885" s="433"/>
      <c r="GF885" s="433"/>
      <c r="GG885" s="255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436"/>
      <c r="HJ885" s="65"/>
      <c r="HK885" s="436"/>
      <c r="HL885" s="37"/>
      <c r="HM885" s="65"/>
      <c r="HN885" s="436"/>
      <c r="HO885" s="120"/>
      <c r="HP885" s="3"/>
      <c r="HQ885" s="436"/>
      <c r="HR885" s="8"/>
      <c r="HS885" s="31"/>
      <c r="HT885" s="3"/>
      <c r="HU885" s="3"/>
      <c r="HV885" s="3"/>
      <c r="HX885" s="432"/>
      <c r="HY885" s="27"/>
      <c r="HZ885" s="27"/>
      <c r="IA885" s="27"/>
      <c r="IB885" s="27"/>
      <c r="IC885" s="27"/>
      <c r="ID885" s="27"/>
      <c r="IE885" s="27"/>
      <c r="IF885" s="27"/>
      <c r="IG885" s="432"/>
      <c r="IH885" s="432"/>
      <c r="II885" s="432"/>
      <c r="IJ885" s="432"/>
      <c r="IK885" s="432"/>
      <c r="IL885" s="432"/>
      <c r="IM885" s="432"/>
      <c r="IN885" s="432"/>
      <c r="IO885" s="432"/>
      <c r="IP885" s="432"/>
      <c r="IQ885" s="432"/>
      <c r="IR885" s="432"/>
      <c r="IS885" s="432"/>
      <c r="IT885" s="432"/>
      <c r="IU885" s="432"/>
      <c r="IV885" s="432"/>
      <c r="IW885" s="432"/>
      <c r="IX885" s="432"/>
      <c r="IY885" s="432"/>
      <c r="IZ885" s="432"/>
      <c r="JA885" s="432"/>
      <c r="JB885" s="432"/>
      <c r="JC885" s="432"/>
      <c r="JD885" s="432"/>
      <c r="JE885" s="432"/>
      <c r="JF885" s="432"/>
      <c r="JG885" s="432"/>
      <c r="JH885" s="432"/>
      <c r="JI885" s="432"/>
      <c r="JJ885" s="432"/>
      <c r="JK885" s="432"/>
      <c r="JL885" s="432"/>
      <c r="JM885" s="432"/>
      <c r="JN885" s="432"/>
      <c r="JO885" s="432"/>
      <c r="JP885" s="432"/>
      <c r="JQ885" s="432"/>
      <c r="JR885" s="432"/>
      <c r="JS885" s="432"/>
      <c r="JT885" s="432"/>
      <c r="JU885" s="432"/>
    </row>
    <row r="886" spans="1:281" s="40" customFormat="1" ht="15" hidden="1" customHeight="1" x14ac:dyDescent="0.25">
      <c r="A886" s="432"/>
      <c r="B886" s="31"/>
      <c r="C886" s="31"/>
      <c r="D886" s="3"/>
      <c r="E886" s="31"/>
      <c r="F886" s="3"/>
      <c r="G886" s="122"/>
      <c r="I886" s="31"/>
      <c r="K886" s="9"/>
      <c r="M886" s="3"/>
      <c r="N886" s="41"/>
      <c r="P886" s="31"/>
      <c r="Q886" s="27"/>
      <c r="R886" s="31"/>
      <c r="T886" s="21"/>
      <c r="U886" s="21"/>
      <c r="V886" s="83"/>
      <c r="W886" s="83"/>
      <c r="X886" s="21"/>
      <c r="Y886" s="83"/>
      <c r="Z886" s="83"/>
      <c r="AA886" s="21"/>
      <c r="AB886" s="83"/>
      <c r="AC886" s="83"/>
      <c r="AD886" s="21"/>
      <c r="AE886" s="83"/>
      <c r="AF886" s="83"/>
      <c r="AG886" s="21"/>
      <c r="AH886" s="83"/>
      <c r="AI886" s="83"/>
      <c r="AJ886" s="21"/>
      <c r="AK886" s="83"/>
      <c r="AL886" s="83"/>
      <c r="AM886" s="21"/>
      <c r="AN886" s="83"/>
      <c r="AO886" s="83"/>
      <c r="AP886" s="21"/>
      <c r="AQ886" s="83"/>
      <c r="AR886" s="83"/>
      <c r="AS886" s="21"/>
      <c r="AT886" s="3"/>
      <c r="AU886" s="3"/>
      <c r="AV886" s="31"/>
      <c r="AW886" s="3"/>
      <c r="AX886" s="129"/>
      <c r="AY886" s="90"/>
      <c r="AZ886" s="6"/>
      <c r="BA886" s="10"/>
      <c r="BB886" s="10"/>
      <c r="BC886" s="6"/>
      <c r="BD886" s="10"/>
      <c r="BE886" s="10"/>
      <c r="BF886" s="122"/>
      <c r="BG886" s="10"/>
      <c r="BH886" s="32"/>
      <c r="BI886" s="129"/>
      <c r="BJ886" s="10"/>
      <c r="BK886" s="32"/>
      <c r="BL886" s="129"/>
      <c r="BM886" s="10"/>
      <c r="BN886" s="32"/>
      <c r="BO886" s="122"/>
      <c r="BP886" s="133"/>
      <c r="BQ886" s="12"/>
      <c r="BR886" s="3"/>
      <c r="BS886" s="3"/>
      <c r="BU886" s="122"/>
      <c r="BV886" s="3"/>
      <c r="BW886" s="31"/>
      <c r="BX886" s="122"/>
      <c r="BY886" s="3"/>
      <c r="CA886" s="122"/>
      <c r="CB886" s="3"/>
      <c r="CD886" s="122"/>
      <c r="CF886" s="32"/>
      <c r="CH886" s="255"/>
      <c r="CI886" s="32"/>
      <c r="CK886" s="434"/>
      <c r="CM886" s="122"/>
      <c r="CN886" s="255"/>
      <c r="CO886" s="255"/>
      <c r="CP886" s="255"/>
      <c r="CQ886" s="739"/>
      <c r="CR886" s="255"/>
      <c r="CS886" s="434"/>
      <c r="CT886" s="255"/>
      <c r="CU886" s="255"/>
      <c r="CV886" s="255"/>
      <c r="CW886" s="10"/>
      <c r="CX886" s="255"/>
      <c r="CY886" s="255"/>
      <c r="CZ886" s="255"/>
      <c r="DA886" s="255"/>
      <c r="DB886" s="255"/>
      <c r="DC886" s="255"/>
      <c r="DD886" s="255"/>
      <c r="DE886" s="255"/>
      <c r="DF886" s="255"/>
      <c r="DG886" s="255"/>
      <c r="DH886" s="255"/>
      <c r="DI886" s="255"/>
      <c r="DJ886" s="255"/>
      <c r="DK886" s="255"/>
      <c r="DL886" s="255"/>
      <c r="DM886" s="255"/>
      <c r="DN886" s="255"/>
      <c r="DO886" s="255"/>
      <c r="DP886" s="255"/>
      <c r="DQ886" s="255"/>
      <c r="DR886" s="255"/>
      <c r="DS886" s="255"/>
      <c r="DT886" s="255"/>
      <c r="DU886" s="255"/>
      <c r="DV886" s="255"/>
      <c r="DW886" s="255"/>
      <c r="DX886" s="255"/>
      <c r="DY886" s="255"/>
      <c r="DZ886" s="255"/>
      <c r="EA886" s="255"/>
      <c r="EB886" s="255"/>
      <c r="EC886" s="255"/>
      <c r="ED886" s="255"/>
      <c r="EE886" s="255"/>
      <c r="EF886" s="255"/>
      <c r="EG886" s="255"/>
      <c r="EH886" s="255"/>
      <c r="EI886" s="255"/>
      <c r="EJ886" s="255"/>
      <c r="EK886" s="255"/>
      <c r="EL886" s="255"/>
      <c r="EM886" s="255"/>
      <c r="EN886" s="255"/>
      <c r="EO886" s="255"/>
      <c r="EP886" s="255"/>
      <c r="EQ886" s="255"/>
      <c r="ER886" s="255"/>
      <c r="ES886" s="255"/>
      <c r="ET886" s="255"/>
      <c r="EU886" s="255"/>
      <c r="EV886" s="255"/>
      <c r="EW886" s="255"/>
      <c r="EX886" s="255"/>
      <c r="EY886" s="255"/>
      <c r="EZ886" s="255"/>
      <c r="FA886" s="255"/>
      <c r="FB886" s="255"/>
      <c r="FC886" s="255"/>
      <c r="FD886" s="255"/>
      <c r="FE886" s="255"/>
      <c r="FF886" s="255"/>
      <c r="FG886" s="255"/>
      <c r="FH886" s="241"/>
      <c r="FI886" s="436"/>
      <c r="FJ886" s="668"/>
      <c r="FK886" s="668"/>
      <c r="FL886" s="668"/>
      <c r="FM886" s="668"/>
      <c r="FN886" s="668"/>
      <c r="FO886" s="668"/>
      <c r="FP886" s="668"/>
      <c r="FQ886" s="668"/>
      <c r="FR886" s="668"/>
      <c r="FS886" s="433"/>
      <c r="FT886" s="433"/>
      <c r="FU886" s="433"/>
      <c r="FV886" s="433"/>
      <c r="FW886" s="433"/>
      <c r="FX886" s="433"/>
      <c r="FY886" s="433"/>
      <c r="FZ886" s="433"/>
      <c r="GA886" s="433"/>
      <c r="GB886" s="433"/>
      <c r="GC886" s="433"/>
      <c r="GD886" s="433"/>
      <c r="GE886" s="433"/>
      <c r="GF886" s="433"/>
      <c r="GG886" s="255"/>
      <c r="GH886" s="65"/>
      <c r="GI886" s="65"/>
      <c r="GJ886" s="65"/>
      <c r="GK886" s="65"/>
      <c r="GL886" s="65"/>
      <c r="GM886" s="65"/>
      <c r="GN886" s="65"/>
      <c r="GO886" s="65"/>
      <c r="GP886" s="65"/>
      <c r="GQ886" s="65"/>
      <c r="GR886" s="65"/>
      <c r="GS886" s="65"/>
      <c r="GT886" s="65"/>
      <c r="GU886" s="65"/>
      <c r="GV886" s="65"/>
      <c r="GW886" s="65"/>
      <c r="GX886" s="65"/>
      <c r="GY886" s="65"/>
      <c r="GZ886" s="65"/>
      <c r="HA886" s="65"/>
      <c r="HB886" s="65"/>
      <c r="HC886" s="65"/>
      <c r="HD886" s="65"/>
      <c r="HE886" s="65"/>
      <c r="HF886" s="65"/>
      <c r="HG886" s="65"/>
      <c r="HH886" s="65"/>
      <c r="HI886" s="436"/>
      <c r="HJ886" s="65"/>
      <c r="HK886" s="436"/>
      <c r="HL886" s="37"/>
      <c r="HM886" s="65"/>
      <c r="HN886" s="436"/>
      <c r="HO886" s="120"/>
      <c r="HP886" s="3"/>
      <c r="HQ886" s="436"/>
      <c r="HR886" s="8"/>
      <c r="HS886" s="31"/>
      <c r="HT886" s="3"/>
      <c r="HU886" s="3"/>
      <c r="HV886" s="3"/>
      <c r="HX886" s="432"/>
      <c r="HY886" s="27"/>
      <c r="HZ886" s="27"/>
      <c r="IA886" s="27"/>
      <c r="IB886" s="27"/>
      <c r="IC886" s="27"/>
      <c r="ID886" s="27"/>
      <c r="IE886" s="27"/>
      <c r="IF886" s="27"/>
      <c r="IG886" s="432"/>
      <c r="IH886" s="432"/>
      <c r="II886" s="432"/>
      <c r="IJ886" s="432"/>
      <c r="IK886" s="432"/>
      <c r="IL886" s="432"/>
      <c r="IM886" s="432"/>
      <c r="IN886" s="432"/>
      <c r="IO886" s="432"/>
      <c r="IP886" s="432"/>
      <c r="IQ886" s="432"/>
      <c r="IR886" s="432"/>
      <c r="IS886" s="432"/>
      <c r="IT886" s="432"/>
      <c r="IU886" s="432"/>
      <c r="IV886" s="432"/>
      <c r="IW886" s="432"/>
      <c r="IX886" s="432"/>
      <c r="IY886" s="432"/>
      <c r="IZ886" s="432"/>
      <c r="JA886" s="432"/>
      <c r="JB886" s="432"/>
      <c r="JC886" s="432"/>
      <c r="JD886" s="432"/>
      <c r="JE886" s="432"/>
      <c r="JF886" s="432"/>
      <c r="JG886" s="432"/>
      <c r="JH886" s="432"/>
      <c r="JI886" s="432"/>
      <c r="JJ886" s="432"/>
      <c r="JK886" s="432"/>
      <c r="JL886" s="432"/>
      <c r="JM886" s="432"/>
      <c r="JN886" s="432"/>
      <c r="JO886" s="432"/>
      <c r="JP886" s="432"/>
      <c r="JQ886" s="432"/>
      <c r="JR886" s="432"/>
      <c r="JS886" s="432"/>
      <c r="JT886" s="432"/>
      <c r="JU886" s="432"/>
    </row>
    <row r="887" spans="1:281" s="40" customFormat="1" ht="15" hidden="1" customHeight="1" x14ac:dyDescent="0.25">
      <c r="A887" s="432"/>
      <c r="B887" s="31"/>
      <c r="C887" s="31"/>
      <c r="D887" s="3"/>
      <c r="E887" s="31"/>
      <c r="F887" s="3"/>
      <c r="G887" s="122"/>
      <c r="I887" s="31"/>
      <c r="K887" s="9"/>
      <c r="M887" s="3"/>
      <c r="N887" s="41"/>
      <c r="P887" s="31"/>
      <c r="Q887" s="27"/>
      <c r="R887" s="31"/>
      <c r="T887" s="21"/>
      <c r="U887" s="21"/>
      <c r="V887" s="83"/>
      <c r="W887" s="83"/>
      <c r="X887" s="21"/>
      <c r="Y887" s="83"/>
      <c r="Z887" s="83"/>
      <c r="AA887" s="21"/>
      <c r="AB887" s="83"/>
      <c r="AC887" s="83"/>
      <c r="AD887" s="21"/>
      <c r="AE887" s="83"/>
      <c r="AF887" s="83"/>
      <c r="AG887" s="21"/>
      <c r="AH887" s="83"/>
      <c r="AI887" s="83"/>
      <c r="AJ887" s="21"/>
      <c r="AK887" s="83"/>
      <c r="AL887" s="83"/>
      <c r="AM887" s="21"/>
      <c r="AN887" s="83"/>
      <c r="AO887" s="83"/>
      <c r="AP887" s="21"/>
      <c r="AQ887" s="83"/>
      <c r="AR887" s="83"/>
      <c r="AS887" s="21"/>
      <c r="AT887" s="3"/>
      <c r="AU887" s="3"/>
      <c r="AV887" s="31"/>
      <c r="AW887" s="3"/>
      <c r="AX887" s="129"/>
      <c r="AY887" s="90"/>
      <c r="AZ887" s="6"/>
      <c r="BA887" s="10"/>
      <c r="BB887" s="10"/>
      <c r="BC887" s="6"/>
      <c r="BD887" s="10"/>
      <c r="BE887" s="10"/>
      <c r="BF887" s="122"/>
      <c r="BG887" s="10"/>
      <c r="BH887" s="32"/>
      <c r="BI887" s="129"/>
      <c r="BJ887" s="10"/>
      <c r="BK887" s="32"/>
      <c r="BL887" s="129"/>
      <c r="BM887" s="10"/>
      <c r="BN887" s="32"/>
      <c r="BO887" s="122"/>
      <c r="BP887" s="133"/>
      <c r="BQ887" s="12"/>
      <c r="BR887" s="3"/>
      <c r="BS887" s="3"/>
      <c r="BU887" s="122"/>
      <c r="BV887" s="3"/>
      <c r="BW887" s="31"/>
      <c r="BX887" s="122"/>
      <c r="BY887" s="3"/>
      <c r="CA887" s="122"/>
      <c r="CB887" s="3"/>
      <c r="CD887" s="122"/>
      <c r="CF887" s="32"/>
      <c r="CH887" s="255"/>
      <c r="CI887" s="32"/>
      <c r="CK887" s="434"/>
      <c r="CM887" s="122"/>
      <c r="CN887" s="255"/>
      <c r="CO887" s="255"/>
      <c r="CP887" s="255"/>
      <c r="CQ887" s="739"/>
      <c r="CR887" s="255"/>
      <c r="CS887" s="434"/>
      <c r="CT887" s="255"/>
      <c r="CU887" s="255"/>
      <c r="CV887" s="255"/>
      <c r="CW887" s="10"/>
      <c r="CX887" s="255"/>
      <c r="CY887" s="255"/>
      <c r="CZ887" s="255"/>
      <c r="DA887" s="255"/>
      <c r="DB887" s="255"/>
      <c r="DC887" s="255"/>
      <c r="DD887" s="255"/>
      <c r="DE887" s="255"/>
      <c r="DF887" s="255"/>
      <c r="DG887" s="255"/>
      <c r="DH887" s="255"/>
      <c r="DI887" s="255"/>
      <c r="DJ887" s="255"/>
      <c r="DK887" s="255"/>
      <c r="DL887" s="255"/>
      <c r="DM887" s="255"/>
      <c r="DN887" s="255"/>
      <c r="DO887" s="255"/>
      <c r="DP887" s="255"/>
      <c r="DQ887" s="255"/>
      <c r="DR887" s="255"/>
      <c r="DS887" s="255"/>
      <c r="DT887" s="255"/>
      <c r="DU887" s="255"/>
      <c r="DV887" s="255"/>
      <c r="DW887" s="255"/>
      <c r="DX887" s="255"/>
      <c r="DY887" s="255"/>
      <c r="DZ887" s="255"/>
      <c r="EA887" s="255"/>
      <c r="EB887" s="255"/>
      <c r="EC887" s="255"/>
      <c r="ED887" s="255"/>
      <c r="EE887" s="255"/>
      <c r="EF887" s="255"/>
      <c r="EG887" s="255"/>
      <c r="EH887" s="255"/>
      <c r="EI887" s="255"/>
      <c r="EJ887" s="255"/>
      <c r="EK887" s="255"/>
      <c r="EL887" s="255"/>
      <c r="EM887" s="255"/>
      <c r="EN887" s="255"/>
      <c r="EO887" s="255"/>
      <c r="EP887" s="255"/>
      <c r="EQ887" s="255"/>
      <c r="ER887" s="255"/>
      <c r="ES887" s="255"/>
      <c r="ET887" s="255"/>
      <c r="EU887" s="255"/>
      <c r="EV887" s="255"/>
      <c r="EW887" s="255"/>
      <c r="EX887" s="255"/>
      <c r="EY887" s="255"/>
      <c r="EZ887" s="255"/>
      <c r="FA887" s="255"/>
      <c r="FB887" s="255"/>
      <c r="FC887" s="255"/>
      <c r="FD887" s="255"/>
      <c r="FE887" s="255"/>
      <c r="FF887" s="255"/>
      <c r="FG887" s="255"/>
      <c r="FH887" s="241"/>
      <c r="FI887" s="436"/>
      <c r="FJ887" s="668"/>
      <c r="FK887" s="668"/>
      <c r="FL887" s="668"/>
      <c r="FM887" s="668"/>
      <c r="FN887" s="668"/>
      <c r="FO887" s="668"/>
      <c r="FP887" s="668"/>
      <c r="FQ887" s="668"/>
      <c r="FR887" s="668"/>
      <c r="FS887" s="433"/>
      <c r="FT887" s="433"/>
      <c r="FU887" s="433"/>
      <c r="FV887" s="433"/>
      <c r="FW887" s="433"/>
      <c r="FX887" s="433"/>
      <c r="FY887" s="433"/>
      <c r="FZ887" s="433"/>
      <c r="GA887" s="433"/>
      <c r="GB887" s="433"/>
      <c r="GC887" s="433"/>
      <c r="GD887" s="433"/>
      <c r="GE887" s="433"/>
      <c r="GF887" s="433"/>
      <c r="GG887" s="255"/>
      <c r="GH887" s="65"/>
      <c r="GI887" s="65"/>
      <c r="GJ887" s="65"/>
      <c r="GK887" s="65"/>
      <c r="GL887" s="65"/>
      <c r="GM887" s="65"/>
      <c r="GN887" s="65"/>
      <c r="GO887" s="65"/>
      <c r="GP887" s="65"/>
      <c r="GQ887" s="65"/>
      <c r="GR887" s="65"/>
      <c r="GS887" s="65"/>
      <c r="GT887" s="65"/>
      <c r="GU887" s="65"/>
      <c r="GV887" s="65"/>
      <c r="GW887" s="65"/>
      <c r="GX887" s="65"/>
      <c r="GY887" s="65"/>
      <c r="GZ887" s="65"/>
      <c r="HA887" s="65"/>
      <c r="HB887" s="65"/>
      <c r="HC887" s="65"/>
      <c r="HD887" s="65"/>
      <c r="HE887" s="65"/>
      <c r="HF887" s="65"/>
      <c r="HG887" s="65"/>
      <c r="HH887" s="65"/>
      <c r="HI887" s="436"/>
      <c r="HJ887" s="65"/>
      <c r="HK887" s="436"/>
      <c r="HL887" s="37"/>
      <c r="HM887" s="65"/>
      <c r="HN887" s="436"/>
      <c r="HO887" s="120"/>
      <c r="HP887" s="3"/>
      <c r="HQ887" s="436"/>
      <c r="HR887" s="8"/>
      <c r="HS887" s="31"/>
      <c r="HT887" s="3"/>
      <c r="HU887" s="3"/>
      <c r="HV887" s="3"/>
      <c r="HX887" s="432"/>
      <c r="HY887" s="27"/>
      <c r="HZ887" s="27"/>
      <c r="IA887" s="27"/>
      <c r="IB887" s="27"/>
      <c r="IC887" s="27"/>
      <c r="ID887" s="27"/>
      <c r="IE887" s="27"/>
      <c r="IF887" s="27"/>
      <c r="IG887" s="432"/>
      <c r="IH887" s="432"/>
      <c r="II887" s="432"/>
      <c r="IJ887" s="432"/>
      <c r="IK887" s="432"/>
      <c r="IL887" s="432"/>
      <c r="IM887" s="432"/>
      <c r="IN887" s="432"/>
      <c r="IO887" s="432"/>
      <c r="IP887" s="432"/>
      <c r="IQ887" s="432"/>
      <c r="IR887" s="432"/>
      <c r="IS887" s="432"/>
      <c r="IT887" s="432"/>
      <c r="IU887" s="432"/>
      <c r="IV887" s="432"/>
      <c r="IW887" s="432"/>
      <c r="IX887" s="432"/>
      <c r="IY887" s="432"/>
      <c r="IZ887" s="432"/>
      <c r="JA887" s="432"/>
      <c r="JB887" s="432"/>
      <c r="JC887" s="432"/>
      <c r="JD887" s="432"/>
      <c r="JE887" s="432"/>
      <c r="JF887" s="432"/>
      <c r="JG887" s="432"/>
      <c r="JH887" s="432"/>
      <c r="JI887" s="432"/>
      <c r="JJ887" s="432"/>
      <c r="JK887" s="432"/>
      <c r="JL887" s="432"/>
      <c r="JM887" s="432"/>
      <c r="JN887" s="432"/>
      <c r="JO887" s="432"/>
      <c r="JP887" s="432"/>
      <c r="JQ887" s="432"/>
      <c r="JR887" s="432"/>
      <c r="JS887" s="432"/>
      <c r="JT887" s="432"/>
      <c r="JU887" s="432"/>
    </row>
    <row r="888" spans="1:281" s="40" customFormat="1" ht="15" hidden="1" customHeight="1" x14ac:dyDescent="0.25">
      <c r="A888" s="432"/>
      <c r="B888" s="31"/>
      <c r="C888" s="31"/>
      <c r="D888" s="3"/>
      <c r="E888" s="31"/>
      <c r="F888" s="3"/>
      <c r="G888" s="122"/>
      <c r="I888" s="31"/>
      <c r="K888" s="9"/>
      <c r="M888" s="3"/>
      <c r="N888" s="41"/>
      <c r="P888" s="31"/>
      <c r="Q888" s="27"/>
      <c r="R888" s="31"/>
      <c r="T888" s="21"/>
      <c r="U888" s="21"/>
      <c r="V888" s="83"/>
      <c r="W888" s="83"/>
      <c r="X888" s="21"/>
      <c r="Y888" s="83"/>
      <c r="Z888" s="83"/>
      <c r="AA888" s="21"/>
      <c r="AB888" s="83"/>
      <c r="AC888" s="83"/>
      <c r="AD888" s="21"/>
      <c r="AE888" s="83"/>
      <c r="AF888" s="83"/>
      <c r="AG888" s="21"/>
      <c r="AH888" s="83"/>
      <c r="AI888" s="83"/>
      <c r="AJ888" s="21"/>
      <c r="AK888" s="83"/>
      <c r="AL888" s="83"/>
      <c r="AM888" s="21"/>
      <c r="AN888" s="83"/>
      <c r="AO888" s="83"/>
      <c r="AP888" s="21"/>
      <c r="AQ888" s="83"/>
      <c r="AR888" s="83"/>
      <c r="AS888" s="21"/>
      <c r="AT888" s="3"/>
      <c r="AU888" s="3"/>
      <c r="AV888" s="31"/>
      <c r="AW888" s="3"/>
      <c r="AX888" s="129"/>
      <c r="AY888" s="90"/>
      <c r="AZ888" s="6"/>
      <c r="BA888" s="10"/>
      <c r="BB888" s="10"/>
      <c r="BC888" s="6"/>
      <c r="BD888" s="10"/>
      <c r="BE888" s="10"/>
      <c r="BF888" s="122"/>
      <c r="BG888" s="10"/>
      <c r="BH888" s="32"/>
      <c r="BI888" s="129"/>
      <c r="BJ888" s="10"/>
      <c r="BK888" s="32"/>
      <c r="BL888" s="129"/>
      <c r="BM888" s="10"/>
      <c r="BN888" s="32"/>
      <c r="BO888" s="122"/>
      <c r="BP888" s="133"/>
      <c r="BQ888" s="12"/>
      <c r="BR888" s="3"/>
      <c r="BS888" s="3"/>
      <c r="BU888" s="122"/>
      <c r="BV888" s="3"/>
      <c r="BW888" s="31"/>
      <c r="BX888" s="122"/>
      <c r="BY888" s="3"/>
      <c r="CA888" s="122"/>
      <c r="CB888" s="3"/>
      <c r="CD888" s="122"/>
      <c r="CF888" s="32"/>
      <c r="CH888" s="255"/>
      <c r="CI888" s="32"/>
      <c r="CK888" s="434"/>
      <c r="CM888" s="122"/>
      <c r="CN888" s="255"/>
      <c r="CO888" s="255"/>
      <c r="CP888" s="255"/>
      <c r="CQ888" s="739"/>
      <c r="CR888" s="255"/>
      <c r="CS888" s="434"/>
      <c r="CT888" s="255"/>
      <c r="CU888" s="255"/>
      <c r="CV888" s="255"/>
      <c r="CW888" s="10"/>
      <c r="CX888" s="255"/>
      <c r="CY888" s="255"/>
      <c r="CZ888" s="255"/>
      <c r="DA888" s="255"/>
      <c r="DB888" s="255"/>
      <c r="DC888" s="255"/>
      <c r="DD888" s="255"/>
      <c r="DE888" s="255"/>
      <c r="DF888" s="255"/>
      <c r="DG888" s="255"/>
      <c r="DH888" s="255"/>
      <c r="DI888" s="255"/>
      <c r="DJ888" s="255"/>
      <c r="DK888" s="255"/>
      <c r="DL888" s="255"/>
      <c r="DM888" s="255"/>
      <c r="DN888" s="255"/>
      <c r="DO888" s="255"/>
      <c r="DP888" s="255"/>
      <c r="DQ888" s="255"/>
      <c r="DR888" s="255"/>
      <c r="DS888" s="255"/>
      <c r="DT888" s="255"/>
      <c r="DU888" s="255"/>
      <c r="DV888" s="255"/>
      <c r="DW888" s="255"/>
      <c r="DX888" s="255"/>
      <c r="DY888" s="255"/>
      <c r="DZ888" s="255"/>
      <c r="EA888" s="255"/>
      <c r="EB888" s="255"/>
      <c r="EC888" s="255"/>
      <c r="ED888" s="255"/>
      <c r="EE888" s="255"/>
      <c r="EF888" s="255"/>
      <c r="EG888" s="255"/>
      <c r="EH888" s="255"/>
      <c r="EI888" s="255"/>
      <c r="EJ888" s="255"/>
      <c r="EK888" s="255"/>
      <c r="EL888" s="255"/>
      <c r="EM888" s="255"/>
      <c r="EN888" s="255"/>
      <c r="EO888" s="255"/>
      <c r="EP888" s="255"/>
      <c r="EQ888" s="255"/>
      <c r="ER888" s="255"/>
      <c r="ES888" s="255"/>
      <c r="ET888" s="255"/>
      <c r="EU888" s="255"/>
      <c r="EV888" s="255"/>
      <c r="EW888" s="255"/>
      <c r="EX888" s="255"/>
      <c r="EY888" s="255"/>
      <c r="EZ888" s="255"/>
      <c r="FA888" s="255"/>
      <c r="FB888" s="255"/>
      <c r="FC888" s="255"/>
      <c r="FD888" s="255"/>
      <c r="FE888" s="255"/>
      <c r="FF888" s="255"/>
      <c r="FG888" s="255"/>
      <c r="FH888" s="241"/>
      <c r="FI888" s="436"/>
      <c r="FJ888" s="668"/>
      <c r="FK888" s="668"/>
      <c r="FL888" s="668"/>
      <c r="FM888" s="668"/>
      <c r="FN888" s="668"/>
      <c r="FO888" s="668"/>
      <c r="FP888" s="668"/>
      <c r="FQ888" s="668"/>
      <c r="FR888" s="668"/>
      <c r="FS888" s="433"/>
      <c r="FT888" s="433"/>
      <c r="FU888" s="433"/>
      <c r="FV888" s="433"/>
      <c r="FW888" s="433"/>
      <c r="FX888" s="433"/>
      <c r="FY888" s="433"/>
      <c r="FZ888" s="433"/>
      <c r="GA888" s="433"/>
      <c r="GB888" s="433"/>
      <c r="GC888" s="433"/>
      <c r="GD888" s="433"/>
      <c r="GE888" s="433"/>
      <c r="GF888" s="433"/>
      <c r="GG888" s="255"/>
      <c r="GH888" s="65"/>
      <c r="GI888" s="65"/>
      <c r="GJ888" s="65"/>
      <c r="GK888" s="65"/>
      <c r="GL888" s="65"/>
      <c r="GM888" s="65"/>
      <c r="GN888" s="65"/>
      <c r="GO888" s="65"/>
      <c r="GP888" s="65"/>
      <c r="GQ888" s="65"/>
      <c r="GR888" s="65"/>
      <c r="GS888" s="65"/>
      <c r="GT888" s="65"/>
      <c r="GU888" s="65"/>
      <c r="GV888" s="65"/>
      <c r="GW888" s="65"/>
      <c r="GX888" s="65"/>
      <c r="GY888" s="65"/>
      <c r="GZ888" s="65"/>
      <c r="HA888" s="65"/>
      <c r="HB888" s="65"/>
      <c r="HC888" s="65"/>
      <c r="HD888" s="65"/>
      <c r="HE888" s="65"/>
      <c r="HF888" s="65"/>
      <c r="HG888" s="65"/>
      <c r="HH888" s="65"/>
      <c r="HI888" s="436"/>
      <c r="HJ888" s="65"/>
      <c r="HK888" s="436"/>
      <c r="HL888" s="37"/>
      <c r="HM888" s="65"/>
      <c r="HN888" s="436"/>
      <c r="HO888" s="120"/>
      <c r="HP888" s="3"/>
      <c r="HQ888" s="436"/>
      <c r="HR888" s="8"/>
      <c r="HS888" s="31"/>
      <c r="HT888" s="3"/>
      <c r="HU888" s="3"/>
      <c r="HV888" s="3"/>
      <c r="HX888" s="432"/>
      <c r="HY888" s="27"/>
      <c r="HZ888" s="27"/>
      <c r="IA888" s="27"/>
      <c r="IB888" s="27"/>
      <c r="IC888" s="27"/>
      <c r="ID888" s="27"/>
      <c r="IE888" s="27"/>
      <c r="IF888" s="27"/>
      <c r="IG888" s="432"/>
      <c r="IH888" s="432"/>
      <c r="II888" s="432"/>
      <c r="IJ888" s="432"/>
      <c r="IK888" s="432"/>
      <c r="IL888" s="432"/>
      <c r="IM888" s="432"/>
      <c r="IN888" s="432"/>
      <c r="IO888" s="432"/>
      <c r="IP888" s="432"/>
      <c r="IQ888" s="432"/>
      <c r="IR888" s="432"/>
      <c r="IS888" s="432"/>
      <c r="IT888" s="432"/>
      <c r="IU888" s="432"/>
      <c r="IV888" s="432"/>
      <c r="IW888" s="432"/>
      <c r="IX888" s="432"/>
      <c r="IY888" s="432"/>
      <c r="IZ888" s="432"/>
      <c r="JA888" s="432"/>
      <c r="JB888" s="432"/>
      <c r="JC888" s="432"/>
      <c r="JD888" s="432"/>
      <c r="JE888" s="432"/>
      <c r="JF888" s="432"/>
      <c r="JG888" s="432"/>
      <c r="JH888" s="432"/>
      <c r="JI888" s="432"/>
      <c r="JJ888" s="432"/>
      <c r="JK888" s="432"/>
      <c r="JL888" s="432"/>
      <c r="JM888" s="432"/>
      <c r="JN888" s="432"/>
      <c r="JO888" s="432"/>
      <c r="JP888" s="432"/>
      <c r="JQ888" s="432"/>
      <c r="JR888" s="432"/>
      <c r="JS888" s="432"/>
      <c r="JT888" s="432"/>
      <c r="JU888" s="432"/>
    </row>
    <row r="889" spans="1:281" s="40" customFormat="1" ht="15" hidden="1" customHeight="1" x14ac:dyDescent="0.25">
      <c r="A889" s="432"/>
      <c r="B889" s="31"/>
      <c r="C889" s="31"/>
      <c r="D889" s="3"/>
      <c r="E889" s="31"/>
      <c r="F889" s="3"/>
      <c r="G889" s="122"/>
      <c r="I889" s="31"/>
      <c r="K889" s="9"/>
      <c r="M889" s="3"/>
      <c r="N889" s="41"/>
      <c r="P889" s="31"/>
      <c r="Q889" s="27"/>
      <c r="R889" s="31"/>
      <c r="T889" s="21"/>
      <c r="U889" s="21"/>
      <c r="V889" s="83"/>
      <c r="W889" s="83"/>
      <c r="X889" s="21"/>
      <c r="Y889" s="83"/>
      <c r="Z889" s="83"/>
      <c r="AA889" s="21"/>
      <c r="AB889" s="83"/>
      <c r="AC889" s="83"/>
      <c r="AD889" s="21"/>
      <c r="AE889" s="83"/>
      <c r="AF889" s="83"/>
      <c r="AG889" s="21"/>
      <c r="AH889" s="83"/>
      <c r="AI889" s="83"/>
      <c r="AJ889" s="21"/>
      <c r="AK889" s="83"/>
      <c r="AL889" s="83"/>
      <c r="AM889" s="21"/>
      <c r="AN889" s="83"/>
      <c r="AO889" s="83"/>
      <c r="AP889" s="21"/>
      <c r="AQ889" s="83"/>
      <c r="AR889" s="83"/>
      <c r="AS889" s="21"/>
      <c r="AT889" s="3"/>
      <c r="AU889" s="3"/>
      <c r="AV889" s="31"/>
      <c r="AW889" s="3"/>
      <c r="AX889" s="129"/>
      <c r="AY889" s="90"/>
      <c r="AZ889" s="6"/>
      <c r="BA889" s="10"/>
      <c r="BB889" s="10"/>
      <c r="BC889" s="6"/>
      <c r="BD889" s="10"/>
      <c r="BE889" s="10"/>
      <c r="BF889" s="122"/>
      <c r="BG889" s="10"/>
      <c r="BH889" s="32"/>
      <c r="BI889" s="129"/>
      <c r="BJ889" s="10"/>
      <c r="BK889" s="32"/>
      <c r="BL889" s="129"/>
      <c r="BM889" s="10"/>
      <c r="BN889" s="32"/>
      <c r="BO889" s="122"/>
      <c r="BP889" s="133"/>
      <c r="BQ889" s="12"/>
      <c r="BR889" s="3"/>
      <c r="BS889" s="3"/>
      <c r="BU889" s="122"/>
      <c r="BV889" s="3"/>
      <c r="BW889" s="31"/>
      <c r="BX889" s="122"/>
      <c r="BY889" s="3"/>
      <c r="CA889" s="122"/>
      <c r="CB889" s="3"/>
      <c r="CD889" s="122"/>
      <c r="CF889" s="32"/>
      <c r="CH889" s="255"/>
      <c r="CI889" s="32"/>
      <c r="CK889" s="434"/>
      <c r="CM889" s="122"/>
      <c r="CN889" s="255"/>
      <c r="CO889" s="255"/>
      <c r="CP889" s="255"/>
      <c r="CQ889" s="739"/>
      <c r="CR889" s="255"/>
      <c r="CS889" s="434"/>
      <c r="CT889" s="255"/>
      <c r="CU889" s="255"/>
      <c r="CV889" s="255"/>
      <c r="CW889" s="10"/>
      <c r="CX889" s="255"/>
      <c r="CY889" s="255"/>
      <c r="CZ889" s="255"/>
      <c r="DA889" s="255"/>
      <c r="DB889" s="255"/>
      <c r="DC889" s="255"/>
      <c r="DD889" s="255"/>
      <c r="DE889" s="255"/>
      <c r="DF889" s="255"/>
      <c r="DG889" s="255"/>
      <c r="DH889" s="255"/>
      <c r="DI889" s="255"/>
      <c r="DJ889" s="255"/>
      <c r="DK889" s="255"/>
      <c r="DL889" s="255"/>
      <c r="DM889" s="255"/>
      <c r="DN889" s="255"/>
      <c r="DO889" s="255"/>
      <c r="DP889" s="255"/>
      <c r="DQ889" s="255"/>
      <c r="DR889" s="255"/>
      <c r="DS889" s="255"/>
      <c r="DT889" s="255"/>
      <c r="DU889" s="255"/>
      <c r="DV889" s="255"/>
      <c r="DW889" s="255"/>
      <c r="DX889" s="255"/>
      <c r="DY889" s="255"/>
      <c r="DZ889" s="255"/>
      <c r="EA889" s="255"/>
      <c r="EB889" s="255"/>
      <c r="EC889" s="255"/>
      <c r="ED889" s="255"/>
      <c r="EE889" s="255"/>
      <c r="EF889" s="255"/>
      <c r="EG889" s="255"/>
      <c r="EH889" s="255"/>
      <c r="EI889" s="255"/>
      <c r="EJ889" s="255"/>
      <c r="EK889" s="255"/>
      <c r="EL889" s="255"/>
      <c r="EM889" s="255"/>
      <c r="EN889" s="255"/>
      <c r="EO889" s="255"/>
      <c r="EP889" s="255"/>
      <c r="EQ889" s="255"/>
      <c r="ER889" s="255"/>
      <c r="ES889" s="255"/>
      <c r="ET889" s="255"/>
      <c r="EU889" s="255"/>
      <c r="EV889" s="255"/>
      <c r="EW889" s="255"/>
      <c r="EX889" s="255"/>
      <c r="EY889" s="255"/>
      <c r="EZ889" s="255"/>
      <c r="FA889" s="255"/>
      <c r="FB889" s="255"/>
      <c r="FC889" s="255"/>
      <c r="FD889" s="255"/>
      <c r="FE889" s="255"/>
      <c r="FF889" s="255"/>
      <c r="FG889" s="255"/>
      <c r="FH889" s="241"/>
      <c r="FI889" s="436"/>
      <c r="FJ889" s="668"/>
      <c r="FK889" s="668"/>
      <c r="FL889" s="668"/>
      <c r="FM889" s="668"/>
      <c r="FN889" s="668"/>
      <c r="FO889" s="668"/>
      <c r="FP889" s="668"/>
      <c r="FQ889" s="668"/>
      <c r="FR889" s="668"/>
      <c r="FS889" s="433"/>
      <c r="FT889" s="433"/>
      <c r="FU889" s="433"/>
      <c r="FV889" s="433"/>
      <c r="FW889" s="433"/>
      <c r="FX889" s="433"/>
      <c r="FY889" s="433"/>
      <c r="FZ889" s="433"/>
      <c r="GA889" s="433"/>
      <c r="GB889" s="433"/>
      <c r="GC889" s="433"/>
      <c r="GD889" s="433"/>
      <c r="GE889" s="433"/>
      <c r="GF889" s="433"/>
      <c r="GG889" s="255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436"/>
      <c r="HJ889" s="65"/>
      <c r="HK889" s="436"/>
      <c r="HL889" s="37"/>
      <c r="HM889" s="65"/>
      <c r="HN889" s="436"/>
      <c r="HO889" s="120"/>
      <c r="HP889" s="3"/>
      <c r="HQ889" s="436"/>
      <c r="HR889" s="8"/>
      <c r="HS889" s="31"/>
      <c r="HT889" s="3"/>
      <c r="HU889" s="3"/>
      <c r="HV889" s="3"/>
      <c r="HX889" s="432"/>
      <c r="HY889" s="27"/>
      <c r="HZ889" s="27"/>
      <c r="IA889" s="27"/>
      <c r="IB889" s="27"/>
      <c r="IC889" s="27"/>
      <c r="ID889" s="27"/>
      <c r="IE889" s="27"/>
      <c r="IF889" s="27"/>
      <c r="IG889" s="432"/>
      <c r="IH889" s="432"/>
      <c r="II889" s="432"/>
      <c r="IJ889" s="432"/>
      <c r="IK889" s="432"/>
      <c r="IL889" s="432"/>
      <c r="IM889" s="432"/>
      <c r="IN889" s="432"/>
      <c r="IO889" s="432"/>
      <c r="IP889" s="432"/>
      <c r="IQ889" s="432"/>
      <c r="IR889" s="432"/>
      <c r="IS889" s="432"/>
      <c r="IT889" s="432"/>
      <c r="IU889" s="432"/>
      <c r="IV889" s="432"/>
      <c r="IW889" s="432"/>
      <c r="IX889" s="432"/>
      <c r="IY889" s="432"/>
      <c r="IZ889" s="432"/>
      <c r="JA889" s="432"/>
      <c r="JB889" s="432"/>
      <c r="JC889" s="432"/>
      <c r="JD889" s="432"/>
      <c r="JE889" s="432"/>
      <c r="JF889" s="432"/>
      <c r="JG889" s="432"/>
      <c r="JH889" s="432"/>
      <c r="JI889" s="432"/>
      <c r="JJ889" s="432"/>
      <c r="JK889" s="432"/>
      <c r="JL889" s="432"/>
      <c r="JM889" s="432"/>
      <c r="JN889" s="432"/>
      <c r="JO889" s="432"/>
      <c r="JP889" s="432"/>
      <c r="JQ889" s="432"/>
      <c r="JR889" s="432"/>
      <c r="JS889" s="432"/>
      <c r="JT889" s="432"/>
      <c r="JU889" s="432"/>
    </row>
    <row r="890" spans="1:281" s="40" customFormat="1" ht="15" hidden="1" customHeight="1" x14ac:dyDescent="0.25">
      <c r="A890" s="432"/>
      <c r="B890" s="31"/>
      <c r="C890" s="31"/>
      <c r="D890" s="3"/>
      <c r="E890" s="31"/>
      <c r="F890" s="3"/>
      <c r="G890" s="122"/>
      <c r="I890" s="31"/>
      <c r="K890" s="9"/>
      <c r="M890" s="3"/>
      <c r="N890" s="41"/>
      <c r="P890" s="31"/>
      <c r="Q890" s="27"/>
      <c r="R890" s="31"/>
      <c r="T890" s="21"/>
      <c r="U890" s="21"/>
      <c r="V890" s="83"/>
      <c r="W890" s="83"/>
      <c r="X890" s="21"/>
      <c r="Y890" s="83"/>
      <c r="Z890" s="83"/>
      <c r="AA890" s="21"/>
      <c r="AB890" s="83"/>
      <c r="AC890" s="83"/>
      <c r="AD890" s="21"/>
      <c r="AE890" s="83"/>
      <c r="AF890" s="83"/>
      <c r="AG890" s="21"/>
      <c r="AH890" s="83"/>
      <c r="AI890" s="83"/>
      <c r="AJ890" s="21"/>
      <c r="AK890" s="83"/>
      <c r="AL890" s="83"/>
      <c r="AM890" s="21"/>
      <c r="AN890" s="83"/>
      <c r="AO890" s="83"/>
      <c r="AP890" s="21"/>
      <c r="AQ890" s="83"/>
      <c r="AR890" s="83"/>
      <c r="AS890" s="21"/>
      <c r="AT890" s="3"/>
      <c r="AU890" s="3"/>
      <c r="AV890" s="31"/>
      <c r="AW890" s="3"/>
      <c r="AX890" s="129"/>
      <c r="AY890" s="90"/>
      <c r="AZ890" s="6"/>
      <c r="BA890" s="10"/>
      <c r="BB890" s="10"/>
      <c r="BC890" s="6"/>
      <c r="BD890" s="10"/>
      <c r="BE890" s="10"/>
      <c r="BF890" s="122"/>
      <c r="BG890" s="10"/>
      <c r="BH890" s="32"/>
      <c r="BI890" s="129"/>
      <c r="BJ890" s="10"/>
      <c r="BK890" s="32"/>
      <c r="BL890" s="129"/>
      <c r="BM890" s="10"/>
      <c r="BN890" s="32"/>
      <c r="BO890" s="122"/>
      <c r="BP890" s="133"/>
      <c r="BQ890" s="12"/>
      <c r="BR890" s="3"/>
      <c r="BS890" s="3"/>
      <c r="BU890" s="122"/>
      <c r="BV890" s="3"/>
      <c r="BW890" s="31"/>
      <c r="BX890" s="122"/>
      <c r="BY890" s="3"/>
      <c r="CA890" s="122"/>
      <c r="CB890" s="3"/>
      <c r="CD890" s="122"/>
      <c r="CF890" s="32"/>
      <c r="CH890" s="255"/>
      <c r="CI890" s="32"/>
      <c r="CK890" s="434"/>
      <c r="CM890" s="122"/>
      <c r="CN890" s="255"/>
      <c r="CO890" s="255"/>
      <c r="CP890" s="255"/>
      <c r="CQ890" s="739"/>
      <c r="CR890" s="255"/>
      <c r="CS890" s="434"/>
      <c r="CT890" s="255"/>
      <c r="CU890" s="255"/>
      <c r="CV890" s="255"/>
      <c r="CW890" s="10"/>
      <c r="CX890" s="255"/>
      <c r="CY890" s="255"/>
      <c r="CZ890" s="255"/>
      <c r="DA890" s="255"/>
      <c r="DB890" s="255"/>
      <c r="DC890" s="255"/>
      <c r="DD890" s="255"/>
      <c r="DE890" s="255"/>
      <c r="DF890" s="255"/>
      <c r="DG890" s="255"/>
      <c r="DH890" s="255"/>
      <c r="DI890" s="255"/>
      <c r="DJ890" s="255"/>
      <c r="DK890" s="255"/>
      <c r="DL890" s="255"/>
      <c r="DM890" s="255"/>
      <c r="DN890" s="255"/>
      <c r="DO890" s="255"/>
      <c r="DP890" s="255"/>
      <c r="DQ890" s="255"/>
      <c r="DR890" s="255"/>
      <c r="DS890" s="255"/>
      <c r="DT890" s="255"/>
      <c r="DU890" s="255"/>
      <c r="DV890" s="255"/>
      <c r="DW890" s="255"/>
      <c r="DX890" s="255"/>
      <c r="DY890" s="255"/>
      <c r="DZ890" s="255"/>
      <c r="EA890" s="255"/>
      <c r="EB890" s="255"/>
      <c r="EC890" s="255"/>
      <c r="ED890" s="255"/>
      <c r="EE890" s="255"/>
      <c r="EF890" s="255"/>
      <c r="EG890" s="255"/>
      <c r="EH890" s="255"/>
      <c r="EI890" s="255"/>
      <c r="EJ890" s="255"/>
      <c r="EK890" s="255"/>
      <c r="EL890" s="255"/>
      <c r="EM890" s="255"/>
      <c r="EN890" s="255"/>
      <c r="EO890" s="255"/>
      <c r="EP890" s="255"/>
      <c r="EQ890" s="255"/>
      <c r="ER890" s="255"/>
      <c r="ES890" s="255"/>
      <c r="ET890" s="255"/>
      <c r="EU890" s="255"/>
      <c r="EV890" s="255"/>
      <c r="EW890" s="255"/>
      <c r="EX890" s="255"/>
      <c r="EY890" s="255"/>
      <c r="EZ890" s="255"/>
      <c r="FA890" s="255"/>
      <c r="FB890" s="255"/>
      <c r="FC890" s="255"/>
      <c r="FD890" s="255"/>
      <c r="FE890" s="255"/>
      <c r="FF890" s="255"/>
      <c r="FG890" s="255"/>
      <c r="FH890" s="241"/>
      <c r="FI890" s="436"/>
      <c r="FJ890" s="668"/>
      <c r="FK890" s="668"/>
      <c r="FL890" s="668"/>
      <c r="FM890" s="668"/>
      <c r="FN890" s="668"/>
      <c r="FO890" s="668"/>
      <c r="FP890" s="668"/>
      <c r="FQ890" s="668"/>
      <c r="FR890" s="668"/>
      <c r="FS890" s="433"/>
      <c r="FT890" s="433"/>
      <c r="FU890" s="433"/>
      <c r="FV890" s="433"/>
      <c r="FW890" s="433"/>
      <c r="FX890" s="433"/>
      <c r="FY890" s="433"/>
      <c r="FZ890" s="433"/>
      <c r="GA890" s="433"/>
      <c r="GB890" s="433"/>
      <c r="GC890" s="433"/>
      <c r="GD890" s="433"/>
      <c r="GE890" s="433"/>
      <c r="GF890" s="433"/>
      <c r="GG890" s="255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436"/>
      <c r="HJ890" s="65"/>
      <c r="HK890" s="436"/>
      <c r="HL890" s="37"/>
      <c r="HM890" s="65"/>
      <c r="HN890" s="436"/>
      <c r="HO890" s="120"/>
      <c r="HP890" s="3"/>
      <c r="HQ890" s="436"/>
      <c r="HR890" s="8"/>
      <c r="HS890" s="31"/>
      <c r="HT890" s="3"/>
      <c r="HU890" s="3"/>
      <c r="HV890" s="3"/>
      <c r="HX890" s="432"/>
      <c r="HY890" s="27"/>
      <c r="HZ890" s="27"/>
      <c r="IA890" s="27"/>
      <c r="IB890" s="27"/>
      <c r="IC890" s="27"/>
      <c r="ID890" s="27"/>
      <c r="IE890" s="27"/>
      <c r="IF890" s="27"/>
      <c r="IG890" s="432"/>
      <c r="IH890" s="432"/>
      <c r="II890" s="432"/>
      <c r="IJ890" s="432"/>
      <c r="IK890" s="432"/>
      <c r="IL890" s="432"/>
      <c r="IM890" s="432"/>
      <c r="IN890" s="432"/>
      <c r="IO890" s="432"/>
      <c r="IP890" s="432"/>
      <c r="IQ890" s="432"/>
      <c r="IR890" s="432"/>
      <c r="IS890" s="432"/>
      <c r="IT890" s="432"/>
      <c r="IU890" s="432"/>
      <c r="IV890" s="432"/>
      <c r="IW890" s="432"/>
      <c r="IX890" s="432"/>
      <c r="IY890" s="432"/>
      <c r="IZ890" s="432"/>
      <c r="JA890" s="432"/>
      <c r="JB890" s="432"/>
      <c r="JC890" s="432"/>
      <c r="JD890" s="432"/>
      <c r="JE890" s="432"/>
      <c r="JF890" s="432"/>
      <c r="JG890" s="432"/>
      <c r="JH890" s="432"/>
      <c r="JI890" s="432"/>
      <c r="JJ890" s="432"/>
      <c r="JK890" s="432"/>
      <c r="JL890" s="432"/>
      <c r="JM890" s="432"/>
      <c r="JN890" s="432"/>
      <c r="JO890" s="432"/>
      <c r="JP890" s="432"/>
      <c r="JQ890" s="432"/>
      <c r="JR890" s="432"/>
      <c r="JS890" s="432"/>
      <c r="JT890" s="432"/>
      <c r="JU890" s="432"/>
    </row>
    <row r="891" spans="1:281" s="40" customFormat="1" ht="15" hidden="1" customHeight="1" x14ac:dyDescent="0.25">
      <c r="A891" s="432"/>
      <c r="B891" s="31"/>
      <c r="C891" s="31"/>
      <c r="D891" s="3"/>
      <c r="E891" s="31"/>
      <c r="F891" s="3"/>
      <c r="G891" s="122"/>
      <c r="I891" s="31"/>
      <c r="K891" s="9"/>
      <c r="M891" s="3"/>
      <c r="N891" s="41"/>
      <c r="P891" s="31"/>
      <c r="Q891" s="27"/>
      <c r="R891" s="31"/>
      <c r="T891" s="21"/>
      <c r="U891" s="21"/>
      <c r="V891" s="83"/>
      <c r="W891" s="83"/>
      <c r="X891" s="21"/>
      <c r="Y891" s="83"/>
      <c r="Z891" s="83"/>
      <c r="AA891" s="21"/>
      <c r="AB891" s="83"/>
      <c r="AC891" s="83"/>
      <c r="AD891" s="21"/>
      <c r="AE891" s="83"/>
      <c r="AF891" s="83"/>
      <c r="AG891" s="21"/>
      <c r="AH891" s="83"/>
      <c r="AI891" s="83"/>
      <c r="AJ891" s="21"/>
      <c r="AK891" s="83"/>
      <c r="AL891" s="83"/>
      <c r="AM891" s="21"/>
      <c r="AN891" s="83"/>
      <c r="AO891" s="83"/>
      <c r="AP891" s="21"/>
      <c r="AQ891" s="83"/>
      <c r="AR891" s="83"/>
      <c r="AS891" s="21"/>
      <c r="AT891" s="3"/>
      <c r="AU891" s="3"/>
      <c r="AV891" s="31"/>
      <c r="AW891" s="3"/>
      <c r="AX891" s="129"/>
      <c r="AY891" s="90"/>
      <c r="AZ891" s="6"/>
      <c r="BA891" s="10"/>
      <c r="BB891" s="10"/>
      <c r="BC891" s="6"/>
      <c r="BD891" s="10"/>
      <c r="BE891" s="10"/>
      <c r="BF891" s="122"/>
      <c r="BG891" s="10"/>
      <c r="BH891" s="32"/>
      <c r="BI891" s="129"/>
      <c r="BJ891" s="10"/>
      <c r="BK891" s="32"/>
      <c r="BL891" s="129"/>
      <c r="BM891" s="10"/>
      <c r="BN891" s="32"/>
      <c r="BO891" s="122"/>
      <c r="BP891" s="133"/>
      <c r="BQ891" s="12"/>
      <c r="BR891" s="3"/>
      <c r="BS891" s="3"/>
      <c r="BU891" s="122"/>
      <c r="BV891" s="3"/>
      <c r="BW891" s="31"/>
      <c r="BX891" s="122"/>
      <c r="BY891" s="3"/>
      <c r="CA891" s="122"/>
      <c r="CB891" s="3"/>
      <c r="CD891" s="122"/>
      <c r="CF891" s="32"/>
      <c r="CH891" s="255"/>
      <c r="CI891" s="32"/>
      <c r="CK891" s="434"/>
      <c r="CM891" s="122"/>
      <c r="CN891" s="255"/>
      <c r="CO891" s="255"/>
      <c r="CP891" s="255"/>
      <c r="CQ891" s="739"/>
      <c r="CR891" s="255"/>
      <c r="CS891" s="434"/>
      <c r="CT891" s="255"/>
      <c r="CU891" s="255"/>
      <c r="CV891" s="255"/>
      <c r="CW891" s="10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  <c r="DW891" s="255"/>
      <c r="DX891" s="255"/>
      <c r="DY891" s="255"/>
      <c r="DZ891" s="255"/>
      <c r="EA891" s="255"/>
      <c r="EB891" s="255"/>
      <c r="EC891" s="255"/>
      <c r="ED891" s="255"/>
      <c r="EE891" s="255"/>
      <c r="EF891" s="255"/>
      <c r="EG891" s="255"/>
      <c r="EH891" s="255"/>
      <c r="EI891" s="255"/>
      <c r="EJ891" s="255"/>
      <c r="EK891" s="255"/>
      <c r="EL891" s="255"/>
      <c r="EM891" s="255"/>
      <c r="EN891" s="255"/>
      <c r="EO891" s="255"/>
      <c r="EP891" s="255"/>
      <c r="EQ891" s="255"/>
      <c r="ER891" s="255"/>
      <c r="ES891" s="255"/>
      <c r="ET891" s="255"/>
      <c r="EU891" s="255"/>
      <c r="EV891" s="255"/>
      <c r="EW891" s="255"/>
      <c r="EX891" s="255"/>
      <c r="EY891" s="255"/>
      <c r="EZ891" s="255"/>
      <c r="FA891" s="255"/>
      <c r="FB891" s="255"/>
      <c r="FC891" s="255"/>
      <c r="FD891" s="255"/>
      <c r="FE891" s="255"/>
      <c r="FF891" s="255"/>
      <c r="FG891" s="255"/>
      <c r="FH891" s="241"/>
      <c r="FI891" s="436"/>
      <c r="FJ891" s="668"/>
      <c r="FK891" s="668"/>
      <c r="FL891" s="668"/>
      <c r="FM891" s="668"/>
      <c r="FN891" s="668"/>
      <c r="FO891" s="668"/>
      <c r="FP891" s="668"/>
      <c r="FQ891" s="668"/>
      <c r="FR891" s="668"/>
      <c r="FS891" s="433"/>
      <c r="FT891" s="433"/>
      <c r="FU891" s="433"/>
      <c r="FV891" s="433"/>
      <c r="FW891" s="433"/>
      <c r="FX891" s="433"/>
      <c r="FY891" s="433"/>
      <c r="FZ891" s="433"/>
      <c r="GA891" s="433"/>
      <c r="GB891" s="433"/>
      <c r="GC891" s="433"/>
      <c r="GD891" s="433"/>
      <c r="GE891" s="433"/>
      <c r="GF891" s="433"/>
      <c r="GG891" s="255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436"/>
      <c r="HJ891" s="65"/>
      <c r="HK891" s="436"/>
      <c r="HL891" s="37"/>
      <c r="HM891" s="65"/>
      <c r="HN891" s="436"/>
      <c r="HO891" s="120"/>
      <c r="HP891" s="3"/>
      <c r="HQ891" s="436"/>
      <c r="HR891" s="8"/>
      <c r="HS891" s="31"/>
      <c r="HT891" s="3"/>
      <c r="HU891" s="3"/>
      <c r="HV891" s="3"/>
      <c r="HX891" s="432"/>
      <c r="HY891" s="27"/>
      <c r="HZ891" s="27"/>
      <c r="IA891" s="27"/>
      <c r="IB891" s="27"/>
      <c r="IC891" s="27"/>
      <c r="ID891" s="27"/>
      <c r="IE891" s="27"/>
      <c r="IF891" s="27"/>
      <c r="IG891" s="432"/>
      <c r="IH891" s="432"/>
      <c r="II891" s="432"/>
      <c r="IJ891" s="432"/>
      <c r="IK891" s="432"/>
      <c r="IL891" s="432"/>
      <c r="IM891" s="432"/>
      <c r="IN891" s="432"/>
      <c r="IO891" s="432"/>
      <c r="IP891" s="432"/>
      <c r="IQ891" s="432"/>
      <c r="IR891" s="432"/>
      <c r="IS891" s="432"/>
      <c r="IT891" s="432"/>
      <c r="IU891" s="432"/>
      <c r="IV891" s="432"/>
      <c r="IW891" s="432"/>
      <c r="IX891" s="432"/>
      <c r="IY891" s="432"/>
      <c r="IZ891" s="432"/>
      <c r="JA891" s="432"/>
      <c r="JB891" s="432"/>
      <c r="JC891" s="432"/>
      <c r="JD891" s="432"/>
      <c r="JE891" s="432"/>
      <c r="JF891" s="432"/>
      <c r="JG891" s="432"/>
      <c r="JH891" s="432"/>
      <c r="JI891" s="432"/>
      <c r="JJ891" s="432"/>
      <c r="JK891" s="432"/>
      <c r="JL891" s="432"/>
      <c r="JM891" s="432"/>
      <c r="JN891" s="432"/>
      <c r="JO891" s="432"/>
      <c r="JP891" s="432"/>
      <c r="JQ891" s="432"/>
      <c r="JR891" s="432"/>
      <c r="JS891" s="432"/>
      <c r="JT891" s="432"/>
      <c r="JU891" s="432"/>
    </row>
    <row r="892" spans="1:281" s="40" customFormat="1" ht="15" hidden="1" customHeight="1" x14ac:dyDescent="0.25">
      <c r="A892" s="432"/>
      <c r="B892" s="31"/>
      <c r="C892" s="31"/>
      <c r="D892" s="3"/>
      <c r="E892" s="31"/>
      <c r="F892" s="3"/>
      <c r="G892" s="122"/>
      <c r="I892" s="31"/>
      <c r="K892" s="9"/>
      <c r="M892" s="3"/>
      <c r="N892" s="41"/>
      <c r="P892" s="31"/>
      <c r="Q892" s="27"/>
      <c r="R892" s="31"/>
      <c r="T892" s="21"/>
      <c r="U892" s="21"/>
      <c r="V892" s="83"/>
      <c r="W892" s="83"/>
      <c r="X892" s="21"/>
      <c r="Y892" s="83"/>
      <c r="Z892" s="83"/>
      <c r="AA892" s="21"/>
      <c r="AB892" s="83"/>
      <c r="AC892" s="83"/>
      <c r="AD892" s="21"/>
      <c r="AE892" s="83"/>
      <c r="AF892" s="83"/>
      <c r="AG892" s="21"/>
      <c r="AH892" s="83"/>
      <c r="AI892" s="83"/>
      <c r="AJ892" s="21"/>
      <c r="AK892" s="83"/>
      <c r="AL892" s="83"/>
      <c r="AM892" s="21"/>
      <c r="AN892" s="83"/>
      <c r="AO892" s="83"/>
      <c r="AP892" s="21"/>
      <c r="AQ892" s="83"/>
      <c r="AR892" s="83"/>
      <c r="AS892" s="21"/>
      <c r="AT892" s="3"/>
      <c r="AU892" s="3"/>
      <c r="AV892" s="31"/>
      <c r="AW892" s="3"/>
      <c r="AX892" s="129"/>
      <c r="AY892" s="90"/>
      <c r="AZ892" s="6"/>
      <c r="BA892" s="10"/>
      <c r="BB892" s="10"/>
      <c r="BC892" s="6"/>
      <c r="BD892" s="10"/>
      <c r="BE892" s="10"/>
      <c r="BF892" s="122"/>
      <c r="BG892" s="10"/>
      <c r="BH892" s="32"/>
      <c r="BI892" s="129"/>
      <c r="BJ892" s="10"/>
      <c r="BK892" s="32"/>
      <c r="BL892" s="129"/>
      <c r="BM892" s="10"/>
      <c r="BN892" s="32"/>
      <c r="BO892" s="122"/>
      <c r="BP892" s="133"/>
      <c r="BQ892" s="12"/>
      <c r="BR892" s="3"/>
      <c r="BS892" s="3"/>
      <c r="BU892" s="122"/>
      <c r="BV892" s="3"/>
      <c r="BW892" s="31"/>
      <c r="BX892" s="122"/>
      <c r="BY892" s="3"/>
      <c r="CA892" s="122"/>
      <c r="CB892" s="3"/>
      <c r="CD892" s="122"/>
      <c r="CF892" s="32"/>
      <c r="CH892" s="255"/>
      <c r="CI892" s="32"/>
      <c r="CK892" s="434"/>
      <c r="CM892" s="122"/>
      <c r="CN892" s="255"/>
      <c r="CO892" s="255"/>
      <c r="CP892" s="255"/>
      <c r="CQ892" s="739"/>
      <c r="CR892" s="255"/>
      <c r="CS892" s="434"/>
      <c r="CT892" s="255"/>
      <c r="CU892" s="255"/>
      <c r="CV892" s="255"/>
      <c r="CW892" s="10"/>
      <c r="CX892" s="255"/>
      <c r="CY892" s="255"/>
      <c r="CZ892" s="255"/>
      <c r="DA892" s="255"/>
      <c r="DB892" s="255"/>
      <c r="DC892" s="255"/>
      <c r="DD892" s="255"/>
      <c r="DE892" s="255"/>
      <c r="DF892" s="255"/>
      <c r="DG892" s="255"/>
      <c r="DH892" s="255"/>
      <c r="DI892" s="255"/>
      <c r="DJ892" s="255"/>
      <c r="DK892" s="255"/>
      <c r="DL892" s="255"/>
      <c r="DM892" s="255"/>
      <c r="DN892" s="255"/>
      <c r="DO892" s="255"/>
      <c r="DP892" s="255"/>
      <c r="DQ892" s="255"/>
      <c r="DR892" s="255"/>
      <c r="DS892" s="255"/>
      <c r="DT892" s="255"/>
      <c r="DU892" s="255"/>
      <c r="DV892" s="255"/>
      <c r="DW892" s="255"/>
      <c r="DX892" s="255"/>
      <c r="DY892" s="255"/>
      <c r="DZ892" s="255"/>
      <c r="EA892" s="255"/>
      <c r="EB892" s="255"/>
      <c r="EC892" s="255"/>
      <c r="ED892" s="255"/>
      <c r="EE892" s="255"/>
      <c r="EF892" s="255"/>
      <c r="EG892" s="255"/>
      <c r="EH892" s="255"/>
      <c r="EI892" s="255"/>
      <c r="EJ892" s="255"/>
      <c r="EK892" s="255"/>
      <c r="EL892" s="255"/>
      <c r="EM892" s="255"/>
      <c r="EN892" s="255"/>
      <c r="EO892" s="255"/>
      <c r="EP892" s="255"/>
      <c r="EQ892" s="255"/>
      <c r="ER892" s="255"/>
      <c r="ES892" s="255"/>
      <c r="ET892" s="255"/>
      <c r="EU892" s="255"/>
      <c r="EV892" s="255"/>
      <c r="EW892" s="255"/>
      <c r="EX892" s="255"/>
      <c r="EY892" s="255"/>
      <c r="EZ892" s="255"/>
      <c r="FA892" s="255"/>
      <c r="FB892" s="255"/>
      <c r="FC892" s="255"/>
      <c r="FD892" s="255"/>
      <c r="FE892" s="255"/>
      <c r="FF892" s="255"/>
      <c r="FG892" s="255"/>
      <c r="FH892" s="241"/>
      <c r="FI892" s="436"/>
      <c r="FJ892" s="668"/>
      <c r="FK892" s="668"/>
      <c r="FL892" s="668"/>
      <c r="FM892" s="668"/>
      <c r="FN892" s="668"/>
      <c r="FO892" s="668"/>
      <c r="FP892" s="668"/>
      <c r="FQ892" s="668"/>
      <c r="FR892" s="668"/>
      <c r="FS892" s="433"/>
      <c r="FT892" s="433"/>
      <c r="FU892" s="433"/>
      <c r="FV892" s="433"/>
      <c r="FW892" s="433"/>
      <c r="FX892" s="433"/>
      <c r="FY892" s="433"/>
      <c r="FZ892" s="433"/>
      <c r="GA892" s="433"/>
      <c r="GB892" s="433"/>
      <c r="GC892" s="433"/>
      <c r="GD892" s="433"/>
      <c r="GE892" s="433"/>
      <c r="GF892" s="433"/>
      <c r="GG892" s="255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436"/>
      <c r="HJ892" s="65"/>
      <c r="HK892" s="436"/>
      <c r="HL892" s="37"/>
      <c r="HM892" s="65"/>
      <c r="HN892" s="436"/>
      <c r="HO892" s="120"/>
      <c r="HP892" s="3"/>
      <c r="HQ892" s="436"/>
      <c r="HR892" s="8"/>
      <c r="HS892" s="31"/>
      <c r="HT892" s="3"/>
      <c r="HU892" s="3"/>
      <c r="HV892" s="3"/>
      <c r="HX892" s="432"/>
      <c r="HY892" s="27"/>
      <c r="HZ892" s="27"/>
      <c r="IA892" s="27"/>
      <c r="IB892" s="27"/>
      <c r="IC892" s="27"/>
      <c r="ID892" s="27"/>
      <c r="IE892" s="27"/>
      <c r="IF892" s="27"/>
      <c r="IG892" s="432"/>
      <c r="IH892" s="432"/>
      <c r="II892" s="432"/>
      <c r="IJ892" s="432"/>
      <c r="IK892" s="432"/>
      <c r="IL892" s="432"/>
      <c r="IM892" s="432"/>
      <c r="IN892" s="432"/>
      <c r="IO892" s="432"/>
      <c r="IP892" s="432"/>
      <c r="IQ892" s="432"/>
      <c r="IR892" s="432"/>
      <c r="IS892" s="432"/>
      <c r="IT892" s="432"/>
      <c r="IU892" s="432"/>
      <c r="IV892" s="432"/>
      <c r="IW892" s="432"/>
      <c r="IX892" s="432"/>
      <c r="IY892" s="432"/>
      <c r="IZ892" s="432"/>
      <c r="JA892" s="432"/>
      <c r="JB892" s="432"/>
      <c r="JC892" s="432"/>
      <c r="JD892" s="432"/>
      <c r="JE892" s="432"/>
      <c r="JF892" s="432"/>
      <c r="JG892" s="432"/>
      <c r="JH892" s="432"/>
      <c r="JI892" s="432"/>
      <c r="JJ892" s="432"/>
      <c r="JK892" s="432"/>
      <c r="JL892" s="432"/>
      <c r="JM892" s="432"/>
      <c r="JN892" s="432"/>
      <c r="JO892" s="432"/>
      <c r="JP892" s="432"/>
      <c r="JQ892" s="432"/>
      <c r="JR892" s="432"/>
      <c r="JS892" s="432"/>
      <c r="JT892" s="432"/>
      <c r="JU892" s="432"/>
    </row>
    <row r="893" spans="1:281" s="40" customFormat="1" ht="15" hidden="1" customHeight="1" x14ac:dyDescent="0.25">
      <c r="A893" s="432"/>
      <c r="B893" s="31"/>
      <c r="C893" s="31"/>
      <c r="D893" s="3"/>
      <c r="E893" s="31"/>
      <c r="F893" s="3"/>
      <c r="G893" s="122"/>
      <c r="I893" s="31"/>
      <c r="K893" s="9"/>
      <c r="M893" s="3"/>
      <c r="N893" s="41"/>
      <c r="P893" s="31"/>
      <c r="Q893" s="27"/>
      <c r="R893" s="31"/>
      <c r="T893" s="21"/>
      <c r="U893" s="21"/>
      <c r="V893" s="83"/>
      <c r="W893" s="83"/>
      <c r="X893" s="21"/>
      <c r="Y893" s="83"/>
      <c r="Z893" s="83"/>
      <c r="AA893" s="21"/>
      <c r="AB893" s="83"/>
      <c r="AC893" s="83"/>
      <c r="AD893" s="21"/>
      <c r="AE893" s="83"/>
      <c r="AF893" s="83"/>
      <c r="AG893" s="21"/>
      <c r="AH893" s="83"/>
      <c r="AI893" s="83"/>
      <c r="AJ893" s="21"/>
      <c r="AK893" s="83"/>
      <c r="AL893" s="83"/>
      <c r="AM893" s="21"/>
      <c r="AN893" s="83"/>
      <c r="AO893" s="83"/>
      <c r="AP893" s="21"/>
      <c r="AQ893" s="83"/>
      <c r="AR893" s="83"/>
      <c r="AS893" s="21"/>
      <c r="AT893" s="3"/>
      <c r="AU893" s="3"/>
      <c r="AV893" s="31"/>
      <c r="AW893" s="3"/>
      <c r="AX893" s="129"/>
      <c r="AY893" s="90"/>
      <c r="AZ893" s="6"/>
      <c r="BA893" s="10"/>
      <c r="BB893" s="10"/>
      <c r="BC893" s="6"/>
      <c r="BD893" s="10"/>
      <c r="BE893" s="10"/>
      <c r="BF893" s="122"/>
      <c r="BG893" s="10"/>
      <c r="BH893" s="32"/>
      <c r="BI893" s="129"/>
      <c r="BJ893" s="10"/>
      <c r="BK893" s="32"/>
      <c r="BL893" s="129"/>
      <c r="BM893" s="10"/>
      <c r="BN893" s="32"/>
      <c r="BO893" s="122"/>
      <c r="BP893" s="133"/>
      <c r="BQ893" s="12"/>
      <c r="BR893" s="3"/>
      <c r="BS893" s="3"/>
      <c r="BU893" s="122"/>
      <c r="BV893" s="3"/>
      <c r="BW893" s="31"/>
      <c r="BX893" s="122"/>
      <c r="BY893" s="3"/>
      <c r="CA893" s="122"/>
      <c r="CB893" s="3"/>
      <c r="CD893" s="122"/>
      <c r="CF893" s="32"/>
      <c r="CH893" s="255"/>
      <c r="CI893" s="32"/>
      <c r="CK893" s="434"/>
      <c r="CM893" s="122"/>
      <c r="CN893" s="255"/>
      <c r="CO893" s="255"/>
      <c r="CP893" s="255"/>
      <c r="CQ893" s="739"/>
      <c r="CR893" s="255"/>
      <c r="CS893" s="434"/>
      <c r="CT893" s="255"/>
      <c r="CU893" s="255"/>
      <c r="CV893" s="255"/>
      <c r="CW893" s="10"/>
      <c r="CX893" s="255"/>
      <c r="CY893" s="255"/>
      <c r="CZ893" s="255"/>
      <c r="DA893" s="255"/>
      <c r="DB893" s="255"/>
      <c r="DC893" s="255"/>
      <c r="DD893" s="255"/>
      <c r="DE893" s="255"/>
      <c r="DF893" s="255"/>
      <c r="DG893" s="255"/>
      <c r="DH893" s="255"/>
      <c r="DI893" s="255"/>
      <c r="DJ893" s="255"/>
      <c r="DK893" s="255"/>
      <c r="DL893" s="255"/>
      <c r="DM893" s="255"/>
      <c r="DN893" s="255"/>
      <c r="DO893" s="255"/>
      <c r="DP893" s="255"/>
      <c r="DQ893" s="255"/>
      <c r="DR893" s="255"/>
      <c r="DS893" s="255"/>
      <c r="DT893" s="255"/>
      <c r="DU893" s="255"/>
      <c r="DV893" s="255"/>
      <c r="DW893" s="255"/>
      <c r="DX893" s="255"/>
      <c r="DY893" s="255"/>
      <c r="DZ893" s="255"/>
      <c r="EA893" s="255"/>
      <c r="EB893" s="255"/>
      <c r="EC893" s="255"/>
      <c r="ED893" s="255"/>
      <c r="EE893" s="255"/>
      <c r="EF893" s="255"/>
      <c r="EG893" s="255"/>
      <c r="EH893" s="255"/>
      <c r="EI893" s="255"/>
      <c r="EJ893" s="255"/>
      <c r="EK893" s="255"/>
      <c r="EL893" s="255"/>
      <c r="EM893" s="255"/>
      <c r="EN893" s="255"/>
      <c r="EO893" s="255"/>
      <c r="EP893" s="255"/>
      <c r="EQ893" s="255"/>
      <c r="ER893" s="255"/>
      <c r="ES893" s="255"/>
      <c r="ET893" s="255"/>
      <c r="EU893" s="255"/>
      <c r="EV893" s="255"/>
      <c r="EW893" s="255"/>
      <c r="EX893" s="255"/>
      <c r="EY893" s="255"/>
      <c r="EZ893" s="255"/>
      <c r="FA893" s="255"/>
      <c r="FB893" s="255"/>
      <c r="FC893" s="255"/>
      <c r="FD893" s="255"/>
      <c r="FE893" s="255"/>
      <c r="FF893" s="255"/>
      <c r="FG893" s="255"/>
      <c r="FH893" s="241"/>
      <c r="FI893" s="436"/>
      <c r="FJ893" s="668"/>
      <c r="FK893" s="668"/>
      <c r="FL893" s="668"/>
      <c r="FM893" s="668"/>
      <c r="FN893" s="668"/>
      <c r="FO893" s="668"/>
      <c r="FP893" s="668"/>
      <c r="FQ893" s="668"/>
      <c r="FR893" s="668"/>
      <c r="FS893" s="433"/>
      <c r="FT893" s="433"/>
      <c r="FU893" s="433"/>
      <c r="FV893" s="433"/>
      <c r="FW893" s="433"/>
      <c r="FX893" s="433"/>
      <c r="FY893" s="433"/>
      <c r="FZ893" s="433"/>
      <c r="GA893" s="433"/>
      <c r="GB893" s="433"/>
      <c r="GC893" s="433"/>
      <c r="GD893" s="433"/>
      <c r="GE893" s="433"/>
      <c r="GF893" s="433"/>
      <c r="GG893" s="255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436"/>
      <c r="HJ893" s="65"/>
      <c r="HK893" s="436"/>
      <c r="HL893" s="37"/>
      <c r="HM893" s="65"/>
      <c r="HN893" s="436"/>
      <c r="HO893" s="120"/>
      <c r="HP893" s="3"/>
      <c r="HQ893" s="436"/>
      <c r="HR893" s="8"/>
      <c r="HS893" s="31"/>
      <c r="HT893" s="3"/>
      <c r="HU893" s="3"/>
      <c r="HV893" s="3"/>
      <c r="HX893" s="432"/>
      <c r="HY893" s="27"/>
      <c r="HZ893" s="27"/>
      <c r="IA893" s="27"/>
      <c r="IB893" s="27"/>
      <c r="IC893" s="27"/>
      <c r="ID893" s="27"/>
      <c r="IE893" s="27"/>
      <c r="IF893" s="27"/>
      <c r="IG893" s="432"/>
      <c r="IH893" s="432"/>
      <c r="II893" s="432"/>
      <c r="IJ893" s="432"/>
      <c r="IK893" s="432"/>
      <c r="IL893" s="432"/>
      <c r="IM893" s="432"/>
      <c r="IN893" s="432"/>
      <c r="IO893" s="432"/>
      <c r="IP893" s="432"/>
      <c r="IQ893" s="432"/>
      <c r="IR893" s="432"/>
      <c r="IS893" s="432"/>
      <c r="IT893" s="432"/>
      <c r="IU893" s="432"/>
      <c r="IV893" s="432"/>
      <c r="IW893" s="432"/>
      <c r="IX893" s="432"/>
      <c r="IY893" s="432"/>
      <c r="IZ893" s="432"/>
      <c r="JA893" s="432"/>
      <c r="JB893" s="432"/>
      <c r="JC893" s="432"/>
      <c r="JD893" s="432"/>
      <c r="JE893" s="432"/>
      <c r="JF893" s="432"/>
      <c r="JG893" s="432"/>
      <c r="JH893" s="432"/>
      <c r="JI893" s="432"/>
      <c r="JJ893" s="432"/>
      <c r="JK893" s="432"/>
      <c r="JL893" s="432"/>
      <c r="JM893" s="432"/>
      <c r="JN893" s="432"/>
      <c r="JO893" s="432"/>
      <c r="JP893" s="432"/>
      <c r="JQ893" s="432"/>
      <c r="JR893" s="432"/>
      <c r="JS893" s="432"/>
      <c r="JT893" s="432"/>
      <c r="JU893" s="432"/>
    </row>
    <row r="894" spans="1:281" s="40" customFormat="1" ht="15" hidden="1" customHeight="1" x14ac:dyDescent="0.25">
      <c r="A894" s="432"/>
      <c r="B894" s="31"/>
      <c r="C894" s="31"/>
      <c r="D894" s="3"/>
      <c r="E894" s="31"/>
      <c r="F894" s="3"/>
      <c r="G894" s="122"/>
      <c r="I894" s="31"/>
      <c r="K894" s="9"/>
      <c r="M894" s="3"/>
      <c r="N894" s="41"/>
      <c r="P894" s="31"/>
      <c r="Q894" s="27"/>
      <c r="R894" s="31"/>
      <c r="T894" s="21"/>
      <c r="U894" s="21"/>
      <c r="V894" s="83"/>
      <c r="W894" s="83"/>
      <c r="X894" s="21"/>
      <c r="Y894" s="83"/>
      <c r="Z894" s="83"/>
      <c r="AA894" s="21"/>
      <c r="AB894" s="83"/>
      <c r="AC894" s="83"/>
      <c r="AD894" s="21"/>
      <c r="AE894" s="83"/>
      <c r="AF894" s="83"/>
      <c r="AG894" s="21"/>
      <c r="AH894" s="83"/>
      <c r="AI894" s="83"/>
      <c r="AJ894" s="21"/>
      <c r="AK894" s="83"/>
      <c r="AL894" s="83"/>
      <c r="AM894" s="21"/>
      <c r="AN894" s="83"/>
      <c r="AO894" s="83"/>
      <c r="AP894" s="21"/>
      <c r="AQ894" s="83"/>
      <c r="AR894" s="83"/>
      <c r="AS894" s="21"/>
      <c r="AT894" s="3"/>
      <c r="AU894" s="3"/>
      <c r="AV894" s="31"/>
      <c r="AW894" s="3"/>
      <c r="AX894" s="129"/>
      <c r="AY894" s="90"/>
      <c r="AZ894" s="6"/>
      <c r="BA894" s="10"/>
      <c r="BB894" s="10"/>
      <c r="BC894" s="6"/>
      <c r="BD894" s="10"/>
      <c r="BE894" s="10"/>
      <c r="BF894" s="122"/>
      <c r="BG894" s="10"/>
      <c r="BH894" s="32"/>
      <c r="BI894" s="129"/>
      <c r="BJ894" s="10"/>
      <c r="BK894" s="32"/>
      <c r="BL894" s="129"/>
      <c r="BM894" s="10"/>
      <c r="BN894" s="32"/>
      <c r="BO894" s="122"/>
      <c r="BP894" s="133"/>
      <c r="BQ894" s="12"/>
      <c r="BR894" s="3"/>
      <c r="BS894" s="3"/>
      <c r="BU894" s="122"/>
      <c r="BV894" s="3"/>
      <c r="BW894" s="31"/>
      <c r="BX894" s="122"/>
      <c r="BY894" s="3"/>
      <c r="CA894" s="122"/>
      <c r="CB894" s="3"/>
      <c r="CD894" s="122"/>
      <c r="CF894" s="32"/>
      <c r="CH894" s="255"/>
      <c r="CI894" s="32"/>
      <c r="CK894" s="434"/>
      <c r="CM894" s="122"/>
      <c r="CN894" s="255"/>
      <c r="CO894" s="255"/>
      <c r="CP894" s="255"/>
      <c r="CQ894" s="739"/>
      <c r="CR894" s="255"/>
      <c r="CS894" s="434"/>
      <c r="CT894" s="255"/>
      <c r="CU894" s="255"/>
      <c r="CV894" s="255"/>
      <c r="CW894" s="10"/>
      <c r="CX894" s="255"/>
      <c r="CY894" s="255"/>
      <c r="CZ894" s="255"/>
      <c r="DA894" s="255"/>
      <c r="DB894" s="255"/>
      <c r="DC894" s="255"/>
      <c r="DD894" s="255"/>
      <c r="DE894" s="255"/>
      <c r="DF894" s="255"/>
      <c r="DG894" s="255"/>
      <c r="DH894" s="255"/>
      <c r="DI894" s="255"/>
      <c r="DJ894" s="255"/>
      <c r="DK894" s="255"/>
      <c r="DL894" s="255"/>
      <c r="DM894" s="255"/>
      <c r="DN894" s="255"/>
      <c r="DO894" s="255"/>
      <c r="DP894" s="255"/>
      <c r="DQ894" s="255"/>
      <c r="DR894" s="255"/>
      <c r="DS894" s="255"/>
      <c r="DT894" s="255"/>
      <c r="DU894" s="255"/>
      <c r="DV894" s="255"/>
      <c r="DW894" s="255"/>
      <c r="DX894" s="255"/>
      <c r="DY894" s="255"/>
      <c r="DZ894" s="255"/>
      <c r="EA894" s="255"/>
      <c r="EB894" s="255"/>
      <c r="EC894" s="255"/>
      <c r="ED894" s="255"/>
      <c r="EE894" s="255"/>
      <c r="EF894" s="255"/>
      <c r="EG894" s="255"/>
      <c r="EH894" s="255"/>
      <c r="EI894" s="255"/>
      <c r="EJ894" s="255"/>
      <c r="EK894" s="255"/>
      <c r="EL894" s="255"/>
      <c r="EM894" s="255"/>
      <c r="EN894" s="255"/>
      <c r="EO894" s="255"/>
      <c r="EP894" s="255"/>
      <c r="EQ894" s="255"/>
      <c r="ER894" s="255"/>
      <c r="ES894" s="255"/>
      <c r="ET894" s="255"/>
      <c r="EU894" s="255"/>
      <c r="EV894" s="255"/>
      <c r="EW894" s="255"/>
      <c r="EX894" s="255"/>
      <c r="EY894" s="255"/>
      <c r="EZ894" s="255"/>
      <c r="FA894" s="255"/>
      <c r="FB894" s="255"/>
      <c r="FC894" s="255"/>
      <c r="FD894" s="255"/>
      <c r="FE894" s="255"/>
      <c r="FF894" s="255"/>
      <c r="FG894" s="255"/>
      <c r="FH894" s="241"/>
      <c r="FI894" s="436"/>
      <c r="FJ894" s="668"/>
      <c r="FK894" s="668"/>
      <c r="FL894" s="668"/>
      <c r="FM894" s="668"/>
      <c r="FN894" s="668"/>
      <c r="FO894" s="668"/>
      <c r="FP894" s="668"/>
      <c r="FQ894" s="668"/>
      <c r="FR894" s="668"/>
      <c r="FS894" s="433"/>
      <c r="FT894" s="433"/>
      <c r="FU894" s="433"/>
      <c r="FV894" s="433"/>
      <c r="FW894" s="433"/>
      <c r="FX894" s="433"/>
      <c r="FY894" s="433"/>
      <c r="FZ894" s="433"/>
      <c r="GA894" s="433"/>
      <c r="GB894" s="433"/>
      <c r="GC894" s="433"/>
      <c r="GD894" s="433"/>
      <c r="GE894" s="433"/>
      <c r="GF894" s="433"/>
      <c r="GG894" s="255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436"/>
      <c r="HJ894" s="65"/>
      <c r="HK894" s="436"/>
      <c r="HL894" s="37"/>
      <c r="HM894" s="65"/>
      <c r="HN894" s="436"/>
      <c r="HO894" s="120"/>
      <c r="HP894" s="3"/>
      <c r="HQ894" s="436"/>
      <c r="HR894" s="8"/>
      <c r="HS894" s="31"/>
      <c r="HT894" s="3"/>
      <c r="HU894" s="3"/>
      <c r="HV894" s="3"/>
      <c r="HX894" s="432"/>
      <c r="HY894" s="27"/>
      <c r="HZ894" s="27"/>
      <c r="IA894" s="27"/>
      <c r="IB894" s="27"/>
      <c r="IC894" s="27"/>
      <c r="ID894" s="27"/>
      <c r="IE894" s="27"/>
      <c r="IF894" s="27"/>
      <c r="IG894" s="432"/>
      <c r="IH894" s="432"/>
      <c r="II894" s="432"/>
      <c r="IJ894" s="432"/>
      <c r="IK894" s="432"/>
      <c r="IL894" s="432"/>
      <c r="IM894" s="432"/>
      <c r="IN894" s="432"/>
      <c r="IO894" s="432"/>
      <c r="IP894" s="432"/>
      <c r="IQ894" s="432"/>
      <c r="IR894" s="432"/>
      <c r="IS894" s="432"/>
      <c r="IT894" s="432"/>
      <c r="IU894" s="432"/>
      <c r="IV894" s="432"/>
      <c r="IW894" s="432"/>
      <c r="IX894" s="432"/>
      <c r="IY894" s="432"/>
      <c r="IZ894" s="432"/>
      <c r="JA894" s="432"/>
      <c r="JB894" s="432"/>
      <c r="JC894" s="432"/>
      <c r="JD894" s="432"/>
      <c r="JE894" s="432"/>
      <c r="JF894" s="432"/>
      <c r="JG894" s="432"/>
      <c r="JH894" s="432"/>
      <c r="JI894" s="432"/>
      <c r="JJ894" s="432"/>
      <c r="JK894" s="432"/>
      <c r="JL894" s="432"/>
      <c r="JM894" s="432"/>
      <c r="JN894" s="432"/>
      <c r="JO894" s="432"/>
      <c r="JP894" s="432"/>
      <c r="JQ894" s="432"/>
      <c r="JR894" s="432"/>
      <c r="JS894" s="432"/>
      <c r="JT894" s="432"/>
      <c r="JU894" s="432"/>
    </row>
    <row r="895" spans="1:281" s="40" customFormat="1" ht="15" hidden="1" customHeight="1" x14ac:dyDescent="0.25">
      <c r="A895" s="432"/>
      <c r="B895" s="31"/>
      <c r="C895" s="31"/>
      <c r="D895" s="3"/>
      <c r="E895" s="31"/>
      <c r="F895" s="3"/>
      <c r="G895" s="122"/>
      <c r="I895" s="31"/>
      <c r="K895" s="9"/>
      <c r="M895" s="3"/>
      <c r="N895" s="41"/>
      <c r="P895" s="31"/>
      <c r="Q895" s="27"/>
      <c r="R895" s="31"/>
      <c r="T895" s="21"/>
      <c r="U895" s="21"/>
      <c r="V895" s="83"/>
      <c r="W895" s="83"/>
      <c r="X895" s="21"/>
      <c r="Y895" s="83"/>
      <c r="Z895" s="83"/>
      <c r="AA895" s="21"/>
      <c r="AB895" s="83"/>
      <c r="AC895" s="83"/>
      <c r="AD895" s="21"/>
      <c r="AE895" s="83"/>
      <c r="AF895" s="83"/>
      <c r="AG895" s="21"/>
      <c r="AH895" s="83"/>
      <c r="AI895" s="83"/>
      <c r="AJ895" s="21"/>
      <c r="AK895" s="83"/>
      <c r="AL895" s="83"/>
      <c r="AM895" s="21"/>
      <c r="AN895" s="83"/>
      <c r="AO895" s="83"/>
      <c r="AP895" s="21"/>
      <c r="AQ895" s="83"/>
      <c r="AR895" s="83"/>
      <c r="AS895" s="21"/>
      <c r="AT895" s="3"/>
      <c r="AU895" s="3"/>
      <c r="AV895" s="31"/>
      <c r="AW895" s="3"/>
      <c r="AX895" s="129"/>
      <c r="AY895" s="90"/>
      <c r="AZ895" s="6"/>
      <c r="BA895" s="10"/>
      <c r="BB895" s="10"/>
      <c r="BC895" s="6"/>
      <c r="BD895" s="10"/>
      <c r="BE895" s="10"/>
      <c r="BF895" s="122"/>
      <c r="BG895" s="10"/>
      <c r="BH895" s="32"/>
      <c r="BI895" s="129"/>
      <c r="BJ895" s="10"/>
      <c r="BK895" s="32"/>
      <c r="BL895" s="129"/>
      <c r="BM895" s="10"/>
      <c r="BN895" s="32"/>
      <c r="BO895" s="122"/>
      <c r="BP895" s="133"/>
      <c r="BQ895" s="12"/>
      <c r="BR895" s="3"/>
      <c r="BS895" s="3"/>
      <c r="BU895" s="122"/>
      <c r="BV895" s="3"/>
      <c r="BW895" s="31"/>
      <c r="BX895" s="122"/>
      <c r="BY895" s="3"/>
      <c r="CA895" s="122"/>
      <c r="CB895" s="3"/>
      <c r="CD895" s="122"/>
      <c r="CF895" s="32"/>
      <c r="CH895" s="255"/>
      <c r="CI895" s="32"/>
      <c r="CK895" s="434"/>
      <c r="CM895" s="122"/>
      <c r="CN895" s="255"/>
      <c r="CO895" s="255"/>
      <c r="CP895" s="255"/>
      <c r="CQ895" s="739"/>
      <c r="CR895" s="255"/>
      <c r="CS895" s="434"/>
      <c r="CT895" s="255"/>
      <c r="CU895" s="255"/>
      <c r="CV895" s="255"/>
      <c r="CW895" s="10"/>
      <c r="CX895" s="255"/>
      <c r="CY895" s="255"/>
      <c r="CZ895" s="255"/>
      <c r="DA895" s="255"/>
      <c r="DB895" s="255"/>
      <c r="DC895" s="255"/>
      <c r="DD895" s="255"/>
      <c r="DE895" s="255"/>
      <c r="DF895" s="255"/>
      <c r="DG895" s="255"/>
      <c r="DH895" s="255"/>
      <c r="DI895" s="255"/>
      <c r="DJ895" s="255"/>
      <c r="DK895" s="255"/>
      <c r="DL895" s="255"/>
      <c r="DM895" s="255"/>
      <c r="DN895" s="255"/>
      <c r="DO895" s="255"/>
      <c r="DP895" s="255"/>
      <c r="DQ895" s="255"/>
      <c r="DR895" s="255"/>
      <c r="DS895" s="255"/>
      <c r="DT895" s="255"/>
      <c r="DU895" s="255"/>
      <c r="DV895" s="255"/>
      <c r="DW895" s="255"/>
      <c r="DX895" s="255"/>
      <c r="DY895" s="255"/>
      <c r="DZ895" s="255"/>
      <c r="EA895" s="255"/>
      <c r="EB895" s="255"/>
      <c r="EC895" s="255"/>
      <c r="ED895" s="255"/>
      <c r="EE895" s="255"/>
      <c r="EF895" s="255"/>
      <c r="EG895" s="255"/>
      <c r="EH895" s="255"/>
      <c r="EI895" s="255"/>
      <c r="EJ895" s="255"/>
      <c r="EK895" s="255"/>
      <c r="EL895" s="255"/>
      <c r="EM895" s="255"/>
      <c r="EN895" s="255"/>
      <c r="EO895" s="255"/>
      <c r="EP895" s="255"/>
      <c r="EQ895" s="255"/>
      <c r="ER895" s="255"/>
      <c r="ES895" s="255"/>
      <c r="ET895" s="255"/>
      <c r="EU895" s="255"/>
      <c r="EV895" s="255"/>
      <c r="EW895" s="255"/>
      <c r="EX895" s="255"/>
      <c r="EY895" s="255"/>
      <c r="EZ895" s="255"/>
      <c r="FA895" s="255"/>
      <c r="FB895" s="255"/>
      <c r="FC895" s="255"/>
      <c r="FD895" s="255"/>
      <c r="FE895" s="255"/>
      <c r="FF895" s="255"/>
      <c r="FG895" s="255"/>
      <c r="FH895" s="241"/>
      <c r="FI895" s="436"/>
      <c r="FJ895" s="668"/>
      <c r="FK895" s="668"/>
      <c r="FL895" s="668"/>
      <c r="FM895" s="668"/>
      <c r="FN895" s="668"/>
      <c r="FO895" s="668"/>
      <c r="FP895" s="668"/>
      <c r="FQ895" s="668"/>
      <c r="FR895" s="668"/>
      <c r="FS895" s="433"/>
      <c r="FT895" s="433"/>
      <c r="FU895" s="433"/>
      <c r="FV895" s="433"/>
      <c r="FW895" s="433"/>
      <c r="FX895" s="433"/>
      <c r="FY895" s="433"/>
      <c r="FZ895" s="433"/>
      <c r="GA895" s="433"/>
      <c r="GB895" s="433"/>
      <c r="GC895" s="433"/>
      <c r="GD895" s="433"/>
      <c r="GE895" s="433"/>
      <c r="GF895" s="433"/>
      <c r="GG895" s="25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436"/>
      <c r="HJ895" s="65"/>
      <c r="HK895" s="436"/>
      <c r="HL895" s="37"/>
      <c r="HM895" s="65"/>
      <c r="HN895" s="436"/>
      <c r="HO895" s="120"/>
      <c r="HP895" s="3"/>
      <c r="HQ895" s="436"/>
      <c r="HR895" s="8"/>
      <c r="HS895" s="31"/>
      <c r="HT895" s="3"/>
      <c r="HU895" s="3"/>
      <c r="HV895" s="3"/>
      <c r="HX895" s="432"/>
      <c r="HY895" s="27"/>
      <c r="HZ895" s="27"/>
      <c r="IA895" s="27"/>
      <c r="IB895" s="27"/>
      <c r="IC895" s="27"/>
      <c r="ID895" s="27"/>
      <c r="IE895" s="27"/>
      <c r="IF895" s="27"/>
      <c r="IG895" s="432"/>
      <c r="IH895" s="432"/>
      <c r="II895" s="432"/>
      <c r="IJ895" s="432"/>
      <c r="IK895" s="432"/>
      <c r="IL895" s="432"/>
      <c r="IM895" s="432"/>
      <c r="IN895" s="432"/>
      <c r="IO895" s="432"/>
      <c r="IP895" s="432"/>
      <c r="IQ895" s="432"/>
      <c r="IR895" s="432"/>
      <c r="IS895" s="432"/>
      <c r="IT895" s="432"/>
      <c r="IU895" s="432"/>
      <c r="IV895" s="432"/>
      <c r="IW895" s="432"/>
      <c r="IX895" s="432"/>
      <c r="IY895" s="432"/>
      <c r="IZ895" s="432"/>
      <c r="JA895" s="432"/>
      <c r="JB895" s="432"/>
      <c r="JC895" s="432"/>
      <c r="JD895" s="432"/>
      <c r="JE895" s="432"/>
      <c r="JF895" s="432"/>
      <c r="JG895" s="432"/>
      <c r="JH895" s="432"/>
      <c r="JI895" s="432"/>
      <c r="JJ895" s="432"/>
      <c r="JK895" s="432"/>
      <c r="JL895" s="432"/>
      <c r="JM895" s="432"/>
      <c r="JN895" s="432"/>
      <c r="JO895" s="432"/>
      <c r="JP895" s="432"/>
      <c r="JQ895" s="432"/>
      <c r="JR895" s="432"/>
      <c r="JS895" s="432"/>
      <c r="JT895" s="432"/>
      <c r="JU895" s="432"/>
    </row>
    <row r="896" spans="1:281" s="40" customFormat="1" ht="15" hidden="1" customHeight="1" x14ac:dyDescent="0.25">
      <c r="A896" s="432"/>
      <c r="B896" s="31"/>
      <c r="C896" s="31"/>
      <c r="D896" s="3"/>
      <c r="E896" s="31"/>
      <c r="F896" s="3"/>
      <c r="G896" s="122"/>
      <c r="I896" s="31"/>
      <c r="K896" s="9"/>
      <c r="M896" s="3"/>
      <c r="N896" s="41"/>
      <c r="P896" s="31"/>
      <c r="Q896" s="27"/>
      <c r="R896" s="31"/>
      <c r="T896" s="21"/>
      <c r="U896" s="21"/>
      <c r="V896" s="83"/>
      <c r="W896" s="83"/>
      <c r="X896" s="21"/>
      <c r="Y896" s="83"/>
      <c r="Z896" s="83"/>
      <c r="AA896" s="21"/>
      <c r="AB896" s="83"/>
      <c r="AC896" s="83"/>
      <c r="AD896" s="21"/>
      <c r="AE896" s="83"/>
      <c r="AF896" s="83"/>
      <c r="AG896" s="21"/>
      <c r="AH896" s="83"/>
      <c r="AI896" s="83"/>
      <c r="AJ896" s="21"/>
      <c r="AK896" s="83"/>
      <c r="AL896" s="83"/>
      <c r="AM896" s="21"/>
      <c r="AN896" s="83"/>
      <c r="AO896" s="83"/>
      <c r="AP896" s="21"/>
      <c r="AQ896" s="83"/>
      <c r="AR896" s="83"/>
      <c r="AS896" s="21"/>
      <c r="AT896" s="3"/>
      <c r="AU896" s="3"/>
      <c r="AV896" s="31"/>
      <c r="AW896" s="3"/>
      <c r="AX896" s="129"/>
      <c r="AY896" s="90"/>
      <c r="AZ896" s="6"/>
      <c r="BA896" s="10"/>
      <c r="BB896" s="10"/>
      <c r="BC896" s="6"/>
      <c r="BD896" s="10"/>
      <c r="BE896" s="10"/>
      <c r="BF896" s="122"/>
      <c r="BG896" s="10"/>
      <c r="BH896" s="32"/>
      <c r="BI896" s="129"/>
      <c r="BJ896" s="10"/>
      <c r="BK896" s="32"/>
      <c r="BL896" s="129"/>
      <c r="BM896" s="10"/>
      <c r="BN896" s="32"/>
      <c r="BO896" s="122"/>
      <c r="BP896" s="133"/>
      <c r="BQ896" s="12"/>
      <c r="BR896" s="3"/>
      <c r="BS896" s="3"/>
      <c r="BU896" s="122"/>
      <c r="BV896" s="3"/>
      <c r="BW896" s="31"/>
      <c r="BX896" s="122"/>
      <c r="BY896" s="3"/>
      <c r="CA896" s="122"/>
      <c r="CB896" s="3"/>
      <c r="CD896" s="122"/>
      <c r="CF896" s="32"/>
      <c r="CH896" s="255"/>
      <c r="CI896" s="32"/>
      <c r="CK896" s="434"/>
      <c r="CM896" s="122"/>
      <c r="CN896" s="255"/>
      <c r="CO896" s="255"/>
      <c r="CP896" s="255"/>
      <c r="CQ896" s="739"/>
      <c r="CR896" s="255"/>
      <c r="CS896" s="434"/>
      <c r="CT896" s="255"/>
      <c r="CU896" s="255"/>
      <c r="CV896" s="255"/>
      <c r="CW896" s="10"/>
      <c r="CX896" s="255"/>
      <c r="CY896" s="255"/>
      <c r="CZ896" s="255"/>
      <c r="DA896" s="255"/>
      <c r="DB896" s="255"/>
      <c r="DC896" s="255"/>
      <c r="DD896" s="255"/>
      <c r="DE896" s="255"/>
      <c r="DF896" s="255"/>
      <c r="DG896" s="255"/>
      <c r="DH896" s="255"/>
      <c r="DI896" s="255"/>
      <c r="DJ896" s="255"/>
      <c r="DK896" s="255"/>
      <c r="DL896" s="255"/>
      <c r="DM896" s="255"/>
      <c r="DN896" s="255"/>
      <c r="DO896" s="255"/>
      <c r="DP896" s="255"/>
      <c r="DQ896" s="255"/>
      <c r="DR896" s="255"/>
      <c r="DS896" s="255"/>
      <c r="DT896" s="255"/>
      <c r="DU896" s="255"/>
      <c r="DV896" s="255"/>
      <c r="DW896" s="255"/>
      <c r="DX896" s="255"/>
      <c r="DY896" s="255"/>
      <c r="DZ896" s="255"/>
      <c r="EA896" s="255"/>
      <c r="EB896" s="255"/>
      <c r="EC896" s="255"/>
      <c r="ED896" s="255"/>
      <c r="EE896" s="255"/>
      <c r="EF896" s="255"/>
      <c r="EG896" s="255"/>
      <c r="EH896" s="255"/>
      <c r="EI896" s="255"/>
      <c r="EJ896" s="255"/>
      <c r="EK896" s="255"/>
      <c r="EL896" s="255"/>
      <c r="EM896" s="255"/>
      <c r="EN896" s="255"/>
      <c r="EO896" s="255"/>
      <c r="EP896" s="255"/>
      <c r="EQ896" s="255"/>
      <c r="ER896" s="255"/>
      <c r="ES896" s="255"/>
      <c r="ET896" s="255"/>
      <c r="EU896" s="255"/>
      <c r="EV896" s="255"/>
      <c r="EW896" s="255"/>
      <c r="EX896" s="255"/>
      <c r="EY896" s="255"/>
      <c r="EZ896" s="255"/>
      <c r="FA896" s="255"/>
      <c r="FB896" s="255"/>
      <c r="FC896" s="255"/>
      <c r="FD896" s="255"/>
      <c r="FE896" s="255"/>
      <c r="FF896" s="255"/>
      <c r="FG896" s="255"/>
      <c r="FH896" s="241"/>
      <c r="FI896" s="436"/>
      <c r="FJ896" s="668"/>
      <c r="FK896" s="668"/>
      <c r="FL896" s="668"/>
      <c r="FM896" s="668"/>
      <c r="FN896" s="668"/>
      <c r="FO896" s="668"/>
      <c r="FP896" s="668"/>
      <c r="FQ896" s="668"/>
      <c r="FR896" s="668"/>
      <c r="FS896" s="433"/>
      <c r="FT896" s="433"/>
      <c r="FU896" s="433"/>
      <c r="FV896" s="433"/>
      <c r="FW896" s="433"/>
      <c r="FX896" s="433"/>
      <c r="FY896" s="433"/>
      <c r="FZ896" s="433"/>
      <c r="GA896" s="433"/>
      <c r="GB896" s="433"/>
      <c r="GC896" s="433"/>
      <c r="GD896" s="433"/>
      <c r="GE896" s="433"/>
      <c r="GF896" s="433"/>
      <c r="GG896" s="255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436"/>
      <c r="HJ896" s="65"/>
      <c r="HK896" s="436"/>
      <c r="HL896" s="37"/>
      <c r="HM896" s="65"/>
      <c r="HN896" s="436"/>
      <c r="HO896" s="120"/>
      <c r="HP896" s="3"/>
      <c r="HQ896" s="436"/>
      <c r="HR896" s="8"/>
      <c r="HS896" s="31"/>
      <c r="HT896" s="3"/>
      <c r="HU896" s="3"/>
      <c r="HV896" s="3"/>
      <c r="HX896" s="432"/>
      <c r="HY896" s="27"/>
      <c r="HZ896" s="27"/>
      <c r="IA896" s="27"/>
      <c r="IB896" s="27"/>
      <c r="IC896" s="27"/>
      <c r="ID896" s="27"/>
      <c r="IE896" s="27"/>
      <c r="IF896" s="27"/>
      <c r="IG896" s="432"/>
      <c r="IH896" s="432"/>
      <c r="II896" s="432"/>
      <c r="IJ896" s="432"/>
      <c r="IK896" s="432"/>
      <c r="IL896" s="432"/>
      <c r="IM896" s="432"/>
      <c r="IN896" s="432"/>
      <c r="IO896" s="432"/>
      <c r="IP896" s="432"/>
      <c r="IQ896" s="432"/>
      <c r="IR896" s="432"/>
      <c r="IS896" s="432"/>
      <c r="IT896" s="432"/>
      <c r="IU896" s="432"/>
      <c r="IV896" s="432"/>
      <c r="IW896" s="432"/>
      <c r="IX896" s="432"/>
      <c r="IY896" s="432"/>
      <c r="IZ896" s="432"/>
      <c r="JA896" s="432"/>
      <c r="JB896" s="432"/>
      <c r="JC896" s="432"/>
      <c r="JD896" s="432"/>
      <c r="JE896" s="432"/>
      <c r="JF896" s="432"/>
      <c r="JG896" s="432"/>
      <c r="JH896" s="432"/>
      <c r="JI896" s="432"/>
      <c r="JJ896" s="432"/>
      <c r="JK896" s="432"/>
      <c r="JL896" s="432"/>
      <c r="JM896" s="432"/>
      <c r="JN896" s="432"/>
      <c r="JO896" s="432"/>
      <c r="JP896" s="432"/>
      <c r="JQ896" s="432"/>
      <c r="JR896" s="432"/>
      <c r="JS896" s="432"/>
      <c r="JT896" s="432"/>
      <c r="JU896" s="432"/>
    </row>
    <row r="897" spans="1:281" s="40" customFormat="1" ht="15" hidden="1" customHeight="1" x14ac:dyDescent="0.25">
      <c r="A897" s="432"/>
      <c r="B897" s="31"/>
      <c r="C897" s="31"/>
      <c r="D897" s="3"/>
      <c r="E897" s="31"/>
      <c r="F897" s="3"/>
      <c r="G897" s="122"/>
      <c r="I897" s="31"/>
      <c r="K897" s="9"/>
      <c r="M897" s="3"/>
      <c r="N897" s="41"/>
      <c r="P897" s="31"/>
      <c r="Q897" s="27"/>
      <c r="R897" s="31"/>
      <c r="T897" s="21"/>
      <c r="U897" s="21"/>
      <c r="V897" s="83"/>
      <c r="W897" s="83"/>
      <c r="X897" s="21"/>
      <c r="Y897" s="83"/>
      <c r="Z897" s="83"/>
      <c r="AA897" s="21"/>
      <c r="AB897" s="83"/>
      <c r="AC897" s="83"/>
      <c r="AD897" s="21"/>
      <c r="AE897" s="83"/>
      <c r="AF897" s="83"/>
      <c r="AG897" s="21"/>
      <c r="AH897" s="83"/>
      <c r="AI897" s="83"/>
      <c r="AJ897" s="21"/>
      <c r="AK897" s="83"/>
      <c r="AL897" s="83"/>
      <c r="AM897" s="21"/>
      <c r="AN897" s="83"/>
      <c r="AO897" s="83"/>
      <c r="AP897" s="21"/>
      <c r="AQ897" s="83"/>
      <c r="AR897" s="83"/>
      <c r="AS897" s="21"/>
      <c r="AT897" s="3"/>
      <c r="AU897" s="3"/>
      <c r="AV897" s="31"/>
      <c r="AW897" s="3"/>
      <c r="AX897" s="129"/>
      <c r="AY897" s="90"/>
      <c r="AZ897" s="6"/>
      <c r="BA897" s="10"/>
      <c r="BB897" s="10"/>
      <c r="BC897" s="6"/>
      <c r="BD897" s="10"/>
      <c r="BE897" s="10"/>
      <c r="BF897" s="122"/>
      <c r="BG897" s="10"/>
      <c r="BH897" s="32"/>
      <c r="BI897" s="129"/>
      <c r="BJ897" s="10"/>
      <c r="BK897" s="32"/>
      <c r="BL897" s="129"/>
      <c r="BM897" s="10"/>
      <c r="BN897" s="32"/>
      <c r="BO897" s="122"/>
      <c r="BP897" s="133"/>
      <c r="BQ897" s="12"/>
      <c r="BR897" s="3"/>
      <c r="BS897" s="3"/>
      <c r="BU897" s="122"/>
      <c r="BV897" s="3"/>
      <c r="BW897" s="31"/>
      <c r="BX897" s="122"/>
      <c r="BY897" s="3"/>
      <c r="CA897" s="122"/>
      <c r="CB897" s="3"/>
      <c r="CD897" s="122"/>
      <c r="CF897" s="32"/>
      <c r="CH897" s="255"/>
      <c r="CI897" s="32"/>
      <c r="CK897" s="434"/>
      <c r="CM897" s="122"/>
      <c r="CN897" s="255"/>
      <c r="CO897" s="255"/>
      <c r="CP897" s="255"/>
      <c r="CQ897" s="739"/>
      <c r="CR897" s="255"/>
      <c r="CS897" s="434"/>
      <c r="CT897" s="255"/>
      <c r="CU897" s="255"/>
      <c r="CV897" s="255"/>
      <c r="CW897" s="10"/>
      <c r="CX897" s="255"/>
      <c r="CY897" s="255"/>
      <c r="CZ897" s="255"/>
      <c r="DA897" s="255"/>
      <c r="DB897" s="255"/>
      <c r="DC897" s="255"/>
      <c r="DD897" s="255"/>
      <c r="DE897" s="255"/>
      <c r="DF897" s="255"/>
      <c r="DG897" s="255"/>
      <c r="DH897" s="255"/>
      <c r="DI897" s="255"/>
      <c r="DJ897" s="255"/>
      <c r="DK897" s="255"/>
      <c r="DL897" s="255"/>
      <c r="DM897" s="255"/>
      <c r="DN897" s="255"/>
      <c r="DO897" s="255"/>
      <c r="DP897" s="255"/>
      <c r="DQ897" s="255"/>
      <c r="DR897" s="255"/>
      <c r="DS897" s="255"/>
      <c r="DT897" s="255"/>
      <c r="DU897" s="255"/>
      <c r="DV897" s="255"/>
      <c r="DW897" s="255"/>
      <c r="DX897" s="255"/>
      <c r="DY897" s="255"/>
      <c r="DZ897" s="255"/>
      <c r="EA897" s="255"/>
      <c r="EB897" s="255"/>
      <c r="EC897" s="255"/>
      <c r="ED897" s="255"/>
      <c r="EE897" s="255"/>
      <c r="EF897" s="255"/>
      <c r="EG897" s="255"/>
      <c r="EH897" s="255"/>
      <c r="EI897" s="255"/>
      <c r="EJ897" s="255"/>
      <c r="EK897" s="255"/>
      <c r="EL897" s="255"/>
      <c r="EM897" s="255"/>
      <c r="EN897" s="255"/>
      <c r="EO897" s="255"/>
      <c r="EP897" s="255"/>
      <c r="EQ897" s="255"/>
      <c r="ER897" s="255"/>
      <c r="ES897" s="255"/>
      <c r="ET897" s="255"/>
      <c r="EU897" s="255"/>
      <c r="EV897" s="255"/>
      <c r="EW897" s="255"/>
      <c r="EX897" s="255"/>
      <c r="EY897" s="255"/>
      <c r="EZ897" s="255"/>
      <c r="FA897" s="255"/>
      <c r="FB897" s="255"/>
      <c r="FC897" s="255"/>
      <c r="FD897" s="255"/>
      <c r="FE897" s="255"/>
      <c r="FF897" s="255"/>
      <c r="FG897" s="255"/>
      <c r="FH897" s="241"/>
      <c r="FI897" s="436"/>
      <c r="FJ897" s="668"/>
      <c r="FK897" s="668"/>
      <c r="FL897" s="668"/>
      <c r="FM897" s="668"/>
      <c r="FN897" s="668"/>
      <c r="FO897" s="668"/>
      <c r="FP897" s="668"/>
      <c r="FQ897" s="668"/>
      <c r="FR897" s="668"/>
      <c r="FS897" s="433"/>
      <c r="FT897" s="433"/>
      <c r="FU897" s="433"/>
      <c r="FV897" s="433"/>
      <c r="FW897" s="433"/>
      <c r="FX897" s="433"/>
      <c r="FY897" s="433"/>
      <c r="FZ897" s="433"/>
      <c r="GA897" s="433"/>
      <c r="GB897" s="433"/>
      <c r="GC897" s="433"/>
      <c r="GD897" s="433"/>
      <c r="GE897" s="433"/>
      <c r="GF897" s="433"/>
      <c r="GG897" s="255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436"/>
      <c r="HJ897" s="65"/>
      <c r="HK897" s="436"/>
      <c r="HL897" s="37"/>
      <c r="HM897" s="65"/>
      <c r="HN897" s="436"/>
      <c r="HO897" s="120"/>
      <c r="HP897" s="3"/>
      <c r="HQ897" s="436"/>
      <c r="HR897" s="8"/>
      <c r="HS897" s="31"/>
      <c r="HT897" s="3"/>
      <c r="HU897" s="3"/>
      <c r="HV897" s="3"/>
      <c r="HX897" s="432"/>
      <c r="HY897" s="27"/>
      <c r="HZ897" s="27"/>
      <c r="IA897" s="27"/>
      <c r="IB897" s="27"/>
      <c r="IC897" s="27"/>
      <c r="ID897" s="27"/>
      <c r="IE897" s="27"/>
      <c r="IF897" s="27"/>
      <c r="IG897" s="432"/>
      <c r="IH897" s="432"/>
      <c r="II897" s="432"/>
      <c r="IJ897" s="432"/>
      <c r="IK897" s="432"/>
      <c r="IL897" s="432"/>
      <c r="IM897" s="432"/>
      <c r="IN897" s="432"/>
      <c r="IO897" s="432"/>
      <c r="IP897" s="432"/>
      <c r="IQ897" s="432"/>
      <c r="IR897" s="432"/>
      <c r="IS897" s="432"/>
      <c r="IT897" s="432"/>
      <c r="IU897" s="432"/>
      <c r="IV897" s="432"/>
      <c r="IW897" s="432"/>
      <c r="IX897" s="432"/>
      <c r="IY897" s="432"/>
      <c r="IZ897" s="432"/>
      <c r="JA897" s="432"/>
      <c r="JB897" s="432"/>
      <c r="JC897" s="432"/>
      <c r="JD897" s="432"/>
      <c r="JE897" s="432"/>
      <c r="JF897" s="432"/>
      <c r="JG897" s="432"/>
      <c r="JH897" s="432"/>
      <c r="JI897" s="432"/>
      <c r="JJ897" s="432"/>
      <c r="JK897" s="432"/>
      <c r="JL897" s="432"/>
      <c r="JM897" s="432"/>
      <c r="JN897" s="432"/>
      <c r="JO897" s="432"/>
      <c r="JP897" s="432"/>
      <c r="JQ897" s="432"/>
      <c r="JR897" s="432"/>
      <c r="JS897" s="432"/>
      <c r="JT897" s="432"/>
      <c r="JU897" s="432"/>
    </row>
    <row r="898" spans="1:281" s="40" customFormat="1" ht="15" hidden="1" customHeight="1" x14ac:dyDescent="0.25">
      <c r="A898" s="432"/>
      <c r="B898" s="31"/>
      <c r="C898" s="31"/>
      <c r="D898" s="3"/>
      <c r="E898" s="31"/>
      <c r="F898" s="3"/>
      <c r="G898" s="122"/>
      <c r="I898" s="31"/>
      <c r="K898" s="9"/>
      <c r="M898" s="3"/>
      <c r="N898" s="41"/>
      <c r="P898" s="31"/>
      <c r="Q898" s="27"/>
      <c r="R898" s="31"/>
      <c r="T898" s="21"/>
      <c r="U898" s="21"/>
      <c r="V898" s="83"/>
      <c r="W898" s="83"/>
      <c r="X898" s="21"/>
      <c r="Y898" s="83"/>
      <c r="Z898" s="83"/>
      <c r="AA898" s="21"/>
      <c r="AB898" s="83"/>
      <c r="AC898" s="83"/>
      <c r="AD898" s="21"/>
      <c r="AE898" s="83"/>
      <c r="AF898" s="83"/>
      <c r="AG898" s="21"/>
      <c r="AH898" s="83"/>
      <c r="AI898" s="83"/>
      <c r="AJ898" s="21"/>
      <c r="AK898" s="83"/>
      <c r="AL898" s="83"/>
      <c r="AM898" s="21"/>
      <c r="AN898" s="83"/>
      <c r="AO898" s="83"/>
      <c r="AP898" s="21"/>
      <c r="AQ898" s="83"/>
      <c r="AR898" s="83"/>
      <c r="AS898" s="21"/>
      <c r="AT898" s="3"/>
      <c r="AU898" s="3"/>
      <c r="AV898" s="31"/>
      <c r="AW898" s="3"/>
      <c r="AX898" s="129"/>
      <c r="AY898" s="90"/>
      <c r="AZ898" s="6"/>
      <c r="BA898" s="10"/>
      <c r="BB898" s="10"/>
      <c r="BC898" s="6"/>
      <c r="BD898" s="10"/>
      <c r="BE898" s="10"/>
      <c r="BF898" s="122"/>
      <c r="BG898" s="10"/>
      <c r="BH898" s="32"/>
      <c r="BI898" s="129"/>
      <c r="BJ898" s="10"/>
      <c r="BK898" s="32"/>
      <c r="BL898" s="129"/>
      <c r="BM898" s="10"/>
      <c r="BN898" s="32"/>
      <c r="BO898" s="122"/>
      <c r="BP898" s="133"/>
      <c r="BQ898" s="12"/>
      <c r="BR898" s="3"/>
      <c r="BS898" s="3"/>
      <c r="BU898" s="122"/>
      <c r="BV898" s="3"/>
      <c r="BW898" s="31"/>
      <c r="BX898" s="122"/>
      <c r="BY898" s="3"/>
      <c r="CA898" s="122"/>
      <c r="CB898" s="3"/>
      <c r="CD898" s="122"/>
      <c r="CF898" s="32"/>
      <c r="CH898" s="255"/>
      <c r="CI898" s="32"/>
      <c r="CK898" s="434"/>
      <c r="CM898" s="122"/>
      <c r="CN898" s="255"/>
      <c r="CO898" s="255"/>
      <c r="CP898" s="255"/>
      <c r="CQ898" s="739"/>
      <c r="CR898" s="255"/>
      <c r="CS898" s="434"/>
      <c r="CT898" s="255"/>
      <c r="CU898" s="255"/>
      <c r="CV898" s="255"/>
      <c r="CW898" s="10"/>
      <c r="CX898" s="255"/>
      <c r="CY898" s="255"/>
      <c r="CZ898" s="255"/>
      <c r="DA898" s="255"/>
      <c r="DB898" s="255"/>
      <c r="DC898" s="255"/>
      <c r="DD898" s="255"/>
      <c r="DE898" s="255"/>
      <c r="DF898" s="255"/>
      <c r="DG898" s="255"/>
      <c r="DH898" s="255"/>
      <c r="DI898" s="255"/>
      <c r="DJ898" s="255"/>
      <c r="DK898" s="255"/>
      <c r="DL898" s="255"/>
      <c r="DM898" s="255"/>
      <c r="DN898" s="255"/>
      <c r="DO898" s="255"/>
      <c r="DP898" s="255"/>
      <c r="DQ898" s="255"/>
      <c r="DR898" s="255"/>
      <c r="DS898" s="255"/>
      <c r="DT898" s="255"/>
      <c r="DU898" s="255"/>
      <c r="DV898" s="255"/>
      <c r="DW898" s="255"/>
      <c r="DX898" s="255"/>
      <c r="DY898" s="255"/>
      <c r="DZ898" s="255"/>
      <c r="EA898" s="255"/>
      <c r="EB898" s="255"/>
      <c r="EC898" s="255"/>
      <c r="ED898" s="255"/>
      <c r="EE898" s="255"/>
      <c r="EF898" s="255"/>
      <c r="EG898" s="255"/>
      <c r="EH898" s="255"/>
      <c r="EI898" s="255"/>
      <c r="EJ898" s="255"/>
      <c r="EK898" s="255"/>
      <c r="EL898" s="255"/>
      <c r="EM898" s="255"/>
      <c r="EN898" s="255"/>
      <c r="EO898" s="255"/>
      <c r="EP898" s="255"/>
      <c r="EQ898" s="255"/>
      <c r="ER898" s="255"/>
      <c r="ES898" s="255"/>
      <c r="ET898" s="255"/>
      <c r="EU898" s="255"/>
      <c r="EV898" s="255"/>
      <c r="EW898" s="255"/>
      <c r="EX898" s="255"/>
      <c r="EY898" s="255"/>
      <c r="EZ898" s="255"/>
      <c r="FA898" s="255"/>
      <c r="FB898" s="255"/>
      <c r="FC898" s="255"/>
      <c r="FD898" s="255"/>
      <c r="FE898" s="255"/>
      <c r="FF898" s="255"/>
      <c r="FG898" s="255"/>
      <c r="FH898" s="241"/>
      <c r="FI898" s="436"/>
      <c r="FJ898" s="668"/>
      <c r="FK898" s="668"/>
      <c r="FL898" s="668"/>
      <c r="FM898" s="668"/>
      <c r="FN898" s="668"/>
      <c r="FO898" s="668"/>
      <c r="FP898" s="668"/>
      <c r="FQ898" s="668"/>
      <c r="FR898" s="668"/>
      <c r="FS898" s="433"/>
      <c r="FT898" s="433"/>
      <c r="FU898" s="433"/>
      <c r="FV898" s="433"/>
      <c r="FW898" s="433"/>
      <c r="FX898" s="433"/>
      <c r="FY898" s="433"/>
      <c r="FZ898" s="433"/>
      <c r="GA898" s="433"/>
      <c r="GB898" s="433"/>
      <c r="GC898" s="433"/>
      <c r="GD898" s="433"/>
      <c r="GE898" s="433"/>
      <c r="GF898" s="433"/>
      <c r="GG898" s="255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436"/>
      <c r="HJ898" s="65"/>
      <c r="HK898" s="436"/>
      <c r="HL898" s="37"/>
      <c r="HM898" s="65"/>
      <c r="HN898" s="436"/>
      <c r="HO898" s="120"/>
      <c r="HP898" s="3"/>
      <c r="HQ898" s="436"/>
      <c r="HR898" s="8"/>
      <c r="HS898" s="31"/>
      <c r="HT898" s="3"/>
      <c r="HU898" s="3"/>
      <c r="HV898" s="3"/>
      <c r="HX898" s="432"/>
      <c r="HY898" s="27"/>
      <c r="HZ898" s="27"/>
      <c r="IA898" s="27"/>
      <c r="IB898" s="27"/>
      <c r="IC898" s="27"/>
      <c r="ID898" s="27"/>
      <c r="IE898" s="27"/>
      <c r="IF898" s="27"/>
      <c r="IG898" s="432"/>
      <c r="IH898" s="432"/>
      <c r="II898" s="432"/>
      <c r="IJ898" s="432"/>
      <c r="IK898" s="432"/>
      <c r="IL898" s="432"/>
      <c r="IM898" s="432"/>
      <c r="IN898" s="432"/>
      <c r="IO898" s="432"/>
      <c r="IP898" s="432"/>
      <c r="IQ898" s="432"/>
      <c r="IR898" s="432"/>
      <c r="IS898" s="432"/>
      <c r="IT898" s="432"/>
      <c r="IU898" s="432"/>
      <c r="IV898" s="432"/>
      <c r="IW898" s="432"/>
      <c r="IX898" s="432"/>
      <c r="IY898" s="432"/>
      <c r="IZ898" s="432"/>
      <c r="JA898" s="432"/>
      <c r="JB898" s="432"/>
      <c r="JC898" s="432"/>
      <c r="JD898" s="432"/>
      <c r="JE898" s="432"/>
      <c r="JF898" s="432"/>
      <c r="JG898" s="432"/>
      <c r="JH898" s="432"/>
      <c r="JI898" s="432"/>
      <c r="JJ898" s="432"/>
      <c r="JK898" s="432"/>
      <c r="JL898" s="432"/>
      <c r="JM898" s="432"/>
      <c r="JN898" s="432"/>
      <c r="JO898" s="432"/>
      <c r="JP898" s="432"/>
      <c r="JQ898" s="432"/>
      <c r="JR898" s="432"/>
      <c r="JS898" s="432"/>
      <c r="JT898" s="432"/>
      <c r="JU898" s="432"/>
    </row>
    <row r="899" spans="1:281" s="40" customFormat="1" ht="15" hidden="1" customHeight="1" x14ac:dyDescent="0.25">
      <c r="A899" s="432"/>
      <c r="B899" s="31"/>
      <c r="C899" s="31"/>
      <c r="D899" s="3"/>
      <c r="E899" s="31"/>
      <c r="F899" s="3"/>
      <c r="G899" s="122"/>
      <c r="I899" s="31"/>
      <c r="K899" s="9"/>
      <c r="M899" s="3"/>
      <c r="N899" s="41"/>
      <c r="P899" s="31"/>
      <c r="Q899" s="27"/>
      <c r="R899" s="31"/>
      <c r="T899" s="21"/>
      <c r="U899" s="21"/>
      <c r="V899" s="83"/>
      <c r="W899" s="83"/>
      <c r="X899" s="21"/>
      <c r="Y899" s="83"/>
      <c r="Z899" s="83"/>
      <c r="AA899" s="21"/>
      <c r="AB899" s="83"/>
      <c r="AC899" s="83"/>
      <c r="AD899" s="21"/>
      <c r="AE899" s="83"/>
      <c r="AF899" s="83"/>
      <c r="AG899" s="21"/>
      <c r="AH899" s="83"/>
      <c r="AI899" s="83"/>
      <c r="AJ899" s="21"/>
      <c r="AK899" s="83"/>
      <c r="AL899" s="83"/>
      <c r="AM899" s="21"/>
      <c r="AN899" s="83"/>
      <c r="AO899" s="83"/>
      <c r="AP899" s="21"/>
      <c r="AQ899" s="83"/>
      <c r="AR899" s="83"/>
      <c r="AS899" s="21"/>
      <c r="AT899" s="3"/>
      <c r="AU899" s="3"/>
      <c r="AV899" s="31"/>
      <c r="AW899" s="3"/>
      <c r="AX899" s="129"/>
      <c r="AY899" s="90"/>
      <c r="AZ899" s="6"/>
      <c r="BA899" s="10"/>
      <c r="BB899" s="10"/>
      <c r="BC899" s="6"/>
      <c r="BD899" s="10"/>
      <c r="BE899" s="10"/>
      <c r="BF899" s="122"/>
      <c r="BG899" s="10"/>
      <c r="BH899" s="32"/>
      <c r="BI899" s="129"/>
      <c r="BJ899" s="10"/>
      <c r="BK899" s="32"/>
      <c r="BL899" s="129"/>
      <c r="BM899" s="10"/>
      <c r="BN899" s="32"/>
      <c r="BO899" s="122"/>
      <c r="BP899" s="133"/>
      <c r="BQ899" s="12"/>
      <c r="BR899" s="3"/>
      <c r="BS899" s="3"/>
      <c r="BU899" s="122"/>
      <c r="BV899" s="3"/>
      <c r="BW899" s="31"/>
      <c r="BX899" s="122"/>
      <c r="BY899" s="3"/>
      <c r="CA899" s="122"/>
      <c r="CB899" s="3"/>
      <c r="CD899" s="122"/>
      <c r="CF899" s="32"/>
      <c r="CH899" s="255"/>
      <c r="CI899" s="32"/>
      <c r="CK899" s="434"/>
      <c r="CM899" s="122"/>
      <c r="CN899" s="255"/>
      <c r="CO899" s="255"/>
      <c r="CP899" s="255"/>
      <c r="CQ899" s="739"/>
      <c r="CR899" s="255"/>
      <c r="CS899" s="434"/>
      <c r="CT899" s="255"/>
      <c r="CU899" s="255"/>
      <c r="CV899" s="255"/>
      <c r="CW899" s="10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  <c r="DW899" s="255"/>
      <c r="DX899" s="255"/>
      <c r="DY899" s="255"/>
      <c r="DZ899" s="255"/>
      <c r="EA899" s="255"/>
      <c r="EB899" s="255"/>
      <c r="EC899" s="255"/>
      <c r="ED899" s="255"/>
      <c r="EE899" s="255"/>
      <c r="EF899" s="255"/>
      <c r="EG899" s="255"/>
      <c r="EH899" s="255"/>
      <c r="EI899" s="255"/>
      <c r="EJ899" s="255"/>
      <c r="EK899" s="255"/>
      <c r="EL899" s="255"/>
      <c r="EM899" s="255"/>
      <c r="EN899" s="255"/>
      <c r="EO899" s="255"/>
      <c r="EP899" s="255"/>
      <c r="EQ899" s="255"/>
      <c r="ER899" s="255"/>
      <c r="ES899" s="255"/>
      <c r="ET899" s="255"/>
      <c r="EU899" s="255"/>
      <c r="EV899" s="255"/>
      <c r="EW899" s="255"/>
      <c r="EX899" s="255"/>
      <c r="EY899" s="255"/>
      <c r="EZ899" s="255"/>
      <c r="FA899" s="255"/>
      <c r="FB899" s="255"/>
      <c r="FC899" s="255"/>
      <c r="FD899" s="255"/>
      <c r="FE899" s="255"/>
      <c r="FF899" s="255"/>
      <c r="FG899" s="255"/>
      <c r="FH899" s="241"/>
      <c r="FI899" s="436"/>
      <c r="FJ899" s="668"/>
      <c r="FK899" s="668"/>
      <c r="FL899" s="668"/>
      <c r="FM899" s="668"/>
      <c r="FN899" s="668"/>
      <c r="FO899" s="668"/>
      <c r="FP899" s="668"/>
      <c r="FQ899" s="668"/>
      <c r="FR899" s="668"/>
      <c r="FS899" s="433"/>
      <c r="FT899" s="433"/>
      <c r="FU899" s="433"/>
      <c r="FV899" s="433"/>
      <c r="FW899" s="433"/>
      <c r="FX899" s="433"/>
      <c r="FY899" s="433"/>
      <c r="FZ899" s="433"/>
      <c r="GA899" s="433"/>
      <c r="GB899" s="433"/>
      <c r="GC899" s="433"/>
      <c r="GD899" s="433"/>
      <c r="GE899" s="433"/>
      <c r="GF899" s="433"/>
      <c r="GG899" s="255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436"/>
      <c r="HJ899" s="65"/>
      <c r="HK899" s="436"/>
      <c r="HL899" s="37"/>
      <c r="HM899" s="65"/>
      <c r="HN899" s="436"/>
      <c r="HO899" s="120"/>
      <c r="HP899" s="3"/>
      <c r="HQ899" s="436"/>
      <c r="HR899" s="8"/>
      <c r="HS899" s="31"/>
      <c r="HT899" s="3"/>
      <c r="HU899" s="3"/>
      <c r="HV899" s="3"/>
      <c r="HX899" s="432"/>
      <c r="HY899" s="27"/>
      <c r="HZ899" s="27"/>
      <c r="IA899" s="27"/>
      <c r="IB899" s="27"/>
      <c r="IC899" s="27"/>
      <c r="ID899" s="27"/>
      <c r="IE899" s="27"/>
      <c r="IF899" s="27"/>
      <c r="IG899" s="432"/>
      <c r="IH899" s="432"/>
      <c r="II899" s="432"/>
      <c r="IJ899" s="432"/>
      <c r="IK899" s="432"/>
      <c r="IL899" s="432"/>
      <c r="IM899" s="432"/>
      <c r="IN899" s="432"/>
      <c r="IO899" s="432"/>
      <c r="IP899" s="432"/>
      <c r="IQ899" s="432"/>
      <c r="IR899" s="432"/>
      <c r="IS899" s="432"/>
      <c r="IT899" s="432"/>
      <c r="IU899" s="432"/>
      <c r="IV899" s="432"/>
      <c r="IW899" s="432"/>
      <c r="IX899" s="432"/>
      <c r="IY899" s="432"/>
      <c r="IZ899" s="432"/>
      <c r="JA899" s="432"/>
      <c r="JB899" s="432"/>
      <c r="JC899" s="432"/>
      <c r="JD899" s="432"/>
      <c r="JE899" s="432"/>
      <c r="JF899" s="432"/>
      <c r="JG899" s="432"/>
      <c r="JH899" s="432"/>
      <c r="JI899" s="432"/>
      <c r="JJ899" s="432"/>
      <c r="JK899" s="432"/>
      <c r="JL899" s="432"/>
      <c r="JM899" s="432"/>
      <c r="JN899" s="432"/>
      <c r="JO899" s="432"/>
      <c r="JP899" s="432"/>
      <c r="JQ899" s="432"/>
      <c r="JR899" s="432"/>
      <c r="JS899" s="432"/>
      <c r="JT899" s="432"/>
      <c r="JU899" s="432"/>
    </row>
    <row r="900" spans="1:281" s="40" customFormat="1" ht="15" hidden="1" customHeight="1" x14ac:dyDescent="0.25">
      <c r="A900" s="432"/>
      <c r="B900" s="31"/>
      <c r="C900" s="31"/>
      <c r="D900" s="3"/>
      <c r="E900" s="31"/>
      <c r="F900" s="3"/>
      <c r="G900" s="122"/>
      <c r="I900" s="31"/>
      <c r="K900" s="9"/>
      <c r="M900" s="3"/>
      <c r="N900" s="41"/>
      <c r="P900" s="31"/>
      <c r="Q900" s="27"/>
      <c r="R900" s="31"/>
      <c r="T900" s="21"/>
      <c r="U900" s="21"/>
      <c r="V900" s="83"/>
      <c r="W900" s="83"/>
      <c r="X900" s="21"/>
      <c r="Y900" s="83"/>
      <c r="Z900" s="83"/>
      <c r="AA900" s="21"/>
      <c r="AB900" s="83"/>
      <c r="AC900" s="83"/>
      <c r="AD900" s="21"/>
      <c r="AE900" s="83"/>
      <c r="AF900" s="83"/>
      <c r="AG900" s="21"/>
      <c r="AH900" s="83"/>
      <c r="AI900" s="83"/>
      <c r="AJ900" s="21"/>
      <c r="AK900" s="83"/>
      <c r="AL900" s="83"/>
      <c r="AM900" s="21"/>
      <c r="AN900" s="83"/>
      <c r="AO900" s="83"/>
      <c r="AP900" s="21"/>
      <c r="AQ900" s="83"/>
      <c r="AR900" s="83"/>
      <c r="AS900" s="21"/>
      <c r="AT900" s="3"/>
      <c r="AU900" s="3"/>
      <c r="AV900" s="31"/>
      <c r="AW900" s="3"/>
      <c r="AX900" s="129"/>
      <c r="AY900" s="90"/>
      <c r="AZ900" s="6"/>
      <c r="BA900" s="10"/>
      <c r="BB900" s="10"/>
      <c r="BC900" s="6"/>
      <c r="BD900" s="10"/>
      <c r="BE900" s="10"/>
      <c r="BF900" s="122"/>
      <c r="BG900" s="10"/>
      <c r="BH900" s="32"/>
      <c r="BI900" s="129"/>
      <c r="BJ900" s="10"/>
      <c r="BK900" s="32"/>
      <c r="BL900" s="129"/>
      <c r="BM900" s="10"/>
      <c r="BN900" s="32"/>
      <c r="BO900" s="122"/>
      <c r="BP900" s="133"/>
      <c r="BQ900" s="12"/>
      <c r="BR900" s="3"/>
      <c r="BS900" s="3"/>
      <c r="BU900" s="122"/>
      <c r="BV900" s="3"/>
      <c r="BW900" s="31"/>
      <c r="BX900" s="122"/>
      <c r="BY900" s="3"/>
      <c r="CA900" s="122"/>
      <c r="CB900" s="3"/>
      <c r="CD900" s="122"/>
      <c r="CF900" s="32"/>
      <c r="CH900" s="255"/>
      <c r="CI900" s="32"/>
      <c r="CK900" s="434"/>
      <c r="CM900" s="122"/>
      <c r="CN900" s="255"/>
      <c r="CO900" s="255"/>
      <c r="CP900" s="255"/>
      <c r="CQ900" s="739"/>
      <c r="CR900" s="255"/>
      <c r="CS900" s="434"/>
      <c r="CT900" s="255"/>
      <c r="CU900" s="255"/>
      <c r="CV900" s="255"/>
      <c r="CW900" s="10"/>
      <c r="CX900" s="255"/>
      <c r="CY900" s="255"/>
      <c r="CZ900" s="255"/>
      <c r="DA900" s="255"/>
      <c r="DB900" s="255"/>
      <c r="DC900" s="255"/>
      <c r="DD900" s="255"/>
      <c r="DE900" s="255"/>
      <c r="DF900" s="255"/>
      <c r="DG900" s="255"/>
      <c r="DH900" s="255"/>
      <c r="DI900" s="255"/>
      <c r="DJ900" s="255"/>
      <c r="DK900" s="255"/>
      <c r="DL900" s="255"/>
      <c r="DM900" s="255"/>
      <c r="DN900" s="255"/>
      <c r="DO900" s="255"/>
      <c r="DP900" s="255"/>
      <c r="DQ900" s="255"/>
      <c r="DR900" s="255"/>
      <c r="DS900" s="255"/>
      <c r="DT900" s="255"/>
      <c r="DU900" s="255"/>
      <c r="DV900" s="255"/>
      <c r="DW900" s="255"/>
      <c r="DX900" s="255"/>
      <c r="DY900" s="255"/>
      <c r="DZ900" s="255"/>
      <c r="EA900" s="255"/>
      <c r="EB900" s="255"/>
      <c r="EC900" s="255"/>
      <c r="ED900" s="255"/>
      <c r="EE900" s="255"/>
      <c r="EF900" s="255"/>
      <c r="EG900" s="255"/>
      <c r="EH900" s="255"/>
      <c r="EI900" s="255"/>
      <c r="EJ900" s="255"/>
      <c r="EK900" s="255"/>
      <c r="EL900" s="255"/>
      <c r="EM900" s="255"/>
      <c r="EN900" s="255"/>
      <c r="EO900" s="255"/>
      <c r="EP900" s="255"/>
      <c r="EQ900" s="255"/>
      <c r="ER900" s="255"/>
      <c r="ES900" s="255"/>
      <c r="ET900" s="255"/>
      <c r="EU900" s="255"/>
      <c r="EV900" s="255"/>
      <c r="EW900" s="255"/>
      <c r="EX900" s="255"/>
      <c r="EY900" s="255"/>
      <c r="EZ900" s="255"/>
      <c r="FA900" s="255"/>
      <c r="FB900" s="255"/>
      <c r="FC900" s="255"/>
      <c r="FD900" s="255"/>
      <c r="FE900" s="255"/>
      <c r="FF900" s="255"/>
      <c r="FG900" s="255"/>
      <c r="FH900" s="241"/>
      <c r="FI900" s="436"/>
      <c r="FJ900" s="668"/>
      <c r="FK900" s="668"/>
      <c r="FL900" s="668"/>
      <c r="FM900" s="668"/>
      <c r="FN900" s="668"/>
      <c r="FO900" s="668"/>
      <c r="FP900" s="668"/>
      <c r="FQ900" s="668"/>
      <c r="FR900" s="668"/>
      <c r="FS900" s="433"/>
      <c r="FT900" s="433"/>
      <c r="FU900" s="433"/>
      <c r="FV900" s="433"/>
      <c r="FW900" s="433"/>
      <c r="FX900" s="433"/>
      <c r="FY900" s="433"/>
      <c r="FZ900" s="433"/>
      <c r="GA900" s="433"/>
      <c r="GB900" s="433"/>
      <c r="GC900" s="433"/>
      <c r="GD900" s="433"/>
      <c r="GE900" s="433"/>
      <c r="GF900" s="433"/>
      <c r="GG900" s="255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436"/>
      <c r="HJ900" s="65"/>
      <c r="HK900" s="436"/>
      <c r="HL900" s="37"/>
      <c r="HM900" s="65"/>
      <c r="HN900" s="436"/>
      <c r="HO900" s="120"/>
      <c r="HP900" s="3"/>
      <c r="HQ900" s="436"/>
      <c r="HR900" s="8"/>
      <c r="HS900" s="31"/>
      <c r="HT900" s="3"/>
      <c r="HU900" s="3"/>
      <c r="HV900" s="3"/>
      <c r="HX900" s="432"/>
      <c r="HY900" s="27"/>
      <c r="HZ900" s="27"/>
      <c r="IA900" s="27"/>
      <c r="IB900" s="27"/>
      <c r="IC900" s="27"/>
      <c r="ID900" s="27"/>
      <c r="IE900" s="27"/>
      <c r="IF900" s="27"/>
      <c r="IG900" s="432"/>
      <c r="IH900" s="432"/>
      <c r="II900" s="432"/>
      <c r="IJ900" s="432"/>
      <c r="IK900" s="432"/>
      <c r="IL900" s="432"/>
      <c r="IM900" s="432"/>
      <c r="IN900" s="432"/>
      <c r="IO900" s="432"/>
      <c r="IP900" s="432"/>
      <c r="IQ900" s="432"/>
      <c r="IR900" s="432"/>
      <c r="IS900" s="432"/>
      <c r="IT900" s="432"/>
      <c r="IU900" s="432"/>
      <c r="IV900" s="432"/>
      <c r="IW900" s="432"/>
      <c r="IX900" s="432"/>
      <c r="IY900" s="432"/>
      <c r="IZ900" s="432"/>
      <c r="JA900" s="432"/>
      <c r="JB900" s="432"/>
      <c r="JC900" s="432"/>
      <c r="JD900" s="432"/>
      <c r="JE900" s="432"/>
      <c r="JF900" s="432"/>
      <c r="JG900" s="432"/>
      <c r="JH900" s="432"/>
      <c r="JI900" s="432"/>
      <c r="JJ900" s="432"/>
      <c r="JK900" s="432"/>
      <c r="JL900" s="432"/>
      <c r="JM900" s="432"/>
      <c r="JN900" s="432"/>
      <c r="JO900" s="432"/>
      <c r="JP900" s="432"/>
      <c r="JQ900" s="432"/>
      <c r="JR900" s="432"/>
      <c r="JS900" s="432"/>
      <c r="JT900" s="432"/>
      <c r="JU900" s="432"/>
    </row>
    <row r="901" spans="1:281" s="40" customFormat="1" ht="15" hidden="1" customHeight="1" x14ac:dyDescent="0.25">
      <c r="A901" s="432"/>
      <c r="B901" s="31"/>
      <c r="C901" s="31"/>
      <c r="D901" s="3"/>
      <c r="E901" s="31"/>
      <c r="F901" s="3"/>
      <c r="G901" s="122"/>
      <c r="I901" s="31"/>
      <c r="K901" s="9"/>
      <c r="M901" s="3"/>
      <c r="N901" s="41"/>
      <c r="P901" s="31"/>
      <c r="Q901" s="27"/>
      <c r="R901" s="31"/>
      <c r="T901" s="21"/>
      <c r="U901" s="21"/>
      <c r="V901" s="83"/>
      <c r="W901" s="83"/>
      <c r="X901" s="21"/>
      <c r="Y901" s="83"/>
      <c r="Z901" s="83"/>
      <c r="AA901" s="21"/>
      <c r="AB901" s="83"/>
      <c r="AC901" s="83"/>
      <c r="AD901" s="21"/>
      <c r="AE901" s="83"/>
      <c r="AF901" s="83"/>
      <c r="AG901" s="21"/>
      <c r="AH901" s="83"/>
      <c r="AI901" s="83"/>
      <c r="AJ901" s="21"/>
      <c r="AK901" s="83"/>
      <c r="AL901" s="83"/>
      <c r="AM901" s="21"/>
      <c r="AN901" s="83"/>
      <c r="AO901" s="83"/>
      <c r="AP901" s="21"/>
      <c r="AQ901" s="83"/>
      <c r="AR901" s="83"/>
      <c r="AS901" s="21"/>
      <c r="AT901" s="3"/>
      <c r="AU901" s="3"/>
      <c r="AV901" s="31"/>
      <c r="AW901" s="3"/>
      <c r="AX901" s="129"/>
      <c r="AY901" s="90"/>
      <c r="AZ901" s="6"/>
      <c r="BA901" s="10"/>
      <c r="BB901" s="10"/>
      <c r="BC901" s="6"/>
      <c r="BD901" s="10"/>
      <c r="BE901" s="10"/>
      <c r="BF901" s="122"/>
      <c r="BG901" s="10"/>
      <c r="BH901" s="32"/>
      <c r="BI901" s="129"/>
      <c r="BJ901" s="10"/>
      <c r="BK901" s="32"/>
      <c r="BL901" s="129"/>
      <c r="BM901" s="10"/>
      <c r="BN901" s="32"/>
      <c r="BO901" s="122"/>
      <c r="BP901" s="133"/>
      <c r="BQ901" s="12"/>
      <c r="BR901" s="3"/>
      <c r="BS901" s="3"/>
      <c r="BU901" s="122"/>
      <c r="BV901" s="3"/>
      <c r="BW901" s="31"/>
      <c r="BX901" s="122"/>
      <c r="BY901" s="3"/>
      <c r="CA901" s="122"/>
      <c r="CB901" s="3"/>
      <c r="CD901" s="122"/>
      <c r="CF901" s="32"/>
      <c r="CH901" s="255"/>
      <c r="CI901" s="32"/>
      <c r="CK901" s="434"/>
      <c r="CM901" s="122"/>
      <c r="CN901" s="255"/>
      <c r="CO901" s="255"/>
      <c r="CP901" s="255"/>
      <c r="CQ901" s="739"/>
      <c r="CR901" s="255"/>
      <c r="CS901" s="434"/>
      <c r="CT901" s="255"/>
      <c r="CU901" s="255"/>
      <c r="CV901" s="255"/>
      <c r="CW901" s="10"/>
      <c r="CX901" s="255"/>
      <c r="CY901" s="255"/>
      <c r="CZ901" s="255"/>
      <c r="DA901" s="255"/>
      <c r="DB901" s="255"/>
      <c r="DC901" s="255"/>
      <c r="DD901" s="255"/>
      <c r="DE901" s="255"/>
      <c r="DF901" s="255"/>
      <c r="DG901" s="255"/>
      <c r="DH901" s="255"/>
      <c r="DI901" s="255"/>
      <c r="DJ901" s="255"/>
      <c r="DK901" s="255"/>
      <c r="DL901" s="255"/>
      <c r="DM901" s="255"/>
      <c r="DN901" s="255"/>
      <c r="DO901" s="255"/>
      <c r="DP901" s="255"/>
      <c r="DQ901" s="255"/>
      <c r="DR901" s="255"/>
      <c r="DS901" s="255"/>
      <c r="DT901" s="255"/>
      <c r="DU901" s="255"/>
      <c r="DV901" s="255"/>
      <c r="DW901" s="255"/>
      <c r="DX901" s="255"/>
      <c r="DY901" s="255"/>
      <c r="DZ901" s="255"/>
      <c r="EA901" s="255"/>
      <c r="EB901" s="255"/>
      <c r="EC901" s="255"/>
      <c r="ED901" s="255"/>
      <c r="EE901" s="255"/>
      <c r="EF901" s="255"/>
      <c r="EG901" s="255"/>
      <c r="EH901" s="255"/>
      <c r="EI901" s="255"/>
      <c r="EJ901" s="255"/>
      <c r="EK901" s="255"/>
      <c r="EL901" s="255"/>
      <c r="EM901" s="255"/>
      <c r="EN901" s="255"/>
      <c r="EO901" s="255"/>
      <c r="EP901" s="255"/>
      <c r="EQ901" s="255"/>
      <c r="ER901" s="255"/>
      <c r="ES901" s="255"/>
      <c r="ET901" s="255"/>
      <c r="EU901" s="255"/>
      <c r="EV901" s="255"/>
      <c r="EW901" s="255"/>
      <c r="EX901" s="255"/>
      <c r="EY901" s="255"/>
      <c r="EZ901" s="255"/>
      <c r="FA901" s="255"/>
      <c r="FB901" s="255"/>
      <c r="FC901" s="255"/>
      <c r="FD901" s="255"/>
      <c r="FE901" s="255"/>
      <c r="FF901" s="255"/>
      <c r="FG901" s="255"/>
      <c r="FH901" s="241"/>
      <c r="FI901" s="436"/>
      <c r="FJ901" s="668"/>
      <c r="FK901" s="668"/>
      <c r="FL901" s="668"/>
      <c r="FM901" s="668"/>
      <c r="FN901" s="668"/>
      <c r="FO901" s="668"/>
      <c r="FP901" s="668"/>
      <c r="FQ901" s="668"/>
      <c r="FR901" s="668"/>
      <c r="FS901" s="433"/>
      <c r="FT901" s="433"/>
      <c r="FU901" s="433"/>
      <c r="FV901" s="433"/>
      <c r="FW901" s="433"/>
      <c r="FX901" s="433"/>
      <c r="FY901" s="433"/>
      <c r="FZ901" s="433"/>
      <c r="GA901" s="433"/>
      <c r="GB901" s="433"/>
      <c r="GC901" s="433"/>
      <c r="GD901" s="433"/>
      <c r="GE901" s="433"/>
      <c r="GF901" s="433"/>
      <c r="GG901" s="255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436"/>
      <c r="HJ901" s="65"/>
      <c r="HK901" s="436"/>
      <c r="HL901" s="37"/>
      <c r="HM901" s="65"/>
      <c r="HN901" s="436"/>
      <c r="HO901" s="120"/>
      <c r="HP901" s="3"/>
      <c r="HQ901" s="436"/>
      <c r="HR901" s="8"/>
      <c r="HS901" s="31"/>
      <c r="HT901" s="3"/>
      <c r="HU901" s="3"/>
      <c r="HV901" s="3"/>
      <c r="HX901" s="432"/>
      <c r="HY901" s="27"/>
      <c r="HZ901" s="27"/>
      <c r="IA901" s="27"/>
      <c r="IB901" s="27"/>
      <c r="IC901" s="27"/>
      <c r="ID901" s="27"/>
      <c r="IE901" s="27"/>
      <c r="IF901" s="27"/>
      <c r="IG901" s="432"/>
      <c r="IH901" s="432"/>
      <c r="II901" s="432"/>
      <c r="IJ901" s="432"/>
      <c r="IK901" s="432"/>
      <c r="IL901" s="432"/>
      <c r="IM901" s="432"/>
      <c r="IN901" s="432"/>
      <c r="IO901" s="432"/>
      <c r="IP901" s="432"/>
      <c r="IQ901" s="432"/>
      <c r="IR901" s="432"/>
      <c r="IS901" s="432"/>
      <c r="IT901" s="432"/>
      <c r="IU901" s="432"/>
      <c r="IV901" s="432"/>
      <c r="IW901" s="432"/>
      <c r="IX901" s="432"/>
      <c r="IY901" s="432"/>
      <c r="IZ901" s="432"/>
      <c r="JA901" s="432"/>
      <c r="JB901" s="432"/>
      <c r="JC901" s="432"/>
      <c r="JD901" s="432"/>
      <c r="JE901" s="432"/>
      <c r="JF901" s="432"/>
      <c r="JG901" s="432"/>
      <c r="JH901" s="432"/>
      <c r="JI901" s="432"/>
      <c r="JJ901" s="432"/>
      <c r="JK901" s="432"/>
      <c r="JL901" s="432"/>
      <c r="JM901" s="432"/>
      <c r="JN901" s="432"/>
      <c r="JO901" s="432"/>
      <c r="JP901" s="432"/>
      <c r="JQ901" s="432"/>
      <c r="JR901" s="432"/>
      <c r="JS901" s="432"/>
      <c r="JT901" s="432"/>
      <c r="JU901" s="432"/>
    </row>
    <row r="902" spans="1:281" s="40" customFormat="1" ht="15" hidden="1" customHeight="1" x14ac:dyDescent="0.25">
      <c r="A902" s="432"/>
      <c r="B902" s="31"/>
      <c r="C902" s="31"/>
      <c r="D902" s="3"/>
      <c r="E902" s="31"/>
      <c r="F902" s="3"/>
      <c r="G902" s="122"/>
      <c r="I902" s="31"/>
      <c r="K902" s="9"/>
      <c r="M902" s="3"/>
      <c r="N902" s="41"/>
      <c r="P902" s="31"/>
      <c r="Q902" s="27"/>
      <c r="R902" s="31"/>
      <c r="T902" s="21"/>
      <c r="U902" s="21"/>
      <c r="V902" s="83"/>
      <c r="W902" s="83"/>
      <c r="X902" s="21"/>
      <c r="Y902" s="83"/>
      <c r="Z902" s="83"/>
      <c r="AA902" s="21"/>
      <c r="AB902" s="83"/>
      <c r="AC902" s="83"/>
      <c r="AD902" s="21"/>
      <c r="AE902" s="83"/>
      <c r="AF902" s="83"/>
      <c r="AG902" s="21"/>
      <c r="AH902" s="83"/>
      <c r="AI902" s="83"/>
      <c r="AJ902" s="21"/>
      <c r="AK902" s="83"/>
      <c r="AL902" s="83"/>
      <c r="AM902" s="21"/>
      <c r="AN902" s="83"/>
      <c r="AO902" s="83"/>
      <c r="AP902" s="21"/>
      <c r="AQ902" s="83"/>
      <c r="AR902" s="83"/>
      <c r="AS902" s="21"/>
      <c r="AT902" s="3"/>
      <c r="AU902" s="3"/>
      <c r="AV902" s="31"/>
      <c r="AW902" s="3"/>
      <c r="AX902" s="129"/>
      <c r="AY902" s="90"/>
      <c r="AZ902" s="6"/>
      <c r="BA902" s="10"/>
      <c r="BB902" s="10"/>
      <c r="BC902" s="6"/>
      <c r="BD902" s="10"/>
      <c r="BE902" s="10"/>
      <c r="BF902" s="122"/>
      <c r="BG902" s="10"/>
      <c r="BH902" s="32"/>
      <c r="BI902" s="129"/>
      <c r="BJ902" s="10"/>
      <c r="BK902" s="32"/>
      <c r="BL902" s="129"/>
      <c r="BM902" s="10"/>
      <c r="BN902" s="32"/>
      <c r="BO902" s="122"/>
      <c r="BP902" s="133"/>
      <c r="BQ902" s="12"/>
      <c r="BR902" s="3"/>
      <c r="BS902" s="3"/>
      <c r="BU902" s="122"/>
      <c r="BV902" s="3"/>
      <c r="BW902" s="31"/>
      <c r="BX902" s="122"/>
      <c r="BY902" s="3"/>
      <c r="CA902" s="122"/>
      <c r="CB902" s="3"/>
      <c r="CD902" s="122"/>
      <c r="CF902" s="32"/>
      <c r="CH902" s="255"/>
      <c r="CI902" s="32"/>
      <c r="CK902" s="434"/>
      <c r="CM902" s="122"/>
      <c r="CN902" s="255"/>
      <c r="CO902" s="255"/>
      <c r="CP902" s="255"/>
      <c r="CQ902" s="739"/>
      <c r="CR902" s="255"/>
      <c r="CS902" s="434"/>
      <c r="CT902" s="255"/>
      <c r="CU902" s="255"/>
      <c r="CV902" s="255"/>
      <c r="CW902" s="10"/>
      <c r="CX902" s="255"/>
      <c r="CY902" s="255"/>
      <c r="CZ902" s="255"/>
      <c r="DA902" s="255"/>
      <c r="DB902" s="255"/>
      <c r="DC902" s="255"/>
      <c r="DD902" s="255"/>
      <c r="DE902" s="255"/>
      <c r="DF902" s="255"/>
      <c r="DG902" s="255"/>
      <c r="DH902" s="255"/>
      <c r="DI902" s="255"/>
      <c r="DJ902" s="255"/>
      <c r="DK902" s="255"/>
      <c r="DL902" s="255"/>
      <c r="DM902" s="255"/>
      <c r="DN902" s="255"/>
      <c r="DO902" s="255"/>
      <c r="DP902" s="255"/>
      <c r="DQ902" s="255"/>
      <c r="DR902" s="255"/>
      <c r="DS902" s="255"/>
      <c r="DT902" s="255"/>
      <c r="DU902" s="255"/>
      <c r="DV902" s="255"/>
      <c r="DW902" s="255"/>
      <c r="DX902" s="255"/>
      <c r="DY902" s="255"/>
      <c r="DZ902" s="255"/>
      <c r="EA902" s="255"/>
      <c r="EB902" s="255"/>
      <c r="EC902" s="255"/>
      <c r="ED902" s="255"/>
      <c r="EE902" s="255"/>
      <c r="EF902" s="255"/>
      <c r="EG902" s="255"/>
      <c r="EH902" s="255"/>
      <c r="EI902" s="255"/>
      <c r="EJ902" s="255"/>
      <c r="EK902" s="255"/>
      <c r="EL902" s="255"/>
      <c r="EM902" s="255"/>
      <c r="EN902" s="255"/>
      <c r="EO902" s="255"/>
      <c r="EP902" s="255"/>
      <c r="EQ902" s="255"/>
      <c r="ER902" s="255"/>
      <c r="ES902" s="255"/>
      <c r="ET902" s="255"/>
      <c r="EU902" s="255"/>
      <c r="EV902" s="255"/>
      <c r="EW902" s="255"/>
      <c r="EX902" s="255"/>
      <c r="EY902" s="255"/>
      <c r="EZ902" s="255"/>
      <c r="FA902" s="255"/>
      <c r="FB902" s="255"/>
      <c r="FC902" s="255"/>
      <c r="FD902" s="255"/>
      <c r="FE902" s="255"/>
      <c r="FF902" s="255"/>
      <c r="FG902" s="255"/>
      <c r="FH902" s="241"/>
      <c r="FI902" s="436"/>
      <c r="FJ902" s="668"/>
      <c r="FK902" s="668"/>
      <c r="FL902" s="668"/>
      <c r="FM902" s="668"/>
      <c r="FN902" s="668"/>
      <c r="FO902" s="668"/>
      <c r="FP902" s="668"/>
      <c r="FQ902" s="668"/>
      <c r="FR902" s="668"/>
      <c r="FS902" s="433"/>
      <c r="FT902" s="433"/>
      <c r="FU902" s="433"/>
      <c r="FV902" s="433"/>
      <c r="FW902" s="433"/>
      <c r="FX902" s="433"/>
      <c r="FY902" s="433"/>
      <c r="FZ902" s="433"/>
      <c r="GA902" s="433"/>
      <c r="GB902" s="433"/>
      <c r="GC902" s="433"/>
      <c r="GD902" s="433"/>
      <c r="GE902" s="433"/>
      <c r="GF902" s="433"/>
      <c r="GG902" s="25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436"/>
      <c r="HJ902" s="65"/>
      <c r="HK902" s="436"/>
      <c r="HL902" s="37"/>
      <c r="HM902" s="65"/>
      <c r="HN902" s="436"/>
      <c r="HO902" s="120"/>
      <c r="HP902" s="3"/>
      <c r="HQ902" s="436"/>
      <c r="HR902" s="8"/>
      <c r="HS902" s="31"/>
      <c r="HT902" s="3"/>
      <c r="HU902" s="3"/>
      <c r="HV902" s="3"/>
      <c r="HX902" s="432"/>
      <c r="HY902" s="27"/>
      <c r="HZ902" s="27"/>
      <c r="IA902" s="27"/>
      <c r="IB902" s="27"/>
      <c r="IC902" s="27"/>
      <c r="ID902" s="27"/>
      <c r="IE902" s="27"/>
      <c r="IF902" s="27"/>
      <c r="IG902" s="432"/>
      <c r="IH902" s="432"/>
      <c r="II902" s="432"/>
      <c r="IJ902" s="432"/>
      <c r="IK902" s="432"/>
      <c r="IL902" s="432"/>
      <c r="IM902" s="432"/>
      <c r="IN902" s="432"/>
      <c r="IO902" s="432"/>
      <c r="IP902" s="432"/>
      <c r="IQ902" s="432"/>
      <c r="IR902" s="432"/>
      <c r="IS902" s="432"/>
      <c r="IT902" s="432"/>
      <c r="IU902" s="432"/>
      <c r="IV902" s="432"/>
      <c r="IW902" s="432"/>
      <c r="IX902" s="432"/>
      <c r="IY902" s="432"/>
      <c r="IZ902" s="432"/>
      <c r="JA902" s="432"/>
      <c r="JB902" s="432"/>
      <c r="JC902" s="432"/>
      <c r="JD902" s="432"/>
      <c r="JE902" s="432"/>
      <c r="JF902" s="432"/>
      <c r="JG902" s="432"/>
      <c r="JH902" s="432"/>
      <c r="JI902" s="432"/>
      <c r="JJ902" s="432"/>
      <c r="JK902" s="432"/>
      <c r="JL902" s="432"/>
      <c r="JM902" s="432"/>
      <c r="JN902" s="432"/>
      <c r="JO902" s="432"/>
      <c r="JP902" s="432"/>
      <c r="JQ902" s="432"/>
      <c r="JR902" s="432"/>
      <c r="JS902" s="432"/>
      <c r="JT902" s="432"/>
      <c r="JU902" s="432"/>
    </row>
    <row r="903" spans="1:281" s="40" customFormat="1" ht="15" hidden="1" customHeight="1" x14ac:dyDescent="0.25">
      <c r="A903" s="432"/>
      <c r="B903" s="31"/>
      <c r="C903" s="31"/>
      <c r="D903" s="3"/>
      <c r="E903" s="31"/>
      <c r="F903" s="3"/>
      <c r="G903" s="122"/>
      <c r="I903" s="31"/>
      <c r="K903" s="9"/>
      <c r="M903" s="3"/>
      <c r="N903" s="41"/>
      <c r="P903" s="31"/>
      <c r="Q903" s="27"/>
      <c r="R903" s="31"/>
      <c r="T903" s="21"/>
      <c r="U903" s="21"/>
      <c r="V903" s="83"/>
      <c r="W903" s="83"/>
      <c r="X903" s="21"/>
      <c r="Y903" s="83"/>
      <c r="Z903" s="83"/>
      <c r="AA903" s="21"/>
      <c r="AB903" s="83"/>
      <c r="AC903" s="83"/>
      <c r="AD903" s="21"/>
      <c r="AE903" s="83"/>
      <c r="AF903" s="83"/>
      <c r="AG903" s="21"/>
      <c r="AH903" s="83"/>
      <c r="AI903" s="83"/>
      <c r="AJ903" s="21"/>
      <c r="AK903" s="83"/>
      <c r="AL903" s="83"/>
      <c r="AM903" s="21"/>
      <c r="AN903" s="83"/>
      <c r="AO903" s="83"/>
      <c r="AP903" s="21"/>
      <c r="AQ903" s="83"/>
      <c r="AR903" s="83"/>
      <c r="AS903" s="21"/>
      <c r="AT903" s="3"/>
      <c r="AU903" s="3"/>
      <c r="AV903" s="31"/>
      <c r="AW903" s="3"/>
      <c r="AX903" s="129"/>
      <c r="AY903" s="90"/>
      <c r="AZ903" s="6"/>
      <c r="BA903" s="10"/>
      <c r="BB903" s="10"/>
      <c r="BC903" s="6"/>
      <c r="BD903" s="10"/>
      <c r="BE903" s="10"/>
      <c r="BF903" s="122"/>
      <c r="BG903" s="10"/>
      <c r="BH903" s="32"/>
      <c r="BI903" s="129"/>
      <c r="BJ903" s="10"/>
      <c r="BK903" s="32"/>
      <c r="BL903" s="129"/>
      <c r="BM903" s="10"/>
      <c r="BN903" s="32"/>
      <c r="BO903" s="122"/>
      <c r="BP903" s="133"/>
      <c r="BQ903" s="12"/>
      <c r="BR903" s="3"/>
      <c r="BS903" s="3"/>
      <c r="BU903" s="122"/>
      <c r="BV903" s="3"/>
      <c r="BW903" s="31"/>
      <c r="BX903" s="122"/>
      <c r="BY903" s="3"/>
      <c r="CA903" s="122"/>
      <c r="CB903" s="3"/>
      <c r="CD903" s="122"/>
      <c r="CF903" s="32"/>
      <c r="CH903" s="255"/>
      <c r="CI903" s="32"/>
      <c r="CK903" s="434"/>
      <c r="CM903" s="122"/>
      <c r="CN903" s="255"/>
      <c r="CO903" s="255"/>
      <c r="CP903" s="255"/>
      <c r="CQ903" s="739"/>
      <c r="CR903" s="255"/>
      <c r="CS903" s="434"/>
      <c r="CT903" s="255"/>
      <c r="CU903" s="255"/>
      <c r="CV903" s="255"/>
      <c r="CW903" s="10"/>
      <c r="CX903" s="255"/>
      <c r="CY903" s="255"/>
      <c r="CZ903" s="255"/>
      <c r="DA903" s="255"/>
      <c r="DB903" s="255"/>
      <c r="DC903" s="255"/>
      <c r="DD903" s="255"/>
      <c r="DE903" s="255"/>
      <c r="DF903" s="255"/>
      <c r="DG903" s="255"/>
      <c r="DH903" s="255"/>
      <c r="DI903" s="255"/>
      <c r="DJ903" s="255"/>
      <c r="DK903" s="255"/>
      <c r="DL903" s="255"/>
      <c r="DM903" s="255"/>
      <c r="DN903" s="255"/>
      <c r="DO903" s="255"/>
      <c r="DP903" s="255"/>
      <c r="DQ903" s="255"/>
      <c r="DR903" s="255"/>
      <c r="DS903" s="255"/>
      <c r="DT903" s="255"/>
      <c r="DU903" s="255"/>
      <c r="DV903" s="255"/>
      <c r="DW903" s="255"/>
      <c r="DX903" s="255"/>
      <c r="DY903" s="255"/>
      <c r="DZ903" s="255"/>
      <c r="EA903" s="255"/>
      <c r="EB903" s="255"/>
      <c r="EC903" s="255"/>
      <c r="ED903" s="255"/>
      <c r="EE903" s="255"/>
      <c r="EF903" s="255"/>
      <c r="EG903" s="255"/>
      <c r="EH903" s="255"/>
      <c r="EI903" s="255"/>
      <c r="EJ903" s="255"/>
      <c r="EK903" s="255"/>
      <c r="EL903" s="255"/>
      <c r="EM903" s="255"/>
      <c r="EN903" s="255"/>
      <c r="EO903" s="255"/>
      <c r="EP903" s="255"/>
      <c r="EQ903" s="255"/>
      <c r="ER903" s="255"/>
      <c r="ES903" s="255"/>
      <c r="ET903" s="255"/>
      <c r="EU903" s="255"/>
      <c r="EV903" s="255"/>
      <c r="EW903" s="255"/>
      <c r="EX903" s="255"/>
      <c r="EY903" s="255"/>
      <c r="EZ903" s="255"/>
      <c r="FA903" s="255"/>
      <c r="FB903" s="255"/>
      <c r="FC903" s="255"/>
      <c r="FD903" s="255"/>
      <c r="FE903" s="255"/>
      <c r="FF903" s="255"/>
      <c r="FG903" s="255"/>
      <c r="FH903" s="241"/>
      <c r="FI903" s="436"/>
      <c r="FJ903" s="668"/>
      <c r="FK903" s="668"/>
      <c r="FL903" s="668"/>
      <c r="FM903" s="668"/>
      <c r="FN903" s="668"/>
      <c r="FO903" s="668"/>
      <c r="FP903" s="668"/>
      <c r="FQ903" s="668"/>
      <c r="FR903" s="668"/>
      <c r="FS903" s="433"/>
      <c r="FT903" s="433"/>
      <c r="FU903" s="433"/>
      <c r="FV903" s="433"/>
      <c r="FW903" s="433"/>
      <c r="FX903" s="433"/>
      <c r="FY903" s="433"/>
      <c r="FZ903" s="433"/>
      <c r="GA903" s="433"/>
      <c r="GB903" s="433"/>
      <c r="GC903" s="433"/>
      <c r="GD903" s="433"/>
      <c r="GE903" s="433"/>
      <c r="GF903" s="433"/>
      <c r="GG903" s="255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436"/>
      <c r="HJ903" s="65"/>
      <c r="HK903" s="436"/>
      <c r="HL903" s="37"/>
      <c r="HM903" s="65"/>
      <c r="HN903" s="436"/>
      <c r="HO903" s="120"/>
      <c r="HP903" s="3"/>
      <c r="HQ903" s="436"/>
      <c r="HR903" s="8"/>
      <c r="HS903" s="31"/>
      <c r="HT903" s="3"/>
      <c r="HU903" s="3"/>
      <c r="HV903" s="3"/>
      <c r="HX903" s="432"/>
      <c r="HY903" s="27"/>
      <c r="HZ903" s="27"/>
      <c r="IA903" s="27"/>
      <c r="IB903" s="27"/>
      <c r="IC903" s="27"/>
      <c r="ID903" s="27"/>
      <c r="IE903" s="27"/>
      <c r="IF903" s="27"/>
      <c r="IG903" s="432"/>
      <c r="IH903" s="432"/>
      <c r="II903" s="432"/>
      <c r="IJ903" s="432"/>
      <c r="IK903" s="432"/>
      <c r="IL903" s="432"/>
      <c r="IM903" s="432"/>
      <c r="IN903" s="432"/>
      <c r="IO903" s="432"/>
      <c r="IP903" s="432"/>
      <c r="IQ903" s="432"/>
      <c r="IR903" s="432"/>
      <c r="IS903" s="432"/>
      <c r="IT903" s="432"/>
      <c r="IU903" s="432"/>
      <c r="IV903" s="432"/>
      <c r="IW903" s="432"/>
      <c r="IX903" s="432"/>
      <c r="IY903" s="432"/>
      <c r="IZ903" s="432"/>
      <c r="JA903" s="432"/>
      <c r="JB903" s="432"/>
      <c r="JC903" s="432"/>
      <c r="JD903" s="432"/>
      <c r="JE903" s="432"/>
      <c r="JF903" s="432"/>
      <c r="JG903" s="432"/>
      <c r="JH903" s="432"/>
      <c r="JI903" s="432"/>
      <c r="JJ903" s="432"/>
      <c r="JK903" s="432"/>
      <c r="JL903" s="432"/>
      <c r="JM903" s="432"/>
      <c r="JN903" s="432"/>
      <c r="JO903" s="432"/>
      <c r="JP903" s="432"/>
      <c r="JQ903" s="432"/>
      <c r="JR903" s="432"/>
      <c r="JS903" s="432"/>
      <c r="JT903" s="432"/>
      <c r="JU903" s="432"/>
    </row>
    <row r="904" spans="1:281" s="40" customFormat="1" ht="15" hidden="1" customHeight="1" x14ac:dyDescent="0.25">
      <c r="A904" s="432"/>
      <c r="B904" s="31"/>
      <c r="C904" s="31"/>
      <c r="D904" s="3"/>
      <c r="E904" s="31"/>
      <c r="F904" s="3"/>
      <c r="G904" s="122"/>
      <c r="I904" s="31"/>
      <c r="K904" s="9"/>
      <c r="M904" s="3"/>
      <c r="N904" s="41"/>
      <c r="P904" s="31"/>
      <c r="Q904" s="27"/>
      <c r="R904" s="31"/>
      <c r="T904" s="21"/>
      <c r="U904" s="21"/>
      <c r="V904" s="83"/>
      <c r="W904" s="83"/>
      <c r="X904" s="21"/>
      <c r="Y904" s="83"/>
      <c r="Z904" s="83"/>
      <c r="AA904" s="21"/>
      <c r="AB904" s="83"/>
      <c r="AC904" s="83"/>
      <c r="AD904" s="21"/>
      <c r="AE904" s="83"/>
      <c r="AF904" s="83"/>
      <c r="AG904" s="21"/>
      <c r="AH904" s="83"/>
      <c r="AI904" s="83"/>
      <c r="AJ904" s="21"/>
      <c r="AK904" s="83"/>
      <c r="AL904" s="83"/>
      <c r="AM904" s="21"/>
      <c r="AN904" s="83"/>
      <c r="AO904" s="83"/>
      <c r="AP904" s="21"/>
      <c r="AQ904" s="83"/>
      <c r="AR904" s="83"/>
      <c r="AS904" s="21"/>
      <c r="AT904" s="3"/>
      <c r="AU904" s="3"/>
      <c r="AV904" s="31"/>
      <c r="AW904" s="3"/>
      <c r="AX904" s="129"/>
      <c r="AY904" s="90"/>
      <c r="AZ904" s="6"/>
      <c r="BA904" s="10"/>
      <c r="BB904" s="10"/>
      <c r="BC904" s="6"/>
      <c r="BD904" s="10"/>
      <c r="BE904" s="10"/>
      <c r="BF904" s="122"/>
      <c r="BG904" s="10"/>
      <c r="BH904" s="32"/>
      <c r="BI904" s="129"/>
      <c r="BJ904" s="10"/>
      <c r="BK904" s="32"/>
      <c r="BL904" s="129"/>
      <c r="BM904" s="10"/>
      <c r="BN904" s="32"/>
      <c r="BO904" s="122"/>
      <c r="BP904" s="133"/>
      <c r="BQ904" s="12"/>
      <c r="BR904" s="3"/>
      <c r="BS904" s="3"/>
      <c r="BU904" s="122"/>
      <c r="BV904" s="3"/>
      <c r="BW904" s="31"/>
      <c r="BX904" s="122"/>
      <c r="BY904" s="3"/>
      <c r="CA904" s="122"/>
      <c r="CB904" s="3"/>
      <c r="CD904" s="122"/>
      <c r="CF904" s="32"/>
      <c r="CH904" s="255"/>
      <c r="CI904" s="32"/>
      <c r="CK904" s="434"/>
      <c r="CM904" s="122"/>
      <c r="CN904" s="255"/>
      <c r="CO904" s="255"/>
      <c r="CP904" s="255"/>
      <c r="CQ904" s="739"/>
      <c r="CR904" s="255"/>
      <c r="CS904" s="434"/>
      <c r="CT904" s="255"/>
      <c r="CU904" s="255"/>
      <c r="CV904" s="255"/>
      <c r="CW904" s="10"/>
      <c r="CX904" s="255"/>
      <c r="CY904" s="255"/>
      <c r="CZ904" s="255"/>
      <c r="DA904" s="255"/>
      <c r="DB904" s="255"/>
      <c r="DC904" s="255"/>
      <c r="DD904" s="255"/>
      <c r="DE904" s="255"/>
      <c r="DF904" s="255"/>
      <c r="DG904" s="255"/>
      <c r="DH904" s="255"/>
      <c r="DI904" s="255"/>
      <c r="DJ904" s="255"/>
      <c r="DK904" s="255"/>
      <c r="DL904" s="255"/>
      <c r="DM904" s="255"/>
      <c r="DN904" s="255"/>
      <c r="DO904" s="255"/>
      <c r="DP904" s="255"/>
      <c r="DQ904" s="255"/>
      <c r="DR904" s="255"/>
      <c r="DS904" s="255"/>
      <c r="DT904" s="255"/>
      <c r="DU904" s="255"/>
      <c r="DV904" s="255"/>
      <c r="DW904" s="255"/>
      <c r="DX904" s="255"/>
      <c r="DY904" s="255"/>
      <c r="DZ904" s="255"/>
      <c r="EA904" s="255"/>
      <c r="EB904" s="255"/>
      <c r="EC904" s="255"/>
      <c r="ED904" s="255"/>
      <c r="EE904" s="255"/>
      <c r="EF904" s="255"/>
      <c r="EG904" s="255"/>
      <c r="EH904" s="255"/>
      <c r="EI904" s="255"/>
      <c r="EJ904" s="255"/>
      <c r="EK904" s="255"/>
      <c r="EL904" s="255"/>
      <c r="EM904" s="255"/>
      <c r="EN904" s="255"/>
      <c r="EO904" s="255"/>
      <c r="EP904" s="255"/>
      <c r="EQ904" s="255"/>
      <c r="ER904" s="255"/>
      <c r="ES904" s="255"/>
      <c r="ET904" s="255"/>
      <c r="EU904" s="255"/>
      <c r="EV904" s="255"/>
      <c r="EW904" s="255"/>
      <c r="EX904" s="255"/>
      <c r="EY904" s="255"/>
      <c r="EZ904" s="255"/>
      <c r="FA904" s="255"/>
      <c r="FB904" s="255"/>
      <c r="FC904" s="255"/>
      <c r="FD904" s="255"/>
      <c r="FE904" s="255"/>
      <c r="FF904" s="255"/>
      <c r="FG904" s="255"/>
      <c r="FH904" s="241"/>
      <c r="FI904" s="436"/>
      <c r="FJ904" s="668"/>
      <c r="FK904" s="668"/>
      <c r="FL904" s="668"/>
      <c r="FM904" s="668"/>
      <c r="FN904" s="668"/>
      <c r="FO904" s="668"/>
      <c r="FP904" s="668"/>
      <c r="FQ904" s="668"/>
      <c r="FR904" s="668"/>
      <c r="FS904" s="433"/>
      <c r="FT904" s="433"/>
      <c r="FU904" s="433"/>
      <c r="FV904" s="433"/>
      <c r="FW904" s="433"/>
      <c r="FX904" s="433"/>
      <c r="FY904" s="433"/>
      <c r="FZ904" s="433"/>
      <c r="GA904" s="433"/>
      <c r="GB904" s="433"/>
      <c r="GC904" s="433"/>
      <c r="GD904" s="433"/>
      <c r="GE904" s="433"/>
      <c r="GF904" s="433"/>
      <c r="GG904" s="255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436"/>
      <c r="HJ904" s="65"/>
      <c r="HK904" s="436"/>
      <c r="HL904" s="37"/>
      <c r="HM904" s="65"/>
      <c r="HN904" s="436"/>
      <c r="HO904" s="120"/>
      <c r="HP904" s="3"/>
      <c r="HQ904" s="436"/>
      <c r="HR904" s="8"/>
      <c r="HS904" s="31"/>
      <c r="HT904" s="3"/>
      <c r="HU904" s="3"/>
      <c r="HV904" s="3"/>
      <c r="HX904" s="432"/>
      <c r="HY904" s="27"/>
      <c r="HZ904" s="27"/>
      <c r="IA904" s="27"/>
      <c r="IB904" s="27"/>
      <c r="IC904" s="27"/>
      <c r="ID904" s="27"/>
      <c r="IE904" s="27"/>
      <c r="IF904" s="27"/>
      <c r="IG904" s="432"/>
      <c r="IH904" s="432"/>
      <c r="II904" s="432"/>
      <c r="IJ904" s="432"/>
      <c r="IK904" s="432"/>
      <c r="IL904" s="432"/>
      <c r="IM904" s="432"/>
      <c r="IN904" s="432"/>
      <c r="IO904" s="432"/>
      <c r="IP904" s="432"/>
      <c r="IQ904" s="432"/>
      <c r="IR904" s="432"/>
      <c r="IS904" s="432"/>
      <c r="IT904" s="432"/>
      <c r="IU904" s="432"/>
      <c r="IV904" s="432"/>
      <c r="IW904" s="432"/>
      <c r="IX904" s="432"/>
      <c r="IY904" s="432"/>
      <c r="IZ904" s="432"/>
      <c r="JA904" s="432"/>
      <c r="JB904" s="432"/>
      <c r="JC904" s="432"/>
      <c r="JD904" s="432"/>
      <c r="JE904" s="432"/>
      <c r="JF904" s="432"/>
      <c r="JG904" s="432"/>
      <c r="JH904" s="432"/>
      <c r="JI904" s="432"/>
      <c r="JJ904" s="432"/>
      <c r="JK904" s="432"/>
      <c r="JL904" s="432"/>
      <c r="JM904" s="432"/>
      <c r="JN904" s="432"/>
      <c r="JO904" s="432"/>
      <c r="JP904" s="432"/>
      <c r="JQ904" s="432"/>
      <c r="JR904" s="432"/>
      <c r="JS904" s="432"/>
      <c r="JT904" s="432"/>
      <c r="JU904" s="432"/>
    </row>
    <row r="905" spans="1:281" s="40" customFormat="1" ht="15" hidden="1" customHeight="1" x14ac:dyDescent="0.25">
      <c r="A905" s="432"/>
      <c r="B905" s="31"/>
      <c r="C905" s="31"/>
      <c r="D905" s="3"/>
      <c r="E905" s="31"/>
      <c r="F905" s="3"/>
      <c r="G905" s="122"/>
      <c r="I905" s="31"/>
      <c r="K905" s="9"/>
      <c r="M905" s="3"/>
      <c r="N905" s="41"/>
      <c r="P905" s="31"/>
      <c r="Q905" s="27"/>
      <c r="R905" s="31"/>
      <c r="T905" s="21"/>
      <c r="U905" s="21"/>
      <c r="V905" s="83"/>
      <c r="W905" s="83"/>
      <c r="X905" s="21"/>
      <c r="Y905" s="83"/>
      <c r="Z905" s="83"/>
      <c r="AA905" s="21"/>
      <c r="AB905" s="83"/>
      <c r="AC905" s="83"/>
      <c r="AD905" s="21"/>
      <c r="AE905" s="83"/>
      <c r="AF905" s="83"/>
      <c r="AG905" s="21"/>
      <c r="AH905" s="83"/>
      <c r="AI905" s="83"/>
      <c r="AJ905" s="21"/>
      <c r="AK905" s="83"/>
      <c r="AL905" s="83"/>
      <c r="AM905" s="21"/>
      <c r="AN905" s="83"/>
      <c r="AO905" s="83"/>
      <c r="AP905" s="21"/>
      <c r="AQ905" s="83"/>
      <c r="AR905" s="83"/>
      <c r="AS905" s="21"/>
      <c r="AT905" s="3"/>
      <c r="AU905" s="3"/>
      <c r="AV905" s="31"/>
      <c r="AW905" s="3"/>
      <c r="AX905" s="129"/>
      <c r="AY905" s="90"/>
      <c r="AZ905" s="6"/>
      <c r="BA905" s="10"/>
      <c r="BB905" s="10"/>
      <c r="BC905" s="6"/>
      <c r="BD905" s="10"/>
      <c r="BE905" s="10"/>
      <c r="BF905" s="122"/>
      <c r="BG905" s="10"/>
      <c r="BH905" s="32"/>
      <c r="BI905" s="129"/>
      <c r="BJ905" s="10"/>
      <c r="BK905" s="32"/>
      <c r="BL905" s="129"/>
      <c r="BM905" s="10"/>
      <c r="BN905" s="32"/>
      <c r="BO905" s="122"/>
      <c r="BP905" s="133"/>
      <c r="BQ905" s="12"/>
      <c r="BR905" s="3"/>
      <c r="BS905" s="3"/>
      <c r="BU905" s="122"/>
      <c r="BV905" s="3"/>
      <c r="BW905" s="31"/>
      <c r="BX905" s="122"/>
      <c r="BY905" s="3"/>
      <c r="CA905" s="122"/>
      <c r="CB905" s="3"/>
      <c r="CD905" s="122"/>
      <c r="CF905" s="32"/>
      <c r="CH905" s="255"/>
      <c r="CI905" s="32"/>
      <c r="CK905" s="434"/>
      <c r="CM905" s="122"/>
      <c r="CN905" s="255"/>
      <c r="CO905" s="255"/>
      <c r="CP905" s="255"/>
      <c r="CQ905" s="739"/>
      <c r="CR905" s="255"/>
      <c r="CS905" s="434"/>
      <c r="CT905" s="255"/>
      <c r="CU905" s="255"/>
      <c r="CV905" s="255"/>
      <c r="CW905" s="10"/>
      <c r="CX905" s="255"/>
      <c r="CY905" s="255"/>
      <c r="CZ905" s="255"/>
      <c r="DA905" s="255"/>
      <c r="DB905" s="255"/>
      <c r="DC905" s="255"/>
      <c r="DD905" s="255"/>
      <c r="DE905" s="255"/>
      <c r="DF905" s="255"/>
      <c r="DG905" s="255"/>
      <c r="DH905" s="255"/>
      <c r="DI905" s="255"/>
      <c r="DJ905" s="255"/>
      <c r="DK905" s="255"/>
      <c r="DL905" s="255"/>
      <c r="DM905" s="255"/>
      <c r="DN905" s="255"/>
      <c r="DO905" s="255"/>
      <c r="DP905" s="255"/>
      <c r="DQ905" s="255"/>
      <c r="DR905" s="255"/>
      <c r="DS905" s="255"/>
      <c r="DT905" s="255"/>
      <c r="DU905" s="255"/>
      <c r="DV905" s="255"/>
      <c r="DW905" s="255"/>
      <c r="DX905" s="255"/>
      <c r="DY905" s="255"/>
      <c r="DZ905" s="255"/>
      <c r="EA905" s="255"/>
      <c r="EB905" s="255"/>
      <c r="EC905" s="255"/>
      <c r="ED905" s="255"/>
      <c r="EE905" s="255"/>
      <c r="EF905" s="255"/>
      <c r="EG905" s="255"/>
      <c r="EH905" s="255"/>
      <c r="EI905" s="255"/>
      <c r="EJ905" s="255"/>
      <c r="EK905" s="255"/>
      <c r="EL905" s="255"/>
      <c r="EM905" s="255"/>
      <c r="EN905" s="255"/>
      <c r="EO905" s="255"/>
      <c r="EP905" s="255"/>
      <c r="EQ905" s="255"/>
      <c r="ER905" s="255"/>
      <c r="ES905" s="255"/>
      <c r="ET905" s="255"/>
      <c r="EU905" s="255"/>
      <c r="EV905" s="255"/>
      <c r="EW905" s="255"/>
      <c r="EX905" s="255"/>
      <c r="EY905" s="255"/>
      <c r="EZ905" s="255"/>
      <c r="FA905" s="255"/>
      <c r="FB905" s="255"/>
      <c r="FC905" s="255"/>
      <c r="FD905" s="255"/>
      <c r="FE905" s="255"/>
      <c r="FF905" s="255"/>
      <c r="FG905" s="255"/>
      <c r="FH905" s="241"/>
      <c r="FI905" s="436"/>
      <c r="FJ905" s="668"/>
      <c r="FK905" s="668"/>
      <c r="FL905" s="668"/>
      <c r="FM905" s="668"/>
      <c r="FN905" s="668"/>
      <c r="FO905" s="668"/>
      <c r="FP905" s="668"/>
      <c r="FQ905" s="668"/>
      <c r="FR905" s="668"/>
      <c r="FS905" s="433"/>
      <c r="FT905" s="433"/>
      <c r="FU905" s="433"/>
      <c r="FV905" s="433"/>
      <c r="FW905" s="433"/>
      <c r="FX905" s="433"/>
      <c r="FY905" s="433"/>
      <c r="FZ905" s="433"/>
      <c r="GA905" s="433"/>
      <c r="GB905" s="433"/>
      <c r="GC905" s="433"/>
      <c r="GD905" s="433"/>
      <c r="GE905" s="433"/>
      <c r="GF905" s="433"/>
      <c r="GG905" s="255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436"/>
      <c r="HJ905" s="65"/>
      <c r="HK905" s="436"/>
      <c r="HL905" s="37"/>
      <c r="HM905" s="65"/>
      <c r="HN905" s="436"/>
      <c r="HO905" s="120"/>
      <c r="HP905" s="3"/>
      <c r="HQ905" s="436"/>
      <c r="HR905" s="8"/>
      <c r="HS905" s="31"/>
      <c r="HT905" s="3"/>
      <c r="HU905" s="3"/>
      <c r="HV905" s="3"/>
      <c r="HX905" s="432"/>
      <c r="HY905" s="27"/>
      <c r="HZ905" s="27"/>
      <c r="IA905" s="27"/>
      <c r="IB905" s="27"/>
      <c r="IC905" s="27"/>
      <c r="ID905" s="27"/>
      <c r="IE905" s="27"/>
      <c r="IF905" s="27"/>
      <c r="IG905" s="432"/>
      <c r="IH905" s="432"/>
      <c r="II905" s="432"/>
      <c r="IJ905" s="432"/>
      <c r="IK905" s="432"/>
      <c r="IL905" s="432"/>
      <c r="IM905" s="432"/>
      <c r="IN905" s="432"/>
      <c r="IO905" s="432"/>
      <c r="IP905" s="432"/>
      <c r="IQ905" s="432"/>
      <c r="IR905" s="432"/>
      <c r="IS905" s="432"/>
      <c r="IT905" s="432"/>
      <c r="IU905" s="432"/>
      <c r="IV905" s="432"/>
      <c r="IW905" s="432"/>
      <c r="IX905" s="432"/>
      <c r="IY905" s="432"/>
      <c r="IZ905" s="432"/>
      <c r="JA905" s="432"/>
      <c r="JB905" s="432"/>
      <c r="JC905" s="432"/>
      <c r="JD905" s="432"/>
      <c r="JE905" s="432"/>
      <c r="JF905" s="432"/>
      <c r="JG905" s="432"/>
      <c r="JH905" s="432"/>
      <c r="JI905" s="432"/>
      <c r="JJ905" s="432"/>
      <c r="JK905" s="432"/>
      <c r="JL905" s="432"/>
      <c r="JM905" s="432"/>
      <c r="JN905" s="432"/>
      <c r="JO905" s="432"/>
      <c r="JP905" s="432"/>
      <c r="JQ905" s="432"/>
      <c r="JR905" s="432"/>
      <c r="JS905" s="432"/>
      <c r="JT905" s="432"/>
      <c r="JU905" s="432"/>
    </row>
    <row r="906" spans="1:281" s="40" customFormat="1" ht="15" hidden="1" customHeight="1" x14ac:dyDescent="0.25">
      <c r="A906" s="432"/>
      <c r="B906" s="31"/>
      <c r="C906" s="31"/>
      <c r="D906" s="3"/>
      <c r="E906" s="31"/>
      <c r="F906" s="3"/>
      <c r="G906" s="122"/>
      <c r="I906" s="31"/>
      <c r="K906" s="9"/>
      <c r="M906" s="3"/>
      <c r="N906" s="41"/>
      <c r="P906" s="31"/>
      <c r="Q906" s="27"/>
      <c r="R906" s="31"/>
      <c r="T906" s="21"/>
      <c r="U906" s="21"/>
      <c r="V906" s="83"/>
      <c r="W906" s="83"/>
      <c r="X906" s="21"/>
      <c r="Y906" s="83"/>
      <c r="Z906" s="83"/>
      <c r="AA906" s="21"/>
      <c r="AB906" s="83"/>
      <c r="AC906" s="83"/>
      <c r="AD906" s="21"/>
      <c r="AE906" s="83"/>
      <c r="AF906" s="83"/>
      <c r="AG906" s="21"/>
      <c r="AH906" s="83"/>
      <c r="AI906" s="83"/>
      <c r="AJ906" s="21"/>
      <c r="AK906" s="83"/>
      <c r="AL906" s="83"/>
      <c r="AM906" s="21"/>
      <c r="AN906" s="83"/>
      <c r="AO906" s="83"/>
      <c r="AP906" s="21"/>
      <c r="AQ906" s="83"/>
      <c r="AR906" s="83"/>
      <c r="AS906" s="21"/>
      <c r="AT906" s="3"/>
      <c r="AU906" s="3"/>
      <c r="AV906" s="31"/>
      <c r="AW906" s="3"/>
      <c r="AX906" s="129"/>
      <c r="AY906" s="90"/>
      <c r="AZ906" s="6"/>
      <c r="BA906" s="10"/>
      <c r="BB906" s="10"/>
      <c r="BC906" s="6"/>
      <c r="BD906" s="10"/>
      <c r="BE906" s="10"/>
      <c r="BF906" s="122"/>
      <c r="BG906" s="10"/>
      <c r="BH906" s="32"/>
      <c r="BI906" s="129"/>
      <c r="BJ906" s="10"/>
      <c r="BK906" s="32"/>
      <c r="BL906" s="129"/>
      <c r="BM906" s="10"/>
      <c r="BN906" s="32"/>
      <c r="BO906" s="122"/>
      <c r="BP906" s="133"/>
      <c r="BQ906" s="12"/>
      <c r="BR906" s="3"/>
      <c r="BS906" s="3"/>
      <c r="BU906" s="122"/>
      <c r="BV906" s="3"/>
      <c r="BW906" s="31"/>
      <c r="BX906" s="122"/>
      <c r="BY906" s="3"/>
      <c r="CA906" s="122"/>
      <c r="CB906" s="3"/>
      <c r="CD906" s="122"/>
      <c r="CF906" s="32"/>
      <c r="CH906" s="255"/>
      <c r="CI906" s="32"/>
      <c r="CK906" s="434"/>
      <c r="CM906" s="122"/>
      <c r="CN906" s="255"/>
      <c r="CO906" s="255"/>
      <c r="CP906" s="255"/>
      <c r="CQ906" s="739"/>
      <c r="CR906" s="255"/>
      <c r="CS906" s="434"/>
      <c r="CT906" s="255"/>
      <c r="CU906" s="255"/>
      <c r="CV906" s="255"/>
      <c r="CW906" s="10"/>
      <c r="CX906" s="255"/>
      <c r="CY906" s="255"/>
      <c r="CZ906" s="255"/>
      <c r="DA906" s="255"/>
      <c r="DB906" s="255"/>
      <c r="DC906" s="255"/>
      <c r="DD906" s="255"/>
      <c r="DE906" s="255"/>
      <c r="DF906" s="255"/>
      <c r="DG906" s="255"/>
      <c r="DH906" s="255"/>
      <c r="DI906" s="255"/>
      <c r="DJ906" s="255"/>
      <c r="DK906" s="255"/>
      <c r="DL906" s="255"/>
      <c r="DM906" s="255"/>
      <c r="DN906" s="255"/>
      <c r="DO906" s="255"/>
      <c r="DP906" s="255"/>
      <c r="DQ906" s="255"/>
      <c r="DR906" s="255"/>
      <c r="DS906" s="255"/>
      <c r="DT906" s="255"/>
      <c r="DU906" s="255"/>
      <c r="DV906" s="255"/>
      <c r="DW906" s="255"/>
      <c r="DX906" s="255"/>
      <c r="DY906" s="255"/>
      <c r="DZ906" s="255"/>
      <c r="EA906" s="255"/>
      <c r="EB906" s="255"/>
      <c r="EC906" s="255"/>
      <c r="ED906" s="255"/>
      <c r="EE906" s="255"/>
      <c r="EF906" s="255"/>
      <c r="EG906" s="255"/>
      <c r="EH906" s="255"/>
      <c r="EI906" s="255"/>
      <c r="EJ906" s="255"/>
      <c r="EK906" s="255"/>
      <c r="EL906" s="255"/>
      <c r="EM906" s="255"/>
      <c r="EN906" s="255"/>
      <c r="EO906" s="255"/>
      <c r="EP906" s="255"/>
      <c r="EQ906" s="255"/>
      <c r="ER906" s="255"/>
      <c r="ES906" s="255"/>
      <c r="ET906" s="255"/>
      <c r="EU906" s="255"/>
      <c r="EV906" s="255"/>
      <c r="EW906" s="255"/>
      <c r="EX906" s="255"/>
      <c r="EY906" s="255"/>
      <c r="EZ906" s="255"/>
      <c r="FA906" s="255"/>
      <c r="FB906" s="255"/>
      <c r="FC906" s="255"/>
      <c r="FD906" s="255"/>
      <c r="FE906" s="255"/>
      <c r="FF906" s="255"/>
      <c r="FG906" s="255"/>
      <c r="FH906" s="241"/>
      <c r="FI906" s="436"/>
      <c r="FJ906" s="668"/>
      <c r="FK906" s="668"/>
      <c r="FL906" s="668"/>
      <c r="FM906" s="668"/>
      <c r="FN906" s="668"/>
      <c r="FO906" s="668"/>
      <c r="FP906" s="668"/>
      <c r="FQ906" s="668"/>
      <c r="FR906" s="668"/>
      <c r="FS906" s="433"/>
      <c r="FT906" s="433"/>
      <c r="FU906" s="433"/>
      <c r="FV906" s="433"/>
      <c r="FW906" s="433"/>
      <c r="FX906" s="433"/>
      <c r="FY906" s="433"/>
      <c r="FZ906" s="433"/>
      <c r="GA906" s="433"/>
      <c r="GB906" s="433"/>
      <c r="GC906" s="433"/>
      <c r="GD906" s="433"/>
      <c r="GE906" s="433"/>
      <c r="GF906" s="433"/>
      <c r="GG906" s="255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436"/>
      <c r="HJ906" s="65"/>
      <c r="HK906" s="436"/>
      <c r="HL906" s="37"/>
      <c r="HM906" s="65"/>
      <c r="HN906" s="436"/>
      <c r="HO906" s="120"/>
      <c r="HP906" s="3"/>
      <c r="HQ906" s="436"/>
      <c r="HR906" s="8"/>
      <c r="HS906" s="31"/>
      <c r="HT906" s="3"/>
      <c r="HU906" s="3"/>
      <c r="HV906" s="3"/>
      <c r="HX906" s="432"/>
      <c r="HY906" s="27"/>
      <c r="HZ906" s="27"/>
      <c r="IA906" s="27"/>
      <c r="IB906" s="27"/>
      <c r="IC906" s="27"/>
      <c r="ID906" s="27"/>
      <c r="IE906" s="27"/>
      <c r="IF906" s="27"/>
      <c r="IG906" s="432"/>
      <c r="IH906" s="432"/>
      <c r="II906" s="432"/>
      <c r="IJ906" s="432"/>
      <c r="IK906" s="432"/>
      <c r="IL906" s="432"/>
      <c r="IM906" s="432"/>
      <c r="IN906" s="432"/>
      <c r="IO906" s="432"/>
      <c r="IP906" s="432"/>
      <c r="IQ906" s="432"/>
      <c r="IR906" s="432"/>
      <c r="IS906" s="432"/>
      <c r="IT906" s="432"/>
      <c r="IU906" s="432"/>
      <c r="IV906" s="432"/>
      <c r="IW906" s="432"/>
      <c r="IX906" s="432"/>
      <c r="IY906" s="432"/>
      <c r="IZ906" s="432"/>
      <c r="JA906" s="432"/>
      <c r="JB906" s="432"/>
      <c r="JC906" s="432"/>
      <c r="JD906" s="432"/>
      <c r="JE906" s="432"/>
      <c r="JF906" s="432"/>
      <c r="JG906" s="432"/>
      <c r="JH906" s="432"/>
      <c r="JI906" s="432"/>
      <c r="JJ906" s="432"/>
      <c r="JK906" s="432"/>
      <c r="JL906" s="432"/>
      <c r="JM906" s="432"/>
      <c r="JN906" s="432"/>
      <c r="JO906" s="432"/>
      <c r="JP906" s="432"/>
      <c r="JQ906" s="432"/>
      <c r="JR906" s="432"/>
      <c r="JS906" s="432"/>
      <c r="JT906" s="432"/>
      <c r="JU906" s="432"/>
    </row>
    <row r="907" spans="1:281" s="40" customFormat="1" ht="15" hidden="1" customHeight="1" x14ac:dyDescent="0.25">
      <c r="A907" s="432"/>
      <c r="B907" s="31"/>
      <c r="C907" s="31"/>
      <c r="D907" s="3"/>
      <c r="E907" s="31"/>
      <c r="F907" s="3"/>
      <c r="G907" s="122"/>
      <c r="I907" s="31"/>
      <c r="K907" s="9"/>
      <c r="M907" s="3"/>
      <c r="N907" s="41"/>
      <c r="P907" s="31"/>
      <c r="Q907" s="27"/>
      <c r="R907" s="31"/>
      <c r="T907" s="21"/>
      <c r="U907" s="21"/>
      <c r="V907" s="83"/>
      <c r="W907" s="83"/>
      <c r="X907" s="21"/>
      <c r="Y907" s="83"/>
      <c r="Z907" s="83"/>
      <c r="AA907" s="21"/>
      <c r="AB907" s="83"/>
      <c r="AC907" s="83"/>
      <c r="AD907" s="21"/>
      <c r="AE907" s="83"/>
      <c r="AF907" s="83"/>
      <c r="AG907" s="21"/>
      <c r="AH907" s="83"/>
      <c r="AI907" s="83"/>
      <c r="AJ907" s="21"/>
      <c r="AK907" s="83"/>
      <c r="AL907" s="83"/>
      <c r="AM907" s="21"/>
      <c r="AN907" s="83"/>
      <c r="AO907" s="83"/>
      <c r="AP907" s="21"/>
      <c r="AQ907" s="83"/>
      <c r="AR907" s="83"/>
      <c r="AS907" s="21"/>
      <c r="AT907" s="3"/>
      <c r="AU907" s="3"/>
      <c r="AV907" s="31"/>
      <c r="AW907" s="3"/>
      <c r="AX907" s="129"/>
      <c r="AY907" s="90"/>
      <c r="AZ907" s="6"/>
      <c r="BA907" s="10"/>
      <c r="BB907" s="10"/>
      <c r="BC907" s="6"/>
      <c r="BD907" s="10"/>
      <c r="BE907" s="10"/>
      <c r="BF907" s="122"/>
      <c r="BG907" s="10"/>
      <c r="BH907" s="32"/>
      <c r="BI907" s="129"/>
      <c r="BJ907" s="10"/>
      <c r="BK907" s="32"/>
      <c r="BL907" s="129"/>
      <c r="BM907" s="10"/>
      <c r="BN907" s="32"/>
      <c r="BO907" s="122"/>
      <c r="BP907" s="133"/>
      <c r="BQ907" s="12"/>
      <c r="BR907" s="3"/>
      <c r="BS907" s="3"/>
      <c r="BU907" s="122"/>
      <c r="BV907" s="3"/>
      <c r="BW907" s="31"/>
      <c r="BX907" s="122"/>
      <c r="BY907" s="3"/>
      <c r="CA907" s="122"/>
      <c r="CB907" s="3"/>
      <c r="CD907" s="122"/>
      <c r="CF907" s="32"/>
      <c r="CH907" s="255"/>
      <c r="CI907" s="32"/>
      <c r="CK907" s="434"/>
      <c r="CM907" s="122"/>
      <c r="CN907" s="255"/>
      <c r="CO907" s="255"/>
      <c r="CP907" s="255"/>
      <c r="CQ907" s="739"/>
      <c r="CR907" s="255"/>
      <c r="CS907" s="434"/>
      <c r="CT907" s="255"/>
      <c r="CU907" s="255"/>
      <c r="CV907" s="255"/>
      <c r="CW907" s="10"/>
      <c r="CX907" s="255"/>
      <c r="CY907" s="255"/>
      <c r="CZ907" s="255"/>
      <c r="DA907" s="255"/>
      <c r="DB907" s="255"/>
      <c r="DC907" s="255"/>
      <c r="DD907" s="255"/>
      <c r="DE907" s="255"/>
      <c r="DF907" s="255"/>
      <c r="DG907" s="255"/>
      <c r="DH907" s="255"/>
      <c r="DI907" s="255"/>
      <c r="DJ907" s="255"/>
      <c r="DK907" s="255"/>
      <c r="DL907" s="255"/>
      <c r="DM907" s="255"/>
      <c r="DN907" s="255"/>
      <c r="DO907" s="255"/>
      <c r="DP907" s="255"/>
      <c r="DQ907" s="255"/>
      <c r="DR907" s="255"/>
      <c r="DS907" s="255"/>
      <c r="DT907" s="255"/>
      <c r="DU907" s="255"/>
      <c r="DV907" s="255"/>
      <c r="DW907" s="255"/>
      <c r="DX907" s="255"/>
      <c r="DY907" s="255"/>
      <c r="DZ907" s="255"/>
      <c r="EA907" s="255"/>
      <c r="EB907" s="255"/>
      <c r="EC907" s="255"/>
      <c r="ED907" s="255"/>
      <c r="EE907" s="255"/>
      <c r="EF907" s="255"/>
      <c r="EG907" s="255"/>
      <c r="EH907" s="255"/>
      <c r="EI907" s="255"/>
      <c r="EJ907" s="255"/>
      <c r="EK907" s="255"/>
      <c r="EL907" s="255"/>
      <c r="EM907" s="255"/>
      <c r="EN907" s="255"/>
      <c r="EO907" s="255"/>
      <c r="EP907" s="255"/>
      <c r="EQ907" s="255"/>
      <c r="ER907" s="255"/>
      <c r="ES907" s="255"/>
      <c r="ET907" s="255"/>
      <c r="EU907" s="255"/>
      <c r="EV907" s="255"/>
      <c r="EW907" s="255"/>
      <c r="EX907" s="255"/>
      <c r="EY907" s="255"/>
      <c r="EZ907" s="255"/>
      <c r="FA907" s="255"/>
      <c r="FB907" s="255"/>
      <c r="FC907" s="255"/>
      <c r="FD907" s="255"/>
      <c r="FE907" s="255"/>
      <c r="FF907" s="255"/>
      <c r="FG907" s="255"/>
      <c r="FH907" s="241"/>
      <c r="FI907" s="436"/>
      <c r="FJ907" s="668"/>
      <c r="FK907" s="668"/>
      <c r="FL907" s="668"/>
      <c r="FM907" s="668"/>
      <c r="FN907" s="668"/>
      <c r="FO907" s="668"/>
      <c r="FP907" s="668"/>
      <c r="FQ907" s="668"/>
      <c r="FR907" s="668"/>
      <c r="FS907" s="433"/>
      <c r="FT907" s="433"/>
      <c r="FU907" s="433"/>
      <c r="FV907" s="433"/>
      <c r="FW907" s="433"/>
      <c r="FX907" s="433"/>
      <c r="FY907" s="433"/>
      <c r="FZ907" s="433"/>
      <c r="GA907" s="433"/>
      <c r="GB907" s="433"/>
      <c r="GC907" s="433"/>
      <c r="GD907" s="433"/>
      <c r="GE907" s="433"/>
      <c r="GF907" s="433"/>
      <c r="GG907" s="255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436"/>
      <c r="HJ907" s="65"/>
      <c r="HK907" s="436"/>
      <c r="HL907" s="37"/>
      <c r="HM907" s="65"/>
      <c r="HN907" s="436"/>
      <c r="HO907" s="120"/>
      <c r="HP907" s="3"/>
      <c r="HQ907" s="436"/>
      <c r="HR907" s="8"/>
      <c r="HS907" s="31"/>
      <c r="HT907" s="3"/>
      <c r="HU907" s="3"/>
      <c r="HV907" s="3"/>
      <c r="HX907" s="432"/>
      <c r="HY907" s="27"/>
      <c r="HZ907" s="27"/>
      <c r="IA907" s="27"/>
      <c r="IB907" s="27"/>
      <c r="IC907" s="27"/>
      <c r="ID907" s="27"/>
      <c r="IE907" s="27"/>
      <c r="IF907" s="27"/>
      <c r="IG907" s="432"/>
      <c r="IH907" s="432"/>
      <c r="II907" s="432"/>
      <c r="IJ907" s="432"/>
      <c r="IK907" s="432"/>
      <c r="IL907" s="432"/>
      <c r="IM907" s="432"/>
      <c r="IN907" s="432"/>
      <c r="IO907" s="432"/>
      <c r="IP907" s="432"/>
      <c r="IQ907" s="432"/>
      <c r="IR907" s="432"/>
      <c r="IS907" s="432"/>
      <c r="IT907" s="432"/>
      <c r="IU907" s="432"/>
      <c r="IV907" s="432"/>
      <c r="IW907" s="432"/>
      <c r="IX907" s="432"/>
      <c r="IY907" s="432"/>
      <c r="IZ907" s="432"/>
      <c r="JA907" s="432"/>
      <c r="JB907" s="432"/>
      <c r="JC907" s="432"/>
      <c r="JD907" s="432"/>
      <c r="JE907" s="432"/>
      <c r="JF907" s="432"/>
      <c r="JG907" s="432"/>
      <c r="JH907" s="432"/>
      <c r="JI907" s="432"/>
      <c r="JJ907" s="432"/>
      <c r="JK907" s="432"/>
      <c r="JL907" s="432"/>
      <c r="JM907" s="432"/>
      <c r="JN907" s="432"/>
      <c r="JO907" s="432"/>
      <c r="JP907" s="432"/>
      <c r="JQ907" s="432"/>
      <c r="JR907" s="432"/>
      <c r="JS907" s="432"/>
      <c r="JT907" s="432"/>
      <c r="JU907" s="432"/>
    </row>
    <row r="908" spans="1:281" s="40" customFormat="1" ht="15" hidden="1" customHeight="1" x14ac:dyDescent="0.25">
      <c r="A908" s="432"/>
      <c r="B908" s="31"/>
      <c r="C908" s="31"/>
      <c r="D908" s="3"/>
      <c r="E908" s="31"/>
      <c r="F908" s="3"/>
      <c r="G908" s="122"/>
      <c r="I908" s="31"/>
      <c r="K908" s="9"/>
      <c r="M908" s="3"/>
      <c r="N908" s="41"/>
      <c r="P908" s="31"/>
      <c r="Q908" s="27"/>
      <c r="R908" s="31"/>
      <c r="T908" s="21"/>
      <c r="U908" s="21"/>
      <c r="V908" s="83"/>
      <c r="W908" s="83"/>
      <c r="X908" s="21"/>
      <c r="Y908" s="83"/>
      <c r="Z908" s="83"/>
      <c r="AA908" s="21"/>
      <c r="AB908" s="83"/>
      <c r="AC908" s="83"/>
      <c r="AD908" s="21"/>
      <c r="AE908" s="83"/>
      <c r="AF908" s="83"/>
      <c r="AG908" s="21"/>
      <c r="AH908" s="83"/>
      <c r="AI908" s="83"/>
      <c r="AJ908" s="21"/>
      <c r="AK908" s="83"/>
      <c r="AL908" s="83"/>
      <c r="AM908" s="21"/>
      <c r="AN908" s="83"/>
      <c r="AO908" s="83"/>
      <c r="AP908" s="21"/>
      <c r="AQ908" s="83"/>
      <c r="AR908" s="83"/>
      <c r="AS908" s="21"/>
      <c r="AT908" s="3"/>
      <c r="AU908" s="3"/>
      <c r="AV908" s="31"/>
      <c r="AW908" s="3"/>
      <c r="AX908" s="129"/>
      <c r="AY908" s="90"/>
      <c r="AZ908" s="6"/>
      <c r="BA908" s="10"/>
      <c r="BB908" s="10"/>
      <c r="BC908" s="6"/>
      <c r="BD908" s="10"/>
      <c r="BE908" s="10"/>
      <c r="BF908" s="122"/>
      <c r="BG908" s="10"/>
      <c r="BH908" s="32"/>
      <c r="BI908" s="129"/>
      <c r="BJ908" s="10"/>
      <c r="BK908" s="32"/>
      <c r="BL908" s="129"/>
      <c r="BM908" s="10"/>
      <c r="BN908" s="32"/>
      <c r="BO908" s="122"/>
      <c r="BP908" s="133"/>
      <c r="BQ908" s="12"/>
      <c r="BR908" s="3"/>
      <c r="BS908" s="3"/>
      <c r="BU908" s="122"/>
      <c r="BV908" s="3"/>
      <c r="BW908" s="31"/>
      <c r="BX908" s="122"/>
      <c r="BY908" s="3"/>
      <c r="CA908" s="122"/>
      <c r="CB908" s="3"/>
      <c r="CD908" s="122"/>
      <c r="CF908" s="32"/>
      <c r="CH908" s="255"/>
      <c r="CI908" s="32"/>
      <c r="CK908" s="434"/>
      <c r="CM908" s="122"/>
      <c r="CN908" s="255"/>
      <c r="CO908" s="255"/>
      <c r="CP908" s="255"/>
      <c r="CQ908" s="739"/>
      <c r="CR908" s="255"/>
      <c r="CS908" s="434"/>
      <c r="CT908" s="255"/>
      <c r="CU908" s="255"/>
      <c r="CV908" s="255"/>
      <c r="CW908" s="10"/>
      <c r="CX908" s="255"/>
      <c r="CY908" s="255"/>
      <c r="CZ908" s="255"/>
      <c r="DA908" s="255"/>
      <c r="DB908" s="255"/>
      <c r="DC908" s="255"/>
      <c r="DD908" s="255"/>
      <c r="DE908" s="255"/>
      <c r="DF908" s="255"/>
      <c r="DG908" s="255"/>
      <c r="DH908" s="255"/>
      <c r="DI908" s="255"/>
      <c r="DJ908" s="255"/>
      <c r="DK908" s="255"/>
      <c r="DL908" s="255"/>
      <c r="DM908" s="255"/>
      <c r="DN908" s="255"/>
      <c r="DO908" s="255"/>
      <c r="DP908" s="255"/>
      <c r="DQ908" s="255"/>
      <c r="DR908" s="255"/>
      <c r="DS908" s="255"/>
      <c r="DT908" s="255"/>
      <c r="DU908" s="255"/>
      <c r="DV908" s="255"/>
      <c r="DW908" s="255"/>
      <c r="DX908" s="255"/>
      <c r="DY908" s="255"/>
      <c r="DZ908" s="255"/>
      <c r="EA908" s="255"/>
      <c r="EB908" s="255"/>
      <c r="EC908" s="255"/>
      <c r="ED908" s="255"/>
      <c r="EE908" s="255"/>
      <c r="EF908" s="255"/>
      <c r="EG908" s="255"/>
      <c r="EH908" s="255"/>
      <c r="EI908" s="255"/>
      <c r="EJ908" s="255"/>
      <c r="EK908" s="255"/>
      <c r="EL908" s="255"/>
      <c r="EM908" s="255"/>
      <c r="EN908" s="255"/>
      <c r="EO908" s="255"/>
      <c r="EP908" s="255"/>
      <c r="EQ908" s="255"/>
      <c r="ER908" s="255"/>
      <c r="ES908" s="255"/>
      <c r="ET908" s="255"/>
      <c r="EU908" s="255"/>
      <c r="EV908" s="255"/>
      <c r="EW908" s="255"/>
      <c r="EX908" s="255"/>
      <c r="EY908" s="255"/>
      <c r="EZ908" s="255"/>
      <c r="FA908" s="255"/>
      <c r="FB908" s="255"/>
      <c r="FC908" s="255"/>
      <c r="FD908" s="255"/>
      <c r="FE908" s="255"/>
      <c r="FF908" s="255"/>
      <c r="FG908" s="255"/>
      <c r="FH908" s="241"/>
      <c r="FI908" s="436"/>
      <c r="FJ908" s="668"/>
      <c r="FK908" s="668"/>
      <c r="FL908" s="668"/>
      <c r="FM908" s="668"/>
      <c r="FN908" s="668"/>
      <c r="FO908" s="668"/>
      <c r="FP908" s="668"/>
      <c r="FQ908" s="668"/>
      <c r="FR908" s="668"/>
      <c r="FS908" s="433"/>
      <c r="FT908" s="433"/>
      <c r="FU908" s="433"/>
      <c r="FV908" s="433"/>
      <c r="FW908" s="433"/>
      <c r="FX908" s="433"/>
      <c r="FY908" s="433"/>
      <c r="FZ908" s="433"/>
      <c r="GA908" s="433"/>
      <c r="GB908" s="433"/>
      <c r="GC908" s="433"/>
      <c r="GD908" s="433"/>
      <c r="GE908" s="433"/>
      <c r="GF908" s="433"/>
      <c r="GG908" s="255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436"/>
      <c r="HJ908" s="65"/>
      <c r="HK908" s="436"/>
      <c r="HL908" s="37"/>
      <c r="HM908" s="65"/>
      <c r="HN908" s="436"/>
      <c r="HO908" s="120"/>
      <c r="HP908" s="3"/>
      <c r="HQ908" s="436"/>
      <c r="HR908" s="8"/>
      <c r="HS908" s="31"/>
      <c r="HT908" s="3"/>
      <c r="HU908" s="3"/>
      <c r="HV908" s="3"/>
      <c r="HX908" s="432"/>
      <c r="HY908" s="27"/>
      <c r="HZ908" s="27"/>
      <c r="IA908" s="27"/>
      <c r="IB908" s="27"/>
      <c r="IC908" s="27"/>
      <c r="ID908" s="27"/>
      <c r="IE908" s="27"/>
      <c r="IF908" s="27"/>
      <c r="IG908" s="432"/>
      <c r="IH908" s="432"/>
      <c r="II908" s="432"/>
      <c r="IJ908" s="432"/>
      <c r="IK908" s="432"/>
      <c r="IL908" s="432"/>
      <c r="IM908" s="432"/>
      <c r="IN908" s="432"/>
      <c r="IO908" s="432"/>
      <c r="IP908" s="432"/>
      <c r="IQ908" s="432"/>
      <c r="IR908" s="432"/>
      <c r="IS908" s="432"/>
      <c r="IT908" s="432"/>
      <c r="IU908" s="432"/>
      <c r="IV908" s="432"/>
      <c r="IW908" s="432"/>
      <c r="IX908" s="432"/>
      <c r="IY908" s="432"/>
      <c r="IZ908" s="432"/>
      <c r="JA908" s="432"/>
      <c r="JB908" s="432"/>
      <c r="JC908" s="432"/>
      <c r="JD908" s="432"/>
      <c r="JE908" s="432"/>
      <c r="JF908" s="432"/>
      <c r="JG908" s="432"/>
      <c r="JH908" s="432"/>
      <c r="JI908" s="432"/>
      <c r="JJ908" s="432"/>
      <c r="JK908" s="432"/>
      <c r="JL908" s="432"/>
      <c r="JM908" s="432"/>
      <c r="JN908" s="432"/>
      <c r="JO908" s="432"/>
      <c r="JP908" s="432"/>
      <c r="JQ908" s="432"/>
      <c r="JR908" s="432"/>
      <c r="JS908" s="432"/>
      <c r="JT908" s="432"/>
      <c r="JU908" s="432"/>
    </row>
    <row r="909" spans="1:281" s="40" customFormat="1" ht="15" hidden="1" customHeight="1" x14ac:dyDescent="0.25">
      <c r="A909" s="432"/>
      <c r="B909" s="31"/>
      <c r="C909" s="31"/>
      <c r="D909" s="3"/>
      <c r="E909" s="31"/>
      <c r="F909" s="3"/>
      <c r="G909" s="122"/>
      <c r="I909" s="31"/>
      <c r="K909" s="9"/>
      <c r="M909" s="3"/>
      <c r="N909" s="41"/>
      <c r="P909" s="31"/>
      <c r="Q909" s="27"/>
      <c r="R909" s="31"/>
      <c r="T909" s="21"/>
      <c r="U909" s="21"/>
      <c r="V909" s="83"/>
      <c r="W909" s="83"/>
      <c r="X909" s="21"/>
      <c r="Y909" s="83"/>
      <c r="Z909" s="83"/>
      <c r="AA909" s="21"/>
      <c r="AB909" s="83"/>
      <c r="AC909" s="83"/>
      <c r="AD909" s="21"/>
      <c r="AE909" s="83"/>
      <c r="AF909" s="83"/>
      <c r="AG909" s="21"/>
      <c r="AH909" s="83"/>
      <c r="AI909" s="83"/>
      <c r="AJ909" s="21"/>
      <c r="AK909" s="83"/>
      <c r="AL909" s="83"/>
      <c r="AM909" s="21"/>
      <c r="AN909" s="83"/>
      <c r="AO909" s="83"/>
      <c r="AP909" s="21"/>
      <c r="AQ909" s="83"/>
      <c r="AR909" s="83"/>
      <c r="AS909" s="21"/>
      <c r="AT909" s="3"/>
      <c r="AU909" s="3"/>
      <c r="AV909" s="31"/>
      <c r="AW909" s="3"/>
      <c r="AX909" s="129"/>
      <c r="AY909" s="90"/>
      <c r="AZ909" s="6"/>
      <c r="BA909" s="10"/>
      <c r="BB909" s="10"/>
      <c r="BC909" s="6"/>
      <c r="BD909" s="10"/>
      <c r="BE909" s="10"/>
      <c r="BF909" s="122"/>
      <c r="BG909" s="10"/>
      <c r="BH909" s="32"/>
      <c r="BI909" s="129"/>
      <c r="BJ909" s="10"/>
      <c r="BK909" s="32"/>
      <c r="BL909" s="129"/>
      <c r="BM909" s="10"/>
      <c r="BN909" s="32"/>
      <c r="BO909" s="122"/>
      <c r="BP909" s="133"/>
      <c r="BQ909" s="12"/>
      <c r="BR909" s="3"/>
      <c r="BS909" s="3"/>
      <c r="BU909" s="122"/>
      <c r="BV909" s="3"/>
      <c r="BW909" s="31"/>
      <c r="BX909" s="122"/>
      <c r="BY909" s="3"/>
      <c r="CA909" s="122"/>
      <c r="CB909" s="3"/>
      <c r="CD909" s="122"/>
      <c r="CF909" s="32"/>
      <c r="CH909" s="255"/>
      <c r="CI909" s="32"/>
      <c r="CK909" s="434"/>
      <c r="CM909" s="122"/>
      <c r="CN909" s="255"/>
      <c r="CO909" s="255"/>
      <c r="CP909" s="255"/>
      <c r="CQ909" s="739"/>
      <c r="CR909" s="255"/>
      <c r="CS909" s="434"/>
      <c r="CT909" s="255"/>
      <c r="CU909" s="255"/>
      <c r="CV909" s="255"/>
      <c r="CW909" s="10"/>
      <c r="CX909" s="255"/>
      <c r="CY909" s="255"/>
      <c r="CZ909" s="255"/>
      <c r="DA909" s="255"/>
      <c r="DB909" s="255"/>
      <c r="DC909" s="255"/>
      <c r="DD909" s="255"/>
      <c r="DE909" s="255"/>
      <c r="DF909" s="255"/>
      <c r="DG909" s="255"/>
      <c r="DH909" s="255"/>
      <c r="DI909" s="255"/>
      <c r="DJ909" s="255"/>
      <c r="DK909" s="255"/>
      <c r="DL909" s="255"/>
      <c r="DM909" s="255"/>
      <c r="DN909" s="255"/>
      <c r="DO909" s="255"/>
      <c r="DP909" s="255"/>
      <c r="DQ909" s="255"/>
      <c r="DR909" s="255"/>
      <c r="DS909" s="255"/>
      <c r="DT909" s="255"/>
      <c r="DU909" s="255"/>
      <c r="DV909" s="255"/>
      <c r="DW909" s="255"/>
      <c r="DX909" s="255"/>
      <c r="DY909" s="255"/>
      <c r="DZ909" s="255"/>
      <c r="EA909" s="255"/>
      <c r="EB909" s="255"/>
      <c r="EC909" s="255"/>
      <c r="ED909" s="255"/>
      <c r="EE909" s="255"/>
      <c r="EF909" s="255"/>
      <c r="EG909" s="255"/>
      <c r="EH909" s="255"/>
      <c r="EI909" s="255"/>
      <c r="EJ909" s="255"/>
      <c r="EK909" s="255"/>
      <c r="EL909" s="255"/>
      <c r="EM909" s="255"/>
      <c r="EN909" s="255"/>
      <c r="EO909" s="255"/>
      <c r="EP909" s="255"/>
      <c r="EQ909" s="255"/>
      <c r="ER909" s="255"/>
      <c r="ES909" s="255"/>
      <c r="ET909" s="255"/>
      <c r="EU909" s="255"/>
      <c r="EV909" s="255"/>
      <c r="EW909" s="255"/>
      <c r="EX909" s="255"/>
      <c r="EY909" s="255"/>
      <c r="EZ909" s="255"/>
      <c r="FA909" s="255"/>
      <c r="FB909" s="255"/>
      <c r="FC909" s="255"/>
      <c r="FD909" s="255"/>
      <c r="FE909" s="255"/>
      <c r="FF909" s="255"/>
      <c r="FG909" s="255"/>
      <c r="FH909" s="241"/>
      <c r="FI909" s="436"/>
      <c r="FJ909" s="668"/>
      <c r="FK909" s="668"/>
      <c r="FL909" s="668"/>
      <c r="FM909" s="668"/>
      <c r="FN909" s="668"/>
      <c r="FO909" s="668"/>
      <c r="FP909" s="668"/>
      <c r="FQ909" s="668"/>
      <c r="FR909" s="668"/>
      <c r="FS909" s="433"/>
      <c r="FT909" s="433"/>
      <c r="FU909" s="433"/>
      <c r="FV909" s="433"/>
      <c r="FW909" s="433"/>
      <c r="FX909" s="433"/>
      <c r="FY909" s="433"/>
      <c r="FZ909" s="433"/>
      <c r="GA909" s="433"/>
      <c r="GB909" s="433"/>
      <c r="GC909" s="433"/>
      <c r="GD909" s="433"/>
      <c r="GE909" s="433"/>
      <c r="GF909" s="433"/>
      <c r="GG909" s="25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436"/>
      <c r="HJ909" s="65"/>
      <c r="HK909" s="436"/>
      <c r="HL909" s="37"/>
      <c r="HM909" s="65"/>
      <c r="HN909" s="436"/>
      <c r="HO909" s="120"/>
      <c r="HP909" s="3"/>
      <c r="HQ909" s="436"/>
      <c r="HR909" s="8"/>
      <c r="HS909" s="31"/>
      <c r="HT909" s="3"/>
      <c r="HU909" s="3"/>
      <c r="HV909" s="3"/>
      <c r="HX909" s="432"/>
      <c r="HY909" s="27"/>
      <c r="HZ909" s="27"/>
      <c r="IA909" s="27"/>
      <c r="IB909" s="27"/>
      <c r="IC909" s="27"/>
      <c r="ID909" s="27"/>
      <c r="IE909" s="27"/>
      <c r="IF909" s="27"/>
      <c r="IG909" s="432"/>
      <c r="IH909" s="432"/>
      <c r="II909" s="432"/>
      <c r="IJ909" s="432"/>
      <c r="IK909" s="432"/>
      <c r="IL909" s="432"/>
      <c r="IM909" s="432"/>
      <c r="IN909" s="432"/>
      <c r="IO909" s="432"/>
      <c r="IP909" s="432"/>
      <c r="IQ909" s="432"/>
      <c r="IR909" s="432"/>
      <c r="IS909" s="432"/>
      <c r="IT909" s="432"/>
      <c r="IU909" s="432"/>
      <c r="IV909" s="432"/>
      <c r="IW909" s="432"/>
      <c r="IX909" s="432"/>
      <c r="IY909" s="432"/>
      <c r="IZ909" s="432"/>
      <c r="JA909" s="432"/>
      <c r="JB909" s="432"/>
      <c r="JC909" s="432"/>
      <c r="JD909" s="432"/>
      <c r="JE909" s="432"/>
      <c r="JF909" s="432"/>
      <c r="JG909" s="432"/>
      <c r="JH909" s="432"/>
      <c r="JI909" s="432"/>
      <c r="JJ909" s="432"/>
      <c r="JK909" s="432"/>
      <c r="JL909" s="432"/>
      <c r="JM909" s="432"/>
      <c r="JN909" s="432"/>
      <c r="JO909" s="432"/>
      <c r="JP909" s="432"/>
      <c r="JQ909" s="432"/>
      <c r="JR909" s="432"/>
      <c r="JS909" s="432"/>
      <c r="JT909" s="432"/>
      <c r="JU909" s="432"/>
    </row>
    <row r="910" spans="1:281" s="40" customFormat="1" ht="15" hidden="1" customHeight="1" x14ac:dyDescent="0.25">
      <c r="A910" s="432"/>
      <c r="B910" s="31"/>
      <c r="C910" s="31"/>
      <c r="D910" s="3"/>
      <c r="E910" s="31"/>
      <c r="F910" s="3"/>
      <c r="G910" s="122"/>
      <c r="I910" s="31"/>
      <c r="K910" s="9"/>
      <c r="M910" s="3"/>
      <c r="N910" s="41"/>
      <c r="P910" s="31"/>
      <c r="Q910" s="27"/>
      <c r="R910" s="31"/>
      <c r="T910" s="21"/>
      <c r="U910" s="21"/>
      <c r="V910" s="83"/>
      <c r="W910" s="83"/>
      <c r="X910" s="21"/>
      <c r="Y910" s="83"/>
      <c r="Z910" s="83"/>
      <c r="AA910" s="21"/>
      <c r="AB910" s="83"/>
      <c r="AC910" s="83"/>
      <c r="AD910" s="21"/>
      <c r="AE910" s="83"/>
      <c r="AF910" s="83"/>
      <c r="AG910" s="21"/>
      <c r="AH910" s="83"/>
      <c r="AI910" s="83"/>
      <c r="AJ910" s="21"/>
      <c r="AK910" s="83"/>
      <c r="AL910" s="83"/>
      <c r="AM910" s="21"/>
      <c r="AN910" s="83"/>
      <c r="AO910" s="83"/>
      <c r="AP910" s="21"/>
      <c r="AQ910" s="83"/>
      <c r="AR910" s="83"/>
      <c r="AS910" s="21"/>
      <c r="AT910" s="3"/>
      <c r="AU910" s="3"/>
      <c r="AV910" s="31"/>
      <c r="AW910" s="3"/>
      <c r="AX910" s="129"/>
      <c r="AY910" s="90"/>
      <c r="AZ910" s="6"/>
      <c r="BA910" s="10"/>
      <c r="BB910" s="10"/>
      <c r="BC910" s="6"/>
      <c r="BD910" s="10"/>
      <c r="BE910" s="10"/>
      <c r="BF910" s="122"/>
      <c r="BG910" s="10"/>
      <c r="BH910" s="32"/>
      <c r="BI910" s="129"/>
      <c r="BJ910" s="10"/>
      <c r="BK910" s="32"/>
      <c r="BL910" s="129"/>
      <c r="BM910" s="10"/>
      <c r="BN910" s="32"/>
      <c r="BO910" s="122"/>
      <c r="BP910" s="133"/>
      <c r="BQ910" s="12"/>
      <c r="BR910" s="3"/>
      <c r="BS910" s="3"/>
      <c r="BU910" s="122"/>
      <c r="BV910" s="3"/>
      <c r="BW910" s="31"/>
      <c r="BX910" s="122"/>
      <c r="BY910" s="3"/>
      <c r="CA910" s="122"/>
      <c r="CB910" s="3"/>
      <c r="CD910" s="122"/>
      <c r="CF910" s="32"/>
      <c r="CH910" s="255"/>
      <c r="CI910" s="32"/>
      <c r="CK910" s="434"/>
      <c r="CM910" s="122"/>
      <c r="CN910" s="255"/>
      <c r="CO910" s="255"/>
      <c r="CP910" s="255"/>
      <c r="CQ910" s="739"/>
      <c r="CR910" s="255"/>
      <c r="CS910" s="434"/>
      <c r="CT910" s="255"/>
      <c r="CU910" s="255"/>
      <c r="CV910" s="255"/>
      <c r="CW910" s="10"/>
      <c r="CX910" s="255"/>
      <c r="CY910" s="255"/>
      <c r="CZ910" s="255"/>
      <c r="DA910" s="255"/>
      <c r="DB910" s="255"/>
      <c r="DC910" s="255"/>
      <c r="DD910" s="255"/>
      <c r="DE910" s="255"/>
      <c r="DF910" s="255"/>
      <c r="DG910" s="255"/>
      <c r="DH910" s="255"/>
      <c r="DI910" s="255"/>
      <c r="DJ910" s="255"/>
      <c r="DK910" s="255"/>
      <c r="DL910" s="255"/>
      <c r="DM910" s="255"/>
      <c r="DN910" s="255"/>
      <c r="DO910" s="255"/>
      <c r="DP910" s="255"/>
      <c r="DQ910" s="255"/>
      <c r="DR910" s="255"/>
      <c r="DS910" s="255"/>
      <c r="DT910" s="255"/>
      <c r="DU910" s="255"/>
      <c r="DV910" s="255"/>
      <c r="DW910" s="255"/>
      <c r="DX910" s="255"/>
      <c r="DY910" s="255"/>
      <c r="DZ910" s="255"/>
      <c r="EA910" s="255"/>
      <c r="EB910" s="255"/>
      <c r="EC910" s="255"/>
      <c r="ED910" s="255"/>
      <c r="EE910" s="255"/>
      <c r="EF910" s="255"/>
      <c r="EG910" s="255"/>
      <c r="EH910" s="255"/>
      <c r="EI910" s="255"/>
      <c r="EJ910" s="255"/>
      <c r="EK910" s="255"/>
      <c r="EL910" s="255"/>
      <c r="EM910" s="255"/>
      <c r="EN910" s="255"/>
      <c r="EO910" s="255"/>
      <c r="EP910" s="255"/>
      <c r="EQ910" s="255"/>
      <c r="ER910" s="255"/>
      <c r="ES910" s="255"/>
      <c r="ET910" s="255"/>
      <c r="EU910" s="255"/>
      <c r="EV910" s="255"/>
      <c r="EW910" s="255"/>
      <c r="EX910" s="255"/>
      <c r="EY910" s="255"/>
      <c r="EZ910" s="255"/>
      <c r="FA910" s="255"/>
      <c r="FB910" s="255"/>
      <c r="FC910" s="255"/>
      <c r="FD910" s="255"/>
      <c r="FE910" s="255"/>
      <c r="FF910" s="255"/>
      <c r="FG910" s="255"/>
      <c r="FH910" s="241"/>
      <c r="FI910" s="436"/>
      <c r="FJ910" s="668"/>
      <c r="FK910" s="668"/>
      <c r="FL910" s="668"/>
      <c r="FM910" s="668"/>
      <c r="FN910" s="668"/>
      <c r="FO910" s="668"/>
      <c r="FP910" s="668"/>
      <c r="FQ910" s="668"/>
      <c r="FR910" s="668"/>
      <c r="FS910" s="433"/>
      <c r="FT910" s="433"/>
      <c r="FU910" s="433"/>
      <c r="FV910" s="433"/>
      <c r="FW910" s="433"/>
      <c r="FX910" s="433"/>
      <c r="FY910" s="433"/>
      <c r="FZ910" s="433"/>
      <c r="GA910" s="433"/>
      <c r="GB910" s="433"/>
      <c r="GC910" s="433"/>
      <c r="GD910" s="433"/>
      <c r="GE910" s="433"/>
      <c r="GF910" s="433"/>
      <c r="GG910" s="255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436"/>
      <c r="HJ910" s="65"/>
      <c r="HK910" s="436"/>
      <c r="HL910" s="37"/>
      <c r="HM910" s="65"/>
      <c r="HN910" s="436"/>
      <c r="HO910" s="120"/>
      <c r="HP910" s="3"/>
      <c r="HQ910" s="436"/>
      <c r="HR910" s="8"/>
      <c r="HS910" s="31"/>
      <c r="HT910" s="3"/>
      <c r="HU910" s="3"/>
      <c r="HV910" s="3"/>
      <c r="HX910" s="432"/>
      <c r="HY910" s="27"/>
      <c r="HZ910" s="27"/>
      <c r="IA910" s="27"/>
      <c r="IB910" s="27"/>
      <c r="IC910" s="27"/>
      <c r="ID910" s="27"/>
      <c r="IE910" s="27"/>
      <c r="IF910" s="27"/>
      <c r="IG910" s="432"/>
      <c r="IH910" s="432"/>
      <c r="II910" s="432"/>
      <c r="IJ910" s="432"/>
      <c r="IK910" s="432"/>
      <c r="IL910" s="432"/>
      <c r="IM910" s="432"/>
      <c r="IN910" s="432"/>
      <c r="IO910" s="432"/>
      <c r="IP910" s="432"/>
      <c r="IQ910" s="432"/>
      <c r="IR910" s="432"/>
      <c r="IS910" s="432"/>
      <c r="IT910" s="432"/>
      <c r="IU910" s="432"/>
      <c r="IV910" s="432"/>
      <c r="IW910" s="432"/>
      <c r="IX910" s="432"/>
      <c r="IY910" s="432"/>
      <c r="IZ910" s="432"/>
      <c r="JA910" s="432"/>
      <c r="JB910" s="432"/>
      <c r="JC910" s="432"/>
      <c r="JD910" s="432"/>
      <c r="JE910" s="432"/>
      <c r="JF910" s="432"/>
      <c r="JG910" s="432"/>
      <c r="JH910" s="432"/>
      <c r="JI910" s="432"/>
      <c r="JJ910" s="432"/>
      <c r="JK910" s="432"/>
      <c r="JL910" s="432"/>
      <c r="JM910" s="432"/>
      <c r="JN910" s="432"/>
      <c r="JO910" s="432"/>
      <c r="JP910" s="432"/>
      <c r="JQ910" s="432"/>
      <c r="JR910" s="432"/>
      <c r="JS910" s="432"/>
      <c r="JT910" s="432"/>
      <c r="JU910" s="432"/>
    </row>
    <row r="911" spans="1:281" s="40" customFormat="1" ht="15" hidden="1" customHeight="1" x14ac:dyDescent="0.25">
      <c r="A911" s="432"/>
      <c r="B911" s="31"/>
      <c r="C911" s="31"/>
      <c r="D911" s="3"/>
      <c r="E911" s="31"/>
      <c r="F911" s="3"/>
      <c r="G911" s="122"/>
      <c r="I911" s="31"/>
      <c r="K911" s="9"/>
      <c r="M911" s="3"/>
      <c r="N911" s="41"/>
      <c r="P911" s="31"/>
      <c r="Q911" s="27"/>
      <c r="R911" s="31"/>
      <c r="T911" s="21"/>
      <c r="U911" s="21"/>
      <c r="V911" s="83"/>
      <c r="W911" s="83"/>
      <c r="X911" s="21"/>
      <c r="Y911" s="83"/>
      <c r="Z911" s="83"/>
      <c r="AA911" s="21"/>
      <c r="AB911" s="83"/>
      <c r="AC911" s="83"/>
      <c r="AD911" s="21"/>
      <c r="AE911" s="83"/>
      <c r="AF911" s="83"/>
      <c r="AG911" s="21"/>
      <c r="AH911" s="83"/>
      <c r="AI911" s="83"/>
      <c r="AJ911" s="21"/>
      <c r="AK911" s="83"/>
      <c r="AL911" s="83"/>
      <c r="AM911" s="21"/>
      <c r="AN911" s="83"/>
      <c r="AO911" s="83"/>
      <c r="AP911" s="21"/>
      <c r="AQ911" s="83"/>
      <c r="AR911" s="83"/>
      <c r="AS911" s="21"/>
      <c r="AT911" s="3"/>
      <c r="AU911" s="3"/>
      <c r="AV911" s="31"/>
      <c r="AW911" s="3"/>
      <c r="AX911" s="129"/>
      <c r="AY911" s="90"/>
      <c r="AZ911" s="6"/>
      <c r="BA911" s="10"/>
      <c r="BB911" s="10"/>
      <c r="BC911" s="6"/>
      <c r="BD911" s="10"/>
      <c r="BE911" s="10"/>
      <c r="BF911" s="122"/>
      <c r="BG911" s="10"/>
      <c r="BH911" s="32"/>
      <c r="BI911" s="129"/>
      <c r="BJ911" s="10"/>
      <c r="BK911" s="32"/>
      <c r="BL911" s="129"/>
      <c r="BM911" s="10"/>
      <c r="BN911" s="32"/>
      <c r="BO911" s="122"/>
      <c r="BP911" s="133"/>
      <c r="BQ911" s="12"/>
      <c r="BR911" s="3"/>
      <c r="BS911" s="3"/>
      <c r="BU911" s="122"/>
      <c r="BV911" s="3"/>
      <c r="BW911" s="31"/>
      <c r="BX911" s="122"/>
      <c r="BY911" s="3"/>
      <c r="CA911" s="122"/>
      <c r="CB911" s="3"/>
      <c r="CD911" s="122"/>
      <c r="CF911" s="32"/>
      <c r="CH911" s="255"/>
      <c r="CI911" s="32"/>
      <c r="CK911" s="434"/>
      <c r="CM911" s="122"/>
      <c r="CN911" s="255"/>
      <c r="CO911" s="255"/>
      <c r="CP911" s="255"/>
      <c r="CQ911" s="739"/>
      <c r="CR911" s="255"/>
      <c r="CS911" s="434"/>
      <c r="CT911" s="255"/>
      <c r="CU911" s="255"/>
      <c r="CV911" s="255"/>
      <c r="CW911" s="10"/>
      <c r="CX911" s="255"/>
      <c r="CY911" s="255"/>
      <c r="CZ911" s="255"/>
      <c r="DA911" s="255"/>
      <c r="DB911" s="255"/>
      <c r="DC911" s="255"/>
      <c r="DD911" s="255"/>
      <c r="DE911" s="255"/>
      <c r="DF911" s="255"/>
      <c r="DG911" s="255"/>
      <c r="DH911" s="255"/>
      <c r="DI911" s="255"/>
      <c r="DJ911" s="255"/>
      <c r="DK911" s="255"/>
      <c r="DL911" s="255"/>
      <c r="DM911" s="255"/>
      <c r="DN911" s="255"/>
      <c r="DO911" s="255"/>
      <c r="DP911" s="255"/>
      <c r="DQ911" s="255"/>
      <c r="DR911" s="255"/>
      <c r="DS911" s="255"/>
      <c r="DT911" s="255"/>
      <c r="DU911" s="255"/>
      <c r="DV911" s="255"/>
      <c r="DW911" s="255"/>
      <c r="DX911" s="255"/>
      <c r="DY911" s="255"/>
      <c r="DZ911" s="255"/>
      <c r="EA911" s="255"/>
      <c r="EB911" s="255"/>
      <c r="EC911" s="255"/>
      <c r="ED911" s="255"/>
      <c r="EE911" s="255"/>
      <c r="EF911" s="255"/>
      <c r="EG911" s="255"/>
      <c r="EH911" s="255"/>
      <c r="EI911" s="255"/>
      <c r="EJ911" s="255"/>
      <c r="EK911" s="255"/>
      <c r="EL911" s="255"/>
      <c r="EM911" s="255"/>
      <c r="EN911" s="255"/>
      <c r="EO911" s="255"/>
      <c r="EP911" s="255"/>
      <c r="EQ911" s="255"/>
      <c r="ER911" s="255"/>
      <c r="ES911" s="255"/>
      <c r="ET911" s="255"/>
      <c r="EU911" s="255"/>
      <c r="EV911" s="255"/>
      <c r="EW911" s="255"/>
      <c r="EX911" s="255"/>
      <c r="EY911" s="255"/>
      <c r="EZ911" s="255"/>
      <c r="FA911" s="255"/>
      <c r="FB911" s="255"/>
      <c r="FC911" s="255"/>
      <c r="FD911" s="255"/>
      <c r="FE911" s="255"/>
      <c r="FF911" s="255"/>
      <c r="FG911" s="255"/>
      <c r="FH911" s="241"/>
      <c r="FI911" s="436"/>
      <c r="FJ911" s="668"/>
      <c r="FK911" s="668"/>
      <c r="FL911" s="668"/>
      <c r="FM911" s="668"/>
      <c r="FN911" s="668"/>
      <c r="FO911" s="668"/>
      <c r="FP911" s="668"/>
      <c r="FQ911" s="668"/>
      <c r="FR911" s="668"/>
      <c r="FS911" s="433"/>
      <c r="FT911" s="433"/>
      <c r="FU911" s="433"/>
      <c r="FV911" s="433"/>
      <c r="FW911" s="433"/>
      <c r="FX911" s="433"/>
      <c r="FY911" s="433"/>
      <c r="FZ911" s="433"/>
      <c r="GA911" s="433"/>
      <c r="GB911" s="433"/>
      <c r="GC911" s="433"/>
      <c r="GD911" s="433"/>
      <c r="GE911" s="433"/>
      <c r="GF911" s="433"/>
      <c r="GG911" s="255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436"/>
      <c r="HJ911" s="65"/>
      <c r="HK911" s="436"/>
      <c r="HL911" s="37"/>
      <c r="HM911" s="65"/>
      <c r="HN911" s="436"/>
      <c r="HO911" s="120"/>
      <c r="HP911" s="3"/>
      <c r="HQ911" s="436"/>
      <c r="HR911" s="8"/>
      <c r="HS911" s="31"/>
      <c r="HT911" s="3"/>
      <c r="HU911" s="3"/>
      <c r="HV911" s="3"/>
      <c r="HX911" s="432"/>
      <c r="HY911" s="27"/>
      <c r="HZ911" s="27"/>
      <c r="IA911" s="27"/>
      <c r="IB911" s="27"/>
      <c r="IC911" s="27"/>
      <c r="ID911" s="27"/>
      <c r="IE911" s="27"/>
      <c r="IF911" s="27"/>
      <c r="IG911" s="432"/>
      <c r="IH911" s="432"/>
      <c r="II911" s="432"/>
      <c r="IJ911" s="432"/>
      <c r="IK911" s="432"/>
      <c r="IL911" s="432"/>
      <c r="IM911" s="432"/>
      <c r="IN911" s="432"/>
      <c r="IO911" s="432"/>
      <c r="IP911" s="432"/>
      <c r="IQ911" s="432"/>
      <c r="IR911" s="432"/>
      <c r="IS911" s="432"/>
      <c r="IT911" s="432"/>
      <c r="IU911" s="432"/>
      <c r="IV911" s="432"/>
      <c r="IW911" s="432"/>
      <c r="IX911" s="432"/>
      <c r="IY911" s="432"/>
      <c r="IZ911" s="432"/>
      <c r="JA911" s="432"/>
      <c r="JB911" s="432"/>
      <c r="JC911" s="432"/>
      <c r="JD911" s="432"/>
      <c r="JE911" s="432"/>
      <c r="JF911" s="432"/>
      <c r="JG911" s="432"/>
      <c r="JH911" s="432"/>
      <c r="JI911" s="432"/>
      <c r="JJ911" s="432"/>
      <c r="JK911" s="432"/>
      <c r="JL911" s="432"/>
      <c r="JM911" s="432"/>
      <c r="JN911" s="432"/>
      <c r="JO911" s="432"/>
      <c r="JP911" s="432"/>
      <c r="JQ911" s="432"/>
      <c r="JR911" s="432"/>
      <c r="JS911" s="432"/>
      <c r="JT911" s="432"/>
      <c r="JU911" s="432"/>
    </row>
    <row r="912" spans="1:281" s="40" customFormat="1" ht="15" hidden="1" customHeight="1" x14ac:dyDescent="0.25">
      <c r="A912" s="432"/>
      <c r="B912" s="31"/>
      <c r="C912" s="31"/>
      <c r="D912" s="3"/>
      <c r="E912" s="31"/>
      <c r="F912" s="3"/>
      <c r="G912" s="122"/>
      <c r="I912" s="31"/>
      <c r="K912" s="9"/>
      <c r="M912" s="3"/>
      <c r="N912" s="41"/>
      <c r="P912" s="31"/>
      <c r="Q912" s="27"/>
      <c r="R912" s="31"/>
      <c r="T912" s="21"/>
      <c r="U912" s="21"/>
      <c r="V912" s="83"/>
      <c r="W912" s="83"/>
      <c r="X912" s="21"/>
      <c r="Y912" s="83"/>
      <c r="Z912" s="83"/>
      <c r="AA912" s="21"/>
      <c r="AB912" s="83"/>
      <c r="AC912" s="83"/>
      <c r="AD912" s="21"/>
      <c r="AE912" s="83"/>
      <c r="AF912" s="83"/>
      <c r="AG912" s="21"/>
      <c r="AH912" s="83"/>
      <c r="AI912" s="83"/>
      <c r="AJ912" s="21"/>
      <c r="AK912" s="83"/>
      <c r="AL912" s="83"/>
      <c r="AM912" s="21"/>
      <c r="AN912" s="83"/>
      <c r="AO912" s="83"/>
      <c r="AP912" s="21"/>
      <c r="AQ912" s="83"/>
      <c r="AR912" s="83"/>
      <c r="AS912" s="21"/>
      <c r="AT912" s="3"/>
      <c r="AU912" s="3"/>
      <c r="AV912" s="31"/>
      <c r="AW912" s="3"/>
      <c r="AX912" s="129"/>
      <c r="AY912" s="90"/>
      <c r="AZ912" s="6"/>
      <c r="BA912" s="10"/>
      <c r="BB912" s="10"/>
      <c r="BC912" s="6"/>
      <c r="BD912" s="10"/>
      <c r="BE912" s="10"/>
      <c r="BF912" s="122"/>
      <c r="BG912" s="10"/>
      <c r="BH912" s="32"/>
      <c r="BI912" s="129"/>
      <c r="BJ912" s="10"/>
      <c r="BK912" s="32"/>
      <c r="BL912" s="129"/>
      <c r="BM912" s="10"/>
      <c r="BN912" s="32"/>
      <c r="BO912" s="122"/>
      <c r="BP912" s="133"/>
      <c r="BQ912" s="12"/>
      <c r="BR912" s="3"/>
      <c r="BS912" s="3"/>
      <c r="BU912" s="122"/>
      <c r="BV912" s="3"/>
      <c r="BW912" s="31"/>
      <c r="BX912" s="122"/>
      <c r="BY912" s="3"/>
      <c r="CA912" s="122"/>
      <c r="CB912" s="3"/>
      <c r="CD912" s="122"/>
      <c r="CF912" s="32"/>
      <c r="CH912" s="255"/>
      <c r="CI912" s="32"/>
      <c r="CK912" s="434"/>
      <c r="CM912" s="122"/>
      <c r="CN912" s="255"/>
      <c r="CO912" s="255"/>
      <c r="CP912" s="255"/>
      <c r="CQ912" s="739"/>
      <c r="CR912" s="255"/>
      <c r="CS912" s="434"/>
      <c r="CT912" s="255"/>
      <c r="CU912" s="255"/>
      <c r="CV912" s="255"/>
      <c r="CW912" s="10"/>
      <c r="CX912" s="255"/>
      <c r="CY912" s="255"/>
      <c r="CZ912" s="255"/>
      <c r="DA912" s="255"/>
      <c r="DB912" s="255"/>
      <c r="DC912" s="255"/>
      <c r="DD912" s="255"/>
      <c r="DE912" s="255"/>
      <c r="DF912" s="255"/>
      <c r="DG912" s="255"/>
      <c r="DH912" s="255"/>
      <c r="DI912" s="255"/>
      <c r="DJ912" s="255"/>
      <c r="DK912" s="255"/>
      <c r="DL912" s="255"/>
      <c r="DM912" s="255"/>
      <c r="DN912" s="255"/>
      <c r="DO912" s="255"/>
      <c r="DP912" s="255"/>
      <c r="DQ912" s="255"/>
      <c r="DR912" s="255"/>
      <c r="DS912" s="255"/>
      <c r="DT912" s="255"/>
      <c r="DU912" s="255"/>
      <c r="DV912" s="255"/>
      <c r="DW912" s="255"/>
      <c r="DX912" s="255"/>
      <c r="DY912" s="255"/>
      <c r="DZ912" s="255"/>
      <c r="EA912" s="255"/>
      <c r="EB912" s="255"/>
      <c r="EC912" s="255"/>
      <c r="ED912" s="255"/>
      <c r="EE912" s="255"/>
      <c r="EF912" s="255"/>
      <c r="EG912" s="255"/>
      <c r="EH912" s="255"/>
      <c r="EI912" s="255"/>
      <c r="EJ912" s="255"/>
      <c r="EK912" s="255"/>
      <c r="EL912" s="255"/>
      <c r="EM912" s="255"/>
      <c r="EN912" s="255"/>
      <c r="EO912" s="255"/>
      <c r="EP912" s="255"/>
      <c r="EQ912" s="255"/>
      <c r="ER912" s="255"/>
      <c r="ES912" s="255"/>
      <c r="ET912" s="255"/>
      <c r="EU912" s="255"/>
      <c r="EV912" s="255"/>
      <c r="EW912" s="255"/>
      <c r="EX912" s="255"/>
      <c r="EY912" s="255"/>
      <c r="EZ912" s="255"/>
      <c r="FA912" s="255"/>
      <c r="FB912" s="255"/>
      <c r="FC912" s="255"/>
      <c r="FD912" s="255"/>
      <c r="FE912" s="255"/>
      <c r="FF912" s="255"/>
      <c r="FG912" s="255"/>
      <c r="FH912" s="241"/>
      <c r="FI912" s="436"/>
      <c r="FJ912" s="668"/>
      <c r="FK912" s="668"/>
      <c r="FL912" s="668"/>
      <c r="FM912" s="668"/>
      <c r="FN912" s="668"/>
      <c r="FO912" s="668"/>
      <c r="FP912" s="668"/>
      <c r="FQ912" s="668"/>
      <c r="FR912" s="668"/>
      <c r="FS912" s="433"/>
      <c r="FT912" s="433"/>
      <c r="FU912" s="433"/>
      <c r="FV912" s="433"/>
      <c r="FW912" s="433"/>
      <c r="FX912" s="433"/>
      <c r="FY912" s="433"/>
      <c r="FZ912" s="433"/>
      <c r="GA912" s="433"/>
      <c r="GB912" s="433"/>
      <c r="GC912" s="433"/>
      <c r="GD912" s="433"/>
      <c r="GE912" s="433"/>
      <c r="GF912" s="433"/>
      <c r="GG912" s="255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436"/>
      <c r="HJ912" s="65"/>
      <c r="HK912" s="436"/>
      <c r="HL912" s="37"/>
      <c r="HM912" s="65"/>
      <c r="HN912" s="436"/>
      <c r="HO912" s="120"/>
      <c r="HP912" s="3"/>
      <c r="HQ912" s="436"/>
      <c r="HR912" s="8"/>
      <c r="HS912" s="31"/>
      <c r="HT912" s="3"/>
      <c r="HU912" s="3"/>
      <c r="HV912" s="3"/>
      <c r="HX912" s="432"/>
      <c r="HY912" s="27"/>
      <c r="HZ912" s="27"/>
      <c r="IA912" s="27"/>
      <c r="IB912" s="27"/>
      <c r="IC912" s="27"/>
      <c r="ID912" s="27"/>
      <c r="IE912" s="27"/>
      <c r="IF912" s="27"/>
      <c r="IG912" s="432"/>
      <c r="IH912" s="432"/>
      <c r="II912" s="432"/>
      <c r="IJ912" s="432"/>
      <c r="IK912" s="432"/>
      <c r="IL912" s="432"/>
      <c r="IM912" s="432"/>
      <c r="IN912" s="432"/>
      <c r="IO912" s="432"/>
      <c r="IP912" s="432"/>
      <c r="IQ912" s="432"/>
      <c r="IR912" s="432"/>
      <c r="IS912" s="432"/>
      <c r="IT912" s="432"/>
      <c r="IU912" s="432"/>
      <c r="IV912" s="432"/>
      <c r="IW912" s="432"/>
      <c r="IX912" s="432"/>
      <c r="IY912" s="432"/>
      <c r="IZ912" s="432"/>
      <c r="JA912" s="432"/>
      <c r="JB912" s="432"/>
      <c r="JC912" s="432"/>
      <c r="JD912" s="432"/>
      <c r="JE912" s="432"/>
      <c r="JF912" s="432"/>
      <c r="JG912" s="432"/>
      <c r="JH912" s="432"/>
      <c r="JI912" s="432"/>
      <c r="JJ912" s="432"/>
      <c r="JK912" s="432"/>
      <c r="JL912" s="432"/>
      <c r="JM912" s="432"/>
      <c r="JN912" s="432"/>
      <c r="JO912" s="432"/>
      <c r="JP912" s="432"/>
      <c r="JQ912" s="432"/>
      <c r="JR912" s="432"/>
      <c r="JS912" s="432"/>
      <c r="JT912" s="432"/>
      <c r="JU912" s="432"/>
    </row>
    <row r="913" spans="1:281" s="40" customFormat="1" ht="15" hidden="1" customHeight="1" x14ac:dyDescent="0.25">
      <c r="A913" s="432"/>
      <c r="B913" s="31"/>
      <c r="C913" s="31"/>
      <c r="D913" s="3"/>
      <c r="E913" s="31"/>
      <c r="F913" s="3"/>
      <c r="G913" s="122"/>
      <c r="I913" s="31"/>
      <c r="K913" s="9"/>
      <c r="M913" s="3"/>
      <c r="N913" s="41"/>
      <c r="P913" s="31"/>
      <c r="Q913" s="27"/>
      <c r="R913" s="31"/>
      <c r="T913" s="21"/>
      <c r="U913" s="21"/>
      <c r="V913" s="83"/>
      <c r="W913" s="83"/>
      <c r="X913" s="21"/>
      <c r="Y913" s="83"/>
      <c r="Z913" s="83"/>
      <c r="AA913" s="21"/>
      <c r="AB913" s="83"/>
      <c r="AC913" s="83"/>
      <c r="AD913" s="21"/>
      <c r="AE913" s="83"/>
      <c r="AF913" s="83"/>
      <c r="AG913" s="21"/>
      <c r="AH913" s="83"/>
      <c r="AI913" s="83"/>
      <c r="AJ913" s="21"/>
      <c r="AK913" s="83"/>
      <c r="AL913" s="83"/>
      <c r="AM913" s="21"/>
      <c r="AN913" s="83"/>
      <c r="AO913" s="83"/>
      <c r="AP913" s="21"/>
      <c r="AQ913" s="83"/>
      <c r="AR913" s="83"/>
      <c r="AS913" s="21"/>
      <c r="AT913" s="3"/>
      <c r="AU913" s="3"/>
      <c r="AV913" s="31"/>
      <c r="AW913" s="3"/>
      <c r="AX913" s="129"/>
      <c r="AY913" s="90"/>
      <c r="AZ913" s="6"/>
      <c r="BA913" s="10"/>
      <c r="BB913" s="10"/>
      <c r="BC913" s="6"/>
      <c r="BD913" s="10"/>
      <c r="BE913" s="10"/>
      <c r="BF913" s="122"/>
      <c r="BG913" s="10"/>
      <c r="BH913" s="32"/>
      <c r="BI913" s="129"/>
      <c r="BJ913" s="10"/>
      <c r="BK913" s="32"/>
      <c r="BL913" s="129"/>
      <c r="BM913" s="10"/>
      <c r="BN913" s="32"/>
      <c r="BO913" s="122"/>
      <c r="BP913" s="133"/>
      <c r="BQ913" s="12"/>
      <c r="BR913" s="3"/>
      <c r="BS913" s="3"/>
      <c r="BU913" s="122"/>
      <c r="BV913" s="3"/>
      <c r="BW913" s="31"/>
      <c r="BX913" s="122"/>
      <c r="BY913" s="3"/>
      <c r="CA913" s="122"/>
      <c r="CB913" s="3"/>
      <c r="CD913" s="122"/>
      <c r="CF913" s="32"/>
      <c r="CH913" s="255"/>
      <c r="CI913" s="32"/>
      <c r="CK913" s="434"/>
      <c r="CM913" s="122"/>
      <c r="CN913" s="255"/>
      <c r="CO913" s="255"/>
      <c r="CP913" s="255"/>
      <c r="CQ913" s="739"/>
      <c r="CR913" s="255"/>
      <c r="CS913" s="434"/>
      <c r="CT913" s="255"/>
      <c r="CU913" s="255"/>
      <c r="CV913" s="255"/>
      <c r="CW913" s="10"/>
      <c r="CX913" s="255"/>
      <c r="CY913" s="255"/>
      <c r="CZ913" s="255"/>
      <c r="DA913" s="255"/>
      <c r="DB913" s="255"/>
      <c r="DC913" s="255"/>
      <c r="DD913" s="255"/>
      <c r="DE913" s="255"/>
      <c r="DF913" s="255"/>
      <c r="DG913" s="255"/>
      <c r="DH913" s="255"/>
      <c r="DI913" s="255"/>
      <c r="DJ913" s="255"/>
      <c r="DK913" s="255"/>
      <c r="DL913" s="255"/>
      <c r="DM913" s="255"/>
      <c r="DN913" s="255"/>
      <c r="DO913" s="255"/>
      <c r="DP913" s="255"/>
      <c r="DQ913" s="255"/>
      <c r="DR913" s="255"/>
      <c r="DS913" s="255"/>
      <c r="DT913" s="255"/>
      <c r="DU913" s="255"/>
      <c r="DV913" s="255"/>
      <c r="DW913" s="255"/>
      <c r="DX913" s="255"/>
      <c r="DY913" s="255"/>
      <c r="DZ913" s="255"/>
      <c r="EA913" s="255"/>
      <c r="EB913" s="255"/>
      <c r="EC913" s="255"/>
      <c r="ED913" s="255"/>
      <c r="EE913" s="255"/>
      <c r="EF913" s="255"/>
      <c r="EG913" s="255"/>
      <c r="EH913" s="255"/>
      <c r="EI913" s="255"/>
      <c r="EJ913" s="255"/>
      <c r="EK913" s="255"/>
      <c r="EL913" s="255"/>
      <c r="EM913" s="255"/>
      <c r="EN913" s="255"/>
      <c r="EO913" s="255"/>
      <c r="EP913" s="255"/>
      <c r="EQ913" s="255"/>
      <c r="ER913" s="255"/>
      <c r="ES913" s="255"/>
      <c r="ET913" s="255"/>
      <c r="EU913" s="255"/>
      <c r="EV913" s="255"/>
      <c r="EW913" s="255"/>
      <c r="EX913" s="255"/>
      <c r="EY913" s="255"/>
      <c r="EZ913" s="255"/>
      <c r="FA913" s="255"/>
      <c r="FB913" s="255"/>
      <c r="FC913" s="255"/>
      <c r="FD913" s="255"/>
      <c r="FE913" s="255"/>
      <c r="FF913" s="255"/>
      <c r="FG913" s="255"/>
      <c r="FH913" s="241"/>
      <c r="FI913" s="436"/>
      <c r="FJ913" s="668"/>
      <c r="FK913" s="668"/>
      <c r="FL913" s="668"/>
      <c r="FM913" s="668"/>
      <c r="FN913" s="668"/>
      <c r="FO913" s="668"/>
      <c r="FP913" s="668"/>
      <c r="FQ913" s="668"/>
      <c r="FR913" s="668"/>
      <c r="FS913" s="433"/>
      <c r="FT913" s="433"/>
      <c r="FU913" s="433"/>
      <c r="FV913" s="433"/>
      <c r="FW913" s="433"/>
      <c r="FX913" s="433"/>
      <c r="FY913" s="433"/>
      <c r="FZ913" s="433"/>
      <c r="GA913" s="433"/>
      <c r="GB913" s="433"/>
      <c r="GC913" s="433"/>
      <c r="GD913" s="433"/>
      <c r="GE913" s="433"/>
      <c r="GF913" s="433"/>
      <c r="GG913" s="255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436"/>
      <c r="HJ913" s="65"/>
      <c r="HK913" s="436"/>
      <c r="HL913" s="37"/>
      <c r="HM913" s="65"/>
      <c r="HN913" s="436"/>
      <c r="HO913" s="120"/>
      <c r="HP913" s="3"/>
      <c r="HQ913" s="436"/>
      <c r="HR913" s="8"/>
      <c r="HS913" s="31"/>
      <c r="HT913" s="3"/>
      <c r="HU913" s="3"/>
      <c r="HV913" s="3"/>
      <c r="HX913" s="432"/>
      <c r="HY913" s="27"/>
      <c r="HZ913" s="27"/>
      <c r="IA913" s="27"/>
      <c r="IB913" s="27"/>
      <c r="IC913" s="27"/>
      <c r="ID913" s="27"/>
      <c r="IE913" s="27"/>
      <c r="IF913" s="27"/>
      <c r="IG913" s="432"/>
      <c r="IH913" s="432"/>
      <c r="II913" s="432"/>
      <c r="IJ913" s="432"/>
      <c r="IK913" s="432"/>
      <c r="IL913" s="432"/>
      <c r="IM913" s="432"/>
      <c r="IN913" s="432"/>
      <c r="IO913" s="432"/>
      <c r="IP913" s="432"/>
      <c r="IQ913" s="432"/>
      <c r="IR913" s="432"/>
      <c r="IS913" s="432"/>
      <c r="IT913" s="432"/>
      <c r="IU913" s="432"/>
      <c r="IV913" s="432"/>
      <c r="IW913" s="432"/>
      <c r="IX913" s="432"/>
      <c r="IY913" s="432"/>
      <c r="IZ913" s="432"/>
      <c r="JA913" s="432"/>
      <c r="JB913" s="432"/>
      <c r="JC913" s="432"/>
      <c r="JD913" s="432"/>
      <c r="JE913" s="432"/>
      <c r="JF913" s="432"/>
      <c r="JG913" s="432"/>
      <c r="JH913" s="432"/>
      <c r="JI913" s="432"/>
      <c r="JJ913" s="432"/>
      <c r="JK913" s="432"/>
      <c r="JL913" s="432"/>
      <c r="JM913" s="432"/>
      <c r="JN913" s="432"/>
      <c r="JO913" s="432"/>
      <c r="JP913" s="432"/>
      <c r="JQ913" s="432"/>
      <c r="JR913" s="432"/>
      <c r="JS913" s="432"/>
      <c r="JT913" s="432"/>
      <c r="JU913" s="432"/>
    </row>
    <row r="914" spans="1:281" s="40" customFormat="1" ht="15" hidden="1" customHeight="1" x14ac:dyDescent="0.25">
      <c r="A914" s="432"/>
      <c r="B914" s="31"/>
      <c r="C914" s="31"/>
      <c r="D914" s="3"/>
      <c r="E914" s="31"/>
      <c r="F914" s="3"/>
      <c r="G914" s="122"/>
      <c r="I914" s="31"/>
      <c r="K914" s="9"/>
      <c r="M914" s="3"/>
      <c r="N914" s="41"/>
      <c r="P914" s="31"/>
      <c r="Q914" s="27"/>
      <c r="R914" s="31"/>
      <c r="T914" s="21"/>
      <c r="U914" s="21"/>
      <c r="V914" s="83"/>
      <c r="W914" s="83"/>
      <c r="X914" s="21"/>
      <c r="Y914" s="83"/>
      <c r="Z914" s="83"/>
      <c r="AA914" s="21"/>
      <c r="AB914" s="83"/>
      <c r="AC914" s="83"/>
      <c r="AD914" s="21"/>
      <c r="AE914" s="83"/>
      <c r="AF914" s="83"/>
      <c r="AG914" s="21"/>
      <c r="AH914" s="83"/>
      <c r="AI914" s="83"/>
      <c r="AJ914" s="21"/>
      <c r="AK914" s="83"/>
      <c r="AL914" s="83"/>
      <c r="AM914" s="21"/>
      <c r="AN914" s="83"/>
      <c r="AO914" s="83"/>
      <c r="AP914" s="21"/>
      <c r="AQ914" s="83"/>
      <c r="AR914" s="83"/>
      <c r="AS914" s="21"/>
      <c r="AT914" s="3"/>
      <c r="AU914" s="3"/>
      <c r="AV914" s="31"/>
      <c r="AW914" s="3"/>
      <c r="AX914" s="129"/>
      <c r="AY914" s="90"/>
      <c r="AZ914" s="6"/>
      <c r="BA914" s="10"/>
      <c r="BB914" s="10"/>
      <c r="BC914" s="6"/>
      <c r="BD914" s="10"/>
      <c r="BE914" s="10"/>
      <c r="BF914" s="122"/>
      <c r="BG914" s="10"/>
      <c r="BH914" s="32"/>
      <c r="BI914" s="129"/>
      <c r="BJ914" s="10"/>
      <c r="BK914" s="32"/>
      <c r="BL914" s="129"/>
      <c r="BM914" s="10"/>
      <c r="BN914" s="32"/>
      <c r="BO914" s="122"/>
      <c r="BP914" s="133"/>
      <c r="BQ914" s="12"/>
      <c r="BR914" s="3"/>
      <c r="BS914" s="3"/>
      <c r="BU914" s="122"/>
      <c r="BV914" s="3"/>
      <c r="BW914" s="31"/>
      <c r="BX914" s="122"/>
      <c r="BY914" s="3"/>
      <c r="CA914" s="122"/>
      <c r="CB914" s="3"/>
      <c r="CD914" s="122"/>
      <c r="CF914" s="32"/>
      <c r="CH914" s="255"/>
      <c r="CI914" s="32"/>
      <c r="CK914" s="434"/>
      <c r="CM914" s="122"/>
      <c r="CN914" s="255"/>
      <c r="CO914" s="255"/>
      <c r="CP914" s="255"/>
      <c r="CQ914" s="739"/>
      <c r="CR914" s="255"/>
      <c r="CS914" s="434"/>
      <c r="CT914" s="255"/>
      <c r="CU914" s="255"/>
      <c r="CV914" s="255"/>
      <c r="CW914" s="10"/>
      <c r="CX914" s="255"/>
      <c r="CY914" s="255"/>
      <c r="CZ914" s="255"/>
      <c r="DA914" s="255"/>
      <c r="DB914" s="255"/>
      <c r="DC914" s="255"/>
      <c r="DD914" s="255"/>
      <c r="DE914" s="255"/>
      <c r="DF914" s="255"/>
      <c r="DG914" s="255"/>
      <c r="DH914" s="255"/>
      <c r="DI914" s="255"/>
      <c r="DJ914" s="255"/>
      <c r="DK914" s="255"/>
      <c r="DL914" s="255"/>
      <c r="DM914" s="255"/>
      <c r="DN914" s="255"/>
      <c r="DO914" s="255"/>
      <c r="DP914" s="255"/>
      <c r="DQ914" s="255"/>
      <c r="DR914" s="255"/>
      <c r="DS914" s="255"/>
      <c r="DT914" s="255"/>
      <c r="DU914" s="255"/>
      <c r="DV914" s="255"/>
      <c r="DW914" s="255"/>
      <c r="DX914" s="255"/>
      <c r="DY914" s="255"/>
      <c r="DZ914" s="255"/>
      <c r="EA914" s="255"/>
      <c r="EB914" s="255"/>
      <c r="EC914" s="255"/>
      <c r="ED914" s="255"/>
      <c r="EE914" s="255"/>
      <c r="EF914" s="255"/>
      <c r="EG914" s="255"/>
      <c r="EH914" s="255"/>
      <c r="EI914" s="255"/>
      <c r="EJ914" s="255"/>
      <c r="EK914" s="255"/>
      <c r="EL914" s="255"/>
      <c r="EM914" s="255"/>
      <c r="EN914" s="255"/>
      <c r="EO914" s="255"/>
      <c r="EP914" s="255"/>
      <c r="EQ914" s="255"/>
      <c r="ER914" s="255"/>
      <c r="ES914" s="255"/>
      <c r="ET914" s="255"/>
      <c r="EU914" s="255"/>
      <c r="EV914" s="255"/>
      <c r="EW914" s="255"/>
      <c r="EX914" s="255"/>
      <c r="EY914" s="255"/>
      <c r="EZ914" s="255"/>
      <c r="FA914" s="255"/>
      <c r="FB914" s="255"/>
      <c r="FC914" s="255"/>
      <c r="FD914" s="255"/>
      <c r="FE914" s="255"/>
      <c r="FF914" s="255"/>
      <c r="FG914" s="255"/>
      <c r="FH914" s="241"/>
      <c r="FI914" s="436"/>
      <c r="FJ914" s="668"/>
      <c r="FK914" s="668"/>
      <c r="FL914" s="668"/>
      <c r="FM914" s="668"/>
      <c r="FN914" s="668"/>
      <c r="FO914" s="668"/>
      <c r="FP914" s="668"/>
      <c r="FQ914" s="668"/>
      <c r="FR914" s="668"/>
      <c r="FS914" s="433"/>
      <c r="FT914" s="433"/>
      <c r="FU914" s="433"/>
      <c r="FV914" s="433"/>
      <c r="FW914" s="433"/>
      <c r="FX914" s="433"/>
      <c r="FY914" s="433"/>
      <c r="FZ914" s="433"/>
      <c r="GA914" s="433"/>
      <c r="GB914" s="433"/>
      <c r="GC914" s="433"/>
      <c r="GD914" s="433"/>
      <c r="GE914" s="433"/>
      <c r="GF914" s="433"/>
      <c r="GG914" s="255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436"/>
      <c r="HJ914" s="65"/>
      <c r="HK914" s="436"/>
      <c r="HL914" s="37"/>
      <c r="HM914" s="65"/>
      <c r="HN914" s="436"/>
      <c r="HO914" s="120"/>
      <c r="HP914" s="3"/>
      <c r="HQ914" s="436"/>
      <c r="HR914" s="8"/>
      <c r="HS914" s="31"/>
      <c r="HT914" s="3"/>
      <c r="HU914" s="3"/>
      <c r="HV914" s="3"/>
      <c r="HX914" s="432"/>
      <c r="HY914" s="27"/>
      <c r="HZ914" s="27"/>
      <c r="IA914" s="27"/>
      <c r="IB914" s="27"/>
      <c r="IC914" s="27"/>
      <c r="ID914" s="27"/>
      <c r="IE914" s="27"/>
      <c r="IF914" s="27"/>
      <c r="IG914" s="432"/>
      <c r="IH914" s="432"/>
      <c r="II914" s="432"/>
      <c r="IJ914" s="432"/>
      <c r="IK914" s="432"/>
      <c r="IL914" s="432"/>
      <c r="IM914" s="432"/>
      <c r="IN914" s="432"/>
      <c r="IO914" s="432"/>
      <c r="IP914" s="432"/>
      <c r="IQ914" s="432"/>
      <c r="IR914" s="432"/>
      <c r="IS914" s="432"/>
      <c r="IT914" s="432"/>
      <c r="IU914" s="432"/>
      <c r="IV914" s="432"/>
      <c r="IW914" s="432"/>
      <c r="IX914" s="432"/>
      <c r="IY914" s="432"/>
      <c r="IZ914" s="432"/>
      <c r="JA914" s="432"/>
      <c r="JB914" s="432"/>
      <c r="JC914" s="432"/>
      <c r="JD914" s="432"/>
      <c r="JE914" s="432"/>
      <c r="JF914" s="432"/>
      <c r="JG914" s="432"/>
      <c r="JH914" s="432"/>
      <c r="JI914" s="432"/>
      <c r="JJ914" s="432"/>
      <c r="JK914" s="432"/>
      <c r="JL914" s="432"/>
      <c r="JM914" s="432"/>
      <c r="JN914" s="432"/>
      <c r="JO914" s="432"/>
      <c r="JP914" s="432"/>
      <c r="JQ914" s="432"/>
      <c r="JR914" s="432"/>
      <c r="JS914" s="432"/>
      <c r="JT914" s="432"/>
      <c r="JU914" s="432"/>
    </row>
    <row r="915" spans="1:281" s="40" customFormat="1" ht="15" hidden="1" customHeight="1" x14ac:dyDescent="0.25">
      <c r="A915" s="432"/>
      <c r="B915" s="31"/>
      <c r="C915" s="31"/>
      <c r="D915" s="3"/>
      <c r="E915" s="31"/>
      <c r="F915" s="3"/>
      <c r="G915" s="122"/>
      <c r="I915" s="31"/>
      <c r="K915" s="9"/>
      <c r="M915" s="3"/>
      <c r="N915" s="41"/>
      <c r="P915" s="31"/>
      <c r="Q915" s="27"/>
      <c r="R915" s="31"/>
      <c r="T915" s="21"/>
      <c r="U915" s="21"/>
      <c r="V915" s="83"/>
      <c r="W915" s="83"/>
      <c r="X915" s="21"/>
      <c r="Y915" s="83"/>
      <c r="Z915" s="83"/>
      <c r="AA915" s="21"/>
      <c r="AB915" s="83"/>
      <c r="AC915" s="83"/>
      <c r="AD915" s="21"/>
      <c r="AE915" s="83"/>
      <c r="AF915" s="83"/>
      <c r="AG915" s="21"/>
      <c r="AH915" s="83"/>
      <c r="AI915" s="83"/>
      <c r="AJ915" s="21"/>
      <c r="AK915" s="83"/>
      <c r="AL915" s="83"/>
      <c r="AM915" s="21"/>
      <c r="AN915" s="83"/>
      <c r="AO915" s="83"/>
      <c r="AP915" s="21"/>
      <c r="AQ915" s="83"/>
      <c r="AR915" s="83"/>
      <c r="AS915" s="21"/>
      <c r="AT915" s="3"/>
      <c r="AU915" s="3"/>
      <c r="AV915" s="31"/>
      <c r="AW915" s="3"/>
      <c r="AX915" s="129"/>
      <c r="AY915" s="90"/>
      <c r="AZ915" s="6"/>
      <c r="BA915" s="10"/>
      <c r="BB915" s="10"/>
      <c r="BC915" s="6"/>
      <c r="BD915" s="10"/>
      <c r="BE915" s="10"/>
      <c r="BF915" s="122"/>
      <c r="BG915" s="10"/>
      <c r="BH915" s="32"/>
      <c r="BI915" s="129"/>
      <c r="BJ915" s="10"/>
      <c r="BK915" s="32"/>
      <c r="BL915" s="129"/>
      <c r="BM915" s="10"/>
      <c r="BN915" s="32"/>
      <c r="BO915" s="122"/>
      <c r="BP915" s="133"/>
      <c r="BQ915" s="12"/>
      <c r="BR915" s="3"/>
      <c r="BS915" s="3"/>
      <c r="BU915" s="122"/>
      <c r="BV915" s="3"/>
      <c r="BW915" s="31"/>
      <c r="BX915" s="122"/>
      <c r="BY915" s="3"/>
      <c r="CA915" s="122"/>
      <c r="CB915" s="3"/>
      <c r="CD915" s="122"/>
      <c r="CF915" s="32"/>
      <c r="CH915" s="255"/>
      <c r="CI915" s="32"/>
      <c r="CK915" s="434"/>
      <c r="CM915" s="122"/>
      <c r="CN915" s="255"/>
      <c r="CO915" s="255"/>
      <c r="CP915" s="255"/>
      <c r="CQ915" s="739"/>
      <c r="CR915" s="255"/>
      <c r="CS915" s="434"/>
      <c r="CT915" s="255"/>
      <c r="CU915" s="255"/>
      <c r="CV915" s="255"/>
      <c r="CW915" s="10"/>
      <c r="CX915" s="255"/>
      <c r="CY915" s="255"/>
      <c r="CZ915" s="255"/>
      <c r="DA915" s="255"/>
      <c r="DB915" s="255"/>
      <c r="DC915" s="255"/>
      <c r="DD915" s="255"/>
      <c r="DE915" s="255"/>
      <c r="DF915" s="255"/>
      <c r="DG915" s="255"/>
      <c r="DH915" s="255"/>
      <c r="DI915" s="255"/>
      <c r="DJ915" s="255"/>
      <c r="DK915" s="255"/>
      <c r="DL915" s="255"/>
      <c r="DM915" s="255"/>
      <c r="DN915" s="255"/>
      <c r="DO915" s="255"/>
      <c r="DP915" s="255"/>
      <c r="DQ915" s="255"/>
      <c r="DR915" s="255"/>
      <c r="DS915" s="255"/>
      <c r="DT915" s="255"/>
      <c r="DU915" s="255"/>
      <c r="DV915" s="255"/>
      <c r="DW915" s="255"/>
      <c r="DX915" s="255"/>
      <c r="DY915" s="255"/>
      <c r="DZ915" s="255"/>
      <c r="EA915" s="255"/>
      <c r="EB915" s="255"/>
      <c r="EC915" s="255"/>
      <c r="ED915" s="255"/>
      <c r="EE915" s="255"/>
      <c r="EF915" s="255"/>
      <c r="EG915" s="255"/>
      <c r="EH915" s="255"/>
      <c r="EI915" s="255"/>
      <c r="EJ915" s="255"/>
      <c r="EK915" s="255"/>
      <c r="EL915" s="255"/>
      <c r="EM915" s="255"/>
      <c r="EN915" s="255"/>
      <c r="EO915" s="255"/>
      <c r="EP915" s="255"/>
      <c r="EQ915" s="255"/>
      <c r="ER915" s="255"/>
      <c r="ES915" s="255"/>
      <c r="ET915" s="255"/>
      <c r="EU915" s="255"/>
      <c r="EV915" s="255"/>
      <c r="EW915" s="255"/>
      <c r="EX915" s="255"/>
      <c r="EY915" s="255"/>
      <c r="EZ915" s="255"/>
      <c r="FA915" s="255"/>
      <c r="FB915" s="255"/>
      <c r="FC915" s="255"/>
      <c r="FD915" s="255"/>
      <c r="FE915" s="255"/>
      <c r="FF915" s="255"/>
      <c r="FG915" s="255"/>
      <c r="FH915" s="241"/>
      <c r="FI915" s="436"/>
      <c r="FJ915" s="668"/>
      <c r="FK915" s="668"/>
      <c r="FL915" s="668"/>
      <c r="FM915" s="668"/>
      <c r="FN915" s="668"/>
      <c r="FO915" s="668"/>
      <c r="FP915" s="668"/>
      <c r="FQ915" s="668"/>
      <c r="FR915" s="668"/>
      <c r="FS915" s="433"/>
      <c r="FT915" s="433"/>
      <c r="FU915" s="433"/>
      <c r="FV915" s="433"/>
      <c r="FW915" s="433"/>
      <c r="FX915" s="433"/>
      <c r="FY915" s="433"/>
      <c r="FZ915" s="433"/>
      <c r="GA915" s="433"/>
      <c r="GB915" s="433"/>
      <c r="GC915" s="433"/>
      <c r="GD915" s="433"/>
      <c r="GE915" s="433"/>
      <c r="GF915" s="433"/>
      <c r="GG915" s="255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436"/>
      <c r="HJ915" s="65"/>
      <c r="HK915" s="436"/>
      <c r="HL915" s="37"/>
      <c r="HM915" s="65"/>
      <c r="HN915" s="436"/>
      <c r="HO915" s="120"/>
      <c r="HP915" s="3"/>
      <c r="HQ915" s="436"/>
      <c r="HR915" s="8"/>
      <c r="HS915" s="31"/>
      <c r="HT915" s="3"/>
      <c r="HU915" s="3"/>
      <c r="HV915" s="3"/>
      <c r="HX915" s="432"/>
      <c r="HY915" s="27"/>
      <c r="HZ915" s="27"/>
      <c r="IA915" s="27"/>
      <c r="IB915" s="27"/>
      <c r="IC915" s="27"/>
      <c r="ID915" s="27"/>
      <c r="IE915" s="27"/>
      <c r="IF915" s="27"/>
      <c r="IG915" s="432"/>
      <c r="IH915" s="432"/>
      <c r="II915" s="432"/>
      <c r="IJ915" s="432"/>
      <c r="IK915" s="432"/>
      <c r="IL915" s="432"/>
      <c r="IM915" s="432"/>
      <c r="IN915" s="432"/>
      <c r="IO915" s="432"/>
      <c r="IP915" s="432"/>
      <c r="IQ915" s="432"/>
      <c r="IR915" s="432"/>
      <c r="IS915" s="432"/>
      <c r="IT915" s="432"/>
      <c r="IU915" s="432"/>
      <c r="IV915" s="432"/>
      <c r="IW915" s="432"/>
      <c r="IX915" s="432"/>
      <c r="IY915" s="432"/>
      <c r="IZ915" s="432"/>
      <c r="JA915" s="432"/>
      <c r="JB915" s="432"/>
      <c r="JC915" s="432"/>
      <c r="JD915" s="432"/>
      <c r="JE915" s="432"/>
      <c r="JF915" s="432"/>
      <c r="JG915" s="432"/>
      <c r="JH915" s="432"/>
      <c r="JI915" s="432"/>
      <c r="JJ915" s="432"/>
      <c r="JK915" s="432"/>
      <c r="JL915" s="432"/>
      <c r="JM915" s="432"/>
      <c r="JN915" s="432"/>
      <c r="JO915" s="432"/>
      <c r="JP915" s="432"/>
      <c r="JQ915" s="432"/>
      <c r="JR915" s="432"/>
      <c r="JS915" s="432"/>
      <c r="JT915" s="432"/>
      <c r="JU915" s="432"/>
    </row>
    <row r="916" spans="1:281" s="40" customFormat="1" ht="15" hidden="1" customHeight="1" x14ac:dyDescent="0.25">
      <c r="A916" s="432"/>
      <c r="B916" s="31"/>
      <c r="C916" s="31"/>
      <c r="D916" s="3"/>
      <c r="E916" s="31"/>
      <c r="F916" s="3"/>
      <c r="G916" s="122"/>
      <c r="I916" s="31"/>
      <c r="K916" s="9"/>
      <c r="M916" s="3"/>
      <c r="N916" s="41"/>
      <c r="P916" s="31"/>
      <c r="Q916" s="27"/>
      <c r="R916" s="31"/>
      <c r="T916" s="21"/>
      <c r="U916" s="21"/>
      <c r="V916" s="83"/>
      <c r="W916" s="83"/>
      <c r="X916" s="21"/>
      <c r="Y916" s="83"/>
      <c r="Z916" s="83"/>
      <c r="AA916" s="21"/>
      <c r="AB916" s="83"/>
      <c r="AC916" s="83"/>
      <c r="AD916" s="21"/>
      <c r="AE916" s="83"/>
      <c r="AF916" s="83"/>
      <c r="AG916" s="21"/>
      <c r="AH916" s="83"/>
      <c r="AI916" s="83"/>
      <c r="AJ916" s="21"/>
      <c r="AK916" s="83"/>
      <c r="AL916" s="83"/>
      <c r="AM916" s="21"/>
      <c r="AN916" s="83"/>
      <c r="AO916" s="83"/>
      <c r="AP916" s="21"/>
      <c r="AQ916" s="83"/>
      <c r="AR916" s="83"/>
      <c r="AS916" s="21"/>
      <c r="AT916" s="3"/>
      <c r="AU916" s="3"/>
      <c r="AV916" s="31"/>
      <c r="AW916" s="3"/>
      <c r="AX916" s="129"/>
      <c r="AY916" s="90"/>
      <c r="AZ916" s="6"/>
      <c r="BA916" s="10"/>
      <c r="BB916" s="10"/>
      <c r="BC916" s="6"/>
      <c r="BD916" s="10"/>
      <c r="BE916" s="10"/>
      <c r="BF916" s="122"/>
      <c r="BG916" s="10"/>
      <c r="BH916" s="32"/>
      <c r="BI916" s="129"/>
      <c r="BJ916" s="10"/>
      <c r="BK916" s="32"/>
      <c r="BL916" s="129"/>
      <c r="BM916" s="10"/>
      <c r="BN916" s="32"/>
      <c r="BO916" s="122"/>
      <c r="BP916" s="133"/>
      <c r="BQ916" s="12"/>
      <c r="BR916" s="3"/>
      <c r="BS916" s="3"/>
      <c r="BU916" s="122"/>
      <c r="BV916" s="3"/>
      <c r="BW916" s="31"/>
      <c r="BX916" s="122"/>
      <c r="BY916" s="3"/>
      <c r="CA916" s="122"/>
      <c r="CB916" s="3"/>
      <c r="CD916" s="122"/>
      <c r="CF916" s="32"/>
      <c r="CH916" s="255"/>
      <c r="CI916" s="32"/>
      <c r="CK916" s="434"/>
      <c r="CM916" s="122"/>
      <c r="CN916" s="255"/>
      <c r="CO916" s="255"/>
      <c r="CP916" s="255"/>
      <c r="CQ916" s="739"/>
      <c r="CR916" s="255"/>
      <c r="CS916" s="434"/>
      <c r="CT916" s="255"/>
      <c r="CU916" s="255"/>
      <c r="CV916" s="255"/>
      <c r="CW916" s="10"/>
      <c r="CX916" s="255"/>
      <c r="CY916" s="255"/>
      <c r="CZ916" s="255"/>
      <c r="DA916" s="255"/>
      <c r="DB916" s="255"/>
      <c r="DC916" s="255"/>
      <c r="DD916" s="255"/>
      <c r="DE916" s="255"/>
      <c r="DF916" s="255"/>
      <c r="DG916" s="255"/>
      <c r="DH916" s="255"/>
      <c r="DI916" s="255"/>
      <c r="DJ916" s="255"/>
      <c r="DK916" s="255"/>
      <c r="DL916" s="255"/>
      <c r="DM916" s="255"/>
      <c r="DN916" s="255"/>
      <c r="DO916" s="255"/>
      <c r="DP916" s="255"/>
      <c r="DQ916" s="255"/>
      <c r="DR916" s="255"/>
      <c r="DS916" s="255"/>
      <c r="DT916" s="255"/>
      <c r="DU916" s="255"/>
      <c r="DV916" s="255"/>
      <c r="DW916" s="255"/>
      <c r="DX916" s="255"/>
      <c r="DY916" s="255"/>
      <c r="DZ916" s="255"/>
      <c r="EA916" s="255"/>
      <c r="EB916" s="255"/>
      <c r="EC916" s="255"/>
      <c r="ED916" s="255"/>
      <c r="EE916" s="255"/>
      <c r="EF916" s="255"/>
      <c r="EG916" s="255"/>
      <c r="EH916" s="255"/>
      <c r="EI916" s="255"/>
      <c r="EJ916" s="255"/>
      <c r="EK916" s="255"/>
      <c r="EL916" s="255"/>
      <c r="EM916" s="255"/>
      <c r="EN916" s="255"/>
      <c r="EO916" s="255"/>
      <c r="EP916" s="255"/>
      <c r="EQ916" s="255"/>
      <c r="ER916" s="255"/>
      <c r="ES916" s="255"/>
      <c r="ET916" s="255"/>
      <c r="EU916" s="255"/>
      <c r="EV916" s="255"/>
      <c r="EW916" s="255"/>
      <c r="EX916" s="255"/>
      <c r="EY916" s="255"/>
      <c r="EZ916" s="255"/>
      <c r="FA916" s="255"/>
      <c r="FB916" s="255"/>
      <c r="FC916" s="255"/>
      <c r="FD916" s="255"/>
      <c r="FE916" s="255"/>
      <c r="FF916" s="255"/>
      <c r="FG916" s="255"/>
      <c r="FH916" s="241"/>
      <c r="FI916" s="436"/>
      <c r="FJ916" s="668"/>
      <c r="FK916" s="668"/>
      <c r="FL916" s="668"/>
      <c r="FM916" s="668"/>
      <c r="FN916" s="668"/>
      <c r="FO916" s="668"/>
      <c r="FP916" s="668"/>
      <c r="FQ916" s="668"/>
      <c r="FR916" s="668"/>
      <c r="FS916" s="433"/>
      <c r="FT916" s="433"/>
      <c r="FU916" s="433"/>
      <c r="FV916" s="433"/>
      <c r="FW916" s="433"/>
      <c r="FX916" s="433"/>
      <c r="FY916" s="433"/>
      <c r="FZ916" s="433"/>
      <c r="GA916" s="433"/>
      <c r="GB916" s="433"/>
      <c r="GC916" s="433"/>
      <c r="GD916" s="433"/>
      <c r="GE916" s="433"/>
      <c r="GF916" s="433"/>
      <c r="GG916" s="25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436"/>
      <c r="HJ916" s="65"/>
      <c r="HK916" s="436"/>
      <c r="HL916" s="37"/>
      <c r="HM916" s="65"/>
      <c r="HN916" s="436"/>
      <c r="HO916" s="120"/>
      <c r="HP916" s="3"/>
      <c r="HQ916" s="436"/>
      <c r="HR916" s="8"/>
      <c r="HS916" s="31"/>
      <c r="HT916" s="3"/>
      <c r="HU916" s="3"/>
      <c r="HV916" s="3"/>
      <c r="HX916" s="432"/>
      <c r="HY916" s="27"/>
      <c r="HZ916" s="27"/>
      <c r="IA916" s="27"/>
      <c r="IB916" s="27"/>
      <c r="IC916" s="27"/>
      <c r="ID916" s="27"/>
      <c r="IE916" s="27"/>
      <c r="IF916" s="27"/>
      <c r="IG916" s="432"/>
      <c r="IH916" s="432"/>
      <c r="II916" s="432"/>
      <c r="IJ916" s="432"/>
      <c r="IK916" s="432"/>
      <c r="IL916" s="432"/>
      <c r="IM916" s="432"/>
      <c r="IN916" s="432"/>
      <c r="IO916" s="432"/>
      <c r="IP916" s="432"/>
      <c r="IQ916" s="432"/>
      <c r="IR916" s="432"/>
      <c r="IS916" s="432"/>
      <c r="IT916" s="432"/>
      <c r="IU916" s="432"/>
      <c r="IV916" s="432"/>
      <c r="IW916" s="432"/>
      <c r="IX916" s="432"/>
      <c r="IY916" s="432"/>
      <c r="IZ916" s="432"/>
      <c r="JA916" s="432"/>
      <c r="JB916" s="432"/>
      <c r="JC916" s="432"/>
      <c r="JD916" s="432"/>
      <c r="JE916" s="432"/>
      <c r="JF916" s="432"/>
      <c r="JG916" s="432"/>
      <c r="JH916" s="432"/>
      <c r="JI916" s="432"/>
      <c r="JJ916" s="432"/>
      <c r="JK916" s="432"/>
      <c r="JL916" s="432"/>
      <c r="JM916" s="432"/>
      <c r="JN916" s="432"/>
      <c r="JO916" s="432"/>
      <c r="JP916" s="432"/>
      <c r="JQ916" s="432"/>
      <c r="JR916" s="432"/>
      <c r="JS916" s="432"/>
      <c r="JT916" s="432"/>
      <c r="JU916" s="432"/>
    </row>
    <row r="917" spans="1:281" s="40" customFormat="1" ht="15" hidden="1" customHeight="1" x14ac:dyDescent="0.25">
      <c r="A917" s="432"/>
      <c r="B917" s="31"/>
      <c r="C917" s="31"/>
      <c r="D917" s="3"/>
      <c r="E917" s="31"/>
      <c r="F917" s="3"/>
      <c r="G917" s="122"/>
      <c r="I917" s="31"/>
      <c r="K917" s="9"/>
      <c r="M917" s="3"/>
      <c r="N917" s="41"/>
      <c r="P917" s="31"/>
      <c r="Q917" s="27"/>
      <c r="R917" s="31"/>
      <c r="T917" s="21"/>
      <c r="U917" s="21"/>
      <c r="V917" s="83"/>
      <c r="W917" s="83"/>
      <c r="X917" s="21"/>
      <c r="Y917" s="83"/>
      <c r="Z917" s="83"/>
      <c r="AA917" s="21"/>
      <c r="AB917" s="83"/>
      <c r="AC917" s="83"/>
      <c r="AD917" s="21"/>
      <c r="AE917" s="83"/>
      <c r="AF917" s="83"/>
      <c r="AG917" s="21"/>
      <c r="AH917" s="83"/>
      <c r="AI917" s="83"/>
      <c r="AJ917" s="21"/>
      <c r="AK917" s="83"/>
      <c r="AL917" s="83"/>
      <c r="AM917" s="21"/>
      <c r="AN917" s="83"/>
      <c r="AO917" s="83"/>
      <c r="AP917" s="21"/>
      <c r="AQ917" s="83"/>
      <c r="AR917" s="83"/>
      <c r="AS917" s="21"/>
      <c r="AT917" s="3"/>
      <c r="AU917" s="3"/>
      <c r="AV917" s="31"/>
      <c r="AW917" s="3"/>
      <c r="AX917" s="129"/>
      <c r="AY917" s="90"/>
      <c r="AZ917" s="6"/>
      <c r="BA917" s="10"/>
      <c r="BB917" s="10"/>
      <c r="BC917" s="6"/>
      <c r="BD917" s="10"/>
      <c r="BE917" s="10"/>
      <c r="BF917" s="122"/>
      <c r="BG917" s="10"/>
      <c r="BH917" s="32"/>
      <c r="BI917" s="129"/>
      <c r="BJ917" s="10"/>
      <c r="BK917" s="32"/>
      <c r="BL917" s="129"/>
      <c r="BM917" s="10"/>
      <c r="BN917" s="32"/>
      <c r="BO917" s="122"/>
      <c r="BP917" s="133"/>
      <c r="BQ917" s="12"/>
      <c r="BR917" s="3"/>
      <c r="BS917" s="3"/>
      <c r="BU917" s="122"/>
      <c r="BV917" s="3"/>
      <c r="BW917" s="31"/>
      <c r="BX917" s="122"/>
      <c r="BY917" s="3"/>
      <c r="CA917" s="122"/>
      <c r="CB917" s="3"/>
      <c r="CD917" s="122"/>
      <c r="CF917" s="32"/>
      <c r="CH917" s="255"/>
      <c r="CI917" s="32"/>
      <c r="CK917" s="434"/>
      <c r="CM917" s="122"/>
      <c r="CN917" s="255"/>
      <c r="CO917" s="255"/>
      <c r="CP917" s="255"/>
      <c r="CQ917" s="739"/>
      <c r="CR917" s="255"/>
      <c r="CS917" s="434"/>
      <c r="CT917" s="255"/>
      <c r="CU917" s="255"/>
      <c r="CV917" s="255"/>
      <c r="CW917" s="10"/>
      <c r="CX917" s="255"/>
      <c r="CY917" s="255"/>
      <c r="CZ917" s="255"/>
      <c r="DA917" s="255"/>
      <c r="DB917" s="255"/>
      <c r="DC917" s="255"/>
      <c r="DD917" s="255"/>
      <c r="DE917" s="255"/>
      <c r="DF917" s="255"/>
      <c r="DG917" s="255"/>
      <c r="DH917" s="255"/>
      <c r="DI917" s="255"/>
      <c r="DJ917" s="255"/>
      <c r="DK917" s="255"/>
      <c r="DL917" s="255"/>
      <c r="DM917" s="255"/>
      <c r="DN917" s="255"/>
      <c r="DO917" s="255"/>
      <c r="DP917" s="255"/>
      <c r="DQ917" s="255"/>
      <c r="DR917" s="255"/>
      <c r="DS917" s="255"/>
      <c r="DT917" s="255"/>
      <c r="DU917" s="255"/>
      <c r="DV917" s="255"/>
      <c r="DW917" s="255"/>
      <c r="DX917" s="255"/>
      <c r="DY917" s="255"/>
      <c r="DZ917" s="255"/>
      <c r="EA917" s="255"/>
      <c r="EB917" s="255"/>
      <c r="EC917" s="255"/>
      <c r="ED917" s="255"/>
      <c r="EE917" s="255"/>
      <c r="EF917" s="255"/>
      <c r="EG917" s="255"/>
      <c r="EH917" s="255"/>
      <c r="EI917" s="255"/>
      <c r="EJ917" s="255"/>
      <c r="EK917" s="255"/>
      <c r="EL917" s="255"/>
      <c r="EM917" s="255"/>
      <c r="EN917" s="255"/>
      <c r="EO917" s="255"/>
      <c r="EP917" s="255"/>
      <c r="EQ917" s="255"/>
      <c r="ER917" s="255"/>
      <c r="ES917" s="255"/>
      <c r="ET917" s="255"/>
      <c r="EU917" s="255"/>
      <c r="EV917" s="255"/>
      <c r="EW917" s="255"/>
      <c r="EX917" s="255"/>
      <c r="EY917" s="255"/>
      <c r="EZ917" s="255"/>
      <c r="FA917" s="255"/>
      <c r="FB917" s="255"/>
      <c r="FC917" s="255"/>
      <c r="FD917" s="255"/>
      <c r="FE917" s="255"/>
      <c r="FF917" s="255"/>
      <c r="FG917" s="255"/>
      <c r="FH917" s="241"/>
      <c r="FI917" s="436"/>
      <c r="FJ917" s="668"/>
      <c r="FK917" s="668"/>
      <c r="FL917" s="668"/>
      <c r="FM917" s="668"/>
      <c r="FN917" s="668"/>
      <c r="FO917" s="668"/>
      <c r="FP917" s="668"/>
      <c r="FQ917" s="668"/>
      <c r="FR917" s="668"/>
      <c r="FS917" s="433"/>
      <c r="FT917" s="433"/>
      <c r="FU917" s="433"/>
      <c r="FV917" s="433"/>
      <c r="FW917" s="433"/>
      <c r="FX917" s="433"/>
      <c r="FY917" s="433"/>
      <c r="FZ917" s="433"/>
      <c r="GA917" s="433"/>
      <c r="GB917" s="433"/>
      <c r="GC917" s="433"/>
      <c r="GD917" s="433"/>
      <c r="GE917" s="433"/>
      <c r="GF917" s="433"/>
      <c r="GG917" s="255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436"/>
      <c r="HJ917" s="65"/>
      <c r="HK917" s="436"/>
      <c r="HL917" s="37"/>
      <c r="HM917" s="65"/>
      <c r="HN917" s="436"/>
      <c r="HO917" s="120"/>
      <c r="HP917" s="3"/>
      <c r="HQ917" s="436"/>
      <c r="HR917" s="8"/>
      <c r="HS917" s="31"/>
      <c r="HT917" s="3"/>
      <c r="HU917" s="3"/>
      <c r="HV917" s="3"/>
      <c r="HX917" s="432"/>
      <c r="HY917" s="27"/>
      <c r="HZ917" s="27"/>
      <c r="IA917" s="27"/>
      <c r="IB917" s="27"/>
      <c r="IC917" s="27"/>
      <c r="ID917" s="27"/>
      <c r="IE917" s="27"/>
      <c r="IF917" s="27"/>
      <c r="IG917" s="432"/>
      <c r="IH917" s="432"/>
      <c r="II917" s="432"/>
      <c r="IJ917" s="432"/>
      <c r="IK917" s="432"/>
      <c r="IL917" s="432"/>
      <c r="IM917" s="432"/>
      <c r="IN917" s="432"/>
      <c r="IO917" s="432"/>
      <c r="IP917" s="432"/>
      <c r="IQ917" s="432"/>
      <c r="IR917" s="432"/>
      <c r="IS917" s="432"/>
      <c r="IT917" s="432"/>
      <c r="IU917" s="432"/>
      <c r="IV917" s="432"/>
      <c r="IW917" s="432"/>
      <c r="IX917" s="432"/>
      <c r="IY917" s="432"/>
      <c r="IZ917" s="432"/>
      <c r="JA917" s="432"/>
      <c r="JB917" s="432"/>
      <c r="JC917" s="432"/>
      <c r="JD917" s="432"/>
      <c r="JE917" s="432"/>
      <c r="JF917" s="432"/>
      <c r="JG917" s="432"/>
      <c r="JH917" s="432"/>
      <c r="JI917" s="432"/>
      <c r="JJ917" s="432"/>
      <c r="JK917" s="432"/>
      <c r="JL917" s="432"/>
      <c r="JM917" s="432"/>
      <c r="JN917" s="432"/>
      <c r="JO917" s="432"/>
      <c r="JP917" s="432"/>
      <c r="JQ917" s="432"/>
      <c r="JR917" s="432"/>
      <c r="JS917" s="432"/>
      <c r="JT917" s="432"/>
      <c r="JU917" s="432"/>
    </row>
    <row r="918" spans="1:281" s="40" customFormat="1" ht="15" hidden="1" customHeight="1" x14ac:dyDescent="0.25">
      <c r="A918" s="432"/>
      <c r="B918" s="31"/>
      <c r="C918" s="31"/>
      <c r="D918" s="3"/>
      <c r="E918" s="31"/>
      <c r="F918" s="3"/>
      <c r="G918" s="122"/>
      <c r="I918" s="31"/>
      <c r="K918" s="9"/>
      <c r="M918" s="3"/>
      <c r="N918" s="41"/>
      <c r="P918" s="31"/>
      <c r="Q918" s="27"/>
      <c r="R918" s="31"/>
      <c r="T918" s="21"/>
      <c r="U918" s="21"/>
      <c r="V918" s="83"/>
      <c r="W918" s="83"/>
      <c r="X918" s="21"/>
      <c r="Y918" s="83"/>
      <c r="Z918" s="83"/>
      <c r="AA918" s="21"/>
      <c r="AB918" s="83"/>
      <c r="AC918" s="83"/>
      <c r="AD918" s="21"/>
      <c r="AE918" s="83"/>
      <c r="AF918" s="83"/>
      <c r="AG918" s="21"/>
      <c r="AH918" s="83"/>
      <c r="AI918" s="83"/>
      <c r="AJ918" s="21"/>
      <c r="AK918" s="83"/>
      <c r="AL918" s="83"/>
      <c r="AM918" s="21"/>
      <c r="AN918" s="83"/>
      <c r="AO918" s="83"/>
      <c r="AP918" s="21"/>
      <c r="AQ918" s="83"/>
      <c r="AR918" s="83"/>
      <c r="AS918" s="21"/>
      <c r="AT918" s="3"/>
      <c r="AU918" s="3"/>
      <c r="AV918" s="31"/>
      <c r="AW918" s="3"/>
      <c r="AX918" s="129"/>
      <c r="AY918" s="90"/>
      <c r="AZ918" s="6"/>
      <c r="BA918" s="10"/>
      <c r="BB918" s="10"/>
      <c r="BC918" s="6"/>
      <c r="BD918" s="10"/>
      <c r="BE918" s="10"/>
      <c r="BF918" s="122"/>
      <c r="BG918" s="10"/>
      <c r="BH918" s="32"/>
      <c r="BI918" s="129"/>
      <c r="BJ918" s="10"/>
      <c r="BK918" s="32"/>
      <c r="BL918" s="129"/>
      <c r="BM918" s="10"/>
      <c r="BN918" s="32"/>
      <c r="BO918" s="122"/>
      <c r="BP918" s="133"/>
      <c r="BQ918" s="12"/>
      <c r="BR918" s="3"/>
      <c r="BS918" s="3"/>
      <c r="BU918" s="122"/>
      <c r="BV918" s="3"/>
      <c r="BW918" s="31"/>
      <c r="BX918" s="122"/>
      <c r="BY918" s="3"/>
      <c r="CA918" s="122"/>
      <c r="CB918" s="3"/>
      <c r="CD918" s="122"/>
      <c r="CF918" s="32"/>
      <c r="CH918" s="255"/>
      <c r="CI918" s="32"/>
      <c r="CK918" s="434"/>
      <c r="CM918" s="122"/>
      <c r="CN918" s="255"/>
      <c r="CO918" s="255"/>
      <c r="CP918" s="255"/>
      <c r="CQ918" s="739"/>
      <c r="CR918" s="255"/>
      <c r="CS918" s="434"/>
      <c r="CT918" s="255"/>
      <c r="CU918" s="255"/>
      <c r="CV918" s="255"/>
      <c r="CW918" s="10"/>
      <c r="CX918" s="255"/>
      <c r="CY918" s="255"/>
      <c r="CZ918" s="255"/>
      <c r="DA918" s="255"/>
      <c r="DB918" s="255"/>
      <c r="DC918" s="255"/>
      <c r="DD918" s="255"/>
      <c r="DE918" s="255"/>
      <c r="DF918" s="255"/>
      <c r="DG918" s="255"/>
      <c r="DH918" s="255"/>
      <c r="DI918" s="255"/>
      <c r="DJ918" s="255"/>
      <c r="DK918" s="255"/>
      <c r="DL918" s="255"/>
      <c r="DM918" s="255"/>
      <c r="DN918" s="255"/>
      <c r="DO918" s="255"/>
      <c r="DP918" s="255"/>
      <c r="DQ918" s="255"/>
      <c r="DR918" s="255"/>
      <c r="DS918" s="255"/>
      <c r="DT918" s="255"/>
      <c r="DU918" s="255"/>
      <c r="DV918" s="255"/>
      <c r="DW918" s="255"/>
      <c r="DX918" s="255"/>
      <c r="DY918" s="255"/>
      <c r="DZ918" s="255"/>
      <c r="EA918" s="255"/>
      <c r="EB918" s="255"/>
      <c r="EC918" s="255"/>
      <c r="ED918" s="255"/>
      <c r="EE918" s="255"/>
      <c r="EF918" s="255"/>
      <c r="EG918" s="255"/>
      <c r="EH918" s="255"/>
      <c r="EI918" s="255"/>
      <c r="EJ918" s="255"/>
      <c r="EK918" s="255"/>
      <c r="EL918" s="255"/>
      <c r="EM918" s="255"/>
      <c r="EN918" s="255"/>
      <c r="EO918" s="255"/>
      <c r="EP918" s="255"/>
      <c r="EQ918" s="255"/>
      <c r="ER918" s="255"/>
      <c r="ES918" s="255"/>
      <c r="ET918" s="255"/>
      <c r="EU918" s="255"/>
      <c r="EV918" s="255"/>
      <c r="EW918" s="255"/>
      <c r="EX918" s="255"/>
      <c r="EY918" s="255"/>
      <c r="EZ918" s="255"/>
      <c r="FA918" s="255"/>
      <c r="FB918" s="255"/>
      <c r="FC918" s="255"/>
      <c r="FD918" s="255"/>
      <c r="FE918" s="255"/>
      <c r="FF918" s="255"/>
      <c r="FG918" s="255"/>
      <c r="FH918" s="241"/>
      <c r="FI918" s="436"/>
      <c r="FJ918" s="668"/>
      <c r="FK918" s="668"/>
      <c r="FL918" s="668"/>
      <c r="FM918" s="668"/>
      <c r="FN918" s="668"/>
      <c r="FO918" s="668"/>
      <c r="FP918" s="668"/>
      <c r="FQ918" s="668"/>
      <c r="FR918" s="668"/>
      <c r="FS918" s="433"/>
      <c r="FT918" s="433"/>
      <c r="FU918" s="433"/>
      <c r="FV918" s="433"/>
      <c r="FW918" s="433"/>
      <c r="FX918" s="433"/>
      <c r="FY918" s="433"/>
      <c r="FZ918" s="433"/>
      <c r="GA918" s="433"/>
      <c r="GB918" s="433"/>
      <c r="GC918" s="433"/>
      <c r="GD918" s="433"/>
      <c r="GE918" s="433"/>
      <c r="GF918" s="433"/>
      <c r="GG918" s="255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436"/>
      <c r="HJ918" s="65"/>
      <c r="HK918" s="436"/>
      <c r="HL918" s="37"/>
      <c r="HM918" s="65"/>
      <c r="HN918" s="436"/>
      <c r="HO918" s="120"/>
      <c r="HP918" s="3"/>
      <c r="HQ918" s="436"/>
      <c r="HR918" s="8"/>
      <c r="HS918" s="31"/>
      <c r="HT918" s="3"/>
      <c r="HU918" s="3"/>
      <c r="HV918" s="3"/>
      <c r="HX918" s="432"/>
      <c r="HY918" s="27"/>
      <c r="HZ918" s="27"/>
      <c r="IA918" s="27"/>
      <c r="IB918" s="27"/>
      <c r="IC918" s="27"/>
      <c r="ID918" s="27"/>
      <c r="IE918" s="27"/>
      <c r="IF918" s="27"/>
      <c r="IG918" s="432"/>
      <c r="IH918" s="432"/>
      <c r="II918" s="432"/>
      <c r="IJ918" s="432"/>
      <c r="IK918" s="432"/>
      <c r="IL918" s="432"/>
      <c r="IM918" s="432"/>
      <c r="IN918" s="432"/>
      <c r="IO918" s="432"/>
      <c r="IP918" s="432"/>
      <c r="IQ918" s="432"/>
      <c r="IR918" s="432"/>
      <c r="IS918" s="432"/>
      <c r="IT918" s="432"/>
      <c r="IU918" s="432"/>
      <c r="IV918" s="432"/>
      <c r="IW918" s="432"/>
      <c r="IX918" s="432"/>
      <c r="IY918" s="432"/>
      <c r="IZ918" s="432"/>
      <c r="JA918" s="432"/>
      <c r="JB918" s="432"/>
      <c r="JC918" s="432"/>
      <c r="JD918" s="432"/>
      <c r="JE918" s="432"/>
      <c r="JF918" s="432"/>
      <c r="JG918" s="432"/>
      <c r="JH918" s="432"/>
      <c r="JI918" s="432"/>
      <c r="JJ918" s="432"/>
      <c r="JK918" s="432"/>
      <c r="JL918" s="432"/>
      <c r="JM918" s="432"/>
      <c r="JN918" s="432"/>
      <c r="JO918" s="432"/>
      <c r="JP918" s="432"/>
      <c r="JQ918" s="432"/>
      <c r="JR918" s="432"/>
      <c r="JS918" s="432"/>
      <c r="JT918" s="432"/>
      <c r="JU918" s="432"/>
    </row>
    <row r="919" spans="1:281" s="40" customFormat="1" ht="15" hidden="1" customHeight="1" x14ac:dyDescent="0.25">
      <c r="A919" s="432"/>
      <c r="B919" s="31"/>
      <c r="C919" s="31"/>
      <c r="D919" s="3"/>
      <c r="E919" s="31"/>
      <c r="F919" s="3"/>
      <c r="G919" s="122"/>
      <c r="I919" s="31"/>
      <c r="K919" s="9"/>
      <c r="M919" s="3"/>
      <c r="N919" s="41"/>
      <c r="P919" s="31"/>
      <c r="Q919" s="27"/>
      <c r="R919" s="31"/>
      <c r="T919" s="21"/>
      <c r="U919" s="21"/>
      <c r="V919" s="83"/>
      <c r="W919" s="83"/>
      <c r="X919" s="21"/>
      <c r="Y919" s="83"/>
      <c r="Z919" s="83"/>
      <c r="AA919" s="21"/>
      <c r="AB919" s="83"/>
      <c r="AC919" s="83"/>
      <c r="AD919" s="21"/>
      <c r="AE919" s="83"/>
      <c r="AF919" s="83"/>
      <c r="AG919" s="21"/>
      <c r="AH919" s="83"/>
      <c r="AI919" s="83"/>
      <c r="AJ919" s="21"/>
      <c r="AK919" s="83"/>
      <c r="AL919" s="83"/>
      <c r="AM919" s="21"/>
      <c r="AN919" s="83"/>
      <c r="AO919" s="83"/>
      <c r="AP919" s="21"/>
      <c r="AQ919" s="83"/>
      <c r="AR919" s="83"/>
      <c r="AS919" s="21"/>
      <c r="AT919" s="3"/>
      <c r="AU919" s="3"/>
      <c r="AV919" s="31"/>
      <c r="AW919" s="3"/>
      <c r="AX919" s="129"/>
      <c r="AY919" s="90"/>
      <c r="AZ919" s="6"/>
      <c r="BA919" s="10"/>
      <c r="BB919" s="10"/>
      <c r="BC919" s="6"/>
      <c r="BD919" s="10"/>
      <c r="BE919" s="10"/>
      <c r="BF919" s="122"/>
      <c r="BG919" s="10"/>
      <c r="BH919" s="32"/>
      <c r="BI919" s="129"/>
      <c r="BJ919" s="10"/>
      <c r="BK919" s="32"/>
      <c r="BL919" s="129"/>
      <c r="BM919" s="10"/>
      <c r="BN919" s="32"/>
      <c r="BO919" s="122"/>
      <c r="BP919" s="133"/>
      <c r="BQ919" s="12"/>
      <c r="BR919" s="3"/>
      <c r="BS919" s="3"/>
      <c r="BU919" s="122"/>
      <c r="BV919" s="3"/>
      <c r="BW919" s="31"/>
      <c r="BX919" s="122"/>
      <c r="BY919" s="3"/>
      <c r="CA919" s="122"/>
      <c r="CB919" s="3"/>
      <c r="CD919" s="122"/>
      <c r="CF919" s="32"/>
      <c r="CH919" s="255"/>
      <c r="CI919" s="32"/>
      <c r="CK919" s="434"/>
      <c r="CM919" s="122"/>
      <c r="CN919" s="255"/>
      <c r="CO919" s="255"/>
      <c r="CP919" s="255"/>
      <c r="CQ919" s="739"/>
      <c r="CR919" s="255"/>
      <c r="CS919" s="434"/>
      <c r="CT919" s="255"/>
      <c r="CU919" s="255"/>
      <c r="CV919" s="255"/>
      <c r="CW919" s="10"/>
      <c r="CX919" s="255"/>
      <c r="CY919" s="255"/>
      <c r="CZ919" s="255"/>
      <c r="DA919" s="255"/>
      <c r="DB919" s="255"/>
      <c r="DC919" s="255"/>
      <c r="DD919" s="255"/>
      <c r="DE919" s="255"/>
      <c r="DF919" s="255"/>
      <c r="DG919" s="255"/>
      <c r="DH919" s="255"/>
      <c r="DI919" s="255"/>
      <c r="DJ919" s="255"/>
      <c r="DK919" s="255"/>
      <c r="DL919" s="255"/>
      <c r="DM919" s="255"/>
      <c r="DN919" s="255"/>
      <c r="DO919" s="255"/>
      <c r="DP919" s="255"/>
      <c r="DQ919" s="255"/>
      <c r="DR919" s="255"/>
      <c r="DS919" s="255"/>
      <c r="DT919" s="255"/>
      <c r="DU919" s="255"/>
      <c r="DV919" s="255"/>
      <c r="DW919" s="255"/>
      <c r="DX919" s="255"/>
      <c r="DY919" s="255"/>
      <c r="DZ919" s="255"/>
      <c r="EA919" s="255"/>
      <c r="EB919" s="255"/>
      <c r="EC919" s="255"/>
      <c r="ED919" s="255"/>
      <c r="EE919" s="255"/>
      <c r="EF919" s="255"/>
      <c r="EG919" s="255"/>
      <c r="EH919" s="255"/>
      <c r="EI919" s="255"/>
      <c r="EJ919" s="255"/>
      <c r="EK919" s="255"/>
      <c r="EL919" s="255"/>
      <c r="EM919" s="255"/>
      <c r="EN919" s="255"/>
      <c r="EO919" s="255"/>
      <c r="EP919" s="255"/>
      <c r="EQ919" s="255"/>
      <c r="ER919" s="255"/>
      <c r="ES919" s="255"/>
      <c r="ET919" s="255"/>
      <c r="EU919" s="255"/>
      <c r="EV919" s="255"/>
      <c r="EW919" s="255"/>
      <c r="EX919" s="255"/>
      <c r="EY919" s="255"/>
      <c r="EZ919" s="255"/>
      <c r="FA919" s="255"/>
      <c r="FB919" s="255"/>
      <c r="FC919" s="255"/>
      <c r="FD919" s="255"/>
      <c r="FE919" s="255"/>
      <c r="FF919" s="255"/>
      <c r="FG919" s="255"/>
      <c r="FH919" s="241"/>
      <c r="FI919" s="436"/>
      <c r="FJ919" s="668"/>
      <c r="FK919" s="668"/>
      <c r="FL919" s="668"/>
      <c r="FM919" s="668"/>
      <c r="FN919" s="668"/>
      <c r="FO919" s="668"/>
      <c r="FP919" s="668"/>
      <c r="FQ919" s="668"/>
      <c r="FR919" s="668"/>
      <c r="FS919" s="433"/>
      <c r="FT919" s="433"/>
      <c r="FU919" s="433"/>
      <c r="FV919" s="433"/>
      <c r="FW919" s="433"/>
      <c r="FX919" s="433"/>
      <c r="FY919" s="433"/>
      <c r="FZ919" s="433"/>
      <c r="GA919" s="433"/>
      <c r="GB919" s="433"/>
      <c r="GC919" s="433"/>
      <c r="GD919" s="433"/>
      <c r="GE919" s="433"/>
      <c r="GF919" s="433"/>
      <c r="GG919" s="255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436"/>
      <c r="HJ919" s="65"/>
      <c r="HK919" s="436"/>
      <c r="HL919" s="37"/>
      <c r="HM919" s="65"/>
      <c r="HN919" s="436"/>
      <c r="HO919" s="120"/>
      <c r="HP919" s="3"/>
      <c r="HQ919" s="436"/>
      <c r="HR919" s="8"/>
      <c r="HS919" s="31"/>
      <c r="HT919" s="3"/>
      <c r="HU919" s="3"/>
      <c r="HV919" s="3"/>
      <c r="HX919" s="432"/>
      <c r="HY919" s="27"/>
      <c r="HZ919" s="27"/>
      <c r="IA919" s="27"/>
      <c r="IB919" s="27"/>
      <c r="IC919" s="27"/>
      <c r="ID919" s="27"/>
      <c r="IE919" s="27"/>
      <c r="IF919" s="27"/>
      <c r="IG919" s="432"/>
      <c r="IH919" s="432"/>
      <c r="II919" s="432"/>
      <c r="IJ919" s="432"/>
      <c r="IK919" s="432"/>
      <c r="IL919" s="432"/>
      <c r="IM919" s="432"/>
      <c r="IN919" s="432"/>
      <c r="IO919" s="432"/>
      <c r="IP919" s="432"/>
      <c r="IQ919" s="432"/>
      <c r="IR919" s="432"/>
      <c r="IS919" s="432"/>
      <c r="IT919" s="432"/>
      <c r="IU919" s="432"/>
      <c r="IV919" s="432"/>
      <c r="IW919" s="432"/>
      <c r="IX919" s="432"/>
      <c r="IY919" s="432"/>
      <c r="IZ919" s="432"/>
      <c r="JA919" s="432"/>
      <c r="JB919" s="432"/>
      <c r="JC919" s="432"/>
      <c r="JD919" s="432"/>
      <c r="JE919" s="432"/>
      <c r="JF919" s="432"/>
      <c r="JG919" s="432"/>
      <c r="JH919" s="432"/>
      <c r="JI919" s="432"/>
      <c r="JJ919" s="432"/>
      <c r="JK919" s="432"/>
      <c r="JL919" s="432"/>
      <c r="JM919" s="432"/>
      <c r="JN919" s="432"/>
      <c r="JO919" s="432"/>
      <c r="JP919" s="432"/>
      <c r="JQ919" s="432"/>
      <c r="JR919" s="432"/>
      <c r="JS919" s="432"/>
      <c r="JT919" s="432"/>
      <c r="JU919" s="432"/>
    </row>
    <row r="920" spans="1:281" s="40" customFormat="1" ht="15" hidden="1" customHeight="1" x14ac:dyDescent="0.25">
      <c r="A920" s="432"/>
      <c r="B920" s="31"/>
      <c r="C920" s="31"/>
      <c r="D920" s="3"/>
      <c r="E920" s="31"/>
      <c r="F920" s="3"/>
      <c r="G920" s="122"/>
      <c r="I920" s="31"/>
      <c r="K920" s="9"/>
      <c r="M920" s="3"/>
      <c r="N920" s="41"/>
      <c r="P920" s="31"/>
      <c r="Q920" s="27"/>
      <c r="R920" s="31"/>
      <c r="T920" s="21"/>
      <c r="U920" s="21"/>
      <c r="V920" s="83"/>
      <c r="W920" s="83"/>
      <c r="X920" s="21"/>
      <c r="Y920" s="83"/>
      <c r="Z920" s="83"/>
      <c r="AA920" s="21"/>
      <c r="AB920" s="83"/>
      <c r="AC920" s="83"/>
      <c r="AD920" s="21"/>
      <c r="AE920" s="83"/>
      <c r="AF920" s="83"/>
      <c r="AG920" s="21"/>
      <c r="AH920" s="83"/>
      <c r="AI920" s="83"/>
      <c r="AJ920" s="21"/>
      <c r="AK920" s="83"/>
      <c r="AL920" s="83"/>
      <c r="AM920" s="21"/>
      <c r="AN920" s="83"/>
      <c r="AO920" s="83"/>
      <c r="AP920" s="21"/>
      <c r="AQ920" s="83"/>
      <c r="AR920" s="83"/>
      <c r="AS920" s="21"/>
      <c r="AT920" s="3"/>
      <c r="AU920" s="3"/>
      <c r="AV920" s="31"/>
      <c r="AW920" s="3"/>
      <c r="AX920" s="129"/>
      <c r="AY920" s="90"/>
      <c r="AZ920" s="6"/>
      <c r="BA920" s="10"/>
      <c r="BB920" s="10"/>
      <c r="BC920" s="6"/>
      <c r="BD920" s="10"/>
      <c r="BE920" s="10"/>
      <c r="BF920" s="122"/>
      <c r="BG920" s="10"/>
      <c r="BH920" s="32"/>
      <c r="BI920" s="129"/>
      <c r="BJ920" s="10"/>
      <c r="BK920" s="32"/>
      <c r="BL920" s="129"/>
      <c r="BM920" s="10"/>
      <c r="BN920" s="32"/>
      <c r="BO920" s="122"/>
      <c r="BP920" s="133"/>
      <c r="BQ920" s="12"/>
      <c r="BR920" s="3"/>
      <c r="BS920" s="3"/>
      <c r="BU920" s="122"/>
      <c r="BV920" s="3"/>
      <c r="BW920" s="31"/>
      <c r="BX920" s="122"/>
      <c r="BY920" s="3"/>
      <c r="CA920" s="122"/>
      <c r="CB920" s="3"/>
      <c r="CD920" s="122"/>
      <c r="CF920" s="32"/>
      <c r="CH920" s="255"/>
      <c r="CI920" s="32"/>
      <c r="CK920" s="434"/>
      <c r="CM920" s="122"/>
      <c r="CN920" s="255"/>
      <c r="CO920" s="255"/>
      <c r="CP920" s="255"/>
      <c r="CQ920" s="739"/>
      <c r="CR920" s="255"/>
      <c r="CS920" s="434"/>
      <c r="CT920" s="255"/>
      <c r="CU920" s="255"/>
      <c r="CV920" s="255"/>
      <c r="CW920" s="10"/>
      <c r="CX920" s="255"/>
      <c r="CY920" s="255"/>
      <c r="CZ920" s="255"/>
      <c r="DA920" s="255"/>
      <c r="DB920" s="255"/>
      <c r="DC920" s="255"/>
      <c r="DD920" s="255"/>
      <c r="DE920" s="255"/>
      <c r="DF920" s="255"/>
      <c r="DG920" s="255"/>
      <c r="DH920" s="255"/>
      <c r="DI920" s="255"/>
      <c r="DJ920" s="255"/>
      <c r="DK920" s="255"/>
      <c r="DL920" s="255"/>
      <c r="DM920" s="255"/>
      <c r="DN920" s="255"/>
      <c r="DO920" s="255"/>
      <c r="DP920" s="255"/>
      <c r="DQ920" s="255"/>
      <c r="DR920" s="255"/>
      <c r="DS920" s="255"/>
      <c r="DT920" s="255"/>
      <c r="DU920" s="255"/>
      <c r="DV920" s="255"/>
      <c r="DW920" s="255"/>
      <c r="DX920" s="255"/>
      <c r="DY920" s="255"/>
      <c r="DZ920" s="255"/>
      <c r="EA920" s="255"/>
      <c r="EB920" s="255"/>
      <c r="EC920" s="255"/>
      <c r="ED920" s="255"/>
      <c r="EE920" s="255"/>
      <c r="EF920" s="255"/>
      <c r="EG920" s="255"/>
      <c r="EH920" s="255"/>
      <c r="EI920" s="255"/>
      <c r="EJ920" s="255"/>
      <c r="EK920" s="255"/>
      <c r="EL920" s="255"/>
      <c r="EM920" s="255"/>
      <c r="EN920" s="255"/>
      <c r="EO920" s="255"/>
      <c r="EP920" s="255"/>
      <c r="EQ920" s="255"/>
      <c r="ER920" s="255"/>
      <c r="ES920" s="255"/>
      <c r="ET920" s="255"/>
      <c r="EU920" s="255"/>
      <c r="EV920" s="255"/>
      <c r="EW920" s="255"/>
      <c r="EX920" s="255"/>
      <c r="EY920" s="255"/>
      <c r="EZ920" s="255"/>
      <c r="FA920" s="255"/>
      <c r="FB920" s="255"/>
      <c r="FC920" s="255"/>
      <c r="FD920" s="255"/>
      <c r="FE920" s="255"/>
      <c r="FF920" s="255"/>
      <c r="FG920" s="255"/>
      <c r="FH920" s="241"/>
      <c r="FI920" s="436"/>
      <c r="FJ920" s="668"/>
      <c r="FK920" s="668"/>
      <c r="FL920" s="668"/>
      <c r="FM920" s="668"/>
      <c r="FN920" s="668"/>
      <c r="FO920" s="668"/>
      <c r="FP920" s="668"/>
      <c r="FQ920" s="668"/>
      <c r="FR920" s="668"/>
      <c r="FS920" s="433"/>
      <c r="FT920" s="433"/>
      <c r="FU920" s="433"/>
      <c r="FV920" s="433"/>
      <c r="FW920" s="433"/>
      <c r="FX920" s="433"/>
      <c r="FY920" s="433"/>
      <c r="FZ920" s="433"/>
      <c r="GA920" s="433"/>
      <c r="GB920" s="433"/>
      <c r="GC920" s="433"/>
      <c r="GD920" s="433"/>
      <c r="GE920" s="433"/>
      <c r="GF920" s="433"/>
      <c r="GG920" s="255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436"/>
      <c r="HJ920" s="65"/>
      <c r="HK920" s="436"/>
      <c r="HL920" s="37"/>
      <c r="HM920" s="65"/>
      <c r="HN920" s="436"/>
      <c r="HO920" s="120"/>
      <c r="HP920" s="3"/>
      <c r="HQ920" s="436"/>
      <c r="HR920" s="8"/>
      <c r="HS920" s="31"/>
      <c r="HT920" s="3"/>
      <c r="HU920" s="3"/>
      <c r="HV920" s="3"/>
      <c r="HX920" s="432"/>
      <c r="HY920" s="27"/>
      <c r="HZ920" s="27"/>
      <c r="IA920" s="27"/>
      <c r="IB920" s="27"/>
      <c r="IC920" s="27"/>
      <c r="ID920" s="27"/>
      <c r="IE920" s="27"/>
      <c r="IF920" s="27"/>
      <c r="IG920" s="432"/>
      <c r="IH920" s="432"/>
      <c r="II920" s="432"/>
      <c r="IJ920" s="432"/>
      <c r="IK920" s="432"/>
      <c r="IL920" s="432"/>
      <c r="IM920" s="432"/>
      <c r="IN920" s="432"/>
      <c r="IO920" s="432"/>
      <c r="IP920" s="432"/>
      <c r="IQ920" s="432"/>
      <c r="IR920" s="432"/>
      <c r="IS920" s="432"/>
      <c r="IT920" s="432"/>
      <c r="IU920" s="432"/>
      <c r="IV920" s="432"/>
      <c r="IW920" s="432"/>
      <c r="IX920" s="432"/>
      <c r="IY920" s="432"/>
      <c r="IZ920" s="432"/>
      <c r="JA920" s="432"/>
      <c r="JB920" s="432"/>
      <c r="JC920" s="432"/>
      <c r="JD920" s="432"/>
      <c r="JE920" s="432"/>
      <c r="JF920" s="432"/>
      <c r="JG920" s="432"/>
      <c r="JH920" s="432"/>
      <c r="JI920" s="432"/>
      <c r="JJ920" s="432"/>
      <c r="JK920" s="432"/>
      <c r="JL920" s="432"/>
      <c r="JM920" s="432"/>
      <c r="JN920" s="432"/>
      <c r="JO920" s="432"/>
      <c r="JP920" s="432"/>
      <c r="JQ920" s="432"/>
      <c r="JR920" s="432"/>
      <c r="JS920" s="432"/>
      <c r="JT920" s="432"/>
      <c r="JU920" s="432"/>
    </row>
    <row r="921" spans="1:281" s="40" customFormat="1" ht="15" hidden="1" customHeight="1" x14ac:dyDescent="0.25">
      <c r="A921" s="432"/>
      <c r="B921" s="31"/>
      <c r="C921" s="31"/>
      <c r="D921" s="3"/>
      <c r="E921" s="31"/>
      <c r="F921" s="3"/>
      <c r="G921" s="122"/>
      <c r="I921" s="31"/>
      <c r="K921" s="9"/>
      <c r="M921" s="3"/>
      <c r="N921" s="41"/>
      <c r="P921" s="31"/>
      <c r="Q921" s="27"/>
      <c r="R921" s="31"/>
      <c r="T921" s="21"/>
      <c r="U921" s="21"/>
      <c r="V921" s="83"/>
      <c r="W921" s="83"/>
      <c r="X921" s="21"/>
      <c r="Y921" s="83"/>
      <c r="Z921" s="83"/>
      <c r="AA921" s="21"/>
      <c r="AB921" s="83"/>
      <c r="AC921" s="83"/>
      <c r="AD921" s="21"/>
      <c r="AE921" s="83"/>
      <c r="AF921" s="83"/>
      <c r="AG921" s="21"/>
      <c r="AH921" s="83"/>
      <c r="AI921" s="83"/>
      <c r="AJ921" s="21"/>
      <c r="AK921" s="83"/>
      <c r="AL921" s="83"/>
      <c r="AM921" s="21"/>
      <c r="AN921" s="83"/>
      <c r="AO921" s="83"/>
      <c r="AP921" s="21"/>
      <c r="AQ921" s="83"/>
      <c r="AR921" s="83"/>
      <c r="AS921" s="21"/>
      <c r="AT921" s="3"/>
      <c r="AU921" s="3"/>
      <c r="AV921" s="31"/>
      <c r="AW921" s="3"/>
      <c r="AX921" s="129"/>
      <c r="AY921" s="90"/>
      <c r="AZ921" s="6"/>
      <c r="BA921" s="10"/>
      <c r="BB921" s="10"/>
      <c r="BC921" s="6"/>
      <c r="BD921" s="10"/>
      <c r="BE921" s="10"/>
      <c r="BF921" s="122"/>
      <c r="BG921" s="10"/>
      <c r="BH921" s="32"/>
      <c r="BI921" s="129"/>
      <c r="BJ921" s="10"/>
      <c r="BK921" s="32"/>
      <c r="BL921" s="129"/>
      <c r="BM921" s="10"/>
      <c r="BN921" s="32"/>
      <c r="BO921" s="122"/>
      <c r="BP921" s="133"/>
      <c r="BQ921" s="12"/>
      <c r="BR921" s="3"/>
      <c r="BS921" s="3"/>
      <c r="BU921" s="122"/>
      <c r="BV921" s="3"/>
      <c r="BW921" s="31"/>
      <c r="BX921" s="122"/>
      <c r="BY921" s="3"/>
      <c r="CA921" s="122"/>
      <c r="CB921" s="3"/>
      <c r="CD921" s="122"/>
      <c r="CF921" s="32"/>
      <c r="CH921" s="255"/>
      <c r="CI921" s="32"/>
      <c r="CK921" s="434"/>
      <c r="CM921" s="122"/>
      <c r="CN921" s="255"/>
      <c r="CO921" s="255"/>
      <c r="CP921" s="255"/>
      <c r="CQ921" s="739"/>
      <c r="CR921" s="255"/>
      <c r="CS921" s="434"/>
      <c r="CT921" s="255"/>
      <c r="CU921" s="255"/>
      <c r="CV921" s="255"/>
      <c r="CW921" s="10"/>
      <c r="CX921" s="255"/>
      <c r="CY921" s="255"/>
      <c r="CZ921" s="255"/>
      <c r="DA921" s="255"/>
      <c r="DB921" s="255"/>
      <c r="DC921" s="255"/>
      <c r="DD921" s="255"/>
      <c r="DE921" s="255"/>
      <c r="DF921" s="255"/>
      <c r="DG921" s="255"/>
      <c r="DH921" s="255"/>
      <c r="DI921" s="255"/>
      <c r="DJ921" s="255"/>
      <c r="DK921" s="255"/>
      <c r="DL921" s="255"/>
      <c r="DM921" s="255"/>
      <c r="DN921" s="255"/>
      <c r="DO921" s="255"/>
      <c r="DP921" s="255"/>
      <c r="DQ921" s="255"/>
      <c r="DR921" s="255"/>
      <c r="DS921" s="255"/>
      <c r="DT921" s="255"/>
      <c r="DU921" s="255"/>
      <c r="DV921" s="255"/>
      <c r="DW921" s="255"/>
      <c r="DX921" s="255"/>
      <c r="DY921" s="255"/>
      <c r="DZ921" s="255"/>
      <c r="EA921" s="255"/>
      <c r="EB921" s="255"/>
      <c r="EC921" s="255"/>
      <c r="ED921" s="255"/>
      <c r="EE921" s="255"/>
      <c r="EF921" s="255"/>
      <c r="EG921" s="255"/>
      <c r="EH921" s="255"/>
      <c r="EI921" s="255"/>
      <c r="EJ921" s="255"/>
      <c r="EK921" s="255"/>
      <c r="EL921" s="255"/>
      <c r="EM921" s="255"/>
      <c r="EN921" s="255"/>
      <c r="EO921" s="255"/>
      <c r="EP921" s="255"/>
      <c r="EQ921" s="255"/>
      <c r="ER921" s="255"/>
      <c r="ES921" s="255"/>
      <c r="ET921" s="255"/>
      <c r="EU921" s="255"/>
      <c r="EV921" s="255"/>
      <c r="EW921" s="255"/>
      <c r="EX921" s="255"/>
      <c r="EY921" s="255"/>
      <c r="EZ921" s="255"/>
      <c r="FA921" s="255"/>
      <c r="FB921" s="255"/>
      <c r="FC921" s="255"/>
      <c r="FD921" s="255"/>
      <c r="FE921" s="255"/>
      <c r="FF921" s="255"/>
      <c r="FG921" s="255"/>
      <c r="FH921" s="241"/>
      <c r="FI921" s="436"/>
      <c r="FJ921" s="668"/>
      <c r="FK921" s="668"/>
      <c r="FL921" s="668"/>
      <c r="FM921" s="668"/>
      <c r="FN921" s="668"/>
      <c r="FO921" s="668"/>
      <c r="FP921" s="668"/>
      <c r="FQ921" s="668"/>
      <c r="FR921" s="668"/>
      <c r="FS921" s="433"/>
      <c r="FT921" s="433"/>
      <c r="FU921" s="433"/>
      <c r="FV921" s="433"/>
      <c r="FW921" s="433"/>
      <c r="FX921" s="433"/>
      <c r="FY921" s="433"/>
      <c r="FZ921" s="433"/>
      <c r="GA921" s="433"/>
      <c r="GB921" s="433"/>
      <c r="GC921" s="433"/>
      <c r="GD921" s="433"/>
      <c r="GE921" s="433"/>
      <c r="GF921" s="433"/>
      <c r="GG921" s="255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436"/>
      <c r="HJ921" s="65"/>
      <c r="HK921" s="436"/>
      <c r="HL921" s="37"/>
      <c r="HM921" s="65"/>
      <c r="HN921" s="436"/>
      <c r="HO921" s="120"/>
      <c r="HP921" s="3"/>
      <c r="HQ921" s="436"/>
      <c r="HR921" s="8"/>
      <c r="HS921" s="31"/>
      <c r="HT921" s="3"/>
      <c r="HU921" s="3"/>
      <c r="HV921" s="3"/>
      <c r="HX921" s="432"/>
      <c r="HY921" s="27"/>
      <c r="HZ921" s="27"/>
      <c r="IA921" s="27"/>
      <c r="IB921" s="27"/>
      <c r="IC921" s="27"/>
      <c r="ID921" s="27"/>
      <c r="IE921" s="27"/>
      <c r="IF921" s="27"/>
      <c r="IG921" s="432"/>
      <c r="IH921" s="432"/>
      <c r="II921" s="432"/>
      <c r="IJ921" s="432"/>
      <c r="IK921" s="432"/>
      <c r="IL921" s="432"/>
      <c r="IM921" s="432"/>
      <c r="IN921" s="432"/>
      <c r="IO921" s="432"/>
      <c r="IP921" s="432"/>
      <c r="IQ921" s="432"/>
      <c r="IR921" s="432"/>
      <c r="IS921" s="432"/>
      <c r="IT921" s="432"/>
      <c r="IU921" s="432"/>
      <c r="IV921" s="432"/>
      <c r="IW921" s="432"/>
      <c r="IX921" s="432"/>
      <c r="IY921" s="432"/>
      <c r="IZ921" s="432"/>
      <c r="JA921" s="432"/>
      <c r="JB921" s="432"/>
      <c r="JC921" s="432"/>
      <c r="JD921" s="432"/>
      <c r="JE921" s="432"/>
      <c r="JF921" s="432"/>
      <c r="JG921" s="432"/>
      <c r="JH921" s="432"/>
      <c r="JI921" s="432"/>
      <c r="JJ921" s="432"/>
      <c r="JK921" s="432"/>
      <c r="JL921" s="432"/>
      <c r="JM921" s="432"/>
      <c r="JN921" s="432"/>
      <c r="JO921" s="432"/>
      <c r="JP921" s="432"/>
      <c r="JQ921" s="432"/>
      <c r="JR921" s="432"/>
      <c r="JS921" s="432"/>
      <c r="JT921" s="432"/>
      <c r="JU921" s="432"/>
    </row>
    <row r="922" spans="1:281" s="40" customFormat="1" ht="15" hidden="1" customHeight="1" x14ac:dyDescent="0.25">
      <c r="A922" s="432"/>
      <c r="B922" s="31"/>
      <c r="C922" s="31"/>
      <c r="D922" s="3"/>
      <c r="E922" s="31"/>
      <c r="F922" s="3"/>
      <c r="G922" s="122"/>
      <c r="I922" s="31"/>
      <c r="K922" s="9"/>
      <c r="M922" s="3"/>
      <c r="N922" s="41"/>
      <c r="P922" s="31"/>
      <c r="Q922" s="27"/>
      <c r="R922" s="31"/>
      <c r="T922" s="21"/>
      <c r="U922" s="21"/>
      <c r="V922" s="83"/>
      <c r="W922" s="83"/>
      <c r="X922" s="21"/>
      <c r="Y922" s="83"/>
      <c r="Z922" s="83"/>
      <c r="AA922" s="21"/>
      <c r="AB922" s="83"/>
      <c r="AC922" s="83"/>
      <c r="AD922" s="21"/>
      <c r="AE922" s="83"/>
      <c r="AF922" s="83"/>
      <c r="AG922" s="21"/>
      <c r="AH922" s="83"/>
      <c r="AI922" s="83"/>
      <c r="AJ922" s="21"/>
      <c r="AK922" s="83"/>
      <c r="AL922" s="83"/>
      <c r="AM922" s="21"/>
      <c r="AN922" s="83"/>
      <c r="AO922" s="83"/>
      <c r="AP922" s="21"/>
      <c r="AQ922" s="83"/>
      <c r="AR922" s="83"/>
      <c r="AS922" s="21"/>
      <c r="AT922" s="3"/>
      <c r="AU922" s="3"/>
      <c r="AV922" s="31"/>
      <c r="AW922" s="3"/>
      <c r="AX922" s="129"/>
      <c r="AY922" s="90"/>
      <c r="AZ922" s="6"/>
      <c r="BA922" s="10"/>
      <c r="BB922" s="10"/>
      <c r="BC922" s="6"/>
      <c r="BD922" s="10"/>
      <c r="BE922" s="10"/>
      <c r="BF922" s="122"/>
      <c r="BG922" s="10"/>
      <c r="BH922" s="32"/>
      <c r="BI922" s="129"/>
      <c r="BJ922" s="10"/>
      <c r="BK922" s="32"/>
      <c r="BL922" s="129"/>
      <c r="BM922" s="10"/>
      <c r="BN922" s="32"/>
      <c r="BO922" s="122"/>
      <c r="BP922" s="133"/>
      <c r="BQ922" s="12"/>
      <c r="BR922" s="3"/>
      <c r="BS922" s="3"/>
      <c r="BU922" s="122"/>
      <c r="BV922" s="3"/>
      <c r="BW922" s="31"/>
      <c r="BX922" s="122"/>
      <c r="BY922" s="3"/>
      <c r="CA922" s="122"/>
      <c r="CB922" s="3"/>
      <c r="CD922" s="122"/>
      <c r="CF922" s="32"/>
      <c r="CH922" s="255"/>
      <c r="CI922" s="32"/>
      <c r="CK922" s="434"/>
      <c r="CM922" s="122"/>
      <c r="CN922" s="255"/>
      <c r="CO922" s="255"/>
      <c r="CP922" s="255"/>
      <c r="CQ922" s="739"/>
      <c r="CR922" s="255"/>
      <c r="CS922" s="434"/>
      <c r="CT922" s="255"/>
      <c r="CU922" s="255"/>
      <c r="CV922" s="255"/>
      <c r="CW922" s="10"/>
      <c r="CX922" s="255"/>
      <c r="CY922" s="255"/>
      <c r="CZ922" s="255"/>
      <c r="DA922" s="255"/>
      <c r="DB922" s="255"/>
      <c r="DC922" s="255"/>
      <c r="DD922" s="255"/>
      <c r="DE922" s="255"/>
      <c r="DF922" s="255"/>
      <c r="DG922" s="255"/>
      <c r="DH922" s="255"/>
      <c r="DI922" s="255"/>
      <c r="DJ922" s="255"/>
      <c r="DK922" s="255"/>
      <c r="DL922" s="255"/>
      <c r="DM922" s="255"/>
      <c r="DN922" s="255"/>
      <c r="DO922" s="255"/>
      <c r="DP922" s="255"/>
      <c r="DQ922" s="255"/>
      <c r="DR922" s="255"/>
      <c r="DS922" s="255"/>
      <c r="DT922" s="255"/>
      <c r="DU922" s="255"/>
      <c r="DV922" s="255"/>
      <c r="DW922" s="255"/>
      <c r="DX922" s="255"/>
      <c r="DY922" s="255"/>
      <c r="DZ922" s="255"/>
      <c r="EA922" s="255"/>
      <c r="EB922" s="255"/>
      <c r="EC922" s="255"/>
      <c r="ED922" s="255"/>
      <c r="EE922" s="255"/>
      <c r="EF922" s="255"/>
      <c r="EG922" s="255"/>
      <c r="EH922" s="255"/>
      <c r="EI922" s="255"/>
      <c r="EJ922" s="255"/>
      <c r="EK922" s="255"/>
      <c r="EL922" s="255"/>
      <c r="EM922" s="255"/>
      <c r="EN922" s="255"/>
      <c r="EO922" s="255"/>
      <c r="EP922" s="255"/>
      <c r="EQ922" s="255"/>
      <c r="ER922" s="255"/>
      <c r="ES922" s="255"/>
      <c r="ET922" s="255"/>
      <c r="EU922" s="255"/>
      <c r="EV922" s="255"/>
      <c r="EW922" s="255"/>
      <c r="EX922" s="255"/>
      <c r="EY922" s="255"/>
      <c r="EZ922" s="255"/>
      <c r="FA922" s="255"/>
      <c r="FB922" s="255"/>
      <c r="FC922" s="255"/>
      <c r="FD922" s="255"/>
      <c r="FE922" s="255"/>
      <c r="FF922" s="255"/>
      <c r="FG922" s="255"/>
      <c r="FH922" s="241"/>
      <c r="FI922" s="436"/>
      <c r="FJ922" s="668"/>
      <c r="FK922" s="668"/>
      <c r="FL922" s="668"/>
      <c r="FM922" s="668"/>
      <c r="FN922" s="668"/>
      <c r="FO922" s="668"/>
      <c r="FP922" s="668"/>
      <c r="FQ922" s="668"/>
      <c r="FR922" s="668"/>
      <c r="FS922" s="433"/>
      <c r="FT922" s="433"/>
      <c r="FU922" s="433"/>
      <c r="FV922" s="433"/>
      <c r="FW922" s="433"/>
      <c r="FX922" s="433"/>
      <c r="FY922" s="433"/>
      <c r="FZ922" s="433"/>
      <c r="GA922" s="433"/>
      <c r="GB922" s="433"/>
      <c r="GC922" s="433"/>
      <c r="GD922" s="433"/>
      <c r="GE922" s="433"/>
      <c r="GF922" s="433"/>
      <c r="GG922" s="255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436"/>
      <c r="HJ922" s="65"/>
      <c r="HK922" s="436"/>
      <c r="HL922" s="37"/>
      <c r="HM922" s="65"/>
      <c r="HN922" s="436"/>
      <c r="HO922" s="120"/>
      <c r="HP922" s="3"/>
      <c r="HQ922" s="436"/>
      <c r="HR922" s="8"/>
      <c r="HS922" s="31"/>
      <c r="HT922" s="3"/>
      <c r="HU922" s="3"/>
      <c r="HV922" s="3"/>
      <c r="HX922" s="432"/>
      <c r="HY922" s="27"/>
      <c r="HZ922" s="27"/>
      <c r="IA922" s="27"/>
      <c r="IB922" s="27"/>
      <c r="IC922" s="27"/>
      <c r="ID922" s="27"/>
      <c r="IE922" s="27"/>
      <c r="IF922" s="27"/>
      <c r="IG922" s="432"/>
      <c r="IH922" s="432"/>
      <c r="II922" s="432"/>
      <c r="IJ922" s="432"/>
      <c r="IK922" s="432"/>
      <c r="IL922" s="432"/>
      <c r="IM922" s="432"/>
      <c r="IN922" s="432"/>
      <c r="IO922" s="432"/>
      <c r="IP922" s="432"/>
      <c r="IQ922" s="432"/>
      <c r="IR922" s="432"/>
      <c r="IS922" s="432"/>
      <c r="IT922" s="432"/>
      <c r="IU922" s="432"/>
      <c r="IV922" s="432"/>
      <c r="IW922" s="432"/>
      <c r="IX922" s="432"/>
      <c r="IY922" s="432"/>
      <c r="IZ922" s="432"/>
      <c r="JA922" s="432"/>
      <c r="JB922" s="432"/>
      <c r="JC922" s="432"/>
      <c r="JD922" s="432"/>
      <c r="JE922" s="432"/>
      <c r="JF922" s="432"/>
      <c r="JG922" s="432"/>
      <c r="JH922" s="432"/>
      <c r="JI922" s="432"/>
      <c r="JJ922" s="432"/>
      <c r="JK922" s="432"/>
      <c r="JL922" s="432"/>
      <c r="JM922" s="432"/>
      <c r="JN922" s="432"/>
      <c r="JO922" s="432"/>
      <c r="JP922" s="432"/>
      <c r="JQ922" s="432"/>
      <c r="JR922" s="432"/>
      <c r="JS922" s="432"/>
      <c r="JT922" s="432"/>
      <c r="JU922" s="432"/>
    </row>
    <row r="923" spans="1:281" s="40" customFormat="1" ht="15" hidden="1" customHeight="1" x14ac:dyDescent="0.25">
      <c r="A923" s="432"/>
      <c r="B923" s="31"/>
      <c r="C923" s="31"/>
      <c r="D923" s="3"/>
      <c r="E923" s="31"/>
      <c r="F923" s="3"/>
      <c r="G923" s="122"/>
      <c r="I923" s="31"/>
      <c r="K923" s="9"/>
      <c r="M923" s="3"/>
      <c r="N923" s="41"/>
      <c r="P923" s="31"/>
      <c r="Q923" s="27"/>
      <c r="R923" s="31"/>
      <c r="T923" s="21"/>
      <c r="U923" s="21"/>
      <c r="V923" s="83"/>
      <c r="W923" s="83"/>
      <c r="X923" s="21"/>
      <c r="Y923" s="83"/>
      <c r="Z923" s="83"/>
      <c r="AA923" s="21"/>
      <c r="AB923" s="83"/>
      <c r="AC923" s="83"/>
      <c r="AD923" s="21"/>
      <c r="AE923" s="83"/>
      <c r="AF923" s="83"/>
      <c r="AG923" s="21"/>
      <c r="AH923" s="83"/>
      <c r="AI923" s="83"/>
      <c r="AJ923" s="21"/>
      <c r="AK923" s="83"/>
      <c r="AL923" s="83"/>
      <c r="AM923" s="21"/>
      <c r="AN923" s="83"/>
      <c r="AO923" s="83"/>
      <c r="AP923" s="21"/>
      <c r="AQ923" s="83"/>
      <c r="AR923" s="83"/>
      <c r="AS923" s="21"/>
      <c r="AT923" s="3"/>
      <c r="AU923" s="3"/>
      <c r="AV923" s="31"/>
      <c r="AW923" s="3"/>
      <c r="AX923" s="129"/>
      <c r="AY923" s="90"/>
      <c r="AZ923" s="6"/>
      <c r="BA923" s="10"/>
      <c r="BB923" s="10"/>
      <c r="BC923" s="6"/>
      <c r="BD923" s="10"/>
      <c r="BE923" s="10"/>
      <c r="BF923" s="122"/>
      <c r="BG923" s="10"/>
      <c r="BH923" s="32"/>
      <c r="BI923" s="129"/>
      <c r="BJ923" s="10"/>
      <c r="BK923" s="32"/>
      <c r="BL923" s="129"/>
      <c r="BM923" s="10"/>
      <c r="BN923" s="32"/>
      <c r="BO923" s="122"/>
      <c r="BP923" s="133"/>
      <c r="BQ923" s="12"/>
      <c r="BR923" s="3"/>
      <c r="BS923" s="3"/>
      <c r="BU923" s="122"/>
      <c r="BV923" s="3"/>
      <c r="BW923" s="31"/>
      <c r="BX923" s="122"/>
      <c r="BY923" s="3"/>
      <c r="CA923" s="122"/>
      <c r="CB923" s="3"/>
      <c r="CD923" s="122"/>
      <c r="CF923" s="32"/>
      <c r="CH923" s="255"/>
      <c r="CI923" s="32"/>
      <c r="CK923" s="434"/>
      <c r="CM923" s="122"/>
      <c r="CN923" s="255"/>
      <c r="CO923" s="255"/>
      <c r="CP923" s="255"/>
      <c r="CQ923" s="739"/>
      <c r="CR923" s="255"/>
      <c r="CS923" s="434"/>
      <c r="CT923" s="255"/>
      <c r="CU923" s="255"/>
      <c r="CV923" s="255"/>
      <c r="CW923" s="10"/>
      <c r="CX923" s="255"/>
      <c r="CY923" s="255"/>
      <c r="CZ923" s="255"/>
      <c r="DA923" s="255"/>
      <c r="DB923" s="255"/>
      <c r="DC923" s="255"/>
      <c r="DD923" s="255"/>
      <c r="DE923" s="255"/>
      <c r="DF923" s="255"/>
      <c r="DG923" s="255"/>
      <c r="DH923" s="255"/>
      <c r="DI923" s="255"/>
      <c r="DJ923" s="255"/>
      <c r="DK923" s="255"/>
      <c r="DL923" s="255"/>
      <c r="DM923" s="255"/>
      <c r="DN923" s="255"/>
      <c r="DO923" s="255"/>
      <c r="DP923" s="255"/>
      <c r="DQ923" s="255"/>
      <c r="DR923" s="255"/>
      <c r="DS923" s="255"/>
      <c r="DT923" s="255"/>
      <c r="DU923" s="255"/>
      <c r="DV923" s="255"/>
      <c r="DW923" s="255"/>
      <c r="DX923" s="255"/>
      <c r="DY923" s="255"/>
      <c r="DZ923" s="255"/>
      <c r="EA923" s="255"/>
      <c r="EB923" s="255"/>
      <c r="EC923" s="255"/>
      <c r="ED923" s="255"/>
      <c r="EE923" s="255"/>
      <c r="EF923" s="255"/>
      <c r="EG923" s="255"/>
      <c r="EH923" s="255"/>
      <c r="EI923" s="255"/>
      <c r="EJ923" s="255"/>
      <c r="EK923" s="255"/>
      <c r="EL923" s="255"/>
      <c r="EM923" s="255"/>
      <c r="EN923" s="255"/>
      <c r="EO923" s="255"/>
      <c r="EP923" s="255"/>
      <c r="EQ923" s="255"/>
      <c r="ER923" s="255"/>
      <c r="ES923" s="255"/>
      <c r="ET923" s="255"/>
      <c r="EU923" s="255"/>
      <c r="EV923" s="255"/>
      <c r="EW923" s="255"/>
      <c r="EX923" s="255"/>
      <c r="EY923" s="255"/>
      <c r="EZ923" s="255"/>
      <c r="FA923" s="255"/>
      <c r="FB923" s="255"/>
      <c r="FC923" s="255"/>
      <c r="FD923" s="255"/>
      <c r="FE923" s="255"/>
      <c r="FF923" s="255"/>
      <c r="FG923" s="255"/>
      <c r="FH923" s="241"/>
      <c r="FI923" s="436"/>
      <c r="FJ923" s="668"/>
      <c r="FK923" s="668"/>
      <c r="FL923" s="668"/>
      <c r="FM923" s="668"/>
      <c r="FN923" s="668"/>
      <c r="FO923" s="668"/>
      <c r="FP923" s="668"/>
      <c r="FQ923" s="668"/>
      <c r="FR923" s="668"/>
      <c r="FS923" s="433"/>
      <c r="FT923" s="433"/>
      <c r="FU923" s="433"/>
      <c r="FV923" s="433"/>
      <c r="FW923" s="433"/>
      <c r="FX923" s="433"/>
      <c r="FY923" s="433"/>
      <c r="FZ923" s="433"/>
      <c r="GA923" s="433"/>
      <c r="GB923" s="433"/>
      <c r="GC923" s="433"/>
      <c r="GD923" s="433"/>
      <c r="GE923" s="433"/>
      <c r="GF923" s="433"/>
      <c r="GG923" s="255"/>
      <c r="GH923" s="65"/>
      <c r="GI923" s="65"/>
      <c r="GJ923" s="65"/>
      <c r="GK923" s="65"/>
      <c r="GL923" s="65"/>
      <c r="GM923" s="65"/>
      <c r="GN923" s="65"/>
      <c r="GO923" s="65"/>
      <c r="GP923" s="65"/>
      <c r="GQ923" s="65"/>
      <c r="GR923" s="65"/>
      <c r="GS923" s="65"/>
      <c r="GT923" s="65"/>
      <c r="GU923" s="65"/>
      <c r="GV923" s="65"/>
      <c r="GW923" s="65"/>
      <c r="GX923" s="65"/>
      <c r="GY923" s="65"/>
      <c r="GZ923" s="65"/>
      <c r="HA923" s="65"/>
      <c r="HB923" s="65"/>
      <c r="HC923" s="65"/>
      <c r="HD923" s="65"/>
      <c r="HE923" s="65"/>
      <c r="HF923" s="65"/>
      <c r="HG923" s="65"/>
      <c r="HH923" s="65"/>
      <c r="HI923" s="436"/>
      <c r="HJ923" s="65"/>
      <c r="HK923" s="436"/>
      <c r="HL923" s="37"/>
      <c r="HM923" s="65"/>
      <c r="HN923" s="436"/>
      <c r="HO923" s="120"/>
      <c r="HP923" s="3"/>
      <c r="HQ923" s="436"/>
      <c r="HR923" s="8"/>
      <c r="HS923" s="31"/>
      <c r="HT923" s="3"/>
      <c r="HU923" s="3"/>
      <c r="HV923" s="3"/>
      <c r="HX923" s="432"/>
      <c r="HY923" s="27"/>
      <c r="HZ923" s="27"/>
      <c r="IA923" s="27"/>
      <c r="IB923" s="27"/>
      <c r="IC923" s="27"/>
      <c r="ID923" s="27"/>
      <c r="IE923" s="27"/>
      <c r="IF923" s="27"/>
      <c r="IG923" s="432"/>
      <c r="IH923" s="432"/>
      <c r="II923" s="432"/>
      <c r="IJ923" s="432"/>
      <c r="IK923" s="432"/>
      <c r="IL923" s="432"/>
      <c r="IM923" s="432"/>
      <c r="IN923" s="432"/>
      <c r="IO923" s="432"/>
      <c r="IP923" s="432"/>
      <c r="IQ923" s="432"/>
      <c r="IR923" s="432"/>
      <c r="IS923" s="432"/>
      <c r="IT923" s="432"/>
      <c r="IU923" s="432"/>
      <c r="IV923" s="432"/>
      <c r="IW923" s="432"/>
      <c r="IX923" s="432"/>
      <c r="IY923" s="432"/>
      <c r="IZ923" s="432"/>
      <c r="JA923" s="432"/>
      <c r="JB923" s="432"/>
      <c r="JC923" s="432"/>
      <c r="JD923" s="432"/>
      <c r="JE923" s="432"/>
      <c r="JF923" s="432"/>
      <c r="JG923" s="432"/>
      <c r="JH923" s="432"/>
      <c r="JI923" s="432"/>
      <c r="JJ923" s="432"/>
      <c r="JK923" s="432"/>
      <c r="JL923" s="432"/>
      <c r="JM923" s="432"/>
      <c r="JN923" s="432"/>
      <c r="JO923" s="432"/>
      <c r="JP923" s="432"/>
      <c r="JQ923" s="432"/>
      <c r="JR923" s="432"/>
      <c r="JS923" s="432"/>
      <c r="JT923" s="432"/>
      <c r="JU923" s="432"/>
    </row>
    <row r="924" spans="1:281" s="40" customFormat="1" ht="15" hidden="1" customHeight="1" x14ac:dyDescent="0.25">
      <c r="A924" s="432"/>
      <c r="B924" s="31"/>
      <c r="C924" s="31"/>
      <c r="D924" s="3"/>
      <c r="E924" s="31"/>
      <c r="F924" s="3"/>
      <c r="G924" s="122"/>
      <c r="I924" s="31"/>
      <c r="K924" s="9"/>
      <c r="M924" s="3"/>
      <c r="N924" s="41"/>
      <c r="P924" s="31"/>
      <c r="Q924" s="27"/>
      <c r="R924" s="31"/>
      <c r="T924" s="21"/>
      <c r="U924" s="21"/>
      <c r="V924" s="83"/>
      <c r="W924" s="83"/>
      <c r="X924" s="21"/>
      <c r="Y924" s="83"/>
      <c r="Z924" s="83"/>
      <c r="AA924" s="21"/>
      <c r="AB924" s="83"/>
      <c r="AC924" s="83"/>
      <c r="AD924" s="21"/>
      <c r="AE924" s="83"/>
      <c r="AF924" s="83"/>
      <c r="AG924" s="21"/>
      <c r="AH924" s="83"/>
      <c r="AI924" s="83"/>
      <c r="AJ924" s="21"/>
      <c r="AK924" s="83"/>
      <c r="AL924" s="83"/>
      <c r="AM924" s="21"/>
      <c r="AN924" s="83"/>
      <c r="AO924" s="83"/>
      <c r="AP924" s="21"/>
      <c r="AQ924" s="83"/>
      <c r="AR924" s="83"/>
      <c r="AS924" s="21"/>
      <c r="AT924" s="3"/>
      <c r="AU924" s="3"/>
      <c r="AV924" s="31"/>
      <c r="AW924" s="3"/>
      <c r="AX924" s="129"/>
      <c r="AY924" s="90"/>
      <c r="AZ924" s="6"/>
      <c r="BA924" s="10"/>
      <c r="BB924" s="10"/>
      <c r="BC924" s="6"/>
      <c r="BD924" s="10"/>
      <c r="BE924" s="10"/>
      <c r="BF924" s="122"/>
      <c r="BG924" s="10"/>
      <c r="BH924" s="32"/>
      <c r="BI924" s="129"/>
      <c r="BJ924" s="10"/>
      <c r="BK924" s="32"/>
      <c r="BL924" s="129"/>
      <c r="BM924" s="10"/>
      <c r="BN924" s="32"/>
      <c r="BO924" s="122"/>
      <c r="BP924" s="133"/>
      <c r="BQ924" s="12"/>
      <c r="BR924" s="3"/>
      <c r="BS924" s="3"/>
      <c r="BU924" s="122"/>
      <c r="BV924" s="3"/>
      <c r="BW924" s="31"/>
      <c r="BX924" s="122"/>
      <c r="BY924" s="3"/>
      <c r="CA924" s="122"/>
      <c r="CB924" s="3"/>
      <c r="CD924" s="122"/>
      <c r="CF924" s="32"/>
      <c r="CH924" s="255"/>
      <c r="CI924" s="32"/>
      <c r="CK924" s="434"/>
      <c r="CM924" s="122"/>
      <c r="CN924" s="255"/>
      <c r="CO924" s="255"/>
      <c r="CP924" s="255"/>
      <c r="CQ924" s="739"/>
      <c r="CR924" s="255"/>
      <c r="CS924" s="434"/>
      <c r="CT924" s="255"/>
      <c r="CU924" s="255"/>
      <c r="CV924" s="255"/>
      <c r="CW924" s="10"/>
      <c r="CX924" s="255"/>
      <c r="CY924" s="255"/>
      <c r="CZ924" s="255"/>
      <c r="DA924" s="255"/>
      <c r="DB924" s="255"/>
      <c r="DC924" s="255"/>
      <c r="DD924" s="255"/>
      <c r="DE924" s="255"/>
      <c r="DF924" s="255"/>
      <c r="DG924" s="255"/>
      <c r="DH924" s="255"/>
      <c r="DI924" s="255"/>
      <c r="DJ924" s="255"/>
      <c r="DK924" s="255"/>
      <c r="DL924" s="255"/>
      <c r="DM924" s="255"/>
      <c r="DN924" s="255"/>
      <c r="DO924" s="255"/>
      <c r="DP924" s="255"/>
      <c r="DQ924" s="255"/>
      <c r="DR924" s="255"/>
      <c r="DS924" s="255"/>
      <c r="DT924" s="255"/>
      <c r="DU924" s="255"/>
      <c r="DV924" s="255"/>
      <c r="DW924" s="255"/>
      <c r="DX924" s="255"/>
      <c r="DY924" s="255"/>
      <c r="DZ924" s="255"/>
      <c r="EA924" s="255"/>
      <c r="EB924" s="255"/>
      <c r="EC924" s="255"/>
      <c r="ED924" s="255"/>
      <c r="EE924" s="255"/>
      <c r="EF924" s="255"/>
      <c r="EG924" s="255"/>
      <c r="EH924" s="255"/>
      <c r="EI924" s="255"/>
      <c r="EJ924" s="255"/>
      <c r="EK924" s="255"/>
      <c r="EL924" s="255"/>
      <c r="EM924" s="255"/>
      <c r="EN924" s="255"/>
      <c r="EO924" s="255"/>
      <c r="EP924" s="255"/>
      <c r="EQ924" s="255"/>
      <c r="ER924" s="255"/>
      <c r="ES924" s="255"/>
      <c r="ET924" s="255"/>
      <c r="EU924" s="255"/>
      <c r="EV924" s="255"/>
      <c r="EW924" s="255"/>
      <c r="EX924" s="255"/>
      <c r="EY924" s="255"/>
      <c r="EZ924" s="255"/>
      <c r="FA924" s="255"/>
      <c r="FB924" s="255"/>
      <c r="FC924" s="255"/>
      <c r="FD924" s="255"/>
      <c r="FE924" s="255"/>
      <c r="FF924" s="255"/>
      <c r="FG924" s="255"/>
      <c r="FH924" s="241"/>
      <c r="FI924" s="436"/>
      <c r="FJ924" s="668"/>
      <c r="FK924" s="668"/>
      <c r="FL924" s="668"/>
      <c r="FM924" s="668"/>
      <c r="FN924" s="668"/>
      <c r="FO924" s="668"/>
      <c r="FP924" s="668"/>
      <c r="FQ924" s="668"/>
      <c r="FR924" s="668"/>
      <c r="FS924" s="433"/>
      <c r="FT924" s="433"/>
      <c r="FU924" s="433"/>
      <c r="FV924" s="433"/>
      <c r="FW924" s="433"/>
      <c r="FX924" s="433"/>
      <c r="FY924" s="433"/>
      <c r="FZ924" s="433"/>
      <c r="GA924" s="433"/>
      <c r="GB924" s="433"/>
      <c r="GC924" s="433"/>
      <c r="GD924" s="433"/>
      <c r="GE924" s="433"/>
      <c r="GF924" s="433"/>
      <c r="GG924" s="255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436"/>
      <c r="HJ924" s="65"/>
      <c r="HK924" s="436"/>
      <c r="HL924" s="37"/>
      <c r="HM924" s="65"/>
      <c r="HN924" s="436"/>
      <c r="HO924" s="120"/>
      <c r="HP924" s="3"/>
      <c r="HQ924" s="436"/>
      <c r="HR924" s="8"/>
      <c r="HS924" s="31"/>
      <c r="HT924" s="3"/>
      <c r="HU924" s="3"/>
      <c r="HV924" s="3"/>
      <c r="HX924" s="432"/>
      <c r="HY924" s="27"/>
      <c r="HZ924" s="27"/>
      <c r="IA924" s="27"/>
      <c r="IB924" s="27"/>
      <c r="IC924" s="27"/>
      <c r="ID924" s="27"/>
      <c r="IE924" s="27"/>
      <c r="IF924" s="27"/>
      <c r="IG924" s="432"/>
      <c r="IH924" s="432"/>
      <c r="II924" s="432"/>
      <c r="IJ924" s="432"/>
      <c r="IK924" s="432"/>
      <c r="IL924" s="432"/>
      <c r="IM924" s="432"/>
      <c r="IN924" s="432"/>
      <c r="IO924" s="432"/>
      <c r="IP924" s="432"/>
      <c r="IQ924" s="432"/>
      <c r="IR924" s="432"/>
      <c r="IS924" s="432"/>
      <c r="IT924" s="432"/>
      <c r="IU924" s="432"/>
      <c r="IV924" s="432"/>
      <c r="IW924" s="432"/>
      <c r="IX924" s="432"/>
      <c r="IY924" s="432"/>
      <c r="IZ924" s="432"/>
      <c r="JA924" s="432"/>
      <c r="JB924" s="432"/>
      <c r="JC924" s="432"/>
      <c r="JD924" s="432"/>
      <c r="JE924" s="432"/>
      <c r="JF924" s="432"/>
      <c r="JG924" s="432"/>
      <c r="JH924" s="432"/>
      <c r="JI924" s="432"/>
      <c r="JJ924" s="432"/>
      <c r="JK924" s="432"/>
      <c r="JL924" s="432"/>
      <c r="JM924" s="432"/>
      <c r="JN924" s="432"/>
      <c r="JO924" s="432"/>
      <c r="JP924" s="432"/>
      <c r="JQ924" s="432"/>
      <c r="JR924" s="432"/>
      <c r="JS924" s="432"/>
      <c r="JT924" s="432"/>
      <c r="JU924" s="432"/>
    </row>
    <row r="925" spans="1:281" s="40" customFormat="1" ht="15" hidden="1" customHeight="1" x14ac:dyDescent="0.25">
      <c r="A925" s="432"/>
      <c r="B925" s="31"/>
      <c r="C925" s="31"/>
      <c r="D925" s="3"/>
      <c r="E925" s="31"/>
      <c r="F925" s="3"/>
      <c r="G925" s="122"/>
      <c r="I925" s="31"/>
      <c r="K925" s="9"/>
      <c r="M925" s="3"/>
      <c r="N925" s="41"/>
      <c r="P925" s="31"/>
      <c r="Q925" s="27"/>
      <c r="R925" s="31"/>
      <c r="T925" s="21"/>
      <c r="U925" s="21"/>
      <c r="V925" s="83"/>
      <c r="W925" s="83"/>
      <c r="X925" s="21"/>
      <c r="Y925" s="83"/>
      <c r="Z925" s="83"/>
      <c r="AA925" s="21"/>
      <c r="AB925" s="83"/>
      <c r="AC925" s="83"/>
      <c r="AD925" s="21"/>
      <c r="AE925" s="83"/>
      <c r="AF925" s="83"/>
      <c r="AG925" s="21"/>
      <c r="AH925" s="83"/>
      <c r="AI925" s="83"/>
      <c r="AJ925" s="21"/>
      <c r="AK925" s="83"/>
      <c r="AL925" s="83"/>
      <c r="AM925" s="21"/>
      <c r="AN925" s="83"/>
      <c r="AO925" s="83"/>
      <c r="AP925" s="21"/>
      <c r="AQ925" s="83"/>
      <c r="AR925" s="83"/>
      <c r="AS925" s="21"/>
      <c r="AT925" s="3"/>
      <c r="AU925" s="3"/>
      <c r="AV925" s="31"/>
      <c r="AW925" s="3"/>
      <c r="AX925" s="129"/>
      <c r="AY925" s="90"/>
      <c r="AZ925" s="6"/>
      <c r="BA925" s="10"/>
      <c r="BB925" s="10"/>
      <c r="BC925" s="6"/>
      <c r="BD925" s="10"/>
      <c r="BE925" s="10"/>
      <c r="BF925" s="122"/>
      <c r="BG925" s="10"/>
      <c r="BH925" s="32"/>
      <c r="BI925" s="129"/>
      <c r="BJ925" s="10"/>
      <c r="BK925" s="32"/>
      <c r="BL925" s="129"/>
      <c r="BM925" s="10"/>
      <c r="BN925" s="32"/>
      <c r="BO925" s="122"/>
      <c r="BP925" s="133"/>
      <c r="BQ925" s="12"/>
      <c r="BR925" s="3"/>
      <c r="BS925" s="3"/>
      <c r="BU925" s="122"/>
      <c r="BV925" s="3"/>
      <c r="BW925" s="31"/>
      <c r="BX925" s="122"/>
      <c r="BY925" s="3"/>
      <c r="CA925" s="122"/>
      <c r="CB925" s="3"/>
      <c r="CD925" s="122"/>
      <c r="CF925" s="32"/>
      <c r="CH925" s="255"/>
      <c r="CI925" s="32"/>
      <c r="CK925" s="434"/>
      <c r="CM925" s="122"/>
      <c r="CN925" s="255"/>
      <c r="CO925" s="255"/>
      <c r="CP925" s="255"/>
      <c r="CQ925" s="739"/>
      <c r="CR925" s="255"/>
      <c r="CS925" s="434"/>
      <c r="CT925" s="255"/>
      <c r="CU925" s="255"/>
      <c r="CV925" s="255"/>
      <c r="CW925" s="10"/>
      <c r="CX925" s="255"/>
      <c r="CY925" s="255"/>
      <c r="CZ925" s="255"/>
      <c r="DA925" s="255"/>
      <c r="DB925" s="255"/>
      <c r="DC925" s="255"/>
      <c r="DD925" s="255"/>
      <c r="DE925" s="255"/>
      <c r="DF925" s="255"/>
      <c r="DG925" s="255"/>
      <c r="DH925" s="255"/>
      <c r="DI925" s="255"/>
      <c r="DJ925" s="255"/>
      <c r="DK925" s="255"/>
      <c r="DL925" s="255"/>
      <c r="DM925" s="255"/>
      <c r="DN925" s="255"/>
      <c r="DO925" s="255"/>
      <c r="DP925" s="255"/>
      <c r="DQ925" s="255"/>
      <c r="DR925" s="255"/>
      <c r="DS925" s="255"/>
      <c r="DT925" s="255"/>
      <c r="DU925" s="255"/>
      <c r="DV925" s="255"/>
      <c r="DW925" s="255"/>
      <c r="DX925" s="255"/>
      <c r="DY925" s="255"/>
      <c r="DZ925" s="255"/>
      <c r="EA925" s="255"/>
      <c r="EB925" s="255"/>
      <c r="EC925" s="255"/>
      <c r="ED925" s="255"/>
      <c r="EE925" s="255"/>
      <c r="EF925" s="255"/>
      <c r="EG925" s="255"/>
      <c r="EH925" s="255"/>
      <c r="EI925" s="255"/>
      <c r="EJ925" s="255"/>
      <c r="EK925" s="255"/>
      <c r="EL925" s="255"/>
      <c r="EM925" s="255"/>
      <c r="EN925" s="255"/>
      <c r="EO925" s="255"/>
      <c r="EP925" s="255"/>
      <c r="EQ925" s="255"/>
      <c r="ER925" s="255"/>
      <c r="ES925" s="255"/>
      <c r="ET925" s="255"/>
      <c r="EU925" s="255"/>
      <c r="EV925" s="255"/>
      <c r="EW925" s="255"/>
      <c r="EX925" s="255"/>
      <c r="EY925" s="255"/>
      <c r="EZ925" s="255"/>
      <c r="FA925" s="255"/>
      <c r="FB925" s="255"/>
      <c r="FC925" s="255"/>
      <c r="FD925" s="255"/>
      <c r="FE925" s="255"/>
      <c r="FF925" s="255"/>
      <c r="FG925" s="255"/>
      <c r="FH925" s="241"/>
      <c r="FI925" s="436"/>
      <c r="FJ925" s="668"/>
      <c r="FK925" s="668"/>
      <c r="FL925" s="668"/>
      <c r="FM925" s="668"/>
      <c r="FN925" s="668"/>
      <c r="FO925" s="668"/>
      <c r="FP925" s="668"/>
      <c r="FQ925" s="668"/>
      <c r="FR925" s="668"/>
      <c r="FS925" s="433"/>
      <c r="FT925" s="433"/>
      <c r="FU925" s="433"/>
      <c r="FV925" s="433"/>
      <c r="FW925" s="433"/>
      <c r="FX925" s="433"/>
      <c r="FY925" s="433"/>
      <c r="FZ925" s="433"/>
      <c r="GA925" s="433"/>
      <c r="GB925" s="433"/>
      <c r="GC925" s="433"/>
      <c r="GD925" s="433"/>
      <c r="GE925" s="433"/>
      <c r="GF925" s="433"/>
      <c r="GG925" s="255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436"/>
      <c r="HJ925" s="65"/>
      <c r="HK925" s="436"/>
      <c r="HL925" s="37"/>
      <c r="HM925" s="65"/>
      <c r="HN925" s="436"/>
      <c r="HO925" s="120"/>
      <c r="HP925" s="3"/>
      <c r="HQ925" s="436"/>
      <c r="HR925" s="8"/>
      <c r="HS925" s="31"/>
      <c r="HT925" s="3"/>
      <c r="HU925" s="3"/>
      <c r="HV925" s="3"/>
      <c r="HX925" s="432"/>
      <c r="HY925" s="27"/>
      <c r="HZ925" s="27"/>
      <c r="IA925" s="27"/>
      <c r="IB925" s="27"/>
      <c r="IC925" s="27"/>
      <c r="ID925" s="27"/>
      <c r="IE925" s="27"/>
      <c r="IF925" s="27"/>
      <c r="IG925" s="432"/>
      <c r="IH925" s="432"/>
      <c r="II925" s="432"/>
      <c r="IJ925" s="432"/>
      <c r="IK925" s="432"/>
      <c r="IL925" s="432"/>
      <c r="IM925" s="432"/>
      <c r="IN925" s="432"/>
      <c r="IO925" s="432"/>
      <c r="IP925" s="432"/>
      <c r="IQ925" s="432"/>
      <c r="IR925" s="432"/>
      <c r="IS925" s="432"/>
      <c r="IT925" s="432"/>
      <c r="IU925" s="432"/>
      <c r="IV925" s="432"/>
      <c r="IW925" s="432"/>
      <c r="IX925" s="432"/>
      <c r="IY925" s="432"/>
      <c r="IZ925" s="432"/>
      <c r="JA925" s="432"/>
      <c r="JB925" s="432"/>
      <c r="JC925" s="432"/>
      <c r="JD925" s="432"/>
      <c r="JE925" s="432"/>
      <c r="JF925" s="432"/>
      <c r="JG925" s="432"/>
      <c r="JH925" s="432"/>
      <c r="JI925" s="432"/>
      <c r="JJ925" s="432"/>
      <c r="JK925" s="432"/>
      <c r="JL925" s="432"/>
      <c r="JM925" s="432"/>
      <c r="JN925" s="432"/>
      <c r="JO925" s="432"/>
      <c r="JP925" s="432"/>
      <c r="JQ925" s="432"/>
      <c r="JR925" s="432"/>
      <c r="JS925" s="432"/>
      <c r="JT925" s="432"/>
      <c r="JU925" s="432"/>
    </row>
    <row r="926" spans="1:281" s="40" customFormat="1" ht="15" hidden="1" customHeight="1" x14ac:dyDescent="0.25">
      <c r="A926" s="432"/>
      <c r="B926" s="31"/>
      <c r="C926" s="31"/>
      <c r="D926" s="3"/>
      <c r="E926" s="31"/>
      <c r="F926" s="3"/>
      <c r="G926" s="122"/>
      <c r="I926" s="31"/>
      <c r="K926" s="9"/>
      <c r="M926" s="3"/>
      <c r="N926" s="41"/>
      <c r="P926" s="31"/>
      <c r="Q926" s="27"/>
      <c r="R926" s="31"/>
      <c r="T926" s="21"/>
      <c r="U926" s="21"/>
      <c r="V926" s="83"/>
      <c r="W926" s="83"/>
      <c r="X926" s="21"/>
      <c r="Y926" s="83"/>
      <c r="Z926" s="83"/>
      <c r="AA926" s="21"/>
      <c r="AB926" s="83"/>
      <c r="AC926" s="83"/>
      <c r="AD926" s="21"/>
      <c r="AE926" s="83"/>
      <c r="AF926" s="83"/>
      <c r="AG926" s="21"/>
      <c r="AH926" s="83"/>
      <c r="AI926" s="83"/>
      <c r="AJ926" s="21"/>
      <c r="AK926" s="83"/>
      <c r="AL926" s="83"/>
      <c r="AM926" s="21"/>
      <c r="AN926" s="83"/>
      <c r="AO926" s="83"/>
      <c r="AP926" s="21"/>
      <c r="AQ926" s="83"/>
      <c r="AR926" s="83"/>
      <c r="AS926" s="21"/>
      <c r="AT926" s="3"/>
      <c r="AU926" s="3"/>
      <c r="AV926" s="31"/>
      <c r="AW926" s="3"/>
      <c r="AX926" s="129"/>
      <c r="AY926" s="90"/>
      <c r="AZ926" s="6"/>
      <c r="BA926" s="10"/>
      <c r="BB926" s="10"/>
      <c r="BC926" s="6"/>
      <c r="BD926" s="10"/>
      <c r="BE926" s="10"/>
      <c r="BF926" s="122"/>
      <c r="BG926" s="10"/>
      <c r="BH926" s="32"/>
      <c r="BI926" s="129"/>
      <c r="BJ926" s="10"/>
      <c r="BK926" s="32"/>
      <c r="BL926" s="129"/>
      <c r="BM926" s="10"/>
      <c r="BN926" s="32"/>
      <c r="BO926" s="122"/>
      <c r="BP926" s="133"/>
      <c r="BQ926" s="12"/>
      <c r="BR926" s="3"/>
      <c r="BS926" s="3"/>
      <c r="BU926" s="122"/>
      <c r="BV926" s="3"/>
      <c r="BW926" s="31"/>
      <c r="BX926" s="122"/>
      <c r="BY926" s="3"/>
      <c r="CA926" s="122"/>
      <c r="CB926" s="3"/>
      <c r="CD926" s="122"/>
      <c r="CF926" s="32"/>
      <c r="CH926" s="255"/>
      <c r="CI926" s="32"/>
      <c r="CK926" s="434"/>
      <c r="CM926" s="122"/>
      <c r="CN926" s="255"/>
      <c r="CO926" s="255"/>
      <c r="CP926" s="255"/>
      <c r="CQ926" s="739"/>
      <c r="CR926" s="255"/>
      <c r="CS926" s="434"/>
      <c r="CT926" s="255"/>
      <c r="CU926" s="255"/>
      <c r="CV926" s="255"/>
      <c r="CW926" s="10"/>
      <c r="CX926" s="255"/>
      <c r="CY926" s="255"/>
      <c r="CZ926" s="255"/>
      <c r="DA926" s="255"/>
      <c r="DB926" s="255"/>
      <c r="DC926" s="255"/>
      <c r="DD926" s="255"/>
      <c r="DE926" s="255"/>
      <c r="DF926" s="255"/>
      <c r="DG926" s="255"/>
      <c r="DH926" s="255"/>
      <c r="DI926" s="255"/>
      <c r="DJ926" s="255"/>
      <c r="DK926" s="255"/>
      <c r="DL926" s="255"/>
      <c r="DM926" s="255"/>
      <c r="DN926" s="255"/>
      <c r="DO926" s="255"/>
      <c r="DP926" s="255"/>
      <c r="DQ926" s="255"/>
      <c r="DR926" s="255"/>
      <c r="DS926" s="255"/>
      <c r="DT926" s="255"/>
      <c r="DU926" s="255"/>
      <c r="DV926" s="255"/>
      <c r="DW926" s="255"/>
      <c r="DX926" s="255"/>
      <c r="DY926" s="255"/>
      <c r="DZ926" s="255"/>
      <c r="EA926" s="255"/>
      <c r="EB926" s="255"/>
      <c r="EC926" s="255"/>
      <c r="ED926" s="255"/>
      <c r="EE926" s="255"/>
      <c r="EF926" s="255"/>
      <c r="EG926" s="255"/>
      <c r="EH926" s="255"/>
      <c r="EI926" s="255"/>
      <c r="EJ926" s="255"/>
      <c r="EK926" s="255"/>
      <c r="EL926" s="255"/>
      <c r="EM926" s="255"/>
      <c r="EN926" s="255"/>
      <c r="EO926" s="255"/>
      <c r="EP926" s="255"/>
      <c r="EQ926" s="255"/>
      <c r="ER926" s="255"/>
      <c r="ES926" s="255"/>
      <c r="ET926" s="255"/>
      <c r="EU926" s="255"/>
      <c r="EV926" s="255"/>
      <c r="EW926" s="255"/>
      <c r="EX926" s="255"/>
      <c r="EY926" s="255"/>
      <c r="EZ926" s="255"/>
      <c r="FA926" s="255"/>
      <c r="FB926" s="255"/>
      <c r="FC926" s="255"/>
      <c r="FD926" s="255"/>
      <c r="FE926" s="255"/>
      <c r="FF926" s="255"/>
      <c r="FG926" s="255"/>
      <c r="FH926" s="241"/>
      <c r="FI926" s="436"/>
      <c r="FJ926" s="668"/>
      <c r="FK926" s="668"/>
      <c r="FL926" s="668"/>
      <c r="FM926" s="668"/>
      <c r="FN926" s="668"/>
      <c r="FO926" s="668"/>
      <c r="FP926" s="668"/>
      <c r="FQ926" s="668"/>
      <c r="FR926" s="668"/>
      <c r="FS926" s="433"/>
      <c r="FT926" s="433"/>
      <c r="FU926" s="433"/>
      <c r="FV926" s="433"/>
      <c r="FW926" s="433"/>
      <c r="FX926" s="433"/>
      <c r="FY926" s="433"/>
      <c r="FZ926" s="433"/>
      <c r="GA926" s="433"/>
      <c r="GB926" s="433"/>
      <c r="GC926" s="433"/>
      <c r="GD926" s="433"/>
      <c r="GE926" s="433"/>
      <c r="GF926" s="433"/>
      <c r="GG926" s="255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436"/>
      <c r="HJ926" s="65"/>
      <c r="HK926" s="436"/>
      <c r="HL926" s="37"/>
      <c r="HM926" s="65"/>
      <c r="HN926" s="436"/>
      <c r="HO926" s="120"/>
      <c r="HP926" s="3"/>
      <c r="HQ926" s="436"/>
      <c r="HR926" s="8"/>
      <c r="HS926" s="31"/>
      <c r="HT926" s="3"/>
      <c r="HU926" s="3"/>
      <c r="HV926" s="3"/>
      <c r="HX926" s="432"/>
      <c r="HY926" s="27"/>
      <c r="HZ926" s="27"/>
      <c r="IA926" s="27"/>
      <c r="IB926" s="27"/>
      <c r="IC926" s="27"/>
      <c r="ID926" s="27"/>
      <c r="IE926" s="27"/>
      <c r="IF926" s="27"/>
      <c r="IG926" s="432"/>
      <c r="IH926" s="432"/>
      <c r="II926" s="432"/>
      <c r="IJ926" s="432"/>
      <c r="IK926" s="432"/>
      <c r="IL926" s="432"/>
      <c r="IM926" s="432"/>
      <c r="IN926" s="432"/>
      <c r="IO926" s="432"/>
      <c r="IP926" s="432"/>
      <c r="IQ926" s="432"/>
      <c r="IR926" s="432"/>
      <c r="IS926" s="432"/>
      <c r="IT926" s="432"/>
      <c r="IU926" s="432"/>
      <c r="IV926" s="432"/>
      <c r="IW926" s="432"/>
      <c r="IX926" s="432"/>
      <c r="IY926" s="432"/>
      <c r="IZ926" s="432"/>
      <c r="JA926" s="432"/>
      <c r="JB926" s="432"/>
      <c r="JC926" s="432"/>
      <c r="JD926" s="432"/>
      <c r="JE926" s="432"/>
      <c r="JF926" s="432"/>
      <c r="JG926" s="432"/>
      <c r="JH926" s="432"/>
      <c r="JI926" s="432"/>
      <c r="JJ926" s="432"/>
      <c r="JK926" s="432"/>
      <c r="JL926" s="432"/>
      <c r="JM926" s="432"/>
      <c r="JN926" s="432"/>
      <c r="JO926" s="432"/>
      <c r="JP926" s="432"/>
      <c r="JQ926" s="432"/>
      <c r="JR926" s="432"/>
      <c r="JS926" s="432"/>
      <c r="JT926" s="432"/>
      <c r="JU926" s="432"/>
    </row>
    <row r="927" spans="1:281" s="40" customFormat="1" ht="15" hidden="1" customHeight="1" x14ac:dyDescent="0.25">
      <c r="A927" s="432"/>
      <c r="B927" s="31"/>
      <c r="C927" s="31"/>
      <c r="D927" s="3"/>
      <c r="E927" s="31"/>
      <c r="F927" s="3"/>
      <c r="G927" s="122"/>
      <c r="I927" s="31"/>
      <c r="K927" s="9"/>
      <c r="M927" s="3"/>
      <c r="N927" s="41"/>
      <c r="P927" s="31"/>
      <c r="Q927" s="27"/>
      <c r="R927" s="31"/>
      <c r="T927" s="21"/>
      <c r="U927" s="21"/>
      <c r="V927" s="83"/>
      <c r="W927" s="83"/>
      <c r="X927" s="21"/>
      <c r="Y927" s="83"/>
      <c r="Z927" s="83"/>
      <c r="AA927" s="21"/>
      <c r="AB927" s="83"/>
      <c r="AC927" s="83"/>
      <c r="AD927" s="21"/>
      <c r="AE927" s="83"/>
      <c r="AF927" s="83"/>
      <c r="AG927" s="21"/>
      <c r="AH927" s="83"/>
      <c r="AI927" s="83"/>
      <c r="AJ927" s="21"/>
      <c r="AK927" s="83"/>
      <c r="AL927" s="83"/>
      <c r="AM927" s="21"/>
      <c r="AN927" s="83"/>
      <c r="AO927" s="83"/>
      <c r="AP927" s="21"/>
      <c r="AQ927" s="83"/>
      <c r="AR927" s="83"/>
      <c r="AS927" s="21"/>
      <c r="AT927" s="3"/>
      <c r="AU927" s="3"/>
      <c r="AV927" s="31"/>
      <c r="AW927" s="3"/>
      <c r="AX927" s="129"/>
      <c r="AY927" s="90"/>
      <c r="AZ927" s="6"/>
      <c r="BA927" s="10"/>
      <c r="BB927" s="10"/>
      <c r="BC927" s="6"/>
      <c r="BD927" s="10"/>
      <c r="BE927" s="10"/>
      <c r="BF927" s="122"/>
      <c r="BG927" s="10"/>
      <c r="BH927" s="32"/>
      <c r="BI927" s="129"/>
      <c r="BJ927" s="10"/>
      <c r="BK927" s="32"/>
      <c r="BL927" s="129"/>
      <c r="BM927" s="10"/>
      <c r="BN927" s="32"/>
      <c r="BO927" s="122"/>
      <c r="BP927" s="133"/>
      <c r="BQ927" s="12"/>
      <c r="BR927" s="3"/>
      <c r="BS927" s="3"/>
      <c r="BU927" s="122"/>
      <c r="BV927" s="3"/>
      <c r="BW927" s="31"/>
      <c r="BX927" s="122"/>
      <c r="BY927" s="3"/>
      <c r="CA927" s="122"/>
      <c r="CB927" s="3"/>
      <c r="CD927" s="122"/>
      <c r="CF927" s="32"/>
      <c r="CH927" s="255"/>
      <c r="CI927" s="32"/>
      <c r="CK927" s="434"/>
      <c r="CM927" s="122"/>
      <c r="CN927" s="255"/>
      <c r="CO927" s="255"/>
      <c r="CP927" s="255"/>
      <c r="CQ927" s="739"/>
      <c r="CR927" s="255"/>
      <c r="CS927" s="434"/>
      <c r="CT927" s="255"/>
      <c r="CU927" s="255"/>
      <c r="CV927" s="255"/>
      <c r="CW927" s="10"/>
      <c r="CX927" s="255"/>
      <c r="CY927" s="255"/>
      <c r="CZ927" s="255"/>
      <c r="DA927" s="255"/>
      <c r="DB927" s="255"/>
      <c r="DC927" s="255"/>
      <c r="DD927" s="255"/>
      <c r="DE927" s="255"/>
      <c r="DF927" s="255"/>
      <c r="DG927" s="255"/>
      <c r="DH927" s="255"/>
      <c r="DI927" s="255"/>
      <c r="DJ927" s="255"/>
      <c r="DK927" s="255"/>
      <c r="DL927" s="255"/>
      <c r="DM927" s="255"/>
      <c r="DN927" s="255"/>
      <c r="DO927" s="255"/>
      <c r="DP927" s="255"/>
      <c r="DQ927" s="255"/>
      <c r="DR927" s="255"/>
      <c r="DS927" s="255"/>
      <c r="DT927" s="255"/>
      <c r="DU927" s="255"/>
      <c r="DV927" s="255"/>
      <c r="DW927" s="255"/>
      <c r="DX927" s="255"/>
      <c r="DY927" s="255"/>
      <c r="DZ927" s="255"/>
      <c r="EA927" s="255"/>
      <c r="EB927" s="255"/>
      <c r="EC927" s="255"/>
      <c r="ED927" s="255"/>
      <c r="EE927" s="255"/>
      <c r="EF927" s="255"/>
      <c r="EG927" s="255"/>
      <c r="EH927" s="255"/>
      <c r="EI927" s="255"/>
      <c r="EJ927" s="255"/>
      <c r="EK927" s="255"/>
      <c r="EL927" s="255"/>
      <c r="EM927" s="255"/>
      <c r="EN927" s="255"/>
      <c r="EO927" s="255"/>
      <c r="EP927" s="255"/>
      <c r="EQ927" s="255"/>
      <c r="ER927" s="255"/>
      <c r="ES927" s="255"/>
      <c r="ET927" s="255"/>
      <c r="EU927" s="255"/>
      <c r="EV927" s="255"/>
      <c r="EW927" s="255"/>
      <c r="EX927" s="255"/>
      <c r="EY927" s="255"/>
      <c r="EZ927" s="255"/>
      <c r="FA927" s="255"/>
      <c r="FB927" s="255"/>
      <c r="FC927" s="255"/>
      <c r="FD927" s="255"/>
      <c r="FE927" s="255"/>
      <c r="FF927" s="255"/>
      <c r="FG927" s="255"/>
      <c r="FH927" s="241"/>
      <c r="FI927" s="436"/>
      <c r="FJ927" s="668"/>
      <c r="FK927" s="668"/>
      <c r="FL927" s="668"/>
      <c r="FM927" s="668"/>
      <c r="FN927" s="668"/>
      <c r="FO927" s="668"/>
      <c r="FP927" s="668"/>
      <c r="FQ927" s="668"/>
      <c r="FR927" s="668"/>
      <c r="FS927" s="433"/>
      <c r="FT927" s="433"/>
      <c r="FU927" s="433"/>
      <c r="FV927" s="433"/>
      <c r="FW927" s="433"/>
      <c r="FX927" s="433"/>
      <c r="FY927" s="433"/>
      <c r="FZ927" s="433"/>
      <c r="GA927" s="433"/>
      <c r="GB927" s="433"/>
      <c r="GC927" s="433"/>
      <c r="GD927" s="433"/>
      <c r="GE927" s="433"/>
      <c r="GF927" s="433"/>
      <c r="GG927" s="255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436"/>
      <c r="HJ927" s="65"/>
      <c r="HK927" s="436"/>
      <c r="HL927" s="37"/>
      <c r="HM927" s="65"/>
      <c r="HN927" s="436"/>
      <c r="HO927" s="120"/>
      <c r="HP927" s="3"/>
      <c r="HQ927" s="436"/>
      <c r="HR927" s="8"/>
      <c r="HS927" s="31"/>
      <c r="HT927" s="3"/>
      <c r="HU927" s="3"/>
      <c r="HV927" s="3"/>
      <c r="HX927" s="432"/>
      <c r="HY927" s="27"/>
      <c r="HZ927" s="27"/>
      <c r="IA927" s="27"/>
      <c r="IB927" s="27"/>
      <c r="IC927" s="27"/>
      <c r="ID927" s="27"/>
      <c r="IE927" s="27"/>
      <c r="IF927" s="27"/>
      <c r="IG927" s="432"/>
      <c r="IH927" s="432"/>
      <c r="II927" s="432"/>
      <c r="IJ927" s="432"/>
      <c r="IK927" s="432"/>
      <c r="IL927" s="432"/>
      <c r="IM927" s="432"/>
      <c r="IN927" s="432"/>
      <c r="IO927" s="432"/>
      <c r="IP927" s="432"/>
      <c r="IQ927" s="432"/>
      <c r="IR927" s="432"/>
      <c r="IS927" s="432"/>
      <c r="IT927" s="432"/>
      <c r="IU927" s="432"/>
      <c r="IV927" s="432"/>
      <c r="IW927" s="432"/>
      <c r="IX927" s="432"/>
      <c r="IY927" s="432"/>
      <c r="IZ927" s="432"/>
      <c r="JA927" s="432"/>
      <c r="JB927" s="432"/>
      <c r="JC927" s="432"/>
      <c r="JD927" s="432"/>
      <c r="JE927" s="432"/>
      <c r="JF927" s="432"/>
      <c r="JG927" s="432"/>
      <c r="JH927" s="432"/>
      <c r="JI927" s="432"/>
      <c r="JJ927" s="432"/>
      <c r="JK927" s="432"/>
      <c r="JL927" s="432"/>
      <c r="JM927" s="432"/>
      <c r="JN927" s="432"/>
      <c r="JO927" s="432"/>
      <c r="JP927" s="432"/>
      <c r="JQ927" s="432"/>
      <c r="JR927" s="432"/>
      <c r="JS927" s="432"/>
      <c r="JT927" s="432"/>
      <c r="JU927" s="432"/>
    </row>
    <row r="928" spans="1:281" s="40" customFormat="1" ht="15" hidden="1" customHeight="1" x14ac:dyDescent="0.25">
      <c r="A928" s="432"/>
      <c r="B928" s="31"/>
      <c r="C928" s="31"/>
      <c r="D928" s="3"/>
      <c r="E928" s="31"/>
      <c r="F928" s="3"/>
      <c r="G928" s="122"/>
      <c r="I928" s="31"/>
      <c r="K928" s="9"/>
      <c r="M928" s="3"/>
      <c r="N928" s="41"/>
      <c r="P928" s="31"/>
      <c r="Q928" s="27"/>
      <c r="R928" s="31"/>
      <c r="T928" s="21"/>
      <c r="U928" s="21"/>
      <c r="V928" s="83"/>
      <c r="W928" s="83"/>
      <c r="X928" s="21"/>
      <c r="Y928" s="83"/>
      <c r="Z928" s="83"/>
      <c r="AA928" s="21"/>
      <c r="AB928" s="83"/>
      <c r="AC928" s="83"/>
      <c r="AD928" s="21"/>
      <c r="AE928" s="83"/>
      <c r="AF928" s="83"/>
      <c r="AG928" s="21"/>
      <c r="AH928" s="83"/>
      <c r="AI928" s="83"/>
      <c r="AJ928" s="21"/>
      <c r="AK928" s="83"/>
      <c r="AL928" s="83"/>
      <c r="AM928" s="21"/>
      <c r="AN928" s="83"/>
      <c r="AO928" s="83"/>
      <c r="AP928" s="21"/>
      <c r="AQ928" s="83"/>
      <c r="AR928" s="83"/>
      <c r="AS928" s="21"/>
      <c r="AT928" s="3"/>
      <c r="AU928" s="3"/>
      <c r="AV928" s="31"/>
      <c r="AW928" s="3"/>
      <c r="AX928" s="129"/>
      <c r="AY928" s="90"/>
      <c r="AZ928" s="6"/>
      <c r="BA928" s="10"/>
      <c r="BB928" s="10"/>
      <c r="BC928" s="6"/>
      <c r="BD928" s="10"/>
      <c r="BE928" s="10"/>
      <c r="BF928" s="122"/>
      <c r="BG928" s="10"/>
      <c r="BH928" s="32"/>
      <c r="BI928" s="129"/>
      <c r="BJ928" s="10"/>
      <c r="BK928" s="32"/>
      <c r="BL928" s="129"/>
      <c r="BM928" s="10"/>
      <c r="BN928" s="32"/>
      <c r="BO928" s="122"/>
      <c r="BP928" s="133"/>
      <c r="BQ928" s="12"/>
      <c r="BR928" s="3"/>
      <c r="BS928" s="3"/>
      <c r="BU928" s="122"/>
      <c r="BV928" s="3"/>
      <c r="BW928" s="31"/>
      <c r="BX928" s="122"/>
      <c r="BY928" s="3"/>
      <c r="CA928" s="122"/>
      <c r="CB928" s="3"/>
      <c r="CD928" s="122"/>
      <c r="CF928" s="32"/>
      <c r="CH928" s="255"/>
      <c r="CI928" s="32"/>
      <c r="CK928" s="434"/>
      <c r="CM928" s="122"/>
      <c r="CN928" s="255"/>
      <c r="CO928" s="255"/>
      <c r="CP928" s="255"/>
      <c r="CQ928" s="739"/>
      <c r="CR928" s="255"/>
      <c r="CS928" s="434"/>
      <c r="CT928" s="255"/>
      <c r="CU928" s="255"/>
      <c r="CV928" s="255"/>
      <c r="CW928" s="10"/>
      <c r="CX928" s="255"/>
      <c r="CY928" s="255"/>
      <c r="CZ928" s="255"/>
      <c r="DA928" s="255"/>
      <c r="DB928" s="255"/>
      <c r="DC928" s="255"/>
      <c r="DD928" s="255"/>
      <c r="DE928" s="255"/>
      <c r="DF928" s="255"/>
      <c r="DG928" s="255"/>
      <c r="DH928" s="255"/>
      <c r="DI928" s="255"/>
      <c r="DJ928" s="255"/>
      <c r="DK928" s="255"/>
      <c r="DL928" s="255"/>
      <c r="DM928" s="255"/>
      <c r="DN928" s="255"/>
      <c r="DO928" s="255"/>
      <c r="DP928" s="255"/>
      <c r="DQ928" s="255"/>
      <c r="DR928" s="255"/>
      <c r="DS928" s="255"/>
      <c r="DT928" s="255"/>
      <c r="DU928" s="255"/>
      <c r="DV928" s="255"/>
      <c r="DW928" s="255"/>
      <c r="DX928" s="255"/>
      <c r="DY928" s="255"/>
      <c r="DZ928" s="255"/>
      <c r="EA928" s="255"/>
      <c r="EB928" s="255"/>
      <c r="EC928" s="255"/>
      <c r="ED928" s="255"/>
      <c r="EE928" s="255"/>
      <c r="EF928" s="255"/>
      <c r="EG928" s="255"/>
      <c r="EH928" s="255"/>
      <c r="EI928" s="255"/>
      <c r="EJ928" s="255"/>
      <c r="EK928" s="255"/>
      <c r="EL928" s="255"/>
      <c r="EM928" s="255"/>
      <c r="EN928" s="255"/>
      <c r="EO928" s="255"/>
      <c r="EP928" s="255"/>
      <c r="EQ928" s="255"/>
      <c r="ER928" s="255"/>
      <c r="ES928" s="255"/>
      <c r="ET928" s="255"/>
      <c r="EU928" s="255"/>
      <c r="EV928" s="255"/>
      <c r="EW928" s="255"/>
      <c r="EX928" s="255"/>
      <c r="EY928" s="255"/>
      <c r="EZ928" s="255"/>
      <c r="FA928" s="255"/>
      <c r="FB928" s="255"/>
      <c r="FC928" s="255"/>
      <c r="FD928" s="255"/>
      <c r="FE928" s="255"/>
      <c r="FF928" s="255"/>
      <c r="FG928" s="255"/>
      <c r="FH928" s="241"/>
      <c r="FI928" s="436"/>
      <c r="FJ928" s="668"/>
      <c r="FK928" s="668"/>
      <c r="FL928" s="668"/>
      <c r="FM928" s="668"/>
      <c r="FN928" s="668"/>
      <c r="FO928" s="668"/>
      <c r="FP928" s="668"/>
      <c r="FQ928" s="668"/>
      <c r="FR928" s="668"/>
      <c r="FS928" s="433"/>
      <c r="FT928" s="433"/>
      <c r="FU928" s="433"/>
      <c r="FV928" s="433"/>
      <c r="FW928" s="433"/>
      <c r="FX928" s="433"/>
      <c r="FY928" s="433"/>
      <c r="FZ928" s="433"/>
      <c r="GA928" s="433"/>
      <c r="GB928" s="433"/>
      <c r="GC928" s="433"/>
      <c r="GD928" s="433"/>
      <c r="GE928" s="433"/>
      <c r="GF928" s="433"/>
      <c r="GG928" s="255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436"/>
      <c r="HJ928" s="65"/>
      <c r="HK928" s="436"/>
      <c r="HL928" s="37"/>
      <c r="HM928" s="65"/>
      <c r="HN928" s="436"/>
      <c r="HO928" s="120"/>
      <c r="HP928" s="3"/>
      <c r="HQ928" s="436"/>
      <c r="HR928" s="8"/>
      <c r="HS928" s="31"/>
      <c r="HT928" s="3"/>
      <c r="HU928" s="3"/>
      <c r="HV928" s="3"/>
      <c r="HX928" s="432"/>
      <c r="HY928" s="27"/>
      <c r="HZ928" s="27"/>
      <c r="IA928" s="27"/>
      <c r="IB928" s="27"/>
      <c r="IC928" s="27"/>
      <c r="ID928" s="27"/>
      <c r="IE928" s="27"/>
      <c r="IF928" s="27"/>
      <c r="IG928" s="432"/>
      <c r="IH928" s="432"/>
      <c r="II928" s="432"/>
      <c r="IJ928" s="432"/>
      <c r="IK928" s="432"/>
      <c r="IL928" s="432"/>
      <c r="IM928" s="432"/>
      <c r="IN928" s="432"/>
      <c r="IO928" s="432"/>
      <c r="IP928" s="432"/>
      <c r="IQ928" s="432"/>
      <c r="IR928" s="432"/>
      <c r="IS928" s="432"/>
      <c r="IT928" s="432"/>
      <c r="IU928" s="432"/>
      <c r="IV928" s="432"/>
      <c r="IW928" s="432"/>
      <c r="IX928" s="432"/>
      <c r="IY928" s="432"/>
      <c r="IZ928" s="432"/>
      <c r="JA928" s="432"/>
      <c r="JB928" s="432"/>
      <c r="JC928" s="432"/>
      <c r="JD928" s="432"/>
      <c r="JE928" s="432"/>
      <c r="JF928" s="432"/>
      <c r="JG928" s="432"/>
      <c r="JH928" s="432"/>
      <c r="JI928" s="432"/>
      <c r="JJ928" s="432"/>
      <c r="JK928" s="432"/>
      <c r="JL928" s="432"/>
      <c r="JM928" s="432"/>
      <c r="JN928" s="432"/>
      <c r="JO928" s="432"/>
      <c r="JP928" s="432"/>
      <c r="JQ928" s="432"/>
      <c r="JR928" s="432"/>
      <c r="JS928" s="432"/>
      <c r="JT928" s="432"/>
      <c r="JU928" s="432"/>
    </row>
    <row r="929" spans="1:281" s="40" customFormat="1" ht="15" hidden="1" customHeight="1" x14ac:dyDescent="0.25">
      <c r="A929" s="432"/>
      <c r="B929" s="31"/>
      <c r="C929" s="31"/>
      <c r="D929" s="3"/>
      <c r="E929" s="31"/>
      <c r="F929" s="3"/>
      <c r="G929" s="122"/>
      <c r="I929" s="31"/>
      <c r="K929" s="9"/>
      <c r="M929" s="3"/>
      <c r="N929" s="41"/>
      <c r="P929" s="31"/>
      <c r="Q929" s="27"/>
      <c r="R929" s="31"/>
      <c r="T929" s="21"/>
      <c r="U929" s="21"/>
      <c r="V929" s="83"/>
      <c r="W929" s="83"/>
      <c r="X929" s="21"/>
      <c r="Y929" s="83"/>
      <c r="Z929" s="83"/>
      <c r="AA929" s="21"/>
      <c r="AB929" s="83"/>
      <c r="AC929" s="83"/>
      <c r="AD929" s="21"/>
      <c r="AE929" s="83"/>
      <c r="AF929" s="83"/>
      <c r="AG929" s="21"/>
      <c r="AH929" s="83"/>
      <c r="AI929" s="83"/>
      <c r="AJ929" s="21"/>
      <c r="AK929" s="83"/>
      <c r="AL929" s="83"/>
      <c r="AM929" s="21"/>
      <c r="AN929" s="83"/>
      <c r="AO929" s="83"/>
      <c r="AP929" s="21"/>
      <c r="AQ929" s="83"/>
      <c r="AR929" s="83"/>
      <c r="AS929" s="21"/>
      <c r="AT929" s="3"/>
      <c r="AU929" s="3"/>
      <c r="AV929" s="31"/>
      <c r="AW929" s="3"/>
      <c r="AX929" s="129"/>
      <c r="AY929" s="90"/>
      <c r="AZ929" s="6"/>
      <c r="BA929" s="10"/>
      <c r="BB929" s="10"/>
      <c r="BC929" s="6"/>
      <c r="BD929" s="10"/>
      <c r="BE929" s="10"/>
      <c r="BF929" s="122"/>
      <c r="BG929" s="10"/>
      <c r="BH929" s="32"/>
      <c r="BI929" s="129"/>
      <c r="BJ929" s="10"/>
      <c r="BK929" s="32"/>
      <c r="BL929" s="129"/>
      <c r="BM929" s="10"/>
      <c r="BN929" s="32"/>
      <c r="BO929" s="122"/>
      <c r="BP929" s="133"/>
      <c r="BQ929" s="12"/>
      <c r="BR929" s="3"/>
      <c r="BS929" s="3"/>
      <c r="BU929" s="122"/>
      <c r="BV929" s="3"/>
      <c r="BW929" s="31"/>
      <c r="BX929" s="122"/>
      <c r="BY929" s="3"/>
      <c r="CA929" s="122"/>
      <c r="CB929" s="3"/>
      <c r="CD929" s="122"/>
      <c r="CF929" s="32"/>
      <c r="CH929" s="255"/>
      <c r="CI929" s="32"/>
      <c r="CK929" s="434"/>
      <c r="CM929" s="122"/>
      <c r="CN929" s="255"/>
      <c r="CO929" s="255"/>
      <c r="CP929" s="255"/>
      <c r="CQ929" s="739"/>
      <c r="CR929" s="255"/>
      <c r="CS929" s="434"/>
      <c r="CT929" s="255"/>
      <c r="CU929" s="255"/>
      <c r="CV929" s="255"/>
      <c r="CW929" s="10"/>
      <c r="CX929" s="255"/>
      <c r="CY929" s="255"/>
      <c r="CZ929" s="255"/>
      <c r="DA929" s="255"/>
      <c r="DB929" s="255"/>
      <c r="DC929" s="255"/>
      <c r="DD929" s="255"/>
      <c r="DE929" s="255"/>
      <c r="DF929" s="255"/>
      <c r="DG929" s="255"/>
      <c r="DH929" s="255"/>
      <c r="DI929" s="255"/>
      <c r="DJ929" s="255"/>
      <c r="DK929" s="255"/>
      <c r="DL929" s="255"/>
      <c r="DM929" s="255"/>
      <c r="DN929" s="255"/>
      <c r="DO929" s="255"/>
      <c r="DP929" s="255"/>
      <c r="DQ929" s="255"/>
      <c r="DR929" s="255"/>
      <c r="DS929" s="255"/>
      <c r="DT929" s="255"/>
      <c r="DU929" s="255"/>
      <c r="DV929" s="255"/>
      <c r="DW929" s="255"/>
      <c r="DX929" s="255"/>
      <c r="DY929" s="255"/>
      <c r="DZ929" s="255"/>
      <c r="EA929" s="255"/>
      <c r="EB929" s="255"/>
      <c r="EC929" s="255"/>
      <c r="ED929" s="255"/>
      <c r="EE929" s="255"/>
      <c r="EF929" s="255"/>
      <c r="EG929" s="255"/>
      <c r="EH929" s="255"/>
      <c r="EI929" s="255"/>
      <c r="EJ929" s="255"/>
      <c r="EK929" s="255"/>
      <c r="EL929" s="255"/>
      <c r="EM929" s="255"/>
      <c r="EN929" s="255"/>
      <c r="EO929" s="255"/>
      <c r="EP929" s="255"/>
      <c r="EQ929" s="255"/>
      <c r="ER929" s="255"/>
      <c r="ES929" s="255"/>
      <c r="ET929" s="255"/>
      <c r="EU929" s="255"/>
      <c r="EV929" s="255"/>
      <c r="EW929" s="255"/>
      <c r="EX929" s="255"/>
      <c r="EY929" s="255"/>
      <c r="EZ929" s="255"/>
      <c r="FA929" s="255"/>
      <c r="FB929" s="255"/>
      <c r="FC929" s="255"/>
      <c r="FD929" s="255"/>
      <c r="FE929" s="255"/>
      <c r="FF929" s="255"/>
      <c r="FG929" s="255"/>
      <c r="FH929" s="241"/>
      <c r="FI929" s="436"/>
      <c r="FJ929" s="668"/>
      <c r="FK929" s="668"/>
      <c r="FL929" s="668"/>
      <c r="FM929" s="668"/>
      <c r="FN929" s="668"/>
      <c r="FO929" s="668"/>
      <c r="FP929" s="668"/>
      <c r="FQ929" s="668"/>
      <c r="FR929" s="668"/>
      <c r="FS929" s="433"/>
      <c r="FT929" s="433"/>
      <c r="FU929" s="433"/>
      <c r="FV929" s="433"/>
      <c r="FW929" s="433"/>
      <c r="FX929" s="433"/>
      <c r="FY929" s="433"/>
      <c r="FZ929" s="433"/>
      <c r="GA929" s="433"/>
      <c r="GB929" s="433"/>
      <c r="GC929" s="433"/>
      <c r="GD929" s="433"/>
      <c r="GE929" s="433"/>
      <c r="GF929" s="433"/>
      <c r="GG929" s="255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436"/>
      <c r="HJ929" s="65"/>
      <c r="HK929" s="436"/>
      <c r="HL929" s="37"/>
      <c r="HM929" s="65"/>
      <c r="HN929" s="436"/>
      <c r="HO929" s="120"/>
      <c r="HP929" s="3"/>
      <c r="HQ929" s="436"/>
      <c r="HR929" s="8"/>
      <c r="HS929" s="31"/>
      <c r="HT929" s="3"/>
      <c r="HU929" s="3"/>
      <c r="HV929" s="3"/>
      <c r="HX929" s="432"/>
      <c r="HY929" s="27"/>
      <c r="HZ929" s="27"/>
      <c r="IA929" s="27"/>
      <c r="IB929" s="27"/>
      <c r="IC929" s="27"/>
      <c r="ID929" s="27"/>
      <c r="IE929" s="27"/>
      <c r="IF929" s="27"/>
      <c r="IG929" s="432"/>
      <c r="IH929" s="432"/>
      <c r="II929" s="432"/>
      <c r="IJ929" s="432"/>
      <c r="IK929" s="432"/>
      <c r="IL929" s="432"/>
      <c r="IM929" s="432"/>
      <c r="IN929" s="432"/>
      <c r="IO929" s="432"/>
      <c r="IP929" s="432"/>
      <c r="IQ929" s="432"/>
      <c r="IR929" s="432"/>
      <c r="IS929" s="432"/>
      <c r="IT929" s="432"/>
      <c r="IU929" s="432"/>
      <c r="IV929" s="432"/>
      <c r="IW929" s="432"/>
      <c r="IX929" s="432"/>
      <c r="IY929" s="432"/>
      <c r="IZ929" s="432"/>
      <c r="JA929" s="432"/>
      <c r="JB929" s="432"/>
      <c r="JC929" s="432"/>
      <c r="JD929" s="432"/>
      <c r="JE929" s="432"/>
      <c r="JF929" s="432"/>
      <c r="JG929" s="432"/>
      <c r="JH929" s="432"/>
      <c r="JI929" s="432"/>
      <c r="JJ929" s="432"/>
      <c r="JK929" s="432"/>
      <c r="JL929" s="432"/>
      <c r="JM929" s="432"/>
      <c r="JN929" s="432"/>
      <c r="JO929" s="432"/>
      <c r="JP929" s="432"/>
      <c r="JQ929" s="432"/>
      <c r="JR929" s="432"/>
      <c r="JS929" s="432"/>
      <c r="JT929" s="432"/>
      <c r="JU929" s="432"/>
    </row>
    <row r="930" spans="1:281" s="40" customFormat="1" ht="15" hidden="1" customHeight="1" x14ac:dyDescent="0.25">
      <c r="A930" s="432"/>
      <c r="B930" s="31"/>
      <c r="C930" s="31"/>
      <c r="D930" s="3"/>
      <c r="E930" s="31"/>
      <c r="F930" s="3"/>
      <c r="G930" s="122"/>
      <c r="I930" s="31"/>
      <c r="K930" s="9"/>
      <c r="M930" s="3"/>
      <c r="N930" s="41"/>
      <c r="P930" s="31"/>
      <c r="Q930" s="27"/>
      <c r="R930" s="31"/>
      <c r="T930" s="21"/>
      <c r="U930" s="21"/>
      <c r="V930" s="83"/>
      <c r="W930" s="83"/>
      <c r="X930" s="21"/>
      <c r="Y930" s="83"/>
      <c r="Z930" s="83"/>
      <c r="AA930" s="21"/>
      <c r="AB930" s="83"/>
      <c r="AC930" s="83"/>
      <c r="AD930" s="21"/>
      <c r="AE930" s="83"/>
      <c r="AF930" s="83"/>
      <c r="AG930" s="21"/>
      <c r="AH930" s="83"/>
      <c r="AI930" s="83"/>
      <c r="AJ930" s="21"/>
      <c r="AK930" s="83"/>
      <c r="AL930" s="83"/>
      <c r="AM930" s="21"/>
      <c r="AN930" s="83"/>
      <c r="AO930" s="83"/>
      <c r="AP930" s="21"/>
      <c r="AQ930" s="83"/>
      <c r="AR930" s="83"/>
      <c r="AS930" s="21"/>
      <c r="AT930" s="3"/>
      <c r="AU930" s="3"/>
      <c r="AV930" s="31"/>
      <c r="AW930" s="3"/>
      <c r="AX930" s="129"/>
      <c r="AY930" s="90"/>
      <c r="AZ930" s="6"/>
      <c r="BA930" s="10"/>
      <c r="BB930" s="10"/>
      <c r="BC930" s="6"/>
      <c r="BD930" s="10"/>
      <c r="BE930" s="10"/>
      <c r="BF930" s="122"/>
      <c r="BG930" s="10"/>
      <c r="BH930" s="32"/>
      <c r="BI930" s="129"/>
      <c r="BJ930" s="10"/>
      <c r="BK930" s="32"/>
      <c r="BL930" s="129"/>
      <c r="BM930" s="10"/>
      <c r="BN930" s="32"/>
      <c r="BO930" s="122"/>
      <c r="BP930" s="133"/>
      <c r="BQ930" s="12"/>
      <c r="BR930" s="3"/>
      <c r="BS930" s="3"/>
      <c r="BU930" s="122"/>
      <c r="BV930" s="3"/>
      <c r="BW930" s="31"/>
      <c r="BX930" s="122"/>
      <c r="BY930" s="3"/>
      <c r="CA930" s="122"/>
      <c r="CB930" s="3"/>
      <c r="CD930" s="122"/>
      <c r="CF930" s="32"/>
      <c r="CH930" s="255"/>
      <c r="CI930" s="32"/>
      <c r="CK930" s="434"/>
      <c r="CM930" s="122"/>
      <c r="CN930" s="255"/>
      <c r="CO930" s="255"/>
      <c r="CP930" s="255"/>
      <c r="CQ930" s="739"/>
      <c r="CR930" s="255"/>
      <c r="CS930" s="434"/>
      <c r="CT930" s="255"/>
      <c r="CU930" s="255"/>
      <c r="CV930" s="255"/>
      <c r="CW930" s="10"/>
      <c r="CX930" s="255"/>
      <c r="CY930" s="255"/>
      <c r="CZ930" s="255"/>
      <c r="DA930" s="255"/>
      <c r="DB930" s="255"/>
      <c r="DC930" s="255"/>
      <c r="DD930" s="255"/>
      <c r="DE930" s="255"/>
      <c r="DF930" s="255"/>
      <c r="DG930" s="255"/>
      <c r="DH930" s="255"/>
      <c r="DI930" s="255"/>
      <c r="DJ930" s="255"/>
      <c r="DK930" s="255"/>
      <c r="DL930" s="255"/>
      <c r="DM930" s="255"/>
      <c r="DN930" s="255"/>
      <c r="DO930" s="255"/>
      <c r="DP930" s="255"/>
      <c r="DQ930" s="255"/>
      <c r="DR930" s="255"/>
      <c r="DS930" s="255"/>
      <c r="DT930" s="255"/>
      <c r="DU930" s="255"/>
      <c r="DV930" s="255"/>
      <c r="DW930" s="255"/>
      <c r="DX930" s="255"/>
      <c r="DY930" s="255"/>
      <c r="DZ930" s="255"/>
      <c r="EA930" s="255"/>
      <c r="EB930" s="255"/>
      <c r="EC930" s="255"/>
      <c r="ED930" s="255"/>
      <c r="EE930" s="255"/>
      <c r="EF930" s="255"/>
      <c r="EG930" s="255"/>
      <c r="EH930" s="255"/>
      <c r="EI930" s="255"/>
      <c r="EJ930" s="255"/>
      <c r="EK930" s="255"/>
      <c r="EL930" s="255"/>
      <c r="EM930" s="255"/>
      <c r="EN930" s="255"/>
      <c r="EO930" s="255"/>
      <c r="EP930" s="255"/>
      <c r="EQ930" s="255"/>
      <c r="ER930" s="255"/>
      <c r="ES930" s="255"/>
      <c r="ET930" s="255"/>
      <c r="EU930" s="255"/>
      <c r="EV930" s="255"/>
      <c r="EW930" s="255"/>
      <c r="EX930" s="255"/>
      <c r="EY930" s="255"/>
      <c r="EZ930" s="255"/>
      <c r="FA930" s="255"/>
      <c r="FB930" s="255"/>
      <c r="FC930" s="255"/>
      <c r="FD930" s="255"/>
      <c r="FE930" s="255"/>
      <c r="FF930" s="255"/>
      <c r="FG930" s="255"/>
      <c r="FH930" s="241"/>
      <c r="FI930" s="436"/>
      <c r="FJ930" s="668"/>
      <c r="FK930" s="668"/>
      <c r="FL930" s="668"/>
      <c r="FM930" s="668"/>
      <c r="FN930" s="668"/>
      <c r="FO930" s="668"/>
      <c r="FP930" s="668"/>
      <c r="FQ930" s="668"/>
      <c r="FR930" s="668"/>
      <c r="FS930" s="433"/>
      <c r="FT930" s="433"/>
      <c r="FU930" s="433"/>
      <c r="FV930" s="433"/>
      <c r="FW930" s="433"/>
      <c r="FX930" s="433"/>
      <c r="FY930" s="433"/>
      <c r="FZ930" s="433"/>
      <c r="GA930" s="433"/>
      <c r="GB930" s="433"/>
      <c r="GC930" s="433"/>
      <c r="GD930" s="433"/>
      <c r="GE930" s="433"/>
      <c r="GF930" s="433"/>
      <c r="GG930" s="25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436"/>
      <c r="HJ930" s="65"/>
      <c r="HK930" s="436"/>
      <c r="HL930" s="37"/>
      <c r="HM930" s="65"/>
      <c r="HN930" s="436"/>
      <c r="HO930" s="120"/>
      <c r="HP930" s="3"/>
      <c r="HQ930" s="436"/>
      <c r="HR930" s="8"/>
      <c r="HS930" s="31"/>
      <c r="HT930" s="3"/>
      <c r="HU930" s="3"/>
      <c r="HV930" s="3"/>
      <c r="HX930" s="432"/>
      <c r="HY930" s="27"/>
      <c r="HZ930" s="27"/>
      <c r="IA930" s="27"/>
      <c r="IB930" s="27"/>
      <c r="IC930" s="27"/>
      <c r="ID930" s="27"/>
      <c r="IE930" s="27"/>
      <c r="IF930" s="27"/>
      <c r="IG930" s="432"/>
      <c r="IH930" s="432"/>
      <c r="II930" s="432"/>
      <c r="IJ930" s="432"/>
      <c r="IK930" s="432"/>
      <c r="IL930" s="432"/>
      <c r="IM930" s="432"/>
      <c r="IN930" s="432"/>
      <c r="IO930" s="432"/>
      <c r="IP930" s="432"/>
      <c r="IQ930" s="432"/>
      <c r="IR930" s="432"/>
      <c r="IS930" s="432"/>
      <c r="IT930" s="432"/>
      <c r="IU930" s="432"/>
      <c r="IV930" s="432"/>
      <c r="IW930" s="432"/>
      <c r="IX930" s="432"/>
      <c r="IY930" s="432"/>
      <c r="IZ930" s="432"/>
      <c r="JA930" s="432"/>
      <c r="JB930" s="432"/>
      <c r="JC930" s="432"/>
      <c r="JD930" s="432"/>
      <c r="JE930" s="432"/>
      <c r="JF930" s="432"/>
      <c r="JG930" s="432"/>
      <c r="JH930" s="432"/>
      <c r="JI930" s="432"/>
      <c r="JJ930" s="432"/>
      <c r="JK930" s="432"/>
      <c r="JL930" s="432"/>
      <c r="JM930" s="432"/>
      <c r="JN930" s="432"/>
      <c r="JO930" s="432"/>
      <c r="JP930" s="432"/>
      <c r="JQ930" s="432"/>
      <c r="JR930" s="432"/>
      <c r="JS930" s="432"/>
      <c r="JT930" s="432"/>
      <c r="JU930" s="432"/>
    </row>
    <row r="931" spans="1:281" s="40" customFormat="1" ht="15" hidden="1" customHeight="1" x14ac:dyDescent="0.25">
      <c r="A931" s="432"/>
      <c r="B931" s="31"/>
      <c r="C931" s="31"/>
      <c r="D931" s="3"/>
      <c r="E931" s="31"/>
      <c r="F931" s="3"/>
      <c r="G931" s="122"/>
      <c r="I931" s="31"/>
      <c r="K931" s="9"/>
      <c r="M931" s="3"/>
      <c r="N931" s="41"/>
      <c r="P931" s="31"/>
      <c r="Q931" s="27"/>
      <c r="R931" s="31"/>
      <c r="T931" s="21"/>
      <c r="U931" s="21"/>
      <c r="V931" s="83"/>
      <c r="W931" s="83"/>
      <c r="X931" s="21"/>
      <c r="Y931" s="83"/>
      <c r="Z931" s="83"/>
      <c r="AA931" s="21"/>
      <c r="AB931" s="83"/>
      <c r="AC931" s="83"/>
      <c r="AD931" s="21"/>
      <c r="AE931" s="83"/>
      <c r="AF931" s="83"/>
      <c r="AG931" s="21"/>
      <c r="AH931" s="83"/>
      <c r="AI931" s="83"/>
      <c r="AJ931" s="21"/>
      <c r="AK931" s="83"/>
      <c r="AL931" s="83"/>
      <c r="AM931" s="21"/>
      <c r="AN931" s="83"/>
      <c r="AO931" s="83"/>
      <c r="AP931" s="21"/>
      <c r="AQ931" s="83"/>
      <c r="AR931" s="83"/>
      <c r="AS931" s="21"/>
      <c r="AT931" s="3"/>
      <c r="AU931" s="3"/>
      <c r="AV931" s="31"/>
      <c r="AW931" s="3"/>
      <c r="AX931" s="129"/>
      <c r="AY931" s="90"/>
      <c r="AZ931" s="6"/>
      <c r="BA931" s="10"/>
      <c r="BB931" s="10"/>
      <c r="BC931" s="6"/>
      <c r="BD931" s="10"/>
      <c r="BE931" s="10"/>
      <c r="BF931" s="122"/>
      <c r="BG931" s="10"/>
      <c r="BH931" s="32"/>
      <c r="BI931" s="129"/>
      <c r="BJ931" s="10"/>
      <c r="BK931" s="32"/>
      <c r="BL931" s="129"/>
      <c r="BM931" s="10"/>
      <c r="BN931" s="32"/>
      <c r="BO931" s="122"/>
      <c r="BP931" s="133"/>
      <c r="BQ931" s="12"/>
      <c r="BR931" s="3"/>
      <c r="BS931" s="3"/>
      <c r="BU931" s="122"/>
      <c r="BV931" s="3"/>
      <c r="BW931" s="31"/>
      <c r="BX931" s="122"/>
      <c r="BY931" s="3"/>
      <c r="CA931" s="122"/>
      <c r="CB931" s="3"/>
      <c r="CD931" s="122"/>
      <c r="CF931" s="32"/>
      <c r="CH931" s="255"/>
      <c r="CI931" s="32"/>
      <c r="CK931" s="434"/>
      <c r="CM931" s="122"/>
      <c r="CN931" s="255"/>
      <c r="CO931" s="255"/>
      <c r="CP931" s="255"/>
      <c r="CQ931" s="739"/>
      <c r="CR931" s="255"/>
      <c r="CS931" s="434"/>
      <c r="CT931" s="255"/>
      <c r="CU931" s="255"/>
      <c r="CV931" s="255"/>
      <c r="CW931" s="10"/>
      <c r="CX931" s="255"/>
      <c r="CY931" s="255"/>
      <c r="CZ931" s="255"/>
      <c r="DA931" s="255"/>
      <c r="DB931" s="255"/>
      <c r="DC931" s="255"/>
      <c r="DD931" s="255"/>
      <c r="DE931" s="255"/>
      <c r="DF931" s="255"/>
      <c r="DG931" s="255"/>
      <c r="DH931" s="255"/>
      <c r="DI931" s="255"/>
      <c r="DJ931" s="255"/>
      <c r="DK931" s="255"/>
      <c r="DL931" s="255"/>
      <c r="DM931" s="255"/>
      <c r="DN931" s="255"/>
      <c r="DO931" s="255"/>
      <c r="DP931" s="255"/>
      <c r="DQ931" s="255"/>
      <c r="DR931" s="255"/>
      <c r="DS931" s="255"/>
      <c r="DT931" s="255"/>
      <c r="DU931" s="255"/>
      <c r="DV931" s="255"/>
      <c r="DW931" s="255"/>
      <c r="DX931" s="255"/>
      <c r="DY931" s="255"/>
      <c r="DZ931" s="255"/>
      <c r="EA931" s="255"/>
      <c r="EB931" s="255"/>
      <c r="EC931" s="255"/>
      <c r="ED931" s="255"/>
      <c r="EE931" s="255"/>
      <c r="EF931" s="255"/>
      <c r="EG931" s="255"/>
      <c r="EH931" s="255"/>
      <c r="EI931" s="255"/>
      <c r="EJ931" s="255"/>
      <c r="EK931" s="255"/>
      <c r="EL931" s="255"/>
      <c r="EM931" s="255"/>
      <c r="EN931" s="255"/>
      <c r="EO931" s="255"/>
      <c r="EP931" s="255"/>
      <c r="EQ931" s="255"/>
      <c r="ER931" s="255"/>
      <c r="ES931" s="255"/>
      <c r="ET931" s="255"/>
      <c r="EU931" s="255"/>
      <c r="EV931" s="255"/>
      <c r="EW931" s="255"/>
      <c r="EX931" s="255"/>
      <c r="EY931" s="255"/>
      <c r="EZ931" s="255"/>
      <c r="FA931" s="255"/>
      <c r="FB931" s="255"/>
      <c r="FC931" s="255"/>
      <c r="FD931" s="255"/>
      <c r="FE931" s="255"/>
      <c r="FF931" s="255"/>
      <c r="FG931" s="255"/>
      <c r="FH931" s="241"/>
      <c r="FI931" s="436"/>
      <c r="FJ931" s="668"/>
      <c r="FK931" s="668"/>
      <c r="FL931" s="668"/>
      <c r="FM931" s="668"/>
      <c r="FN931" s="668"/>
      <c r="FO931" s="668"/>
      <c r="FP931" s="668"/>
      <c r="FQ931" s="668"/>
      <c r="FR931" s="668"/>
      <c r="FS931" s="433"/>
      <c r="FT931" s="433"/>
      <c r="FU931" s="433"/>
      <c r="FV931" s="433"/>
      <c r="FW931" s="433"/>
      <c r="FX931" s="433"/>
      <c r="FY931" s="433"/>
      <c r="FZ931" s="433"/>
      <c r="GA931" s="433"/>
      <c r="GB931" s="433"/>
      <c r="GC931" s="433"/>
      <c r="GD931" s="433"/>
      <c r="GE931" s="433"/>
      <c r="GF931" s="433"/>
      <c r="GG931" s="255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436"/>
      <c r="HJ931" s="65"/>
      <c r="HK931" s="436"/>
      <c r="HL931" s="37"/>
      <c r="HM931" s="65"/>
      <c r="HN931" s="436"/>
      <c r="HO931" s="120"/>
      <c r="HP931" s="3"/>
      <c r="HQ931" s="436"/>
      <c r="HR931" s="8"/>
      <c r="HS931" s="31"/>
      <c r="HT931" s="3"/>
      <c r="HU931" s="3"/>
      <c r="HV931" s="3"/>
      <c r="HX931" s="432"/>
      <c r="HY931" s="27"/>
      <c r="HZ931" s="27"/>
      <c r="IA931" s="27"/>
      <c r="IB931" s="27"/>
      <c r="IC931" s="27"/>
      <c r="ID931" s="27"/>
      <c r="IE931" s="27"/>
      <c r="IF931" s="27"/>
      <c r="IG931" s="432"/>
      <c r="IH931" s="432"/>
      <c r="II931" s="432"/>
      <c r="IJ931" s="432"/>
      <c r="IK931" s="432"/>
      <c r="IL931" s="432"/>
      <c r="IM931" s="432"/>
      <c r="IN931" s="432"/>
      <c r="IO931" s="432"/>
      <c r="IP931" s="432"/>
      <c r="IQ931" s="432"/>
      <c r="IR931" s="432"/>
      <c r="IS931" s="432"/>
      <c r="IT931" s="432"/>
      <c r="IU931" s="432"/>
      <c r="IV931" s="432"/>
      <c r="IW931" s="432"/>
      <c r="IX931" s="432"/>
      <c r="IY931" s="432"/>
      <c r="IZ931" s="432"/>
      <c r="JA931" s="432"/>
      <c r="JB931" s="432"/>
      <c r="JC931" s="432"/>
      <c r="JD931" s="432"/>
      <c r="JE931" s="432"/>
      <c r="JF931" s="432"/>
      <c r="JG931" s="432"/>
      <c r="JH931" s="432"/>
      <c r="JI931" s="432"/>
      <c r="JJ931" s="432"/>
      <c r="JK931" s="432"/>
      <c r="JL931" s="432"/>
      <c r="JM931" s="432"/>
      <c r="JN931" s="432"/>
      <c r="JO931" s="432"/>
      <c r="JP931" s="432"/>
      <c r="JQ931" s="432"/>
      <c r="JR931" s="432"/>
      <c r="JS931" s="432"/>
      <c r="JT931" s="432"/>
      <c r="JU931" s="432"/>
    </row>
    <row r="932" spans="1:281" s="40" customFormat="1" ht="15" hidden="1" customHeight="1" x14ac:dyDescent="0.25">
      <c r="A932" s="432"/>
      <c r="B932" s="31"/>
      <c r="C932" s="31"/>
      <c r="D932" s="3"/>
      <c r="E932" s="31"/>
      <c r="F932" s="3"/>
      <c r="G932" s="122"/>
      <c r="I932" s="31"/>
      <c r="K932" s="9"/>
      <c r="M932" s="3"/>
      <c r="N932" s="41"/>
      <c r="P932" s="31"/>
      <c r="Q932" s="27"/>
      <c r="R932" s="31"/>
      <c r="T932" s="21"/>
      <c r="U932" s="21"/>
      <c r="V932" s="83"/>
      <c r="W932" s="83"/>
      <c r="X932" s="21"/>
      <c r="Y932" s="83"/>
      <c r="Z932" s="83"/>
      <c r="AA932" s="21"/>
      <c r="AB932" s="83"/>
      <c r="AC932" s="83"/>
      <c r="AD932" s="21"/>
      <c r="AE932" s="83"/>
      <c r="AF932" s="83"/>
      <c r="AG932" s="21"/>
      <c r="AH932" s="83"/>
      <c r="AI932" s="83"/>
      <c r="AJ932" s="21"/>
      <c r="AK932" s="83"/>
      <c r="AL932" s="83"/>
      <c r="AM932" s="21"/>
      <c r="AN932" s="83"/>
      <c r="AO932" s="83"/>
      <c r="AP932" s="21"/>
      <c r="AQ932" s="83"/>
      <c r="AR932" s="83"/>
      <c r="AS932" s="21"/>
      <c r="AT932" s="3"/>
      <c r="AU932" s="3"/>
      <c r="AV932" s="31"/>
      <c r="AW932" s="3"/>
      <c r="AX932" s="129"/>
      <c r="AY932" s="90"/>
      <c r="AZ932" s="6"/>
      <c r="BA932" s="10"/>
      <c r="BB932" s="10"/>
      <c r="BC932" s="6"/>
      <c r="BD932" s="10"/>
      <c r="BE932" s="10"/>
      <c r="BF932" s="122"/>
      <c r="BG932" s="10"/>
      <c r="BH932" s="32"/>
      <c r="BI932" s="129"/>
      <c r="BJ932" s="10"/>
      <c r="BK932" s="32"/>
      <c r="BL932" s="129"/>
      <c r="BM932" s="10"/>
      <c r="BN932" s="32"/>
      <c r="BO932" s="122"/>
      <c r="BP932" s="133"/>
      <c r="BQ932" s="12"/>
      <c r="BR932" s="3"/>
      <c r="BS932" s="3"/>
      <c r="BU932" s="122"/>
      <c r="BV932" s="3"/>
      <c r="BW932" s="31"/>
      <c r="BX932" s="122"/>
      <c r="BY932" s="3"/>
      <c r="CA932" s="122"/>
      <c r="CB932" s="3"/>
      <c r="CD932" s="122"/>
      <c r="CF932" s="32"/>
      <c r="CH932" s="255"/>
      <c r="CI932" s="32"/>
      <c r="CK932" s="434"/>
      <c r="CM932" s="122"/>
      <c r="CN932" s="255"/>
      <c r="CO932" s="255"/>
      <c r="CP932" s="255"/>
      <c r="CQ932" s="739"/>
      <c r="CR932" s="255"/>
      <c r="CS932" s="434"/>
      <c r="CT932" s="255"/>
      <c r="CU932" s="255"/>
      <c r="CV932" s="255"/>
      <c r="CW932" s="10"/>
      <c r="CX932" s="255"/>
      <c r="CY932" s="255"/>
      <c r="CZ932" s="255"/>
      <c r="DA932" s="255"/>
      <c r="DB932" s="255"/>
      <c r="DC932" s="255"/>
      <c r="DD932" s="255"/>
      <c r="DE932" s="255"/>
      <c r="DF932" s="255"/>
      <c r="DG932" s="255"/>
      <c r="DH932" s="255"/>
      <c r="DI932" s="255"/>
      <c r="DJ932" s="255"/>
      <c r="DK932" s="255"/>
      <c r="DL932" s="255"/>
      <c r="DM932" s="255"/>
      <c r="DN932" s="255"/>
      <c r="DO932" s="255"/>
      <c r="DP932" s="255"/>
      <c r="DQ932" s="255"/>
      <c r="DR932" s="255"/>
      <c r="DS932" s="255"/>
      <c r="DT932" s="255"/>
      <c r="DU932" s="255"/>
      <c r="DV932" s="255"/>
      <c r="DW932" s="255"/>
      <c r="DX932" s="255"/>
      <c r="DY932" s="255"/>
      <c r="DZ932" s="255"/>
      <c r="EA932" s="255"/>
      <c r="EB932" s="255"/>
      <c r="EC932" s="255"/>
      <c r="ED932" s="255"/>
      <c r="EE932" s="255"/>
      <c r="EF932" s="255"/>
      <c r="EG932" s="255"/>
      <c r="EH932" s="255"/>
      <c r="EI932" s="255"/>
      <c r="EJ932" s="255"/>
      <c r="EK932" s="255"/>
      <c r="EL932" s="255"/>
      <c r="EM932" s="255"/>
      <c r="EN932" s="255"/>
      <c r="EO932" s="255"/>
      <c r="EP932" s="255"/>
      <c r="EQ932" s="255"/>
      <c r="ER932" s="255"/>
      <c r="ES932" s="255"/>
      <c r="ET932" s="255"/>
      <c r="EU932" s="255"/>
      <c r="EV932" s="255"/>
      <c r="EW932" s="255"/>
      <c r="EX932" s="255"/>
      <c r="EY932" s="255"/>
      <c r="EZ932" s="255"/>
      <c r="FA932" s="255"/>
      <c r="FB932" s="255"/>
      <c r="FC932" s="255"/>
      <c r="FD932" s="255"/>
      <c r="FE932" s="255"/>
      <c r="FF932" s="255"/>
      <c r="FG932" s="255"/>
      <c r="FH932" s="241"/>
      <c r="FI932" s="436"/>
      <c r="FJ932" s="668"/>
      <c r="FK932" s="668"/>
      <c r="FL932" s="668"/>
      <c r="FM932" s="668"/>
      <c r="FN932" s="668"/>
      <c r="FO932" s="668"/>
      <c r="FP932" s="668"/>
      <c r="FQ932" s="668"/>
      <c r="FR932" s="668"/>
      <c r="FS932" s="433"/>
      <c r="FT932" s="433"/>
      <c r="FU932" s="433"/>
      <c r="FV932" s="433"/>
      <c r="FW932" s="433"/>
      <c r="FX932" s="433"/>
      <c r="FY932" s="433"/>
      <c r="FZ932" s="433"/>
      <c r="GA932" s="433"/>
      <c r="GB932" s="433"/>
      <c r="GC932" s="433"/>
      <c r="GD932" s="433"/>
      <c r="GE932" s="433"/>
      <c r="GF932" s="433"/>
      <c r="GG932" s="255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436"/>
      <c r="HJ932" s="65"/>
      <c r="HK932" s="436"/>
      <c r="HL932" s="37"/>
      <c r="HM932" s="65"/>
      <c r="HN932" s="436"/>
      <c r="HO932" s="120"/>
      <c r="HP932" s="3"/>
      <c r="HQ932" s="436"/>
      <c r="HR932" s="8"/>
      <c r="HS932" s="31"/>
      <c r="HT932" s="3"/>
      <c r="HU932" s="3"/>
      <c r="HV932" s="3"/>
      <c r="HX932" s="432"/>
      <c r="HY932" s="27"/>
      <c r="HZ932" s="27"/>
      <c r="IA932" s="27"/>
      <c r="IB932" s="27"/>
      <c r="IC932" s="27"/>
      <c r="ID932" s="27"/>
      <c r="IE932" s="27"/>
      <c r="IF932" s="27"/>
      <c r="IG932" s="432"/>
      <c r="IH932" s="432"/>
      <c r="II932" s="432"/>
      <c r="IJ932" s="432"/>
      <c r="IK932" s="432"/>
      <c r="IL932" s="432"/>
      <c r="IM932" s="432"/>
      <c r="IN932" s="432"/>
      <c r="IO932" s="432"/>
      <c r="IP932" s="432"/>
      <c r="IQ932" s="432"/>
      <c r="IR932" s="432"/>
      <c r="IS932" s="432"/>
      <c r="IT932" s="432"/>
      <c r="IU932" s="432"/>
      <c r="IV932" s="432"/>
      <c r="IW932" s="432"/>
      <c r="IX932" s="432"/>
      <c r="IY932" s="432"/>
      <c r="IZ932" s="432"/>
      <c r="JA932" s="432"/>
      <c r="JB932" s="432"/>
      <c r="JC932" s="432"/>
      <c r="JD932" s="432"/>
      <c r="JE932" s="432"/>
      <c r="JF932" s="432"/>
      <c r="JG932" s="432"/>
      <c r="JH932" s="432"/>
      <c r="JI932" s="432"/>
      <c r="JJ932" s="432"/>
      <c r="JK932" s="432"/>
      <c r="JL932" s="432"/>
      <c r="JM932" s="432"/>
      <c r="JN932" s="432"/>
      <c r="JO932" s="432"/>
      <c r="JP932" s="432"/>
      <c r="JQ932" s="432"/>
      <c r="JR932" s="432"/>
      <c r="JS932" s="432"/>
      <c r="JT932" s="432"/>
      <c r="JU932" s="432"/>
    </row>
    <row r="933" spans="1:281" s="40" customFormat="1" ht="15" hidden="1" customHeight="1" x14ac:dyDescent="0.25">
      <c r="A933" s="432"/>
      <c r="B933" s="31"/>
      <c r="C933" s="31"/>
      <c r="D933" s="3"/>
      <c r="E933" s="31"/>
      <c r="F933" s="3"/>
      <c r="G933" s="122"/>
      <c r="I933" s="31"/>
      <c r="K933" s="9"/>
      <c r="M933" s="3"/>
      <c r="N933" s="41"/>
      <c r="P933" s="31"/>
      <c r="Q933" s="27"/>
      <c r="R933" s="31"/>
      <c r="T933" s="21"/>
      <c r="U933" s="21"/>
      <c r="V933" s="83"/>
      <c r="W933" s="83"/>
      <c r="X933" s="21"/>
      <c r="Y933" s="83"/>
      <c r="Z933" s="83"/>
      <c r="AA933" s="21"/>
      <c r="AB933" s="83"/>
      <c r="AC933" s="83"/>
      <c r="AD933" s="21"/>
      <c r="AE933" s="83"/>
      <c r="AF933" s="83"/>
      <c r="AG933" s="21"/>
      <c r="AH933" s="83"/>
      <c r="AI933" s="83"/>
      <c r="AJ933" s="21"/>
      <c r="AK933" s="83"/>
      <c r="AL933" s="83"/>
      <c r="AM933" s="21"/>
      <c r="AN933" s="83"/>
      <c r="AO933" s="83"/>
      <c r="AP933" s="21"/>
      <c r="AQ933" s="83"/>
      <c r="AR933" s="83"/>
      <c r="AS933" s="21"/>
      <c r="AT933" s="3"/>
      <c r="AU933" s="3"/>
      <c r="AV933" s="31"/>
      <c r="AW933" s="3"/>
      <c r="AX933" s="129"/>
      <c r="AY933" s="90"/>
      <c r="AZ933" s="6"/>
      <c r="BA933" s="10"/>
      <c r="BB933" s="10"/>
      <c r="BC933" s="6"/>
      <c r="BD933" s="10"/>
      <c r="BE933" s="10"/>
      <c r="BF933" s="122"/>
      <c r="BG933" s="10"/>
      <c r="BH933" s="32"/>
      <c r="BI933" s="129"/>
      <c r="BJ933" s="10"/>
      <c r="BK933" s="32"/>
      <c r="BL933" s="129"/>
      <c r="BM933" s="10"/>
      <c r="BN933" s="32"/>
      <c r="BO933" s="122"/>
      <c r="BP933" s="133"/>
      <c r="BQ933" s="12"/>
      <c r="BR933" s="3"/>
      <c r="BS933" s="3"/>
      <c r="BU933" s="122"/>
      <c r="BV933" s="3"/>
      <c r="BW933" s="31"/>
      <c r="BX933" s="122"/>
      <c r="BY933" s="3"/>
      <c r="CA933" s="122"/>
      <c r="CB933" s="3"/>
      <c r="CD933" s="122"/>
      <c r="CF933" s="32"/>
      <c r="CH933" s="255"/>
      <c r="CI933" s="32"/>
      <c r="CK933" s="434"/>
      <c r="CM933" s="122"/>
      <c r="CN933" s="255"/>
      <c r="CO933" s="255"/>
      <c r="CP933" s="255"/>
      <c r="CQ933" s="739"/>
      <c r="CR933" s="255"/>
      <c r="CS933" s="434"/>
      <c r="CT933" s="255"/>
      <c r="CU933" s="255"/>
      <c r="CV933" s="255"/>
      <c r="CW933" s="10"/>
      <c r="CX933" s="255"/>
      <c r="CY933" s="255"/>
      <c r="CZ933" s="255"/>
      <c r="DA933" s="255"/>
      <c r="DB933" s="255"/>
      <c r="DC933" s="255"/>
      <c r="DD933" s="255"/>
      <c r="DE933" s="255"/>
      <c r="DF933" s="255"/>
      <c r="DG933" s="255"/>
      <c r="DH933" s="255"/>
      <c r="DI933" s="255"/>
      <c r="DJ933" s="255"/>
      <c r="DK933" s="255"/>
      <c r="DL933" s="255"/>
      <c r="DM933" s="255"/>
      <c r="DN933" s="255"/>
      <c r="DO933" s="255"/>
      <c r="DP933" s="255"/>
      <c r="DQ933" s="255"/>
      <c r="DR933" s="255"/>
      <c r="DS933" s="255"/>
      <c r="DT933" s="255"/>
      <c r="DU933" s="255"/>
      <c r="DV933" s="255"/>
      <c r="DW933" s="255"/>
      <c r="DX933" s="255"/>
      <c r="DY933" s="255"/>
      <c r="DZ933" s="255"/>
      <c r="EA933" s="255"/>
      <c r="EB933" s="255"/>
      <c r="EC933" s="255"/>
      <c r="ED933" s="255"/>
      <c r="EE933" s="255"/>
      <c r="EF933" s="255"/>
      <c r="EG933" s="255"/>
      <c r="EH933" s="255"/>
      <c r="EI933" s="255"/>
      <c r="EJ933" s="255"/>
      <c r="EK933" s="255"/>
      <c r="EL933" s="255"/>
      <c r="EM933" s="255"/>
      <c r="EN933" s="255"/>
      <c r="EO933" s="255"/>
      <c r="EP933" s="255"/>
      <c r="EQ933" s="255"/>
      <c r="ER933" s="255"/>
      <c r="ES933" s="255"/>
      <c r="ET933" s="255"/>
      <c r="EU933" s="255"/>
      <c r="EV933" s="255"/>
      <c r="EW933" s="255"/>
      <c r="EX933" s="255"/>
      <c r="EY933" s="255"/>
      <c r="EZ933" s="255"/>
      <c r="FA933" s="255"/>
      <c r="FB933" s="255"/>
      <c r="FC933" s="255"/>
      <c r="FD933" s="255"/>
      <c r="FE933" s="255"/>
      <c r="FF933" s="255"/>
      <c r="FG933" s="255"/>
      <c r="FH933" s="241"/>
      <c r="FI933" s="436"/>
      <c r="FJ933" s="668"/>
      <c r="FK933" s="668"/>
      <c r="FL933" s="668"/>
      <c r="FM933" s="668"/>
      <c r="FN933" s="668"/>
      <c r="FO933" s="668"/>
      <c r="FP933" s="668"/>
      <c r="FQ933" s="668"/>
      <c r="FR933" s="668"/>
      <c r="FS933" s="433"/>
      <c r="FT933" s="433"/>
      <c r="FU933" s="433"/>
      <c r="FV933" s="433"/>
      <c r="FW933" s="433"/>
      <c r="FX933" s="433"/>
      <c r="FY933" s="433"/>
      <c r="FZ933" s="433"/>
      <c r="GA933" s="433"/>
      <c r="GB933" s="433"/>
      <c r="GC933" s="433"/>
      <c r="GD933" s="433"/>
      <c r="GE933" s="433"/>
      <c r="GF933" s="433"/>
      <c r="GG933" s="255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436"/>
      <c r="HJ933" s="65"/>
      <c r="HK933" s="436"/>
      <c r="HL933" s="37"/>
      <c r="HM933" s="65"/>
      <c r="HN933" s="436"/>
      <c r="HO933" s="120"/>
      <c r="HP933" s="3"/>
      <c r="HQ933" s="436"/>
      <c r="HR933" s="8"/>
      <c r="HS933" s="31"/>
      <c r="HT933" s="3"/>
      <c r="HU933" s="3"/>
      <c r="HV933" s="3"/>
      <c r="HX933" s="432"/>
      <c r="HY933" s="27"/>
      <c r="HZ933" s="27"/>
      <c r="IA933" s="27"/>
      <c r="IB933" s="27"/>
      <c r="IC933" s="27"/>
      <c r="ID933" s="27"/>
      <c r="IE933" s="27"/>
      <c r="IF933" s="27"/>
      <c r="IG933" s="432"/>
      <c r="IH933" s="432"/>
      <c r="II933" s="432"/>
      <c r="IJ933" s="432"/>
      <c r="IK933" s="432"/>
      <c r="IL933" s="432"/>
      <c r="IM933" s="432"/>
      <c r="IN933" s="432"/>
      <c r="IO933" s="432"/>
      <c r="IP933" s="432"/>
      <c r="IQ933" s="432"/>
      <c r="IR933" s="432"/>
      <c r="IS933" s="432"/>
      <c r="IT933" s="432"/>
      <c r="IU933" s="432"/>
      <c r="IV933" s="432"/>
      <c r="IW933" s="432"/>
      <c r="IX933" s="432"/>
      <c r="IY933" s="432"/>
      <c r="IZ933" s="432"/>
      <c r="JA933" s="432"/>
      <c r="JB933" s="432"/>
      <c r="JC933" s="432"/>
      <c r="JD933" s="432"/>
      <c r="JE933" s="432"/>
      <c r="JF933" s="432"/>
      <c r="JG933" s="432"/>
      <c r="JH933" s="432"/>
      <c r="JI933" s="432"/>
      <c r="JJ933" s="432"/>
      <c r="JK933" s="432"/>
      <c r="JL933" s="432"/>
      <c r="JM933" s="432"/>
      <c r="JN933" s="432"/>
      <c r="JO933" s="432"/>
      <c r="JP933" s="432"/>
      <c r="JQ933" s="432"/>
      <c r="JR933" s="432"/>
      <c r="JS933" s="432"/>
      <c r="JT933" s="432"/>
      <c r="JU933" s="432"/>
    </row>
    <row r="934" spans="1:281" s="40" customFormat="1" ht="15" hidden="1" customHeight="1" x14ac:dyDescent="0.25">
      <c r="A934" s="432"/>
      <c r="B934" s="31"/>
      <c r="C934" s="31"/>
      <c r="D934" s="3"/>
      <c r="E934" s="31"/>
      <c r="F934" s="3"/>
      <c r="G934" s="122"/>
      <c r="I934" s="31"/>
      <c r="K934" s="9"/>
      <c r="M934" s="3"/>
      <c r="N934" s="41"/>
      <c r="P934" s="31"/>
      <c r="Q934" s="27"/>
      <c r="R934" s="31"/>
      <c r="T934" s="21"/>
      <c r="U934" s="21"/>
      <c r="V934" s="83"/>
      <c r="W934" s="83"/>
      <c r="X934" s="21"/>
      <c r="Y934" s="83"/>
      <c r="Z934" s="83"/>
      <c r="AA934" s="21"/>
      <c r="AB934" s="83"/>
      <c r="AC934" s="83"/>
      <c r="AD934" s="21"/>
      <c r="AE934" s="83"/>
      <c r="AF934" s="83"/>
      <c r="AG934" s="21"/>
      <c r="AH934" s="83"/>
      <c r="AI934" s="83"/>
      <c r="AJ934" s="21"/>
      <c r="AK934" s="83"/>
      <c r="AL934" s="83"/>
      <c r="AM934" s="21"/>
      <c r="AN934" s="83"/>
      <c r="AO934" s="83"/>
      <c r="AP934" s="21"/>
      <c r="AQ934" s="83"/>
      <c r="AR934" s="83"/>
      <c r="AS934" s="21"/>
      <c r="AT934" s="3"/>
      <c r="AU934" s="3"/>
      <c r="AV934" s="31"/>
      <c r="AW934" s="3"/>
      <c r="AX934" s="129"/>
      <c r="AY934" s="90"/>
      <c r="AZ934" s="6"/>
      <c r="BA934" s="10"/>
      <c r="BB934" s="10"/>
      <c r="BC934" s="6"/>
      <c r="BD934" s="10"/>
      <c r="BE934" s="10"/>
      <c r="BF934" s="122"/>
      <c r="BG934" s="10"/>
      <c r="BH934" s="32"/>
      <c r="BI934" s="129"/>
      <c r="BJ934" s="10"/>
      <c r="BK934" s="32"/>
      <c r="BL934" s="129"/>
      <c r="BM934" s="10"/>
      <c r="BN934" s="32"/>
      <c r="BO934" s="122"/>
      <c r="BP934" s="133"/>
      <c r="BQ934" s="12"/>
      <c r="BR934" s="3"/>
      <c r="BS934" s="3"/>
      <c r="BU934" s="122"/>
      <c r="BV934" s="3"/>
      <c r="BW934" s="31"/>
      <c r="BX934" s="122"/>
      <c r="BY934" s="3"/>
      <c r="CA934" s="122"/>
      <c r="CB934" s="3"/>
      <c r="CD934" s="122"/>
      <c r="CF934" s="32"/>
      <c r="CH934" s="255"/>
      <c r="CI934" s="32"/>
      <c r="CK934" s="434"/>
      <c r="CM934" s="122"/>
      <c r="CN934" s="255"/>
      <c r="CO934" s="255"/>
      <c r="CP934" s="255"/>
      <c r="CQ934" s="739"/>
      <c r="CR934" s="255"/>
      <c r="CS934" s="434"/>
      <c r="CT934" s="255"/>
      <c r="CU934" s="255"/>
      <c r="CV934" s="255"/>
      <c r="CW934" s="10"/>
      <c r="CX934" s="255"/>
      <c r="CY934" s="255"/>
      <c r="CZ934" s="255"/>
      <c r="DA934" s="255"/>
      <c r="DB934" s="255"/>
      <c r="DC934" s="255"/>
      <c r="DD934" s="255"/>
      <c r="DE934" s="255"/>
      <c r="DF934" s="255"/>
      <c r="DG934" s="255"/>
      <c r="DH934" s="255"/>
      <c r="DI934" s="255"/>
      <c r="DJ934" s="255"/>
      <c r="DK934" s="255"/>
      <c r="DL934" s="255"/>
      <c r="DM934" s="255"/>
      <c r="DN934" s="255"/>
      <c r="DO934" s="255"/>
      <c r="DP934" s="255"/>
      <c r="DQ934" s="255"/>
      <c r="DR934" s="255"/>
      <c r="DS934" s="255"/>
      <c r="DT934" s="255"/>
      <c r="DU934" s="255"/>
      <c r="DV934" s="255"/>
      <c r="DW934" s="255"/>
      <c r="DX934" s="255"/>
      <c r="DY934" s="255"/>
      <c r="DZ934" s="255"/>
      <c r="EA934" s="255"/>
      <c r="EB934" s="255"/>
      <c r="EC934" s="255"/>
      <c r="ED934" s="255"/>
      <c r="EE934" s="255"/>
      <c r="EF934" s="255"/>
      <c r="EG934" s="255"/>
      <c r="EH934" s="255"/>
      <c r="EI934" s="255"/>
      <c r="EJ934" s="255"/>
      <c r="EK934" s="255"/>
      <c r="EL934" s="255"/>
      <c r="EM934" s="255"/>
      <c r="EN934" s="255"/>
      <c r="EO934" s="255"/>
      <c r="EP934" s="255"/>
      <c r="EQ934" s="255"/>
      <c r="ER934" s="255"/>
      <c r="ES934" s="255"/>
      <c r="ET934" s="255"/>
      <c r="EU934" s="255"/>
      <c r="EV934" s="255"/>
      <c r="EW934" s="255"/>
      <c r="EX934" s="255"/>
      <c r="EY934" s="255"/>
      <c r="EZ934" s="255"/>
      <c r="FA934" s="255"/>
      <c r="FB934" s="255"/>
      <c r="FC934" s="255"/>
      <c r="FD934" s="255"/>
      <c r="FE934" s="255"/>
      <c r="FF934" s="255"/>
      <c r="FG934" s="255"/>
      <c r="FH934" s="241"/>
      <c r="FI934" s="436"/>
      <c r="FJ934" s="668"/>
      <c r="FK934" s="668"/>
      <c r="FL934" s="668"/>
      <c r="FM934" s="668"/>
      <c r="FN934" s="668"/>
      <c r="FO934" s="668"/>
      <c r="FP934" s="668"/>
      <c r="FQ934" s="668"/>
      <c r="FR934" s="668"/>
      <c r="FS934" s="433"/>
      <c r="FT934" s="433"/>
      <c r="FU934" s="433"/>
      <c r="FV934" s="433"/>
      <c r="FW934" s="433"/>
      <c r="FX934" s="433"/>
      <c r="FY934" s="433"/>
      <c r="FZ934" s="433"/>
      <c r="GA934" s="433"/>
      <c r="GB934" s="433"/>
      <c r="GC934" s="433"/>
      <c r="GD934" s="433"/>
      <c r="GE934" s="433"/>
      <c r="GF934" s="433"/>
      <c r="GG934" s="255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436"/>
      <c r="HJ934" s="65"/>
      <c r="HK934" s="436"/>
      <c r="HL934" s="37"/>
      <c r="HM934" s="65"/>
      <c r="HN934" s="436"/>
      <c r="HO934" s="120"/>
      <c r="HP934" s="3"/>
      <c r="HQ934" s="436"/>
      <c r="HR934" s="8"/>
      <c r="HS934" s="31"/>
      <c r="HT934" s="3"/>
      <c r="HU934" s="3"/>
      <c r="HV934" s="3"/>
      <c r="HX934" s="432"/>
      <c r="HY934" s="27"/>
      <c r="HZ934" s="27"/>
      <c r="IA934" s="27"/>
      <c r="IB934" s="27"/>
      <c r="IC934" s="27"/>
      <c r="ID934" s="27"/>
      <c r="IE934" s="27"/>
      <c r="IF934" s="27"/>
      <c r="IG934" s="432"/>
      <c r="IH934" s="432"/>
      <c r="II934" s="432"/>
      <c r="IJ934" s="432"/>
      <c r="IK934" s="432"/>
      <c r="IL934" s="432"/>
      <c r="IM934" s="432"/>
      <c r="IN934" s="432"/>
      <c r="IO934" s="432"/>
      <c r="IP934" s="432"/>
      <c r="IQ934" s="432"/>
      <c r="IR934" s="432"/>
      <c r="IS934" s="432"/>
      <c r="IT934" s="432"/>
      <c r="IU934" s="432"/>
      <c r="IV934" s="432"/>
      <c r="IW934" s="432"/>
      <c r="IX934" s="432"/>
      <c r="IY934" s="432"/>
      <c r="IZ934" s="432"/>
      <c r="JA934" s="432"/>
      <c r="JB934" s="432"/>
      <c r="JC934" s="432"/>
      <c r="JD934" s="432"/>
      <c r="JE934" s="432"/>
      <c r="JF934" s="432"/>
      <c r="JG934" s="432"/>
      <c r="JH934" s="432"/>
      <c r="JI934" s="432"/>
      <c r="JJ934" s="432"/>
      <c r="JK934" s="432"/>
      <c r="JL934" s="432"/>
      <c r="JM934" s="432"/>
      <c r="JN934" s="432"/>
      <c r="JO934" s="432"/>
      <c r="JP934" s="432"/>
      <c r="JQ934" s="432"/>
      <c r="JR934" s="432"/>
      <c r="JS934" s="432"/>
      <c r="JT934" s="432"/>
      <c r="JU934" s="432"/>
    </row>
    <row r="935" spans="1:281" s="40" customFormat="1" ht="15" hidden="1" customHeight="1" x14ac:dyDescent="0.25">
      <c r="A935" s="432"/>
      <c r="B935" s="31"/>
      <c r="C935" s="31"/>
      <c r="D935" s="3"/>
      <c r="E935" s="31"/>
      <c r="F935" s="3"/>
      <c r="G935" s="122"/>
      <c r="I935" s="31"/>
      <c r="K935" s="9"/>
      <c r="M935" s="3"/>
      <c r="N935" s="41"/>
      <c r="P935" s="31"/>
      <c r="Q935" s="27"/>
      <c r="R935" s="31"/>
      <c r="T935" s="21"/>
      <c r="U935" s="21"/>
      <c r="V935" s="83"/>
      <c r="W935" s="83"/>
      <c r="X935" s="21"/>
      <c r="Y935" s="83"/>
      <c r="Z935" s="83"/>
      <c r="AA935" s="21"/>
      <c r="AB935" s="83"/>
      <c r="AC935" s="83"/>
      <c r="AD935" s="21"/>
      <c r="AE935" s="83"/>
      <c r="AF935" s="83"/>
      <c r="AG935" s="21"/>
      <c r="AH935" s="83"/>
      <c r="AI935" s="83"/>
      <c r="AJ935" s="21"/>
      <c r="AK935" s="83"/>
      <c r="AL935" s="83"/>
      <c r="AM935" s="21"/>
      <c r="AN935" s="83"/>
      <c r="AO935" s="83"/>
      <c r="AP935" s="21"/>
      <c r="AQ935" s="83"/>
      <c r="AR935" s="83"/>
      <c r="AS935" s="21"/>
      <c r="AT935" s="3"/>
      <c r="AU935" s="3"/>
      <c r="AV935" s="31"/>
      <c r="AW935" s="3"/>
      <c r="AX935" s="129"/>
      <c r="AY935" s="90"/>
      <c r="AZ935" s="6"/>
      <c r="BA935" s="10"/>
      <c r="BB935" s="10"/>
      <c r="BC935" s="6"/>
      <c r="BD935" s="10"/>
      <c r="BE935" s="10"/>
      <c r="BF935" s="122"/>
      <c r="BG935" s="10"/>
      <c r="BH935" s="32"/>
      <c r="BI935" s="129"/>
      <c r="BJ935" s="10"/>
      <c r="BK935" s="32"/>
      <c r="BL935" s="129"/>
      <c r="BM935" s="10"/>
      <c r="BN935" s="32"/>
      <c r="BO935" s="122"/>
      <c r="BP935" s="133"/>
      <c r="BQ935" s="12"/>
      <c r="BR935" s="3"/>
      <c r="BS935" s="3"/>
      <c r="BU935" s="122"/>
      <c r="BV935" s="3"/>
      <c r="BW935" s="31"/>
      <c r="BX935" s="122"/>
      <c r="BY935" s="3"/>
      <c r="CA935" s="122"/>
      <c r="CB935" s="3"/>
      <c r="CD935" s="122"/>
      <c r="CF935" s="32"/>
      <c r="CH935" s="255"/>
      <c r="CI935" s="32"/>
      <c r="CK935" s="434"/>
      <c r="CM935" s="122"/>
      <c r="CN935" s="255"/>
      <c r="CO935" s="255"/>
      <c r="CP935" s="255"/>
      <c r="CQ935" s="739"/>
      <c r="CR935" s="255"/>
      <c r="CS935" s="434"/>
      <c r="CT935" s="255"/>
      <c r="CU935" s="255"/>
      <c r="CV935" s="255"/>
      <c r="CW935" s="10"/>
      <c r="CX935" s="255"/>
      <c r="CY935" s="255"/>
      <c r="CZ935" s="255"/>
      <c r="DA935" s="255"/>
      <c r="DB935" s="255"/>
      <c r="DC935" s="255"/>
      <c r="DD935" s="255"/>
      <c r="DE935" s="255"/>
      <c r="DF935" s="255"/>
      <c r="DG935" s="255"/>
      <c r="DH935" s="255"/>
      <c r="DI935" s="255"/>
      <c r="DJ935" s="255"/>
      <c r="DK935" s="255"/>
      <c r="DL935" s="255"/>
      <c r="DM935" s="255"/>
      <c r="DN935" s="255"/>
      <c r="DO935" s="255"/>
      <c r="DP935" s="255"/>
      <c r="DQ935" s="255"/>
      <c r="DR935" s="255"/>
      <c r="DS935" s="255"/>
      <c r="DT935" s="255"/>
      <c r="DU935" s="255"/>
      <c r="DV935" s="255"/>
      <c r="DW935" s="255"/>
      <c r="DX935" s="255"/>
      <c r="DY935" s="255"/>
      <c r="DZ935" s="255"/>
      <c r="EA935" s="255"/>
      <c r="EB935" s="255"/>
      <c r="EC935" s="255"/>
      <c r="ED935" s="255"/>
      <c r="EE935" s="255"/>
      <c r="EF935" s="255"/>
      <c r="EG935" s="255"/>
      <c r="EH935" s="255"/>
      <c r="EI935" s="255"/>
      <c r="EJ935" s="255"/>
      <c r="EK935" s="255"/>
      <c r="EL935" s="255"/>
      <c r="EM935" s="255"/>
      <c r="EN935" s="255"/>
      <c r="EO935" s="255"/>
      <c r="EP935" s="255"/>
      <c r="EQ935" s="255"/>
      <c r="ER935" s="255"/>
      <c r="ES935" s="255"/>
      <c r="ET935" s="255"/>
      <c r="EU935" s="255"/>
      <c r="EV935" s="255"/>
      <c r="EW935" s="255"/>
      <c r="EX935" s="255"/>
      <c r="EY935" s="255"/>
      <c r="EZ935" s="255"/>
      <c r="FA935" s="255"/>
      <c r="FB935" s="255"/>
      <c r="FC935" s="255"/>
      <c r="FD935" s="255"/>
      <c r="FE935" s="255"/>
      <c r="FF935" s="255"/>
      <c r="FG935" s="255"/>
      <c r="FH935" s="241"/>
      <c r="FI935" s="436"/>
      <c r="FJ935" s="668"/>
      <c r="FK935" s="668"/>
      <c r="FL935" s="668"/>
      <c r="FM935" s="668"/>
      <c r="FN935" s="668"/>
      <c r="FO935" s="668"/>
      <c r="FP935" s="668"/>
      <c r="FQ935" s="668"/>
      <c r="FR935" s="668"/>
      <c r="FS935" s="433"/>
      <c r="FT935" s="433"/>
      <c r="FU935" s="433"/>
      <c r="FV935" s="433"/>
      <c r="FW935" s="433"/>
      <c r="FX935" s="433"/>
      <c r="FY935" s="433"/>
      <c r="FZ935" s="433"/>
      <c r="GA935" s="433"/>
      <c r="GB935" s="433"/>
      <c r="GC935" s="433"/>
      <c r="GD935" s="433"/>
      <c r="GE935" s="433"/>
      <c r="GF935" s="433"/>
      <c r="GG935" s="255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436"/>
      <c r="HJ935" s="65"/>
      <c r="HK935" s="436"/>
      <c r="HL935" s="37"/>
      <c r="HM935" s="65"/>
      <c r="HN935" s="436"/>
      <c r="HO935" s="120"/>
      <c r="HP935" s="3"/>
      <c r="HQ935" s="436"/>
      <c r="HR935" s="8"/>
      <c r="HS935" s="31"/>
      <c r="HT935" s="3"/>
      <c r="HU935" s="3"/>
      <c r="HV935" s="3"/>
      <c r="HX935" s="432"/>
      <c r="HY935" s="27"/>
      <c r="HZ935" s="27"/>
      <c r="IA935" s="27"/>
      <c r="IB935" s="27"/>
      <c r="IC935" s="27"/>
      <c r="ID935" s="27"/>
      <c r="IE935" s="27"/>
      <c r="IF935" s="27"/>
      <c r="IG935" s="432"/>
      <c r="IH935" s="432"/>
      <c r="II935" s="432"/>
      <c r="IJ935" s="432"/>
      <c r="IK935" s="432"/>
      <c r="IL935" s="432"/>
      <c r="IM935" s="432"/>
      <c r="IN935" s="432"/>
      <c r="IO935" s="432"/>
      <c r="IP935" s="432"/>
      <c r="IQ935" s="432"/>
      <c r="IR935" s="432"/>
      <c r="IS935" s="432"/>
      <c r="IT935" s="432"/>
      <c r="IU935" s="432"/>
      <c r="IV935" s="432"/>
      <c r="IW935" s="432"/>
      <c r="IX935" s="432"/>
      <c r="IY935" s="432"/>
      <c r="IZ935" s="432"/>
      <c r="JA935" s="432"/>
      <c r="JB935" s="432"/>
      <c r="JC935" s="432"/>
      <c r="JD935" s="432"/>
      <c r="JE935" s="432"/>
      <c r="JF935" s="432"/>
      <c r="JG935" s="432"/>
      <c r="JH935" s="432"/>
      <c r="JI935" s="432"/>
      <c r="JJ935" s="432"/>
      <c r="JK935" s="432"/>
      <c r="JL935" s="432"/>
      <c r="JM935" s="432"/>
      <c r="JN935" s="432"/>
      <c r="JO935" s="432"/>
      <c r="JP935" s="432"/>
      <c r="JQ935" s="432"/>
      <c r="JR935" s="432"/>
      <c r="JS935" s="432"/>
      <c r="JT935" s="432"/>
      <c r="JU935" s="432"/>
    </row>
    <row r="936" spans="1:281" s="40" customFormat="1" ht="15" hidden="1" customHeight="1" x14ac:dyDescent="0.25">
      <c r="A936" s="432"/>
      <c r="B936" s="31"/>
      <c r="C936" s="31"/>
      <c r="D936" s="3"/>
      <c r="E936" s="31"/>
      <c r="F936" s="3"/>
      <c r="G936" s="122"/>
      <c r="I936" s="31"/>
      <c r="K936" s="9"/>
      <c r="M936" s="3"/>
      <c r="N936" s="41"/>
      <c r="P936" s="31"/>
      <c r="Q936" s="27"/>
      <c r="R936" s="31"/>
      <c r="T936" s="21"/>
      <c r="U936" s="21"/>
      <c r="V936" s="83"/>
      <c r="W936" s="83"/>
      <c r="X936" s="21"/>
      <c r="Y936" s="83"/>
      <c r="Z936" s="83"/>
      <c r="AA936" s="21"/>
      <c r="AB936" s="83"/>
      <c r="AC936" s="83"/>
      <c r="AD936" s="21"/>
      <c r="AE936" s="83"/>
      <c r="AF936" s="83"/>
      <c r="AG936" s="21"/>
      <c r="AH936" s="83"/>
      <c r="AI936" s="83"/>
      <c r="AJ936" s="21"/>
      <c r="AK936" s="83"/>
      <c r="AL936" s="83"/>
      <c r="AM936" s="21"/>
      <c r="AN936" s="83"/>
      <c r="AO936" s="83"/>
      <c r="AP936" s="21"/>
      <c r="AQ936" s="83"/>
      <c r="AR936" s="83"/>
      <c r="AS936" s="21"/>
      <c r="AT936" s="3"/>
      <c r="AU936" s="3"/>
      <c r="AV936" s="31"/>
      <c r="AW936" s="3"/>
      <c r="AX936" s="129"/>
      <c r="AY936" s="90"/>
      <c r="AZ936" s="6"/>
      <c r="BA936" s="10"/>
      <c r="BB936" s="10"/>
      <c r="BC936" s="6"/>
      <c r="BD936" s="10"/>
      <c r="BE936" s="10"/>
      <c r="BF936" s="122"/>
      <c r="BG936" s="10"/>
      <c r="BH936" s="32"/>
      <c r="BI936" s="129"/>
      <c r="BJ936" s="10"/>
      <c r="BK936" s="32"/>
      <c r="BL936" s="129"/>
      <c r="BM936" s="10"/>
      <c r="BN936" s="32"/>
      <c r="BO936" s="122"/>
      <c r="BP936" s="133"/>
      <c r="BQ936" s="12"/>
      <c r="BR936" s="3"/>
      <c r="BS936" s="3"/>
      <c r="BU936" s="122"/>
      <c r="BV936" s="3"/>
      <c r="BW936" s="31"/>
      <c r="BX936" s="122"/>
      <c r="BY936" s="3"/>
      <c r="CA936" s="122"/>
      <c r="CB936" s="3"/>
      <c r="CD936" s="122"/>
      <c r="CF936" s="32"/>
      <c r="CH936" s="255"/>
      <c r="CI936" s="32"/>
      <c r="CK936" s="434"/>
      <c r="CM936" s="122"/>
      <c r="CN936" s="255"/>
      <c r="CO936" s="255"/>
      <c r="CP936" s="255"/>
      <c r="CQ936" s="739"/>
      <c r="CR936" s="255"/>
      <c r="CS936" s="434"/>
      <c r="CT936" s="255"/>
      <c r="CU936" s="255"/>
      <c r="CV936" s="255"/>
      <c r="CW936" s="10"/>
      <c r="CX936" s="255"/>
      <c r="CY936" s="255"/>
      <c r="CZ936" s="255"/>
      <c r="DA936" s="255"/>
      <c r="DB936" s="255"/>
      <c r="DC936" s="255"/>
      <c r="DD936" s="255"/>
      <c r="DE936" s="255"/>
      <c r="DF936" s="255"/>
      <c r="DG936" s="255"/>
      <c r="DH936" s="255"/>
      <c r="DI936" s="255"/>
      <c r="DJ936" s="255"/>
      <c r="DK936" s="255"/>
      <c r="DL936" s="255"/>
      <c r="DM936" s="255"/>
      <c r="DN936" s="255"/>
      <c r="DO936" s="255"/>
      <c r="DP936" s="255"/>
      <c r="DQ936" s="255"/>
      <c r="DR936" s="255"/>
      <c r="DS936" s="255"/>
      <c r="DT936" s="255"/>
      <c r="DU936" s="255"/>
      <c r="DV936" s="255"/>
      <c r="DW936" s="255"/>
      <c r="DX936" s="255"/>
      <c r="DY936" s="255"/>
      <c r="DZ936" s="255"/>
      <c r="EA936" s="255"/>
      <c r="EB936" s="255"/>
      <c r="EC936" s="255"/>
      <c r="ED936" s="255"/>
      <c r="EE936" s="255"/>
      <c r="EF936" s="255"/>
      <c r="EG936" s="255"/>
      <c r="EH936" s="255"/>
      <c r="EI936" s="255"/>
      <c r="EJ936" s="255"/>
      <c r="EK936" s="255"/>
      <c r="EL936" s="255"/>
      <c r="EM936" s="255"/>
      <c r="EN936" s="255"/>
      <c r="EO936" s="255"/>
      <c r="EP936" s="255"/>
      <c r="EQ936" s="255"/>
      <c r="ER936" s="255"/>
      <c r="ES936" s="255"/>
      <c r="ET936" s="255"/>
      <c r="EU936" s="255"/>
      <c r="EV936" s="255"/>
      <c r="EW936" s="255"/>
      <c r="EX936" s="255"/>
      <c r="EY936" s="255"/>
      <c r="EZ936" s="255"/>
      <c r="FA936" s="255"/>
      <c r="FB936" s="255"/>
      <c r="FC936" s="255"/>
      <c r="FD936" s="255"/>
      <c r="FE936" s="255"/>
      <c r="FF936" s="255"/>
      <c r="FG936" s="255"/>
      <c r="FH936" s="241"/>
      <c r="FI936" s="436"/>
      <c r="FJ936" s="668"/>
      <c r="FK936" s="668"/>
      <c r="FL936" s="668"/>
      <c r="FM936" s="668"/>
      <c r="FN936" s="668"/>
      <c r="FO936" s="668"/>
      <c r="FP936" s="668"/>
      <c r="FQ936" s="668"/>
      <c r="FR936" s="668"/>
      <c r="FS936" s="433"/>
      <c r="FT936" s="433"/>
      <c r="FU936" s="433"/>
      <c r="FV936" s="433"/>
      <c r="FW936" s="433"/>
      <c r="FX936" s="433"/>
      <c r="FY936" s="433"/>
      <c r="FZ936" s="433"/>
      <c r="GA936" s="433"/>
      <c r="GB936" s="433"/>
      <c r="GC936" s="433"/>
      <c r="GD936" s="433"/>
      <c r="GE936" s="433"/>
      <c r="GF936" s="433"/>
      <c r="GG936" s="255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436"/>
      <c r="HJ936" s="65"/>
      <c r="HK936" s="436"/>
      <c r="HL936" s="37"/>
      <c r="HM936" s="65"/>
      <c r="HN936" s="436"/>
      <c r="HO936" s="120"/>
      <c r="HP936" s="3"/>
      <c r="HQ936" s="436"/>
      <c r="HR936" s="8"/>
      <c r="HS936" s="31"/>
      <c r="HT936" s="3"/>
      <c r="HU936" s="3"/>
      <c r="HV936" s="3"/>
      <c r="HX936" s="432"/>
      <c r="HY936" s="27"/>
      <c r="HZ936" s="27"/>
      <c r="IA936" s="27"/>
      <c r="IB936" s="27"/>
      <c r="IC936" s="27"/>
      <c r="ID936" s="27"/>
      <c r="IE936" s="27"/>
      <c r="IF936" s="27"/>
      <c r="IG936" s="432"/>
      <c r="IH936" s="432"/>
      <c r="II936" s="432"/>
      <c r="IJ936" s="432"/>
      <c r="IK936" s="432"/>
      <c r="IL936" s="432"/>
      <c r="IM936" s="432"/>
      <c r="IN936" s="432"/>
      <c r="IO936" s="432"/>
      <c r="IP936" s="432"/>
      <c r="IQ936" s="432"/>
      <c r="IR936" s="432"/>
      <c r="IS936" s="432"/>
      <c r="IT936" s="432"/>
      <c r="IU936" s="432"/>
      <c r="IV936" s="432"/>
      <c r="IW936" s="432"/>
      <c r="IX936" s="432"/>
      <c r="IY936" s="432"/>
      <c r="IZ936" s="432"/>
      <c r="JA936" s="432"/>
      <c r="JB936" s="432"/>
      <c r="JC936" s="432"/>
      <c r="JD936" s="432"/>
      <c r="JE936" s="432"/>
      <c r="JF936" s="432"/>
      <c r="JG936" s="432"/>
      <c r="JH936" s="432"/>
      <c r="JI936" s="432"/>
      <c r="JJ936" s="432"/>
      <c r="JK936" s="432"/>
      <c r="JL936" s="432"/>
      <c r="JM936" s="432"/>
      <c r="JN936" s="432"/>
      <c r="JO936" s="432"/>
      <c r="JP936" s="432"/>
      <c r="JQ936" s="432"/>
      <c r="JR936" s="432"/>
      <c r="JS936" s="432"/>
      <c r="JT936" s="432"/>
      <c r="JU936" s="432"/>
    </row>
    <row r="937" spans="1:281" s="40" customFormat="1" ht="15" hidden="1" customHeight="1" x14ac:dyDescent="0.25">
      <c r="A937" s="432"/>
      <c r="B937" s="31"/>
      <c r="C937" s="31"/>
      <c r="D937" s="3"/>
      <c r="E937" s="31"/>
      <c r="F937" s="3"/>
      <c r="G937" s="122"/>
      <c r="I937" s="31"/>
      <c r="K937" s="9"/>
      <c r="M937" s="3"/>
      <c r="N937" s="41"/>
      <c r="P937" s="31"/>
      <c r="Q937" s="27"/>
      <c r="R937" s="31"/>
      <c r="T937" s="21"/>
      <c r="U937" s="21"/>
      <c r="V937" s="83"/>
      <c r="W937" s="83"/>
      <c r="X937" s="21"/>
      <c r="Y937" s="83"/>
      <c r="Z937" s="83"/>
      <c r="AA937" s="21"/>
      <c r="AB937" s="83"/>
      <c r="AC937" s="83"/>
      <c r="AD937" s="21"/>
      <c r="AE937" s="83"/>
      <c r="AF937" s="83"/>
      <c r="AG937" s="21"/>
      <c r="AH937" s="83"/>
      <c r="AI937" s="83"/>
      <c r="AJ937" s="21"/>
      <c r="AK937" s="83"/>
      <c r="AL937" s="83"/>
      <c r="AM937" s="21"/>
      <c r="AN937" s="83"/>
      <c r="AO937" s="83"/>
      <c r="AP937" s="21"/>
      <c r="AQ937" s="83"/>
      <c r="AR937" s="83"/>
      <c r="AS937" s="21"/>
      <c r="AT937" s="3"/>
      <c r="AU937" s="3"/>
      <c r="AV937" s="31"/>
      <c r="AW937" s="3"/>
      <c r="AX937" s="129"/>
      <c r="AY937" s="90"/>
      <c r="AZ937" s="6"/>
      <c r="BA937" s="10"/>
      <c r="BB937" s="10"/>
      <c r="BC937" s="6"/>
      <c r="BD937" s="10"/>
      <c r="BE937" s="10"/>
      <c r="BF937" s="122"/>
      <c r="BG937" s="10"/>
      <c r="BH937" s="32"/>
      <c r="BI937" s="129"/>
      <c r="BJ937" s="10"/>
      <c r="BK937" s="32"/>
      <c r="BL937" s="129"/>
      <c r="BM937" s="10"/>
      <c r="BN937" s="32"/>
      <c r="BO937" s="122"/>
      <c r="BP937" s="133"/>
      <c r="BQ937" s="12"/>
      <c r="BR937" s="3"/>
      <c r="BS937" s="3"/>
      <c r="BU937" s="122"/>
      <c r="BV937" s="3"/>
      <c r="BW937" s="31"/>
      <c r="BX937" s="122"/>
      <c r="BY937" s="3"/>
      <c r="CA937" s="122"/>
      <c r="CB937" s="3"/>
      <c r="CD937" s="122"/>
      <c r="CF937" s="32"/>
      <c r="CH937" s="255"/>
      <c r="CI937" s="32"/>
      <c r="CK937" s="434"/>
      <c r="CM937" s="122"/>
      <c r="CN937" s="255"/>
      <c r="CO937" s="255"/>
      <c r="CP937" s="255"/>
      <c r="CQ937" s="739"/>
      <c r="CR937" s="255"/>
      <c r="CS937" s="434"/>
      <c r="CT937" s="255"/>
      <c r="CU937" s="255"/>
      <c r="CV937" s="255"/>
      <c r="CW937" s="10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  <c r="DZ937" s="255"/>
      <c r="EA937" s="255"/>
      <c r="EB937" s="255"/>
      <c r="EC937" s="255"/>
      <c r="ED937" s="255"/>
      <c r="EE937" s="255"/>
      <c r="EF937" s="255"/>
      <c r="EG937" s="255"/>
      <c r="EH937" s="255"/>
      <c r="EI937" s="255"/>
      <c r="EJ937" s="255"/>
      <c r="EK937" s="255"/>
      <c r="EL937" s="255"/>
      <c r="EM937" s="255"/>
      <c r="EN937" s="255"/>
      <c r="EO937" s="255"/>
      <c r="EP937" s="255"/>
      <c r="EQ937" s="255"/>
      <c r="ER937" s="255"/>
      <c r="ES937" s="255"/>
      <c r="ET937" s="255"/>
      <c r="EU937" s="255"/>
      <c r="EV937" s="255"/>
      <c r="EW937" s="255"/>
      <c r="EX937" s="255"/>
      <c r="EY937" s="255"/>
      <c r="EZ937" s="255"/>
      <c r="FA937" s="255"/>
      <c r="FB937" s="255"/>
      <c r="FC937" s="255"/>
      <c r="FD937" s="255"/>
      <c r="FE937" s="255"/>
      <c r="FF937" s="255"/>
      <c r="FG937" s="255"/>
      <c r="FH937" s="241"/>
      <c r="FI937" s="436"/>
      <c r="FJ937" s="668"/>
      <c r="FK937" s="668"/>
      <c r="FL937" s="668"/>
      <c r="FM937" s="668"/>
      <c r="FN937" s="668"/>
      <c r="FO937" s="668"/>
      <c r="FP937" s="668"/>
      <c r="FQ937" s="668"/>
      <c r="FR937" s="668"/>
      <c r="FS937" s="433"/>
      <c r="FT937" s="433"/>
      <c r="FU937" s="433"/>
      <c r="FV937" s="433"/>
      <c r="FW937" s="433"/>
      <c r="FX937" s="433"/>
      <c r="FY937" s="433"/>
      <c r="FZ937" s="433"/>
      <c r="GA937" s="433"/>
      <c r="GB937" s="433"/>
      <c r="GC937" s="433"/>
      <c r="GD937" s="433"/>
      <c r="GE937" s="433"/>
      <c r="GF937" s="433"/>
      <c r="GG937" s="25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436"/>
      <c r="HJ937" s="65"/>
      <c r="HK937" s="436"/>
      <c r="HL937" s="37"/>
      <c r="HM937" s="65"/>
      <c r="HN937" s="436"/>
      <c r="HO937" s="120"/>
      <c r="HP937" s="3"/>
      <c r="HQ937" s="436"/>
      <c r="HR937" s="8"/>
      <c r="HS937" s="31"/>
      <c r="HT937" s="3"/>
      <c r="HU937" s="3"/>
      <c r="HV937" s="3"/>
      <c r="HX937" s="432"/>
      <c r="HY937" s="27"/>
      <c r="HZ937" s="27"/>
      <c r="IA937" s="27"/>
      <c r="IB937" s="27"/>
      <c r="IC937" s="27"/>
      <c r="ID937" s="27"/>
      <c r="IE937" s="27"/>
      <c r="IF937" s="27"/>
      <c r="IG937" s="432"/>
      <c r="IH937" s="432"/>
      <c r="II937" s="432"/>
      <c r="IJ937" s="432"/>
      <c r="IK937" s="432"/>
      <c r="IL937" s="432"/>
      <c r="IM937" s="432"/>
      <c r="IN937" s="432"/>
      <c r="IO937" s="432"/>
      <c r="IP937" s="432"/>
      <c r="IQ937" s="432"/>
      <c r="IR937" s="432"/>
      <c r="IS937" s="432"/>
      <c r="IT937" s="432"/>
      <c r="IU937" s="432"/>
      <c r="IV937" s="432"/>
      <c r="IW937" s="432"/>
      <c r="IX937" s="432"/>
      <c r="IY937" s="432"/>
      <c r="IZ937" s="432"/>
      <c r="JA937" s="432"/>
      <c r="JB937" s="432"/>
      <c r="JC937" s="432"/>
      <c r="JD937" s="432"/>
      <c r="JE937" s="432"/>
      <c r="JF937" s="432"/>
      <c r="JG937" s="432"/>
      <c r="JH937" s="432"/>
      <c r="JI937" s="432"/>
      <c r="JJ937" s="432"/>
      <c r="JK937" s="432"/>
      <c r="JL937" s="432"/>
      <c r="JM937" s="432"/>
      <c r="JN937" s="432"/>
      <c r="JO937" s="432"/>
      <c r="JP937" s="432"/>
      <c r="JQ937" s="432"/>
      <c r="JR937" s="432"/>
      <c r="JS937" s="432"/>
      <c r="JT937" s="432"/>
      <c r="JU937" s="432"/>
    </row>
    <row r="938" spans="1:281" s="40" customFormat="1" ht="15" hidden="1" customHeight="1" x14ac:dyDescent="0.25">
      <c r="A938" s="432"/>
      <c r="B938" s="31"/>
      <c r="C938" s="31"/>
      <c r="D938" s="3"/>
      <c r="E938" s="31"/>
      <c r="F938" s="3"/>
      <c r="G938" s="122"/>
      <c r="I938" s="31"/>
      <c r="K938" s="9"/>
      <c r="M938" s="3"/>
      <c r="N938" s="41"/>
      <c r="P938" s="31"/>
      <c r="Q938" s="27"/>
      <c r="R938" s="31"/>
      <c r="T938" s="21"/>
      <c r="U938" s="21"/>
      <c r="V938" s="83"/>
      <c r="W938" s="83"/>
      <c r="X938" s="21"/>
      <c r="Y938" s="83"/>
      <c r="Z938" s="83"/>
      <c r="AA938" s="21"/>
      <c r="AB938" s="83"/>
      <c r="AC938" s="83"/>
      <c r="AD938" s="21"/>
      <c r="AE938" s="83"/>
      <c r="AF938" s="83"/>
      <c r="AG938" s="21"/>
      <c r="AH938" s="83"/>
      <c r="AI938" s="83"/>
      <c r="AJ938" s="21"/>
      <c r="AK938" s="83"/>
      <c r="AL938" s="83"/>
      <c r="AM938" s="21"/>
      <c r="AN938" s="83"/>
      <c r="AO938" s="83"/>
      <c r="AP938" s="21"/>
      <c r="AQ938" s="83"/>
      <c r="AR938" s="83"/>
      <c r="AS938" s="21"/>
      <c r="AT938" s="3"/>
      <c r="AU938" s="3"/>
      <c r="AV938" s="31"/>
      <c r="AW938" s="3"/>
      <c r="AX938" s="129"/>
      <c r="AY938" s="90"/>
      <c r="AZ938" s="6"/>
      <c r="BA938" s="10"/>
      <c r="BB938" s="10"/>
      <c r="BC938" s="6"/>
      <c r="BD938" s="10"/>
      <c r="BE938" s="10"/>
      <c r="BF938" s="122"/>
      <c r="BG938" s="10"/>
      <c r="BH938" s="32"/>
      <c r="BI938" s="129"/>
      <c r="BJ938" s="10"/>
      <c r="BK938" s="32"/>
      <c r="BL938" s="129"/>
      <c r="BM938" s="10"/>
      <c r="BN938" s="32"/>
      <c r="BO938" s="122"/>
      <c r="BP938" s="133"/>
      <c r="BQ938" s="12"/>
      <c r="BR938" s="3"/>
      <c r="BS938" s="3"/>
      <c r="BU938" s="122"/>
      <c r="BV938" s="3"/>
      <c r="BW938" s="31"/>
      <c r="BX938" s="122"/>
      <c r="BY938" s="3"/>
      <c r="CA938" s="122"/>
      <c r="CB938" s="3"/>
      <c r="CD938" s="122"/>
      <c r="CF938" s="32"/>
      <c r="CH938" s="255"/>
      <c r="CI938" s="32"/>
      <c r="CK938" s="434"/>
      <c r="CM938" s="122"/>
      <c r="CN938" s="255"/>
      <c r="CO938" s="255"/>
      <c r="CP938" s="255"/>
      <c r="CQ938" s="739"/>
      <c r="CR938" s="255"/>
      <c r="CS938" s="434"/>
      <c r="CT938" s="255"/>
      <c r="CU938" s="255"/>
      <c r="CV938" s="255"/>
      <c r="CW938" s="10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  <c r="DW938" s="255"/>
      <c r="DX938" s="255"/>
      <c r="DY938" s="255"/>
      <c r="DZ938" s="255"/>
      <c r="EA938" s="255"/>
      <c r="EB938" s="255"/>
      <c r="EC938" s="255"/>
      <c r="ED938" s="255"/>
      <c r="EE938" s="255"/>
      <c r="EF938" s="255"/>
      <c r="EG938" s="255"/>
      <c r="EH938" s="255"/>
      <c r="EI938" s="255"/>
      <c r="EJ938" s="255"/>
      <c r="EK938" s="255"/>
      <c r="EL938" s="255"/>
      <c r="EM938" s="255"/>
      <c r="EN938" s="255"/>
      <c r="EO938" s="255"/>
      <c r="EP938" s="255"/>
      <c r="EQ938" s="255"/>
      <c r="ER938" s="255"/>
      <c r="ES938" s="255"/>
      <c r="ET938" s="255"/>
      <c r="EU938" s="255"/>
      <c r="EV938" s="255"/>
      <c r="EW938" s="255"/>
      <c r="EX938" s="255"/>
      <c r="EY938" s="255"/>
      <c r="EZ938" s="255"/>
      <c r="FA938" s="255"/>
      <c r="FB938" s="255"/>
      <c r="FC938" s="255"/>
      <c r="FD938" s="255"/>
      <c r="FE938" s="255"/>
      <c r="FF938" s="255"/>
      <c r="FG938" s="255"/>
      <c r="FH938" s="241"/>
      <c r="FI938" s="436"/>
      <c r="FJ938" s="668"/>
      <c r="FK938" s="668"/>
      <c r="FL938" s="668"/>
      <c r="FM938" s="668"/>
      <c r="FN938" s="668"/>
      <c r="FO938" s="668"/>
      <c r="FP938" s="668"/>
      <c r="FQ938" s="668"/>
      <c r="FR938" s="668"/>
      <c r="FS938" s="433"/>
      <c r="FT938" s="433"/>
      <c r="FU938" s="433"/>
      <c r="FV938" s="433"/>
      <c r="FW938" s="433"/>
      <c r="FX938" s="433"/>
      <c r="FY938" s="433"/>
      <c r="FZ938" s="433"/>
      <c r="GA938" s="433"/>
      <c r="GB938" s="433"/>
      <c r="GC938" s="433"/>
      <c r="GD938" s="433"/>
      <c r="GE938" s="433"/>
      <c r="GF938" s="433"/>
      <c r="GG938" s="255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436"/>
      <c r="HJ938" s="65"/>
      <c r="HK938" s="436"/>
      <c r="HL938" s="37"/>
      <c r="HM938" s="65"/>
      <c r="HN938" s="436"/>
      <c r="HO938" s="120"/>
      <c r="HP938" s="3"/>
      <c r="HQ938" s="436"/>
      <c r="HR938" s="8"/>
      <c r="HS938" s="31"/>
      <c r="HT938" s="3"/>
      <c r="HU938" s="3"/>
      <c r="HV938" s="3"/>
      <c r="HX938" s="432"/>
      <c r="HY938" s="27"/>
      <c r="HZ938" s="27"/>
      <c r="IA938" s="27"/>
      <c r="IB938" s="27"/>
      <c r="IC938" s="27"/>
      <c r="ID938" s="27"/>
      <c r="IE938" s="27"/>
      <c r="IF938" s="27"/>
      <c r="IG938" s="432"/>
      <c r="IH938" s="432"/>
      <c r="II938" s="432"/>
      <c r="IJ938" s="432"/>
      <c r="IK938" s="432"/>
      <c r="IL938" s="432"/>
      <c r="IM938" s="432"/>
      <c r="IN938" s="432"/>
      <c r="IO938" s="432"/>
      <c r="IP938" s="432"/>
      <c r="IQ938" s="432"/>
      <c r="IR938" s="432"/>
      <c r="IS938" s="432"/>
      <c r="IT938" s="432"/>
      <c r="IU938" s="432"/>
      <c r="IV938" s="432"/>
      <c r="IW938" s="432"/>
      <c r="IX938" s="432"/>
      <c r="IY938" s="432"/>
      <c r="IZ938" s="432"/>
      <c r="JA938" s="432"/>
      <c r="JB938" s="432"/>
      <c r="JC938" s="432"/>
      <c r="JD938" s="432"/>
      <c r="JE938" s="432"/>
      <c r="JF938" s="432"/>
      <c r="JG938" s="432"/>
      <c r="JH938" s="432"/>
      <c r="JI938" s="432"/>
      <c r="JJ938" s="432"/>
      <c r="JK938" s="432"/>
      <c r="JL938" s="432"/>
      <c r="JM938" s="432"/>
      <c r="JN938" s="432"/>
      <c r="JO938" s="432"/>
      <c r="JP938" s="432"/>
      <c r="JQ938" s="432"/>
      <c r="JR938" s="432"/>
      <c r="JS938" s="432"/>
      <c r="JT938" s="432"/>
      <c r="JU938" s="432"/>
    </row>
    <row r="939" spans="1:281" s="40" customFormat="1" ht="15" hidden="1" customHeight="1" x14ac:dyDescent="0.25">
      <c r="A939" s="432"/>
      <c r="B939" s="31"/>
      <c r="C939" s="31"/>
      <c r="D939" s="3"/>
      <c r="E939" s="31"/>
      <c r="F939" s="3"/>
      <c r="G939" s="122"/>
      <c r="I939" s="31"/>
      <c r="K939" s="9"/>
      <c r="M939" s="3"/>
      <c r="N939" s="41"/>
      <c r="P939" s="31"/>
      <c r="Q939" s="27"/>
      <c r="R939" s="31"/>
      <c r="T939" s="21"/>
      <c r="U939" s="21"/>
      <c r="V939" s="83"/>
      <c r="W939" s="83"/>
      <c r="X939" s="21"/>
      <c r="Y939" s="83"/>
      <c r="Z939" s="83"/>
      <c r="AA939" s="21"/>
      <c r="AB939" s="83"/>
      <c r="AC939" s="83"/>
      <c r="AD939" s="21"/>
      <c r="AE939" s="83"/>
      <c r="AF939" s="83"/>
      <c r="AG939" s="21"/>
      <c r="AH939" s="83"/>
      <c r="AI939" s="83"/>
      <c r="AJ939" s="21"/>
      <c r="AK939" s="83"/>
      <c r="AL939" s="83"/>
      <c r="AM939" s="21"/>
      <c r="AN939" s="83"/>
      <c r="AO939" s="83"/>
      <c r="AP939" s="21"/>
      <c r="AQ939" s="83"/>
      <c r="AR939" s="83"/>
      <c r="AS939" s="21"/>
      <c r="AT939" s="3"/>
      <c r="AU939" s="3"/>
      <c r="AV939" s="31"/>
      <c r="AW939" s="3"/>
      <c r="AX939" s="129"/>
      <c r="AY939" s="90"/>
      <c r="AZ939" s="6"/>
      <c r="BA939" s="10"/>
      <c r="BB939" s="10"/>
      <c r="BC939" s="6"/>
      <c r="BD939" s="10"/>
      <c r="BE939" s="10"/>
      <c r="BF939" s="122"/>
      <c r="BG939" s="10"/>
      <c r="BH939" s="32"/>
      <c r="BI939" s="129"/>
      <c r="BJ939" s="10"/>
      <c r="BK939" s="32"/>
      <c r="BL939" s="129"/>
      <c r="BM939" s="10"/>
      <c r="BN939" s="32"/>
      <c r="BO939" s="122"/>
      <c r="BP939" s="133"/>
      <c r="BQ939" s="12"/>
      <c r="BR939" s="3"/>
      <c r="BS939" s="3"/>
      <c r="BU939" s="122"/>
      <c r="BV939" s="3"/>
      <c r="BW939" s="31"/>
      <c r="BX939" s="122"/>
      <c r="BY939" s="3"/>
      <c r="CA939" s="122"/>
      <c r="CB939" s="3"/>
      <c r="CD939" s="122"/>
      <c r="CF939" s="32"/>
      <c r="CH939" s="255"/>
      <c r="CI939" s="32"/>
      <c r="CK939" s="434"/>
      <c r="CM939" s="122"/>
      <c r="CN939" s="255"/>
      <c r="CO939" s="255"/>
      <c r="CP939" s="255"/>
      <c r="CQ939" s="739"/>
      <c r="CR939" s="255"/>
      <c r="CS939" s="434"/>
      <c r="CT939" s="255"/>
      <c r="CU939" s="255"/>
      <c r="CV939" s="255"/>
      <c r="CW939" s="10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  <c r="DW939" s="255"/>
      <c r="DX939" s="255"/>
      <c r="DY939" s="255"/>
      <c r="DZ939" s="255"/>
      <c r="EA939" s="255"/>
      <c r="EB939" s="255"/>
      <c r="EC939" s="255"/>
      <c r="ED939" s="255"/>
      <c r="EE939" s="255"/>
      <c r="EF939" s="255"/>
      <c r="EG939" s="255"/>
      <c r="EH939" s="255"/>
      <c r="EI939" s="255"/>
      <c r="EJ939" s="255"/>
      <c r="EK939" s="255"/>
      <c r="EL939" s="255"/>
      <c r="EM939" s="255"/>
      <c r="EN939" s="255"/>
      <c r="EO939" s="255"/>
      <c r="EP939" s="255"/>
      <c r="EQ939" s="255"/>
      <c r="ER939" s="255"/>
      <c r="ES939" s="255"/>
      <c r="ET939" s="255"/>
      <c r="EU939" s="255"/>
      <c r="EV939" s="255"/>
      <c r="EW939" s="255"/>
      <c r="EX939" s="255"/>
      <c r="EY939" s="255"/>
      <c r="EZ939" s="255"/>
      <c r="FA939" s="255"/>
      <c r="FB939" s="255"/>
      <c r="FC939" s="255"/>
      <c r="FD939" s="255"/>
      <c r="FE939" s="255"/>
      <c r="FF939" s="255"/>
      <c r="FG939" s="255"/>
      <c r="FH939" s="241"/>
      <c r="FI939" s="436"/>
      <c r="FJ939" s="668"/>
      <c r="FK939" s="668"/>
      <c r="FL939" s="668"/>
      <c r="FM939" s="668"/>
      <c r="FN939" s="668"/>
      <c r="FO939" s="668"/>
      <c r="FP939" s="668"/>
      <c r="FQ939" s="668"/>
      <c r="FR939" s="668"/>
      <c r="FS939" s="433"/>
      <c r="FT939" s="433"/>
      <c r="FU939" s="433"/>
      <c r="FV939" s="433"/>
      <c r="FW939" s="433"/>
      <c r="FX939" s="433"/>
      <c r="FY939" s="433"/>
      <c r="FZ939" s="433"/>
      <c r="GA939" s="433"/>
      <c r="GB939" s="433"/>
      <c r="GC939" s="433"/>
      <c r="GD939" s="433"/>
      <c r="GE939" s="433"/>
      <c r="GF939" s="433"/>
      <c r="GG939" s="255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436"/>
      <c r="HJ939" s="65"/>
      <c r="HK939" s="436"/>
      <c r="HL939" s="37"/>
      <c r="HM939" s="65"/>
      <c r="HN939" s="436"/>
      <c r="HO939" s="120"/>
      <c r="HP939" s="3"/>
      <c r="HQ939" s="436"/>
      <c r="HR939" s="8"/>
      <c r="HS939" s="31"/>
      <c r="HT939" s="3"/>
      <c r="HU939" s="3"/>
      <c r="HV939" s="3"/>
      <c r="HX939" s="432"/>
      <c r="HY939" s="27"/>
      <c r="HZ939" s="27"/>
      <c r="IA939" s="27"/>
      <c r="IB939" s="27"/>
      <c r="IC939" s="27"/>
      <c r="ID939" s="27"/>
      <c r="IE939" s="27"/>
      <c r="IF939" s="27"/>
      <c r="IG939" s="432"/>
      <c r="IH939" s="432"/>
      <c r="II939" s="432"/>
      <c r="IJ939" s="432"/>
      <c r="IK939" s="432"/>
      <c r="IL939" s="432"/>
      <c r="IM939" s="432"/>
      <c r="IN939" s="432"/>
      <c r="IO939" s="432"/>
      <c r="IP939" s="432"/>
      <c r="IQ939" s="432"/>
      <c r="IR939" s="432"/>
      <c r="IS939" s="432"/>
      <c r="IT939" s="432"/>
      <c r="IU939" s="432"/>
      <c r="IV939" s="432"/>
      <c r="IW939" s="432"/>
      <c r="IX939" s="432"/>
      <c r="IY939" s="432"/>
      <c r="IZ939" s="432"/>
      <c r="JA939" s="432"/>
      <c r="JB939" s="432"/>
      <c r="JC939" s="432"/>
      <c r="JD939" s="432"/>
      <c r="JE939" s="432"/>
      <c r="JF939" s="432"/>
      <c r="JG939" s="432"/>
      <c r="JH939" s="432"/>
      <c r="JI939" s="432"/>
      <c r="JJ939" s="432"/>
      <c r="JK939" s="432"/>
      <c r="JL939" s="432"/>
      <c r="JM939" s="432"/>
      <c r="JN939" s="432"/>
      <c r="JO939" s="432"/>
      <c r="JP939" s="432"/>
      <c r="JQ939" s="432"/>
      <c r="JR939" s="432"/>
      <c r="JS939" s="432"/>
      <c r="JT939" s="432"/>
      <c r="JU939" s="432"/>
    </row>
    <row r="940" spans="1:281" s="40" customFormat="1" ht="15" hidden="1" customHeight="1" x14ac:dyDescent="0.25">
      <c r="A940" s="432"/>
      <c r="B940" s="31"/>
      <c r="C940" s="31"/>
      <c r="D940" s="3"/>
      <c r="E940" s="31"/>
      <c r="F940" s="3"/>
      <c r="G940" s="122"/>
      <c r="I940" s="31"/>
      <c r="K940" s="9"/>
      <c r="M940" s="3"/>
      <c r="N940" s="41"/>
      <c r="P940" s="31"/>
      <c r="Q940" s="27"/>
      <c r="R940" s="31"/>
      <c r="T940" s="21"/>
      <c r="U940" s="21"/>
      <c r="V940" s="83"/>
      <c r="W940" s="83"/>
      <c r="X940" s="21"/>
      <c r="Y940" s="83"/>
      <c r="Z940" s="83"/>
      <c r="AA940" s="21"/>
      <c r="AB940" s="83"/>
      <c r="AC940" s="83"/>
      <c r="AD940" s="21"/>
      <c r="AE940" s="83"/>
      <c r="AF940" s="83"/>
      <c r="AG940" s="21"/>
      <c r="AH940" s="83"/>
      <c r="AI940" s="83"/>
      <c r="AJ940" s="21"/>
      <c r="AK940" s="83"/>
      <c r="AL940" s="83"/>
      <c r="AM940" s="21"/>
      <c r="AN940" s="83"/>
      <c r="AO940" s="83"/>
      <c r="AP940" s="21"/>
      <c r="AQ940" s="83"/>
      <c r="AR940" s="83"/>
      <c r="AS940" s="21"/>
      <c r="AT940" s="3"/>
      <c r="AU940" s="3"/>
      <c r="AV940" s="31"/>
      <c r="AW940" s="3"/>
      <c r="AX940" s="129"/>
      <c r="AY940" s="90"/>
      <c r="AZ940" s="6"/>
      <c r="BA940" s="10"/>
      <c r="BB940" s="10"/>
      <c r="BC940" s="6"/>
      <c r="BD940" s="10"/>
      <c r="BE940" s="10"/>
      <c r="BF940" s="122"/>
      <c r="BG940" s="10"/>
      <c r="BH940" s="32"/>
      <c r="BI940" s="129"/>
      <c r="BJ940" s="10"/>
      <c r="BK940" s="32"/>
      <c r="BL940" s="129"/>
      <c r="BM940" s="10"/>
      <c r="BN940" s="32"/>
      <c r="BO940" s="122"/>
      <c r="BP940" s="133"/>
      <c r="BQ940" s="12"/>
      <c r="BR940" s="3"/>
      <c r="BS940" s="3"/>
      <c r="BU940" s="122"/>
      <c r="BV940" s="3"/>
      <c r="BW940" s="31"/>
      <c r="BX940" s="122"/>
      <c r="BY940" s="3"/>
      <c r="CA940" s="122"/>
      <c r="CB940" s="3"/>
      <c r="CD940" s="122"/>
      <c r="CF940" s="32"/>
      <c r="CH940" s="255"/>
      <c r="CI940" s="32"/>
      <c r="CK940" s="434"/>
      <c r="CM940" s="122"/>
      <c r="CN940" s="255"/>
      <c r="CO940" s="255"/>
      <c r="CP940" s="255"/>
      <c r="CQ940" s="739"/>
      <c r="CR940" s="255"/>
      <c r="CS940" s="434"/>
      <c r="CT940" s="255"/>
      <c r="CU940" s="255"/>
      <c r="CV940" s="255"/>
      <c r="CW940" s="10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  <c r="DW940" s="255"/>
      <c r="DX940" s="255"/>
      <c r="DY940" s="255"/>
      <c r="DZ940" s="255"/>
      <c r="EA940" s="255"/>
      <c r="EB940" s="255"/>
      <c r="EC940" s="255"/>
      <c r="ED940" s="255"/>
      <c r="EE940" s="255"/>
      <c r="EF940" s="255"/>
      <c r="EG940" s="255"/>
      <c r="EH940" s="255"/>
      <c r="EI940" s="255"/>
      <c r="EJ940" s="255"/>
      <c r="EK940" s="255"/>
      <c r="EL940" s="255"/>
      <c r="EM940" s="255"/>
      <c r="EN940" s="255"/>
      <c r="EO940" s="255"/>
      <c r="EP940" s="255"/>
      <c r="EQ940" s="255"/>
      <c r="ER940" s="255"/>
      <c r="ES940" s="255"/>
      <c r="ET940" s="255"/>
      <c r="EU940" s="255"/>
      <c r="EV940" s="255"/>
      <c r="EW940" s="255"/>
      <c r="EX940" s="255"/>
      <c r="EY940" s="255"/>
      <c r="EZ940" s="255"/>
      <c r="FA940" s="255"/>
      <c r="FB940" s="255"/>
      <c r="FC940" s="255"/>
      <c r="FD940" s="255"/>
      <c r="FE940" s="255"/>
      <c r="FF940" s="255"/>
      <c r="FG940" s="255"/>
      <c r="FH940" s="241"/>
      <c r="FI940" s="436"/>
      <c r="FJ940" s="668"/>
      <c r="FK940" s="668"/>
      <c r="FL940" s="668"/>
      <c r="FM940" s="668"/>
      <c r="FN940" s="668"/>
      <c r="FO940" s="668"/>
      <c r="FP940" s="668"/>
      <c r="FQ940" s="668"/>
      <c r="FR940" s="668"/>
      <c r="FS940" s="433"/>
      <c r="FT940" s="433"/>
      <c r="FU940" s="433"/>
      <c r="FV940" s="433"/>
      <c r="FW940" s="433"/>
      <c r="FX940" s="433"/>
      <c r="FY940" s="433"/>
      <c r="FZ940" s="433"/>
      <c r="GA940" s="433"/>
      <c r="GB940" s="433"/>
      <c r="GC940" s="433"/>
      <c r="GD940" s="433"/>
      <c r="GE940" s="433"/>
      <c r="GF940" s="433"/>
      <c r="GG940" s="255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436"/>
      <c r="HJ940" s="65"/>
      <c r="HK940" s="436"/>
      <c r="HL940" s="37"/>
      <c r="HM940" s="65"/>
      <c r="HN940" s="436"/>
      <c r="HO940" s="120"/>
      <c r="HP940" s="3"/>
      <c r="HQ940" s="436"/>
      <c r="HR940" s="8"/>
      <c r="HS940" s="31"/>
      <c r="HT940" s="3"/>
      <c r="HU940" s="3"/>
      <c r="HV940" s="3"/>
      <c r="HX940" s="432"/>
      <c r="HY940" s="27"/>
      <c r="HZ940" s="27"/>
      <c r="IA940" s="27"/>
      <c r="IB940" s="27"/>
      <c r="IC940" s="27"/>
      <c r="ID940" s="27"/>
      <c r="IE940" s="27"/>
      <c r="IF940" s="27"/>
      <c r="IG940" s="432"/>
      <c r="IH940" s="432"/>
      <c r="II940" s="432"/>
      <c r="IJ940" s="432"/>
      <c r="IK940" s="432"/>
      <c r="IL940" s="432"/>
      <c r="IM940" s="432"/>
      <c r="IN940" s="432"/>
      <c r="IO940" s="432"/>
      <c r="IP940" s="432"/>
      <c r="IQ940" s="432"/>
      <c r="IR940" s="432"/>
      <c r="IS940" s="432"/>
      <c r="IT940" s="432"/>
      <c r="IU940" s="432"/>
      <c r="IV940" s="432"/>
      <c r="IW940" s="432"/>
      <c r="IX940" s="432"/>
      <c r="IY940" s="432"/>
      <c r="IZ940" s="432"/>
      <c r="JA940" s="432"/>
      <c r="JB940" s="432"/>
      <c r="JC940" s="432"/>
      <c r="JD940" s="432"/>
      <c r="JE940" s="432"/>
      <c r="JF940" s="432"/>
      <c r="JG940" s="432"/>
      <c r="JH940" s="432"/>
      <c r="JI940" s="432"/>
      <c r="JJ940" s="432"/>
      <c r="JK940" s="432"/>
      <c r="JL940" s="432"/>
      <c r="JM940" s="432"/>
      <c r="JN940" s="432"/>
      <c r="JO940" s="432"/>
      <c r="JP940" s="432"/>
      <c r="JQ940" s="432"/>
      <c r="JR940" s="432"/>
      <c r="JS940" s="432"/>
      <c r="JT940" s="432"/>
      <c r="JU940" s="432"/>
    </row>
    <row r="941" spans="1:281" s="40" customFormat="1" ht="15" hidden="1" customHeight="1" x14ac:dyDescent="0.25">
      <c r="A941" s="432"/>
      <c r="B941" s="31"/>
      <c r="C941" s="31"/>
      <c r="D941" s="3"/>
      <c r="E941" s="31"/>
      <c r="F941" s="3"/>
      <c r="G941" s="122"/>
      <c r="I941" s="31"/>
      <c r="K941" s="9"/>
      <c r="M941" s="3"/>
      <c r="N941" s="41"/>
      <c r="P941" s="31"/>
      <c r="Q941" s="27"/>
      <c r="R941" s="31"/>
      <c r="T941" s="21"/>
      <c r="U941" s="21"/>
      <c r="V941" s="83"/>
      <c r="W941" s="83"/>
      <c r="X941" s="21"/>
      <c r="Y941" s="83"/>
      <c r="Z941" s="83"/>
      <c r="AA941" s="21"/>
      <c r="AB941" s="83"/>
      <c r="AC941" s="83"/>
      <c r="AD941" s="21"/>
      <c r="AE941" s="83"/>
      <c r="AF941" s="83"/>
      <c r="AG941" s="21"/>
      <c r="AH941" s="83"/>
      <c r="AI941" s="83"/>
      <c r="AJ941" s="21"/>
      <c r="AK941" s="83"/>
      <c r="AL941" s="83"/>
      <c r="AM941" s="21"/>
      <c r="AN941" s="83"/>
      <c r="AO941" s="83"/>
      <c r="AP941" s="21"/>
      <c r="AQ941" s="83"/>
      <c r="AR941" s="83"/>
      <c r="AS941" s="21"/>
      <c r="AT941" s="3"/>
      <c r="AU941" s="3"/>
      <c r="AV941" s="31"/>
      <c r="AW941" s="3"/>
      <c r="AX941" s="129"/>
      <c r="AY941" s="90"/>
      <c r="AZ941" s="6"/>
      <c r="BA941" s="10"/>
      <c r="BB941" s="10"/>
      <c r="BC941" s="6"/>
      <c r="BD941" s="10"/>
      <c r="BE941" s="10"/>
      <c r="BF941" s="122"/>
      <c r="BG941" s="10"/>
      <c r="BH941" s="32"/>
      <c r="BI941" s="129"/>
      <c r="BJ941" s="10"/>
      <c r="BK941" s="32"/>
      <c r="BL941" s="129"/>
      <c r="BM941" s="10"/>
      <c r="BN941" s="32"/>
      <c r="BO941" s="122"/>
      <c r="BP941" s="133"/>
      <c r="BQ941" s="12"/>
      <c r="BR941" s="3"/>
      <c r="BS941" s="3"/>
      <c r="BU941" s="122"/>
      <c r="BV941" s="3"/>
      <c r="BW941" s="31"/>
      <c r="BX941" s="122"/>
      <c r="BY941" s="3"/>
      <c r="CA941" s="122"/>
      <c r="CB941" s="3"/>
      <c r="CD941" s="122"/>
      <c r="CF941" s="32"/>
      <c r="CH941" s="255"/>
      <c r="CI941" s="32"/>
      <c r="CK941" s="434"/>
      <c r="CM941" s="122"/>
      <c r="CN941" s="255"/>
      <c r="CO941" s="255"/>
      <c r="CP941" s="255"/>
      <c r="CQ941" s="739"/>
      <c r="CR941" s="255"/>
      <c r="CS941" s="434"/>
      <c r="CT941" s="255"/>
      <c r="CU941" s="255"/>
      <c r="CV941" s="255"/>
      <c r="CW941" s="10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  <c r="DW941" s="255"/>
      <c r="DX941" s="255"/>
      <c r="DY941" s="255"/>
      <c r="DZ941" s="255"/>
      <c r="EA941" s="255"/>
      <c r="EB941" s="255"/>
      <c r="EC941" s="255"/>
      <c r="ED941" s="255"/>
      <c r="EE941" s="255"/>
      <c r="EF941" s="255"/>
      <c r="EG941" s="255"/>
      <c r="EH941" s="255"/>
      <c r="EI941" s="255"/>
      <c r="EJ941" s="255"/>
      <c r="EK941" s="255"/>
      <c r="EL941" s="255"/>
      <c r="EM941" s="255"/>
      <c r="EN941" s="255"/>
      <c r="EO941" s="255"/>
      <c r="EP941" s="255"/>
      <c r="EQ941" s="255"/>
      <c r="ER941" s="255"/>
      <c r="ES941" s="255"/>
      <c r="ET941" s="255"/>
      <c r="EU941" s="255"/>
      <c r="EV941" s="255"/>
      <c r="EW941" s="255"/>
      <c r="EX941" s="255"/>
      <c r="EY941" s="255"/>
      <c r="EZ941" s="255"/>
      <c r="FA941" s="255"/>
      <c r="FB941" s="255"/>
      <c r="FC941" s="255"/>
      <c r="FD941" s="255"/>
      <c r="FE941" s="255"/>
      <c r="FF941" s="255"/>
      <c r="FG941" s="255"/>
      <c r="FH941" s="241"/>
      <c r="FI941" s="436"/>
      <c r="FJ941" s="668"/>
      <c r="FK941" s="668"/>
      <c r="FL941" s="668"/>
      <c r="FM941" s="668"/>
      <c r="FN941" s="668"/>
      <c r="FO941" s="668"/>
      <c r="FP941" s="668"/>
      <c r="FQ941" s="668"/>
      <c r="FR941" s="668"/>
      <c r="FS941" s="433"/>
      <c r="FT941" s="433"/>
      <c r="FU941" s="433"/>
      <c r="FV941" s="433"/>
      <c r="FW941" s="433"/>
      <c r="FX941" s="433"/>
      <c r="FY941" s="433"/>
      <c r="FZ941" s="433"/>
      <c r="GA941" s="433"/>
      <c r="GB941" s="433"/>
      <c r="GC941" s="433"/>
      <c r="GD941" s="433"/>
      <c r="GE941" s="433"/>
      <c r="GF941" s="433"/>
      <c r="GG941" s="255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436"/>
      <c r="HJ941" s="65"/>
      <c r="HK941" s="436"/>
      <c r="HL941" s="37"/>
      <c r="HM941" s="65"/>
      <c r="HN941" s="436"/>
      <c r="HO941" s="120"/>
      <c r="HP941" s="3"/>
      <c r="HQ941" s="436"/>
      <c r="HR941" s="8"/>
      <c r="HS941" s="31"/>
      <c r="HT941" s="3"/>
      <c r="HU941" s="3"/>
      <c r="HV941" s="3"/>
      <c r="HX941" s="432"/>
      <c r="HY941" s="27"/>
      <c r="HZ941" s="27"/>
      <c r="IA941" s="27"/>
      <c r="IB941" s="27"/>
      <c r="IC941" s="27"/>
      <c r="ID941" s="27"/>
      <c r="IE941" s="27"/>
      <c r="IF941" s="27"/>
      <c r="IG941" s="432"/>
      <c r="IH941" s="432"/>
      <c r="II941" s="432"/>
      <c r="IJ941" s="432"/>
      <c r="IK941" s="432"/>
      <c r="IL941" s="432"/>
      <c r="IM941" s="432"/>
      <c r="IN941" s="432"/>
      <c r="IO941" s="432"/>
      <c r="IP941" s="432"/>
      <c r="IQ941" s="432"/>
      <c r="IR941" s="432"/>
      <c r="IS941" s="432"/>
      <c r="IT941" s="432"/>
      <c r="IU941" s="432"/>
      <c r="IV941" s="432"/>
      <c r="IW941" s="432"/>
      <c r="IX941" s="432"/>
      <c r="IY941" s="432"/>
      <c r="IZ941" s="432"/>
      <c r="JA941" s="432"/>
      <c r="JB941" s="432"/>
      <c r="JC941" s="432"/>
      <c r="JD941" s="432"/>
      <c r="JE941" s="432"/>
      <c r="JF941" s="432"/>
      <c r="JG941" s="432"/>
      <c r="JH941" s="432"/>
      <c r="JI941" s="432"/>
      <c r="JJ941" s="432"/>
      <c r="JK941" s="432"/>
      <c r="JL941" s="432"/>
      <c r="JM941" s="432"/>
      <c r="JN941" s="432"/>
      <c r="JO941" s="432"/>
      <c r="JP941" s="432"/>
      <c r="JQ941" s="432"/>
      <c r="JR941" s="432"/>
      <c r="JS941" s="432"/>
      <c r="JT941" s="432"/>
      <c r="JU941" s="432"/>
    </row>
    <row r="942" spans="1:281" s="40" customFormat="1" ht="15" hidden="1" customHeight="1" x14ac:dyDescent="0.25">
      <c r="A942" s="432"/>
      <c r="B942" s="31"/>
      <c r="C942" s="31"/>
      <c r="D942" s="3"/>
      <c r="E942" s="31"/>
      <c r="F942" s="3"/>
      <c r="G942" s="122"/>
      <c r="I942" s="31"/>
      <c r="K942" s="9"/>
      <c r="M942" s="3"/>
      <c r="N942" s="41"/>
      <c r="P942" s="31"/>
      <c r="Q942" s="27"/>
      <c r="R942" s="31"/>
      <c r="T942" s="21"/>
      <c r="U942" s="21"/>
      <c r="V942" s="83"/>
      <c r="W942" s="83"/>
      <c r="X942" s="21"/>
      <c r="Y942" s="83"/>
      <c r="Z942" s="83"/>
      <c r="AA942" s="21"/>
      <c r="AB942" s="83"/>
      <c r="AC942" s="83"/>
      <c r="AD942" s="21"/>
      <c r="AE942" s="83"/>
      <c r="AF942" s="83"/>
      <c r="AG942" s="21"/>
      <c r="AH942" s="83"/>
      <c r="AI942" s="83"/>
      <c r="AJ942" s="21"/>
      <c r="AK942" s="83"/>
      <c r="AL942" s="83"/>
      <c r="AM942" s="21"/>
      <c r="AN942" s="83"/>
      <c r="AO942" s="83"/>
      <c r="AP942" s="21"/>
      <c r="AQ942" s="83"/>
      <c r="AR942" s="83"/>
      <c r="AS942" s="21"/>
      <c r="AT942" s="3"/>
      <c r="AU942" s="3"/>
      <c r="AV942" s="31"/>
      <c r="AW942" s="3"/>
      <c r="AX942" s="129"/>
      <c r="AY942" s="90"/>
      <c r="AZ942" s="6"/>
      <c r="BA942" s="10"/>
      <c r="BB942" s="10"/>
      <c r="BC942" s="6"/>
      <c r="BD942" s="10"/>
      <c r="BE942" s="10"/>
      <c r="BF942" s="122"/>
      <c r="BG942" s="10"/>
      <c r="BH942" s="32"/>
      <c r="BI942" s="129"/>
      <c r="BJ942" s="10"/>
      <c r="BK942" s="32"/>
      <c r="BL942" s="129"/>
      <c r="BM942" s="10"/>
      <c r="BN942" s="32"/>
      <c r="BO942" s="122"/>
      <c r="BP942" s="133"/>
      <c r="BQ942" s="12"/>
      <c r="BR942" s="3"/>
      <c r="BS942" s="3"/>
      <c r="BU942" s="122"/>
      <c r="BV942" s="3"/>
      <c r="BW942" s="31"/>
      <c r="BX942" s="122"/>
      <c r="BY942" s="3"/>
      <c r="CA942" s="122"/>
      <c r="CB942" s="3"/>
      <c r="CD942" s="122"/>
      <c r="CF942" s="32"/>
      <c r="CH942" s="255"/>
      <c r="CI942" s="32"/>
      <c r="CK942" s="434"/>
      <c r="CM942" s="122"/>
      <c r="CN942" s="255"/>
      <c r="CO942" s="255"/>
      <c r="CP942" s="255"/>
      <c r="CQ942" s="739"/>
      <c r="CR942" s="255"/>
      <c r="CS942" s="434"/>
      <c r="CT942" s="255"/>
      <c r="CU942" s="255"/>
      <c r="CV942" s="255"/>
      <c r="CW942" s="10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  <c r="DZ942" s="255"/>
      <c r="EA942" s="255"/>
      <c r="EB942" s="255"/>
      <c r="EC942" s="255"/>
      <c r="ED942" s="255"/>
      <c r="EE942" s="255"/>
      <c r="EF942" s="255"/>
      <c r="EG942" s="255"/>
      <c r="EH942" s="255"/>
      <c r="EI942" s="255"/>
      <c r="EJ942" s="255"/>
      <c r="EK942" s="255"/>
      <c r="EL942" s="255"/>
      <c r="EM942" s="255"/>
      <c r="EN942" s="255"/>
      <c r="EO942" s="255"/>
      <c r="EP942" s="255"/>
      <c r="EQ942" s="255"/>
      <c r="ER942" s="255"/>
      <c r="ES942" s="255"/>
      <c r="ET942" s="255"/>
      <c r="EU942" s="255"/>
      <c r="EV942" s="255"/>
      <c r="EW942" s="255"/>
      <c r="EX942" s="255"/>
      <c r="EY942" s="255"/>
      <c r="EZ942" s="255"/>
      <c r="FA942" s="255"/>
      <c r="FB942" s="255"/>
      <c r="FC942" s="255"/>
      <c r="FD942" s="255"/>
      <c r="FE942" s="255"/>
      <c r="FF942" s="255"/>
      <c r="FG942" s="255"/>
      <c r="FH942" s="241"/>
      <c r="FI942" s="436"/>
      <c r="FJ942" s="668"/>
      <c r="FK942" s="668"/>
      <c r="FL942" s="668"/>
      <c r="FM942" s="668"/>
      <c r="FN942" s="668"/>
      <c r="FO942" s="668"/>
      <c r="FP942" s="668"/>
      <c r="FQ942" s="668"/>
      <c r="FR942" s="668"/>
      <c r="FS942" s="433"/>
      <c r="FT942" s="433"/>
      <c r="FU942" s="433"/>
      <c r="FV942" s="433"/>
      <c r="FW942" s="433"/>
      <c r="FX942" s="433"/>
      <c r="FY942" s="433"/>
      <c r="FZ942" s="433"/>
      <c r="GA942" s="433"/>
      <c r="GB942" s="433"/>
      <c r="GC942" s="433"/>
      <c r="GD942" s="433"/>
      <c r="GE942" s="433"/>
      <c r="GF942" s="433"/>
      <c r="GG942" s="255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436"/>
      <c r="HJ942" s="65"/>
      <c r="HK942" s="436"/>
      <c r="HL942" s="37"/>
      <c r="HM942" s="65"/>
      <c r="HN942" s="436"/>
      <c r="HO942" s="120"/>
      <c r="HP942" s="3"/>
      <c r="HQ942" s="436"/>
      <c r="HR942" s="8"/>
      <c r="HS942" s="31"/>
      <c r="HT942" s="3"/>
      <c r="HU942" s="3"/>
      <c r="HV942" s="3"/>
      <c r="HX942" s="432"/>
      <c r="HY942" s="27"/>
      <c r="HZ942" s="27"/>
      <c r="IA942" s="27"/>
      <c r="IB942" s="27"/>
      <c r="IC942" s="27"/>
      <c r="ID942" s="27"/>
      <c r="IE942" s="27"/>
      <c r="IF942" s="27"/>
      <c r="IG942" s="432"/>
      <c r="IH942" s="432"/>
      <c r="II942" s="432"/>
      <c r="IJ942" s="432"/>
      <c r="IK942" s="432"/>
      <c r="IL942" s="432"/>
      <c r="IM942" s="432"/>
      <c r="IN942" s="432"/>
      <c r="IO942" s="432"/>
      <c r="IP942" s="432"/>
      <c r="IQ942" s="432"/>
      <c r="IR942" s="432"/>
      <c r="IS942" s="432"/>
      <c r="IT942" s="432"/>
      <c r="IU942" s="432"/>
      <c r="IV942" s="432"/>
      <c r="IW942" s="432"/>
      <c r="IX942" s="432"/>
      <c r="IY942" s="432"/>
      <c r="IZ942" s="432"/>
      <c r="JA942" s="432"/>
      <c r="JB942" s="432"/>
      <c r="JC942" s="432"/>
      <c r="JD942" s="432"/>
      <c r="JE942" s="432"/>
      <c r="JF942" s="432"/>
      <c r="JG942" s="432"/>
      <c r="JH942" s="432"/>
      <c r="JI942" s="432"/>
      <c r="JJ942" s="432"/>
      <c r="JK942" s="432"/>
      <c r="JL942" s="432"/>
      <c r="JM942" s="432"/>
      <c r="JN942" s="432"/>
      <c r="JO942" s="432"/>
      <c r="JP942" s="432"/>
      <c r="JQ942" s="432"/>
      <c r="JR942" s="432"/>
      <c r="JS942" s="432"/>
      <c r="JT942" s="432"/>
      <c r="JU942" s="432"/>
    </row>
    <row r="943" spans="1:281" s="40" customFormat="1" ht="15" hidden="1" customHeight="1" x14ac:dyDescent="0.25">
      <c r="A943" s="432"/>
      <c r="B943" s="31"/>
      <c r="C943" s="31"/>
      <c r="D943" s="3"/>
      <c r="E943" s="31"/>
      <c r="F943" s="3"/>
      <c r="G943" s="122"/>
      <c r="I943" s="31"/>
      <c r="K943" s="9"/>
      <c r="M943" s="3"/>
      <c r="N943" s="41"/>
      <c r="P943" s="31"/>
      <c r="Q943" s="27"/>
      <c r="R943" s="31"/>
      <c r="T943" s="21"/>
      <c r="U943" s="21"/>
      <c r="V943" s="83"/>
      <c r="W943" s="83"/>
      <c r="X943" s="21"/>
      <c r="Y943" s="83"/>
      <c r="Z943" s="83"/>
      <c r="AA943" s="21"/>
      <c r="AB943" s="83"/>
      <c r="AC943" s="83"/>
      <c r="AD943" s="21"/>
      <c r="AE943" s="83"/>
      <c r="AF943" s="83"/>
      <c r="AG943" s="21"/>
      <c r="AH943" s="83"/>
      <c r="AI943" s="83"/>
      <c r="AJ943" s="21"/>
      <c r="AK943" s="83"/>
      <c r="AL943" s="83"/>
      <c r="AM943" s="21"/>
      <c r="AN943" s="83"/>
      <c r="AO943" s="83"/>
      <c r="AP943" s="21"/>
      <c r="AQ943" s="83"/>
      <c r="AR943" s="83"/>
      <c r="AS943" s="21"/>
      <c r="AT943" s="3"/>
      <c r="AU943" s="3"/>
      <c r="AV943" s="31"/>
      <c r="AW943" s="3"/>
      <c r="AX943" s="129"/>
      <c r="AY943" s="90"/>
      <c r="AZ943" s="6"/>
      <c r="BA943" s="10"/>
      <c r="BB943" s="10"/>
      <c r="BC943" s="6"/>
      <c r="BD943" s="10"/>
      <c r="BE943" s="10"/>
      <c r="BF943" s="122"/>
      <c r="BG943" s="10"/>
      <c r="BH943" s="32"/>
      <c r="BI943" s="129"/>
      <c r="BJ943" s="10"/>
      <c r="BK943" s="32"/>
      <c r="BL943" s="129"/>
      <c r="BM943" s="10"/>
      <c r="BN943" s="32"/>
      <c r="BO943" s="122"/>
      <c r="BP943" s="133"/>
      <c r="BQ943" s="12"/>
      <c r="BR943" s="3"/>
      <c r="BS943" s="3"/>
      <c r="BU943" s="122"/>
      <c r="BV943" s="3"/>
      <c r="BW943" s="31"/>
      <c r="BX943" s="122"/>
      <c r="BY943" s="3"/>
      <c r="CA943" s="122"/>
      <c r="CB943" s="3"/>
      <c r="CD943" s="122"/>
      <c r="CF943" s="32"/>
      <c r="CH943" s="255"/>
      <c r="CI943" s="32"/>
      <c r="CK943" s="434"/>
      <c r="CM943" s="122"/>
      <c r="CN943" s="255"/>
      <c r="CO943" s="255"/>
      <c r="CP943" s="255"/>
      <c r="CQ943" s="739"/>
      <c r="CR943" s="255"/>
      <c r="CS943" s="434"/>
      <c r="CT943" s="255"/>
      <c r="CU943" s="255"/>
      <c r="CV943" s="255"/>
      <c r="CW943" s="10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  <c r="DW943" s="255"/>
      <c r="DX943" s="255"/>
      <c r="DY943" s="255"/>
      <c r="DZ943" s="255"/>
      <c r="EA943" s="255"/>
      <c r="EB943" s="255"/>
      <c r="EC943" s="255"/>
      <c r="ED943" s="255"/>
      <c r="EE943" s="255"/>
      <c r="EF943" s="255"/>
      <c r="EG943" s="255"/>
      <c r="EH943" s="255"/>
      <c r="EI943" s="255"/>
      <c r="EJ943" s="255"/>
      <c r="EK943" s="255"/>
      <c r="EL943" s="255"/>
      <c r="EM943" s="255"/>
      <c r="EN943" s="255"/>
      <c r="EO943" s="255"/>
      <c r="EP943" s="255"/>
      <c r="EQ943" s="255"/>
      <c r="ER943" s="255"/>
      <c r="ES943" s="255"/>
      <c r="ET943" s="255"/>
      <c r="EU943" s="255"/>
      <c r="EV943" s="255"/>
      <c r="EW943" s="255"/>
      <c r="EX943" s="255"/>
      <c r="EY943" s="255"/>
      <c r="EZ943" s="255"/>
      <c r="FA943" s="255"/>
      <c r="FB943" s="255"/>
      <c r="FC943" s="255"/>
      <c r="FD943" s="255"/>
      <c r="FE943" s="255"/>
      <c r="FF943" s="255"/>
      <c r="FG943" s="255"/>
      <c r="FH943" s="241"/>
      <c r="FI943" s="436"/>
      <c r="FJ943" s="668"/>
      <c r="FK943" s="668"/>
      <c r="FL943" s="668"/>
      <c r="FM943" s="668"/>
      <c r="FN943" s="668"/>
      <c r="FO943" s="668"/>
      <c r="FP943" s="668"/>
      <c r="FQ943" s="668"/>
      <c r="FR943" s="668"/>
      <c r="FS943" s="433"/>
      <c r="FT943" s="433"/>
      <c r="FU943" s="433"/>
      <c r="FV943" s="433"/>
      <c r="FW943" s="433"/>
      <c r="FX943" s="433"/>
      <c r="FY943" s="433"/>
      <c r="FZ943" s="433"/>
      <c r="GA943" s="433"/>
      <c r="GB943" s="433"/>
      <c r="GC943" s="433"/>
      <c r="GD943" s="433"/>
      <c r="GE943" s="433"/>
      <c r="GF943" s="433"/>
      <c r="GG943" s="255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436"/>
      <c r="HJ943" s="65"/>
      <c r="HK943" s="436"/>
      <c r="HL943" s="37"/>
      <c r="HM943" s="65"/>
      <c r="HN943" s="436"/>
      <c r="HO943" s="120"/>
      <c r="HP943" s="3"/>
      <c r="HQ943" s="436"/>
      <c r="HR943" s="8"/>
      <c r="HS943" s="31"/>
      <c r="HT943" s="3"/>
      <c r="HU943" s="3"/>
      <c r="HV943" s="3"/>
      <c r="HX943" s="432"/>
      <c r="HY943" s="27"/>
      <c r="HZ943" s="27"/>
      <c r="IA943" s="27"/>
      <c r="IB943" s="27"/>
      <c r="IC943" s="27"/>
      <c r="ID943" s="27"/>
      <c r="IE943" s="27"/>
      <c r="IF943" s="27"/>
      <c r="IG943" s="432"/>
      <c r="IH943" s="432"/>
      <c r="II943" s="432"/>
      <c r="IJ943" s="432"/>
      <c r="IK943" s="432"/>
      <c r="IL943" s="432"/>
      <c r="IM943" s="432"/>
      <c r="IN943" s="432"/>
      <c r="IO943" s="432"/>
      <c r="IP943" s="432"/>
      <c r="IQ943" s="432"/>
      <c r="IR943" s="432"/>
      <c r="IS943" s="432"/>
      <c r="IT943" s="432"/>
      <c r="IU943" s="432"/>
      <c r="IV943" s="432"/>
      <c r="IW943" s="432"/>
      <c r="IX943" s="432"/>
      <c r="IY943" s="432"/>
      <c r="IZ943" s="432"/>
      <c r="JA943" s="432"/>
      <c r="JB943" s="432"/>
      <c r="JC943" s="432"/>
      <c r="JD943" s="432"/>
      <c r="JE943" s="432"/>
      <c r="JF943" s="432"/>
      <c r="JG943" s="432"/>
      <c r="JH943" s="432"/>
      <c r="JI943" s="432"/>
      <c r="JJ943" s="432"/>
      <c r="JK943" s="432"/>
      <c r="JL943" s="432"/>
      <c r="JM943" s="432"/>
      <c r="JN943" s="432"/>
      <c r="JO943" s="432"/>
      <c r="JP943" s="432"/>
      <c r="JQ943" s="432"/>
      <c r="JR943" s="432"/>
      <c r="JS943" s="432"/>
      <c r="JT943" s="432"/>
      <c r="JU943" s="432"/>
    </row>
    <row r="944" spans="1:281" s="40" customFormat="1" ht="15" hidden="1" customHeight="1" x14ac:dyDescent="0.25">
      <c r="A944" s="432"/>
      <c r="B944" s="31"/>
      <c r="C944" s="31"/>
      <c r="D944" s="3"/>
      <c r="E944" s="31"/>
      <c r="F944" s="3"/>
      <c r="G944" s="122"/>
      <c r="I944" s="31"/>
      <c r="K944" s="9"/>
      <c r="M944" s="3"/>
      <c r="N944" s="41"/>
      <c r="P944" s="31"/>
      <c r="Q944" s="27"/>
      <c r="R944" s="31"/>
      <c r="T944" s="21"/>
      <c r="U944" s="21"/>
      <c r="V944" s="83"/>
      <c r="W944" s="83"/>
      <c r="X944" s="21"/>
      <c r="Y944" s="83"/>
      <c r="Z944" s="83"/>
      <c r="AA944" s="21"/>
      <c r="AB944" s="83"/>
      <c r="AC944" s="83"/>
      <c r="AD944" s="21"/>
      <c r="AE944" s="83"/>
      <c r="AF944" s="83"/>
      <c r="AG944" s="21"/>
      <c r="AH944" s="83"/>
      <c r="AI944" s="83"/>
      <c r="AJ944" s="21"/>
      <c r="AK944" s="83"/>
      <c r="AL944" s="83"/>
      <c r="AM944" s="21"/>
      <c r="AN944" s="83"/>
      <c r="AO944" s="83"/>
      <c r="AP944" s="21"/>
      <c r="AQ944" s="83"/>
      <c r="AR944" s="83"/>
      <c r="AS944" s="21"/>
      <c r="AT944" s="3"/>
      <c r="AU944" s="3"/>
      <c r="AV944" s="31"/>
      <c r="AW944" s="3"/>
      <c r="AX944" s="129"/>
      <c r="AY944" s="90"/>
      <c r="AZ944" s="6"/>
      <c r="BA944" s="10"/>
      <c r="BB944" s="10"/>
      <c r="BC944" s="6"/>
      <c r="BD944" s="10"/>
      <c r="BE944" s="10"/>
      <c r="BF944" s="122"/>
      <c r="BG944" s="10"/>
      <c r="BH944" s="32"/>
      <c r="BI944" s="129"/>
      <c r="BJ944" s="10"/>
      <c r="BK944" s="32"/>
      <c r="BL944" s="129"/>
      <c r="BM944" s="10"/>
      <c r="BN944" s="32"/>
      <c r="BO944" s="122"/>
      <c r="BP944" s="133"/>
      <c r="BQ944" s="12"/>
      <c r="BR944" s="3"/>
      <c r="BS944" s="3"/>
      <c r="BU944" s="122"/>
      <c r="BV944" s="3"/>
      <c r="BW944" s="31"/>
      <c r="BX944" s="122"/>
      <c r="BY944" s="3"/>
      <c r="CA944" s="122"/>
      <c r="CB944" s="3"/>
      <c r="CD944" s="122"/>
      <c r="CF944" s="32"/>
      <c r="CH944" s="255"/>
      <c r="CI944" s="32"/>
      <c r="CK944" s="434"/>
      <c r="CM944" s="122"/>
      <c r="CN944" s="255"/>
      <c r="CO944" s="255"/>
      <c r="CP944" s="255"/>
      <c r="CQ944" s="739"/>
      <c r="CR944" s="255"/>
      <c r="CS944" s="434"/>
      <c r="CT944" s="255"/>
      <c r="CU944" s="255"/>
      <c r="CV944" s="255"/>
      <c r="CW944" s="10"/>
      <c r="CX944" s="255"/>
      <c r="CY944" s="255"/>
      <c r="CZ944" s="255"/>
      <c r="DA944" s="255"/>
      <c r="DB944" s="255"/>
      <c r="DC944" s="255"/>
      <c r="DD944" s="255"/>
      <c r="DE944" s="255"/>
      <c r="DF944" s="255"/>
      <c r="DG944" s="255"/>
      <c r="DH944" s="255"/>
      <c r="DI944" s="255"/>
      <c r="DJ944" s="255"/>
      <c r="DK944" s="255"/>
      <c r="DL944" s="255"/>
      <c r="DM944" s="255"/>
      <c r="DN944" s="255"/>
      <c r="DO944" s="255"/>
      <c r="DP944" s="255"/>
      <c r="DQ944" s="255"/>
      <c r="DR944" s="255"/>
      <c r="DS944" s="255"/>
      <c r="DT944" s="255"/>
      <c r="DU944" s="255"/>
      <c r="DV944" s="255"/>
      <c r="DW944" s="255"/>
      <c r="DX944" s="255"/>
      <c r="DY944" s="255"/>
      <c r="DZ944" s="255"/>
      <c r="EA944" s="255"/>
      <c r="EB944" s="255"/>
      <c r="EC944" s="255"/>
      <c r="ED944" s="255"/>
      <c r="EE944" s="255"/>
      <c r="EF944" s="255"/>
      <c r="EG944" s="255"/>
      <c r="EH944" s="255"/>
      <c r="EI944" s="255"/>
      <c r="EJ944" s="255"/>
      <c r="EK944" s="255"/>
      <c r="EL944" s="255"/>
      <c r="EM944" s="255"/>
      <c r="EN944" s="255"/>
      <c r="EO944" s="255"/>
      <c r="EP944" s="255"/>
      <c r="EQ944" s="255"/>
      <c r="ER944" s="255"/>
      <c r="ES944" s="255"/>
      <c r="ET944" s="255"/>
      <c r="EU944" s="255"/>
      <c r="EV944" s="255"/>
      <c r="EW944" s="255"/>
      <c r="EX944" s="255"/>
      <c r="EY944" s="255"/>
      <c r="EZ944" s="255"/>
      <c r="FA944" s="255"/>
      <c r="FB944" s="255"/>
      <c r="FC944" s="255"/>
      <c r="FD944" s="255"/>
      <c r="FE944" s="255"/>
      <c r="FF944" s="255"/>
      <c r="FG944" s="255"/>
      <c r="FH944" s="241"/>
      <c r="FI944" s="436"/>
      <c r="FJ944" s="668"/>
      <c r="FK944" s="668"/>
      <c r="FL944" s="668"/>
      <c r="FM944" s="668"/>
      <c r="FN944" s="668"/>
      <c r="FO944" s="668"/>
      <c r="FP944" s="668"/>
      <c r="FQ944" s="668"/>
      <c r="FR944" s="668"/>
      <c r="FS944" s="433"/>
      <c r="FT944" s="433"/>
      <c r="FU944" s="433"/>
      <c r="FV944" s="433"/>
      <c r="FW944" s="433"/>
      <c r="FX944" s="433"/>
      <c r="FY944" s="433"/>
      <c r="FZ944" s="433"/>
      <c r="GA944" s="433"/>
      <c r="GB944" s="433"/>
      <c r="GC944" s="433"/>
      <c r="GD944" s="433"/>
      <c r="GE944" s="433"/>
      <c r="GF944" s="433"/>
      <c r="GG944" s="25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436"/>
      <c r="HJ944" s="65"/>
      <c r="HK944" s="436"/>
      <c r="HL944" s="37"/>
      <c r="HM944" s="65"/>
      <c r="HN944" s="436"/>
      <c r="HO944" s="120"/>
      <c r="HP944" s="3"/>
      <c r="HQ944" s="436"/>
      <c r="HR944" s="8"/>
      <c r="HS944" s="31"/>
      <c r="HT944" s="3"/>
      <c r="HU944" s="3"/>
      <c r="HV944" s="3"/>
      <c r="HX944" s="432"/>
      <c r="HY944" s="27"/>
      <c r="HZ944" s="27"/>
      <c r="IA944" s="27"/>
      <c r="IB944" s="27"/>
      <c r="IC944" s="27"/>
      <c r="ID944" s="27"/>
      <c r="IE944" s="27"/>
      <c r="IF944" s="27"/>
      <c r="IG944" s="432"/>
      <c r="IH944" s="432"/>
      <c r="II944" s="432"/>
      <c r="IJ944" s="432"/>
      <c r="IK944" s="432"/>
      <c r="IL944" s="432"/>
      <c r="IM944" s="432"/>
      <c r="IN944" s="432"/>
      <c r="IO944" s="432"/>
      <c r="IP944" s="432"/>
      <c r="IQ944" s="432"/>
      <c r="IR944" s="432"/>
      <c r="IS944" s="432"/>
      <c r="IT944" s="432"/>
      <c r="IU944" s="432"/>
      <c r="IV944" s="432"/>
      <c r="IW944" s="432"/>
      <c r="IX944" s="432"/>
      <c r="IY944" s="432"/>
      <c r="IZ944" s="432"/>
      <c r="JA944" s="432"/>
      <c r="JB944" s="432"/>
      <c r="JC944" s="432"/>
      <c r="JD944" s="432"/>
      <c r="JE944" s="432"/>
      <c r="JF944" s="432"/>
      <c r="JG944" s="432"/>
      <c r="JH944" s="432"/>
      <c r="JI944" s="432"/>
      <c r="JJ944" s="432"/>
      <c r="JK944" s="432"/>
      <c r="JL944" s="432"/>
      <c r="JM944" s="432"/>
      <c r="JN944" s="432"/>
      <c r="JO944" s="432"/>
      <c r="JP944" s="432"/>
      <c r="JQ944" s="432"/>
      <c r="JR944" s="432"/>
      <c r="JS944" s="432"/>
      <c r="JT944" s="432"/>
      <c r="JU944" s="432"/>
    </row>
    <row r="945" spans="1:281" s="40" customFormat="1" ht="15" hidden="1" customHeight="1" x14ac:dyDescent="0.25">
      <c r="A945" s="432"/>
      <c r="B945" s="31"/>
      <c r="C945" s="31"/>
      <c r="D945" s="3"/>
      <c r="E945" s="31"/>
      <c r="F945" s="3"/>
      <c r="G945" s="122"/>
      <c r="I945" s="31"/>
      <c r="K945" s="9"/>
      <c r="M945" s="3"/>
      <c r="N945" s="41"/>
      <c r="P945" s="31"/>
      <c r="Q945" s="27"/>
      <c r="R945" s="31"/>
      <c r="T945" s="21"/>
      <c r="U945" s="21"/>
      <c r="V945" s="83"/>
      <c r="W945" s="83"/>
      <c r="X945" s="21"/>
      <c r="Y945" s="83"/>
      <c r="Z945" s="83"/>
      <c r="AA945" s="21"/>
      <c r="AB945" s="83"/>
      <c r="AC945" s="83"/>
      <c r="AD945" s="21"/>
      <c r="AE945" s="83"/>
      <c r="AF945" s="83"/>
      <c r="AG945" s="21"/>
      <c r="AH945" s="83"/>
      <c r="AI945" s="83"/>
      <c r="AJ945" s="21"/>
      <c r="AK945" s="83"/>
      <c r="AL945" s="83"/>
      <c r="AM945" s="21"/>
      <c r="AN945" s="83"/>
      <c r="AO945" s="83"/>
      <c r="AP945" s="21"/>
      <c r="AQ945" s="83"/>
      <c r="AR945" s="83"/>
      <c r="AS945" s="21"/>
      <c r="AT945" s="3"/>
      <c r="AU945" s="3"/>
      <c r="AV945" s="31"/>
      <c r="AW945" s="3"/>
      <c r="AX945" s="129"/>
      <c r="AY945" s="90"/>
      <c r="AZ945" s="6"/>
      <c r="BA945" s="10"/>
      <c r="BB945" s="10"/>
      <c r="BC945" s="6"/>
      <c r="BD945" s="10"/>
      <c r="BE945" s="10"/>
      <c r="BF945" s="122"/>
      <c r="BG945" s="10"/>
      <c r="BH945" s="32"/>
      <c r="BI945" s="129"/>
      <c r="BJ945" s="10"/>
      <c r="BK945" s="32"/>
      <c r="BL945" s="129"/>
      <c r="BM945" s="10"/>
      <c r="BN945" s="32"/>
      <c r="BO945" s="122"/>
      <c r="BP945" s="133"/>
      <c r="BQ945" s="12"/>
      <c r="BR945" s="3"/>
      <c r="BS945" s="3"/>
      <c r="BU945" s="122"/>
      <c r="BV945" s="3"/>
      <c r="BW945" s="31"/>
      <c r="BX945" s="122"/>
      <c r="BY945" s="3"/>
      <c r="CA945" s="122"/>
      <c r="CB945" s="3"/>
      <c r="CD945" s="122"/>
      <c r="CF945" s="32"/>
      <c r="CH945" s="255"/>
      <c r="CI945" s="32"/>
      <c r="CK945" s="434"/>
      <c r="CM945" s="122"/>
      <c r="CN945" s="255"/>
      <c r="CO945" s="255"/>
      <c r="CP945" s="255"/>
      <c r="CQ945" s="739"/>
      <c r="CR945" s="255"/>
      <c r="CS945" s="434"/>
      <c r="CT945" s="255"/>
      <c r="CU945" s="255"/>
      <c r="CV945" s="255"/>
      <c r="CW945" s="10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  <c r="DW945" s="255"/>
      <c r="DX945" s="255"/>
      <c r="DY945" s="255"/>
      <c r="DZ945" s="255"/>
      <c r="EA945" s="255"/>
      <c r="EB945" s="255"/>
      <c r="EC945" s="255"/>
      <c r="ED945" s="255"/>
      <c r="EE945" s="255"/>
      <c r="EF945" s="255"/>
      <c r="EG945" s="255"/>
      <c r="EH945" s="255"/>
      <c r="EI945" s="255"/>
      <c r="EJ945" s="255"/>
      <c r="EK945" s="255"/>
      <c r="EL945" s="255"/>
      <c r="EM945" s="255"/>
      <c r="EN945" s="255"/>
      <c r="EO945" s="255"/>
      <c r="EP945" s="255"/>
      <c r="EQ945" s="255"/>
      <c r="ER945" s="255"/>
      <c r="ES945" s="255"/>
      <c r="ET945" s="255"/>
      <c r="EU945" s="255"/>
      <c r="EV945" s="255"/>
      <c r="EW945" s="255"/>
      <c r="EX945" s="255"/>
      <c r="EY945" s="255"/>
      <c r="EZ945" s="255"/>
      <c r="FA945" s="255"/>
      <c r="FB945" s="255"/>
      <c r="FC945" s="255"/>
      <c r="FD945" s="255"/>
      <c r="FE945" s="255"/>
      <c r="FF945" s="255"/>
      <c r="FG945" s="255"/>
      <c r="FH945" s="241"/>
      <c r="FI945" s="436"/>
      <c r="FJ945" s="668"/>
      <c r="FK945" s="668"/>
      <c r="FL945" s="668"/>
      <c r="FM945" s="668"/>
      <c r="FN945" s="668"/>
      <c r="FO945" s="668"/>
      <c r="FP945" s="668"/>
      <c r="FQ945" s="668"/>
      <c r="FR945" s="668"/>
      <c r="FS945" s="433"/>
      <c r="FT945" s="433"/>
      <c r="FU945" s="433"/>
      <c r="FV945" s="433"/>
      <c r="FW945" s="433"/>
      <c r="FX945" s="433"/>
      <c r="FY945" s="433"/>
      <c r="FZ945" s="433"/>
      <c r="GA945" s="433"/>
      <c r="GB945" s="433"/>
      <c r="GC945" s="433"/>
      <c r="GD945" s="433"/>
      <c r="GE945" s="433"/>
      <c r="GF945" s="433"/>
      <c r="GG945" s="255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436"/>
      <c r="HJ945" s="65"/>
      <c r="HK945" s="436"/>
      <c r="HL945" s="37"/>
      <c r="HM945" s="65"/>
      <c r="HN945" s="436"/>
      <c r="HO945" s="120"/>
      <c r="HP945" s="3"/>
      <c r="HQ945" s="436"/>
      <c r="HR945" s="8"/>
      <c r="HS945" s="31"/>
      <c r="HT945" s="3"/>
      <c r="HU945" s="3"/>
      <c r="HV945" s="3"/>
      <c r="HX945" s="432"/>
      <c r="HY945" s="27"/>
      <c r="HZ945" s="27"/>
      <c r="IA945" s="27"/>
      <c r="IB945" s="27"/>
      <c r="IC945" s="27"/>
      <c r="ID945" s="27"/>
      <c r="IE945" s="27"/>
      <c r="IF945" s="27"/>
      <c r="IG945" s="432"/>
      <c r="IH945" s="432"/>
      <c r="II945" s="432"/>
      <c r="IJ945" s="432"/>
      <c r="IK945" s="432"/>
      <c r="IL945" s="432"/>
      <c r="IM945" s="432"/>
      <c r="IN945" s="432"/>
      <c r="IO945" s="432"/>
      <c r="IP945" s="432"/>
      <c r="IQ945" s="432"/>
      <c r="IR945" s="432"/>
      <c r="IS945" s="432"/>
      <c r="IT945" s="432"/>
      <c r="IU945" s="432"/>
      <c r="IV945" s="432"/>
      <c r="IW945" s="432"/>
      <c r="IX945" s="432"/>
      <c r="IY945" s="432"/>
      <c r="IZ945" s="432"/>
      <c r="JA945" s="432"/>
      <c r="JB945" s="432"/>
      <c r="JC945" s="432"/>
      <c r="JD945" s="432"/>
      <c r="JE945" s="432"/>
      <c r="JF945" s="432"/>
      <c r="JG945" s="432"/>
      <c r="JH945" s="432"/>
      <c r="JI945" s="432"/>
      <c r="JJ945" s="432"/>
      <c r="JK945" s="432"/>
      <c r="JL945" s="432"/>
      <c r="JM945" s="432"/>
      <c r="JN945" s="432"/>
      <c r="JO945" s="432"/>
      <c r="JP945" s="432"/>
      <c r="JQ945" s="432"/>
      <c r="JR945" s="432"/>
      <c r="JS945" s="432"/>
      <c r="JT945" s="432"/>
      <c r="JU945" s="432"/>
    </row>
    <row r="946" spans="1:281" s="40" customFormat="1" ht="15" hidden="1" customHeight="1" x14ac:dyDescent="0.25">
      <c r="A946" s="432"/>
      <c r="B946" s="31"/>
      <c r="C946" s="31"/>
      <c r="D946" s="3"/>
      <c r="E946" s="31"/>
      <c r="F946" s="3"/>
      <c r="G946" s="122"/>
      <c r="I946" s="31"/>
      <c r="K946" s="9"/>
      <c r="M946" s="3"/>
      <c r="N946" s="41"/>
      <c r="P946" s="31"/>
      <c r="Q946" s="27"/>
      <c r="R946" s="31"/>
      <c r="T946" s="21"/>
      <c r="U946" s="21"/>
      <c r="V946" s="83"/>
      <c r="W946" s="83"/>
      <c r="X946" s="21"/>
      <c r="Y946" s="83"/>
      <c r="Z946" s="83"/>
      <c r="AA946" s="21"/>
      <c r="AB946" s="83"/>
      <c r="AC946" s="83"/>
      <c r="AD946" s="21"/>
      <c r="AE946" s="83"/>
      <c r="AF946" s="83"/>
      <c r="AG946" s="21"/>
      <c r="AH946" s="83"/>
      <c r="AI946" s="83"/>
      <c r="AJ946" s="21"/>
      <c r="AK946" s="83"/>
      <c r="AL946" s="83"/>
      <c r="AM946" s="21"/>
      <c r="AN946" s="83"/>
      <c r="AO946" s="83"/>
      <c r="AP946" s="21"/>
      <c r="AQ946" s="83"/>
      <c r="AR946" s="83"/>
      <c r="AS946" s="21"/>
      <c r="AT946" s="3"/>
      <c r="AU946" s="3"/>
      <c r="AV946" s="31"/>
      <c r="AW946" s="3"/>
      <c r="AX946" s="129"/>
      <c r="AY946" s="90"/>
      <c r="AZ946" s="6"/>
      <c r="BA946" s="10"/>
      <c r="BB946" s="10"/>
      <c r="BC946" s="6"/>
      <c r="BD946" s="10"/>
      <c r="BE946" s="10"/>
      <c r="BF946" s="122"/>
      <c r="BG946" s="10"/>
      <c r="BH946" s="32"/>
      <c r="BI946" s="129"/>
      <c r="BJ946" s="10"/>
      <c r="BK946" s="32"/>
      <c r="BL946" s="129"/>
      <c r="BM946" s="10"/>
      <c r="BN946" s="32"/>
      <c r="BO946" s="122"/>
      <c r="BP946" s="133"/>
      <c r="BQ946" s="12"/>
      <c r="BR946" s="3"/>
      <c r="BS946" s="3"/>
      <c r="BU946" s="122"/>
      <c r="BV946" s="3"/>
      <c r="BW946" s="31"/>
      <c r="BX946" s="122"/>
      <c r="BY946" s="3"/>
      <c r="CA946" s="122"/>
      <c r="CB946" s="3"/>
      <c r="CD946" s="122"/>
      <c r="CF946" s="32"/>
      <c r="CH946" s="255"/>
      <c r="CI946" s="32"/>
      <c r="CK946" s="434"/>
      <c r="CM946" s="122"/>
      <c r="CN946" s="255"/>
      <c r="CO946" s="255"/>
      <c r="CP946" s="255"/>
      <c r="CQ946" s="739"/>
      <c r="CR946" s="255"/>
      <c r="CS946" s="434"/>
      <c r="CT946" s="255"/>
      <c r="CU946" s="255"/>
      <c r="CV946" s="255"/>
      <c r="CW946" s="10"/>
      <c r="CX946" s="255"/>
      <c r="CY946" s="255"/>
      <c r="CZ946" s="255"/>
      <c r="DA946" s="255"/>
      <c r="DB946" s="255"/>
      <c r="DC946" s="255"/>
      <c r="DD946" s="255"/>
      <c r="DE946" s="255"/>
      <c r="DF946" s="255"/>
      <c r="DG946" s="255"/>
      <c r="DH946" s="255"/>
      <c r="DI946" s="255"/>
      <c r="DJ946" s="255"/>
      <c r="DK946" s="255"/>
      <c r="DL946" s="255"/>
      <c r="DM946" s="255"/>
      <c r="DN946" s="255"/>
      <c r="DO946" s="255"/>
      <c r="DP946" s="255"/>
      <c r="DQ946" s="255"/>
      <c r="DR946" s="255"/>
      <c r="DS946" s="255"/>
      <c r="DT946" s="255"/>
      <c r="DU946" s="255"/>
      <c r="DV946" s="255"/>
      <c r="DW946" s="255"/>
      <c r="DX946" s="255"/>
      <c r="DY946" s="255"/>
      <c r="DZ946" s="255"/>
      <c r="EA946" s="255"/>
      <c r="EB946" s="255"/>
      <c r="EC946" s="255"/>
      <c r="ED946" s="255"/>
      <c r="EE946" s="255"/>
      <c r="EF946" s="255"/>
      <c r="EG946" s="255"/>
      <c r="EH946" s="255"/>
      <c r="EI946" s="255"/>
      <c r="EJ946" s="255"/>
      <c r="EK946" s="255"/>
      <c r="EL946" s="255"/>
      <c r="EM946" s="255"/>
      <c r="EN946" s="255"/>
      <c r="EO946" s="255"/>
      <c r="EP946" s="255"/>
      <c r="EQ946" s="255"/>
      <c r="ER946" s="255"/>
      <c r="ES946" s="255"/>
      <c r="ET946" s="255"/>
      <c r="EU946" s="255"/>
      <c r="EV946" s="255"/>
      <c r="EW946" s="255"/>
      <c r="EX946" s="255"/>
      <c r="EY946" s="255"/>
      <c r="EZ946" s="255"/>
      <c r="FA946" s="255"/>
      <c r="FB946" s="255"/>
      <c r="FC946" s="255"/>
      <c r="FD946" s="255"/>
      <c r="FE946" s="255"/>
      <c r="FF946" s="255"/>
      <c r="FG946" s="255"/>
      <c r="FH946" s="241"/>
      <c r="FI946" s="436"/>
      <c r="FJ946" s="668"/>
      <c r="FK946" s="668"/>
      <c r="FL946" s="668"/>
      <c r="FM946" s="668"/>
      <c r="FN946" s="668"/>
      <c r="FO946" s="668"/>
      <c r="FP946" s="668"/>
      <c r="FQ946" s="668"/>
      <c r="FR946" s="668"/>
      <c r="FS946" s="433"/>
      <c r="FT946" s="433"/>
      <c r="FU946" s="433"/>
      <c r="FV946" s="433"/>
      <c r="FW946" s="433"/>
      <c r="FX946" s="433"/>
      <c r="FY946" s="433"/>
      <c r="FZ946" s="433"/>
      <c r="GA946" s="433"/>
      <c r="GB946" s="433"/>
      <c r="GC946" s="433"/>
      <c r="GD946" s="433"/>
      <c r="GE946" s="433"/>
      <c r="GF946" s="433"/>
      <c r="GG946" s="255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436"/>
      <c r="HJ946" s="65"/>
      <c r="HK946" s="436"/>
      <c r="HL946" s="37"/>
      <c r="HM946" s="65"/>
      <c r="HN946" s="436"/>
      <c r="HO946" s="120"/>
      <c r="HP946" s="3"/>
      <c r="HQ946" s="436"/>
      <c r="HR946" s="8"/>
      <c r="HS946" s="31"/>
      <c r="HT946" s="3"/>
      <c r="HU946" s="3"/>
      <c r="HV946" s="3"/>
      <c r="HX946" s="432"/>
      <c r="HY946" s="27"/>
      <c r="HZ946" s="27"/>
      <c r="IA946" s="27"/>
      <c r="IB946" s="27"/>
      <c r="IC946" s="27"/>
      <c r="ID946" s="27"/>
      <c r="IE946" s="27"/>
      <c r="IF946" s="27"/>
      <c r="IG946" s="432"/>
      <c r="IH946" s="432"/>
      <c r="II946" s="432"/>
      <c r="IJ946" s="432"/>
      <c r="IK946" s="432"/>
      <c r="IL946" s="432"/>
      <c r="IM946" s="432"/>
      <c r="IN946" s="432"/>
      <c r="IO946" s="432"/>
      <c r="IP946" s="432"/>
      <c r="IQ946" s="432"/>
      <c r="IR946" s="432"/>
      <c r="IS946" s="432"/>
      <c r="IT946" s="432"/>
      <c r="IU946" s="432"/>
      <c r="IV946" s="432"/>
      <c r="IW946" s="432"/>
      <c r="IX946" s="432"/>
      <c r="IY946" s="432"/>
      <c r="IZ946" s="432"/>
      <c r="JA946" s="432"/>
      <c r="JB946" s="432"/>
      <c r="JC946" s="432"/>
      <c r="JD946" s="432"/>
      <c r="JE946" s="432"/>
      <c r="JF946" s="432"/>
      <c r="JG946" s="432"/>
      <c r="JH946" s="432"/>
      <c r="JI946" s="432"/>
      <c r="JJ946" s="432"/>
      <c r="JK946" s="432"/>
      <c r="JL946" s="432"/>
      <c r="JM946" s="432"/>
      <c r="JN946" s="432"/>
      <c r="JO946" s="432"/>
      <c r="JP946" s="432"/>
      <c r="JQ946" s="432"/>
      <c r="JR946" s="432"/>
      <c r="JS946" s="432"/>
      <c r="JT946" s="432"/>
      <c r="JU946" s="432"/>
    </row>
    <row r="947" spans="1:281" s="40" customFormat="1" ht="15" hidden="1" customHeight="1" x14ac:dyDescent="0.25">
      <c r="A947" s="432"/>
      <c r="B947" s="31"/>
      <c r="C947" s="31"/>
      <c r="D947" s="3"/>
      <c r="E947" s="31"/>
      <c r="F947" s="3"/>
      <c r="G947" s="122"/>
      <c r="I947" s="31"/>
      <c r="K947" s="9"/>
      <c r="M947" s="3"/>
      <c r="N947" s="41"/>
      <c r="P947" s="31"/>
      <c r="Q947" s="27"/>
      <c r="R947" s="31"/>
      <c r="T947" s="21"/>
      <c r="U947" s="21"/>
      <c r="V947" s="83"/>
      <c r="W947" s="83"/>
      <c r="X947" s="21"/>
      <c r="Y947" s="83"/>
      <c r="Z947" s="83"/>
      <c r="AA947" s="21"/>
      <c r="AB947" s="83"/>
      <c r="AC947" s="83"/>
      <c r="AD947" s="21"/>
      <c r="AE947" s="83"/>
      <c r="AF947" s="83"/>
      <c r="AG947" s="21"/>
      <c r="AH947" s="83"/>
      <c r="AI947" s="83"/>
      <c r="AJ947" s="21"/>
      <c r="AK947" s="83"/>
      <c r="AL947" s="83"/>
      <c r="AM947" s="21"/>
      <c r="AN947" s="83"/>
      <c r="AO947" s="83"/>
      <c r="AP947" s="21"/>
      <c r="AQ947" s="83"/>
      <c r="AR947" s="83"/>
      <c r="AS947" s="21"/>
      <c r="AT947" s="3"/>
      <c r="AU947" s="3"/>
      <c r="AV947" s="31"/>
      <c r="AW947" s="3"/>
      <c r="AX947" s="129"/>
      <c r="AY947" s="90"/>
      <c r="AZ947" s="6"/>
      <c r="BA947" s="10"/>
      <c r="BB947" s="10"/>
      <c r="BC947" s="6"/>
      <c r="BD947" s="10"/>
      <c r="BE947" s="10"/>
      <c r="BF947" s="122"/>
      <c r="BG947" s="10"/>
      <c r="BH947" s="32"/>
      <c r="BI947" s="129"/>
      <c r="BJ947" s="10"/>
      <c r="BK947" s="32"/>
      <c r="BL947" s="129"/>
      <c r="BM947" s="10"/>
      <c r="BN947" s="32"/>
      <c r="BO947" s="122"/>
      <c r="BP947" s="133"/>
      <c r="BQ947" s="12"/>
      <c r="BR947" s="3"/>
      <c r="BS947" s="3"/>
      <c r="BU947" s="122"/>
      <c r="BV947" s="3"/>
      <c r="BW947" s="31"/>
      <c r="BX947" s="122"/>
      <c r="BY947" s="3"/>
      <c r="CA947" s="122"/>
      <c r="CB947" s="3"/>
      <c r="CD947" s="122"/>
      <c r="CF947" s="32"/>
      <c r="CH947" s="255"/>
      <c r="CI947" s="32"/>
      <c r="CK947" s="434"/>
      <c r="CM947" s="122"/>
      <c r="CN947" s="255"/>
      <c r="CO947" s="255"/>
      <c r="CP947" s="255"/>
      <c r="CQ947" s="739"/>
      <c r="CR947" s="255"/>
      <c r="CS947" s="434"/>
      <c r="CT947" s="255"/>
      <c r="CU947" s="255"/>
      <c r="CV947" s="255"/>
      <c r="CW947" s="10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  <c r="DW947" s="255"/>
      <c r="DX947" s="255"/>
      <c r="DY947" s="255"/>
      <c r="DZ947" s="255"/>
      <c r="EA947" s="255"/>
      <c r="EB947" s="255"/>
      <c r="EC947" s="255"/>
      <c r="ED947" s="255"/>
      <c r="EE947" s="255"/>
      <c r="EF947" s="255"/>
      <c r="EG947" s="255"/>
      <c r="EH947" s="255"/>
      <c r="EI947" s="255"/>
      <c r="EJ947" s="255"/>
      <c r="EK947" s="255"/>
      <c r="EL947" s="255"/>
      <c r="EM947" s="255"/>
      <c r="EN947" s="255"/>
      <c r="EO947" s="255"/>
      <c r="EP947" s="255"/>
      <c r="EQ947" s="255"/>
      <c r="ER947" s="255"/>
      <c r="ES947" s="255"/>
      <c r="ET947" s="255"/>
      <c r="EU947" s="255"/>
      <c r="EV947" s="255"/>
      <c r="EW947" s="255"/>
      <c r="EX947" s="255"/>
      <c r="EY947" s="255"/>
      <c r="EZ947" s="255"/>
      <c r="FA947" s="255"/>
      <c r="FB947" s="255"/>
      <c r="FC947" s="255"/>
      <c r="FD947" s="255"/>
      <c r="FE947" s="255"/>
      <c r="FF947" s="255"/>
      <c r="FG947" s="255"/>
      <c r="FH947" s="241"/>
      <c r="FI947" s="436"/>
      <c r="FJ947" s="668"/>
      <c r="FK947" s="668"/>
      <c r="FL947" s="668"/>
      <c r="FM947" s="668"/>
      <c r="FN947" s="668"/>
      <c r="FO947" s="668"/>
      <c r="FP947" s="668"/>
      <c r="FQ947" s="668"/>
      <c r="FR947" s="668"/>
      <c r="FS947" s="433"/>
      <c r="FT947" s="433"/>
      <c r="FU947" s="433"/>
      <c r="FV947" s="433"/>
      <c r="FW947" s="433"/>
      <c r="FX947" s="433"/>
      <c r="FY947" s="433"/>
      <c r="FZ947" s="433"/>
      <c r="GA947" s="433"/>
      <c r="GB947" s="433"/>
      <c r="GC947" s="433"/>
      <c r="GD947" s="433"/>
      <c r="GE947" s="433"/>
      <c r="GF947" s="433"/>
      <c r="GG947" s="255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436"/>
      <c r="HJ947" s="65"/>
      <c r="HK947" s="436"/>
      <c r="HL947" s="37"/>
      <c r="HM947" s="65"/>
      <c r="HN947" s="436"/>
      <c r="HO947" s="120"/>
      <c r="HP947" s="3"/>
      <c r="HQ947" s="436"/>
      <c r="HR947" s="8"/>
      <c r="HS947" s="31"/>
      <c r="HT947" s="3"/>
      <c r="HU947" s="3"/>
      <c r="HV947" s="3"/>
      <c r="HX947" s="432"/>
      <c r="HY947" s="27"/>
      <c r="HZ947" s="27"/>
      <c r="IA947" s="27"/>
      <c r="IB947" s="27"/>
      <c r="IC947" s="27"/>
      <c r="ID947" s="27"/>
      <c r="IE947" s="27"/>
      <c r="IF947" s="27"/>
      <c r="IG947" s="432"/>
      <c r="IH947" s="432"/>
      <c r="II947" s="432"/>
      <c r="IJ947" s="432"/>
      <c r="IK947" s="432"/>
      <c r="IL947" s="432"/>
      <c r="IM947" s="432"/>
      <c r="IN947" s="432"/>
      <c r="IO947" s="432"/>
      <c r="IP947" s="432"/>
      <c r="IQ947" s="432"/>
      <c r="IR947" s="432"/>
      <c r="IS947" s="432"/>
      <c r="IT947" s="432"/>
      <c r="IU947" s="432"/>
      <c r="IV947" s="432"/>
      <c r="IW947" s="432"/>
      <c r="IX947" s="432"/>
      <c r="IY947" s="432"/>
      <c r="IZ947" s="432"/>
      <c r="JA947" s="432"/>
      <c r="JB947" s="432"/>
      <c r="JC947" s="432"/>
      <c r="JD947" s="432"/>
      <c r="JE947" s="432"/>
      <c r="JF947" s="432"/>
      <c r="JG947" s="432"/>
      <c r="JH947" s="432"/>
      <c r="JI947" s="432"/>
      <c r="JJ947" s="432"/>
      <c r="JK947" s="432"/>
      <c r="JL947" s="432"/>
      <c r="JM947" s="432"/>
      <c r="JN947" s="432"/>
      <c r="JO947" s="432"/>
      <c r="JP947" s="432"/>
      <c r="JQ947" s="432"/>
      <c r="JR947" s="432"/>
      <c r="JS947" s="432"/>
      <c r="JT947" s="432"/>
      <c r="JU947" s="432"/>
    </row>
    <row r="948" spans="1:281" s="40" customFormat="1" ht="15" hidden="1" customHeight="1" x14ac:dyDescent="0.25">
      <c r="A948" s="432"/>
      <c r="B948" s="31"/>
      <c r="C948" s="31"/>
      <c r="D948" s="3"/>
      <c r="E948" s="31"/>
      <c r="F948" s="3"/>
      <c r="G948" s="122"/>
      <c r="I948" s="31"/>
      <c r="K948" s="9"/>
      <c r="M948" s="3"/>
      <c r="N948" s="41"/>
      <c r="P948" s="31"/>
      <c r="Q948" s="27"/>
      <c r="R948" s="31"/>
      <c r="T948" s="21"/>
      <c r="U948" s="21"/>
      <c r="V948" s="83"/>
      <c r="W948" s="83"/>
      <c r="X948" s="21"/>
      <c r="Y948" s="83"/>
      <c r="Z948" s="83"/>
      <c r="AA948" s="21"/>
      <c r="AB948" s="83"/>
      <c r="AC948" s="83"/>
      <c r="AD948" s="21"/>
      <c r="AE948" s="83"/>
      <c r="AF948" s="83"/>
      <c r="AG948" s="21"/>
      <c r="AH948" s="83"/>
      <c r="AI948" s="83"/>
      <c r="AJ948" s="21"/>
      <c r="AK948" s="83"/>
      <c r="AL948" s="83"/>
      <c r="AM948" s="21"/>
      <c r="AN948" s="83"/>
      <c r="AO948" s="83"/>
      <c r="AP948" s="21"/>
      <c r="AQ948" s="83"/>
      <c r="AR948" s="83"/>
      <c r="AS948" s="21"/>
      <c r="AT948" s="3"/>
      <c r="AU948" s="3"/>
      <c r="AV948" s="31"/>
      <c r="AW948" s="3"/>
      <c r="AX948" s="129"/>
      <c r="AY948" s="90"/>
      <c r="AZ948" s="6"/>
      <c r="BA948" s="10"/>
      <c r="BB948" s="10"/>
      <c r="BC948" s="6"/>
      <c r="BD948" s="10"/>
      <c r="BE948" s="10"/>
      <c r="BF948" s="122"/>
      <c r="BG948" s="10"/>
      <c r="BH948" s="32"/>
      <c r="BI948" s="129"/>
      <c r="BJ948" s="10"/>
      <c r="BK948" s="32"/>
      <c r="BL948" s="129"/>
      <c r="BM948" s="10"/>
      <c r="BN948" s="32"/>
      <c r="BO948" s="122"/>
      <c r="BP948" s="133"/>
      <c r="BQ948" s="12"/>
      <c r="BR948" s="3"/>
      <c r="BS948" s="3"/>
      <c r="BU948" s="122"/>
      <c r="BV948" s="3"/>
      <c r="BW948" s="31"/>
      <c r="BX948" s="122"/>
      <c r="BY948" s="3"/>
      <c r="CA948" s="122"/>
      <c r="CB948" s="3"/>
      <c r="CD948" s="122"/>
      <c r="CF948" s="32"/>
      <c r="CH948" s="255"/>
      <c r="CI948" s="32"/>
      <c r="CK948" s="434"/>
      <c r="CM948" s="122"/>
      <c r="CN948" s="255"/>
      <c r="CO948" s="255"/>
      <c r="CP948" s="255"/>
      <c r="CQ948" s="739"/>
      <c r="CR948" s="255"/>
      <c r="CS948" s="434"/>
      <c r="CT948" s="255"/>
      <c r="CU948" s="255"/>
      <c r="CV948" s="255"/>
      <c r="CW948" s="10"/>
      <c r="CX948" s="255"/>
      <c r="CY948" s="255"/>
      <c r="CZ948" s="255"/>
      <c r="DA948" s="255"/>
      <c r="DB948" s="255"/>
      <c r="DC948" s="255"/>
      <c r="DD948" s="255"/>
      <c r="DE948" s="255"/>
      <c r="DF948" s="255"/>
      <c r="DG948" s="255"/>
      <c r="DH948" s="255"/>
      <c r="DI948" s="255"/>
      <c r="DJ948" s="255"/>
      <c r="DK948" s="255"/>
      <c r="DL948" s="255"/>
      <c r="DM948" s="255"/>
      <c r="DN948" s="255"/>
      <c r="DO948" s="255"/>
      <c r="DP948" s="255"/>
      <c r="DQ948" s="255"/>
      <c r="DR948" s="255"/>
      <c r="DS948" s="255"/>
      <c r="DT948" s="255"/>
      <c r="DU948" s="255"/>
      <c r="DV948" s="255"/>
      <c r="DW948" s="255"/>
      <c r="DX948" s="255"/>
      <c r="DY948" s="255"/>
      <c r="DZ948" s="255"/>
      <c r="EA948" s="255"/>
      <c r="EB948" s="255"/>
      <c r="EC948" s="255"/>
      <c r="ED948" s="255"/>
      <c r="EE948" s="255"/>
      <c r="EF948" s="255"/>
      <c r="EG948" s="255"/>
      <c r="EH948" s="255"/>
      <c r="EI948" s="255"/>
      <c r="EJ948" s="255"/>
      <c r="EK948" s="255"/>
      <c r="EL948" s="255"/>
      <c r="EM948" s="255"/>
      <c r="EN948" s="255"/>
      <c r="EO948" s="255"/>
      <c r="EP948" s="255"/>
      <c r="EQ948" s="255"/>
      <c r="ER948" s="255"/>
      <c r="ES948" s="255"/>
      <c r="ET948" s="255"/>
      <c r="EU948" s="255"/>
      <c r="EV948" s="255"/>
      <c r="EW948" s="255"/>
      <c r="EX948" s="255"/>
      <c r="EY948" s="255"/>
      <c r="EZ948" s="255"/>
      <c r="FA948" s="255"/>
      <c r="FB948" s="255"/>
      <c r="FC948" s="255"/>
      <c r="FD948" s="255"/>
      <c r="FE948" s="255"/>
      <c r="FF948" s="255"/>
      <c r="FG948" s="255"/>
      <c r="FH948" s="241"/>
      <c r="FI948" s="436"/>
      <c r="FJ948" s="668"/>
      <c r="FK948" s="668"/>
      <c r="FL948" s="668"/>
      <c r="FM948" s="668"/>
      <c r="FN948" s="668"/>
      <c r="FO948" s="668"/>
      <c r="FP948" s="668"/>
      <c r="FQ948" s="668"/>
      <c r="FR948" s="668"/>
      <c r="FS948" s="433"/>
      <c r="FT948" s="433"/>
      <c r="FU948" s="433"/>
      <c r="FV948" s="433"/>
      <c r="FW948" s="433"/>
      <c r="FX948" s="433"/>
      <c r="FY948" s="433"/>
      <c r="FZ948" s="433"/>
      <c r="GA948" s="433"/>
      <c r="GB948" s="433"/>
      <c r="GC948" s="433"/>
      <c r="GD948" s="433"/>
      <c r="GE948" s="433"/>
      <c r="GF948" s="433"/>
      <c r="GG948" s="255"/>
      <c r="GH948" s="65"/>
      <c r="GI948" s="65"/>
      <c r="GJ948" s="65"/>
      <c r="GK948" s="65"/>
      <c r="GL948" s="65"/>
      <c r="GM948" s="65"/>
      <c r="GN948" s="65"/>
      <c r="GO948" s="65"/>
      <c r="GP948" s="65"/>
      <c r="GQ948" s="65"/>
      <c r="GR948" s="65"/>
      <c r="GS948" s="65"/>
      <c r="GT948" s="65"/>
      <c r="GU948" s="65"/>
      <c r="GV948" s="65"/>
      <c r="GW948" s="65"/>
      <c r="GX948" s="65"/>
      <c r="GY948" s="65"/>
      <c r="GZ948" s="65"/>
      <c r="HA948" s="65"/>
      <c r="HB948" s="65"/>
      <c r="HC948" s="65"/>
      <c r="HD948" s="65"/>
      <c r="HE948" s="65"/>
      <c r="HF948" s="65"/>
      <c r="HG948" s="65"/>
      <c r="HH948" s="65"/>
      <c r="HI948" s="436"/>
      <c r="HJ948" s="65"/>
      <c r="HK948" s="436"/>
      <c r="HL948" s="37"/>
      <c r="HM948" s="65"/>
      <c r="HN948" s="436"/>
      <c r="HO948" s="120"/>
      <c r="HP948" s="3"/>
      <c r="HQ948" s="436"/>
      <c r="HR948" s="8"/>
      <c r="HS948" s="31"/>
      <c r="HT948" s="3"/>
      <c r="HU948" s="3"/>
      <c r="HV948" s="3"/>
      <c r="HX948" s="432"/>
      <c r="HY948" s="27"/>
      <c r="HZ948" s="27"/>
      <c r="IA948" s="27"/>
      <c r="IB948" s="27"/>
      <c r="IC948" s="27"/>
      <c r="ID948" s="27"/>
      <c r="IE948" s="27"/>
      <c r="IF948" s="27"/>
      <c r="IG948" s="432"/>
      <c r="IH948" s="432"/>
      <c r="II948" s="432"/>
      <c r="IJ948" s="432"/>
      <c r="IK948" s="432"/>
      <c r="IL948" s="432"/>
      <c r="IM948" s="432"/>
      <c r="IN948" s="432"/>
      <c r="IO948" s="432"/>
      <c r="IP948" s="432"/>
      <c r="IQ948" s="432"/>
      <c r="IR948" s="432"/>
      <c r="IS948" s="432"/>
      <c r="IT948" s="432"/>
      <c r="IU948" s="432"/>
      <c r="IV948" s="432"/>
      <c r="IW948" s="432"/>
      <c r="IX948" s="432"/>
      <c r="IY948" s="432"/>
      <c r="IZ948" s="432"/>
      <c r="JA948" s="432"/>
      <c r="JB948" s="432"/>
      <c r="JC948" s="432"/>
      <c r="JD948" s="432"/>
      <c r="JE948" s="432"/>
      <c r="JF948" s="432"/>
      <c r="JG948" s="432"/>
      <c r="JH948" s="432"/>
      <c r="JI948" s="432"/>
      <c r="JJ948" s="432"/>
      <c r="JK948" s="432"/>
      <c r="JL948" s="432"/>
      <c r="JM948" s="432"/>
      <c r="JN948" s="432"/>
      <c r="JO948" s="432"/>
      <c r="JP948" s="432"/>
      <c r="JQ948" s="432"/>
      <c r="JR948" s="432"/>
      <c r="JS948" s="432"/>
      <c r="JT948" s="432"/>
      <c r="JU948" s="432"/>
    </row>
    <row r="949" spans="1:281" s="40" customFormat="1" ht="15" hidden="1" customHeight="1" x14ac:dyDescent="0.25">
      <c r="A949" s="432"/>
      <c r="B949" s="31"/>
      <c r="C949" s="31"/>
      <c r="D949" s="3"/>
      <c r="E949" s="31"/>
      <c r="F949" s="3"/>
      <c r="G949" s="122"/>
      <c r="I949" s="31"/>
      <c r="K949" s="9"/>
      <c r="M949" s="3"/>
      <c r="N949" s="41"/>
      <c r="P949" s="31"/>
      <c r="Q949" s="27"/>
      <c r="R949" s="31"/>
      <c r="T949" s="21"/>
      <c r="U949" s="21"/>
      <c r="V949" s="83"/>
      <c r="W949" s="83"/>
      <c r="X949" s="21"/>
      <c r="Y949" s="83"/>
      <c r="Z949" s="83"/>
      <c r="AA949" s="21"/>
      <c r="AB949" s="83"/>
      <c r="AC949" s="83"/>
      <c r="AD949" s="21"/>
      <c r="AE949" s="83"/>
      <c r="AF949" s="83"/>
      <c r="AG949" s="21"/>
      <c r="AH949" s="83"/>
      <c r="AI949" s="83"/>
      <c r="AJ949" s="21"/>
      <c r="AK949" s="83"/>
      <c r="AL949" s="83"/>
      <c r="AM949" s="21"/>
      <c r="AN949" s="83"/>
      <c r="AO949" s="83"/>
      <c r="AP949" s="21"/>
      <c r="AQ949" s="83"/>
      <c r="AR949" s="83"/>
      <c r="AS949" s="21"/>
      <c r="AT949" s="3"/>
      <c r="AU949" s="3"/>
      <c r="AV949" s="31"/>
      <c r="AW949" s="3"/>
      <c r="AX949" s="129"/>
      <c r="AY949" s="90"/>
      <c r="AZ949" s="6"/>
      <c r="BA949" s="10"/>
      <c r="BB949" s="10"/>
      <c r="BC949" s="6"/>
      <c r="BD949" s="10"/>
      <c r="BE949" s="10"/>
      <c r="BF949" s="122"/>
      <c r="BG949" s="10"/>
      <c r="BH949" s="32"/>
      <c r="BI949" s="129"/>
      <c r="BJ949" s="10"/>
      <c r="BK949" s="32"/>
      <c r="BL949" s="129"/>
      <c r="BM949" s="10"/>
      <c r="BN949" s="32"/>
      <c r="BO949" s="122"/>
      <c r="BP949" s="133"/>
      <c r="BQ949" s="12"/>
      <c r="BR949" s="3"/>
      <c r="BS949" s="3"/>
      <c r="BU949" s="122"/>
      <c r="BV949" s="3"/>
      <c r="BW949" s="31"/>
      <c r="BX949" s="122"/>
      <c r="BY949" s="3"/>
      <c r="CA949" s="122"/>
      <c r="CB949" s="3"/>
      <c r="CD949" s="122"/>
      <c r="CF949" s="32"/>
      <c r="CH949" s="255"/>
      <c r="CI949" s="32"/>
      <c r="CK949" s="434"/>
      <c r="CM949" s="122"/>
      <c r="CN949" s="255"/>
      <c r="CO949" s="255"/>
      <c r="CP949" s="255"/>
      <c r="CQ949" s="739"/>
      <c r="CR949" s="255"/>
      <c r="CS949" s="434"/>
      <c r="CT949" s="255"/>
      <c r="CU949" s="255"/>
      <c r="CV949" s="255"/>
      <c r="CW949" s="10"/>
      <c r="CX949" s="255"/>
      <c r="CY949" s="255"/>
      <c r="CZ949" s="255"/>
      <c r="DA949" s="255"/>
      <c r="DB949" s="255"/>
      <c r="DC949" s="255"/>
      <c r="DD949" s="255"/>
      <c r="DE949" s="255"/>
      <c r="DF949" s="255"/>
      <c r="DG949" s="255"/>
      <c r="DH949" s="255"/>
      <c r="DI949" s="255"/>
      <c r="DJ949" s="255"/>
      <c r="DK949" s="255"/>
      <c r="DL949" s="255"/>
      <c r="DM949" s="255"/>
      <c r="DN949" s="255"/>
      <c r="DO949" s="255"/>
      <c r="DP949" s="255"/>
      <c r="DQ949" s="255"/>
      <c r="DR949" s="255"/>
      <c r="DS949" s="255"/>
      <c r="DT949" s="255"/>
      <c r="DU949" s="255"/>
      <c r="DV949" s="255"/>
      <c r="DW949" s="255"/>
      <c r="DX949" s="255"/>
      <c r="DY949" s="255"/>
      <c r="DZ949" s="255"/>
      <c r="EA949" s="255"/>
      <c r="EB949" s="255"/>
      <c r="EC949" s="255"/>
      <c r="ED949" s="255"/>
      <c r="EE949" s="255"/>
      <c r="EF949" s="255"/>
      <c r="EG949" s="255"/>
      <c r="EH949" s="255"/>
      <c r="EI949" s="255"/>
      <c r="EJ949" s="255"/>
      <c r="EK949" s="255"/>
      <c r="EL949" s="255"/>
      <c r="EM949" s="255"/>
      <c r="EN949" s="255"/>
      <c r="EO949" s="255"/>
      <c r="EP949" s="255"/>
      <c r="EQ949" s="255"/>
      <c r="ER949" s="255"/>
      <c r="ES949" s="255"/>
      <c r="ET949" s="255"/>
      <c r="EU949" s="255"/>
      <c r="EV949" s="255"/>
      <c r="EW949" s="255"/>
      <c r="EX949" s="255"/>
      <c r="EY949" s="255"/>
      <c r="EZ949" s="255"/>
      <c r="FA949" s="255"/>
      <c r="FB949" s="255"/>
      <c r="FC949" s="255"/>
      <c r="FD949" s="255"/>
      <c r="FE949" s="255"/>
      <c r="FF949" s="255"/>
      <c r="FG949" s="255"/>
      <c r="FH949" s="241"/>
      <c r="FI949" s="436"/>
      <c r="FJ949" s="668"/>
      <c r="FK949" s="668"/>
      <c r="FL949" s="668"/>
      <c r="FM949" s="668"/>
      <c r="FN949" s="668"/>
      <c r="FO949" s="668"/>
      <c r="FP949" s="668"/>
      <c r="FQ949" s="668"/>
      <c r="FR949" s="668"/>
      <c r="FS949" s="433"/>
      <c r="FT949" s="433"/>
      <c r="FU949" s="433"/>
      <c r="FV949" s="433"/>
      <c r="FW949" s="433"/>
      <c r="FX949" s="433"/>
      <c r="FY949" s="433"/>
      <c r="FZ949" s="433"/>
      <c r="GA949" s="433"/>
      <c r="GB949" s="433"/>
      <c r="GC949" s="433"/>
      <c r="GD949" s="433"/>
      <c r="GE949" s="433"/>
      <c r="GF949" s="433"/>
      <c r="GG949" s="255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436"/>
      <c r="HJ949" s="65"/>
      <c r="HK949" s="436"/>
      <c r="HL949" s="37"/>
      <c r="HM949" s="65"/>
      <c r="HN949" s="436"/>
      <c r="HO949" s="120"/>
      <c r="HP949" s="3"/>
      <c r="HQ949" s="436"/>
      <c r="HR949" s="8"/>
      <c r="HS949" s="31"/>
      <c r="HT949" s="3"/>
      <c r="HU949" s="3"/>
      <c r="HV949" s="3"/>
      <c r="HX949" s="432"/>
      <c r="HY949" s="27"/>
      <c r="HZ949" s="27"/>
      <c r="IA949" s="27"/>
      <c r="IB949" s="27"/>
      <c r="IC949" s="27"/>
      <c r="ID949" s="27"/>
      <c r="IE949" s="27"/>
      <c r="IF949" s="27"/>
      <c r="IG949" s="432"/>
      <c r="IH949" s="432"/>
      <c r="II949" s="432"/>
      <c r="IJ949" s="432"/>
      <c r="IK949" s="432"/>
      <c r="IL949" s="432"/>
      <c r="IM949" s="432"/>
      <c r="IN949" s="432"/>
      <c r="IO949" s="432"/>
      <c r="IP949" s="432"/>
      <c r="IQ949" s="432"/>
      <c r="IR949" s="432"/>
      <c r="IS949" s="432"/>
      <c r="IT949" s="432"/>
      <c r="IU949" s="432"/>
      <c r="IV949" s="432"/>
      <c r="IW949" s="432"/>
      <c r="IX949" s="432"/>
      <c r="IY949" s="432"/>
      <c r="IZ949" s="432"/>
      <c r="JA949" s="432"/>
      <c r="JB949" s="432"/>
      <c r="JC949" s="432"/>
      <c r="JD949" s="432"/>
      <c r="JE949" s="432"/>
      <c r="JF949" s="432"/>
      <c r="JG949" s="432"/>
      <c r="JH949" s="432"/>
      <c r="JI949" s="432"/>
      <c r="JJ949" s="432"/>
      <c r="JK949" s="432"/>
      <c r="JL949" s="432"/>
      <c r="JM949" s="432"/>
      <c r="JN949" s="432"/>
      <c r="JO949" s="432"/>
      <c r="JP949" s="432"/>
      <c r="JQ949" s="432"/>
      <c r="JR949" s="432"/>
      <c r="JS949" s="432"/>
      <c r="JT949" s="432"/>
      <c r="JU949" s="432"/>
    </row>
    <row r="950" spans="1:281" s="40" customFormat="1" ht="15" hidden="1" customHeight="1" x14ac:dyDescent="0.25">
      <c r="A950" s="432"/>
      <c r="B950" s="31"/>
      <c r="C950" s="31"/>
      <c r="D950" s="3"/>
      <c r="E950" s="31"/>
      <c r="F950" s="3"/>
      <c r="G950" s="122"/>
      <c r="I950" s="31"/>
      <c r="K950" s="9"/>
      <c r="M950" s="3"/>
      <c r="N950" s="41"/>
      <c r="P950" s="31"/>
      <c r="Q950" s="27"/>
      <c r="R950" s="31"/>
      <c r="T950" s="21"/>
      <c r="U950" s="21"/>
      <c r="V950" s="83"/>
      <c r="W950" s="83"/>
      <c r="X950" s="21"/>
      <c r="Y950" s="83"/>
      <c r="Z950" s="83"/>
      <c r="AA950" s="21"/>
      <c r="AB950" s="83"/>
      <c r="AC950" s="83"/>
      <c r="AD950" s="21"/>
      <c r="AE950" s="83"/>
      <c r="AF950" s="83"/>
      <c r="AG950" s="21"/>
      <c r="AH950" s="83"/>
      <c r="AI950" s="83"/>
      <c r="AJ950" s="21"/>
      <c r="AK950" s="83"/>
      <c r="AL950" s="83"/>
      <c r="AM950" s="21"/>
      <c r="AN950" s="83"/>
      <c r="AO950" s="83"/>
      <c r="AP950" s="21"/>
      <c r="AQ950" s="83"/>
      <c r="AR950" s="83"/>
      <c r="AS950" s="21"/>
      <c r="AT950" s="3"/>
      <c r="AU950" s="3"/>
      <c r="AV950" s="31"/>
      <c r="AW950" s="3"/>
      <c r="AX950" s="129"/>
      <c r="AY950" s="90"/>
      <c r="AZ950" s="6"/>
      <c r="BA950" s="10"/>
      <c r="BB950" s="10"/>
      <c r="BC950" s="6"/>
      <c r="BD950" s="10"/>
      <c r="BE950" s="10"/>
      <c r="BF950" s="122"/>
      <c r="BG950" s="10"/>
      <c r="BH950" s="32"/>
      <c r="BI950" s="129"/>
      <c r="BJ950" s="10"/>
      <c r="BK950" s="32"/>
      <c r="BL950" s="129"/>
      <c r="BM950" s="10"/>
      <c r="BN950" s="32"/>
      <c r="BO950" s="122"/>
      <c r="BP950" s="133"/>
      <c r="BQ950" s="12"/>
      <c r="BR950" s="3"/>
      <c r="BS950" s="3"/>
      <c r="BU950" s="122"/>
      <c r="BV950" s="3"/>
      <c r="BW950" s="31"/>
      <c r="BX950" s="122"/>
      <c r="BY950" s="3"/>
      <c r="CA950" s="122"/>
      <c r="CB950" s="3"/>
      <c r="CD950" s="122"/>
      <c r="CF950" s="32"/>
      <c r="CH950" s="255"/>
      <c r="CI950" s="32"/>
      <c r="CK950" s="434"/>
      <c r="CM950" s="122"/>
      <c r="CN950" s="255"/>
      <c r="CO950" s="255"/>
      <c r="CP950" s="255"/>
      <c r="CQ950" s="739"/>
      <c r="CR950" s="255"/>
      <c r="CS950" s="434"/>
      <c r="CT950" s="255"/>
      <c r="CU950" s="255"/>
      <c r="CV950" s="255"/>
      <c r="CW950" s="10"/>
      <c r="CX950" s="255"/>
      <c r="CY950" s="255"/>
      <c r="CZ950" s="255"/>
      <c r="DA950" s="255"/>
      <c r="DB950" s="255"/>
      <c r="DC950" s="255"/>
      <c r="DD950" s="255"/>
      <c r="DE950" s="255"/>
      <c r="DF950" s="255"/>
      <c r="DG950" s="255"/>
      <c r="DH950" s="255"/>
      <c r="DI950" s="255"/>
      <c r="DJ950" s="255"/>
      <c r="DK950" s="255"/>
      <c r="DL950" s="255"/>
      <c r="DM950" s="255"/>
      <c r="DN950" s="255"/>
      <c r="DO950" s="255"/>
      <c r="DP950" s="255"/>
      <c r="DQ950" s="255"/>
      <c r="DR950" s="255"/>
      <c r="DS950" s="255"/>
      <c r="DT950" s="255"/>
      <c r="DU950" s="255"/>
      <c r="DV950" s="255"/>
      <c r="DW950" s="255"/>
      <c r="DX950" s="255"/>
      <c r="DY950" s="255"/>
      <c r="DZ950" s="255"/>
      <c r="EA950" s="255"/>
      <c r="EB950" s="255"/>
      <c r="EC950" s="255"/>
      <c r="ED950" s="255"/>
      <c r="EE950" s="255"/>
      <c r="EF950" s="255"/>
      <c r="EG950" s="255"/>
      <c r="EH950" s="255"/>
      <c r="EI950" s="255"/>
      <c r="EJ950" s="255"/>
      <c r="EK950" s="255"/>
      <c r="EL950" s="255"/>
      <c r="EM950" s="255"/>
      <c r="EN950" s="255"/>
      <c r="EO950" s="255"/>
      <c r="EP950" s="255"/>
      <c r="EQ950" s="255"/>
      <c r="ER950" s="255"/>
      <c r="ES950" s="255"/>
      <c r="ET950" s="255"/>
      <c r="EU950" s="255"/>
      <c r="EV950" s="255"/>
      <c r="EW950" s="255"/>
      <c r="EX950" s="255"/>
      <c r="EY950" s="255"/>
      <c r="EZ950" s="255"/>
      <c r="FA950" s="255"/>
      <c r="FB950" s="255"/>
      <c r="FC950" s="255"/>
      <c r="FD950" s="255"/>
      <c r="FE950" s="255"/>
      <c r="FF950" s="255"/>
      <c r="FG950" s="255"/>
      <c r="FH950" s="241"/>
      <c r="FI950" s="436"/>
      <c r="FJ950" s="668"/>
      <c r="FK950" s="668"/>
      <c r="FL950" s="668"/>
      <c r="FM950" s="668"/>
      <c r="FN950" s="668"/>
      <c r="FO950" s="668"/>
      <c r="FP950" s="668"/>
      <c r="FQ950" s="668"/>
      <c r="FR950" s="668"/>
      <c r="FS950" s="433"/>
      <c r="FT950" s="433"/>
      <c r="FU950" s="433"/>
      <c r="FV950" s="433"/>
      <c r="FW950" s="433"/>
      <c r="FX950" s="433"/>
      <c r="FY950" s="433"/>
      <c r="FZ950" s="433"/>
      <c r="GA950" s="433"/>
      <c r="GB950" s="433"/>
      <c r="GC950" s="433"/>
      <c r="GD950" s="433"/>
      <c r="GE950" s="433"/>
      <c r="GF950" s="433"/>
      <c r="GG950" s="255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436"/>
      <c r="HJ950" s="65"/>
      <c r="HK950" s="436"/>
      <c r="HL950" s="37"/>
      <c r="HM950" s="65"/>
      <c r="HN950" s="436"/>
      <c r="HO950" s="120"/>
      <c r="HP950" s="3"/>
      <c r="HQ950" s="436"/>
      <c r="HR950" s="8"/>
      <c r="HS950" s="31"/>
      <c r="HT950" s="3"/>
      <c r="HU950" s="3"/>
      <c r="HV950" s="3"/>
      <c r="HX950" s="432"/>
      <c r="HY950" s="27"/>
      <c r="HZ950" s="27"/>
      <c r="IA950" s="27"/>
      <c r="IB950" s="27"/>
      <c r="IC950" s="27"/>
      <c r="ID950" s="27"/>
      <c r="IE950" s="27"/>
      <c r="IF950" s="27"/>
      <c r="IG950" s="432"/>
      <c r="IH950" s="432"/>
      <c r="II950" s="432"/>
      <c r="IJ950" s="432"/>
      <c r="IK950" s="432"/>
      <c r="IL950" s="432"/>
      <c r="IM950" s="432"/>
      <c r="IN950" s="432"/>
      <c r="IO950" s="432"/>
      <c r="IP950" s="432"/>
      <c r="IQ950" s="432"/>
      <c r="IR950" s="432"/>
      <c r="IS950" s="432"/>
      <c r="IT950" s="432"/>
      <c r="IU950" s="432"/>
      <c r="IV950" s="432"/>
      <c r="IW950" s="432"/>
      <c r="IX950" s="432"/>
      <c r="IY950" s="432"/>
      <c r="IZ950" s="432"/>
      <c r="JA950" s="432"/>
      <c r="JB950" s="432"/>
      <c r="JC950" s="432"/>
      <c r="JD950" s="432"/>
      <c r="JE950" s="432"/>
      <c r="JF950" s="432"/>
      <c r="JG950" s="432"/>
      <c r="JH950" s="432"/>
      <c r="JI950" s="432"/>
      <c r="JJ950" s="432"/>
      <c r="JK950" s="432"/>
      <c r="JL950" s="432"/>
      <c r="JM950" s="432"/>
      <c r="JN950" s="432"/>
      <c r="JO950" s="432"/>
      <c r="JP950" s="432"/>
      <c r="JQ950" s="432"/>
      <c r="JR950" s="432"/>
      <c r="JS950" s="432"/>
      <c r="JT950" s="432"/>
      <c r="JU950" s="432"/>
    </row>
    <row r="951" spans="1:281" s="40" customFormat="1" ht="15" hidden="1" customHeight="1" x14ac:dyDescent="0.25">
      <c r="A951" s="432"/>
      <c r="B951" s="31"/>
      <c r="C951" s="31"/>
      <c r="D951" s="3"/>
      <c r="E951" s="31"/>
      <c r="F951" s="3"/>
      <c r="G951" s="122"/>
      <c r="I951" s="31"/>
      <c r="K951" s="9"/>
      <c r="M951" s="3"/>
      <c r="N951" s="41"/>
      <c r="P951" s="31"/>
      <c r="Q951" s="27"/>
      <c r="R951" s="31"/>
      <c r="T951" s="21"/>
      <c r="U951" s="21"/>
      <c r="V951" s="83"/>
      <c r="W951" s="83"/>
      <c r="X951" s="21"/>
      <c r="Y951" s="83"/>
      <c r="Z951" s="83"/>
      <c r="AA951" s="21"/>
      <c r="AB951" s="83"/>
      <c r="AC951" s="83"/>
      <c r="AD951" s="21"/>
      <c r="AE951" s="83"/>
      <c r="AF951" s="83"/>
      <c r="AG951" s="21"/>
      <c r="AH951" s="83"/>
      <c r="AI951" s="83"/>
      <c r="AJ951" s="21"/>
      <c r="AK951" s="83"/>
      <c r="AL951" s="83"/>
      <c r="AM951" s="21"/>
      <c r="AN951" s="83"/>
      <c r="AO951" s="83"/>
      <c r="AP951" s="21"/>
      <c r="AQ951" s="83"/>
      <c r="AR951" s="83"/>
      <c r="AS951" s="21"/>
      <c r="AT951" s="3"/>
      <c r="AU951" s="3"/>
      <c r="AV951" s="31"/>
      <c r="AW951" s="3"/>
      <c r="AX951" s="129"/>
      <c r="AY951" s="90"/>
      <c r="AZ951" s="6"/>
      <c r="BA951" s="10"/>
      <c r="BB951" s="10"/>
      <c r="BC951" s="6"/>
      <c r="BD951" s="10"/>
      <c r="BE951" s="10"/>
      <c r="BF951" s="122"/>
      <c r="BG951" s="10"/>
      <c r="BH951" s="32"/>
      <c r="BI951" s="129"/>
      <c r="BJ951" s="10"/>
      <c r="BK951" s="32"/>
      <c r="BL951" s="129"/>
      <c r="BM951" s="10"/>
      <c r="BN951" s="32"/>
      <c r="BO951" s="122"/>
      <c r="BP951" s="133"/>
      <c r="BQ951" s="12"/>
      <c r="BR951" s="3"/>
      <c r="BS951" s="3"/>
      <c r="BU951" s="122"/>
      <c r="BV951" s="3"/>
      <c r="BW951" s="31"/>
      <c r="BX951" s="122"/>
      <c r="BY951" s="3"/>
      <c r="CA951" s="122"/>
      <c r="CB951" s="3"/>
      <c r="CD951" s="122"/>
      <c r="CF951" s="32"/>
      <c r="CH951" s="255"/>
      <c r="CI951" s="32"/>
      <c r="CK951" s="434"/>
      <c r="CM951" s="122"/>
      <c r="CN951" s="255"/>
      <c r="CO951" s="255"/>
      <c r="CP951" s="255"/>
      <c r="CQ951" s="739"/>
      <c r="CR951" s="255"/>
      <c r="CS951" s="434"/>
      <c r="CT951" s="255"/>
      <c r="CU951" s="255"/>
      <c r="CV951" s="255"/>
      <c r="CW951" s="10"/>
      <c r="CX951" s="255"/>
      <c r="CY951" s="255"/>
      <c r="CZ951" s="255"/>
      <c r="DA951" s="255"/>
      <c r="DB951" s="255"/>
      <c r="DC951" s="255"/>
      <c r="DD951" s="255"/>
      <c r="DE951" s="255"/>
      <c r="DF951" s="255"/>
      <c r="DG951" s="255"/>
      <c r="DH951" s="255"/>
      <c r="DI951" s="255"/>
      <c r="DJ951" s="255"/>
      <c r="DK951" s="255"/>
      <c r="DL951" s="255"/>
      <c r="DM951" s="255"/>
      <c r="DN951" s="255"/>
      <c r="DO951" s="255"/>
      <c r="DP951" s="255"/>
      <c r="DQ951" s="255"/>
      <c r="DR951" s="255"/>
      <c r="DS951" s="255"/>
      <c r="DT951" s="255"/>
      <c r="DU951" s="255"/>
      <c r="DV951" s="255"/>
      <c r="DW951" s="255"/>
      <c r="DX951" s="255"/>
      <c r="DY951" s="255"/>
      <c r="DZ951" s="255"/>
      <c r="EA951" s="255"/>
      <c r="EB951" s="255"/>
      <c r="EC951" s="255"/>
      <c r="ED951" s="255"/>
      <c r="EE951" s="255"/>
      <c r="EF951" s="255"/>
      <c r="EG951" s="255"/>
      <c r="EH951" s="255"/>
      <c r="EI951" s="255"/>
      <c r="EJ951" s="255"/>
      <c r="EK951" s="255"/>
      <c r="EL951" s="255"/>
      <c r="EM951" s="255"/>
      <c r="EN951" s="255"/>
      <c r="EO951" s="255"/>
      <c r="EP951" s="255"/>
      <c r="EQ951" s="255"/>
      <c r="ER951" s="255"/>
      <c r="ES951" s="255"/>
      <c r="ET951" s="255"/>
      <c r="EU951" s="255"/>
      <c r="EV951" s="255"/>
      <c r="EW951" s="255"/>
      <c r="EX951" s="255"/>
      <c r="EY951" s="255"/>
      <c r="EZ951" s="255"/>
      <c r="FA951" s="255"/>
      <c r="FB951" s="255"/>
      <c r="FC951" s="255"/>
      <c r="FD951" s="255"/>
      <c r="FE951" s="255"/>
      <c r="FF951" s="255"/>
      <c r="FG951" s="255"/>
      <c r="FH951" s="241"/>
      <c r="FI951" s="436"/>
      <c r="FJ951" s="668"/>
      <c r="FK951" s="668"/>
      <c r="FL951" s="668"/>
      <c r="FM951" s="668"/>
      <c r="FN951" s="668"/>
      <c r="FO951" s="668"/>
      <c r="FP951" s="668"/>
      <c r="FQ951" s="668"/>
      <c r="FR951" s="668"/>
      <c r="FS951" s="433"/>
      <c r="FT951" s="433"/>
      <c r="FU951" s="433"/>
      <c r="FV951" s="433"/>
      <c r="FW951" s="433"/>
      <c r="FX951" s="433"/>
      <c r="FY951" s="433"/>
      <c r="FZ951" s="433"/>
      <c r="GA951" s="433"/>
      <c r="GB951" s="433"/>
      <c r="GC951" s="433"/>
      <c r="GD951" s="433"/>
      <c r="GE951" s="433"/>
      <c r="GF951" s="433"/>
      <c r="GG951" s="25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436"/>
      <c r="HJ951" s="65"/>
      <c r="HK951" s="436"/>
      <c r="HL951" s="37"/>
      <c r="HM951" s="65"/>
      <c r="HN951" s="436"/>
      <c r="HO951" s="120"/>
      <c r="HP951" s="3"/>
      <c r="HQ951" s="436"/>
      <c r="HR951" s="8"/>
      <c r="HS951" s="31"/>
      <c r="HT951" s="3"/>
      <c r="HU951" s="3"/>
      <c r="HV951" s="3"/>
      <c r="HX951" s="432"/>
      <c r="HY951" s="27"/>
      <c r="HZ951" s="27"/>
      <c r="IA951" s="27"/>
      <c r="IB951" s="27"/>
      <c r="IC951" s="27"/>
      <c r="ID951" s="27"/>
      <c r="IE951" s="27"/>
      <c r="IF951" s="27"/>
      <c r="IG951" s="432"/>
      <c r="IH951" s="432"/>
      <c r="II951" s="432"/>
      <c r="IJ951" s="432"/>
      <c r="IK951" s="432"/>
      <c r="IL951" s="432"/>
      <c r="IM951" s="432"/>
      <c r="IN951" s="432"/>
      <c r="IO951" s="432"/>
      <c r="IP951" s="432"/>
      <c r="IQ951" s="432"/>
      <c r="IR951" s="432"/>
      <c r="IS951" s="432"/>
      <c r="IT951" s="432"/>
      <c r="IU951" s="432"/>
      <c r="IV951" s="432"/>
      <c r="IW951" s="432"/>
      <c r="IX951" s="432"/>
      <c r="IY951" s="432"/>
      <c r="IZ951" s="432"/>
      <c r="JA951" s="432"/>
      <c r="JB951" s="432"/>
      <c r="JC951" s="432"/>
      <c r="JD951" s="432"/>
      <c r="JE951" s="432"/>
      <c r="JF951" s="432"/>
      <c r="JG951" s="432"/>
      <c r="JH951" s="432"/>
      <c r="JI951" s="432"/>
      <c r="JJ951" s="432"/>
      <c r="JK951" s="432"/>
      <c r="JL951" s="432"/>
      <c r="JM951" s="432"/>
      <c r="JN951" s="432"/>
      <c r="JO951" s="432"/>
      <c r="JP951" s="432"/>
      <c r="JQ951" s="432"/>
      <c r="JR951" s="432"/>
      <c r="JS951" s="432"/>
      <c r="JT951" s="432"/>
      <c r="JU951" s="432"/>
    </row>
    <row r="952" spans="1:281" s="40" customFormat="1" ht="15" hidden="1" customHeight="1" x14ac:dyDescent="0.25">
      <c r="A952" s="432"/>
      <c r="B952" s="31"/>
      <c r="C952" s="31"/>
      <c r="D952" s="3"/>
      <c r="E952" s="31"/>
      <c r="F952" s="3"/>
      <c r="G952" s="122"/>
      <c r="I952" s="31"/>
      <c r="K952" s="9"/>
      <c r="M952" s="3"/>
      <c r="N952" s="41"/>
      <c r="P952" s="31"/>
      <c r="Q952" s="27"/>
      <c r="R952" s="31"/>
      <c r="T952" s="21"/>
      <c r="U952" s="21"/>
      <c r="V952" s="83"/>
      <c r="W952" s="83"/>
      <c r="X952" s="21"/>
      <c r="Y952" s="83"/>
      <c r="Z952" s="83"/>
      <c r="AA952" s="21"/>
      <c r="AB952" s="83"/>
      <c r="AC952" s="83"/>
      <c r="AD952" s="21"/>
      <c r="AE952" s="83"/>
      <c r="AF952" s="83"/>
      <c r="AG952" s="21"/>
      <c r="AH952" s="83"/>
      <c r="AI952" s="83"/>
      <c r="AJ952" s="21"/>
      <c r="AK952" s="83"/>
      <c r="AL952" s="83"/>
      <c r="AM952" s="21"/>
      <c r="AN952" s="83"/>
      <c r="AO952" s="83"/>
      <c r="AP952" s="21"/>
      <c r="AQ952" s="83"/>
      <c r="AR952" s="83"/>
      <c r="AS952" s="21"/>
      <c r="AT952" s="3"/>
      <c r="AU952" s="3"/>
      <c r="AV952" s="31"/>
      <c r="AW952" s="3"/>
      <c r="AX952" s="129"/>
      <c r="AY952" s="90"/>
      <c r="AZ952" s="6"/>
      <c r="BA952" s="10"/>
      <c r="BB952" s="10"/>
      <c r="BC952" s="6"/>
      <c r="BD952" s="10"/>
      <c r="BE952" s="10"/>
      <c r="BF952" s="122"/>
      <c r="BG952" s="10"/>
      <c r="BH952" s="32"/>
      <c r="BI952" s="129"/>
      <c r="BJ952" s="10"/>
      <c r="BK952" s="32"/>
      <c r="BL952" s="129"/>
      <c r="BM952" s="10"/>
      <c r="BN952" s="32"/>
      <c r="BO952" s="122"/>
      <c r="BP952" s="133"/>
      <c r="BQ952" s="12"/>
      <c r="BR952" s="3"/>
      <c r="BS952" s="3"/>
      <c r="BU952" s="122"/>
      <c r="BV952" s="3"/>
      <c r="BW952" s="31"/>
      <c r="BX952" s="122"/>
      <c r="BY952" s="3"/>
      <c r="CA952" s="122"/>
      <c r="CB952" s="3"/>
      <c r="CD952" s="122"/>
      <c r="CF952" s="32"/>
      <c r="CH952" s="255"/>
      <c r="CI952" s="32"/>
      <c r="CK952" s="434"/>
      <c r="CM952" s="122"/>
      <c r="CN952" s="255"/>
      <c r="CO952" s="255"/>
      <c r="CP952" s="255"/>
      <c r="CQ952" s="739"/>
      <c r="CR952" s="255"/>
      <c r="CS952" s="434"/>
      <c r="CT952" s="255"/>
      <c r="CU952" s="255"/>
      <c r="CV952" s="255"/>
      <c r="CW952" s="10"/>
      <c r="CX952" s="255"/>
      <c r="CY952" s="255"/>
      <c r="CZ952" s="255"/>
      <c r="DA952" s="255"/>
      <c r="DB952" s="255"/>
      <c r="DC952" s="255"/>
      <c r="DD952" s="255"/>
      <c r="DE952" s="255"/>
      <c r="DF952" s="255"/>
      <c r="DG952" s="255"/>
      <c r="DH952" s="255"/>
      <c r="DI952" s="255"/>
      <c r="DJ952" s="255"/>
      <c r="DK952" s="255"/>
      <c r="DL952" s="255"/>
      <c r="DM952" s="255"/>
      <c r="DN952" s="255"/>
      <c r="DO952" s="255"/>
      <c r="DP952" s="255"/>
      <c r="DQ952" s="255"/>
      <c r="DR952" s="255"/>
      <c r="DS952" s="255"/>
      <c r="DT952" s="255"/>
      <c r="DU952" s="255"/>
      <c r="DV952" s="255"/>
      <c r="DW952" s="255"/>
      <c r="DX952" s="255"/>
      <c r="DY952" s="255"/>
      <c r="DZ952" s="255"/>
      <c r="EA952" s="255"/>
      <c r="EB952" s="255"/>
      <c r="EC952" s="255"/>
      <c r="ED952" s="255"/>
      <c r="EE952" s="255"/>
      <c r="EF952" s="255"/>
      <c r="EG952" s="255"/>
      <c r="EH952" s="255"/>
      <c r="EI952" s="255"/>
      <c r="EJ952" s="255"/>
      <c r="EK952" s="255"/>
      <c r="EL952" s="255"/>
      <c r="EM952" s="255"/>
      <c r="EN952" s="255"/>
      <c r="EO952" s="255"/>
      <c r="EP952" s="255"/>
      <c r="EQ952" s="255"/>
      <c r="ER952" s="255"/>
      <c r="ES952" s="255"/>
      <c r="ET952" s="255"/>
      <c r="EU952" s="255"/>
      <c r="EV952" s="255"/>
      <c r="EW952" s="255"/>
      <c r="EX952" s="255"/>
      <c r="EY952" s="255"/>
      <c r="EZ952" s="255"/>
      <c r="FA952" s="255"/>
      <c r="FB952" s="255"/>
      <c r="FC952" s="255"/>
      <c r="FD952" s="255"/>
      <c r="FE952" s="255"/>
      <c r="FF952" s="255"/>
      <c r="FG952" s="255"/>
      <c r="FH952" s="241"/>
      <c r="FI952" s="436"/>
      <c r="FJ952" s="668"/>
      <c r="FK952" s="668"/>
      <c r="FL952" s="668"/>
      <c r="FM952" s="668"/>
      <c r="FN952" s="668"/>
      <c r="FO952" s="668"/>
      <c r="FP952" s="668"/>
      <c r="FQ952" s="668"/>
      <c r="FR952" s="668"/>
      <c r="FS952" s="433"/>
      <c r="FT952" s="433"/>
      <c r="FU952" s="433"/>
      <c r="FV952" s="433"/>
      <c r="FW952" s="433"/>
      <c r="FX952" s="433"/>
      <c r="FY952" s="433"/>
      <c r="FZ952" s="433"/>
      <c r="GA952" s="433"/>
      <c r="GB952" s="433"/>
      <c r="GC952" s="433"/>
      <c r="GD952" s="433"/>
      <c r="GE952" s="433"/>
      <c r="GF952" s="433"/>
      <c r="GG952" s="255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436"/>
      <c r="HJ952" s="65"/>
      <c r="HK952" s="436"/>
      <c r="HL952" s="37"/>
      <c r="HM952" s="65"/>
      <c r="HN952" s="436"/>
      <c r="HO952" s="120"/>
      <c r="HP952" s="3"/>
      <c r="HQ952" s="436"/>
      <c r="HR952" s="8"/>
      <c r="HS952" s="31"/>
      <c r="HT952" s="3"/>
      <c r="HU952" s="3"/>
      <c r="HV952" s="3"/>
      <c r="HX952" s="432"/>
      <c r="HY952" s="27"/>
      <c r="HZ952" s="27"/>
      <c r="IA952" s="27"/>
      <c r="IB952" s="27"/>
      <c r="IC952" s="27"/>
      <c r="ID952" s="27"/>
      <c r="IE952" s="27"/>
      <c r="IF952" s="27"/>
      <c r="IG952" s="432"/>
      <c r="IH952" s="432"/>
      <c r="II952" s="432"/>
      <c r="IJ952" s="432"/>
      <c r="IK952" s="432"/>
      <c r="IL952" s="432"/>
      <c r="IM952" s="432"/>
      <c r="IN952" s="432"/>
      <c r="IO952" s="432"/>
      <c r="IP952" s="432"/>
      <c r="IQ952" s="432"/>
      <c r="IR952" s="432"/>
      <c r="IS952" s="432"/>
      <c r="IT952" s="432"/>
      <c r="IU952" s="432"/>
      <c r="IV952" s="432"/>
      <c r="IW952" s="432"/>
      <c r="IX952" s="432"/>
      <c r="IY952" s="432"/>
      <c r="IZ952" s="432"/>
      <c r="JA952" s="432"/>
      <c r="JB952" s="432"/>
      <c r="JC952" s="432"/>
      <c r="JD952" s="432"/>
      <c r="JE952" s="432"/>
      <c r="JF952" s="432"/>
      <c r="JG952" s="432"/>
      <c r="JH952" s="432"/>
      <c r="JI952" s="432"/>
      <c r="JJ952" s="432"/>
      <c r="JK952" s="432"/>
      <c r="JL952" s="432"/>
      <c r="JM952" s="432"/>
      <c r="JN952" s="432"/>
      <c r="JO952" s="432"/>
      <c r="JP952" s="432"/>
      <c r="JQ952" s="432"/>
      <c r="JR952" s="432"/>
      <c r="JS952" s="432"/>
      <c r="JT952" s="432"/>
      <c r="JU952" s="432"/>
    </row>
    <row r="953" spans="1:281" s="40" customFormat="1" ht="15" hidden="1" customHeight="1" x14ac:dyDescent="0.25">
      <c r="A953" s="432"/>
      <c r="B953" s="31"/>
      <c r="C953" s="31"/>
      <c r="D953" s="3"/>
      <c r="E953" s="31"/>
      <c r="F953" s="3"/>
      <c r="G953" s="122"/>
      <c r="I953" s="31"/>
      <c r="K953" s="9"/>
      <c r="M953" s="3"/>
      <c r="N953" s="41"/>
      <c r="P953" s="31"/>
      <c r="Q953" s="27"/>
      <c r="R953" s="31"/>
      <c r="T953" s="21"/>
      <c r="U953" s="21"/>
      <c r="V953" s="83"/>
      <c r="W953" s="83"/>
      <c r="X953" s="21"/>
      <c r="Y953" s="83"/>
      <c r="Z953" s="83"/>
      <c r="AA953" s="21"/>
      <c r="AB953" s="83"/>
      <c r="AC953" s="83"/>
      <c r="AD953" s="21"/>
      <c r="AE953" s="83"/>
      <c r="AF953" s="83"/>
      <c r="AG953" s="21"/>
      <c r="AH953" s="83"/>
      <c r="AI953" s="83"/>
      <c r="AJ953" s="21"/>
      <c r="AK953" s="83"/>
      <c r="AL953" s="83"/>
      <c r="AM953" s="21"/>
      <c r="AN953" s="83"/>
      <c r="AO953" s="83"/>
      <c r="AP953" s="21"/>
      <c r="AQ953" s="83"/>
      <c r="AR953" s="83"/>
      <c r="AS953" s="21"/>
      <c r="AT953" s="3"/>
      <c r="AU953" s="3"/>
      <c r="AV953" s="31"/>
      <c r="AW953" s="3"/>
      <c r="AX953" s="129"/>
      <c r="AY953" s="90"/>
      <c r="AZ953" s="6"/>
      <c r="BA953" s="10"/>
      <c r="BB953" s="10"/>
      <c r="BC953" s="6"/>
      <c r="BD953" s="10"/>
      <c r="BE953" s="10"/>
      <c r="BF953" s="122"/>
      <c r="BG953" s="10"/>
      <c r="BH953" s="32"/>
      <c r="BI953" s="129"/>
      <c r="BJ953" s="10"/>
      <c r="BK953" s="32"/>
      <c r="BL953" s="129"/>
      <c r="BM953" s="10"/>
      <c r="BN953" s="32"/>
      <c r="BO953" s="122"/>
      <c r="BP953" s="133"/>
      <c r="BQ953" s="12"/>
      <c r="BR953" s="3"/>
      <c r="BS953" s="3"/>
      <c r="BU953" s="122"/>
      <c r="BV953" s="3"/>
      <c r="BW953" s="31"/>
      <c r="BX953" s="122"/>
      <c r="BY953" s="3"/>
      <c r="CA953" s="122"/>
      <c r="CB953" s="3"/>
      <c r="CD953" s="122"/>
      <c r="CF953" s="32"/>
      <c r="CH953" s="255"/>
      <c r="CI953" s="32"/>
      <c r="CK953" s="434"/>
      <c r="CM953" s="122"/>
      <c r="CN953" s="255"/>
      <c r="CO953" s="255"/>
      <c r="CP953" s="255"/>
      <c r="CQ953" s="739"/>
      <c r="CR953" s="255"/>
      <c r="CS953" s="434"/>
      <c r="CT953" s="255"/>
      <c r="CU953" s="255"/>
      <c r="CV953" s="255"/>
      <c r="CW953" s="10"/>
      <c r="CX953" s="255"/>
      <c r="CY953" s="255"/>
      <c r="CZ953" s="255"/>
      <c r="DA953" s="255"/>
      <c r="DB953" s="255"/>
      <c r="DC953" s="255"/>
      <c r="DD953" s="255"/>
      <c r="DE953" s="255"/>
      <c r="DF953" s="255"/>
      <c r="DG953" s="255"/>
      <c r="DH953" s="255"/>
      <c r="DI953" s="255"/>
      <c r="DJ953" s="255"/>
      <c r="DK953" s="255"/>
      <c r="DL953" s="255"/>
      <c r="DM953" s="255"/>
      <c r="DN953" s="255"/>
      <c r="DO953" s="255"/>
      <c r="DP953" s="255"/>
      <c r="DQ953" s="255"/>
      <c r="DR953" s="255"/>
      <c r="DS953" s="255"/>
      <c r="DT953" s="255"/>
      <c r="DU953" s="255"/>
      <c r="DV953" s="255"/>
      <c r="DW953" s="255"/>
      <c r="DX953" s="255"/>
      <c r="DY953" s="255"/>
      <c r="DZ953" s="255"/>
      <c r="EA953" s="255"/>
      <c r="EB953" s="255"/>
      <c r="EC953" s="255"/>
      <c r="ED953" s="255"/>
      <c r="EE953" s="255"/>
      <c r="EF953" s="255"/>
      <c r="EG953" s="255"/>
      <c r="EH953" s="255"/>
      <c r="EI953" s="255"/>
      <c r="EJ953" s="255"/>
      <c r="EK953" s="255"/>
      <c r="EL953" s="255"/>
      <c r="EM953" s="255"/>
      <c r="EN953" s="255"/>
      <c r="EO953" s="255"/>
      <c r="EP953" s="255"/>
      <c r="EQ953" s="255"/>
      <c r="ER953" s="255"/>
      <c r="ES953" s="255"/>
      <c r="ET953" s="255"/>
      <c r="EU953" s="255"/>
      <c r="EV953" s="255"/>
      <c r="EW953" s="255"/>
      <c r="EX953" s="255"/>
      <c r="EY953" s="255"/>
      <c r="EZ953" s="255"/>
      <c r="FA953" s="255"/>
      <c r="FB953" s="255"/>
      <c r="FC953" s="255"/>
      <c r="FD953" s="255"/>
      <c r="FE953" s="255"/>
      <c r="FF953" s="255"/>
      <c r="FG953" s="255"/>
      <c r="FH953" s="241"/>
      <c r="FI953" s="436"/>
      <c r="FJ953" s="668"/>
      <c r="FK953" s="668"/>
      <c r="FL953" s="668"/>
      <c r="FM953" s="668"/>
      <c r="FN953" s="668"/>
      <c r="FO953" s="668"/>
      <c r="FP953" s="668"/>
      <c r="FQ953" s="668"/>
      <c r="FR953" s="668"/>
      <c r="FS953" s="433"/>
      <c r="FT953" s="433"/>
      <c r="FU953" s="433"/>
      <c r="FV953" s="433"/>
      <c r="FW953" s="433"/>
      <c r="FX953" s="433"/>
      <c r="FY953" s="433"/>
      <c r="FZ953" s="433"/>
      <c r="GA953" s="433"/>
      <c r="GB953" s="433"/>
      <c r="GC953" s="433"/>
      <c r="GD953" s="433"/>
      <c r="GE953" s="433"/>
      <c r="GF953" s="433"/>
      <c r="GG953" s="255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436"/>
      <c r="HJ953" s="65"/>
      <c r="HK953" s="436"/>
      <c r="HL953" s="37"/>
      <c r="HM953" s="65"/>
      <c r="HN953" s="436"/>
      <c r="HO953" s="120"/>
      <c r="HP953" s="3"/>
      <c r="HQ953" s="436"/>
      <c r="HR953" s="8"/>
      <c r="HS953" s="31"/>
      <c r="HT953" s="3"/>
      <c r="HU953" s="3"/>
      <c r="HV953" s="3"/>
      <c r="HX953" s="432"/>
      <c r="HY953" s="27"/>
      <c r="HZ953" s="27"/>
      <c r="IA953" s="27"/>
      <c r="IB953" s="27"/>
      <c r="IC953" s="27"/>
      <c r="ID953" s="27"/>
      <c r="IE953" s="27"/>
      <c r="IF953" s="27"/>
      <c r="IG953" s="432"/>
      <c r="IH953" s="432"/>
      <c r="II953" s="432"/>
      <c r="IJ953" s="432"/>
      <c r="IK953" s="432"/>
      <c r="IL953" s="432"/>
      <c r="IM953" s="432"/>
      <c r="IN953" s="432"/>
      <c r="IO953" s="432"/>
      <c r="IP953" s="432"/>
      <c r="IQ953" s="432"/>
      <c r="IR953" s="432"/>
      <c r="IS953" s="432"/>
      <c r="IT953" s="432"/>
      <c r="IU953" s="432"/>
      <c r="IV953" s="432"/>
      <c r="IW953" s="432"/>
      <c r="IX953" s="432"/>
      <c r="IY953" s="432"/>
      <c r="IZ953" s="432"/>
      <c r="JA953" s="432"/>
      <c r="JB953" s="432"/>
      <c r="JC953" s="432"/>
      <c r="JD953" s="432"/>
      <c r="JE953" s="432"/>
      <c r="JF953" s="432"/>
      <c r="JG953" s="432"/>
      <c r="JH953" s="432"/>
      <c r="JI953" s="432"/>
      <c r="JJ953" s="432"/>
      <c r="JK953" s="432"/>
      <c r="JL953" s="432"/>
      <c r="JM953" s="432"/>
      <c r="JN953" s="432"/>
      <c r="JO953" s="432"/>
      <c r="JP953" s="432"/>
      <c r="JQ953" s="432"/>
      <c r="JR953" s="432"/>
      <c r="JS953" s="432"/>
      <c r="JT953" s="432"/>
      <c r="JU953" s="432"/>
    </row>
    <row r="954" spans="1:281" s="40" customFormat="1" ht="15" hidden="1" customHeight="1" x14ac:dyDescent="0.25">
      <c r="A954" s="432"/>
      <c r="B954" s="31"/>
      <c r="C954" s="31"/>
      <c r="D954" s="3"/>
      <c r="E954" s="31"/>
      <c r="F954" s="3"/>
      <c r="G954" s="122"/>
      <c r="I954" s="31"/>
      <c r="K954" s="9"/>
      <c r="M954" s="3"/>
      <c r="N954" s="41"/>
      <c r="P954" s="31"/>
      <c r="Q954" s="27"/>
      <c r="R954" s="31"/>
      <c r="T954" s="21"/>
      <c r="U954" s="21"/>
      <c r="V954" s="83"/>
      <c r="W954" s="83"/>
      <c r="X954" s="21"/>
      <c r="Y954" s="83"/>
      <c r="Z954" s="83"/>
      <c r="AA954" s="21"/>
      <c r="AB954" s="83"/>
      <c r="AC954" s="83"/>
      <c r="AD954" s="21"/>
      <c r="AE954" s="83"/>
      <c r="AF954" s="83"/>
      <c r="AG954" s="21"/>
      <c r="AH954" s="83"/>
      <c r="AI954" s="83"/>
      <c r="AJ954" s="21"/>
      <c r="AK954" s="83"/>
      <c r="AL954" s="83"/>
      <c r="AM954" s="21"/>
      <c r="AN954" s="83"/>
      <c r="AO954" s="83"/>
      <c r="AP954" s="21"/>
      <c r="AQ954" s="83"/>
      <c r="AR954" s="83"/>
      <c r="AS954" s="21"/>
      <c r="AT954" s="3"/>
      <c r="AU954" s="3"/>
      <c r="AV954" s="31"/>
      <c r="AW954" s="3"/>
      <c r="AX954" s="129"/>
      <c r="AY954" s="90"/>
      <c r="AZ954" s="6"/>
      <c r="BA954" s="10"/>
      <c r="BB954" s="10"/>
      <c r="BC954" s="6"/>
      <c r="BD954" s="10"/>
      <c r="BE954" s="10"/>
      <c r="BF954" s="122"/>
      <c r="BG954" s="10"/>
      <c r="BH954" s="32"/>
      <c r="BI954" s="129"/>
      <c r="BJ954" s="10"/>
      <c r="BK954" s="32"/>
      <c r="BL954" s="129"/>
      <c r="BM954" s="10"/>
      <c r="BN954" s="32"/>
      <c r="BO954" s="122"/>
      <c r="BP954" s="133"/>
      <c r="BQ954" s="12"/>
      <c r="BR954" s="3"/>
      <c r="BS954" s="3"/>
      <c r="BU954" s="122"/>
      <c r="BV954" s="3"/>
      <c r="BW954" s="31"/>
      <c r="BX954" s="122"/>
      <c r="BY954" s="3"/>
      <c r="CA954" s="122"/>
      <c r="CB954" s="3"/>
      <c r="CD954" s="122"/>
      <c r="CF954" s="32"/>
      <c r="CH954" s="255"/>
      <c r="CI954" s="32"/>
      <c r="CK954" s="434"/>
      <c r="CM954" s="122"/>
      <c r="CN954" s="255"/>
      <c r="CO954" s="255"/>
      <c r="CP954" s="255"/>
      <c r="CQ954" s="739"/>
      <c r="CR954" s="255"/>
      <c r="CS954" s="434"/>
      <c r="CT954" s="255"/>
      <c r="CU954" s="255"/>
      <c r="CV954" s="255"/>
      <c r="CW954" s="10"/>
      <c r="CX954" s="255"/>
      <c r="CY954" s="255"/>
      <c r="CZ954" s="255"/>
      <c r="DA954" s="255"/>
      <c r="DB954" s="255"/>
      <c r="DC954" s="255"/>
      <c r="DD954" s="255"/>
      <c r="DE954" s="255"/>
      <c r="DF954" s="255"/>
      <c r="DG954" s="255"/>
      <c r="DH954" s="255"/>
      <c r="DI954" s="255"/>
      <c r="DJ954" s="255"/>
      <c r="DK954" s="255"/>
      <c r="DL954" s="255"/>
      <c r="DM954" s="255"/>
      <c r="DN954" s="255"/>
      <c r="DO954" s="255"/>
      <c r="DP954" s="255"/>
      <c r="DQ954" s="255"/>
      <c r="DR954" s="255"/>
      <c r="DS954" s="255"/>
      <c r="DT954" s="255"/>
      <c r="DU954" s="255"/>
      <c r="DV954" s="255"/>
      <c r="DW954" s="255"/>
      <c r="DX954" s="255"/>
      <c r="DY954" s="255"/>
      <c r="DZ954" s="255"/>
      <c r="EA954" s="255"/>
      <c r="EB954" s="255"/>
      <c r="EC954" s="255"/>
      <c r="ED954" s="255"/>
      <c r="EE954" s="255"/>
      <c r="EF954" s="255"/>
      <c r="EG954" s="255"/>
      <c r="EH954" s="255"/>
      <c r="EI954" s="255"/>
      <c r="EJ954" s="255"/>
      <c r="EK954" s="255"/>
      <c r="EL954" s="255"/>
      <c r="EM954" s="255"/>
      <c r="EN954" s="255"/>
      <c r="EO954" s="255"/>
      <c r="EP954" s="255"/>
      <c r="EQ954" s="255"/>
      <c r="ER954" s="255"/>
      <c r="ES954" s="255"/>
      <c r="ET954" s="255"/>
      <c r="EU954" s="255"/>
      <c r="EV954" s="255"/>
      <c r="EW954" s="255"/>
      <c r="EX954" s="255"/>
      <c r="EY954" s="255"/>
      <c r="EZ954" s="255"/>
      <c r="FA954" s="255"/>
      <c r="FB954" s="255"/>
      <c r="FC954" s="255"/>
      <c r="FD954" s="255"/>
      <c r="FE954" s="255"/>
      <c r="FF954" s="255"/>
      <c r="FG954" s="255"/>
      <c r="FH954" s="241"/>
      <c r="FI954" s="436"/>
      <c r="FJ954" s="668"/>
      <c r="FK954" s="668"/>
      <c r="FL954" s="668"/>
      <c r="FM954" s="668"/>
      <c r="FN954" s="668"/>
      <c r="FO954" s="668"/>
      <c r="FP954" s="668"/>
      <c r="FQ954" s="668"/>
      <c r="FR954" s="668"/>
      <c r="FS954" s="433"/>
      <c r="FT954" s="433"/>
      <c r="FU954" s="433"/>
      <c r="FV954" s="433"/>
      <c r="FW954" s="433"/>
      <c r="FX954" s="433"/>
      <c r="FY954" s="433"/>
      <c r="FZ954" s="433"/>
      <c r="GA954" s="433"/>
      <c r="GB954" s="433"/>
      <c r="GC954" s="433"/>
      <c r="GD954" s="433"/>
      <c r="GE954" s="433"/>
      <c r="GF954" s="433"/>
      <c r="GG954" s="255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436"/>
      <c r="HJ954" s="65"/>
      <c r="HK954" s="436"/>
      <c r="HL954" s="37"/>
      <c r="HM954" s="65"/>
      <c r="HN954" s="436"/>
      <c r="HO954" s="120"/>
      <c r="HP954" s="3"/>
      <c r="HQ954" s="436"/>
      <c r="HR954" s="8"/>
      <c r="HS954" s="31"/>
      <c r="HT954" s="3"/>
      <c r="HU954" s="3"/>
      <c r="HV954" s="3"/>
      <c r="HX954" s="432"/>
      <c r="HY954" s="27"/>
      <c r="HZ954" s="27"/>
      <c r="IA954" s="27"/>
      <c r="IB954" s="27"/>
      <c r="IC954" s="27"/>
      <c r="ID954" s="27"/>
      <c r="IE954" s="27"/>
      <c r="IF954" s="27"/>
      <c r="IG954" s="432"/>
      <c r="IH954" s="432"/>
      <c r="II954" s="432"/>
      <c r="IJ954" s="432"/>
      <c r="IK954" s="432"/>
      <c r="IL954" s="432"/>
      <c r="IM954" s="432"/>
      <c r="IN954" s="432"/>
      <c r="IO954" s="432"/>
      <c r="IP954" s="432"/>
      <c r="IQ954" s="432"/>
      <c r="IR954" s="432"/>
      <c r="IS954" s="432"/>
      <c r="IT954" s="432"/>
      <c r="IU954" s="432"/>
      <c r="IV954" s="432"/>
      <c r="IW954" s="432"/>
      <c r="IX954" s="432"/>
      <c r="IY954" s="432"/>
      <c r="IZ954" s="432"/>
      <c r="JA954" s="432"/>
      <c r="JB954" s="432"/>
      <c r="JC954" s="432"/>
      <c r="JD954" s="432"/>
      <c r="JE954" s="432"/>
      <c r="JF954" s="432"/>
      <c r="JG954" s="432"/>
      <c r="JH954" s="432"/>
      <c r="JI954" s="432"/>
      <c r="JJ954" s="432"/>
      <c r="JK954" s="432"/>
      <c r="JL954" s="432"/>
      <c r="JM954" s="432"/>
      <c r="JN954" s="432"/>
      <c r="JO954" s="432"/>
      <c r="JP954" s="432"/>
      <c r="JQ954" s="432"/>
      <c r="JR954" s="432"/>
      <c r="JS954" s="432"/>
      <c r="JT954" s="432"/>
      <c r="JU954" s="432"/>
    </row>
    <row r="955" spans="1:281" s="40" customFormat="1" ht="15" hidden="1" customHeight="1" x14ac:dyDescent="0.25">
      <c r="A955" s="432"/>
      <c r="B955" s="31"/>
      <c r="C955" s="31"/>
      <c r="D955" s="3"/>
      <c r="E955" s="31"/>
      <c r="F955" s="3"/>
      <c r="G955" s="122"/>
      <c r="I955" s="31"/>
      <c r="K955" s="9"/>
      <c r="M955" s="3"/>
      <c r="N955" s="41"/>
      <c r="P955" s="31"/>
      <c r="Q955" s="27"/>
      <c r="R955" s="31"/>
      <c r="T955" s="21"/>
      <c r="U955" s="21"/>
      <c r="V955" s="83"/>
      <c r="W955" s="83"/>
      <c r="X955" s="21"/>
      <c r="Y955" s="83"/>
      <c r="Z955" s="83"/>
      <c r="AA955" s="21"/>
      <c r="AB955" s="83"/>
      <c r="AC955" s="83"/>
      <c r="AD955" s="21"/>
      <c r="AE955" s="83"/>
      <c r="AF955" s="83"/>
      <c r="AG955" s="21"/>
      <c r="AH955" s="83"/>
      <c r="AI955" s="83"/>
      <c r="AJ955" s="21"/>
      <c r="AK955" s="83"/>
      <c r="AL955" s="83"/>
      <c r="AM955" s="21"/>
      <c r="AN955" s="83"/>
      <c r="AO955" s="83"/>
      <c r="AP955" s="21"/>
      <c r="AQ955" s="83"/>
      <c r="AR955" s="83"/>
      <c r="AS955" s="21"/>
      <c r="AT955" s="3"/>
      <c r="AU955" s="3"/>
      <c r="AV955" s="31"/>
      <c r="AW955" s="3"/>
      <c r="AX955" s="129"/>
      <c r="AY955" s="90"/>
      <c r="AZ955" s="6"/>
      <c r="BA955" s="10"/>
      <c r="BB955" s="10"/>
      <c r="BC955" s="6"/>
      <c r="BD955" s="10"/>
      <c r="BE955" s="10"/>
      <c r="BF955" s="122"/>
      <c r="BG955" s="10"/>
      <c r="BH955" s="32"/>
      <c r="BI955" s="129"/>
      <c r="BJ955" s="10"/>
      <c r="BK955" s="32"/>
      <c r="BL955" s="129"/>
      <c r="BM955" s="10"/>
      <c r="BN955" s="32"/>
      <c r="BO955" s="122"/>
      <c r="BP955" s="133"/>
      <c r="BQ955" s="12"/>
      <c r="BR955" s="3"/>
      <c r="BS955" s="3"/>
      <c r="BU955" s="122"/>
      <c r="BV955" s="3"/>
      <c r="BW955" s="31"/>
      <c r="BX955" s="122"/>
      <c r="BY955" s="3"/>
      <c r="CA955" s="122"/>
      <c r="CB955" s="3"/>
      <c r="CD955" s="122"/>
      <c r="CF955" s="32"/>
      <c r="CH955" s="255"/>
      <c r="CI955" s="32"/>
      <c r="CK955" s="434"/>
      <c r="CM955" s="122"/>
      <c r="CN955" s="255"/>
      <c r="CO955" s="255"/>
      <c r="CP955" s="255"/>
      <c r="CQ955" s="739"/>
      <c r="CR955" s="255"/>
      <c r="CS955" s="434"/>
      <c r="CT955" s="255"/>
      <c r="CU955" s="255"/>
      <c r="CV955" s="255"/>
      <c r="CW955" s="10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  <c r="DW955" s="255"/>
      <c r="DX955" s="255"/>
      <c r="DY955" s="255"/>
      <c r="DZ955" s="255"/>
      <c r="EA955" s="255"/>
      <c r="EB955" s="255"/>
      <c r="EC955" s="255"/>
      <c r="ED955" s="255"/>
      <c r="EE955" s="255"/>
      <c r="EF955" s="255"/>
      <c r="EG955" s="255"/>
      <c r="EH955" s="255"/>
      <c r="EI955" s="255"/>
      <c r="EJ955" s="255"/>
      <c r="EK955" s="255"/>
      <c r="EL955" s="255"/>
      <c r="EM955" s="255"/>
      <c r="EN955" s="255"/>
      <c r="EO955" s="255"/>
      <c r="EP955" s="255"/>
      <c r="EQ955" s="255"/>
      <c r="ER955" s="255"/>
      <c r="ES955" s="255"/>
      <c r="ET955" s="255"/>
      <c r="EU955" s="255"/>
      <c r="EV955" s="255"/>
      <c r="EW955" s="255"/>
      <c r="EX955" s="255"/>
      <c r="EY955" s="255"/>
      <c r="EZ955" s="255"/>
      <c r="FA955" s="255"/>
      <c r="FB955" s="255"/>
      <c r="FC955" s="255"/>
      <c r="FD955" s="255"/>
      <c r="FE955" s="255"/>
      <c r="FF955" s="255"/>
      <c r="FG955" s="255"/>
      <c r="FH955" s="241"/>
      <c r="FI955" s="436"/>
      <c r="FJ955" s="668"/>
      <c r="FK955" s="668"/>
      <c r="FL955" s="668"/>
      <c r="FM955" s="668"/>
      <c r="FN955" s="668"/>
      <c r="FO955" s="668"/>
      <c r="FP955" s="668"/>
      <c r="FQ955" s="668"/>
      <c r="FR955" s="668"/>
      <c r="FS955" s="433"/>
      <c r="FT955" s="433"/>
      <c r="FU955" s="433"/>
      <c r="FV955" s="433"/>
      <c r="FW955" s="433"/>
      <c r="FX955" s="433"/>
      <c r="FY955" s="433"/>
      <c r="FZ955" s="433"/>
      <c r="GA955" s="433"/>
      <c r="GB955" s="433"/>
      <c r="GC955" s="433"/>
      <c r="GD955" s="433"/>
      <c r="GE955" s="433"/>
      <c r="GF955" s="433"/>
      <c r="GG955" s="255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436"/>
      <c r="HJ955" s="65"/>
      <c r="HK955" s="436"/>
      <c r="HL955" s="37"/>
      <c r="HM955" s="65"/>
      <c r="HN955" s="436"/>
      <c r="HO955" s="120"/>
      <c r="HP955" s="3"/>
      <c r="HQ955" s="436"/>
      <c r="HR955" s="8"/>
      <c r="HS955" s="31"/>
      <c r="HT955" s="3"/>
      <c r="HU955" s="3"/>
      <c r="HV955" s="3"/>
      <c r="HX955" s="432"/>
      <c r="HY955" s="27"/>
      <c r="HZ955" s="27"/>
      <c r="IA955" s="27"/>
      <c r="IB955" s="27"/>
      <c r="IC955" s="27"/>
      <c r="ID955" s="27"/>
      <c r="IE955" s="27"/>
      <c r="IF955" s="27"/>
      <c r="IG955" s="432"/>
      <c r="IH955" s="432"/>
      <c r="II955" s="432"/>
      <c r="IJ955" s="432"/>
      <c r="IK955" s="432"/>
      <c r="IL955" s="432"/>
      <c r="IM955" s="432"/>
      <c r="IN955" s="432"/>
      <c r="IO955" s="432"/>
      <c r="IP955" s="432"/>
      <c r="IQ955" s="432"/>
      <c r="IR955" s="432"/>
      <c r="IS955" s="432"/>
      <c r="IT955" s="432"/>
      <c r="IU955" s="432"/>
      <c r="IV955" s="432"/>
      <c r="IW955" s="432"/>
      <c r="IX955" s="432"/>
      <c r="IY955" s="432"/>
      <c r="IZ955" s="432"/>
      <c r="JA955" s="432"/>
      <c r="JB955" s="432"/>
      <c r="JC955" s="432"/>
      <c r="JD955" s="432"/>
      <c r="JE955" s="432"/>
      <c r="JF955" s="432"/>
      <c r="JG955" s="432"/>
      <c r="JH955" s="432"/>
      <c r="JI955" s="432"/>
      <c r="JJ955" s="432"/>
      <c r="JK955" s="432"/>
      <c r="JL955" s="432"/>
      <c r="JM955" s="432"/>
      <c r="JN955" s="432"/>
      <c r="JO955" s="432"/>
      <c r="JP955" s="432"/>
      <c r="JQ955" s="432"/>
      <c r="JR955" s="432"/>
      <c r="JS955" s="432"/>
      <c r="JT955" s="432"/>
      <c r="JU955" s="432"/>
    </row>
    <row r="956" spans="1:281" s="40" customFormat="1" ht="15" hidden="1" customHeight="1" x14ac:dyDescent="0.25">
      <c r="A956" s="432"/>
      <c r="B956" s="31"/>
      <c r="C956" s="31"/>
      <c r="D956" s="3"/>
      <c r="E956" s="31"/>
      <c r="F956" s="3"/>
      <c r="G956" s="122"/>
      <c r="I956" s="31"/>
      <c r="K956" s="9"/>
      <c r="M956" s="3"/>
      <c r="N956" s="41"/>
      <c r="P956" s="31"/>
      <c r="Q956" s="27"/>
      <c r="R956" s="31"/>
      <c r="T956" s="21"/>
      <c r="U956" s="21"/>
      <c r="V956" s="83"/>
      <c r="W956" s="83"/>
      <c r="X956" s="21"/>
      <c r="Y956" s="83"/>
      <c r="Z956" s="83"/>
      <c r="AA956" s="21"/>
      <c r="AB956" s="83"/>
      <c r="AC956" s="83"/>
      <c r="AD956" s="21"/>
      <c r="AE956" s="83"/>
      <c r="AF956" s="83"/>
      <c r="AG956" s="21"/>
      <c r="AH956" s="83"/>
      <c r="AI956" s="83"/>
      <c r="AJ956" s="21"/>
      <c r="AK956" s="83"/>
      <c r="AL956" s="83"/>
      <c r="AM956" s="21"/>
      <c r="AN956" s="83"/>
      <c r="AO956" s="83"/>
      <c r="AP956" s="21"/>
      <c r="AQ956" s="83"/>
      <c r="AR956" s="83"/>
      <c r="AS956" s="21"/>
      <c r="AT956" s="3"/>
      <c r="AU956" s="3"/>
      <c r="AV956" s="31"/>
      <c r="AW956" s="3"/>
      <c r="AX956" s="129"/>
      <c r="AY956" s="90"/>
      <c r="AZ956" s="6"/>
      <c r="BA956" s="10"/>
      <c r="BB956" s="10"/>
      <c r="BC956" s="6"/>
      <c r="BD956" s="10"/>
      <c r="BE956" s="10"/>
      <c r="BF956" s="122"/>
      <c r="BG956" s="10"/>
      <c r="BH956" s="32"/>
      <c r="BI956" s="129"/>
      <c r="BJ956" s="10"/>
      <c r="BK956" s="32"/>
      <c r="BL956" s="129"/>
      <c r="BM956" s="10"/>
      <c r="BN956" s="32"/>
      <c r="BO956" s="122"/>
      <c r="BP956" s="133"/>
      <c r="BQ956" s="12"/>
      <c r="BR956" s="3"/>
      <c r="BS956" s="3"/>
      <c r="BU956" s="122"/>
      <c r="BV956" s="3"/>
      <c r="BW956" s="31"/>
      <c r="BX956" s="122"/>
      <c r="BY956" s="3"/>
      <c r="CA956" s="122"/>
      <c r="CB956" s="3"/>
      <c r="CD956" s="122"/>
      <c r="CF956" s="32"/>
      <c r="CH956" s="255"/>
      <c r="CI956" s="32"/>
      <c r="CK956" s="434"/>
      <c r="CM956" s="122"/>
      <c r="CN956" s="255"/>
      <c r="CO956" s="255"/>
      <c r="CP956" s="255"/>
      <c r="CQ956" s="739"/>
      <c r="CR956" s="255"/>
      <c r="CS956" s="434"/>
      <c r="CT956" s="255"/>
      <c r="CU956" s="255"/>
      <c r="CV956" s="255"/>
      <c r="CW956" s="10"/>
      <c r="CX956" s="255"/>
      <c r="CY956" s="255"/>
      <c r="CZ956" s="255"/>
      <c r="DA956" s="255"/>
      <c r="DB956" s="255"/>
      <c r="DC956" s="255"/>
      <c r="DD956" s="255"/>
      <c r="DE956" s="255"/>
      <c r="DF956" s="255"/>
      <c r="DG956" s="255"/>
      <c r="DH956" s="255"/>
      <c r="DI956" s="255"/>
      <c r="DJ956" s="255"/>
      <c r="DK956" s="255"/>
      <c r="DL956" s="255"/>
      <c r="DM956" s="255"/>
      <c r="DN956" s="255"/>
      <c r="DO956" s="255"/>
      <c r="DP956" s="255"/>
      <c r="DQ956" s="255"/>
      <c r="DR956" s="255"/>
      <c r="DS956" s="255"/>
      <c r="DT956" s="255"/>
      <c r="DU956" s="255"/>
      <c r="DV956" s="255"/>
      <c r="DW956" s="255"/>
      <c r="DX956" s="255"/>
      <c r="DY956" s="255"/>
      <c r="DZ956" s="255"/>
      <c r="EA956" s="255"/>
      <c r="EB956" s="255"/>
      <c r="EC956" s="255"/>
      <c r="ED956" s="255"/>
      <c r="EE956" s="255"/>
      <c r="EF956" s="255"/>
      <c r="EG956" s="255"/>
      <c r="EH956" s="255"/>
      <c r="EI956" s="255"/>
      <c r="EJ956" s="255"/>
      <c r="EK956" s="255"/>
      <c r="EL956" s="255"/>
      <c r="EM956" s="255"/>
      <c r="EN956" s="255"/>
      <c r="EO956" s="255"/>
      <c r="EP956" s="255"/>
      <c r="EQ956" s="255"/>
      <c r="ER956" s="255"/>
      <c r="ES956" s="255"/>
      <c r="ET956" s="255"/>
      <c r="EU956" s="255"/>
      <c r="EV956" s="255"/>
      <c r="EW956" s="255"/>
      <c r="EX956" s="255"/>
      <c r="EY956" s="255"/>
      <c r="EZ956" s="255"/>
      <c r="FA956" s="255"/>
      <c r="FB956" s="255"/>
      <c r="FC956" s="255"/>
      <c r="FD956" s="255"/>
      <c r="FE956" s="255"/>
      <c r="FF956" s="255"/>
      <c r="FG956" s="255"/>
      <c r="FH956" s="241"/>
      <c r="FI956" s="436"/>
      <c r="FJ956" s="668"/>
      <c r="FK956" s="668"/>
      <c r="FL956" s="668"/>
      <c r="FM956" s="668"/>
      <c r="FN956" s="668"/>
      <c r="FO956" s="668"/>
      <c r="FP956" s="668"/>
      <c r="FQ956" s="668"/>
      <c r="FR956" s="668"/>
      <c r="FS956" s="433"/>
      <c r="FT956" s="433"/>
      <c r="FU956" s="433"/>
      <c r="FV956" s="433"/>
      <c r="FW956" s="433"/>
      <c r="FX956" s="433"/>
      <c r="FY956" s="433"/>
      <c r="FZ956" s="433"/>
      <c r="GA956" s="433"/>
      <c r="GB956" s="433"/>
      <c r="GC956" s="433"/>
      <c r="GD956" s="433"/>
      <c r="GE956" s="433"/>
      <c r="GF956" s="433"/>
      <c r="GG956" s="255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436"/>
      <c r="HJ956" s="65"/>
      <c r="HK956" s="436"/>
      <c r="HL956" s="37"/>
      <c r="HM956" s="65"/>
      <c r="HN956" s="436"/>
      <c r="HO956" s="120"/>
      <c r="HP956" s="3"/>
      <c r="HQ956" s="436"/>
      <c r="HR956" s="8"/>
      <c r="HS956" s="31"/>
      <c r="HT956" s="3"/>
      <c r="HU956" s="3"/>
      <c r="HV956" s="3"/>
      <c r="HX956" s="432"/>
      <c r="HY956" s="27"/>
      <c r="HZ956" s="27"/>
      <c r="IA956" s="27"/>
      <c r="IB956" s="27"/>
      <c r="IC956" s="27"/>
      <c r="ID956" s="27"/>
      <c r="IE956" s="27"/>
      <c r="IF956" s="27"/>
      <c r="IG956" s="432"/>
      <c r="IH956" s="432"/>
      <c r="II956" s="432"/>
      <c r="IJ956" s="432"/>
      <c r="IK956" s="432"/>
      <c r="IL956" s="432"/>
      <c r="IM956" s="432"/>
      <c r="IN956" s="432"/>
      <c r="IO956" s="432"/>
      <c r="IP956" s="432"/>
      <c r="IQ956" s="432"/>
      <c r="IR956" s="432"/>
      <c r="IS956" s="432"/>
      <c r="IT956" s="432"/>
      <c r="IU956" s="432"/>
      <c r="IV956" s="432"/>
      <c r="IW956" s="432"/>
      <c r="IX956" s="432"/>
      <c r="IY956" s="432"/>
      <c r="IZ956" s="432"/>
      <c r="JA956" s="432"/>
      <c r="JB956" s="432"/>
      <c r="JC956" s="432"/>
      <c r="JD956" s="432"/>
      <c r="JE956" s="432"/>
      <c r="JF956" s="432"/>
      <c r="JG956" s="432"/>
      <c r="JH956" s="432"/>
      <c r="JI956" s="432"/>
      <c r="JJ956" s="432"/>
      <c r="JK956" s="432"/>
      <c r="JL956" s="432"/>
      <c r="JM956" s="432"/>
      <c r="JN956" s="432"/>
      <c r="JO956" s="432"/>
      <c r="JP956" s="432"/>
      <c r="JQ956" s="432"/>
      <c r="JR956" s="432"/>
      <c r="JS956" s="432"/>
      <c r="JT956" s="432"/>
      <c r="JU956" s="432"/>
    </row>
    <row r="957" spans="1:281" s="40" customFormat="1" ht="15" hidden="1" customHeight="1" x14ac:dyDescent="0.25">
      <c r="A957" s="432"/>
      <c r="B957" s="31"/>
      <c r="C957" s="31"/>
      <c r="D957" s="3"/>
      <c r="E957" s="31"/>
      <c r="F957" s="3"/>
      <c r="G957" s="122"/>
      <c r="I957" s="31"/>
      <c r="K957" s="9"/>
      <c r="M957" s="3"/>
      <c r="N957" s="41"/>
      <c r="P957" s="31"/>
      <c r="Q957" s="27"/>
      <c r="R957" s="31"/>
      <c r="T957" s="21"/>
      <c r="U957" s="21"/>
      <c r="V957" s="83"/>
      <c r="W957" s="83"/>
      <c r="X957" s="21"/>
      <c r="Y957" s="83"/>
      <c r="Z957" s="83"/>
      <c r="AA957" s="21"/>
      <c r="AB957" s="83"/>
      <c r="AC957" s="83"/>
      <c r="AD957" s="21"/>
      <c r="AE957" s="83"/>
      <c r="AF957" s="83"/>
      <c r="AG957" s="21"/>
      <c r="AH957" s="83"/>
      <c r="AI957" s="83"/>
      <c r="AJ957" s="21"/>
      <c r="AK957" s="83"/>
      <c r="AL957" s="83"/>
      <c r="AM957" s="21"/>
      <c r="AN957" s="83"/>
      <c r="AO957" s="83"/>
      <c r="AP957" s="21"/>
      <c r="AQ957" s="83"/>
      <c r="AR957" s="83"/>
      <c r="AS957" s="21"/>
      <c r="AT957" s="3"/>
      <c r="AU957" s="3"/>
      <c r="AV957" s="31"/>
      <c r="AW957" s="3"/>
      <c r="AX957" s="129"/>
      <c r="AY957" s="90"/>
      <c r="AZ957" s="6"/>
      <c r="BA957" s="10"/>
      <c r="BB957" s="10"/>
      <c r="BC957" s="6"/>
      <c r="BD957" s="10"/>
      <c r="BE957" s="10"/>
      <c r="BF957" s="122"/>
      <c r="BG957" s="10"/>
      <c r="BH957" s="32"/>
      <c r="BI957" s="129"/>
      <c r="BJ957" s="10"/>
      <c r="BK957" s="32"/>
      <c r="BL957" s="129"/>
      <c r="BM957" s="10"/>
      <c r="BN957" s="32"/>
      <c r="BO957" s="122"/>
      <c r="BP957" s="133"/>
      <c r="BQ957" s="12"/>
      <c r="BR957" s="3"/>
      <c r="BS957" s="3"/>
      <c r="BU957" s="122"/>
      <c r="BV957" s="3"/>
      <c r="BW957" s="31"/>
      <c r="BX957" s="122"/>
      <c r="BY957" s="3"/>
      <c r="CA957" s="122"/>
      <c r="CB957" s="3"/>
      <c r="CD957" s="122"/>
      <c r="CF957" s="32"/>
      <c r="CH957" s="255"/>
      <c r="CI957" s="32"/>
      <c r="CK957" s="434"/>
      <c r="CM957" s="122"/>
      <c r="CN957" s="255"/>
      <c r="CO957" s="255"/>
      <c r="CP957" s="255"/>
      <c r="CQ957" s="739"/>
      <c r="CR957" s="255"/>
      <c r="CS957" s="434"/>
      <c r="CT957" s="255"/>
      <c r="CU957" s="255"/>
      <c r="CV957" s="255"/>
      <c r="CW957" s="10"/>
      <c r="CX957" s="255"/>
      <c r="CY957" s="255"/>
      <c r="CZ957" s="255"/>
      <c r="DA957" s="255"/>
      <c r="DB957" s="255"/>
      <c r="DC957" s="255"/>
      <c r="DD957" s="255"/>
      <c r="DE957" s="255"/>
      <c r="DF957" s="255"/>
      <c r="DG957" s="255"/>
      <c r="DH957" s="255"/>
      <c r="DI957" s="255"/>
      <c r="DJ957" s="255"/>
      <c r="DK957" s="255"/>
      <c r="DL957" s="255"/>
      <c r="DM957" s="255"/>
      <c r="DN957" s="255"/>
      <c r="DO957" s="255"/>
      <c r="DP957" s="255"/>
      <c r="DQ957" s="255"/>
      <c r="DR957" s="255"/>
      <c r="DS957" s="255"/>
      <c r="DT957" s="255"/>
      <c r="DU957" s="255"/>
      <c r="DV957" s="255"/>
      <c r="DW957" s="255"/>
      <c r="DX957" s="255"/>
      <c r="DY957" s="255"/>
      <c r="DZ957" s="255"/>
      <c r="EA957" s="255"/>
      <c r="EB957" s="255"/>
      <c r="EC957" s="255"/>
      <c r="ED957" s="255"/>
      <c r="EE957" s="255"/>
      <c r="EF957" s="255"/>
      <c r="EG957" s="255"/>
      <c r="EH957" s="255"/>
      <c r="EI957" s="255"/>
      <c r="EJ957" s="255"/>
      <c r="EK957" s="255"/>
      <c r="EL957" s="255"/>
      <c r="EM957" s="255"/>
      <c r="EN957" s="255"/>
      <c r="EO957" s="255"/>
      <c r="EP957" s="255"/>
      <c r="EQ957" s="255"/>
      <c r="ER957" s="255"/>
      <c r="ES957" s="255"/>
      <c r="ET957" s="255"/>
      <c r="EU957" s="255"/>
      <c r="EV957" s="255"/>
      <c r="EW957" s="255"/>
      <c r="EX957" s="255"/>
      <c r="EY957" s="255"/>
      <c r="EZ957" s="255"/>
      <c r="FA957" s="255"/>
      <c r="FB957" s="255"/>
      <c r="FC957" s="255"/>
      <c r="FD957" s="255"/>
      <c r="FE957" s="255"/>
      <c r="FF957" s="255"/>
      <c r="FG957" s="255"/>
      <c r="FH957" s="241"/>
      <c r="FI957" s="436"/>
      <c r="FJ957" s="668"/>
      <c r="FK957" s="668"/>
      <c r="FL957" s="668"/>
      <c r="FM957" s="668"/>
      <c r="FN957" s="668"/>
      <c r="FO957" s="668"/>
      <c r="FP957" s="668"/>
      <c r="FQ957" s="668"/>
      <c r="FR957" s="668"/>
      <c r="FS957" s="433"/>
      <c r="FT957" s="433"/>
      <c r="FU957" s="433"/>
      <c r="FV957" s="433"/>
      <c r="FW957" s="433"/>
      <c r="FX957" s="433"/>
      <c r="FY957" s="433"/>
      <c r="FZ957" s="433"/>
      <c r="GA957" s="433"/>
      <c r="GB957" s="433"/>
      <c r="GC957" s="433"/>
      <c r="GD957" s="433"/>
      <c r="GE957" s="433"/>
      <c r="GF957" s="433"/>
      <c r="GG957" s="255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436"/>
      <c r="HJ957" s="65"/>
      <c r="HK957" s="436"/>
      <c r="HL957" s="37"/>
      <c r="HM957" s="65"/>
      <c r="HN957" s="436"/>
      <c r="HO957" s="120"/>
      <c r="HP957" s="3"/>
      <c r="HQ957" s="436"/>
      <c r="HR957" s="8"/>
      <c r="HS957" s="31"/>
      <c r="HT957" s="3"/>
      <c r="HU957" s="3"/>
      <c r="HV957" s="3"/>
      <c r="HX957" s="432"/>
      <c r="HY957" s="27"/>
      <c r="HZ957" s="27"/>
      <c r="IA957" s="27"/>
      <c r="IB957" s="27"/>
      <c r="IC957" s="27"/>
      <c r="ID957" s="27"/>
      <c r="IE957" s="27"/>
      <c r="IF957" s="27"/>
      <c r="IG957" s="432"/>
      <c r="IH957" s="432"/>
      <c r="II957" s="432"/>
      <c r="IJ957" s="432"/>
      <c r="IK957" s="432"/>
      <c r="IL957" s="432"/>
      <c r="IM957" s="432"/>
      <c r="IN957" s="432"/>
      <c r="IO957" s="432"/>
      <c r="IP957" s="432"/>
      <c r="IQ957" s="432"/>
      <c r="IR957" s="432"/>
      <c r="IS957" s="432"/>
      <c r="IT957" s="432"/>
      <c r="IU957" s="432"/>
      <c r="IV957" s="432"/>
      <c r="IW957" s="432"/>
      <c r="IX957" s="432"/>
      <c r="IY957" s="432"/>
      <c r="IZ957" s="432"/>
      <c r="JA957" s="432"/>
      <c r="JB957" s="432"/>
      <c r="JC957" s="432"/>
      <c r="JD957" s="432"/>
      <c r="JE957" s="432"/>
      <c r="JF957" s="432"/>
      <c r="JG957" s="432"/>
      <c r="JH957" s="432"/>
      <c r="JI957" s="432"/>
      <c r="JJ957" s="432"/>
      <c r="JK957" s="432"/>
      <c r="JL957" s="432"/>
      <c r="JM957" s="432"/>
      <c r="JN957" s="432"/>
      <c r="JO957" s="432"/>
      <c r="JP957" s="432"/>
      <c r="JQ957" s="432"/>
      <c r="JR957" s="432"/>
      <c r="JS957" s="432"/>
      <c r="JT957" s="432"/>
      <c r="JU957" s="432"/>
    </row>
    <row r="958" spans="1:281" s="40" customFormat="1" ht="15" hidden="1" customHeight="1" x14ac:dyDescent="0.25">
      <c r="A958" s="432"/>
      <c r="B958" s="31"/>
      <c r="C958" s="31"/>
      <c r="D958" s="3"/>
      <c r="E958" s="31"/>
      <c r="F958" s="3"/>
      <c r="G958" s="122"/>
      <c r="I958" s="31"/>
      <c r="K958" s="9"/>
      <c r="M958" s="3"/>
      <c r="N958" s="41"/>
      <c r="P958" s="31"/>
      <c r="Q958" s="27"/>
      <c r="R958" s="31"/>
      <c r="T958" s="21"/>
      <c r="U958" s="21"/>
      <c r="V958" s="83"/>
      <c r="W958" s="83"/>
      <c r="X958" s="21"/>
      <c r="Y958" s="83"/>
      <c r="Z958" s="83"/>
      <c r="AA958" s="21"/>
      <c r="AB958" s="83"/>
      <c r="AC958" s="83"/>
      <c r="AD958" s="21"/>
      <c r="AE958" s="83"/>
      <c r="AF958" s="83"/>
      <c r="AG958" s="21"/>
      <c r="AH958" s="83"/>
      <c r="AI958" s="83"/>
      <c r="AJ958" s="21"/>
      <c r="AK958" s="83"/>
      <c r="AL958" s="83"/>
      <c r="AM958" s="21"/>
      <c r="AN958" s="83"/>
      <c r="AO958" s="83"/>
      <c r="AP958" s="21"/>
      <c r="AQ958" s="83"/>
      <c r="AR958" s="83"/>
      <c r="AS958" s="21"/>
      <c r="AT958" s="3"/>
      <c r="AU958" s="3"/>
      <c r="AV958" s="31"/>
      <c r="AW958" s="3"/>
      <c r="AX958" s="129"/>
      <c r="AY958" s="90"/>
      <c r="AZ958" s="6"/>
      <c r="BA958" s="10"/>
      <c r="BB958" s="10"/>
      <c r="BC958" s="6"/>
      <c r="BD958" s="10"/>
      <c r="BE958" s="10"/>
      <c r="BF958" s="122"/>
      <c r="BG958" s="10"/>
      <c r="BH958" s="32"/>
      <c r="BI958" s="129"/>
      <c r="BJ958" s="10"/>
      <c r="BK958" s="32"/>
      <c r="BL958" s="129"/>
      <c r="BM958" s="10"/>
      <c r="BN958" s="32"/>
      <c r="BO958" s="122"/>
      <c r="BP958" s="133"/>
      <c r="BQ958" s="12"/>
      <c r="BR958" s="3"/>
      <c r="BS958" s="3"/>
      <c r="BU958" s="122"/>
      <c r="BV958" s="3"/>
      <c r="BW958" s="31"/>
      <c r="BX958" s="122"/>
      <c r="BY958" s="3"/>
      <c r="CA958" s="122"/>
      <c r="CB958" s="3"/>
      <c r="CD958" s="122"/>
      <c r="CF958" s="32"/>
      <c r="CH958" s="255"/>
      <c r="CI958" s="32"/>
      <c r="CK958" s="434"/>
      <c r="CM958" s="122"/>
      <c r="CN958" s="255"/>
      <c r="CO958" s="255"/>
      <c r="CP958" s="255"/>
      <c r="CQ958" s="739"/>
      <c r="CR958" s="255"/>
      <c r="CS958" s="434"/>
      <c r="CT958" s="255"/>
      <c r="CU958" s="255"/>
      <c r="CV958" s="255"/>
      <c r="CW958" s="10"/>
      <c r="CX958" s="255"/>
      <c r="CY958" s="255"/>
      <c r="CZ958" s="255"/>
      <c r="DA958" s="255"/>
      <c r="DB958" s="255"/>
      <c r="DC958" s="255"/>
      <c r="DD958" s="255"/>
      <c r="DE958" s="255"/>
      <c r="DF958" s="255"/>
      <c r="DG958" s="255"/>
      <c r="DH958" s="255"/>
      <c r="DI958" s="255"/>
      <c r="DJ958" s="255"/>
      <c r="DK958" s="255"/>
      <c r="DL958" s="255"/>
      <c r="DM958" s="255"/>
      <c r="DN958" s="255"/>
      <c r="DO958" s="255"/>
      <c r="DP958" s="255"/>
      <c r="DQ958" s="255"/>
      <c r="DR958" s="255"/>
      <c r="DS958" s="255"/>
      <c r="DT958" s="255"/>
      <c r="DU958" s="255"/>
      <c r="DV958" s="255"/>
      <c r="DW958" s="255"/>
      <c r="DX958" s="255"/>
      <c r="DY958" s="255"/>
      <c r="DZ958" s="255"/>
      <c r="EA958" s="255"/>
      <c r="EB958" s="255"/>
      <c r="EC958" s="255"/>
      <c r="ED958" s="255"/>
      <c r="EE958" s="255"/>
      <c r="EF958" s="255"/>
      <c r="EG958" s="255"/>
      <c r="EH958" s="255"/>
      <c r="EI958" s="255"/>
      <c r="EJ958" s="255"/>
      <c r="EK958" s="255"/>
      <c r="EL958" s="255"/>
      <c r="EM958" s="255"/>
      <c r="EN958" s="255"/>
      <c r="EO958" s="255"/>
      <c r="EP958" s="255"/>
      <c r="EQ958" s="255"/>
      <c r="ER958" s="255"/>
      <c r="ES958" s="255"/>
      <c r="ET958" s="255"/>
      <c r="EU958" s="255"/>
      <c r="EV958" s="255"/>
      <c r="EW958" s="255"/>
      <c r="EX958" s="255"/>
      <c r="EY958" s="255"/>
      <c r="EZ958" s="255"/>
      <c r="FA958" s="255"/>
      <c r="FB958" s="255"/>
      <c r="FC958" s="255"/>
      <c r="FD958" s="255"/>
      <c r="FE958" s="255"/>
      <c r="FF958" s="255"/>
      <c r="FG958" s="255"/>
      <c r="FH958" s="241"/>
      <c r="FI958" s="436"/>
      <c r="FJ958" s="668"/>
      <c r="FK958" s="668"/>
      <c r="FL958" s="668"/>
      <c r="FM958" s="668"/>
      <c r="FN958" s="668"/>
      <c r="FO958" s="668"/>
      <c r="FP958" s="668"/>
      <c r="FQ958" s="668"/>
      <c r="FR958" s="668"/>
      <c r="FS958" s="433"/>
      <c r="FT958" s="433"/>
      <c r="FU958" s="433"/>
      <c r="FV958" s="433"/>
      <c r="FW958" s="433"/>
      <c r="FX958" s="433"/>
      <c r="FY958" s="433"/>
      <c r="FZ958" s="433"/>
      <c r="GA958" s="433"/>
      <c r="GB958" s="433"/>
      <c r="GC958" s="433"/>
      <c r="GD958" s="433"/>
      <c r="GE958" s="433"/>
      <c r="GF958" s="433"/>
      <c r="GG958" s="25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436"/>
      <c r="HJ958" s="65"/>
      <c r="HK958" s="436"/>
      <c r="HL958" s="37"/>
      <c r="HM958" s="65"/>
      <c r="HN958" s="436"/>
      <c r="HO958" s="120"/>
      <c r="HP958" s="3"/>
      <c r="HQ958" s="436"/>
      <c r="HR958" s="8"/>
      <c r="HS958" s="31"/>
      <c r="HT958" s="3"/>
      <c r="HU958" s="3"/>
      <c r="HV958" s="3"/>
      <c r="HX958" s="432"/>
      <c r="HY958" s="27"/>
      <c r="HZ958" s="27"/>
      <c r="IA958" s="27"/>
      <c r="IB958" s="27"/>
      <c r="IC958" s="27"/>
      <c r="ID958" s="27"/>
      <c r="IE958" s="27"/>
      <c r="IF958" s="27"/>
      <c r="IG958" s="432"/>
      <c r="IH958" s="432"/>
      <c r="II958" s="432"/>
      <c r="IJ958" s="432"/>
      <c r="IK958" s="432"/>
      <c r="IL958" s="432"/>
      <c r="IM958" s="432"/>
      <c r="IN958" s="432"/>
      <c r="IO958" s="432"/>
      <c r="IP958" s="432"/>
      <c r="IQ958" s="432"/>
      <c r="IR958" s="432"/>
      <c r="IS958" s="432"/>
      <c r="IT958" s="432"/>
      <c r="IU958" s="432"/>
      <c r="IV958" s="432"/>
      <c r="IW958" s="432"/>
      <c r="IX958" s="432"/>
      <c r="IY958" s="432"/>
      <c r="IZ958" s="432"/>
      <c r="JA958" s="432"/>
      <c r="JB958" s="432"/>
      <c r="JC958" s="432"/>
      <c r="JD958" s="432"/>
      <c r="JE958" s="432"/>
      <c r="JF958" s="432"/>
      <c r="JG958" s="432"/>
      <c r="JH958" s="432"/>
      <c r="JI958" s="432"/>
      <c r="JJ958" s="432"/>
      <c r="JK958" s="432"/>
      <c r="JL958" s="432"/>
      <c r="JM958" s="432"/>
      <c r="JN958" s="432"/>
      <c r="JO958" s="432"/>
      <c r="JP958" s="432"/>
      <c r="JQ958" s="432"/>
      <c r="JR958" s="432"/>
      <c r="JS958" s="432"/>
      <c r="JT958" s="432"/>
      <c r="JU958" s="432"/>
    </row>
    <row r="959" spans="1:281" s="40" customFormat="1" ht="15" hidden="1" customHeight="1" x14ac:dyDescent="0.25">
      <c r="A959" s="432"/>
      <c r="B959" s="31"/>
      <c r="C959" s="31"/>
      <c r="D959" s="3"/>
      <c r="E959" s="31"/>
      <c r="F959" s="3"/>
      <c r="G959" s="122"/>
      <c r="I959" s="31"/>
      <c r="K959" s="9"/>
      <c r="M959" s="3"/>
      <c r="N959" s="41"/>
      <c r="P959" s="31"/>
      <c r="Q959" s="27"/>
      <c r="R959" s="31"/>
      <c r="T959" s="21"/>
      <c r="U959" s="21"/>
      <c r="V959" s="83"/>
      <c r="W959" s="83"/>
      <c r="X959" s="21"/>
      <c r="Y959" s="83"/>
      <c r="Z959" s="83"/>
      <c r="AA959" s="21"/>
      <c r="AB959" s="83"/>
      <c r="AC959" s="83"/>
      <c r="AD959" s="21"/>
      <c r="AE959" s="83"/>
      <c r="AF959" s="83"/>
      <c r="AG959" s="21"/>
      <c r="AH959" s="83"/>
      <c r="AI959" s="83"/>
      <c r="AJ959" s="21"/>
      <c r="AK959" s="83"/>
      <c r="AL959" s="83"/>
      <c r="AM959" s="21"/>
      <c r="AN959" s="83"/>
      <c r="AO959" s="83"/>
      <c r="AP959" s="21"/>
      <c r="AQ959" s="83"/>
      <c r="AR959" s="83"/>
      <c r="AS959" s="21"/>
      <c r="AT959" s="3"/>
      <c r="AU959" s="3"/>
      <c r="AV959" s="31"/>
      <c r="AW959" s="3"/>
      <c r="AX959" s="129"/>
      <c r="AY959" s="90"/>
      <c r="AZ959" s="6"/>
      <c r="BA959" s="10"/>
      <c r="BB959" s="10"/>
      <c r="BC959" s="6"/>
      <c r="BD959" s="10"/>
      <c r="BE959" s="10"/>
      <c r="BF959" s="122"/>
      <c r="BG959" s="10"/>
      <c r="BH959" s="32"/>
      <c r="BI959" s="129"/>
      <c r="BJ959" s="10"/>
      <c r="BK959" s="32"/>
      <c r="BL959" s="129"/>
      <c r="BM959" s="10"/>
      <c r="BN959" s="32"/>
      <c r="BO959" s="122"/>
      <c r="BP959" s="133"/>
      <c r="BQ959" s="12"/>
      <c r="BR959" s="3"/>
      <c r="BS959" s="3"/>
      <c r="BU959" s="122"/>
      <c r="BV959" s="3"/>
      <c r="BW959" s="31"/>
      <c r="BX959" s="122"/>
      <c r="BY959" s="3"/>
      <c r="CA959" s="122"/>
      <c r="CB959" s="3"/>
      <c r="CD959" s="122"/>
      <c r="CF959" s="32"/>
      <c r="CH959" s="255"/>
      <c r="CI959" s="32"/>
      <c r="CK959" s="434"/>
      <c r="CM959" s="122"/>
      <c r="CN959" s="255"/>
      <c r="CO959" s="255"/>
      <c r="CP959" s="255"/>
      <c r="CQ959" s="739"/>
      <c r="CR959" s="255"/>
      <c r="CS959" s="434"/>
      <c r="CT959" s="255"/>
      <c r="CU959" s="255"/>
      <c r="CV959" s="255"/>
      <c r="CW959" s="10"/>
      <c r="CX959" s="255"/>
      <c r="CY959" s="255"/>
      <c r="CZ959" s="255"/>
      <c r="DA959" s="255"/>
      <c r="DB959" s="255"/>
      <c r="DC959" s="255"/>
      <c r="DD959" s="255"/>
      <c r="DE959" s="255"/>
      <c r="DF959" s="255"/>
      <c r="DG959" s="255"/>
      <c r="DH959" s="255"/>
      <c r="DI959" s="255"/>
      <c r="DJ959" s="255"/>
      <c r="DK959" s="255"/>
      <c r="DL959" s="255"/>
      <c r="DM959" s="255"/>
      <c r="DN959" s="255"/>
      <c r="DO959" s="255"/>
      <c r="DP959" s="255"/>
      <c r="DQ959" s="255"/>
      <c r="DR959" s="255"/>
      <c r="DS959" s="255"/>
      <c r="DT959" s="255"/>
      <c r="DU959" s="255"/>
      <c r="DV959" s="255"/>
      <c r="DW959" s="255"/>
      <c r="DX959" s="255"/>
      <c r="DY959" s="255"/>
      <c r="DZ959" s="255"/>
      <c r="EA959" s="255"/>
      <c r="EB959" s="255"/>
      <c r="EC959" s="255"/>
      <c r="ED959" s="255"/>
      <c r="EE959" s="255"/>
      <c r="EF959" s="255"/>
      <c r="EG959" s="255"/>
      <c r="EH959" s="255"/>
      <c r="EI959" s="255"/>
      <c r="EJ959" s="255"/>
      <c r="EK959" s="255"/>
      <c r="EL959" s="255"/>
      <c r="EM959" s="255"/>
      <c r="EN959" s="255"/>
      <c r="EO959" s="255"/>
      <c r="EP959" s="255"/>
      <c r="EQ959" s="255"/>
      <c r="ER959" s="255"/>
      <c r="ES959" s="255"/>
      <c r="ET959" s="255"/>
      <c r="EU959" s="255"/>
      <c r="EV959" s="255"/>
      <c r="EW959" s="255"/>
      <c r="EX959" s="255"/>
      <c r="EY959" s="255"/>
      <c r="EZ959" s="255"/>
      <c r="FA959" s="255"/>
      <c r="FB959" s="255"/>
      <c r="FC959" s="255"/>
      <c r="FD959" s="255"/>
      <c r="FE959" s="255"/>
      <c r="FF959" s="255"/>
      <c r="FG959" s="255"/>
      <c r="FH959" s="241"/>
      <c r="FI959" s="436"/>
      <c r="FJ959" s="668"/>
      <c r="FK959" s="668"/>
      <c r="FL959" s="668"/>
      <c r="FM959" s="668"/>
      <c r="FN959" s="668"/>
      <c r="FO959" s="668"/>
      <c r="FP959" s="668"/>
      <c r="FQ959" s="668"/>
      <c r="FR959" s="668"/>
      <c r="FS959" s="433"/>
      <c r="FT959" s="433"/>
      <c r="FU959" s="433"/>
      <c r="FV959" s="433"/>
      <c r="FW959" s="433"/>
      <c r="FX959" s="433"/>
      <c r="FY959" s="433"/>
      <c r="FZ959" s="433"/>
      <c r="GA959" s="433"/>
      <c r="GB959" s="433"/>
      <c r="GC959" s="433"/>
      <c r="GD959" s="433"/>
      <c r="GE959" s="433"/>
      <c r="GF959" s="433"/>
      <c r="GG959" s="255"/>
      <c r="GH959" s="65"/>
      <c r="GI959" s="65"/>
      <c r="GJ959" s="65"/>
      <c r="GK959" s="65"/>
      <c r="GL959" s="65"/>
      <c r="GM959" s="65"/>
      <c r="GN959" s="65"/>
      <c r="GO959" s="65"/>
      <c r="GP959" s="65"/>
      <c r="GQ959" s="65"/>
      <c r="GR959" s="65"/>
      <c r="GS959" s="65"/>
      <c r="GT959" s="65"/>
      <c r="GU959" s="65"/>
      <c r="GV959" s="65"/>
      <c r="GW959" s="65"/>
      <c r="GX959" s="65"/>
      <c r="GY959" s="65"/>
      <c r="GZ959" s="65"/>
      <c r="HA959" s="65"/>
      <c r="HB959" s="65"/>
      <c r="HC959" s="65"/>
      <c r="HD959" s="65"/>
      <c r="HE959" s="65"/>
      <c r="HF959" s="65"/>
      <c r="HG959" s="65"/>
      <c r="HH959" s="65"/>
      <c r="HI959" s="436"/>
      <c r="HJ959" s="65"/>
      <c r="HK959" s="436"/>
      <c r="HL959" s="37"/>
      <c r="HM959" s="65"/>
      <c r="HN959" s="436"/>
      <c r="HO959" s="120"/>
      <c r="HP959" s="3"/>
      <c r="HQ959" s="436"/>
      <c r="HR959" s="8"/>
      <c r="HS959" s="31"/>
      <c r="HT959" s="3"/>
      <c r="HU959" s="3"/>
      <c r="HV959" s="3"/>
      <c r="HX959" s="432"/>
      <c r="HY959" s="27"/>
      <c r="HZ959" s="27"/>
      <c r="IA959" s="27"/>
      <c r="IB959" s="27"/>
      <c r="IC959" s="27"/>
      <c r="ID959" s="27"/>
      <c r="IE959" s="27"/>
      <c r="IF959" s="27"/>
      <c r="IG959" s="432"/>
      <c r="IH959" s="432"/>
      <c r="II959" s="432"/>
      <c r="IJ959" s="432"/>
      <c r="IK959" s="432"/>
      <c r="IL959" s="432"/>
      <c r="IM959" s="432"/>
      <c r="IN959" s="432"/>
      <c r="IO959" s="432"/>
      <c r="IP959" s="432"/>
      <c r="IQ959" s="432"/>
      <c r="IR959" s="432"/>
      <c r="IS959" s="432"/>
      <c r="IT959" s="432"/>
      <c r="IU959" s="432"/>
      <c r="IV959" s="432"/>
      <c r="IW959" s="432"/>
      <c r="IX959" s="432"/>
      <c r="IY959" s="432"/>
      <c r="IZ959" s="432"/>
      <c r="JA959" s="432"/>
      <c r="JB959" s="432"/>
      <c r="JC959" s="432"/>
      <c r="JD959" s="432"/>
      <c r="JE959" s="432"/>
      <c r="JF959" s="432"/>
      <c r="JG959" s="432"/>
      <c r="JH959" s="432"/>
      <c r="JI959" s="432"/>
      <c r="JJ959" s="432"/>
      <c r="JK959" s="432"/>
      <c r="JL959" s="432"/>
      <c r="JM959" s="432"/>
      <c r="JN959" s="432"/>
      <c r="JO959" s="432"/>
      <c r="JP959" s="432"/>
      <c r="JQ959" s="432"/>
      <c r="JR959" s="432"/>
      <c r="JS959" s="432"/>
      <c r="JT959" s="432"/>
      <c r="JU959" s="432"/>
    </row>
    <row r="960" spans="1:281" s="40" customFormat="1" ht="15" hidden="1" customHeight="1" x14ac:dyDescent="0.25">
      <c r="A960" s="432"/>
      <c r="B960" s="31"/>
      <c r="C960" s="31"/>
      <c r="D960" s="3"/>
      <c r="E960" s="31"/>
      <c r="F960" s="3"/>
      <c r="G960" s="122"/>
      <c r="I960" s="31"/>
      <c r="K960" s="9"/>
      <c r="M960" s="3"/>
      <c r="N960" s="41"/>
      <c r="P960" s="31"/>
      <c r="Q960" s="27"/>
      <c r="R960" s="31"/>
      <c r="T960" s="21"/>
      <c r="U960" s="21"/>
      <c r="V960" s="83"/>
      <c r="W960" s="83"/>
      <c r="X960" s="21"/>
      <c r="Y960" s="83"/>
      <c r="Z960" s="83"/>
      <c r="AA960" s="21"/>
      <c r="AB960" s="83"/>
      <c r="AC960" s="83"/>
      <c r="AD960" s="21"/>
      <c r="AE960" s="83"/>
      <c r="AF960" s="83"/>
      <c r="AG960" s="21"/>
      <c r="AH960" s="83"/>
      <c r="AI960" s="83"/>
      <c r="AJ960" s="21"/>
      <c r="AK960" s="83"/>
      <c r="AL960" s="83"/>
      <c r="AM960" s="21"/>
      <c r="AN960" s="83"/>
      <c r="AO960" s="83"/>
      <c r="AP960" s="21"/>
      <c r="AQ960" s="83"/>
      <c r="AR960" s="83"/>
      <c r="AS960" s="21"/>
      <c r="AT960" s="3"/>
      <c r="AU960" s="3"/>
      <c r="AV960" s="31"/>
      <c r="AW960" s="3"/>
      <c r="AX960" s="129"/>
      <c r="AY960" s="90"/>
      <c r="AZ960" s="6"/>
      <c r="BA960" s="10"/>
      <c r="BB960" s="10"/>
      <c r="BC960" s="6"/>
      <c r="BD960" s="10"/>
      <c r="BE960" s="10"/>
      <c r="BF960" s="122"/>
      <c r="BG960" s="10"/>
      <c r="BH960" s="32"/>
      <c r="BI960" s="129"/>
      <c r="BJ960" s="10"/>
      <c r="BK960" s="32"/>
      <c r="BL960" s="129"/>
      <c r="BM960" s="10"/>
      <c r="BN960" s="32"/>
      <c r="BO960" s="122"/>
      <c r="BP960" s="133"/>
      <c r="BQ960" s="12"/>
      <c r="BR960" s="3"/>
      <c r="BS960" s="3"/>
      <c r="BU960" s="122"/>
      <c r="BV960" s="3"/>
      <c r="BW960" s="31"/>
      <c r="BX960" s="122"/>
      <c r="BY960" s="3"/>
      <c r="CA960" s="122"/>
      <c r="CB960" s="3"/>
      <c r="CD960" s="122"/>
      <c r="CF960" s="32"/>
      <c r="CH960" s="255"/>
      <c r="CI960" s="32"/>
      <c r="CK960" s="434"/>
      <c r="CM960" s="122"/>
      <c r="CN960" s="255"/>
      <c r="CO960" s="255"/>
      <c r="CP960" s="255"/>
      <c r="CQ960" s="739"/>
      <c r="CR960" s="255"/>
      <c r="CS960" s="434"/>
      <c r="CT960" s="255"/>
      <c r="CU960" s="255"/>
      <c r="CV960" s="255"/>
      <c r="CW960" s="10"/>
      <c r="CX960" s="255"/>
      <c r="CY960" s="255"/>
      <c r="CZ960" s="255"/>
      <c r="DA960" s="255"/>
      <c r="DB960" s="255"/>
      <c r="DC960" s="255"/>
      <c r="DD960" s="255"/>
      <c r="DE960" s="255"/>
      <c r="DF960" s="255"/>
      <c r="DG960" s="255"/>
      <c r="DH960" s="255"/>
      <c r="DI960" s="255"/>
      <c r="DJ960" s="255"/>
      <c r="DK960" s="255"/>
      <c r="DL960" s="255"/>
      <c r="DM960" s="255"/>
      <c r="DN960" s="255"/>
      <c r="DO960" s="255"/>
      <c r="DP960" s="255"/>
      <c r="DQ960" s="255"/>
      <c r="DR960" s="255"/>
      <c r="DS960" s="255"/>
      <c r="DT960" s="255"/>
      <c r="DU960" s="255"/>
      <c r="DV960" s="255"/>
      <c r="DW960" s="255"/>
      <c r="DX960" s="255"/>
      <c r="DY960" s="255"/>
      <c r="DZ960" s="255"/>
      <c r="EA960" s="255"/>
      <c r="EB960" s="255"/>
      <c r="EC960" s="255"/>
      <c r="ED960" s="255"/>
      <c r="EE960" s="255"/>
      <c r="EF960" s="255"/>
      <c r="EG960" s="255"/>
      <c r="EH960" s="255"/>
      <c r="EI960" s="255"/>
      <c r="EJ960" s="255"/>
      <c r="EK960" s="255"/>
      <c r="EL960" s="255"/>
      <c r="EM960" s="255"/>
      <c r="EN960" s="255"/>
      <c r="EO960" s="255"/>
      <c r="EP960" s="255"/>
      <c r="EQ960" s="255"/>
      <c r="ER960" s="255"/>
      <c r="ES960" s="255"/>
      <c r="ET960" s="255"/>
      <c r="EU960" s="255"/>
      <c r="EV960" s="255"/>
      <c r="EW960" s="255"/>
      <c r="EX960" s="255"/>
      <c r="EY960" s="255"/>
      <c r="EZ960" s="255"/>
      <c r="FA960" s="255"/>
      <c r="FB960" s="255"/>
      <c r="FC960" s="255"/>
      <c r="FD960" s="255"/>
      <c r="FE960" s="255"/>
      <c r="FF960" s="255"/>
      <c r="FG960" s="255"/>
      <c r="FH960" s="241"/>
      <c r="FI960" s="436"/>
      <c r="FJ960" s="668"/>
      <c r="FK960" s="668"/>
      <c r="FL960" s="668"/>
      <c r="FM960" s="668"/>
      <c r="FN960" s="668"/>
      <c r="FO960" s="668"/>
      <c r="FP960" s="668"/>
      <c r="FQ960" s="668"/>
      <c r="FR960" s="668"/>
      <c r="FS960" s="433"/>
      <c r="FT960" s="433"/>
      <c r="FU960" s="433"/>
      <c r="FV960" s="433"/>
      <c r="FW960" s="433"/>
      <c r="FX960" s="433"/>
      <c r="FY960" s="433"/>
      <c r="FZ960" s="433"/>
      <c r="GA960" s="433"/>
      <c r="GB960" s="433"/>
      <c r="GC960" s="433"/>
      <c r="GD960" s="433"/>
      <c r="GE960" s="433"/>
      <c r="GF960" s="433"/>
      <c r="GG960" s="255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436"/>
      <c r="HJ960" s="65"/>
      <c r="HK960" s="436"/>
      <c r="HL960" s="37"/>
      <c r="HM960" s="65"/>
      <c r="HN960" s="436"/>
      <c r="HO960" s="120"/>
      <c r="HP960" s="3"/>
      <c r="HQ960" s="436"/>
      <c r="HR960" s="8"/>
      <c r="HS960" s="31"/>
      <c r="HT960" s="3"/>
      <c r="HU960" s="3"/>
      <c r="HV960" s="3"/>
      <c r="HX960" s="432"/>
      <c r="HY960" s="27"/>
      <c r="HZ960" s="27"/>
      <c r="IA960" s="27"/>
      <c r="IB960" s="27"/>
      <c r="IC960" s="27"/>
      <c r="ID960" s="27"/>
      <c r="IE960" s="27"/>
      <c r="IF960" s="27"/>
      <c r="IG960" s="432"/>
      <c r="IH960" s="432"/>
      <c r="II960" s="432"/>
      <c r="IJ960" s="432"/>
      <c r="IK960" s="432"/>
      <c r="IL960" s="432"/>
      <c r="IM960" s="432"/>
      <c r="IN960" s="432"/>
      <c r="IO960" s="432"/>
      <c r="IP960" s="432"/>
      <c r="IQ960" s="432"/>
      <c r="IR960" s="432"/>
      <c r="IS960" s="432"/>
      <c r="IT960" s="432"/>
      <c r="IU960" s="432"/>
      <c r="IV960" s="432"/>
      <c r="IW960" s="432"/>
      <c r="IX960" s="432"/>
      <c r="IY960" s="432"/>
      <c r="IZ960" s="432"/>
      <c r="JA960" s="432"/>
      <c r="JB960" s="432"/>
      <c r="JC960" s="432"/>
      <c r="JD960" s="432"/>
      <c r="JE960" s="432"/>
      <c r="JF960" s="432"/>
      <c r="JG960" s="432"/>
      <c r="JH960" s="432"/>
      <c r="JI960" s="432"/>
      <c r="JJ960" s="432"/>
      <c r="JK960" s="432"/>
      <c r="JL960" s="432"/>
      <c r="JM960" s="432"/>
      <c r="JN960" s="432"/>
      <c r="JO960" s="432"/>
      <c r="JP960" s="432"/>
      <c r="JQ960" s="432"/>
      <c r="JR960" s="432"/>
      <c r="JS960" s="432"/>
      <c r="JT960" s="432"/>
      <c r="JU960" s="432"/>
    </row>
    <row r="961" spans="1:281" s="40" customFormat="1" ht="15" hidden="1" customHeight="1" x14ac:dyDescent="0.25">
      <c r="A961" s="432"/>
      <c r="B961" s="31"/>
      <c r="C961" s="31"/>
      <c r="D961" s="3"/>
      <c r="E961" s="31"/>
      <c r="F961" s="3"/>
      <c r="G961" s="122"/>
      <c r="I961" s="31"/>
      <c r="K961" s="9"/>
      <c r="M961" s="3"/>
      <c r="N961" s="41"/>
      <c r="P961" s="31"/>
      <c r="Q961" s="27"/>
      <c r="R961" s="31"/>
      <c r="T961" s="21"/>
      <c r="U961" s="21"/>
      <c r="V961" s="83"/>
      <c r="W961" s="83"/>
      <c r="X961" s="21"/>
      <c r="Y961" s="83"/>
      <c r="Z961" s="83"/>
      <c r="AA961" s="21"/>
      <c r="AB961" s="83"/>
      <c r="AC961" s="83"/>
      <c r="AD961" s="21"/>
      <c r="AE961" s="83"/>
      <c r="AF961" s="83"/>
      <c r="AG961" s="21"/>
      <c r="AH961" s="83"/>
      <c r="AI961" s="83"/>
      <c r="AJ961" s="21"/>
      <c r="AK961" s="83"/>
      <c r="AL961" s="83"/>
      <c r="AM961" s="21"/>
      <c r="AN961" s="83"/>
      <c r="AO961" s="83"/>
      <c r="AP961" s="21"/>
      <c r="AQ961" s="83"/>
      <c r="AR961" s="83"/>
      <c r="AS961" s="21"/>
      <c r="AT961" s="3"/>
      <c r="AU961" s="3"/>
      <c r="AV961" s="31"/>
      <c r="AW961" s="3"/>
      <c r="AX961" s="129"/>
      <c r="AY961" s="90"/>
      <c r="AZ961" s="6"/>
      <c r="BA961" s="10"/>
      <c r="BB961" s="10"/>
      <c r="BC961" s="6"/>
      <c r="BD961" s="10"/>
      <c r="BE961" s="10"/>
      <c r="BF961" s="122"/>
      <c r="BG961" s="10"/>
      <c r="BH961" s="32"/>
      <c r="BI961" s="129"/>
      <c r="BJ961" s="10"/>
      <c r="BK961" s="32"/>
      <c r="BL961" s="129"/>
      <c r="BM961" s="10"/>
      <c r="BN961" s="32"/>
      <c r="BO961" s="122"/>
      <c r="BP961" s="133"/>
      <c r="BQ961" s="12"/>
      <c r="BR961" s="3"/>
      <c r="BS961" s="3"/>
      <c r="BU961" s="122"/>
      <c r="BV961" s="3"/>
      <c r="BW961" s="31"/>
      <c r="BX961" s="122"/>
      <c r="BY961" s="3"/>
      <c r="CA961" s="122"/>
      <c r="CB961" s="3"/>
      <c r="CD961" s="122"/>
      <c r="CF961" s="32"/>
      <c r="CH961" s="255"/>
      <c r="CI961" s="32"/>
      <c r="CK961" s="434"/>
      <c r="CM961" s="122"/>
      <c r="CN961" s="255"/>
      <c r="CO961" s="255"/>
      <c r="CP961" s="255"/>
      <c r="CQ961" s="739"/>
      <c r="CR961" s="255"/>
      <c r="CS961" s="434"/>
      <c r="CT961" s="255"/>
      <c r="CU961" s="255"/>
      <c r="CV961" s="255"/>
      <c r="CW961" s="10"/>
      <c r="CX961" s="255"/>
      <c r="CY961" s="255"/>
      <c r="CZ961" s="255"/>
      <c r="DA961" s="255"/>
      <c r="DB961" s="255"/>
      <c r="DC961" s="255"/>
      <c r="DD961" s="255"/>
      <c r="DE961" s="255"/>
      <c r="DF961" s="255"/>
      <c r="DG961" s="255"/>
      <c r="DH961" s="255"/>
      <c r="DI961" s="255"/>
      <c r="DJ961" s="255"/>
      <c r="DK961" s="255"/>
      <c r="DL961" s="255"/>
      <c r="DM961" s="255"/>
      <c r="DN961" s="255"/>
      <c r="DO961" s="255"/>
      <c r="DP961" s="255"/>
      <c r="DQ961" s="255"/>
      <c r="DR961" s="255"/>
      <c r="DS961" s="255"/>
      <c r="DT961" s="255"/>
      <c r="DU961" s="255"/>
      <c r="DV961" s="255"/>
      <c r="DW961" s="255"/>
      <c r="DX961" s="255"/>
      <c r="DY961" s="255"/>
      <c r="DZ961" s="255"/>
      <c r="EA961" s="255"/>
      <c r="EB961" s="255"/>
      <c r="EC961" s="255"/>
      <c r="ED961" s="255"/>
      <c r="EE961" s="255"/>
      <c r="EF961" s="255"/>
      <c r="EG961" s="255"/>
      <c r="EH961" s="255"/>
      <c r="EI961" s="255"/>
      <c r="EJ961" s="255"/>
      <c r="EK961" s="255"/>
      <c r="EL961" s="255"/>
      <c r="EM961" s="255"/>
      <c r="EN961" s="255"/>
      <c r="EO961" s="255"/>
      <c r="EP961" s="255"/>
      <c r="EQ961" s="255"/>
      <c r="ER961" s="255"/>
      <c r="ES961" s="255"/>
      <c r="ET961" s="255"/>
      <c r="EU961" s="255"/>
      <c r="EV961" s="255"/>
      <c r="EW961" s="255"/>
      <c r="EX961" s="255"/>
      <c r="EY961" s="255"/>
      <c r="EZ961" s="255"/>
      <c r="FA961" s="255"/>
      <c r="FB961" s="255"/>
      <c r="FC961" s="255"/>
      <c r="FD961" s="255"/>
      <c r="FE961" s="255"/>
      <c r="FF961" s="255"/>
      <c r="FG961" s="255"/>
      <c r="FH961" s="241"/>
      <c r="FI961" s="436"/>
      <c r="FJ961" s="668"/>
      <c r="FK961" s="668"/>
      <c r="FL961" s="668"/>
      <c r="FM961" s="668"/>
      <c r="FN961" s="668"/>
      <c r="FO961" s="668"/>
      <c r="FP961" s="668"/>
      <c r="FQ961" s="668"/>
      <c r="FR961" s="668"/>
      <c r="FS961" s="433"/>
      <c r="FT961" s="433"/>
      <c r="FU961" s="433"/>
      <c r="FV961" s="433"/>
      <c r="FW961" s="433"/>
      <c r="FX961" s="433"/>
      <c r="FY961" s="433"/>
      <c r="FZ961" s="433"/>
      <c r="GA961" s="433"/>
      <c r="GB961" s="433"/>
      <c r="GC961" s="433"/>
      <c r="GD961" s="433"/>
      <c r="GE961" s="433"/>
      <c r="GF961" s="433"/>
      <c r="GG961" s="255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436"/>
      <c r="HJ961" s="65"/>
      <c r="HK961" s="436"/>
      <c r="HL961" s="37"/>
      <c r="HM961" s="65"/>
      <c r="HN961" s="436"/>
      <c r="HO961" s="120"/>
      <c r="HP961" s="3"/>
      <c r="HQ961" s="436"/>
      <c r="HR961" s="8"/>
      <c r="HS961" s="31"/>
      <c r="HT961" s="3"/>
      <c r="HU961" s="3"/>
      <c r="HV961" s="3"/>
      <c r="HX961" s="432"/>
      <c r="HY961" s="27"/>
      <c r="HZ961" s="27"/>
      <c r="IA961" s="27"/>
      <c r="IB961" s="27"/>
      <c r="IC961" s="27"/>
      <c r="ID961" s="27"/>
      <c r="IE961" s="27"/>
      <c r="IF961" s="27"/>
      <c r="IG961" s="432"/>
      <c r="IH961" s="432"/>
      <c r="II961" s="432"/>
      <c r="IJ961" s="432"/>
      <c r="IK961" s="432"/>
      <c r="IL961" s="432"/>
      <c r="IM961" s="432"/>
      <c r="IN961" s="432"/>
      <c r="IO961" s="432"/>
      <c r="IP961" s="432"/>
      <c r="IQ961" s="432"/>
      <c r="IR961" s="432"/>
      <c r="IS961" s="432"/>
      <c r="IT961" s="432"/>
      <c r="IU961" s="432"/>
      <c r="IV961" s="432"/>
      <c r="IW961" s="432"/>
      <c r="IX961" s="432"/>
      <c r="IY961" s="432"/>
      <c r="IZ961" s="432"/>
      <c r="JA961" s="432"/>
      <c r="JB961" s="432"/>
      <c r="JC961" s="432"/>
      <c r="JD961" s="432"/>
      <c r="JE961" s="432"/>
      <c r="JF961" s="432"/>
      <c r="JG961" s="432"/>
      <c r="JH961" s="432"/>
      <c r="JI961" s="432"/>
      <c r="JJ961" s="432"/>
      <c r="JK961" s="432"/>
      <c r="JL961" s="432"/>
      <c r="JM961" s="432"/>
      <c r="JN961" s="432"/>
      <c r="JO961" s="432"/>
      <c r="JP961" s="432"/>
      <c r="JQ961" s="432"/>
      <c r="JR961" s="432"/>
      <c r="JS961" s="432"/>
      <c r="JT961" s="432"/>
      <c r="JU961" s="432"/>
    </row>
    <row r="962" spans="1:281" s="40" customFormat="1" ht="15" hidden="1" customHeight="1" x14ac:dyDescent="0.25">
      <c r="A962" s="432"/>
      <c r="B962" s="31"/>
      <c r="C962" s="31"/>
      <c r="D962" s="3"/>
      <c r="E962" s="31"/>
      <c r="F962" s="3"/>
      <c r="G962" s="122"/>
      <c r="I962" s="31"/>
      <c r="K962" s="9"/>
      <c r="M962" s="3"/>
      <c r="N962" s="41"/>
      <c r="P962" s="31"/>
      <c r="Q962" s="27"/>
      <c r="R962" s="31"/>
      <c r="T962" s="21"/>
      <c r="U962" s="21"/>
      <c r="V962" s="83"/>
      <c r="W962" s="83"/>
      <c r="X962" s="21"/>
      <c r="Y962" s="83"/>
      <c r="Z962" s="83"/>
      <c r="AA962" s="21"/>
      <c r="AB962" s="83"/>
      <c r="AC962" s="83"/>
      <c r="AD962" s="21"/>
      <c r="AE962" s="83"/>
      <c r="AF962" s="83"/>
      <c r="AG962" s="21"/>
      <c r="AH962" s="83"/>
      <c r="AI962" s="83"/>
      <c r="AJ962" s="21"/>
      <c r="AK962" s="83"/>
      <c r="AL962" s="83"/>
      <c r="AM962" s="21"/>
      <c r="AN962" s="83"/>
      <c r="AO962" s="83"/>
      <c r="AP962" s="21"/>
      <c r="AQ962" s="83"/>
      <c r="AR962" s="83"/>
      <c r="AS962" s="21"/>
      <c r="AT962" s="3"/>
      <c r="AU962" s="3"/>
      <c r="AV962" s="31"/>
      <c r="AW962" s="3"/>
      <c r="AX962" s="129"/>
      <c r="AY962" s="90"/>
      <c r="AZ962" s="6"/>
      <c r="BA962" s="10"/>
      <c r="BB962" s="10"/>
      <c r="BC962" s="6"/>
      <c r="BD962" s="10"/>
      <c r="BE962" s="10"/>
      <c r="BF962" s="122"/>
      <c r="BG962" s="10"/>
      <c r="BH962" s="32"/>
      <c r="BI962" s="129"/>
      <c r="BJ962" s="10"/>
      <c r="BK962" s="32"/>
      <c r="BL962" s="129"/>
      <c r="BM962" s="10"/>
      <c r="BN962" s="32"/>
      <c r="BO962" s="122"/>
      <c r="BP962" s="133"/>
      <c r="BQ962" s="12"/>
      <c r="BR962" s="3"/>
      <c r="BS962" s="3"/>
      <c r="BU962" s="122"/>
      <c r="BV962" s="3"/>
      <c r="BW962" s="31"/>
      <c r="BX962" s="122"/>
      <c r="BY962" s="3"/>
      <c r="CA962" s="122"/>
      <c r="CB962" s="3"/>
      <c r="CD962" s="122"/>
      <c r="CF962" s="32"/>
      <c r="CH962" s="255"/>
      <c r="CI962" s="32"/>
      <c r="CK962" s="434"/>
      <c r="CM962" s="122"/>
      <c r="CN962" s="255"/>
      <c r="CO962" s="255"/>
      <c r="CP962" s="255"/>
      <c r="CQ962" s="739"/>
      <c r="CR962" s="255"/>
      <c r="CS962" s="434"/>
      <c r="CT962" s="255"/>
      <c r="CU962" s="255"/>
      <c r="CV962" s="255"/>
      <c r="CW962" s="10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  <c r="DW962" s="255"/>
      <c r="DX962" s="255"/>
      <c r="DY962" s="255"/>
      <c r="DZ962" s="255"/>
      <c r="EA962" s="255"/>
      <c r="EB962" s="255"/>
      <c r="EC962" s="255"/>
      <c r="ED962" s="255"/>
      <c r="EE962" s="255"/>
      <c r="EF962" s="255"/>
      <c r="EG962" s="255"/>
      <c r="EH962" s="255"/>
      <c r="EI962" s="255"/>
      <c r="EJ962" s="255"/>
      <c r="EK962" s="255"/>
      <c r="EL962" s="255"/>
      <c r="EM962" s="255"/>
      <c r="EN962" s="255"/>
      <c r="EO962" s="255"/>
      <c r="EP962" s="255"/>
      <c r="EQ962" s="255"/>
      <c r="ER962" s="255"/>
      <c r="ES962" s="255"/>
      <c r="ET962" s="255"/>
      <c r="EU962" s="255"/>
      <c r="EV962" s="255"/>
      <c r="EW962" s="255"/>
      <c r="EX962" s="255"/>
      <c r="EY962" s="255"/>
      <c r="EZ962" s="255"/>
      <c r="FA962" s="255"/>
      <c r="FB962" s="255"/>
      <c r="FC962" s="255"/>
      <c r="FD962" s="255"/>
      <c r="FE962" s="255"/>
      <c r="FF962" s="255"/>
      <c r="FG962" s="255"/>
      <c r="FH962" s="241"/>
      <c r="FI962" s="436"/>
      <c r="FJ962" s="668"/>
      <c r="FK962" s="668"/>
      <c r="FL962" s="668"/>
      <c r="FM962" s="668"/>
      <c r="FN962" s="668"/>
      <c r="FO962" s="668"/>
      <c r="FP962" s="668"/>
      <c r="FQ962" s="668"/>
      <c r="FR962" s="668"/>
      <c r="FS962" s="433"/>
      <c r="FT962" s="433"/>
      <c r="FU962" s="433"/>
      <c r="FV962" s="433"/>
      <c r="FW962" s="433"/>
      <c r="FX962" s="433"/>
      <c r="FY962" s="433"/>
      <c r="FZ962" s="433"/>
      <c r="GA962" s="433"/>
      <c r="GB962" s="433"/>
      <c r="GC962" s="433"/>
      <c r="GD962" s="433"/>
      <c r="GE962" s="433"/>
      <c r="GF962" s="433"/>
      <c r="GG962" s="255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436"/>
      <c r="HJ962" s="65"/>
      <c r="HK962" s="436"/>
      <c r="HL962" s="37"/>
      <c r="HM962" s="65"/>
      <c r="HN962" s="436"/>
      <c r="HO962" s="120"/>
      <c r="HP962" s="3"/>
      <c r="HQ962" s="436"/>
      <c r="HR962" s="8"/>
      <c r="HS962" s="31"/>
      <c r="HT962" s="3"/>
      <c r="HU962" s="3"/>
      <c r="HV962" s="3"/>
      <c r="HX962" s="432"/>
      <c r="HY962" s="27"/>
      <c r="HZ962" s="27"/>
      <c r="IA962" s="27"/>
      <c r="IB962" s="27"/>
      <c r="IC962" s="27"/>
      <c r="ID962" s="27"/>
      <c r="IE962" s="27"/>
      <c r="IF962" s="27"/>
      <c r="IG962" s="432"/>
      <c r="IH962" s="432"/>
      <c r="II962" s="432"/>
      <c r="IJ962" s="432"/>
      <c r="IK962" s="432"/>
      <c r="IL962" s="432"/>
      <c r="IM962" s="432"/>
      <c r="IN962" s="432"/>
      <c r="IO962" s="432"/>
      <c r="IP962" s="432"/>
      <c r="IQ962" s="432"/>
      <c r="IR962" s="432"/>
      <c r="IS962" s="432"/>
      <c r="IT962" s="432"/>
      <c r="IU962" s="432"/>
      <c r="IV962" s="432"/>
      <c r="IW962" s="432"/>
      <c r="IX962" s="432"/>
      <c r="IY962" s="432"/>
      <c r="IZ962" s="432"/>
      <c r="JA962" s="432"/>
      <c r="JB962" s="432"/>
      <c r="JC962" s="432"/>
      <c r="JD962" s="432"/>
      <c r="JE962" s="432"/>
      <c r="JF962" s="432"/>
      <c r="JG962" s="432"/>
      <c r="JH962" s="432"/>
      <c r="JI962" s="432"/>
      <c r="JJ962" s="432"/>
      <c r="JK962" s="432"/>
      <c r="JL962" s="432"/>
      <c r="JM962" s="432"/>
      <c r="JN962" s="432"/>
      <c r="JO962" s="432"/>
      <c r="JP962" s="432"/>
      <c r="JQ962" s="432"/>
      <c r="JR962" s="432"/>
      <c r="JS962" s="432"/>
      <c r="JT962" s="432"/>
      <c r="JU962" s="432"/>
    </row>
    <row r="963" spans="1:281" s="40" customFormat="1" ht="15" hidden="1" customHeight="1" x14ac:dyDescent="0.25">
      <c r="A963" s="432"/>
      <c r="B963" s="31"/>
      <c r="C963" s="31"/>
      <c r="D963" s="3"/>
      <c r="E963" s="31"/>
      <c r="F963" s="3"/>
      <c r="G963" s="122"/>
      <c r="I963" s="31"/>
      <c r="K963" s="9"/>
      <c r="M963" s="3"/>
      <c r="N963" s="41"/>
      <c r="P963" s="31"/>
      <c r="Q963" s="27"/>
      <c r="R963" s="31"/>
      <c r="T963" s="21"/>
      <c r="U963" s="21"/>
      <c r="V963" s="83"/>
      <c r="W963" s="83"/>
      <c r="X963" s="21"/>
      <c r="Y963" s="83"/>
      <c r="Z963" s="83"/>
      <c r="AA963" s="21"/>
      <c r="AB963" s="83"/>
      <c r="AC963" s="83"/>
      <c r="AD963" s="21"/>
      <c r="AE963" s="83"/>
      <c r="AF963" s="83"/>
      <c r="AG963" s="21"/>
      <c r="AH963" s="83"/>
      <c r="AI963" s="83"/>
      <c r="AJ963" s="21"/>
      <c r="AK963" s="83"/>
      <c r="AL963" s="83"/>
      <c r="AM963" s="21"/>
      <c r="AN963" s="83"/>
      <c r="AO963" s="83"/>
      <c r="AP963" s="21"/>
      <c r="AQ963" s="83"/>
      <c r="AR963" s="83"/>
      <c r="AS963" s="21"/>
      <c r="AT963" s="3"/>
      <c r="AU963" s="3"/>
      <c r="AV963" s="31"/>
      <c r="AW963" s="3"/>
      <c r="AX963" s="129"/>
      <c r="AY963" s="90"/>
      <c r="AZ963" s="6"/>
      <c r="BA963" s="10"/>
      <c r="BB963" s="10"/>
      <c r="BC963" s="6"/>
      <c r="BD963" s="10"/>
      <c r="BE963" s="10"/>
      <c r="BF963" s="122"/>
      <c r="BG963" s="10"/>
      <c r="BH963" s="32"/>
      <c r="BI963" s="129"/>
      <c r="BJ963" s="10"/>
      <c r="BK963" s="32"/>
      <c r="BL963" s="129"/>
      <c r="BM963" s="10"/>
      <c r="BN963" s="32"/>
      <c r="BO963" s="122"/>
      <c r="BP963" s="133"/>
      <c r="BQ963" s="12"/>
      <c r="BR963" s="3"/>
      <c r="BS963" s="3"/>
      <c r="BU963" s="122"/>
      <c r="BV963" s="3"/>
      <c r="BW963" s="31"/>
      <c r="BX963" s="122"/>
      <c r="BY963" s="3"/>
      <c r="CA963" s="122"/>
      <c r="CB963" s="3"/>
      <c r="CD963" s="122"/>
      <c r="CF963" s="32"/>
      <c r="CH963" s="255"/>
      <c r="CI963" s="32"/>
      <c r="CK963" s="434"/>
      <c r="CM963" s="122"/>
      <c r="CN963" s="255"/>
      <c r="CO963" s="255"/>
      <c r="CP963" s="255"/>
      <c r="CQ963" s="739"/>
      <c r="CR963" s="255"/>
      <c r="CS963" s="434"/>
      <c r="CT963" s="255"/>
      <c r="CU963" s="255"/>
      <c r="CV963" s="255"/>
      <c r="CW963" s="10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  <c r="DZ963" s="255"/>
      <c r="EA963" s="255"/>
      <c r="EB963" s="255"/>
      <c r="EC963" s="255"/>
      <c r="ED963" s="255"/>
      <c r="EE963" s="255"/>
      <c r="EF963" s="255"/>
      <c r="EG963" s="255"/>
      <c r="EH963" s="255"/>
      <c r="EI963" s="255"/>
      <c r="EJ963" s="255"/>
      <c r="EK963" s="255"/>
      <c r="EL963" s="255"/>
      <c r="EM963" s="255"/>
      <c r="EN963" s="255"/>
      <c r="EO963" s="255"/>
      <c r="EP963" s="255"/>
      <c r="EQ963" s="255"/>
      <c r="ER963" s="255"/>
      <c r="ES963" s="255"/>
      <c r="ET963" s="255"/>
      <c r="EU963" s="255"/>
      <c r="EV963" s="255"/>
      <c r="EW963" s="255"/>
      <c r="EX963" s="255"/>
      <c r="EY963" s="255"/>
      <c r="EZ963" s="255"/>
      <c r="FA963" s="255"/>
      <c r="FB963" s="255"/>
      <c r="FC963" s="255"/>
      <c r="FD963" s="255"/>
      <c r="FE963" s="255"/>
      <c r="FF963" s="255"/>
      <c r="FG963" s="255"/>
      <c r="FH963" s="241"/>
      <c r="FI963" s="436"/>
      <c r="FJ963" s="668"/>
      <c r="FK963" s="668"/>
      <c r="FL963" s="668"/>
      <c r="FM963" s="668"/>
      <c r="FN963" s="668"/>
      <c r="FO963" s="668"/>
      <c r="FP963" s="668"/>
      <c r="FQ963" s="668"/>
      <c r="FR963" s="668"/>
      <c r="FS963" s="433"/>
      <c r="FT963" s="433"/>
      <c r="FU963" s="433"/>
      <c r="FV963" s="433"/>
      <c r="FW963" s="433"/>
      <c r="FX963" s="433"/>
      <c r="FY963" s="433"/>
      <c r="FZ963" s="433"/>
      <c r="GA963" s="433"/>
      <c r="GB963" s="433"/>
      <c r="GC963" s="433"/>
      <c r="GD963" s="433"/>
      <c r="GE963" s="433"/>
      <c r="GF963" s="433"/>
      <c r="GG963" s="255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436"/>
      <c r="HJ963" s="65"/>
      <c r="HK963" s="436"/>
      <c r="HL963" s="37"/>
      <c r="HM963" s="65"/>
      <c r="HN963" s="436"/>
      <c r="HO963" s="120"/>
      <c r="HP963" s="3"/>
      <c r="HQ963" s="436"/>
      <c r="HR963" s="8"/>
      <c r="HS963" s="31"/>
      <c r="HT963" s="3"/>
      <c r="HU963" s="3"/>
      <c r="HV963" s="3"/>
      <c r="HX963" s="432"/>
      <c r="HY963" s="27"/>
      <c r="HZ963" s="27"/>
      <c r="IA963" s="27"/>
      <c r="IB963" s="27"/>
      <c r="IC963" s="27"/>
      <c r="ID963" s="27"/>
      <c r="IE963" s="27"/>
      <c r="IF963" s="27"/>
      <c r="IG963" s="432"/>
      <c r="IH963" s="432"/>
      <c r="II963" s="432"/>
      <c r="IJ963" s="432"/>
      <c r="IK963" s="432"/>
      <c r="IL963" s="432"/>
      <c r="IM963" s="432"/>
      <c r="IN963" s="432"/>
      <c r="IO963" s="432"/>
      <c r="IP963" s="432"/>
      <c r="IQ963" s="432"/>
      <c r="IR963" s="432"/>
      <c r="IS963" s="432"/>
      <c r="IT963" s="432"/>
      <c r="IU963" s="432"/>
      <c r="IV963" s="432"/>
      <c r="IW963" s="432"/>
      <c r="IX963" s="432"/>
      <c r="IY963" s="432"/>
      <c r="IZ963" s="432"/>
      <c r="JA963" s="432"/>
      <c r="JB963" s="432"/>
      <c r="JC963" s="432"/>
      <c r="JD963" s="432"/>
      <c r="JE963" s="432"/>
      <c r="JF963" s="432"/>
      <c r="JG963" s="432"/>
      <c r="JH963" s="432"/>
      <c r="JI963" s="432"/>
      <c r="JJ963" s="432"/>
      <c r="JK963" s="432"/>
      <c r="JL963" s="432"/>
      <c r="JM963" s="432"/>
      <c r="JN963" s="432"/>
      <c r="JO963" s="432"/>
      <c r="JP963" s="432"/>
      <c r="JQ963" s="432"/>
      <c r="JR963" s="432"/>
      <c r="JS963" s="432"/>
      <c r="JT963" s="432"/>
      <c r="JU963" s="432"/>
    </row>
    <row r="964" spans="1:281" s="40" customFormat="1" ht="15" hidden="1" customHeight="1" x14ac:dyDescent="0.25">
      <c r="A964" s="432"/>
      <c r="B964" s="31"/>
      <c r="C964" s="31"/>
      <c r="D964" s="3"/>
      <c r="E964" s="31"/>
      <c r="F964" s="3"/>
      <c r="G964" s="122"/>
      <c r="I964" s="31"/>
      <c r="K964" s="9"/>
      <c r="M964" s="3"/>
      <c r="N964" s="41"/>
      <c r="P964" s="31"/>
      <c r="Q964" s="27"/>
      <c r="R964" s="31"/>
      <c r="T964" s="21"/>
      <c r="U964" s="21"/>
      <c r="V964" s="83"/>
      <c r="W964" s="83"/>
      <c r="X964" s="21"/>
      <c r="Y964" s="83"/>
      <c r="Z964" s="83"/>
      <c r="AA964" s="21"/>
      <c r="AB964" s="83"/>
      <c r="AC964" s="83"/>
      <c r="AD964" s="21"/>
      <c r="AE964" s="83"/>
      <c r="AF964" s="83"/>
      <c r="AG964" s="21"/>
      <c r="AH964" s="83"/>
      <c r="AI964" s="83"/>
      <c r="AJ964" s="21"/>
      <c r="AK964" s="83"/>
      <c r="AL964" s="83"/>
      <c r="AM964" s="21"/>
      <c r="AN964" s="83"/>
      <c r="AO964" s="83"/>
      <c r="AP964" s="21"/>
      <c r="AQ964" s="83"/>
      <c r="AR964" s="83"/>
      <c r="AS964" s="21"/>
      <c r="AT964" s="3"/>
      <c r="AU964" s="3"/>
      <c r="AV964" s="31"/>
      <c r="AW964" s="3"/>
      <c r="AX964" s="129"/>
      <c r="AY964" s="90"/>
      <c r="AZ964" s="6"/>
      <c r="BA964" s="10"/>
      <c r="BB964" s="10"/>
      <c r="BC964" s="6"/>
      <c r="BD964" s="10"/>
      <c r="BE964" s="10"/>
      <c r="BF964" s="122"/>
      <c r="BG964" s="10"/>
      <c r="BH964" s="32"/>
      <c r="BI964" s="129"/>
      <c r="BJ964" s="10"/>
      <c r="BK964" s="32"/>
      <c r="BL964" s="129"/>
      <c r="BM964" s="10"/>
      <c r="BN964" s="32"/>
      <c r="BO964" s="122"/>
      <c r="BP964" s="133"/>
      <c r="BQ964" s="12"/>
      <c r="BR964" s="3"/>
      <c r="BS964" s="3"/>
      <c r="BU964" s="122"/>
      <c r="BV964" s="3"/>
      <c r="BW964" s="31"/>
      <c r="BX964" s="122"/>
      <c r="BY964" s="3"/>
      <c r="CA964" s="122"/>
      <c r="CB964" s="3"/>
      <c r="CD964" s="122"/>
      <c r="CF964" s="32"/>
      <c r="CH964" s="255"/>
      <c r="CI964" s="32"/>
      <c r="CK964" s="434"/>
      <c r="CM964" s="122"/>
      <c r="CN964" s="255"/>
      <c r="CO964" s="255"/>
      <c r="CP964" s="255"/>
      <c r="CQ964" s="739"/>
      <c r="CR964" s="255"/>
      <c r="CS964" s="434"/>
      <c r="CT964" s="255"/>
      <c r="CU964" s="255"/>
      <c r="CV964" s="255"/>
      <c r="CW964" s="10"/>
      <c r="CX964" s="255"/>
      <c r="CY964" s="255"/>
      <c r="CZ964" s="255"/>
      <c r="DA964" s="255"/>
      <c r="DB964" s="255"/>
      <c r="DC964" s="255"/>
      <c r="DD964" s="255"/>
      <c r="DE964" s="255"/>
      <c r="DF964" s="255"/>
      <c r="DG964" s="255"/>
      <c r="DH964" s="255"/>
      <c r="DI964" s="255"/>
      <c r="DJ964" s="255"/>
      <c r="DK964" s="255"/>
      <c r="DL964" s="255"/>
      <c r="DM964" s="255"/>
      <c r="DN964" s="255"/>
      <c r="DO964" s="255"/>
      <c r="DP964" s="255"/>
      <c r="DQ964" s="255"/>
      <c r="DR964" s="255"/>
      <c r="DS964" s="255"/>
      <c r="DT964" s="255"/>
      <c r="DU964" s="255"/>
      <c r="DV964" s="255"/>
      <c r="DW964" s="255"/>
      <c r="DX964" s="255"/>
      <c r="DY964" s="255"/>
      <c r="DZ964" s="255"/>
      <c r="EA964" s="255"/>
      <c r="EB964" s="255"/>
      <c r="EC964" s="255"/>
      <c r="ED964" s="255"/>
      <c r="EE964" s="255"/>
      <c r="EF964" s="255"/>
      <c r="EG964" s="255"/>
      <c r="EH964" s="255"/>
      <c r="EI964" s="255"/>
      <c r="EJ964" s="255"/>
      <c r="EK964" s="255"/>
      <c r="EL964" s="255"/>
      <c r="EM964" s="255"/>
      <c r="EN964" s="255"/>
      <c r="EO964" s="255"/>
      <c r="EP964" s="255"/>
      <c r="EQ964" s="255"/>
      <c r="ER964" s="255"/>
      <c r="ES964" s="255"/>
      <c r="ET964" s="255"/>
      <c r="EU964" s="255"/>
      <c r="EV964" s="255"/>
      <c r="EW964" s="255"/>
      <c r="EX964" s="255"/>
      <c r="EY964" s="255"/>
      <c r="EZ964" s="255"/>
      <c r="FA964" s="255"/>
      <c r="FB964" s="255"/>
      <c r="FC964" s="255"/>
      <c r="FD964" s="255"/>
      <c r="FE964" s="255"/>
      <c r="FF964" s="255"/>
      <c r="FG964" s="255"/>
      <c r="FH964" s="241"/>
      <c r="FI964" s="436"/>
      <c r="FJ964" s="668"/>
      <c r="FK964" s="668"/>
      <c r="FL964" s="668"/>
      <c r="FM964" s="668"/>
      <c r="FN964" s="668"/>
      <c r="FO964" s="668"/>
      <c r="FP964" s="668"/>
      <c r="FQ964" s="668"/>
      <c r="FR964" s="668"/>
      <c r="FS964" s="433"/>
      <c r="FT964" s="433"/>
      <c r="FU964" s="433"/>
      <c r="FV964" s="433"/>
      <c r="FW964" s="433"/>
      <c r="FX964" s="433"/>
      <c r="FY964" s="433"/>
      <c r="FZ964" s="433"/>
      <c r="GA964" s="433"/>
      <c r="GB964" s="433"/>
      <c r="GC964" s="433"/>
      <c r="GD964" s="433"/>
      <c r="GE964" s="433"/>
      <c r="GF964" s="433"/>
      <c r="GG964" s="255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436"/>
      <c r="HJ964" s="65"/>
      <c r="HK964" s="436"/>
      <c r="HL964" s="37"/>
      <c r="HM964" s="65"/>
      <c r="HN964" s="436"/>
      <c r="HO964" s="120"/>
      <c r="HP964" s="3"/>
      <c r="HQ964" s="436"/>
      <c r="HR964" s="8"/>
      <c r="HS964" s="31"/>
      <c r="HT964" s="3"/>
      <c r="HU964" s="3"/>
      <c r="HV964" s="3"/>
      <c r="HX964" s="432"/>
      <c r="HY964" s="27"/>
      <c r="HZ964" s="27"/>
      <c r="IA964" s="27"/>
      <c r="IB964" s="27"/>
      <c r="IC964" s="27"/>
      <c r="ID964" s="27"/>
      <c r="IE964" s="27"/>
      <c r="IF964" s="27"/>
      <c r="IG964" s="432"/>
      <c r="IH964" s="432"/>
      <c r="II964" s="432"/>
      <c r="IJ964" s="432"/>
      <c r="IK964" s="432"/>
      <c r="IL964" s="432"/>
      <c r="IM964" s="432"/>
      <c r="IN964" s="432"/>
      <c r="IO964" s="432"/>
      <c r="IP964" s="432"/>
      <c r="IQ964" s="432"/>
      <c r="IR964" s="432"/>
      <c r="IS964" s="432"/>
      <c r="IT964" s="432"/>
      <c r="IU964" s="432"/>
      <c r="IV964" s="432"/>
      <c r="IW964" s="432"/>
      <c r="IX964" s="432"/>
      <c r="IY964" s="432"/>
      <c r="IZ964" s="432"/>
      <c r="JA964" s="432"/>
      <c r="JB964" s="432"/>
      <c r="JC964" s="432"/>
      <c r="JD964" s="432"/>
      <c r="JE964" s="432"/>
      <c r="JF964" s="432"/>
      <c r="JG964" s="432"/>
      <c r="JH964" s="432"/>
      <c r="JI964" s="432"/>
      <c r="JJ964" s="432"/>
      <c r="JK964" s="432"/>
      <c r="JL964" s="432"/>
      <c r="JM964" s="432"/>
      <c r="JN964" s="432"/>
      <c r="JO964" s="432"/>
      <c r="JP964" s="432"/>
      <c r="JQ964" s="432"/>
      <c r="JR964" s="432"/>
      <c r="JS964" s="432"/>
      <c r="JT964" s="432"/>
      <c r="JU964" s="432"/>
    </row>
    <row r="965" spans="1:281" s="40" customFormat="1" ht="15" hidden="1" customHeight="1" x14ac:dyDescent="0.25">
      <c r="A965" s="432"/>
      <c r="B965" s="31"/>
      <c r="C965" s="31"/>
      <c r="D965" s="3"/>
      <c r="E965" s="31"/>
      <c r="F965" s="3"/>
      <c r="G965" s="122"/>
      <c r="I965" s="31"/>
      <c r="K965" s="9"/>
      <c r="M965" s="3"/>
      <c r="N965" s="41"/>
      <c r="P965" s="31"/>
      <c r="Q965" s="27"/>
      <c r="R965" s="31"/>
      <c r="T965" s="21"/>
      <c r="U965" s="21"/>
      <c r="V965" s="83"/>
      <c r="W965" s="83"/>
      <c r="X965" s="21"/>
      <c r="Y965" s="83"/>
      <c r="Z965" s="83"/>
      <c r="AA965" s="21"/>
      <c r="AB965" s="83"/>
      <c r="AC965" s="83"/>
      <c r="AD965" s="21"/>
      <c r="AE965" s="83"/>
      <c r="AF965" s="83"/>
      <c r="AG965" s="21"/>
      <c r="AH965" s="83"/>
      <c r="AI965" s="83"/>
      <c r="AJ965" s="21"/>
      <c r="AK965" s="83"/>
      <c r="AL965" s="83"/>
      <c r="AM965" s="21"/>
      <c r="AN965" s="83"/>
      <c r="AO965" s="83"/>
      <c r="AP965" s="21"/>
      <c r="AQ965" s="83"/>
      <c r="AR965" s="83"/>
      <c r="AS965" s="21"/>
      <c r="AT965" s="3"/>
      <c r="AU965" s="3"/>
      <c r="AV965" s="31"/>
      <c r="AW965" s="3"/>
      <c r="AX965" s="129"/>
      <c r="AY965" s="90"/>
      <c r="AZ965" s="6"/>
      <c r="BA965" s="10"/>
      <c r="BB965" s="10"/>
      <c r="BC965" s="6"/>
      <c r="BD965" s="10"/>
      <c r="BE965" s="10"/>
      <c r="BF965" s="122"/>
      <c r="BG965" s="10"/>
      <c r="BH965" s="32"/>
      <c r="BI965" s="129"/>
      <c r="BJ965" s="10"/>
      <c r="BK965" s="32"/>
      <c r="BL965" s="129"/>
      <c r="BM965" s="10"/>
      <c r="BN965" s="32"/>
      <c r="BO965" s="122"/>
      <c r="BP965" s="133"/>
      <c r="BQ965" s="12"/>
      <c r="BR965" s="3"/>
      <c r="BS965" s="3"/>
      <c r="BU965" s="122"/>
      <c r="BV965" s="3"/>
      <c r="BW965" s="31"/>
      <c r="BX965" s="122"/>
      <c r="BY965" s="3"/>
      <c r="CA965" s="122"/>
      <c r="CB965" s="3"/>
      <c r="CD965" s="122"/>
      <c r="CF965" s="32"/>
      <c r="CH965" s="255"/>
      <c r="CI965" s="32"/>
      <c r="CK965" s="434"/>
      <c r="CM965" s="122"/>
      <c r="CN965" s="255"/>
      <c r="CO965" s="255"/>
      <c r="CP965" s="255"/>
      <c r="CQ965" s="739"/>
      <c r="CR965" s="255"/>
      <c r="CS965" s="434"/>
      <c r="CT965" s="255"/>
      <c r="CU965" s="255"/>
      <c r="CV965" s="255"/>
      <c r="CW965" s="10"/>
      <c r="CX965" s="255"/>
      <c r="CY965" s="255"/>
      <c r="CZ965" s="255"/>
      <c r="DA965" s="255"/>
      <c r="DB965" s="255"/>
      <c r="DC965" s="255"/>
      <c r="DD965" s="255"/>
      <c r="DE965" s="255"/>
      <c r="DF965" s="255"/>
      <c r="DG965" s="255"/>
      <c r="DH965" s="255"/>
      <c r="DI965" s="255"/>
      <c r="DJ965" s="255"/>
      <c r="DK965" s="255"/>
      <c r="DL965" s="255"/>
      <c r="DM965" s="255"/>
      <c r="DN965" s="255"/>
      <c r="DO965" s="255"/>
      <c r="DP965" s="255"/>
      <c r="DQ965" s="255"/>
      <c r="DR965" s="255"/>
      <c r="DS965" s="255"/>
      <c r="DT965" s="255"/>
      <c r="DU965" s="255"/>
      <c r="DV965" s="255"/>
      <c r="DW965" s="255"/>
      <c r="DX965" s="255"/>
      <c r="DY965" s="255"/>
      <c r="DZ965" s="255"/>
      <c r="EA965" s="255"/>
      <c r="EB965" s="255"/>
      <c r="EC965" s="255"/>
      <c r="ED965" s="255"/>
      <c r="EE965" s="255"/>
      <c r="EF965" s="255"/>
      <c r="EG965" s="255"/>
      <c r="EH965" s="255"/>
      <c r="EI965" s="255"/>
      <c r="EJ965" s="255"/>
      <c r="EK965" s="255"/>
      <c r="EL965" s="255"/>
      <c r="EM965" s="255"/>
      <c r="EN965" s="255"/>
      <c r="EO965" s="255"/>
      <c r="EP965" s="255"/>
      <c r="EQ965" s="255"/>
      <c r="ER965" s="255"/>
      <c r="ES965" s="255"/>
      <c r="ET965" s="255"/>
      <c r="EU965" s="255"/>
      <c r="EV965" s="255"/>
      <c r="EW965" s="255"/>
      <c r="EX965" s="255"/>
      <c r="EY965" s="255"/>
      <c r="EZ965" s="255"/>
      <c r="FA965" s="255"/>
      <c r="FB965" s="255"/>
      <c r="FC965" s="255"/>
      <c r="FD965" s="255"/>
      <c r="FE965" s="255"/>
      <c r="FF965" s="255"/>
      <c r="FG965" s="255"/>
      <c r="FH965" s="241"/>
      <c r="FI965" s="436"/>
      <c r="FJ965" s="668"/>
      <c r="FK965" s="668"/>
      <c r="FL965" s="668"/>
      <c r="FM965" s="668"/>
      <c r="FN965" s="668"/>
      <c r="FO965" s="668"/>
      <c r="FP965" s="668"/>
      <c r="FQ965" s="668"/>
      <c r="FR965" s="668"/>
      <c r="FS965" s="433"/>
      <c r="FT965" s="433"/>
      <c r="FU965" s="433"/>
      <c r="FV965" s="433"/>
      <c r="FW965" s="433"/>
      <c r="FX965" s="433"/>
      <c r="FY965" s="433"/>
      <c r="FZ965" s="433"/>
      <c r="GA965" s="433"/>
      <c r="GB965" s="433"/>
      <c r="GC965" s="433"/>
      <c r="GD965" s="433"/>
      <c r="GE965" s="433"/>
      <c r="GF965" s="433"/>
      <c r="GG965" s="25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436"/>
      <c r="HJ965" s="65"/>
      <c r="HK965" s="436"/>
      <c r="HL965" s="37"/>
      <c r="HM965" s="65"/>
      <c r="HN965" s="436"/>
      <c r="HO965" s="120"/>
      <c r="HP965" s="3"/>
      <c r="HQ965" s="436"/>
      <c r="HR965" s="8"/>
      <c r="HS965" s="31"/>
      <c r="HT965" s="3"/>
      <c r="HU965" s="3"/>
      <c r="HV965" s="3"/>
      <c r="HX965" s="432"/>
      <c r="HY965" s="27"/>
      <c r="HZ965" s="27"/>
      <c r="IA965" s="27"/>
      <c r="IB965" s="27"/>
      <c r="IC965" s="27"/>
      <c r="ID965" s="27"/>
      <c r="IE965" s="27"/>
      <c r="IF965" s="27"/>
      <c r="IG965" s="432"/>
      <c r="IH965" s="432"/>
      <c r="II965" s="432"/>
      <c r="IJ965" s="432"/>
      <c r="IK965" s="432"/>
      <c r="IL965" s="432"/>
      <c r="IM965" s="432"/>
      <c r="IN965" s="432"/>
      <c r="IO965" s="432"/>
      <c r="IP965" s="432"/>
      <c r="IQ965" s="432"/>
      <c r="IR965" s="432"/>
      <c r="IS965" s="432"/>
      <c r="IT965" s="432"/>
      <c r="IU965" s="432"/>
      <c r="IV965" s="432"/>
      <c r="IW965" s="432"/>
      <c r="IX965" s="432"/>
      <c r="IY965" s="432"/>
      <c r="IZ965" s="432"/>
      <c r="JA965" s="432"/>
      <c r="JB965" s="432"/>
      <c r="JC965" s="432"/>
      <c r="JD965" s="432"/>
      <c r="JE965" s="432"/>
      <c r="JF965" s="432"/>
      <c r="JG965" s="432"/>
      <c r="JH965" s="432"/>
      <c r="JI965" s="432"/>
      <c r="JJ965" s="432"/>
      <c r="JK965" s="432"/>
      <c r="JL965" s="432"/>
      <c r="JM965" s="432"/>
      <c r="JN965" s="432"/>
      <c r="JO965" s="432"/>
      <c r="JP965" s="432"/>
      <c r="JQ965" s="432"/>
      <c r="JR965" s="432"/>
      <c r="JS965" s="432"/>
      <c r="JT965" s="432"/>
      <c r="JU965" s="432"/>
    </row>
    <row r="966" spans="1:281" s="40" customFormat="1" ht="15" hidden="1" customHeight="1" x14ac:dyDescent="0.25">
      <c r="A966" s="432"/>
      <c r="B966" s="31"/>
      <c r="C966" s="31"/>
      <c r="D966" s="3"/>
      <c r="E966" s="31"/>
      <c r="F966" s="3"/>
      <c r="G966" s="122"/>
      <c r="I966" s="31"/>
      <c r="K966" s="9"/>
      <c r="M966" s="3"/>
      <c r="N966" s="41"/>
      <c r="P966" s="31"/>
      <c r="Q966" s="27"/>
      <c r="R966" s="31"/>
      <c r="T966" s="21"/>
      <c r="U966" s="21"/>
      <c r="V966" s="83"/>
      <c r="W966" s="83"/>
      <c r="X966" s="21"/>
      <c r="Y966" s="83"/>
      <c r="Z966" s="83"/>
      <c r="AA966" s="21"/>
      <c r="AB966" s="83"/>
      <c r="AC966" s="83"/>
      <c r="AD966" s="21"/>
      <c r="AE966" s="83"/>
      <c r="AF966" s="83"/>
      <c r="AG966" s="21"/>
      <c r="AH966" s="83"/>
      <c r="AI966" s="83"/>
      <c r="AJ966" s="21"/>
      <c r="AK966" s="83"/>
      <c r="AL966" s="83"/>
      <c r="AM966" s="21"/>
      <c r="AN966" s="83"/>
      <c r="AO966" s="83"/>
      <c r="AP966" s="21"/>
      <c r="AQ966" s="83"/>
      <c r="AR966" s="83"/>
      <c r="AS966" s="21"/>
      <c r="AT966" s="3"/>
      <c r="AU966" s="3"/>
      <c r="AV966" s="31"/>
      <c r="AW966" s="3"/>
      <c r="AX966" s="129"/>
      <c r="AY966" s="90"/>
      <c r="AZ966" s="6"/>
      <c r="BA966" s="10"/>
      <c r="BB966" s="10"/>
      <c r="BC966" s="6"/>
      <c r="BD966" s="10"/>
      <c r="BE966" s="10"/>
      <c r="BF966" s="122"/>
      <c r="BG966" s="10"/>
      <c r="BH966" s="32"/>
      <c r="BI966" s="129"/>
      <c r="BJ966" s="10"/>
      <c r="BK966" s="32"/>
      <c r="BL966" s="129"/>
      <c r="BM966" s="10"/>
      <c r="BN966" s="32"/>
      <c r="BO966" s="122"/>
      <c r="BP966" s="133"/>
      <c r="BQ966" s="12"/>
      <c r="BR966" s="3"/>
      <c r="BS966" s="3"/>
      <c r="BU966" s="122"/>
      <c r="BV966" s="3"/>
      <c r="BW966" s="31"/>
      <c r="BX966" s="122"/>
      <c r="BY966" s="3"/>
      <c r="CA966" s="122"/>
      <c r="CB966" s="3"/>
      <c r="CD966" s="122"/>
      <c r="CF966" s="32"/>
      <c r="CH966" s="255"/>
      <c r="CI966" s="32"/>
      <c r="CK966" s="434"/>
      <c r="CM966" s="122"/>
      <c r="CN966" s="255"/>
      <c r="CO966" s="255"/>
      <c r="CP966" s="255"/>
      <c r="CQ966" s="739"/>
      <c r="CR966" s="255"/>
      <c r="CS966" s="434"/>
      <c r="CT966" s="255"/>
      <c r="CU966" s="255"/>
      <c r="CV966" s="255"/>
      <c r="CW966" s="10"/>
      <c r="CX966" s="255"/>
      <c r="CY966" s="255"/>
      <c r="CZ966" s="255"/>
      <c r="DA966" s="255"/>
      <c r="DB966" s="255"/>
      <c r="DC966" s="255"/>
      <c r="DD966" s="255"/>
      <c r="DE966" s="255"/>
      <c r="DF966" s="255"/>
      <c r="DG966" s="255"/>
      <c r="DH966" s="255"/>
      <c r="DI966" s="255"/>
      <c r="DJ966" s="255"/>
      <c r="DK966" s="255"/>
      <c r="DL966" s="255"/>
      <c r="DM966" s="255"/>
      <c r="DN966" s="255"/>
      <c r="DO966" s="255"/>
      <c r="DP966" s="255"/>
      <c r="DQ966" s="255"/>
      <c r="DR966" s="255"/>
      <c r="DS966" s="255"/>
      <c r="DT966" s="255"/>
      <c r="DU966" s="255"/>
      <c r="DV966" s="255"/>
      <c r="DW966" s="255"/>
      <c r="DX966" s="255"/>
      <c r="DY966" s="255"/>
      <c r="DZ966" s="255"/>
      <c r="EA966" s="255"/>
      <c r="EB966" s="255"/>
      <c r="EC966" s="255"/>
      <c r="ED966" s="255"/>
      <c r="EE966" s="255"/>
      <c r="EF966" s="255"/>
      <c r="EG966" s="255"/>
      <c r="EH966" s="255"/>
      <c r="EI966" s="255"/>
      <c r="EJ966" s="255"/>
      <c r="EK966" s="255"/>
      <c r="EL966" s="255"/>
      <c r="EM966" s="255"/>
      <c r="EN966" s="255"/>
      <c r="EO966" s="255"/>
      <c r="EP966" s="255"/>
      <c r="EQ966" s="255"/>
      <c r="ER966" s="255"/>
      <c r="ES966" s="255"/>
      <c r="ET966" s="255"/>
      <c r="EU966" s="255"/>
      <c r="EV966" s="255"/>
      <c r="EW966" s="255"/>
      <c r="EX966" s="255"/>
      <c r="EY966" s="255"/>
      <c r="EZ966" s="255"/>
      <c r="FA966" s="255"/>
      <c r="FB966" s="255"/>
      <c r="FC966" s="255"/>
      <c r="FD966" s="255"/>
      <c r="FE966" s="255"/>
      <c r="FF966" s="255"/>
      <c r="FG966" s="255"/>
      <c r="FH966" s="241"/>
      <c r="FI966" s="436"/>
      <c r="FJ966" s="668"/>
      <c r="FK966" s="668"/>
      <c r="FL966" s="668"/>
      <c r="FM966" s="668"/>
      <c r="FN966" s="668"/>
      <c r="FO966" s="668"/>
      <c r="FP966" s="668"/>
      <c r="FQ966" s="668"/>
      <c r="FR966" s="668"/>
      <c r="FS966" s="433"/>
      <c r="FT966" s="433"/>
      <c r="FU966" s="433"/>
      <c r="FV966" s="433"/>
      <c r="FW966" s="433"/>
      <c r="FX966" s="433"/>
      <c r="FY966" s="433"/>
      <c r="FZ966" s="433"/>
      <c r="GA966" s="433"/>
      <c r="GB966" s="433"/>
      <c r="GC966" s="433"/>
      <c r="GD966" s="433"/>
      <c r="GE966" s="433"/>
      <c r="GF966" s="433"/>
      <c r="GG966" s="255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436"/>
      <c r="HJ966" s="65"/>
      <c r="HK966" s="436"/>
      <c r="HL966" s="37"/>
      <c r="HM966" s="65"/>
      <c r="HN966" s="436"/>
      <c r="HO966" s="120"/>
      <c r="HP966" s="3"/>
      <c r="HQ966" s="436"/>
      <c r="HR966" s="8"/>
      <c r="HS966" s="31"/>
      <c r="HT966" s="3"/>
      <c r="HU966" s="3"/>
      <c r="HV966" s="3"/>
      <c r="HX966" s="432"/>
      <c r="HY966" s="27"/>
      <c r="HZ966" s="27"/>
      <c r="IA966" s="27"/>
      <c r="IB966" s="27"/>
      <c r="IC966" s="27"/>
      <c r="ID966" s="27"/>
      <c r="IE966" s="27"/>
      <c r="IF966" s="27"/>
      <c r="IG966" s="432"/>
      <c r="IH966" s="432"/>
      <c r="II966" s="432"/>
      <c r="IJ966" s="432"/>
      <c r="IK966" s="432"/>
      <c r="IL966" s="432"/>
      <c r="IM966" s="432"/>
      <c r="IN966" s="432"/>
      <c r="IO966" s="432"/>
      <c r="IP966" s="432"/>
      <c r="IQ966" s="432"/>
      <c r="IR966" s="432"/>
      <c r="IS966" s="432"/>
      <c r="IT966" s="432"/>
      <c r="IU966" s="432"/>
      <c r="IV966" s="432"/>
      <c r="IW966" s="432"/>
      <c r="IX966" s="432"/>
      <c r="IY966" s="432"/>
      <c r="IZ966" s="432"/>
      <c r="JA966" s="432"/>
      <c r="JB966" s="432"/>
      <c r="JC966" s="432"/>
      <c r="JD966" s="432"/>
      <c r="JE966" s="432"/>
      <c r="JF966" s="432"/>
      <c r="JG966" s="432"/>
      <c r="JH966" s="432"/>
      <c r="JI966" s="432"/>
      <c r="JJ966" s="432"/>
      <c r="JK966" s="432"/>
      <c r="JL966" s="432"/>
      <c r="JM966" s="432"/>
      <c r="JN966" s="432"/>
      <c r="JO966" s="432"/>
      <c r="JP966" s="432"/>
      <c r="JQ966" s="432"/>
      <c r="JR966" s="432"/>
      <c r="JS966" s="432"/>
      <c r="JT966" s="432"/>
      <c r="JU966" s="432"/>
    </row>
    <row r="967" spans="1:281" s="40" customFormat="1" ht="15" hidden="1" customHeight="1" x14ac:dyDescent="0.25">
      <c r="A967" s="432"/>
      <c r="B967" s="31"/>
      <c r="C967" s="31"/>
      <c r="D967" s="3"/>
      <c r="E967" s="31"/>
      <c r="F967" s="3"/>
      <c r="G967" s="122"/>
      <c r="I967" s="31"/>
      <c r="K967" s="9"/>
      <c r="M967" s="3"/>
      <c r="N967" s="41"/>
      <c r="P967" s="31"/>
      <c r="Q967" s="27"/>
      <c r="R967" s="31"/>
      <c r="T967" s="21"/>
      <c r="U967" s="21"/>
      <c r="V967" s="83"/>
      <c r="W967" s="83"/>
      <c r="X967" s="21"/>
      <c r="Y967" s="83"/>
      <c r="Z967" s="83"/>
      <c r="AA967" s="21"/>
      <c r="AB967" s="83"/>
      <c r="AC967" s="83"/>
      <c r="AD967" s="21"/>
      <c r="AE967" s="83"/>
      <c r="AF967" s="83"/>
      <c r="AG967" s="21"/>
      <c r="AH967" s="83"/>
      <c r="AI967" s="83"/>
      <c r="AJ967" s="21"/>
      <c r="AK967" s="83"/>
      <c r="AL967" s="83"/>
      <c r="AM967" s="21"/>
      <c r="AN967" s="83"/>
      <c r="AO967" s="83"/>
      <c r="AP967" s="21"/>
      <c r="AQ967" s="83"/>
      <c r="AR967" s="83"/>
      <c r="AS967" s="21"/>
      <c r="AT967" s="3"/>
      <c r="AU967" s="3"/>
      <c r="AV967" s="31"/>
      <c r="AW967" s="3"/>
      <c r="AX967" s="129"/>
      <c r="AY967" s="90"/>
      <c r="AZ967" s="6"/>
      <c r="BA967" s="10"/>
      <c r="BB967" s="10"/>
      <c r="BC967" s="6"/>
      <c r="BD967" s="10"/>
      <c r="BE967" s="10"/>
      <c r="BF967" s="122"/>
      <c r="BG967" s="10"/>
      <c r="BH967" s="32"/>
      <c r="BI967" s="129"/>
      <c r="BJ967" s="10"/>
      <c r="BK967" s="32"/>
      <c r="BL967" s="129"/>
      <c r="BM967" s="10"/>
      <c r="BN967" s="32"/>
      <c r="BO967" s="122"/>
      <c r="BP967" s="133"/>
      <c r="BQ967" s="12"/>
      <c r="BR967" s="3"/>
      <c r="BS967" s="3"/>
      <c r="BU967" s="122"/>
      <c r="BV967" s="3"/>
      <c r="BW967" s="31"/>
      <c r="BX967" s="122"/>
      <c r="BY967" s="3"/>
      <c r="CA967" s="122"/>
      <c r="CB967" s="3"/>
      <c r="CD967" s="122"/>
      <c r="CF967" s="32"/>
      <c r="CH967" s="255"/>
      <c r="CI967" s="32"/>
      <c r="CK967" s="434"/>
      <c r="CM967" s="122"/>
      <c r="CN967" s="255"/>
      <c r="CO967" s="255"/>
      <c r="CP967" s="255"/>
      <c r="CQ967" s="739"/>
      <c r="CR967" s="255"/>
      <c r="CS967" s="434"/>
      <c r="CT967" s="255"/>
      <c r="CU967" s="255"/>
      <c r="CV967" s="255"/>
      <c r="CW967" s="10"/>
      <c r="CX967" s="255"/>
      <c r="CY967" s="255"/>
      <c r="CZ967" s="255"/>
      <c r="DA967" s="255"/>
      <c r="DB967" s="255"/>
      <c r="DC967" s="255"/>
      <c r="DD967" s="255"/>
      <c r="DE967" s="255"/>
      <c r="DF967" s="255"/>
      <c r="DG967" s="255"/>
      <c r="DH967" s="255"/>
      <c r="DI967" s="255"/>
      <c r="DJ967" s="255"/>
      <c r="DK967" s="255"/>
      <c r="DL967" s="255"/>
      <c r="DM967" s="255"/>
      <c r="DN967" s="255"/>
      <c r="DO967" s="255"/>
      <c r="DP967" s="255"/>
      <c r="DQ967" s="255"/>
      <c r="DR967" s="255"/>
      <c r="DS967" s="255"/>
      <c r="DT967" s="255"/>
      <c r="DU967" s="255"/>
      <c r="DV967" s="255"/>
      <c r="DW967" s="255"/>
      <c r="DX967" s="255"/>
      <c r="DY967" s="255"/>
      <c r="DZ967" s="255"/>
      <c r="EA967" s="255"/>
      <c r="EB967" s="255"/>
      <c r="EC967" s="255"/>
      <c r="ED967" s="255"/>
      <c r="EE967" s="255"/>
      <c r="EF967" s="255"/>
      <c r="EG967" s="255"/>
      <c r="EH967" s="255"/>
      <c r="EI967" s="255"/>
      <c r="EJ967" s="255"/>
      <c r="EK967" s="255"/>
      <c r="EL967" s="255"/>
      <c r="EM967" s="255"/>
      <c r="EN967" s="255"/>
      <c r="EO967" s="255"/>
      <c r="EP967" s="255"/>
      <c r="EQ967" s="255"/>
      <c r="ER967" s="255"/>
      <c r="ES967" s="255"/>
      <c r="ET967" s="255"/>
      <c r="EU967" s="255"/>
      <c r="EV967" s="255"/>
      <c r="EW967" s="255"/>
      <c r="EX967" s="255"/>
      <c r="EY967" s="255"/>
      <c r="EZ967" s="255"/>
      <c r="FA967" s="255"/>
      <c r="FB967" s="255"/>
      <c r="FC967" s="255"/>
      <c r="FD967" s="255"/>
      <c r="FE967" s="255"/>
      <c r="FF967" s="255"/>
      <c r="FG967" s="255"/>
      <c r="FH967" s="241"/>
      <c r="FI967" s="436"/>
      <c r="FJ967" s="668"/>
      <c r="FK967" s="668"/>
      <c r="FL967" s="668"/>
      <c r="FM967" s="668"/>
      <c r="FN967" s="668"/>
      <c r="FO967" s="668"/>
      <c r="FP967" s="668"/>
      <c r="FQ967" s="668"/>
      <c r="FR967" s="668"/>
      <c r="FS967" s="433"/>
      <c r="FT967" s="433"/>
      <c r="FU967" s="433"/>
      <c r="FV967" s="433"/>
      <c r="FW967" s="433"/>
      <c r="FX967" s="433"/>
      <c r="FY967" s="433"/>
      <c r="FZ967" s="433"/>
      <c r="GA967" s="433"/>
      <c r="GB967" s="433"/>
      <c r="GC967" s="433"/>
      <c r="GD967" s="433"/>
      <c r="GE967" s="433"/>
      <c r="GF967" s="433"/>
      <c r="GG967" s="255"/>
      <c r="GH967" s="65"/>
      <c r="GI967" s="65"/>
      <c r="GJ967" s="65"/>
      <c r="GK967" s="65"/>
      <c r="GL967" s="65"/>
      <c r="GM967" s="65"/>
      <c r="GN967" s="65"/>
      <c r="GO967" s="65"/>
      <c r="GP967" s="65"/>
      <c r="GQ967" s="65"/>
      <c r="GR967" s="65"/>
      <c r="GS967" s="65"/>
      <c r="GT967" s="65"/>
      <c r="GU967" s="65"/>
      <c r="GV967" s="65"/>
      <c r="GW967" s="65"/>
      <c r="GX967" s="65"/>
      <c r="GY967" s="65"/>
      <c r="GZ967" s="65"/>
      <c r="HA967" s="65"/>
      <c r="HB967" s="65"/>
      <c r="HC967" s="65"/>
      <c r="HD967" s="65"/>
      <c r="HE967" s="65"/>
      <c r="HF967" s="65"/>
      <c r="HG967" s="65"/>
      <c r="HH967" s="65"/>
      <c r="HI967" s="436"/>
      <c r="HJ967" s="65"/>
      <c r="HK967" s="436"/>
      <c r="HL967" s="37"/>
      <c r="HM967" s="65"/>
      <c r="HN967" s="436"/>
      <c r="HO967" s="120"/>
      <c r="HP967" s="3"/>
      <c r="HQ967" s="436"/>
      <c r="HR967" s="8"/>
      <c r="HS967" s="31"/>
      <c r="HT967" s="3"/>
      <c r="HU967" s="3"/>
      <c r="HV967" s="3"/>
      <c r="HX967" s="432"/>
      <c r="HY967" s="27"/>
      <c r="HZ967" s="27"/>
      <c r="IA967" s="27"/>
      <c r="IB967" s="27"/>
      <c r="IC967" s="27"/>
      <c r="ID967" s="27"/>
      <c r="IE967" s="27"/>
      <c r="IF967" s="27"/>
      <c r="IG967" s="432"/>
      <c r="IH967" s="432"/>
      <c r="II967" s="432"/>
      <c r="IJ967" s="432"/>
      <c r="IK967" s="432"/>
      <c r="IL967" s="432"/>
      <c r="IM967" s="432"/>
      <c r="IN967" s="432"/>
      <c r="IO967" s="432"/>
      <c r="IP967" s="432"/>
      <c r="IQ967" s="432"/>
      <c r="IR967" s="432"/>
      <c r="IS967" s="432"/>
      <c r="IT967" s="432"/>
      <c r="IU967" s="432"/>
      <c r="IV967" s="432"/>
      <c r="IW967" s="432"/>
      <c r="IX967" s="432"/>
      <c r="IY967" s="432"/>
      <c r="IZ967" s="432"/>
      <c r="JA967" s="432"/>
      <c r="JB967" s="432"/>
      <c r="JC967" s="432"/>
      <c r="JD967" s="432"/>
      <c r="JE967" s="432"/>
      <c r="JF967" s="432"/>
      <c r="JG967" s="432"/>
      <c r="JH967" s="432"/>
      <c r="JI967" s="432"/>
      <c r="JJ967" s="432"/>
      <c r="JK967" s="432"/>
      <c r="JL967" s="432"/>
      <c r="JM967" s="432"/>
      <c r="JN967" s="432"/>
      <c r="JO967" s="432"/>
      <c r="JP967" s="432"/>
      <c r="JQ967" s="432"/>
      <c r="JR967" s="432"/>
      <c r="JS967" s="432"/>
      <c r="JT967" s="432"/>
      <c r="JU967" s="432"/>
    </row>
    <row r="968" spans="1:281" s="40" customFormat="1" ht="15" hidden="1" customHeight="1" x14ac:dyDescent="0.25">
      <c r="A968" s="432"/>
      <c r="B968" s="31"/>
      <c r="C968" s="31"/>
      <c r="D968" s="3"/>
      <c r="E968" s="31"/>
      <c r="F968" s="3"/>
      <c r="G968" s="122"/>
      <c r="I968" s="31"/>
      <c r="K968" s="9"/>
      <c r="M968" s="3"/>
      <c r="N968" s="41"/>
      <c r="P968" s="31"/>
      <c r="Q968" s="27"/>
      <c r="R968" s="31"/>
      <c r="T968" s="21"/>
      <c r="U968" s="21"/>
      <c r="V968" s="83"/>
      <c r="W968" s="83"/>
      <c r="X968" s="21"/>
      <c r="Y968" s="83"/>
      <c r="Z968" s="83"/>
      <c r="AA968" s="21"/>
      <c r="AB968" s="83"/>
      <c r="AC968" s="83"/>
      <c r="AD968" s="21"/>
      <c r="AE968" s="83"/>
      <c r="AF968" s="83"/>
      <c r="AG968" s="21"/>
      <c r="AH968" s="83"/>
      <c r="AI968" s="83"/>
      <c r="AJ968" s="21"/>
      <c r="AK968" s="83"/>
      <c r="AL968" s="83"/>
      <c r="AM968" s="21"/>
      <c r="AN968" s="83"/>
      <c r="AO968" s="83"/>
      <c r="AP968" s="21"/>
      <c r="AQ968" s="83"/>
      <c r="AR968" s="83"/>
      <c r="AS968" s="21"/>
      <c r="AT968" s="3"/>
      <c r="AU968" s="3"/>
      <c r="AV968" s="31"/>
      <c r="AW968" s="3"/>
      <c r="AX968" s="129"/>
      <c r="AY968" s="90"/>
      <c r="AZ968" s="6"/>
      <c r="BA968" s="10"/>
      <c r="BB968" s="10"/>
      <c r="BC968" s="6"/>
      <c r="BD968" s="10"/>
      <c r="BE968" s="10"/>
      <c r="BF968" s="122"/>
      <c r="BG968" s="10"/>
      <c r="BH968" s="32"/>
      <c r="BI968" s="129"/>
      <c r="BJ968" s="10"/>
      <c r="BK968" s="32"/>
      <c r="BL968" s="129"/>
      <c r="BM968" s="10"/>
      <c r="BN968" s="32"/>
      <c r="BO968" s="122"/>
      <c r="BP968" s="133"/>
      <c r="BQ968" s="12"/>
      <c r="BR968" s="3"/>
      <c r="BS968" s="3"/>
      <c r="BU968" s="122"/>
      <c r="BV968" s="3"/>
      <c r="BW968" s="31"/>
      <c r="BX968" s="122"/>
      <c r="BY968" s="3"/>
      <c r="CA968" s="122"/>
      <c r="CB968" s="3"/>
      <c r="CD968" s="122"/>
      <c r="CF968" s="32"/>
      <c r="CH968" s="255"/>
      <c r="CI968" s="32"/>
      <c r="CK968" s="434"/>
      <c r="CM968" s="122"/>
      <c r="CN968" s="255"/>
      <c r="CO968" s="255"/>
      <c r="CP968" s="255"/>
      <c r="CQ968" s="739"/>
      <c r="CR968" s="255"/>
      <c r="CS968" s="434"/>
      <c r="CT968" s="255"/>
      <c r="CU968" s="255"/>
      <c r="CV968" s="255"/>
      <c r="CW968" s="10"/>
      <c r="CX968" s="255"/>
      <c r="CY968" s="255"/>
      <c r="CZ968" s="255"/>
      <c r="DA968" s="255"/>
      <c r="DB968" s="255"/>
      <c r="DC968" s="255"/>
      <c r="DD968" s="255"/>
      <c r="DE968" s="255"/>
      <c r="DF968" s="255"/>
      <c r="DG968" s="255"/>
      <c r="DH968" s="255"/>
      <c r="DI968" s="255"/>
      <c r="DJ968" s="255"/>
      <c r="DK968" s="255"/>
      <c r="DL968" s="255"/>
      <c r="DM968" s="255"/>
      <c r="DN968" s="255"/>
      <c r="DO968" s="255"/>
      <c r="DP968" s="255"/>
      <c r="DQ968" s="255"/>
      <c r="DR968" s="255"/>
      <c r="DS968" s="255"/>
      <c r="DT968" s="255"/>
      <c r="DU968" s="255"/>
      <c r="DV968" s="255"/>
      <c r="DW968" s="255"/>
      <c r="DX968" s="255"/>
      <c r="DY968" s="255"/>
      <c r="DZ968" s="255"/>
      <c r="EA968" s="255"/>
      <c r="EB968" s="255"/>
      <c r="EC968" s="255"/>
      <c r="ED968" s="255"/>
      <c r="EE968" s="255"/>
      <c r="EF968" s="255"/>
      <c r="EG968" s="255"/>
      <c r="EH968" s="255"/>
      <c r="EI968" s="255"/>
      <c r="EJ968" s="255"/>
      <c r="EK968" s="255"/>
      <c r="EL968" s="255"/>
      <c r="EM968" s="255"/>
      <c r="EN968" s="255"/>
      <c r="EO968" s="255"/>
      <c r="EP968" s="255"/>
      <c r="EQ968" s="255"/>
      <c r="ER968" s="255"/>
      <c r="ES968" s="255"/>
      <c r="ET968" s="255"/>
      <c r="EU968" s="255"/>
      <c r="EV968" s="255"/>
      <c r="EW968" s="255"/>
      <c r="EX968" s="255"/>
      <c r="EY968" s="255"/>
      <c r="EZ968" s="255"/>
      <c r="FA968" s="255"/>
      <c r="FB968" s="255"/>
      <c r="FC968" s="255"/>
      <c r="FD968" s="255"/>
      <c r="FE968" s="255"/>
      <c r="FF968" s="255"/>
      <c r="FG968" s="255"/>
      <c r="FH968" s="241"/>
      <c r="FI968" s="436"/>
      <c r="FJ968" s="668"/>
      <c r="FK968" s="668"/>
      <c r="FL968" s="668"/>
      <c r="FM968" s="668"/>
      <c r="FN968" s="668"/>
      <c r="FO968" s="668"/>
      <c r="FP968" s="668"/>
      <c r="FQ968" s="668"/>
      <c r="FR968" s="668"/>
      <c r="FS968" s="433"/>
      <c r="FT968" s="433"/>
      <c r="FU968" s="433"/>
      <c r="FV968" s="433"/>
      <c r="FW968" s="433"/>
      <c r="FX968" s="433"/>
      <c r="FY968" s="433"/>
      <c r="FZ968" s="433"/>
      <c r="GA968" s="433"/>
      <c r="GB968" s="433"/>
      <c r="GC968" s="433"/>
      <c r="GD968" s="433"/>
      <c r="GE968" s="433"/>
      <c r="GF968" s="433"/>
      <c r="GG968" s="255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436"/>
      <c r="HJ968" s="65"/>
      <c r="HK968" s="436"/>
      <c r="HL968" s="37"/>
      <c r="HM968" s="65"/>
      <c r="HN968" s="436"/>
      <c r="HO968" s="120"/>
      <c r="HP968" s="3"/>
      <c r="HQ968" s="436"/>
      <c r="HR968" s="8"/>
      <c r="HS968" s="31"/>
      <c r="HT968" s="3"/>
      <c r="HU968" s="3"/>
      <c r="HV968" s="3"/>
      <c r="HX968" s="432"/>
      <c r="HY968" s="27"/>
      <c r="HZ968" s="27"/>
      <c r="IA968" s="27"/>
      <c r="IB968" s="27"/>
      <c r="IC968" s="27"/>
      <c r="ID968" s="27"/>
      <c r="IE968" s="27"/>
      <c r="IF968" s="27"/>
      <c r="IG968" s="432"/>
      <c r="IH968" s="432"/>
      <c r="II968" s="432"/>
      <c r="IJ968" s="432"/>
      <c r="IK968" s="432"/>
      <c r="IL968" s="432"/>
      <c r="IM968" s="432"/>
      <c r="IN968" s="432"/>
      <c r="IO968" s="432"/>
      <c r="IP968" s="432"/>
      <c r="IQ968" s="432"/>
      <c r="IR968" s="432"/>
      <c r="IS968" s="432"/>
      <c r="IT968" s="432"/>
      <c r="IU968" s="432"/>
      <c r="IV968" s="432"/>
      <c r="IW968" s="432"/>
      <c r="IX968" s="432"/>
      <c r="IY968" s="432"/>
      <c r="IZ968" s="432"/>
      <c r="JA968" s="432"/>
      <c r="JB968" s="432"/>
      <c r="JC968" s="432"/>
      <c r="JD968" s="432"/>
      <c r="JE968" s="432"/>
      <c r="JF968" s="432"/>
      <c r="JG968" s="432"/>
      <c r="JH968" s="432"/>
      <c r="JI968" s="432"/>
      <c r="JJ968" s="432"/>
      <c r="JK968" s="432"/>
      <c r="JL968" s="432"/>
      <c r="JM968" s="432"/>
      <c r="JN968" s="432"/>
      <c r="JO968" s="432"/>
      <c r="JP968" s="432"/>
      <c r="JQ968" s="432"/>
      <c r="JR968" s="432"/>
      <c r="JS968" s="432"/>
      <c r="JT968" s="432"/>
      <c r="JU968" s="432"/>
    </row>
    <row r="969" spans="1:281" s="40" customFormat="1" ht="15" hidden="1" customHeight="1" x14ac:dyDescent="0.25">
      <c r="A969" s="432"/>
      <c r="B969" s="31"/>
      <c r="C969" s="31"/>
      <c r="D969" s="3"/>
      <c r="E969" s="31"/>
      <c r="F969" s="3"/>
      <c r="G969" s="122"/>
      <c r="I969" s="31"/>
      <c r="K969" s="9"/>
      <c r="M969" s="3"/>
      <c r="N969" s="41"/>
      <c r="P969" s="31"/>
      <c r="Q969" s="27"/>
      <c r="R969" s="31"/>
      <c r="T969" s="21"/>
      <c r="U969" s="21"/>
      <c r="V969" s="83"/>
      <c r="W969" s="83"/>
      <c r="X969" s="21"/>
      <c r="Y969" s="83"/>
      <c r="Z969" s="83"/>
      <c r="AA969" s="21"/>
      <c r="AB969" s="83"/>
      <c r="AC969" s="83"/>
      <c r="AD969" s="21"/>
      <c r="AE969" s="83"/>
      <c r="AF969" s="83"/>
      <c r="AG969" s="21"/>
      <c r="AH969" s="83"/>
      <c r="AI969" s="83"/>
      <c r="AJ969" s="21"/>
      <c r="AK969" s="83"/>
      <c r="AL969" s="83"/>
      <c r="AM969" s="21"/>
      <c r="AN969" s="83"/>
      <c r="AO969" s="83"/>
      <c r="AP969" s="21"/>
      <c r="AQ969" s="83"/>
      <c r="AR969" s="83"/>
      <c r="AS969" s="21"/>
      <c r="AT969" s="3"/>
      <c r="AU969" s="3"/>
      <c r="AV969" s="31"/>
      <c r="AW969" s="3"/>
      <c r="AX969" s="129"/>
      <c r="AY969" s="90"/>
      <c r="AZ969" s="6"/>
      <c r="BA969" s="10"/>
      <c r="BB969" s="10"/>
      <c r="BC969" s="6"/>
      <c r="BD969" s="10"/>
      <c r="BE969" s="10"/>
      <c r="BF969" s="122"/>
      <c r="BG969" s="10"/>
      <c r="BH969" s="32"/>
      <c r="BI969" s="129"/>
      <c r="BJ969" s="10"/>
      <c r="BK969" s="32"/>
      <c r="BL969" s="129"/>
      <c r="BM969" s="10"/>
      <c r="BN969" s="32"/>
      <c r="BO969" s="122"/>
      <c r="BP969" s="133"/>
      <c r="BQ969" s="12"/>
      <c r="BR969" s="3"/>
      <c r="BS969" s="3"/>
      <c r="BU969" s="122"/>
      <c r="BV969" s="3"/>
      <c r="BW969" s="31"/>
      <c r="BX969" s="122"/>
      <c r="BY969" s="3"/>
      <c r="CA969" s="122"/>
      <c r="CB969" s="3"/>
      <c r="CD969" s="122"/>
      <c r="CF969" s="32"/>
      <c r="CH969" s="255"/>
      <c r="CI969" s="32"/>
      <c r="CK969" s="434"/>
      <c r="CM969" s="122"/>
      <c r="CN969" s="255"/>
      <c r="CO969" s="255"/>
      <c r="CP969" s="255"/>
      <c r="CQ969" s="739"/>
      <c r="CR969" s="255"/>
      <c r="CS969" s="434"/>
      <c r="CT969" s="255"/>
      <c r="CU969" s="255"/>
      <c r="CV969" s="255"/>
      <c r="CW969" s="10"/>
      <c r="CX969" s="255"/>
      <c r="CY969" s="255"/>
      <c r="CZ969" s="255"/>
      <c r="DA969" s="255"/>
      <c r="DB969" s="255"/>
      <c r="DC969" s="255"/>
      <c r="DD969" s="255"/>
      <c r="DE969" s="255"/>
      <c r="DF969" s="255"/>
      <c r="DG969" s="255"/>
      <c r="DH969" s="255"/>
      <c r="DI969" s="255"/>
      <c r="DJ969" s="255"/>
      <c r="DK969" s="255"/>
      <c r="DL969" s="255"/>
      <c r="DM969" s="255"/>
      <c r="DN969" s="255"/>
      <c r="DO969" s="255"/>
      <c r="DP969" s="255"/>
      <c r="DQ969" s="255"/>
      <c r="DR969" s="255"/>
      <c r="DS969" s="255"/>
      <c r="DT969" s="255"/>
      <c r="DU969" s="255"/>
      <c r="DV969" s="255"/>
      <c r="DW969" s="255"/>
      <c r="DX969" s="255"/>
      <c r="DY969" s="255"/>
      <c r="DZ969" s="255"/>
      <c r="EA969" s="255"/>
      <c r="EB969" s="255"/>
      <c r="EC969" s="255"/>
      <c r="ED969" s="255"/>
      <c r="EE969" s="255"/>
      <c r="EF969" s="255"/>
      <c r="EG969" s="255"/>
      <c r="EH969" s="255"/>
      <c r="EI969" s="255"/>
      <c r="EJ969" s="255"/>
      <c r="EK969" s="255"/>
      <c r="EL969" s="255"/>
      <c r="EM969" s="255"/>
      <c r="EN969" s="255"/>
      <c r="EO969" s="255"/>
      <c r="EP969" s="255"/>
      <c r="EQ969" s="255"/>
      <c r="ER969" s="255"/>
      <c r="ES969" s="255"/>
      <c r="ET969" s="255"/>
      <c r="EU969" s="255"/>
      <c r="EV969" s="255"/>
      <c r="EW969" s="255"/>
      <c r="EX969" s="255"/>
      <c r="EY969" s="255"/>
      <c r="EZ969" s="255"/>
      <c r="FA969" s="255"/>
      <c r="FB969" s="255"/>
      <c r="FC969" s="255"/>
      <c r="FD969" s="255"/>
      <c r="FE969" s="255"/>
      <c r="FF969" s="255"/>
      <c r="FG969" s="255"/>
      <c r="FH969" s="241"/>
      <c r="FI969" s="436"/>
      <c r="FJ969" s="668"/>
      <c r="FK969" s="668"/>
      <c r="FL969" s="668"/>
      <c r="FM969" s="668"/>
      <c r="FN969" s="668"/>
      <c r="FO969" s="668"/>
      <c r="FP969" s="668"/>
      <c r="FQ969" s="668"/>
      <c r="FR969" s="668"/>
      <c r="FS969" s="433"/>
      <c r="FT969" s="433"/>
      <c r="FU969" s="433"/>
      <c r="FV969" s="433"/>
      <c r="FW969" s="433"/>
      <c r="FX969" s="433"/>
      <c r="FY969" s="433"/>
      <c r="FZ969" s="433"/>
      <c r="GA969" s="433"/>
      <c r="GB969" s="433"/>
      <c r="GC969" s="433"/>
      <c r="GD969" s="433"/>
      <c r="GE969" s="433"/>
      <c r="GF969" s="433"/>
      <c r="GG969" s="255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436"/>
      <c r="HJ969" s="65"/>
      <c r="HK969" s="436"/>
      <c r="HL969" s="37"/>
      <c r="HM969" s="65"/>
      <c r="HN969" s="436"/>
      <c r="HO969" s="120"/>
      <c r="HP969" s="3"/>
      <c r="HQ969" s="436"/>
      <c r="HR969" s="8"/>
      <c r="HS969" s="31"/>
      <c r="HT969" s="3"/>
      <c r="HU969" s="3"/>
      <c r="HV969" s="3"/>
      <c r="HX969" s="432"/>
      <c r="HY969" s="27"/>
      <c r="HZ969" s="27"/>
      <c r="IA969" s="27"/>
      <c r="IB969" s="27"/>
      <c r="IC969" s="27"/>
      <c r="ID969" s="27"/>
      <c r="IE969" s="27"/>
      <c r="IF969" s="27"/>
      <c r="IG969" s="432"/>
      <c r="IH969" s="432"/>
      <c r="II969" s="432"/>
      <c r="IJ969" s="432"/>
      <c r="IK969" s="432"/>
      <c r="IL969" s="432"/>
      <c r="IM969" s="432"/>
      <c r="IN969" s="432"/>
      <c r="IO969" s="432"/>
      <c r="IP969" s="432"/>
      <c r="IQ969" s="432"/>
      <c r="IR969" s="432"/>
      <c r="IS969" s="432"/>
      <c r="IT969" s="432"/>
      <c r="IU969" s="432"/>
      <c r="IV969" s="432"/>
      <c r="IW969" s="432"/>
      <c r="IX969" s="432"/>
      <c r="IY969" s="432"/>
      <c r="IZ969" s="432"/>
      <c r="JA969" s="432"/>
      <c r="JB969" s="432"/>
      <c r="JC969" s="432"/>
      <c r="JD969" s="432"/>
      <c r="JE969" s="432"/>
      <c r="JF969" s="432"/>
      <c r="JG969" s="432"/>
      <c r="JH969" s="432"/>
      <c r="JI969" s="432"/>
      <c r="JJ969" s="432"/>
      <c r="JK969" s="432"/>
      <c r="JL969" s="432"/>
      <c r="JM969" s="432"/>
      <c r="JN969" s="432"/>
      <c r="JO969" s="432"/>
      <c r="JP969" s="432"/>
      <c r="JQ969" s="432"/>
      <c r="JR969" s="432"/>
      <c r="JS969" s="432"/>
      <c r="JT969" s="432"/>
      <c r="JU969" s="432"/>
    </row>
    <row r="970" spans="1:281" s="40" customFormat="1" ht="15" hidden="1" customHeight="1" x14ac:dyDescent="0.25">
      <c r="A970" s="432"/>
      <c r="B970" s="31"/>
      <c r="C970" s="31"/>
      <c r="D970" s="3"/>
      <c r="E970" s="31"/>
      <c r="F970" s="3"/>
      <c r="G970" s="122"/>
      <c r="I970" s="31"/>
      <c r="K970" s="9"/>
      <c r="M970" s="3"/>
      <c r="N970" s="41"/>
      <c r="P970" s="31"/>
      <c r="Q970" s="27"/>
      <c r="R970" s="31"/>
      <c r="T970" s="21"/>
      <c r="U970" s="21"/>
      <c r="V970" s="83"/>
      <c r="W970" s="83"/>
      <c r="X970" s="21"/>
      <c r="Y970" s="83"/>
      <c r="Z970" s="83"/>
      <c r="AA970" s="21"/>
      <c r="AB970" s="83"/>
      <c r="AC970" s="83"/>
      <c r="AD970" s="21"/>
      <c r="AE970" s="83"/>
      <c r="AF970" s="83"/>
      <c r="AG970" s="21"/>
      <c r="AH970" s="83"/>
      <c r="AI970" s="83"/>
      <c r="AJ970" s="21"/>
      <c r="AK970" s="83"/>
      <c r="AL970" s="83"/>
      <c r="AM970" s="21"/>
      <c r="AN970" s="83"/>
      <c r="AO970" s="83"/>
      <c r="AP970" s="21"/>
      <c r="AQ970" s="83"/>
      <c r="AR970" s="83"/>
      <c r="AS970" s="21"/>
      <c r="AT970" s="3"/>
      <c r="AU970" s="3"/>
      <c r="AV970" s="31"/>
      <c r="AW970" s="3"/>
      <c r="AX970" s="129"/>
      <c r="AY970" s="90"/>
      <c r="AZ970" s="6"/>
      <c r="BA970" s="10"/>
      <c r="BB970" s="10"/>
      <c r="BC970" s="6"/>
      <c r="BD970" s="10"/>
      <c r="BE970" s="10"/>
      <c r="BF970" s="122"/>
      <c r="BG970" s="10"/>
      <c r="BH970" s="32"/>
      <c r="BI970" s="129"/>
      <c r="BJ970" s="10"/>
      <c r="BK970" s="32"/>
      <c r="BL970" s="129"/>
      <c r="BM970" s="10"/>
      <c r="BN970" s="32"/>
      <c r="BO970" s="122"/>
      <c r="BP970" s="133"/>
      <c r="BQ970" s="12"/>
      <c r="BR970" s="3"/>
      <c r="BS970" s="3"/>
      <c r="BU970" s="122"/>
      <c r="BV970" s="3"/>
      <c r="BW970" s="31"/>
      <c r="BX970" s="122"/>
      <c r="BY970" s="3"/>
      <c r="CA970" s="122"/>
      <c r="CB970" s="3"/>
      <c r="CD970" s="122"/>
      <c r="CF970" s="32"/>
      <c r="CH970" s="255"/>
      <c r="CI970" s="32"/>
      <c r="CK970" s="434"/>
      <c r="CM970" s="122"/>
      <c r="CN970" s="255"/>
      <c r="CO970" s="255"/>
      <c r="CP970" s="255"/>
      <c r="CQ970" s="739"/>
      <c r="CR970" s="255"/>
      <c r="CS970" s="434"/>
      <c r="CT970" s="255"/>
      <c r="CU970" s="255"/>
      <c r="CV970" s="255"/>
      <c r="CW970" s="10"/>
      <c r="CX970" s="255"/>
      <c r="CY970" s="255"/>
      <c r="CZ970" s="255"/>
      <c r="DA970" s="255"/>
      <c r="DB970" s="255"/>
      <c r="DC970" s="255"/>
      <c r="DD970" s="255"/>
      <c r="DE970" s="255"/>
      <c r="DF970" s="255"/>
      <c r="DG970" s="255"/>
      <c r="DH970" s="255"/>
      <c r="DI970" s="255"/>
      <c r="DJ970" s="255"/>
      <c r="DK970" s="255"/>
      <c r="DL970" s="255"/>
      <c r="DM970" s="255"/>
      <c r="DN970" s="255"/>
      <c r="DO970" s="255"/>
      <c r="DP970" s="255"/>
      <c r="DQ970" s="255"/>
      <c r="DR970" s="255"/>
      <c r="DS970" s="255"/>
      <c r="DT970" s="255"/>
      <c r="DU970" s="255"/>
      <c r="DV970" s="255"/>
      <c r="DW970" s="255"/>
      <c r="DX970" s="255"/>
      <c r="DY970" s="255"/>
      <c r="DZ970" s="255"/>
      <c r="EA970" s="255"/>
      <c r="EB970" s="255"/>
      <c r="EC970" s="255"/>
      <c r="ED970" s="255"/>
      <c r="EE970" s="255"/>
      <c r="EF970" s="255"/>
      <c r="EG970" s="255"/>
      <c r="EH970" s="255"/>
      <c r="EI970" s="255"/>
      <c r="EJ970" s="255"/>
      <c r="EK970" s="255"/>
      <c r="EL970" s="255"/>
      <c r="EM970" s="255"/>
      <c r="EN970" s="255"/>
      <c r="EO970" s="255"/>
      <c r="EP970" s="255"/>
      <c r="EQ970" s="255"/>
      <c r="ER970" s="255"/>
      <c r="ES970" s="255"/>
      <c r="ET970" s="255"/>
      <c r="EU970" s="255"/>
      <c r="EV970" s="255"/>
      <c r="EW970" s="255"/>
      <c r="EX970" s="255"/>
      <c r="EY970" s="255"/>
      <c r="EZ970" s="255"/>
      <c r="FA970" s="255"/>
      <c r="FB970" s="255"/>
      <c r="FC970" s="255"/>
      <c r="FD970" s="255"/>
      <c r="FE970" s="255"/>
      <c r="FF970" s="255"/>
      <c r="FG970" s="255"/>
      <c r="FH970" s="241"/>
      <c r="FI970" s="436"/>
      <c r="FJ970" s="668"/>
      <c r="FK970" s="668"/>
      <c r="FL970" s="668"/>
      <c r="FM970" s="668"/>
      <c r="FN970" s="668"/>
      <c r="FO970" s="668"/>
      <c r="FP970" s="668"/>
      <c r="FQ970" s="668"/>
      <c r="FR970" s="668"/>
      <c r="FS970" s="433"/>
      <c r="FT970" s="433"/>
      <c r="FU970" s="433"/>
      <c r="FV970" s="433"/>
      <c r="FW970" s="433"/>
      <c r="FX970" s="433"/>
      <c r="FY970" s="433"/>
      <c r="FZ970" s="433"/>
      <c r="GA970" s="433"/>
      <c r="GB970" s="433"/>
      <c r="GC970" s="433"/>
      <c r="GD970" s="433"/>
      <c r="GE970" s="433"/>
      <c r="GF970" s="433"/>
      <c r="GG970" s="255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436"/>
      <c r="HJ970" s="65"/>
      <c r="HK970" s="436"/>
      <c r="HL970" s="37"/>
      <c r="HM970" s="65"/>
      <c r="HN970" s="436"/>
      <c r="HO970" s="120"/>
      <c r="HP970" s="3"/>
      <c r="HQ970" s="436"/>
      <c r="HR970" s="8"/>
      <c r="HS970" s="31"/>
      <c r="HT970" s="3"/>
      <c r="HU970" s="3"/>
      <c r="HV970" s="3"/>
      <c r="HX970" s="432"/>
      <c r="HY970" s="27"/>
      <c r="HZ970" s="27"/>
      <c r="IA970" s="27"/>
      <c r="IB970" s="27"/>
      <c r="IC970" s="27"/>
      <c r="ID970" s="27"/>
      <c r="IE970" s="27"/>
      <c r="IF970" s="27"/>
      <c r="IG970" s="432"/>
      <c r="IH970" s="432"/>
      <c r="II970" s="432"/>
      <c r="IJ970" s="432"/>
      <c r="IK970" s="432"/>
      <c r="IL970" s="432"/>
      <c r="IM970" s="432"/>
      <c r="IN970" s="432"/>
      <c r="IO970" s="432"/>
      <c r="IP970" s="432"/>
      <c r="IQ970" s="432"/>
      <c r="IR970" s="432"/>
      <c r="IS970" s="432"/>
      <c r="IT970" s="432"/>
      <c r="IU970" s="432"/>
      <c r="IV970" s="432"/>
      <c r="IW970" s="432"/>
      <c r="IX970" s="432"/>
      <c r="IY970" s="432"/>
      <c r="IZ970" s="432"/>
      <c r="JA970" s="432"/>
      <c r="JB970" s="432"/>
      <c r="JC970" s="432"/>
      <c r="JD970" s="432"/>
      <c r="JE970" s="432"/>
      <c r="JF970" s="432"/>
      <c r="JG970" s="432"/>
      <c r="JH970" s="432"/>
      <c r="JI970" s="432"/>
      <c r="JJ970" s="432"/>
      <c r="JK970" s="432"/>
      <c r="JL970" s="432"/>
      <c r="JM970" s="432"/>
      <c r="JN970" s="432"/>
      <c r="JO970" s="432"/>
      <c r="JP970" s="432"/>
      <c r="JQ970" s="432"/>
      <c r="JR970" s="432"/>
      <c r="JS970" s="432"/>
      <c r="JT970" s="432"/>
      <c r="JU970" s="432"/>
    </row>
    <row r="971" spans="1:281" s="40" customFormat="1" ht="15" hidden="1" customHeight="1" x14ac:dyDescent="0.25">
      <c r="A971" s="432"/>
      <c r="B971" s="31"/>
      <c r="C971" s="31"/>
      <c r="D971" s="3"/>
      <c r="E971" s="31"/>
      <c r="F971" s="3"/>
      <c r="G971" s="122"/>
      <c r="I971" s="31"/>
      <c r="K971" s="9"/>
      <c r="M971" s="3"/>
      <c r="N971" s="41"/>
      <c r="P971" s="31"/>
      <c r="Q971" s="27"/>
      <c r="R971" s="31"/>
      <c r="T971" s="21"/>
      <c r="U971" s="21"/>
      <c r="V971" s="83"/>
      <c r="W971" s="83"/>
      <c r="X971" s="21"/>
      <c r="Y971" s="83"/>
      <c r="Z971" s="83"/>
      <c r="AA971" s="21"/>
      <c r="AB971" s="83"/>
      <c r="AC971" s="83"/>
      <c r="AD971" s="21"/>
      <c r="AE971" s="83"/>
      <c r="AF971" s="83"/>
      <c r="AG971" s="21"/>
      <c r="AH971" s="83"/>
      <c r="AI971" s="83"/>
      <c r="AJ971" s="21"/>
      <c r="AK971" s="83"/>
      <c r="AL971" s="83"/>
      <c r="AM971" s="21"/>
      <c r="AN971" s="83"/>
      <c r="AO971" s="83"/>
      <c r="AP971" s="21"/>
      <c r="AQ971" s="83"/>
      <c r="AR971" s="83"/>
      <c r="AS971" s="21"/>
      <c r="AT971" s="3"/>
      <c r="AU971" s="3"/>
      <c r="AV971" s="31"/>
      <c r="AW971" s="3"/>
      <c r="AX971" s="129"/>
      <c r="AY971" s="90"/>
      <c r="AZ971" s="6"/>
      <c r="BA971" s="10"/>
      <c r="BB971" s="10"/>
      <c r="BC971" s="6"/>
      <c r="BD971" s="10"/>
      <c r="BE971" s="10"/>
      <c r="BF971" s="122"/>
      <c r="BG971" s="10"/>
      <c r="BH971" s="32"/>
      <c r="BI971" s="129"/>
      <c r="BJ971" s="10"/>
      <c r="BK971" s="32"/>
      <c r="BL971" s="129"/>
      <c r="BM971" s="10"/>
      <c r="BN971" s="32"/>
      <c r="BO971" s="122"/>
      <c r="BP971" s="133"/>
      <c r="BQ971" s="12"/>
      <c r="BR971" s="3"/>
      <c r="BS971" s="3"/>
      <c r="BU971" s="122"/>
      <c r="BV971" s="3"/>
      <c r="BW971" s="31"/>
      <c r="BX971" s="122"/>
      <c r="BY971" s="3"/>
      <c r="CA971" s="122"/>
      <c r="CB971" s="3"/>
      <c r="CD971" s="122"/>
      <c r="CF971" s="32"/>
      <c r="CH971" s="255"/>
      <c r="CI971" s="32"/>
      <c r="CK971" s="434"/>
      <c r="CM971" s="122"/>
      <c r="CN971" s="255"/>
      <c r="CO971" s="255"/>
      <c r="CP971" s="255"/>
      <c r="CQ971" s="739"/>
      <c r="CR971" s="255"/>
      <c r="CS971" s="434"/>
      <c r="CT971" s="255"/>
      <c r="CU971" s="255"/>
      <c r="CV971" s="255"/>
      <c r="CW971" s="10"/>
      <c r="CX971" s="255"/>
      <c r="CY971" s="255"/>
      <c r="CZ971" s="255"/>
      <c r="DA971" s="255"/>
      <c r="DB971" s="255"/>
      <c r="DC971" s="255"/>
      <c r="DD971" s="255"/>
      <c r="DE971" s="255"/>
      <c r="DF971" s="255"/>
      <c r="DG971" s="255"/>
      <c r="DH971" s="255"/>
      <c r="DI971" s="255"/>
      <c r="DJ971" s="255"/>
      <c r="DK971" s="255"/>
      <c r="DL971" s="255"/>
      <c r="DM971" s="255"/>
      <c r="DN971" s="255"/>
      <c r="DO971" s="255"/>
      <c r="DP971" s="255"/>
      <c r="DQ971" s="255"/>
      <c r="DR971" s="255"/>
      <c r="DS971" s="255"/>
      <c r="DT971" s="255"/>
      <c r="DU971" s="255"/>
      <c r="DV971" s="255"/>
      <c r="DW971" s="255"/>
      <c r="DX971" s="255"/>
      <c r="DY971" s="255"/>
      <c r="DZ971" s="255"/>
      <c r="EA971" s="255"/>
      <c r="EB971" s="255"/>
      <c r="EC971" s="255"/>
      <c r="ED971" s="255"/>
      <c r="EE971" s="255"/>
      <c r="EF971" s="255"/>
      <c r="EG971" s="255"/>
      <c r="EH971" s="255"/>
      <c r="EI971" s="255"/>
      <c r="EJ971" s="255"/>
      <c r="EK971" s="255"/>
      <c r="EL971" s="255"/>
      <c r="EM971" s="255"/>
      <c r="EN971" s="255"/>
      <c r="EO971" s="255"/>
      <c r="EP971" s="255"/>
      <c r="EQ971" s="255"/>
      <c r="ER971" s="255"/>
      <c r="ES971" s="255"/>
      <c r="ET971" s="255"/>
      <c r="EU971" s="255"/>
      <c r="EV971" s="255"/>
      <c r="EW971" s="255"/>
      <c r="EX971" s="255"/>
      <c r="EY971" s="255"/>
      <c r="EZ971" s="255"/>
      <c r="FA971" s="255"/>
      <c r="FB971" s="255"/>
      <c r="FC971" s="255"/>
      <c r="FD971" s="255"/>
      <c r="FE971" s="255"/>
      <c r="FF971" s="255"/>
      <c r="FG971" s="255"/>
      <c r="FH971" s="241"/>
      <c r="FI971" s="436"/>
      <c r="FJ971" s="668"/>
      <c r="FK971" s="668"/>
      <c r="FL971" s="668"/>
      <c r="FM971" s="668"/>
      <c r="FN971" s="668"/>
      <c r="FO971" s="668"/>
      <c r="FP971" s="668"/>
      <c r="FQ971" s="668"/>
      <c r="FR971" s="668"/>
      <c r="FS971" s="433"/>
      <c r="FT971" s="433"/>
      <c r="FU971" s="433"/>
      <c r="FV971" s="433"/>
      <c r="FW971" s="433"/>
      <c r="FX971" s="433"/>
      <c r="FY971" s="433"/>
      <c r="FZ971" s="433"/>
      <c r="GA971" s="433"/>
      <c r="GB971" s="433"/>
      <c r="GC971" s="433"/>
      <c r="GD971" s="433"/>
      <c r="GE971" s="433"/>
      <c r="GF971" s="433"/>
      <c r="GG971" s="255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436"/>
      <c r="HJ971" s="65"/>
      <c r="HK971" s="436"/>
      <c r="HL971" s="37"/>
      <c r="HM971" s="65"/>
      <c r="HN971" s="436"/>
      <c r="HO971" s="120"/>
      <c r="HP971" s="3"/>
      <c r="HQ971" s="436"/>
      <c r="HR971" s="8"/>
      <c r="HS971" s="31"/>
      <c r="HT971" s="3"/>
      <c r="HU971" s="3"/>
      <c r="HV971" s="3"/>
      <c r="HX971" s="432"/>
      <c r="HY971" s="27"/>
      <c r="HZ971" s="27"/>
      <c r="IA971" s="27"/>
      <c r="IB971" s="27"/>
      <c r="IC971" s="27"/>
      <c r="ID971" s="27"/>
      <c r="IE971" s="27"/>
      <c r="IF971" s="27"/>
      <c r="IG971" s="432"/>
      <c r="IH971" s="432"/>
      <c r="II971" s="432"/>
      <c r="IJ971" s="432"/>
      <c r="IK971" s="432"/>
      <c r="IL971" s="432"/>
      <c r="IM971" s="432"/>
      <c r="IN971" s="432"/>
      <c r="IO971" s="432"/>
      <c r="IP971" s="432"/>
      <c r="IQ971" s="432"/>
      <c r="IR971" s="432"/>
      <c r="IS971" s="432"/>
      <c r="IT971" s="432"/>
      <c r="IU971" s="432"/>
      <c r="IV971" s="432"/>
      <c r="IW971" s="432"/>
      <c r="IX971" s="432"/>
      <c r="IY971" s="432"/>
      <c r="IZ971" s="432"/>
      <c r="JA971" s="432"/>
      <c r="JB971" s="432"/>
      <c r="JC971" s="432"/>
      <c r="JD971" s="432"/>
      <c r="JE971" s="432"/>
      <c r="JF971" s="432"/>
      <c r="JG971" s="432"/>
      <c r="JH971" s="432"/>
      <c r="JI971" s="432"/>
      <c r="JJ971" s="432"/>
      <c r="JK971" s="432"/>
      <c r="JL971" s="432"/>
      <c r="JM971" s="432"/>
      <c r="JN971" s="432"/>
      <c r="JO971" s="432"/>
      <c r="JP971" s="432"/>
      <c r="JQ971" s="432"/>
      <c r="JR971" s="432"/>
      <c r="JS971" s="432"/>
      <c r="JT971" s="432"/>
      <c r="JU971" s="432"/>
    </row>
    <row r="972" spans="1:281" s="40" customFormat="1" ht="15" hidden="1" customHeight="1" x14ac:dyDescent="0.25">
      <c r="A972" s="432"/>
      <c r="B972" s="31"/>
      <c r="C972" s="31"/>
      <c r="D972" s="3"/>
      <c r="E972" s="31"/>
      <c r="F972" s="3"/>
      <c r="G972" s="122"/>
      <c r="I972" s="31"/>
      <c r="K972" s="9"/>
      <c r="M972" s="3"/>
      <c r="N972" s="41"/>
      <c r="P972" s="31"/>
      <c r="Q972" s="27"/>
      <c r="R972" s="31"/>
      <c r="T972" s="21"/>
      <c r="U972" s="21"/>
      <c r="V972" s="83"/>
      <c r="W972" s="83"/>
      <c r="X972" s="21"/>
      <c r="Y972" s="83"/>
      <c r="Z972" s="83"/>
      <c r="AA972" s="21"/>
      <c r="AB972" s="83"/>
      <c r="AC972" s="83"/>
      <c r="AD972" s="21"/>
      <c r="AE972" s="83"/>
      <c r="AF972" s="83"/>
      <c r="AG972" s="21"/>
      <c r="AH972" s="83"/>
      <c r="AI972" s="83"/>
      <c r="AJ972" s="21"/>
      <c r="AK972" s="83"/>
      <c r="AL972" s="83"/>
      <c r="AM972" s="21"/>
      <c r="AN972" s="83"/>
      <c r="AO972" s="83"/>
      <c r="AP972" s="21"/>
      <c r="AQ972" s="83"/>
      <c r="AR972" s="83"/>
      <c r="AS972" s="21"/>
      <c r="AT972" s="3"/>
      <c r="AU972" s="3"/>
      <c r="AV972" s="31"/>
      <c r="AW972" s="3"/>
      <c r="AX972" s="129"/>
      <c r="AY972" s="90"/>
      <c r="AZ972" s="6"/>
      <c r="BA972" s="10"/>
      <c r="BB972" s="10"/>
      <c r="BC972" s="6"/>
      <c r="BD972" s="10"/>
      <c r="BE972" s="10"/>
      <c r="BF972" s="122"/>
      <c r="BG972" s="10"/>
      <c r="BH972" s="32"/>
      <c r="BI972" s="129"/>
      <c r="BJ972" s="10"/>
      <c r="BK972" s="32"/>
      <c r="BL972" s="129"/>
      <c r="BM972" s="10"/>
      <c r="BN972" s="32"/>
      <c r="BO972" s="122"/>
      <c r="BP972" s="133"/>
      <c r="BQ972" s="12"/>
      <c r="BR972" s="3"/>
      <c r="BS972" s="3"/>
      <c r="BU972" s="122"/>
      <c r="BV972" s="3"/>
      <c r="BW972" s="31"/>
      <c r="BX972" s="122"/>
      <c r="BY972" s="3"/>
      <c r="CA972" s="122"/>
      <c r="CB972" s="3"/>
      <c r="CD972" s="122"/>
      <c r="CF972" s="32"/>
      <c r="CH972" s="255"/>
      <c r="CI972" s="32"/>
      <c r="CK972" s="434"/>
      <c r="CM972" s="122"/>
      <c r="CN972" s="255"/>
      <c r="CO972" s="255"/>
      <c r="CP972" s="255"/>
      <c r="CQ972" s="739"/>
      <c r="CR972" s="255"/>
      <c r="CS972" s="434"/>
      <c r="CT972" s="255"/>
      <c r="CU972" s="255"/>
      <c r="CV972" s="255"/>
      <c r="CW972" s="10"/>
      <c r="CX972" s="255"/>
      <c r="CY972" s="255"/>
      <c r="CZ972" s="255"/>
      <c r="DA972" s="255"/>
      <c r="DB972" s="255"/>
      <c r="DC972" s="255"/>
      <c r="DD972" s="255"/>
      <c r="DE972" s="255"/>
      <c r="DF972" s="255"/>
      <c r="DG972" s="255"/>
      <c r="DH972" s="255"/>
      <c r="DI972" s="255"/>
      <c r="DJ972" s="255"/>
      <c r="DK972" s="255"/>
      <c r="DL972" s="255"/>
      <c r="DM972" s="255"/>
      <c r="DN972" s="255"/>
      <c r="DO972" s="255"/>
      <c r="DP972" s="255"/>
      <c r="DQ972" s="255"/>
      <c r="DR972" s="255"/>
      <c r="DS972" s="255"/>
      <c r="DT972" s="255"/>
      <c r="DU972" s="255"/>
      <c r="DV972" s="255"/>
      <c r="DW972" s="255"/>
      <c r="DX972" s="255"/>
      <c r="DY972" s="255"/>
      <c r="DZ972" s="255"/>
      <c r="EA972" s="255"/>
      <c r="EB972" s="255"/>
      <c r="EC972" s="255"/>
      <c r="ED972" s="255"/>
      <c r="EE972" s="255"/>
      <c r="EF972" s="255"/>
      <c r="EG972" s="255"/>
      <c r="EH972" s="255"/>
      <c r="EI972" s="255"/>
      <c r="EJ972" s="255"/>
      <c r="EK972" s="255"/>
      <c r="EL972" s="255"/>
      <c r="EM972" s="255"/>
      <c r="EN972" s="255"/>
      <c r="EO972" s="255"/>
      <c r="EP972" s="255"/>
      <c r="EQ972" s="255"/>
      <c r="ER972" s="255"/>
      <c r="ES972" s="255"/>
      <c r="ET972" s="255"/>
      <c r="EU972" s="255"/>
      <c r="EV972" s="255"/>
      <c r="EW972" s="255"/>
      <c r="EX972" s="255"/>
      <c r="EY972" s="255"/>
      <c r="EZ972" s="255"/>
      <c r="FA972" s="255"/>
      <c r="FB972" s="255"/>
      <c r="FC972" s="255"/>
      <c r="FD972" s="255"/>
      <c r="FE972" s="255"/>
      <c r="FF972" s="255"/>
      <c r="FG972" s="255"/>
      <c r="FH972" s="241"/>
      <c r="FI972" s="436"/>
      <c r="FJ972" s="668"/>
      <c r="FK972" s="668"/>
      <c r="FL972" s="668"/>
      <c r="FM972" s="668"/>
      <c r="FN972" s="668"/>
      <c r="FO972" s="668"/>
      <c r="FP972" s="668"/>
      <c r="FQ972" s="668"/>
      <c r="FR972" s="668"/>
      <c r="FS972" s="433"/>
      <c r="FT972" s="433"/>
      <c r="FU972" s="433"/>
      <c r="FV972" s="433"/>
      <c r="FW972" s="433"/>
      <c r="FX972" s="433"/>
      <c r="FY972" s="433"/>
      <c r="FZ972" s="433"/>
      <c r="GA972" s="433"/>
      <c r="GB972" s="433"/>
      <c r="GC972" s="433"/>
      <c r="GD972" s="433"/>
      <c r="GE972" s="433"/>
      <c r="GF972" s="433"/>
      <c r="GG972" s="25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436"/>
      <c r="HJ972" s="65"/>
      <c r="HK972" s="436"/>
      <c r="HL972" s="37"/>
      <c r="HM972" s="65"/>
      <c r="HN972" s="436"/>
      <c r="HO972" s="120"/>
      <c r="HP972" s="3"/>
      <c r="HQ972" s="436"/>
      <c r="HR972" s="8"/>
      <c r="HS972" s="31"/>
      <c r="HT972" s="3"/>
      <c r="HU972" s="3"/>
      <c r="HV972" s="3"/>
      <c r="HX972" s="432"/>
      <c r="HY972" s="27"/>
      <c r="HZ972" s="27"/>
      <c r="IA972" s="27"/>
      <c r="IB972" s="27"/>
      <c r="IC972" s="27"/>
      <c r="ID972" s="27"/>
      <c r="IE972" s="27"/>
      <c r="IF972" s="27"/>
      <c r="IG972" s="432"/>
      <c r="IH972" s="432"/>
      <c r="II972" s="432"/>
      <c r="IJ972" s="432"/>
      <c r="IK972" s="432"/>
      <c r="IL972" s="432"/>
      <c r="IM972" s="432"/>
      <c r="IN972" s="432"/>
      <c r="IO972" s="432"/>
      <c r="IP972" s="432"/>
      <c r="IQ972" s="432"/>
      <c r="IR972" s="432"/>
      <c r="IS972" s="432"/>
      <c r="IT972" s="432"/>
      <c r="IU972" s="432"/>
      <c r="IV972" s="432"/>
      <c r="IW972" s="432"/>
      <c r="IX972" s="432"/>
      <c r="IY972" s="432"/>
      <c r="IZ972" s="432"/>
      <c r="JA972" s="432"/>
      <c r="JB972" s="432"/>
      <c r="JC972" s="432"/>
      <c r="JD972" s="432"/>
      <c r="JE972" s="432"/>
      <c r="JF972" s="432"/>
      <c r="JG972" s="432"/>
      <c r="JH972" s="432"/>
      <c r="JI972" s="432"/>
      <c r="JJ972" s="432"/>
      <c r="JK972" s="432"/>
      <c r="JL972" s="432"/>
      <c r="JM972" s="432"/>
      <c r="JN972" s="432"/>
      <c r="JO972" s="432"/>
      <c r="JP972" s="432"/>
      <c r="JQ972" s="432"/>
      <c r="JR972" s="432"/>
      <c r="JS972" s="432"/>
      <c r="JT972" s="432"/>
      <c r="JU972" s="432"/>
    </row>
    <row r="973" spans="1:281" s="40" customFormat="1" ht="15" hidden="1" customHeight="1" x14ac:dyDescent="0.25">
      <c r="A973" s="432"/>
      <c r="B973" s="31"/>
      <c r="C973" s="31"/>
      <c r="D973" s="3"/>
      <c r="E973" s="31"/>
      <c r="F973" s="3"/>
      <c r="G973" s="122"/>
      <c r="I973" s="31"/>
      <c r="K973" s="9"/>
      <c r="M973" s="3"/>
      <c r="N973" s="41"/>
      <c r="P973" s="31"/>
      <c r="Q973" s="27"/>
      <c r="R973" s="31"/>
      <c r="T973" s="21"/>
      <c r="U973" s="21"/>
      <c r="V973" s="83"/>
      <c r="W973" s="83"/>
      <c r="X973" s="21"/>
      <c r="Y973" s="83"/>
      <c r="Z973" s="83"/>
      <c r="AA973" s="21"/>
      <c r="AB973" s="83"/>
      <c r="AC973" s="83"/>
      <c r="AD973" s="21"/>
      <c r="AE973" s="83"/>
      <c r="AF973" s="83"/>
      <c r="AG973" s="21"/>
      <c r="AH973" s="83"/>
      <c r="AI973" s="83"/>
      <c r="AJ973" s="21"/>
      <c r="AK973" s="83"/>
      <c r="AL973" s="83"/>
      <c r="AM973" s="21"/>
      <c r="AN973" s="83"/>
      <c r="AO973" s="83"/>
      <c r="AP973" s="21"/>
      <c r="AQ973" s="83"/>
      <c r="AR973" s="83"/>
      <c r="AS973" s="21"/>
      <c r="AT973" s="3"/>
      <c r="AU973" s="3"/>
      <c r="AV973" s="31"/>
      <c r="AW973" s="3"/>
      <c r="AX973" s="129"/>
      <c r="AY973" s="90"/>
      <c r="AZ973" s="6"/>
      <c r="BA973" s="10"/>
      <c r="BB973" s="10"/>
      <c r="BC973" s="6"/>
      <c r="BD973" s="10"/>
      <c r="BE973" s="10"/>
      <c r="BF973" s="122"/>
      <c r="BG973" s="10"/>
      <c r="BH973" s="32"/>
      <c r="BI973" s="129"/>
      <c r="BJ973" s="10"/>
      <c r="BK973" s="32"/>
      <c r="BL973" s="129"/>
      <c r="BM973" s="10"/>
      <c r="BN973" s="32"/>
      <c r="BO973" s="122"/>
      <c r="BP973" s="133"/>
      <c r="BQ973" s="12"/>
      <c r="BR973" s="3"/>
      <c r="BS973" s="3"/>
      <c r="BU973" s="122"/>
      <c r="BV973" s="3"/>
      <c r="BW973" s="31"/>
      <c r="BX973" s="122"/>
      <c r="BY973" s="3"/>
      <c r="CA973" s="122"/>
      <c r="CB973" s="3"/>
      <c r="CD973" s="122"/>
      <c r="CF973" s="32"/>
      <c r="CH973" s="255"/>
      <c r="CI973" s="32"/>
      <c r="CK973" s="434"/>
      <c r="CM973" s="122"/>
      <c r="CN973" s="255"/>
      <c r="CO973" s="255"/>
      <c r="CP973" s="255"/>
      <c r="CQ973" s="739"/>
      <c r="CR973" s="255"/>
      <c r="CS973" s="434"/>
      <c r="CT973" s="255"/>
      <c r="CU973" s="255"/>
      <c r="CV973" s="255"/>
      <c r="CW973" s="10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  <c r="DW973" s="255"/>
      <c r="DX973" s="255"/>
      <c r="DY973" s="255"/>
      <c r="DZ973" s="255"/>
      <c r="EA973" s="255"/>
      <c r="EB973" s="255"/>
      <c r="EC973" s="255"/>
      <c r="ED973" s="255"/>
      <c r="EE973" s="255"/>
      <c r="EF973" s="255"/>
      <c r="EG973" s="255"/>
      <c r="EH973" s="255"/>
      <c r="EI973" s="255"/>
      <c r="EJ973" s="255"/>
      <c r="EK973" s="255"/>
      <c r="EL973" s="255"/>
      <c r="EM973" s="255"/>
      <c r="EN973" s="255"/>
      <c r="EO973" s="255"/>
      <c r="EP973" s="255"/>
      <c r="EQ973" s="255"/>
      <c r="ER973" s="255"/>
      <c r="ES973" s="255"/>
      <c r="ET973" s="255"/>
      <c r="EU973" s="255"/>
      <c r="EV973" s="255"/>
      <c r="EW973" s="255"/>
      <c r="EX973" s="255"/>
      <c r="EY973" s="255"/>
      <c r="EZ973" s="255"/>
      <c r="FA973" s="255"/>
      <c r="FB973" s="255"/>
      <c r="FC973" s="255"/>
      <c r="FD973" s="255"/>
      <c r="FE973" s="255"/>
      <c r="FF973" s="255"/>
      <c r="FG973" s="255"/>
      <c r="FH973" s="241"/>
      <c r="FI973" s="436"/>
      <c r="FJ973" s="668"/>
      <c r="FK973" s="668"/>
      <c r="FL973" s="668"/>
      <c r="FM973" s="668"/>
      <c r="FN973" s="668"/>
      <c r="FO973" s="668"/>
      <c r="FP973" s="668"/>
      <c r="FQ973" s="668"/>
      <c r="FR973" s="668"/>
      <c r="FS973" s="433"/>
      <c r="FT973" s="433"/>
      <c r="FU973" s="433"/>
      <c r="FV973" s="433"/>
      <c r="FW973" s="433"/>
      <c r="FX973" s="433"/>
      <c r="FY973" s="433"/>
      <c r="FZ973" s="433"/>
      <c r="GA973" s="433"/>
      <c r="GB973" s="433"/>
      <c r="GC973" s="433"/>
      <c r="GD973" s="433"/>
      <c r="GE973" s="433"/>
      <c r="GF973" s="433"/>
      <c r="GG973" s="255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436"/>
      <c r="HJ973" s="65"/>
      <c r="HK973" s="436"/>
      <c r="HL973" s="37"/>
      <c r="HM973" s="65"/>
      <c r="HN973" s="436"/>
      <c r="HO973" s="120"/>
      <c r="HP973" s="3"/>
      <c r="HQ973" s="436"/>
      <c r="HR973" s="8"/>
      <c r="HS973" s="31"/>
      <c r="HT973" s="3"/>
      <c r="HU973" s="3"/>
      <c r="HV973" s="3"/>
      <c r="HX973" s="432"/>
      <c r="HY973" s="27"/>
      <c r="HZ973" s="27"/>
      <c r="IA973" s="27"/>
      <c r="IB973" s="27"/>
      <c r="IC973" s="27"/>
      <c r="ID973" s="27"/>
      <c r="IE973" s="27"/>
      <c r="IF973" s="27"/>
      <c r="IG973" s="432"/>
      <c r="IH973" s="432"/>
      <c r="II973" s="432"/>
      <c r="IJ973" s="432"/>
      <c r="IK973" s="432"/>
      <c r="IL973" s="432"/>
      <c r="IM973" s="432"/>
      <c r="IN973" s="432"/>
      <c r="IO973" s="432"/>
      <c r="IP973" s="432"/>
      <c r="IQ973" s="432"/>
      <c r="IR973" s="432"/>
      <c r="IS973" s="432"/>
      <c r="IT973" s="432"/>
      <c r="IU973" s="432"/>
      <c r="IV973" s="432"/>
      <c r="IW973" s="432"/>
      <c r="IX973" s="432"/>
      <c r="IY973" s="432"/>
      <c r="IZ973" s="432"/>
      <c r="JA973" s="432"/>
      <c r="JB973" s="432"/>
      <c r="JC973" s="432"/>
      <c r="JD973" s="432"/>
      <c r="JE973" s="432"/>
      <c r="JF973" s="432"/>
      <c r="JG973" s="432"/>
      <c r="JH973" s="432"/>
      <c r="JI973" s="432"/>
      <c r="JJ973" s="432"/>
      <c r="JK973" s="432"/>
      <c r="JL973" s="432"/>
      <c r="JM973" s="432"/>
      <c r="JN973" s="432"/>
      <c r="JO973" s="432"/>
      <c r="JP973" s="432"/>
      <c r="JQ973" s="432"/>
      <c r="JR973" s="432"/>
      <c r="JS973" s="432"/>
      <c r="JT973" s="432"/>
      <c r="JU973" s="432"/>
    </row>
    <row r="974" spans="1:281" s="40" customFormat="1" ht="15" hidden="1" customHeight="1" x14ac:dyDescent="0.25">
      <c r="A974" s="432"/>
      <c r="B974" s="31"/>
      <c r="C974" s="31"/>
      <c r="D974" s="3"/>
      <c r="E974" s="31"/>
      <c r="F974" s="3"/>
      <c r="G974" s="122"/>
      <c r="I974" s="31"/>
      <c r="K974" s="9"/>
      <c r="M974" s="3"/>
      <c r="N974" s="41"/>
      <c r="P974" s="31"/>
      <c r="Q974" s="27"/>
      <c r="R974" s="31"/>
      <c r="T974" s="21"/>
      <c r="U974" s="21"/>
      <c r="V974" s="83"/>
      <c r="W974" s="83"/>
      <c r="X974" s="21"/>
      <c r="Y974" s="83"/>
      <c r="Z974" s="83"/>
      <c r="AA974" s="21"/>
      <c r="AB974" s="83"/>
      <c r="AC974" s="83"/>
      <c r="AD974" s="21"/>
      <c r="AE974" s="83"/>
      <c r="AF974" s="83"/>
      <c r="AG974" s="21"/>
      <c r="AH974" s="83"/>
      <c r="AI974" s="83"/>
      <c r="AJ974" s="21"/>
      <c r="AK974" s="83"/>
      <c r="AL974" s="83"/>
      <c r="AM974" s="21"/>
      <c r="AN974" s="83"/>
      <c r="AO974" s="83"/>
      <c r="AP974" s="21"/>
      <c r="AQ974" s="83"/>
      <c r="AR974" s="83"/>
      <c r="AS974" s="21"/>
      <c r="AT974" s="3"/>
      <c r="AU974" s="3"/>
      <c r="AV974" s="31"/>
      <c r="AW974" s="3"/>
      <c r="AX974" s="129"/>
      <c r="AY974" s="90"/>
      <c r="AZ974" s="6"/>
      <c r="BA974" s="10"/>
      <c r="BB974" s="10"/>
      <c r="BC974" s="6"/>
      <c r="BD974" s="10"/>
      <c r="BE974" s="10"/>
      <c r="BF974" s="122"/>
      <c r="BG974" s="10"/>
      <c r="BH974" s="32"/>
      <c r="BI974" s="129"/>
      <c r="BJ974" s="10"/>
      <c r="BK974" s="32"/>
      <c r="BL974" s="129"/>
      <c r="BM974" s="10"/>
      <c r="BN974" s="32"/>
      <c r="BO974" s="122"/>
      <c r="BP974" s="133"/>
      <c r="BQ974" s="12"/>
      <c r="BR974" s="3"/>
      <c r="BS974" s="3"/>
      <c r="BU974" s="122"/>
      <c r="BV974" s="3"/>
      <c r="BW974" s="31"/>
      <c r="BX974" s="122"/>
      <c r="BY974" s="3"/>
      <c r="CA974" s="122"/>
      <c r="CB974" s="3"/>
      <c r="CD974" s="122"/>
      <c r="CF974" s="32"/>
      <c r="CH974" s="255"/>
      <c r="CI974" s="32"/>
      <c r="CK974" s="434"/>
      <c r="CM974" s="122"/>
      <c r="CN974" s="255"/>
      <c r="CO974" s="255"/>
      <c r="CP974" s="255"/>
      <c r="CQ974" s="739"/>
      <c r="CR974" s="255"/>
      <c r="CS974" s="434"/>
      <c r="CT974" s="255"/>
      <c r="CU974" s="255"/>
      <c r="CV974" s="255"/>
      <c r="CW974" s="10"/>
      <c r="CX974" s="255"/>
      <c r="CY974" s="255"/>
      <c r="CZ974" s="255"/>
      <c r="DA974" s="255"/>
      <c r="DB974" s="255"/>
      <c r="DC974" s="255"/>
      <c r="DD974" s="255"/>
      <c r="DE974" s="255"/>
      <c r="DF974" s="255"/>
      <c r="DG974" s="255"/>
      <c r="DH974" s="255"/>
      <c r="DI974" s="255"/>
      <c r="DJ974" s="255"/>
      <c r="DK974" s="255"/>
      <c r="DL974" s="255"/>
      <c r="DM974" s="255"/>
      <c r="DN974" s="255"/>
      <c r="DO974" s="255"/>
      <c r="DP974" s="255"/>
      <c r="DQ974" s="255"/>
      <c r="DR974" s="255"/>
      <c r="DS974" s="255"/>
      <c r="DT974" s="255"/>
      <c r="DU974" s="255"/>
      <c r="DV974" s="255"/>
      <c r="DW974" s="255"/>
      <c r="DX974" s="255"/>
      <c r="DY974" s="255"/>
      <c r="DZ974" s="255"/>
      <c r="EA974" s="255"/>
      <c r="EB974" s="255"/>
      <c r="EC974" s="255"/>
      <c r="ED974" s="255"/>
      <c r="EE974" s="255"/>
      <c r="EF974" s="255"/>
      <c r="EG974" s="255"/>
      <c r="EH974" s="255"/>
      <c r="EI974" s="255"/>
      <c r="EJ974" s="255"/>
      <c r="EK974" s="255"/>
      <c r="EL974" s="255"/>
      <c r="EM974" s="255"/>
      <c r="EN974" s="255"/>
      <c r="EO974" s="255"/>
      <c r="EP974" s="255"/>
      <c r="EQ974" s="255"/>
      <c r="ER974" s="255"/>
      <c r="ES974" s="255"/>
      <c r="ET974" s="255"/>
      <c r="EU974" s="255"/>
      <c r="EV974" s="255"/>
      <c r="EW974" s="255"/>
      <c r="EX974" s="255"/>
      <c r="EY974" s="255"/>
      <c r="EZ974" s="255"/>
      <c r="FA974" s="255"/>
      <c r="FB974" s="255"/>
      <c r="FC974" s="255"/>
      <c r="FD974" s="255"/>
      <c r="FE974" s="255"/>
      <c r="FF974" s="255"/>
      <c r="FG974" s="255"/>
      <c r="FH974" s="241"/>
      <c r="FI974" s="436"/>
      <c r="FJ974" s="668"/>
      <c r="FK974" s="668"/>
      <c r="FL974" s="668"/>
      <c r="FM974" s="668"/>
      <c r="FN974" s="668"/>
      <c r="FO974" s="668"/>
      <c r="FP974" s="668"/>
      <c r="FQ974" s="668"/>
      <c r="FR974" s="668"/>
      <c r="FS974" s="433"/>
      <c r="FT974" s="433"/>
      <c r="FU974" s="433"/>
      <c r="FV974" s="433"/>
      <c r="FW974" s="433"/>
      <c r="FX974" s="433"/>
      <c r="FY974" s="433"/>
      <c r="FZ974" s="433"/>
      <c r="GA974" s="433"/>
      <c r="GB974" s="433"/>
      <c r="GC974" s="433"/>
      <c r="GD974" s="433"/>
      <c r="GE974" s="433"/>
      <c r="GF974" s="433"/>
      <c r="GG974" s="255"/>
      <c r="GH974" s="65"/>
      <c r="GI974" s="65"/>
      <c r="GJ974" s="65"/>
      <c r="GK974" s="65"/>
      <c r="GL974" s="65"/>
      <c r="GM974" s="65"/>
      <c r="GN974" s="65"/>
      <c r="GO974" s="65"/>
      <c r="GP974" s="65"/>
      <c r="GQ974" s="65"/>
      <c r="GR974" s="65"/>
      <c r="GS974" s="65"/>
      <c r="GT974" s="65"/>
      <c r="GU974" s="65"/>
      <c r="GV974" s="65"/>
      <c r="GW974" s="65"/>
      <c r="GX974" s="65"/>
      <c r="GY974" s="65"/>
      <c r="GZ974" s="65"/>
      <c r="HA974" s="65"/>
      <c r="HB974" s="65"/>
      <c r="HC974" s="65"/>
      <c r="HD974" s="65"/>
      <c r="HE974" s="65"/>
      <c r="HF974" s="65"/>
      <c r="HG974" s="65"/>
      <c r="HH974" s="65"/>
      <c r="HI974" s="436"/>
      <c r="HJ974" s="65"/>
      <c r="HK974" s="436"/>
      <c r="HL974" s="37"/>
      <c r="HM974" s="65"/>
      <c r="HN974" s="436"/>
      <c r="HO974" s="120"/>
      <c r="HP974" s="3"/>
      <c r="HQ974" s="436"/>
      <c r="HR974" s="8"/>
      <c r="HS974" s="31"/>
      <c r="HT974" s="3"/>
      <c r="HU974" s="3"/>
      <c r="HV974" s="3"/>
      <c r="HX974" s="432"/>
      <c r="HY974" s="27"/>
      <c r="HZ974" s="27"/>
      <c r="IA974" s="27"/>
      <c r="IB974" s="27"/>
      <c r="IC974" s="27"/>
      <c r="ID974" s="27"/>
      <c r="IE974" s="27"/>
      <c r="IF974" s="27"/>
      <c r="IG974" s="432"/>
      <c r="IH974" s="432"/>
      <c r="II974" s="432"/>
      <c r="IJ974" s="432"/>
      <c r="IK974" s="432"/>
      <c r="IL974" s="432"/>
      <c r="IM974" s="432"/>
      <c r="IN974" s="432"/>
      <c r="IO974" s="432"/>
      <c r="IP974" s="432"/>
      <c r="IQ974" s="432"/>
      <c r="IR974" s="432"/>
      <c r="IS974" s="432"/>
      <c r="IT974" s="432"/>
      <c r="IU974" s="432"/>
      <c r="IV974" s="432"/>
      <c r="IW974" s="432"/>
      <c r="IX974" s="432"/>
      <c r="IY974" s="432"/>
      <c r="IZ974" s="432"/>
      <c r="JA974" s="432"/>
      <c r="JB974" s="432"/>
      <c r="JC974" s="432"/>
      <c r="JD974" s="432"/>
      <c r="JE974" s="432"/>
      <c r="JF974" s="432"/>
      <c r="JG974" s="432"/>
      <c r="JH974" s="432"/>
      <c r="JI974" s="432"/>
      <c r="JJ974" s="432"/>
      <c r="JK974" s="432"/>
      <c r="JL974" s="432"/>
      <c r="JM974" s="432"/>
      <c r="JN974" s="432"/>
      <c r="JO974" s="432"/>
      <c r="JP974" s="432"/>
      <c r="JQ974" s="432"/>
      <c r="JR974" s="432"/>
      <c r="JS974" s="432"/>
      <c r="JT974" s="432"/>
      <c r="JU974" s="432"/>
    </row>
    <row r="975" spans="1:281" s="40" customFormat="1" ht="15" hidden="1" customHeight="1" x14ac:dyDescent="0.25">
      <c r="A975" s="432"/>
      <c r="B975" s="31"/>
      <c r="C975" s="31"/>
      <c r="D975" s="3"/>
      <c r="E975" s="31"/>
      <c r="F975" s="3"/>
      <c r="G975" s="122"/>
      <c r="I975" s="31"/>
      <c r="K975" s="9"/>
      <c r="M975" s="3"/>
      <c r="N975" s="41"/>
      <c r="P975" s="31"/>
      <c r="Q975" s="27"/>
      <c r="R975" s="31"/>
      <c r="T975" s="21"/>
      <c r="U975" s="21"/>
      <c r="V975" s="83"/>
      <c r="W975" s="83"/>
      <c r="X975" s="21"/>
      <c r="Y975" s="83"/>
      <c r="Z975" s="83"/>
      <c r="AA975" s="21"/>
      <c r="AB975" s="83"/>
      <c r="AC975" s="83"/>
      <c r="AD975" s="21"/>
      <c r="AE975" s="83"/>
      <c r="AF975" s="83"/>
      <c r="AG975" s="21"/>
      <c r="AH975" s="83"/>
      <c r="AI975" s="83"/>
      <c r="AJ975" s="21"/>
      <c r="AK975" s="83"/>
      <c r="AL975" s="83"/>
      <c r="AM975" s="21"/>
      <c r="AN975" s="83"/>
      <c r="AO975" s="83"/>
      <c r="AP975" s="21"/>
      <c r="AQ975" s="83"/>
      <c r="AR975" s="83"/>
      <c r="AS975" s="21"/>
      <c r="AT975" s="3"/>
      <c r="AU975" s="3"/>
      <c r="AV975" s="31"/>
      <c r="AW975" s="3"/>
      <c r="AX975" s="129"/>
      <c r="AY975" s="90"/>
      <c r="AZ975" s="6"/>
      <c r="BA975" s="10"/>
      <c r="BB975" s="10"/>
      <c r="BC975" s="6"/>
      <c r="BD975" s="10"/>
      <c r="BE975" s="10"/>
      <c r="BF975" s="122"/>
      <c r="BG975" s="10"/>
      <c r="BH975" s="32"/>
      <c r="BI975" s="129"/>
      <c r="BJ975" s="10"/>
      <c r="BK975" s="32"/>
      <c r="BL975" s="129"/>
      <c r="BM975" s="10"/>
      <c r="BN975" s="32"/>
      <c r="BO975" s="122"/>
      <c r="BP975" s="133"/>
      <c r="BQ975" s="12"/>
      <c r="BR975" s="3"/>
      <c r="BS975" s="3"/>
      <c r="BU975" s="122"/>
      <c r="BV975" s="3"/>
      <c r="BW975" s="31"/>
      <c r="BX975" s="122"/>
      <c r="BY975" s="3"/>
      <c r="CA975" s="122"/>
      <c r="CB975" s="3"/>
      <c r="CD975" s="122"/>
      <c r="CF975" s="32"/>
      <c r="CH975" s="255"/>
      <c r="CI975" s="32"/>
      <c r="CK975" s="434"/>
      <c r="CM975" s="122"/>
      <c r="CN975" s="255"/>
      <c r="CO975" s="255"/>
      <c r="CP975" s="255"/>
      <c r="CQ975" s="739"/>
      <c r="CR975" s="255"/>
      <c r="CS975" s="434"/>
      <c r="CT975" s="255"/>
      <c r="CU975" s="255"/>
      <c r="CV975" s="255"/>
      <c r="CW975" s="10"/>
      <c r="CX975" s="255"/>
      <c r="CY975" s="255"/>
      <c r="CZ975" s="255"/>
      <c r="DA975" s="255"/>
      <c r="DB975" s="255"/>
      <c r="DC975" s="255"/>
      <c r="DD975" s="255"/>
      <c r="DE975" s="255"/>
      <c r="DF975" s="255"/>
      <c r="DG975" s="255"/>
      <c r="DH975" s="255"/>
      <c r="DI975" s="255"/>
      <c r="DJ975" s="255"/>
      <c r="DK975" s="255"/>
      <c r="DL975" s="255"/>
      <c r="DM975" s="255"/>
      <c r="DN975" s="255"/>
      <c r="DO975" s="255"/>
      <c r="DP975" s="255"/>
      <c r="DQ975" s="255"/>
      <c r="DR975" s="255"/>
      <c r="DS975" s="255"/>
      <c r="DT975" s="255"/>
      <c r="DU975" s="255"/>
      <c r="DV975" s="255"/>
      <c r="DW975" s="255"/>
      <c r="DX975" s="255"/>
      <c r="DY975" s="255"/>
      <c r="DZ975" s="255"/>
      <c r="EA975" s="255"/>
      <c r="EB975" s="255"/>
      <c r="EC975" s="255"/>
      <c r="ED975" s="255"/>
      <c r="EE975" s="255"/>
      <c r="EF975" s="255"/>
      <c r="EG975" s="255"/>
      <c r="EH975" s="255"/>
      <c r="EI975" s="255"/>
      <c r="EJ975" s="255"/>
      <c r="EK975" s="255"/>
      <c r="EL975" s="255"/>
      <c r="EM975" s="255"/>
      <c r="EN975" s="255"/>
      <c r="EO975" s="255"/>
      <c r="EP975" s="255"/>
      <c r="EQ975" s="255"/>
      <c r="ER975" s="255"/>
      <c r="ES975" s="255"/>
      <c r="ET975" s="255"/>
      <c r="EU975" s="255"/>
      <c r="EV975" s="255"/>
      <c r="EW975" s="255"/>
      <c r="EX975" s="255"/>
      <c r="EY975" s="255"/>
      <c r="EZ975" s="255"/>
      <c r="FA975" s="255"/>
      <c r="FB975" s="255"/>
      <c r="FC975" s="255"/>
      <c r="FD975" s="255"/>
      <c r="FE975" s="255"/>
      <c r="FF975" s="255"/>
      <c r="FG975" s="255"/>
      <c r="FH975" s="241"/>
      <c r="FI975" s="436"/>
      <c r="FJ975" s="668"/>
      <c r="FK975" s="668"/>
      <c r="FL975" s="668"/>
      <c r="FM975" s="668"/>
      <c r="FN975" s="668"/>
      <c r="FO975" s="668"/>
      <c r="FP975" s="668"/>
      <c r="FQ975" s="668"/>
      <c r="FR975" s="668"/>
      <c r="FS975" s="433"/>
      <c r="FT975" s="433"/>
      <c r="FU975" s="433"/>
      <c r="FV975" s="433"/>
      <c r="FW975" s="433"/>
      <c r="FX975" s="433"/>
      <c r="FY975" s="433"/>
      <c r="FZ975" s="433"/>
      <c r="GA975" s="433"/>
      <c r="GB975" s="433"/>
      <c r="GC975" s="433"/>
      <c r="GD975" s="433"/>
      <c r="GE975" s="433"/>
      <c r="GF975" s="433"/>
      <c r="GG975" s="255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436"/>
      <c r="HJ975" s="65"/>
      <c r="HK975" s="436"/>
      <c r="HL975" s="37"/>
      <c r="HM975" s="65"/>
      <c r="HN975" s="436"/>
      <c r="HO975" s="120"/>
      <c r="HP975" s="3"/>
      <c r="HQ975" s="436"/>
      <c r="HR975" s="8"/>
      <c r="HS975" s="31"/>
      <c r="HT975" s="3"/>
      <c r="HU975" s="3"/>
      <c r="HV975" s="3"/>
      <c r="HX975" s="432"/>
      <c r="HY975" s="27"/>
      <c r="HZ975" s="27"/>
      <c r="IA975" s="27"/>
      <c r="IB975" s="27"/>
      <c r="IC975" s="27"/>
      <c r="ID975" s="27"/>
      <c r="IE975" s="27"/>
      <c r="IF975" s="27"/>
      <c r="IG975" s="432"/>
      <c r="IH975" s="432"/>
      <c r="II975" s="432"/>
      <c r="IJ975" s="432"/>
      <c r="IK975" s="432"/>
      <c r="IL975" s="432"/>
      <c r="IM975" s="432"/>
      <c r="IN975" s="432"/>
      <c r="IO975" s="432"/>
      <c r="IP975" s="432"/>
      <c r="IQ975" s="432"/>
      <c r="IR975" s="432"/>
      <c r="IS975" s="432"/>
      <c r="IT975" s="432"/>
      <c r="IU975" s="432"/>
      <c r="IV975" s="432"/>
      <c r="IW975" s="432"/>
      <c r="IX975" s="432"/>
      <c r="IY975" s="432"/>
      <c r="IZ975" s="432"/>
      <c r="JA975" s="432"/>
      <c r="JB975" s="432"/>
      <c r="JC975" s="432"/>
      <c r="JD975" s="432"/>
      <c r="JE975" s="432"/>
      <c r="JF975" s="432"/>
      <c r="JG975" s="432"/>
      <c r="JH975" s="432"/>
      <c r="JI975" s="432"/>
      <c r="JJ975" s="432"/>
      <c r="JK975" s="432"/>
      <c r="JL975" s="432"/>
      <c r="JM975" s="432"/>
      <c r="JN975" s="432"/>
      <c r="JO975" s="432"/>
      <c r="JP975" s="432"/>
      <c r="JQ975" s="432"/>
      <c r="JR975" s="432"/>
      <c r="JS975" s="432"/>
      <c r="JT975" s="432"/>
      <c r="JU975" s="432"/>
    </row>
    <row r="976" spans="1:281" s="40" customFormat="1" ht="15" hidden="1" customHeight="1" x14ac:dyDescent="0.25">
      <c r="A976" s="432"/>
      <c r="B976" s="31"/>
      <c r="C976" s="31"/>
      <c r="D976" s="3"/>
      <c r="E976" s="31"/>
      <c r="F976" s="3"/>
      <c r="G976" s="122"/>
      <c r="I976" s="31"/>
      <c r="K976" s="9"/>
      <c r="M976" s="3"/>
      <c r="N976" s="41"/>
      <c r="P976" s="31"/>
      <c r="Q976" s="27"/>
      <c r="R976" s="31"/>
      <c r="T976" s="21"/>
      <c r="U976" s="21"/>
      <c r="V976" s="83"/>
      <c r="W976" s="83"/>
      <c r="X976" s="21"/>
      <c r="Y976" s="83"/>
      <c r="Z976" s="83"/>
      <c r="AA976" s="21"/>
      <c r="AB976" s="83"/>
      <c r="AC976" s="83"/>
      <c r="AD976" s="21"/>
      <c r="AE976" s="83"/>
      <c r="AF976" s="83"/>
      <c r="AG976" s="21"/>
      <c r="AH976" s="83"/>
      <c r="AI976" s="83"/>
      <c r="AJ976" s="21"/>
      <c r="AK976" s="83"/>
      <c r="AL976" s="83"/>
      <c r="AM976" s="21"/>
      <c r="AN976" s="83"/>
      <c r="AO976" s="83"/>
      <c r="AP976" s="21"/>
      <c r="AQ976" s="83"/>
      <c r="AR976" s="83"/>
      <c r="AS976" s="21"/>
      <c r="AT976" s="3"/>
      <c r="AU976" s="3"/>
      <c r="AV976" s="31"/>
      <c r="AW976" s="3"/>
      <c r="AX976" s="129"/>
      <c r="AY976" s="90"/>
      <c r="AZ976" s="6"/>
      <c r="BA976" s="10"/>
      <c r="BB976" s="10"/>
      <c r="BC976" s="6"/>
      <c r="BD976" s="10"/>
      <c r="BE976" s="10"/>
      <c r="BF976" s="122"/>
      <c r="BG976" s="10"/>
      <c r="BH976" s="32"/>
      <c r="BI976" s="129"/>
      <c r="BJ976" s="10"/>
      <c r="BK976" s="32"/>
      <c r="BL976" s="129"/>
      <c r="BM976" s="10"/>
      <c r="BN976" s="32"/>
      <c r="BO976" s="122"/>
      <c r="BP976" s="133"/>
      <c r="BQ976" s="12"/>
      <c r="BR976" s="3"/>
      <c r="BS976" s="3"/>
      <c r="BU976" s="122"/>
      <c r="BV976" s="3"/>
      <c r="BW976" s="31"/>
      <c r="BX976" s="122"/>
      <c r="BY976" s="3"/>
      <c r="CA976" s="122"/>
      <c r="CB976" s="3"/>
      <c r="CD976" s="122"/>
      <c r="CF976" s="32"/>
      <c r="CH976" s="255"/>
      <c r="CI976" s="32"/>
      <c r="CK976" s="434"/>
      <c r="CM976" s="122"/>
      <c r="CN976" s="255"/>
      <c r="CO976" s="255"/>
      <c r="CP976" s="255"/>
      <c r="CQ976" s="739"/>
      <c r="CR976" s="255"/>
      <c r="CS976" s="434"/>
      <c r="CT976" s="255"/>
      <c r="CU976" s="255"/>
      <c r="CV976" s="255"/>
      <c r="CW976" s="10"/>
      <c r="CX976" s="255"/>
      <c r="CY976" s="255"/>
      <c r="CZ976" s="255"/>
      <c r="DA976" s="255"/>
      <c r="DB976" s="255"/>
      <c r="DC976" s="255"/>
      <c r="DD976" s="255"/>
      <c r="DE976" s="255"/>
      <c r="DF976" s="255"/>
      <c r="DG976" s="255"/>
      <c r="DH976" s="255"/>
      <c r="DI976" s="255"/>
      <c r="DJ976" s="255"/>
      <c r="DK976" s="255"/>
      <c r="DL976" s="255"/>
      <c r="DM976" s="255"/>
      <c r="DN976" s="255"/>
      <c r="DO976" s="255"/>
      <c r="DP976" s="255"/>
      <c r="DQ976" s="255"/>
      <c r="DR976" s="255"/>
      <c r="DS976" s="255"/>
      <c r="DT976" s="255"/>
      <c r="DU976" s="255"/>
      <c r="DV976" s="255"/>
      <c r="DW976" s="255"/>
      <c r="DX976" s="255"/>
      <c r="DY976" s="255"/>
      <c r="DZ976" s="255"/>
      <c r="EA976" s="255"/>
      <c r="EB976" s="255"/>
      <c r="EC976" s="255"/>
      <c r="ED976" s="255"/>
      <c r="EE976" s="255"/>
      <c r="EF976" s="255"/>
      <c r="EG976" s="255"/>
      <c r="EH976" s="255"/>
      <c r="EI976" s="255"/>
      <c r="EJ976" s="255"/>
      <c r="EK976" s="255"/>
      <c r="EL976" s="255"/>
      <c r="EM976" s="255"/>
      <c r="EN976" s="255"/>
      <c r="EO976" s="255"/>
      <c r="EP976" s="255"/>
      <c r="EQ976" s="255"/>
      <c r="ER976" s="255"/>
      <c r="ES976" s="255"/>
      <c r="ET976" s="255"/>
      <c r="EU976" s="255"/>
      <c r="EV976" s="255"/>
      <c r="EW976" s="255"/>
      <c r="EX976" s="255"/>
      <c r="EY976" s="255"/>
      <c r="EZ976" s="255"/>
      <c r="FA976" s="255"/>
      <c r="FB976" s="255"/>
      <c r="FC976" s="255"/>
      <c r="FD976" s="255"/>
      <c r="FE976" s="255"/>
      <c r="FF976" s="255"/>
      <c r="FG976" s="255"/>
      <c r="FH976" s="241"/>
      <c r="FI976" s="436"/>
      <c r="FJ976" s="668"/>
      <c r="FK976" s="668"/>
      <c r="FL976" s="668"/>
      <c r="FM976" s="668"/>
      <c r="FN976" s="668"/>
      <c r="FO976" s="668"/>
      <c r="FP976" s="668"/>
      <c r="FQ976" s="668"/>
      <c r="FR976" s="668"/>
      <c r="FS976" s="433"/>
      <c r="FT976" s="433"/>
      <c r="FU976" s="433"/>
      <c r="FV976" s="433"/>
      <c r="FW976" s="433"/>
      <c r="FX976" s="433"/>
      <c r="FY976" s="433"/>
      <c r="FZ976" s="433"/>
      <c r="GA976" s="433"/>
      <c r="GB976" s="433"/>
      <c r="GC976" s="433"/>
      <c r="GD976" s="433"/>
      <c r="GE976" s="433"/>
      <c r="GF976" s="433"/>
      <c r="GG976" s="255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436"/>
      <c r="HJ976" s="65"/>
      <c r="HK976" s="436"/>
      <c r="HL976" s="37"/>
      <c r="HM976" s="65"/>
      <c r="HN976" s="436"/>
      <c r="HO976" s="120"/>
      <c r="HP976" s="3"/>
      <c r="HQ976" s="436"/>
      <c r="HR976" s="8"/>
      <c r="HS976" s="31"/>
      <c r="HT976" s="3"/>
      <c r="HU976" s="3"/>
      <c r="HV976" s="3"/>
      <c r="HX976" s="432"/>
      <c r="HY976" s="27"/>
      <c r="HZ976" s="27"/>
      <c r="IA976" s="27"/>
      <c r="IB976" s="27"/>
      <c r="IC976" s="27"/>
      <c r="ID976" s="27"/>
      <c r="IE976" s="27"/>
      <c r="IF976" s="27"/>
      <c r="IG976" s="432"/>
      <c r="IH976" s="432"/>
      <c r="II976" s="432"/>
      <c r="IJ976" s="432"/>
      <c r="IK976" s="432"/>
      <c r="IL976" s="432"/>
      <c r="IM976" s="432"/>
      <c r="IN976" s="432"/>
      <c r="IO976" s="432"/>
      <c r="IP976" s="432"/>
      <c r="IQ976" s="432"/>
      <c r="IR976" s="432"/>
      <c r="IS976" s="432"/>
      <c r="IT976" s="432"/>
      <c r="IU976" s="432"/>
      <c r="IV976" s="432"/>
      <c r="IW976" s="432"/>
      <c r="IX976" s="432"/>
      <c r="IY976" s="432"/>
      <c r="IZ976" s="432"/>
      <c r="JA976" s="432"/>
      <c r="JB976" s="432"/>
      <c r="JC976" s="432"/>
      <c r="JD976" s="432"/>
      <c r="JE976" s="432"/>
      <c r="JF976" s="432"/>
      <c r="JG976" s="432"/>
      <c r="JH976" s="432"/>
      <c r="JI976" s="432"/>
      <c r="JJ976" s="432"/>
      <c r="JK976" s="432"/>
      <c r="JL976" s="432"/>
      <c r="JM976" s="432"/>
      <c r="JN976" s="432"/>
      <c r="JO976" s="432"/>
      <c r="JP976" s="432"/>
      <c r="JQ976" s="432"/>
      <c r="JR976" s="432"/>
      <c r="JS976" s="432"/>
      <c r="JT976" s="432"/>
      <c r="JU976" s="432"/>
    </row>
    <row r="977" spans="1:281" s="40" customFormat="1" ht="15" hidden="1" customHeight="1" x14ac:dyDescent="0.25">
      <c r="A977" s="432"/>
      <c r="B977" s="31"/>
      <c r="C977" s="31"/>
      <c r="D977" s="3"/>
      <c r="E977" s="31"/>
      <c r="F977" s="3"/>
      <c r="G977" s="122"/>
      <c r="I977" s="31"/>
      <c r="K977" s="9"/>
      <c r="M977" s="3"/>
      <c r="N977" s="41"/>
      <c r="P977" s="31"/>
      <c r="Q977" s="27"/>
      <c r="R977" s="31"/>
      <c r="T977" s="21"/>
      <c r="U977" s="21"/>
      <c r="V977" s="83"/>
      <c r="W977" s="83"/>
      <c r="X977" s="21"/>
      <c r="Y977" s="83"/>
      <c r="Z977" s="83"/>
      <c r="AA977" s="21"/>
      <c r="AB977" s="83"/>
      <c r="AC977" s="83"/>
      <c r="AD977" s="21"/>
      <c r="AE977" s="83"/>
      <c r="AF977" s="83"/>
      <c r="AG977" s="21"/>
      <c r="AH977" s="83"/>
      <c r="AI977" s="83"/>
      <c r="AJ977" s="21"/>
      <c r="AK977" s="83"/>
      <c r="AL977" s="83"/>
      <c r="AM977" s="21"/>
      <c r="AN977" s="83"/>
      <c r="AO977" s="83"/>
      <c r="AP977" s="21"/>
      <c r="AQ977" s="83"/>
      <c r="AR977" s="83"/>
      <c r="AS977" s="21"/>
      <c r="AT977" s="3"/>
      <c r="AU977" s="3"/>
      <c r="AV977" s="31"/>
      <c r="AW977" s="3"/>
      <c r="AX977" s="129"/>
      <c r="AY977" s="90"/>
      <c r="AZ977" s="6"/>
      <c r="BA977" s="10"/>
      <c r="BB977" s="10"/>
      <c r="BC977" s="6"/>
      <c r="BD977" s="10"/>
      <c r="BE977" s="10"/>
      <c r="BF977" s="122"/>
      <c r="BG977" s="10"/>
      <c r="BH977" s="32"/>
      <c r="BI977" s="129"/>
      <c r="BJ977" s="10"/>
      <c r="BK977" s="32"/>
      <c r="BL977" s="129"/>
      <c r="BM977" s="10"/>
      <c r="BN977" s="32"/>
      <c r="BO977" s="122"/>
      <c r="BP977" s="133"/>
      <c r="BQ977" s="12"/>
      <c r="BR977" s="3"/>
      <c r="BS977" s="3"/>
      <c r="BU977" s="122"/>
      <c r="BV977" s="3"/>
      <c r="BW977" s="31"/>
      <c r="BX977" s="122"/>
      <c r="BY977" s="3"/>
      <c r="CA977" s="122"/>
      <c r="CB977" s="3"/>
      <c r="CD977" s="122"/>
      <c r="CF977" s="32"/>
      <c r="CH977" s="255"/>
      <c r="CI977" s="32"/>
      <c r="CK977" s="434"/>
      <c r="CM977" s="122"/>
      <c r="CN977" s="255"/>
      <c r="CO977" s="255"/>
      <c r="CP977" s="255"/>
      <c r="CQ977" s="739"/>
      <c r="CR977" s="255"/>
      <c r="CS977" s="434"/>
      <c r="CT977" s="255"/>
      <c r="CU977" s="255"/>
      <c r="CV977" s="255"/>
      <c r="CW977" s="10"/>
      <c r="CX977" s="255"/>
      <c r="CY977" s="255"/>
      <c r="CZ977" s="255"/>
      <c r="DA977" s="255"/>
      <c r="DB977" s="255"/>
      <c r="DC977" s="255"/>
      <c r="DD977" s="255"/>
      <c r="DE977" s="255"/>
      <c r="DF977" s="255"/>
      <c r="DG977" s="255"/>
      <c r="DH977" s="255"/>
      <c r="DI977" s="255"/>
      <c r="DJ977" s="255"/>
      <c r="DK977" s="255"/>
      <c r="DL977" s="255"/>
      <c r="DM977" s="255"/>
      <c r="DN977" s="255"/>
      <c r="DO977" s="255"/>
      <c r="DP977" s="255"/>
      <c r="DQ977" s="255"/>
      <c r="DR977" s="255"/>
      <c r="DS977" s="255"/>
      <c r="DT977" s="255"/>
      <c r="DU977" s="255"/>
      <c r="DV977" s="255"/>
      <c r="DW977" s="255"/>
      <c r="DX977" s="255"/>
      <c r="DY977" s="255"/>
      <c r="DZ977" s="255"/>
      <c r="EA977" s="255"/>
      <c r="EB977" s="255"/>
      <c r="EC977" s="255"/>
      <c r="ED977" s="255"/>
      <c r="EE977" s="255"/>
      <c r="EF977" s="255"/>
      <c r="EG977" s="255"/>
      <c r="EH977" s="255"/>
      <c r="EI977" s="255"/>
      <c r="EJ977" s="255"/>
      <c r="EK977" s="255"/>
      <c r="EL977" s="255"/>
      <c r="EM977" s="255"/>
      <c r="EN977" s="255"/>
      <c r="EO977" s="255"/>
      <c r="EP977" s="255"/>
      <c r="EQ977" s="255"/>
      <c r="ER977" s="255"/>
      <c r="ES977" s="255"/>
      <c r="ET977" s="255"/>
      <c r="EU977" s="255"/>
      <c r="EV977" s="255"/>
      <c r="EW977" s="255"/>
      <c r="EX977" s="255"/>
      <c r="EY977" s="255"/>
      <c r="EZ977" s="255"/>
      <c r="FA977" s="255"/>
      <c r="FB977" s="255"/>
      <c r="FC977" s="255"/>
      <c r="FD977" s="255"/>
      <c r="FE977" s="255"/>
      <c r="FF977" s="255"/>
      <c r="FG977" s="255"/>
      <c r="FH977" s="241"/>
      <c r="FI977" s="436"/>
      <c r="FJ977" s="668"/>
      <c r="FK977" s="668"/>
      <c r="FL977" s="668"/>
      <c r="FM977" s="668"/>
      <c r="FN977" s="668"/>
      <c r="FO977" s="668"/>
      <c r="FP977" s="668"/>
      <c r="FQ977" s="668"/>
      <c r="FR977" s="668"/>
      <c r="FS977" s="433"/>
      <c r="FT977" s="433"/>
      <c r="FU977" s="433"/>
      <c r="FV977" s="433"/>
      <c r="FW977" s="433"/>
      <c r="FX977" s="433"/>
      <c r="FY977" s="433"/>
      <c r="FZ977" s="433"/>
      <c r="GA977" s="433"/>
      <c r="GB977" s="433"/>
      <c r="GC977" s="433"/>
      <c r="GD977" s="433"/>
      <c r="GE977" s="433"/>
      <c r="GF977" s="433"/>
      <c r="GG977" s="255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436"/>
      <c r="HJ977" s="65"/>
      <c r="HK977" s="436"/>
      <c r="HL977" s="37"/>
      <c r="HM977" s="65"/>
      <c r="HN977" s="436"/>
      <c r="HO977" s="120"/>
      <c r="HP977" s="3"/>
      <c r="HQ977" s="436"/>
      <c r="HR977" s="8"/>
      <c r="HS977" s="31"/>
      <c r="HT977" s="3"/>
      <c r="HU977" s="3"/>
      <c r="HV977" s="3"/>
      <c r="HX977" s="432"/>
      <c r="HY977" s="27"/>
      <c r="HZ977" s="27"/>
      <c r="IA977" s="27"/>
      <c r="IB977" s="27"/>
      <c r="IC977" s="27"/>
      <c r="ID977" s="27"/>
      <c r="IE977" s="27"/>
      <c r="IF977" s="27"/>
      <c r="IG977" s="432"/>
      <c r="IH977" s="432"/>
      <c r="II977" s="432"/>
      <c r="IJ977" s="432"/>
      <c r="IK977" s="432"/>
      <c r="IL977" s="432"/>
      <c r="IM977" s="432"/>
      <c r="IN977" s="432"/>
      <c r="IO977" s="432"/>
      <c r="IP977" s="432"/>
      <c r="IQ977" s="432"/>
      <c r="IR977" s="432"/>
      <c r="IS977" s="432"/>
      <c r="IT977" s="432"/>
      <c r="IU977" s="432"/>
      <c r="IV977" s="432"/>
      <c r="IW977" s="432"/>
      <c r="IX977" s="432"/>
      <c r="IY977" s="432"/>
      <c r="IZ977" s="432"/>
      <c r="JA977" s="432"/>
      <c r="JB977" s="432"/>
      <c r="JC977" s="432"/>
      <c r="JD977" s="432"/>
      <c r="JE977" s="432"/>
      <c r="JF977" s="432"/>
      <c r="JG977" s="432"/>
      <c r="JH977" s="432"/>
      <c r="JI977" s="432"/>
      <c r="JJ977" s="432"/>
      <c r="JK977" s="432"/>
      <c r="JL977" s="432"/>
      <c r="JM977" s="432"/>
      <c r="JN977" s="432"/>
      <c r="JO977" s="432"/>
      <c r="JP977" s="432"/>
      <c r="JQ977" s="432"/>
      <c r="JR977" s="432"/>
      <c r="JS977" s="432"/>
      <c r="JT977" s="432"/>
      <c r="JU977" s="432"/>
    </row>
    <row r="978" spans="1:281" s="40" customFormat="1" ht="15" hidden="1" customHeight="1" x14ac:dyDescent="0.25">
      <c r="A978" s="432"/>
      <c r="B978" s="31"/>
      <c r="C978" s="31"/>
      <c r="D978" s="3"/>
      <c r="E978" s="31"/>
      <c r="F978" s="3"/>
      <c r="G978" s="122"/>
      <c r="I978" s="31"/>
      <c r="K978" s="9"/>
      <c r="M978" s="3"/>
      <c r="N978" s="41"/>
      <c r="P978" s="31"/>
      <c r="Q978" s="27"/>
      <c r="R978" s="31"/>
      <c r="T978" s="21"/>
      <c r="U978" s="21"/>
      <c r="V978" s="83"/>
      <c r="W978" s="83"/>
      <c r="X978" s="21"/>
      <c r="Y978" s="83"/>
      <c r="Z978" s="83"/>
      <c r="AA978" s="21"/>
      <c r="AB978" s="83"/>
      <c r="AC978" s="83"/>
      <c r="AD978" s="21"/>
      <c r="AE978" s="83"/>
      <c r="AF978" s="83"/>
      <c r="AG978" s="21"/>
      <c r="AH978" s="83"/>
      <c r="AI978" s="83"/>
      <c r="AJ978" s="21"/>
      <c r="AK978" s="83"/>
      <c r="AL978" s="83"/>
      <c r="AM978" s="21"/>
      <c r="AN978" s="83"/>
      <c r="AO978" s="83"/>
      <c r="AP978" s="21"/>
      <c r="AQ978" s="83"/>
      <c r="AR978" s="83"/>
      <c r="AS978" s="21"/>
      <c r="AT978" s="3"/>
      <c r="AU978" s="3"/>
      <c r="AV978" s="31"/>
      <c r="AW978" s="3"/>
      <c r="AX978" s="129"/>
      <c r="AY978" s="90"/>
      <c r="AZ978" s="6"/>
      <c r="BA978" s="10"/>
      <c r="BB978" s="10"/>
      <c r="BC978" s="6"/>
      <c r="BD978" s="10"/>
      <c r="BE978" s="10"/>
      <c r="BF978" s="122"/>
      <c r="BG978" s="10"/>
      <c r="BH978" s="32"/>
      <c r="BI978" s="129"/>
      <c r="BJ978" s="10"/>
      <c r="BK978" s="32"/>
      <c r="BL978" s="129"/>
      <c r="BM978" s="10"/>
      <c r="BN978" s="32"/>
      <c r="BO978" s="122"/>
      <c r="BP978" s="133"/>
      <c r="BQ978" s="12"/>
      <c r="BR978" s="3"/>
      <c r="BS978" s="3"/>
      <c r="BU978" s="122"/>
      <c r="BV978" s="3"/>
      <c r="BW978" s="31"/>
      <c r="BX978" s="122"/>
      <c r="BY978" s="3"/>
      <c r="CA978" s="122"/>
      <c r="CB978" s="3"/>
      <c r="CD978" s="122"/>
      <c r="CF978" s="32"/>
      <c r="CH978" s="255"/>
      <c r="CI978" s="32"/>
      <c r="CK978" s="434"/>
      <c r="CM978" s="122"/>
      <c r="CN978" s="255"/>
      <c r="CO978" s="255"/>
      <c r="CP978" s="255"/>
      <c r="CQ978" s="739"/>
      <c r="CR978" s="255"/>
      <c r="CS978" s="434"/>
      <c r="CT978" s="255"/>
      <c r="CU978" s="255"/>
      <c r="CV978" s="255"/>
      <c r="CW978" s="10"/>
      <c r="CX978" s="255"/>
      <c r="CY978" s="255"/>
      <c r="CZ978" s="255"/>
      <c r="DA978" s="255"/>
      <c r="DB978" s="255"/>
      <c r="DC978" s="255"/>
      <c r="DD978" s="255"/>
      <c r="DE978" s="255"/>
      <c r="DF978" s="255"/>
      <c r="DG978" s="255"/>
      <c r="DH978" s="255"/>
      <c r="DI978" s="255"/>
      <c r="DJ978" s="255"/>
      <c r="DK978" s="255"/>
      <c r="DL978" s="255"/>
      <c r="DM978" s="255"/>
      <c r="DN978" s="255"/>
      <c r="DO978" s="255"/>
      <c r="DP978" s="255"/>
      <c r="DQ978" s="255"/>
      <c r="DR978" s="255"/>
      <c r="DS978" s="255"/>
      <c r="DT978" s="255"/>
      <c r="DU978" s="255"/>
      <c r="DV978" s="255"/>
      <c r="DW978" s="255"/>
      <c r="DX978" s="255"/>
      <c r="DY978" s="255"/>
      <c r="DZ978" s="255"/>
      <c r="EA978" s="255"/>
      <c r="EB978" s="255"/>
      <c r="EC978" s="255"/>
      <c r="ED978" s="255"/>
      <c r="EE978" s="255"/>
      <c r="EF978" s="255"/>
      <c r="EG978" s="255"/>
      <c r="EH978" s="255"/>
      <c r="EI978" s="255"/>
      <c r="EJ978" s="255"/>
      <c r="EK978" s="255"/>
      <c r="EL978" s="255"/>
      <c r="EM978" s="255"/>
      <c r="EN978" s="255"/>
      <c r="EO978" s="255"/>
      <c r="EP978" s="255"/>
      <c r="EQ978" s="255"/>
      <c r="ER978" s="255"/>
      <c r="ES978" s="255"/>
      <c r="ET978" s="255"/>
      <c r="EU978" s="255"/>
      <c r="EV978" s="255"/>
      <c r="EW978" s="255"/>
      <c r="EX978" s="255"/>
      <c r="EY978" s="255"/>
      <c r="EZ978" s="255"/>
      <c r="FA978" s="255"/>
      <c r="FB978" s="255"/>
      <c r="FC978" s="255"/>
      <c r="FD978" s="255"/>
      <c r="FE978" s="255"/>
      <c r="FF978" s="255"/>
      <c r="FG978" s="255"/>
      <c r="FH978" s="241"/>
      <c r="FI978" s="436"/>
      <c r="FJ978" s="668"/>
      <c r="FK978" s="668"/>
      <c r="FL978" s="668"/>
      <c r="FM978" s="668"/>
      <c r="FN978" s="668"/>
      <c r="FO978" s="668"/>
      <c r="FP978" s="668"/>
      <c r="FQ978" s="668"/>
      <c r="FR978" s="668"/>
      <c r="FS978" s="433"/>
      <c r="FT978" s="433"/>
      <c r="FU978" s="433"/>
      <c r="FV978" s="433"/>
      <c r="FW978" s="433"/>
      <c r="FX978" s="433"/>
      <c r="FY978" s="433"/>
      <c r="FZ978" s="433"/>
      <c r="GA978" s="433"/>
      <c r="GB978" s="433"/>
      <c r="GC978" s="433"/>
      <c r="GD978" s="433"/>
      <c r="GE978" s="433"/>
      <c r="GF978" s="433"/>
      <c r="GG978" s="255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436"/>
      <c r="HJ978" s="65"/>
      <c r="HK978" s="436"/>
      <c r="HL978" s="37"/>
      <c r="HM978" s="65"/>
      <c r="HN978" s="436"/>
      <c r="HO978" s="120"/>
      <c r="HP978" s="3"/>
      <c r="HQ978" s="436"/>
      <c r="HR978" s="8"/>
      <c r="HS978" s="31"/>
      <c r="HT978" s="3"/>
      <c r="HU978" s="3"/>
      <c r="HV978" s="3"/>
      <c r="HX978" s="432"/>
      <c r="HY978" s="27"/>
      <c r="HZ978" s="27"/>
      <c r="IA978" s="27"/>
      <c r="IB978" s="27"/>
      <c r="IC978" s="27"/>
      <c r="ID978" s="27"/>
      <c r="IE978" s="27"/>
      <c r="IF978" s="27"/>
      <c r="IG978" s="432"/>
      <c r="IH978" s="432"/>
      <c r="II978" s="432"/>
      <c r="IJ978" s="432"/>
      <c r="IK978" s="432"/>
      <c r="IL978" s="432"/>
      <c r="IM978" s="432"/>
      <c r="IN978" s="432"/>
      <c r="IO978" s="432"/>
      <c r="IP978" s="432"/>
      <c r="IQ978" s="432"/>
      <c r="IR978" s="432"/>
      <c r="IS978" s="432"/>
      <c r="IT978" s="432"/>
      <c r="IU978" s="432"/>
      <c r="IV978" s="432"/>
      <c r="IW978" s="432"/>
      <c r="IX978" s="432"/>
      <c r="IY978" s="432"/>
      <c r="IZ978" s="432"/>
      <c r="JA978" s="432"/>
      <c r="JB978" s="432"/>
      <c r="JC978" s="432"/>
      <c r="JD978" s="432"/>
      <c r="JE978" s="432"/>
      <c r="JF978" s="432"/>
      <c r="JG978" s="432"/>
      <c r="JH978" s="432"/>
      <c r="JI978" s="432"/>
      <c r="JJ978" s="432"/>
      <c r="JK978" s="432"/>
      <c r="JL978" s="432"/>
      <c r="JM978" s="432"/>
      <c r="JN978" s="432"/>
      <c r="JO978" s="432"/>
      <c r="JP978" s="432"/>
      <c r="JQ978" s="432"/>
      <c r="JR978" s="432"/>
      <c r="JS978" s="432"/>
      <c r="JT978" s="432"/>
      <c r="JU978" s="432"/>
    </row>
    <row r="979" spans="1:281" s="40" customFormat="1" ht="15" hidden="1" customHeight="1" x14ac:dyDescent="0.25">
      <c r="A979" s="432"/>
      <c r="B979" s="31"/>
      <c r="C979" s="31"/>
      <c r="D979" s="3"/>
      <c r="E979" s="31"/>
      <c r="F979" s="3"/>
      <c r="G979" s="122"/>
      <c r="I979" s="31"/>
      <c r="K979" s="9"/>
      <c r="M979" s="3"/>
      <c r="N979" s="41"/>
      <c r="P979" s="31"/>
      <c r="Q979" s="27"/>
      <c r="R979" s="31"/>
      <c r="T979" s="21"/>
      <c r="U979" s="21"/>
      <c r="V979" s="83"/>
      <c r="W979" s="83"/>
      <c r="X979" s="21"/>
      <c r="Y979" s="83"/>
      <c r="Z979" s="83"/>
      <c r="AA979" s="21"/>
      <c r="AB979" s="83"/>
      <c r="AC979" s="83"/>
      <c r="AD979" s="21"/>
      <c r="AE979" s="83"/>
      <c r="AF979" s="83"/>
      <c r="AG979" s="21"/>
      <c r="AH979" s="83"/>
      <c r="AI979" s="83"/>
      <c r="AJ979" s="21"/>
      <c r="AK979" s="83"/>
      <c r="AL979" s="83"/>
      <c r="AM979" s="21"/>
      <c r="AN979" s="83"/>
      <c r="AO979" s="83"/>
      <c r="AP979" s="21"/>
      <c r="AQ979" s="83"/>
      <c r="AR979" s="83"/>
      <c r="AS979" s="21"/>
      <c r="AT979" s="3"/>
      <c r="AU979" s="3"/>
      <c r="AV979" s="31"/>
      <c r="AW979" s="3"/>
      <c r="AX979" s="129"/>
      <c r="AY979" s="90"/>
      <c r="AZ979" s="6"/>
      <c r="BA979" s="10"/>
      <c r="BB979" s="10"/>
      <c r="BC979" s="6"/>
      <c r="BD979" s="10"/>
      <c r="BE979" s="10"/>
      <c r="BF979" s="122"/>
      <c r="BG979" s="10"/>
      <c r="BH979" s="32"/>
      <c r="BI979" s="129"/>
      <c r="BJ979" s="10"/>
      <c r="BK979" s="32"/>
      <c r="BL979" s="129"/>
      <c r="BM979" s="10"/>
      <c r="BN979" s="32"/>
      <c r="BO979" s="122"/>
      <c r="BP979" s="133"/>
      <c r="BQ979" s="12"/>
      <c r="BR979" s="3"/>
      <c r="BS979" s="3"/>
      <c r="BU979" s="122"/>
      <c r="BV979" s="3"/>
      <c r="BW979" s="31"/>
      <c r="BX979" s="122"/>
      <c r="BY979" s="3"/>
      <c r="CA979" s="122"/>
      <c r="CB979" s="3"/>
      <c r="CD979" s="122"/>
      <c r="CF979" s="32"/>
      <c r="CH979" s="255"/>
      <c r="CI979" s="32"/>
      <c r="CK979" s="434"/>
      <c r="CM979" s="122"/>
      <c r="CN979" s="255"/>
      <c r="CO979" s="255"/>
      <c r="CP979" s="255"/>
      <c r="CQ979" s="739"/>
      <c r="CR979" s="255"/>
      <c r="CS979" s="434"/>
      <c r="CT979" s="255"/>
      <c r="CU979" s="255"/>
      <c r="CV979" s="255"/>
      <c r="CW979" s="10"/>
      <c r="CX979" s="255"/>
      <c r="CY979" s="255"/>
      <c r="CZ979" s="255"/>
      <c r="DA979" s="255"/>
      <c r="DB979" s="255"/>
      <c r="DC979" s="255"/>
      <c r="DD979" s="255"/>
      <c r="DE979" s="255"/>
      <c r="DF979" s="255"/>
      <c r="DG979" s="255"/>
      <c r="DH979" s="255"/>
      <c r="DI979" s="255"/>
      <c r="DJ979" s="255"/>
      <c r="DK979" s="255"/>
      <c r="DL979" s="255"/>
      <c r="DM979" s="255"/>
      <c r="DN979" s="255"/>
      <c r="DO979" s="255"/>
      <c r="DP979" s="255"/>
      <c r="DQ979" s="255"/>
      <c r="DR979" s="255"/>
      <c r="DS979" s="255"/>
      <c r="DT979" s="255"/>
      <c r="DU979" s="255"/>
      <c r="DV979" s="255"/>
      <c r="DW979" s="255"/>
      <c r="DX979" s="255"/>
      <c r="DY979" s="255"/>
      <c r="DZ979" s="255"/>
      <c r="EA979" s="255"/>
      <c r="EB979" s="255"/>
      <c r="EC979" s="255"/>
      <c r="ED979" s="255"/>
      <c r="EE979" s="255"/>
      <c r="EF979" s="255"/>
      <c r="EG979" s="255"/>
      <c r="EH979" s="255"/>
      <c r="EI979" s="255"/>
      <c r="EJ979" s="255"/>
      <c r="EK979" s="255"/>
      <c r="EL979" s="255"/>
      <c r="EM979" s="255"/>
      <c r="EN979" s="255"/>
      <c r="EO979" s="255"/>
      <c r="EP979" s="255"/>
      <c r="EQ979" s="255"/>
      <c r="ER979" s="255"/>
      <c r="ES979" s="255"/>
      <c r="ET979" s="255"/>
      <c r="EU979" s="255"/>
      <c r="EV979" s="255"/>
      <c r="EW979" s="255"/>
      <c r="EX979" s="255"/>
      <c r="EY979" s="255"/>
      <c r="EZ979" s="255"/>
      <c r="FA979" s="255"/>
      <c r="FB979" s="255"/>
      <c r="FC979" s="255"/>
      <c r="FD979" s="255"/>
      <c r="FE979" s="255"/>
      <c r="FF979" s="255"/>
      <c r="FG979" s="255"/>
      <c r="FH979" s="241"/>
      <c r="FI979" s="436"/>
      <c r="FJ979" s="668"/>
      <c r="FK979" s="668"/>
      <c r="FL979" s="668"/>
      <c r="FM979" s="668"/>
      <c r="FN979" s="668"/>
      <c r="FO979" s="668"/>
      <c r="FP979" s="668"/>
      <c r="FQ979" s="668"/>
      <c r="FR979" s="668"/>
      <c r="FS979" s="433"/>
      <c r="FT979" s="433"/>
      <c r="FU979" s="433"/>
      <c r="FV979" s="433"/>
      <c r="FW979" s="433"/>
      <c r="FX979" s="433"/>
      <c r="FY979" s="433"/>
      <c r="FZ979" s="433"/>
      <c r="GA979" s="433"/>
      <c r="GB979" s="433"/>
      <c r="GC979" s="433"/>
      <c r="GD979" s="433"/>
      <c r="GE979" s="433"/>
      <c r="GF979" s="433"/>
      <c r="GG979" s="25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436"/>
      <c r="HJ979" s="65"/>
      <c r="HK979" s="436"/>
      <c r="HL979" s="37"/>
      <c r="HM979" s="65"/>
      <c r="HN979" s="436"/>
      <c r="HO979" s="120"/>
      <c r="HP979" s="3"/>
      <c r="HQ979" s="436"/>
      <c r="HR979" s="8"/>
      <c r="HS979" s="31"/>
      <c r="HT979" s="3"/>
      <c r="HU979" s="3"/>
      <c r="HV979" s="3"/>
      <c r="HX979" s="432"/>
      <c r="HY979" s="27"/>
      <c r="HZ979" s="27"/>
      <c r="IA979" s="27"/>
      <c r="IB979" s="27"/>
      <c r="IC979" s="27"/>
      <c r="ID979" s="27"/>
      <c r="IE979" s="27"/>
      <c r="IF979" s="27"/>
      <c r="IG979" s="432"/>
      <c r="IH979" s="432"/>
      <c r="II979" s="432"/>
      <c r="IJ979" s="432"/>
      <c r="IK979" s="432"/>
      <c r="IL979" s="432"/>
      <c r="IM979" s="432"/>
      <c r="IN979" s="432"/>
      <c r="IO979" s="432"/>
      <c r="IP979" s="432"/>
      <c r="IQ979" s="432"/>
      <c r="IR979" s="432"/>
      <c r="IS979" s="432"/>
      <c r="IT979" s="432"/>
      <c r="IU979" s="432"/>
      <c r="IV979" s="432"/>
      <c r="IW979" s="432"/>
      <c r="IX979" s="432"/>
      <c r="IY979" s="432"/>
      <c r="IZ979" s="432"/>
      <c r="JA979" s="432"/>
      <c r="JB979" s="432"/>
      <c r="JC979" s="432"/>
      <c r="JD979" s="432"/>
      <c r="JE979" s="432"/>
      <c r="JF979" s="432"/>
      <c r="JG979" s="432"/>
      <c r="JH979" s="432"/>
      <c r="JI979" s="432"/>
      <c r="JJ979" s="432"/>
      <c r="JK979" s="432"/>
      <c r="JL979" s="432"/>
      <c r="JM979" s="432"/>
      <c r="JN979" s="432"/>
      <c r="JO979" s="432"/>
      <c r="JP979" s="432"/>
      <c r="JQ979" s="432"/>
      <c r="JR979" s="432"/>
      <c r="JS979" s="432"/>
      <c r="JT979" s="432"/>
      <c r="JU979" s="432"/>
    </row>
    <row r="980" spans="1:281" s="40" customFormat="1" ht="15" hidden="1" customHeight="1" x14ac:dyDescent="0.25">
      <c r="A980" s="432"/>
      <c r="B980" s="31"/>
      <c r="C980" s="31"/>
      <c r="D980" s="3"/>
      <c r="E980" s="31"/>
      <c r="F980" s="3"/>
      <c r="G980" s="122"/>
      <c r="I980" s="31"/>
      <c r="K980" s="9"/>
      <c r="M980" s="3"/>
      <c r="N980" s="41"/>
      <c r="P980" s="31"/>
      <c r="Q980" s="27"/>
      <c r="R980" s="31"/>
      <c r="T980" s="21"/>
      <c r="U980" s="21"/>
      <c r="V980" s="83"/>
      <c r="W980" s="83"/>
      <c r="X980" s="21"/>
      <c r="Y980" s="83"/>
      <c r="Z980" s="83"/>
      <c r="AA980" s="21"/>
      <c r="AB980" s="83"/>
      <c r="AC980" s="83"/>
      <c r="AD980" s="21"/>
      <c r="AE980" s="83"/>
      <c r="AF980" s="83"/>
      <c r="AG980" s="21"/>
      <c r="AH980" s="83"/>
      <c r="AI980" s="83"/>
      <c r="AJ980" s="21"/>
      <c r="AK980" s="83"/>
      <c r="AL980" s="83"/>
      <c r="AM980" s="21"/>
      <c r="AN980" s="83"/>
      <c r="AO980" s="83"/>
      <c r="AP980" s="21"/>
      <c r="AQ980" s="83"/>
      <c r="AR980" s="83"/>
      <c r="AS980" s="21"/>
      <c r="AT980" s="3"/>
      <c r="AU980" s="3"/>
      <c r="AV980" s="31"/>
      <c r="AW980" s="3"/>
      <c r="AX980" s="129"/>
      <c r="AY980" s="90"/>
      <c r="AZ980" s="6"/>
      <c r="BA980" s="10"/>
      <c r="BB980" s="10"/>
      <c r="BC980" s="6"/>
      <c r="BD980" s="10"/>
      <c r="BE980" s="10"/>
      <c r="BF980" s="122"/>
      <c r="BG980" s="10"/>
      <c r="BH980" s="32"/>
      <c r="BI980" s="129"/>
      <c r="BJ980" s="10"/>
      <c r="BK980" s="32"/>
      <c r="BL980" s="129"/>
      <c r="BM980" s="10"/>
      <c r="BN980" s="32"/>
      <c r="BO980" s="122"/>
      <c r="BP980" s="133"/>
      <c r="BQ980" s="12"/>
      <c r="BR980" s="3"/>
      <c r="BS980" s="3"/>
      <c r="BU980" s="122"/>
      <c r="BV980" s="3"/>
      <c r="BW980" s="31"/>
      <c r="BX980" s="122"/>
      <c r="BY980" s="3"/>
      <c r="CA980" s="122"/>
      <c r="CB980" s="3"/>
      <c r="CD980" s="122"/>
      <c r="CF980" s="32"/>
      <c r="CH980" s="255"/>
      <c r="CI980" s="32"/>
      <c r="CK980" s="434"/>
      <c r="CM980" s="122"/>
      <c r="CN980" s="255"/>
      <c r="CO980" s="255"/>
      <c r="CP980" s="255"/>
      <c r="CQ980" s="739"/>
      <c r="CR980" s="255"/>
      <c r="CS980" s="434"/>
      <c r="CT980" s="255"/>
      <c r="CU980" s="255"/>
      <c r="CV980" s="255"/>
      <c r="CW980" s="10"/>
      <c r="CX980" s="255"/>
      <c r="CY980" s="255"/>
      <c r="CZ980" s="255"/>
      <c r="DA980" s="255"/>
      <c r="DB980" s="255"/>
      <c r="DC980" s="255"/>
      <c r="DD980" s="255"/>
      <c r="DE980" s="255"/>
      <c r="DF980" s="255"/>
      <c r="DG980" s="255"/>
      <c r="DH980" s="255"/>
      <c r="DI980" s="255"/>
      <c r="DJ980" s="255"/>
      <c r="DK980" s="255"/>
      <c r="DL980" s="255"/>
      <c r="DM980" s="255"/>
      <c r="DN980" s="255"/>
      <c r="DO980" s="255"/>
      <c r="DP980" s="255"/>
      <c r="DQ980" s="255"/>
      <c r="DR980" s="255"/>
      <c r="DS980" s="255"/>
      <c r="DT980" s="255"/>
      <c r="DU980" s="255"/>
      <c r="DV980" s="255"/>
      <c r="DW980" s="255"/>
      <c r="DX980" s="255"/>
      <c r="DY980" s="255"/>
      <c r="DZ980" s="255"/>
      <c r="EA980" s="255"/>
      <c r="EB980" s="255"/>
      <c r="EC980" s="255"/>
      <c r="ED980" s="255"/>
      <c r="EE980" s="255"/>
      <c r="EF980" s="255"/>
      <c r="EG980" s="255"/>
      <c r="EH980" s="255"/>
      <c r="EI980" s="255"/>
      <c r="EJ980" s="255"/>
      <c r="EK980" s="255"/>
      <c r="EL980" s="255"/>
      <c r="EM980" s="255"/>
      <c r="EN980" s="255"/>
      <c r="EO980" s="255"/>
      <c r="EP980" s="255"/>
      <c r="EQ980" s="255"/>
      <c r="ER980" s="255"/>
      <c r="ES980" s="255"/>
      <c r="ET980" s="255"/>
      <c r="EU980" s="255"/>
      <c r="EV980" s="255"/>
      <c r="EW980" s="255"/>
      <c r="EX980" s="255"/>
      <c r="EY980" s="255"/>
      <c r="EZ980" s="255"/>
      <c r="FA980" s="255"/>
      <c r="FB980" s="255"/>
      <c r="FC980" s="255"/>
      <c r="FD980" s="255"/>
      <c r="FE980" s="255"/>
      <c r="FF980" s="255"/>
      <c r="FG980" s="255"/>
      <c r="FH980" s="241"/>
      <c r="FI980" s="436"/>
      <c r="FJ980" s="668"/>
      <c r="FK980" s="668"/>
      <c r="FL980" s="668"/>
      <c r="FM980" s="668"/>
      <c r="FN980" s="668"/>
      <c r="FO980" s="668"/>
      <c r="FP980" s="668"/>
      <c r="FQ980" s="668"/>
      <c r="FR980" s="668"/>
      <c r="FS980" s="433"/>
      <c r="FT980" s="433"/>
      <c r="FU980" s="433"/>
      <c r="FV980" s="433"/>
      <c r="FW980" s="433"/>
      <c r="FX980" s="433"/>
      <c r="FY980" s="433"/>
      <c r="FZ980" s="433"/>
      <c r="GA980" s="433"/>
      <c r="GB980" s="433"/>
      <c r="GC980" s="433"/>
      <c r="GD980" s="433"/>
      <c r="GE980" s="433"/>
      <c r="GF980" s="433"/>
      <c r="GG980" s="255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436"/>
      <c r="HJ980" s="65"/>
      <c r="HK980" s="436"/>
      <c r="HL980" s="37"/>
      <c r="HM980" s="65"/>
      <c r="HN980" s="436"/>
      <c r="HO980" s="120"/>
      <c r="HP980" s="3"/>
      <c r="HQ980" s="436"/>
      <c r="HR980" s="8"/>
      <c r="HS980" s="31"/>
      <c r="HT980" s="3"/>
      <c r="HU980" s="3"/>
      <c r="HV980" s="3"/>
      <c r="HX980" s="432"/>
      <c r="HY980" s="27"/>
      <c r="HZ980" s="27"/>
      <c r="IA980" s="27"/>
      <c r="IB980" s="27"/>
      <c r="IC980" s="27"/>
      <c r="ID980" s="27"/>
      <c r="IE980" s="27"/>
      <c r="IF980" s="27"/>
      <c r="IG980" s="432"/>
      <c r="IH980" s="432"/>
      <c r="II980" s="432"/>
      <c r="IJ980" s="432"/>
      <c r="IK980" s="432"/>
      <c r="IL980" s="432"/>
      <c r="IM980" s="432"/>
      <c r="IN980" s="432"/>
      <c r="IO980" s="432"/>
      <c r="IP980" s="432"/>
      <c r="IQ980" s="432"/>
      <c r="IR980" s="432"/>
      <c r="IS980" s="432"/>
      <c r="IT980" s="432"/>
      <c r="IU980" s="432"/>
      <c r="IV980" s="432"/>
      <c r="IW980" s="432"/>
      <c r="IX980" s="432"/>
      <c r="IY980" s="432"/>
      <c r="IZ980" s="432"/>
      <c r="JA980" s="432"/>
      <c r="JB980" s="432"/>
      <c r="JC980" s="432"/>
      <c r="JD980" s="432"/>
      <c r="JE980" s="432"/>
      <c r="JF980" s="432"/>
      <c r="JG980" s="432"/>
      <c r="JH980" s="432"/>
      <c r="JI980" s="432"/>
      <c r="JJ980" s="432"/>
      <c r="JK980" s="432"/>
      <c r="JL980" s="432"/>
      <c r="JM980" s="432"/>
      <c r="JN980" s="432"/>
      <c r="JO980" s="432"/>
      <c r="JP980" s="432"/>
      <c r="JQ980" s="432"/>
      <c r="JR980" s="432"/>
      <c r="JS980" s="432"/>
      <c r="JT980" s="432"/>
      <c r="JU980" s="432"/>
    </row>
    <row r="981" spans="1:281" s="40" customFormat="1" ht="15" hidden="1" customHeight="1" x14ac:dyDescent="0.25">
      <c r="A981" s="432"/>
      <c r="B981" s="31"/>
      <c r="C981" s="31"/>
      <c r="D981" s="3"/>
      <c r="E981" s="31"/>
      <c r="F981" s="3"/>
      <c r="G981" s="122"/>
      <c r="I981" s="31"/>
      <c r="K981" s="9"/>
      <c r="M981" s="3"/>
      <c r="N981" s="41"/>
      <c r="P981" s="31"/>
      <c r="Q981" s="27"/>
      <c r="R981" s="31"/>
      <c r="T981" s="21"/>
      <c r="U981" s="21"/>
      <c r="V981" s="83"/>
      <c r="W981" s="83"/>
      <c r="X981" s="21"/>
      <c r="Y981" s="83"/>
      <c r="Z981" s="83"/>
      <c r="AA981" s="21"/>
      <c r="AB981" s="83"/>
      <c r="AC981" s="83"/>
      <c r="AD981" s="21"/>
      <c r="AE981" s="83"/>
      <c r="AF981" s="83"/>
      <c r="AG981" s="21"/>
      <c r="AH981" s="83"/>
      <c r="AI981" s="83"/>
      <c r="AJ981" s="21"/>
      <c r="AK981" s="83"/>
      <c r="AL981" s="83"/>
      <c r="AM981" s="21"/>
      <c r="AN981" s="83"/>
      <c r="AO981" s="83"/>
      <c r="AP981" s="21"/>
      <c r="AQ981" s="83"/>
      <c r="AR981" s="83"/>
      <c r="AS981" s="21"/>
      <c r="AT981" s="3"/>
      <c r="AU981" s="3"/>
      <c r="AV981" s="31"/>
      <c r="AW981" s="3"/>
      <c r="AX981" s="129"/>
      <c r="AY981" s="90"/>
      <c r="AZ981" s="6"/>
      <c r="BA981" s="10"/>
      <c r="BB981" s="10"/>
      <c r="BC981" s="6"/>
      <c r="BD981" s="10"/>
      <c r="BE981" s="10"/>
      <c r="BF981" s="122"/>
      <c r="BG981" s="10"/>
      <c r="BH981" s="32"/>
      <c r="BI981" s="129"/>
      <c r="BJ981" s="10"/>
      <c r="BK981" s="32"/>
      <c r="BL981" s="129"/>
      <c r="BM981" s="10"/>
      <c r="BN981" s="32"/>
      <c r="BO981" s="122"/>
      <c r="BP981" s="133"/>
      <c r="BQ981" s="12"/>
      <c r="BR981" s="3"/>
      <c r="BS981" s="3"/>
      <c r="BU981" s="122"/>
      <c r="BV981" s="3"/>
      <c r="BW981" s="31"/>
      <c r="BX981" s="122"/>
      <c r="BY981" s="3"/>
      <c r="CA981" s="122"/>
      <c r="CB981" s="3"/>
      <c r="CD981" s="122"/>
      <c r="CF981" s="32"/>
      <c r="CH981" s="255"/>
      <c r="CI981" s="32"/>
      <c r="CK981" s="434"/>
      <c r="CM981" s="122"/>
      <c r="CN981" s="255"/>
      <c r="CO981" s="255"/>
      <c r="CP981" s="255"/>
      <c r="CQ981" s="739"/>
      <c r="CR981" s="255"/>
      <c r="CS981" s="434"/>
      <c r="CT981" s="255"/>
      <c r="CU981" s="255"/>
      <c r="CV981" s="255"/>
      <c r="CW981" s="10"/>
      <c r="CX981" s="255"/>
      <c r="CY981" s="255"/>
      <c r="CZ981" s="255"/>
      <c r="DA981" s="255"/>
      <c r="DB981" s="255"/>
      <c r="DC981" s="255"/>
      <c r="DD981" s="255"/>
      <c r="DE981" s="255"/>
      <c r="DF981" s="255"/>
      <c r="DG981" s="255"/>
      <c r="DH981" s="255"/>
      <c r="DI981" s="255"/>
      <c r="DJ981" s="255"/>
      <c r="DK981" s="255"/>
      <c r="DL981" s="255"/>
      <c r="DM981" s="255"/>
      <c r="DN981" s="255"/>
      <c r="DO981" s="255"/>
      <c r="DP981" s="255"/>
      <c r="DQ981" s="255"/>
      <c r="DR981" s="255"/>
      <c r="DS981" s="255"/>
      <c r="DT981" s="255"/>
      <c r="DU981" s="255"/>
      <c r="DV981" s="255"/>
      <c r="DW981" s="255"/>
      <c r="DX981" s="255"/>
      <c r="DY981" s="255"/>
      <c r="DZ981" s="255"/>
      <c r="EA981" s="255"/>
      <c r="EB981" s="255"/>
      <c r="EC981" s="255"/>
      <c r="ED981" s="255"/>
      <c r="EE981" s="255"/>
      <c r="EF981" s="255"/>
      <c r="EG981" s="255"/>
      <c r="EH981" s="255"/>
      <c r="EI981" s="255"/>
      <c r="EJ981" s="255"/>
      <c r="EK981" s="255"/>
      <c r="EL981" s="255"/>
      <c r="EM981" s="255"/>
      <c r="EN981" s="255"/>
      <c r="EO981" s="255"/>
      <c r="EP981" s="255"/>
      <c r="EQ981" s="255"/>
      <c r="ER981" s="255"/>
      <c r="ES981" s="255"/>
      <c r="ET981" s="255"/>
      <c r="EU981" s="255"/>
      <c r="EV981" s="255"/>
      <c r="EW981" s="255"/>
      <c r="EX981" s="255"/>
      <c r="EY981" s="255"/>
      <c r="EZ981" s="255"/>
      <c r="FA981" s="255"/>
      <c r="FB981" s="255"/>
      <c r="FC981" s="255"/>
      <c r="FD981" s="255"/>
      <c r="FE981" s="255"/>
      <c r="FF981" s="255"/>
      <c r="FG981" s="255"/>
      <c r="FH981" s="241"/>
      <c r="FI981" s="436"/>
      <c r="FJ981" s="668"/>
      <c r="FK981" s="668"/>
      <c r="FL981" s="668"/>
      <c r="FM981" s="668"/>
      <c r="FN981" s="668"/>
      <c r="FO981" s="668"/>
      <c r="FP981" s="668"/>
      <c r="FQ981" s="668"/>
      <c r="FR981" s="668"/>
      <c r="FS981" s="433"/>
      <c r="FT981" s="433"/>
      <c r="FU981" s="433"/>
      <c r="FV981" s="433"/>
      <c r="FW981" s="433"/>
      <c r="FX981" s="433"/>
      <c r="FY981" s="433"/>
      <c r="FZ981" s="433"/>
      <c r="GA981" s="433"/>
      <c r="GB981" s="433"/>
      <c r="GC981" s="433"/>
      <c r="GD981" s="433"/>
      <c r="GE981" s="433"/>
      <c r="GF981" s="433"/>
      <c r="GG981" s="255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436"/>
      <c r="HJ981" s="65"/>
      <c r="HK981" s="436"/>
      <c r="HL981" s="37"/>
      <c r="HM981" s="65"/>
      <c r="HN981" s="436"/>
      <c r="HO981" s="120"/>
      <c r="HP981" s="3"/>
      <c r="HQ981" s="436"/>
      <c r="HR981" s="8"/>
      <c r="HS981" s="31"/>
      <c r="HT981" s="3"/>
      <c r="HU981" s="3"/>
      <c r="HV981" s="3"/>
      <c r="HX981" s="432"/>
      <c r="HY981" s="27"/>
      <c r="HZ981" s="27"/>
      <c r="IA981" s="27"/>
      <c r="IB981" s="27"/>
      <c r="IC981" s="27"/>
      <c r="ID981" s="27"/>
      <c r="IE981" s="27"/>
      <c r="IF981" s="27"/>
      <c r="IG981" s="432"/>
      <c r="IH981" s="432"/>
      <c r="II981" s="432"/>
      <c r="IJ981" s="432"/>
      <c r="IK981" s="432"/>
      <c r="IL981" s="432"/>
      <c r="IM981" s="432"/>
      <c r="IN981" s="432"/>
      <c r="IO981" s="432"/>
      <c r="IP981" s="432"/>
      <c r="IQ981" s="432"/>
      <c r="IR981" s="432"/>
      <c r="IS981" s="432"/>
      <c r="IT981" s="432"/>
      <c r="IU981" s="432"/>
      <c r="IV981" s="432"/>
      <c r="IW981" s="432"/>
      <c r="IX981" s="432"/>
      <c r="IY981" s="432"/>
      <c r="IZ981" s="432"/>
      <c r="JA981" s="432"/>
      <c r="JB981" s="432"/>
      <c r="JC981" s="432"/>
      <c r="JD981" s="432"/>
      <c r="JE981" s="432"/>
      <c r="JF981" s="432"/>
      <c r="JG981" s="432"/>
      <c r="JH981" s="432"/>
      <c r="JI981" s="432"/>
      <c r="JJ981" s="432"/>
      <c r="JK981" s="432"/>
      <c r="JL981" s="432"/>
      <c r="JM981" s="432"/>
      <c r="JN981" s="432"/>
      <c r="JO981" s="432"/>
      <c r="JP981" s="432"/>
      <c r="JQ981" s="432"/>
      <c r="JR981" s="432"/>
      <c r="JS981" s="432"/>
      <c r="JT981" s="432"/>
      <c r="JU981" s="432"/>
    </row>
    <row r="982" spans="1:281" s="40" customFormat="1" ht="15" hidden="1" customHeight="1" x14ac:dyDescent="0.25">
      <c r="A982" s="432"/>
      <c r="B982" s="31"/>
      <c r="C982" s="31"/>
      <c r="D982" s="3"/>
      <c r="E982" s="31"/>
      <c r="F982" s="3"/>
      <c r="G982" s="122"/>
      <c r="I982" s="31"/>
      <c r="K982" s="9"/>
      <c r="M982" s="3"/>
      <c r="N982" s="41"/>
      <c r="P982" s="31"/>
      <c r="Q982" s="27"/>
      <c r="R982" s="31"/>
      <c r="T982" s="21"/>
      <c r="U982" s="21"/>
      <c r="V982" s="83"/>
      <c r="W982" s="83"/>
      <c r="X982" s="21"/>
      <c r="Y982" s="83"/>
      <c r="Z982" s="83"/>
      <c r="AA982" s="21"/>
      <c r="AB982" s="83"/>
      <c r="AC982" s="83"/>
      <c r="AD982" s="21"/>
      <c r="AE982" s="83"/>
      <c r="AF982" s="83"/>
      <c r="AG982" s="21"/>
      <c r="AH982" s="83"/>
      <c r="AI982" s="83"/>
      <c r="AJ982" s="21"/>
      <c r="AK982" s="83"/>
      <c r="AL982" s="83"/>
      <c r="AM982" s="21"/>
      <c r="AN982" s="83"/>
      <c r="AO982" s="83"/>
      <c r="AP982" s="21"/>
      <c r="AQ982" s="83"/>
      <c r="AR982" s="83"/>
      <c r="AS982" s="21"/>
      <c r="AT982" s="3"/>
      <c r="AU982" s="3"/>
      <c r="AV982" s="31"/>
      <c r="AW982" s="3"/>
      <c r="AX982" s="129"/>
      <c r="AY982" s="90"/>
      <c r="AZ982" s="6"/>
      <c r="BA982" s="10"/>
      <c r="BB982" s="10"/>
      <c r="BC982" s="6"/>
      <c r="BD982" s="10"/>
      <c r="BE982" s="10"/>
      <c r="BF982" s="122"/>
      <c r="BG982" s="10"/>
      <c r="BH982" s="32"/>
      <c r="BI982" s="129"/>
      <c r="BJ982" s="10"/>
      <c r="BK982" s="32"/>
      <c r="BL982" s="129"/>
      <c r="BM982" s="10"/>
      <c r="BN982" s="32"/>
      <c r="BO982" s="122"/>
      <c r="BP982" s="133"/>
      <c r="BQ982" s="12"/>
      <c r="BR982" s="3"/>
      <c r="BS982" s="3"/>
      <c r="BU982" s="122"/>
      <c r="BV982" s="3"/>
      <c r="BW982" s="31"/>
      <c r="BX982" s="122"/>
      <c r="BY982" s="3"/>
      <c r="CA982" s="122"/>
      <c r="CB982" s="3"/>
      <c r="CD982" s="122"/>
      <c r="CF982" s="32"/>
      <c r="CH982" s="255"/>
      <c r="CI982" s="32"/>
      <c r="CK982" s="434"/>
      <c r="CM982" s="122"/>
      <c r="CN982" s="255"/>
      <c r="CO982" s="255"/>
      <c r="CP982" s="255"/>
      <c r="CQ982" s="739"/>
      <c r="CR982" s="255"/>
      <c r="CS982" s="434"/>
      <c r="CT982" s="255"/>
      <c r="CU982" s="255"/>
      <c r="CV982" s="255"/>
      <c r="CW982" s="10"/>
      <c r="CX982" s="255"/>
      <c r="CY982" s="255"/>
      <c r="CZ982" s="255"/>
      <c r="DA982" s="255"/>
      <c r="DB982" s="255"/>
      <c r="DC982" s="255"/>
      <c r="DD982" s="255"/>
      <c r="DE982" s="255"/>
      <c r="DF982" s="255"/>
      <c r="DG982" s="255"/>
      <c r="DH982" s="255"/>
      <c r="DI982" s="255"/>
      <c r="DJ982" s="255"/>
      <c r="DK982" s="255"/>
      <c r="DL982" s="255"/>
      <c r="DM982" s="255"/>
      <c r="DN982" s="255"/>
      <c r="DO982" s="255"/>
      <c r="DP982" s="255"/>
      <c r="DQ982" s="255"/>
      <c r="DR982" s="255"/>
      <c r="DS982" s="255"/>
      <c r="DT982" s="255"/>
      <c r="DU982" s="255"/>
      <c r="DV982" s="255"/>
      <c r="DW982" s="255"/>
      <c r="DX982" s="255"/>
      <c r="DY982" s="255"/>
      <c r="DZ982" s="255"/>
      <c r="EA982" s="255"/>
      <c r="EB982" s="255"/>
      <c r="EC982" s="255"/>
      <c r="ED982" s="255"/>
      <c r="EE982" s="255"/>
      <c r="EF982" s="255"/>
      <c r="EG982" s="255"/>
      <c r="EH982" s="255"/>
      <c r="EI982" s="255"/>
      <c r="EJ982" s="255"/>
      <c r="EK982" s="255"/>
      <c r="EL982" s="255"/>
      <c r="EM982" s="255"/>
      <c r="EN982" s="255"/>
      <c r="EO982" s="255"/>
      <c r="EP982" s="255"/>
      <c r="EQ982" s="255"/>
      <c r="ER982" s="255"/>
      <c r="ES982" s="255"/>
      <c r="ET982" s="255"/>
      <c r="EU982" s="255"/>
      <c r="EV982" s="255"/>
      <c r="EW982" s="255"/>
      <c r="EX982" s="255"/>
      <c r="EY982" s="255"/>
      <c r="EZ982" s="255"/>
      <c r="FA982" s="255"/>
      <c r="FB982" s="255"/>
      <c r="FC982" s="255"/>
      <c r="FD982" s="255"/>
      <c r="FE982" s="255"/>
      <c r="FF982" s="255"/>
      <c r="FG982" s="255"/>
      <c r="FH982" s="241"/>
      <c r="FI982" s="436"/>
      <c r="FJ982" s="668"/>
      <c r="FK982" s="668"/>
      <c r="FL982" s="668"/>
      <c r="FM982" s="668"/>
      <c r="FN982" s="668"/>
      <c r="FO982" s="668"/>
      <c r="FP982" s="668"/>
      <c r="FQ982" s="668"/>
      <c r="FR982" s="668"/>
      <c r="FS982" s="433"/>
      <c r="FT982" s="433"/>
      <c r="FU982" s="433"/>
      <c r="FV982" s="433"/>
      <c r="FW982" s="433"/>
      <c r="FX982" s="433"/>
      <c r="FY982" s="433"/>
      <c r="FZ982" s="433"/>
      <c r="GA982" s="433"/>
      <c r="GB982" s="433"/>
      <c r="GC982" s="433"/>
      <c r="GD982" s="433"/>
      <c r="GE982" s="433"/>
      <c r="GF982" s="433"/>
      <c r="GG982" s="255"/>
      <c r="GH982" s="65"/>
      <c r="GI982" s="65"/>
      <c r="GJ982" s="65"/>
      <c r="GK982" s="65"/>
      <c r="GL982" s="65"/>
      <c r="GM982" s="65"/>
      <c r="GN982" s="65"/>
      <c r="GO982" s="65"/>
      <c r="GP982" s="65"/>
      <c r="GQ982" s="65"/>
      <c r="GR982" s="65"/>
      <c r="GS982" s="65"/>
      <c r="GT982" s="65"/>
      <c r="GU982" s="65"/>
      <c r="GV982" s="65"/>
      <c r="GW982" s="65"/>
      <c r="GX982" s="65"/>
      <c r="GY982" s="65"/>
      <c r="GZ982" s="65"/>
      <c r="HA982" s="65"/>
      <c r="HB982" s="65"/>
      <c r="HC982" s="65"/>
      <c r="HD982" s="65"/>
      <c r="HE982" s="65"/>
      <c r="HF982" s="65"/>
      <c r="HG982" s="65"/>
      <c r="HH982" s="65"/>
      <c r="HI982" s="436"/>
      <c r="HJ982" s="65"/>
      <c r="HK982" s="436"/>
      <c r="HL982" s="37"/>
      <c r="HM982" s="65"/>
      <c r="HN982" s="436"/>
      <c r="HO982" s="120"/>
      <c r="HP982" s="3"/>
      <c r="HQ982" s="436"/>
      <c r="HR982" s="8"/>
      <c r="HS982" s="31"/>
      <c r="HT982" s="3"/>
      <c r="HU982" s="3"/>
      <c r="HV982" s="3"/>
      <c r="HX982" s="432"/>
      <c r="HY982" s="27"/>
      <c r="HZ982" s="27"/>
      <c r="IA982" s="27"/>
      <c r="IB982" s="27"/>
      <c r="IC982" s="27"/>
      <c r="ID982" s="27"/>
      <c r="IE982" s="27"/>
      <c r="IF982" s="27"/>
      <c r="IG982" s="432"/>
      <c r="IH982" s="432"/>
      <c r="II982" s="432"/>
      <c r="IJ982" s="432"/>
      <c r="IK982" s="432"/>
      <c r="IL982" s="432"/>
      <c r="IM982" s="432"/>
      <c r="IN982" s="432"/>
      <c r="IO982" s="432"/>
      <c r="IP982" s="432"/>
      <c r="IQ982" s="432"/>
      <c r="IR982" s="432"/>
      <c r="IS982" s="432"/>
      <c r="IT982" s="432"/>
      <c r="IU982" s="432"/>
      <c r="IV982" s="432"/>
      <c r="IW982" s="432"/>
      <c r="IX982" s="432"/>
      <c r="IY982" s="432"/>
      <c r="IZ982" s="432"/>
      <c r="JA982" s="432"/>
      <c r="JB982" s="432"/>
      <c r="JC982" s="432"/>
      <c r="JD982" s="432"/>
      <c r="JE982" s="432"/>
      <c r="JF982" s="432"/>
      <c r="JG982" s="432"/>
      <c r="JH982" s="432"/>
      <c r="JI982" s="432"/>
      <c r="JJ982" s="432"/>
      <c r="JK982" s="432"/>
      <c r="JL982" s="432"/>
      <c r="JM982" s="432"/>
      <c r="JN982" s="432"/>
      <c r="JO982" s="432"/>
      <c r="JP982" s="432"/>
      <c r="JQ982" s="432"/>
      <c r="JR982" s="432"/>
      <c r="JS982" s="432"/>
      <c r="JT982" s="432"/>
      <c r="JU982" s="432"/>
    </row>
    <row r="983" spans="1:281" s="40" customFormat="1" ht="15" hidden="1" customHeight="1" x14ac:dyDescent="0.25">
      <c r="A983" s="432"/>
      <c r="B983" s="31"/>
      <c r="C983" s="31"/>
      <c r="D983" s="3"/>
      <c r="E983" s="31"/>
      <c r="F983" s="3"/>
      <c r="G983" s="122"/>
      <c r="I983" s="31"/>
      <c r="K983" s="9"/>
      <c r="M983" s="3"/>
      <c r="N983" s="41"/>
      <c r="P983" s="31"/>
      <c r="Q983" s="27"/>
      <c r="R983" s="31"/>
      <c r="T983" s="21"/>
      <c r="U983" s="21"/>
      <c r="V983" s="83"/>
      <c r="W983" s="83"/>
      <c r="X983" s="21"/>
      <c r="Y983" s="83"/>
      <c r="Z983" s="83"/>
      <c r="AA983" s="21"/>
      <c r="AB983" s="83"/>
      <c r="AC983" s="83"/>
      <c r="AD983" s="21"/>
      <c r="AE983" s="83"/>
      <c r="AF983" s="83"/>
      <c r="AG983" s="21"/>
      <c r="AH983" s="83"/>
      <c r="AI983" s="83"/>
      <c r="AJ983" s="21"/>
      <c r="AK983" s="83"/>
      <c r="AL983" s="83"/>
      <c r="AM983" s="21"/>
      <c r="AN983" s="83"/>
      <c r="AO983" s="83"/>
      <c r="AP983" s="21"/>
      <c r="AQ983" s="83"/>
      <c r="AR983" s="83"/>
      <c r="AS983" s="21"/>
      <c r="AT983" s="3"/>
      <c r="AU983" s="3"/>
      <c r="AV983" s="31"/>
      <c r="AW983" s="3"/>
      <c r="AX983" s="129"/>
      <c r="AY983" s="90"/>
      <c r="AZ983" s="6"/>
      <c r="BA983" s="10"/>
      <c r="BB983" s="10"/>
      <c r="BC983" s="6"/>
      <c r="BD983" s="10"/>
      <c r="BE983" s="10"/>
      <c r="BF983" s="122"/>
      <c r="BG983" s="10"/>
      <c r="BH983" s="32"/>
      <c r="BI983" s="129"/>
      <c r="BJ983" s="10"/>
      <c r="BK983" s="32"/>
      <c r="BL983" s="129"/>
      <c r="BM983" s="10"/>
      <c r="BN983" s="32"/>
      <c r="BO983" s="122"/>
      <c r="BP983" s="133"/>
      <c r="BQ983" s="12"/>
      <c r="BR983" s="3"/>
      <c r="BS983" s="3"/>
      <c r="BU983" s="122"/>
      <c r="BV983" s="3"/>
      <c r="BW983" s="31"/>
      <c r="BX983" s="122"/>
      <c r="BY983" s="3"/>
      <c r="CA983" s="122"/>
      <c r="CB983" s="3"/>
      <c r="CD983" s="122"/>
      <c r="CF983" s="32"/>
      <c r="CH983" s="255"/>
      <c r="CI983" s="32"/>
      <c r="CK983" s="434"/>
      <c r="CM983" s="122"/>
      <c r="CN983" s="255"/>
      <c r="CO983" s="255"/>
      <c r="CP983" s="255"/>
      <c r="CQ983" s="739"/>
      <c r="CR983" s="255"/>
      <c r="CS983" s="434"/>
      <c r="CT983" s="255"/>
      <c r="CU983" s="255"/>
      <c r="CV983" s="255"/>
      <c r="CW983" s="10"/>
      <c r="CX983" s="255"/>
      <c r="CY983" s="255"/>
      <c r="CZ983" s="255"/>
      <c r="DA983" s="255"/>
      <c r="DB983" s="255"/>
      <c r="DC983" s="255"/>
      <c r="DD983" s="255"/>
      <c r="DE983" s="255"/>
      <c r="DF983" s="255"/>
      <c r="DG983" s="255"/>
      <c r="DH983" s="255"/>
      <c r="DI983" s="255"/>
      <c r="DJ983" s="255"/>
      <c r="DK983" s="255"/>
      <c r="DL983" s="255"/>
      <c r="DM983" s="255"/>
      <c r="DN983" s="255"/>
      <c r="DO983" s="255"/>
      <c r="DP983" s="255"/>
      <c r="DQ983" s="255"/>
      <c r="DR983" s="255"/>
      <c r="DS983" s="255"/>
      <c r="DT983" s="255"/>
      <c r="DU983" s="255"/>
      <c r="DV983" s="255"/>
      <c r="DW983" s="255"/>
      <c r="DX983" s="255"/>
      <c r="DY983" s="255"/>
      <c r="DZ983" s="255"/>
      <c r="EA983" s="255"/>
      <c r="EB983" s="255"/>
      <c r="EC983" s="255"/>
      <c r="ED983" s="255"/>
      <c r="EE983" s="255"/>
      <c r="EF983" s="255"/>
      <c r="EG983" s="255"/>
      <c r="EH983" s="255"/>
      <c r="EI983" s="255"/>
      <c r="EJ983" s="255"/>
      <c r="EK983" s="255"/>
      <c r="EL983" s="255"/>
      <c r="EM983" s="255"/>
      <c r="EN983" s="255"/>
      <c r="EO983" s="255"/>
      <c r="EP983" s="255"/>
      <c r="EQ983" s="255"/>
      <c r="ER983" s="255"/>
      <c r="ES983" s="255"/>
      <c r="ET983" s="255"/>
      <c r="EU983" s="255"/>
      <c r="EV983" s="255"/>
      <c r="EW983" s="255"/>
      <c r="EX983" s="255"/>
      <c r="EY983" s="255"/>
      <c r="EZ983" s="255"/>
      <c r="FA983" s="255"/>
      <c r="FB983" s="255"/>
      <c r="FC983" s="255"/>
      <c r="FD983" s="255"/>
      <c r="FE983" s="255"/>
      <c r="FF983" s="255"/>
      <c r="FG983" s="255"/>
      <c r="FH983" s="241"/>
      <c r="FI983" s="436"/>
      <c r="FJ983" s="668"/>
      <c r="FK983" s="668"/>
      <c r="FL983" s="668"/>
      <c r="FM983" s="668"/>
      <c r="FN983" s="668"/>
      <c r="FO983" s="668"/>
      <c r="FP983" s="668"/>
      <c r="FQ983" s="668"/>
      <c r="FR983" s="668"/>
      <c r="FS983" s="433"/>
      <c r="FT983" s="433"/>
      <c r="FU983" s="433"/>
      <c r="FV983" s="433"/>
      <c r="FW983" s="433"/>
      <c r="FX983" s="433"/>
      <c r="FY983" s="433"/>
      <c r="FZ983" s="433"/>
      <c r="GA983" s="433"/>
      <c r="GB983" s="433"/>
      <c r="GC983" s="433"/>
      <c r="GD983" s="433"/>
      <c r="GE983" s="433"/>
      <c r="GF983" s="433"/>
      <c r="GG983" s="255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436"/>
      <c r="HJ983" s="65"/>
      <c r="HK983" s="436"/>
      <c r="HL983" s="37"/>
      <c r="HM983" s="65"/>
      <c r="HN983" s="436"/>
      <c r="HO983" s="120"/>
      <c r="HP983" s="3"/>
      <c r="HQ983" s="436"/>
      <c r="HR983" s="8"/>
      <c r="HS983" s="31"/>
      <c r="HT983" s="3"/>
      <c r="HU983" s="3"/>
      <c r="HV983" s="3"/>
      <c r="HX983" s="432"/>
      <c r="HY983" s="27"/>
      <c r="HZ983" s="27"/>
      <c r="IA983" s="27"/>
      <c r="IB983" s="27"/>
      <c r="IC983" s="27"/>
      <c r="ID983" s="27"/>
      <c r="IE983" s="27"/>
      <c r="IF983" s="27"/>
      <c r="IG983" s="432"/>
      <c r="IH983" s="432"/>
      <c r="II983" s="432"/>
      <c r="IJ983" s="432"/>
      <c r="IK983" s="432"/>
      <c r="IL983" s="432"/>
      <c r="IM983" s="432"/>
      <c r="IN983" s="432"/>
      <c r="IO983" s="432"/>
      <c r="IP983" s="432"/>
      <c r="IQ983" s="432"/>
      <c r="IR983" s="432"/>
      <c r="IS983" s="432"/>
      <c r="IT983" s="432"/>
      <c r="IU983" s="432"/>
      <c r="IV983" s="432"/>
      <c r="IW983" s="432"/>
      <c r="IX983" s="432"/>
      <c r="IY983" s="432"/>
      <c r="IZ983" s="432"/>
      <c r="JA983" s="432"/>
      <c r="JB983" s="432"/>
      <c r="JC983" s="432"/>
      <c r="JD983" s="432"/>
      <c r="JE983" s="432"/>
      <c r="JF983" s="432"/>
      <c r="JG983" s="432"/>
      <c r="JH983" s="432"/>
      <c r="JI983" s="432"/>
      <c r="JJ983" s="432"/>
      <c r="JK983" s="432"/>
      <c r="JL983" s="432"/>
      <c r="JM983" s="432"/>
      <c r="JN983" s="432"/>
      <c r="JO983" s="432"/>
      <c r="JP983" s="432"/>
      <c r="JQ983" s="432"/>
      <c r="JR983" s="432"/>
      <c r="JS983" s="432"/>
      <c r="JT983" s="432"/>
      <c r="JU983" s="432"/>
    </row>
    <row r="984" spans="1:281" s="40" customFormat="1" ht="15" hidden="1" customHeight="1" x14ac:dyDescent="0.25">
      <c r="A984" s="432"/>
      <c r="B984" s="31"/>
      <c r="C984" s="31"/>
      <c r="D984" s="3"/>
      <c r="E984" s="31"/>
      <c r="F984" s="3"/>
      <c r="G984" s="122"/>
      <c r="I984" s="31"/>
      <c r="K984" s="9"/>
      <c r="M984" s="3"/>
      <c r="N984" s="41"/>
      <c r="P984" s="31"/>
      <c r="Q984" s="27"/>
      <c r="R984" s="31"/>
      <c r="T984" s="21"/>
      <c r="U984" s="21"/>
      <c r="V984" s="83"/>
      <c r="W984" s="83"/>
      <c r="X984" s="21"/>
      <c r="Y984" s="83"/>
      <c r="Z984" s="83"/>
      <c r="AA984" s="21"/>
      <c r="AB984" s="83"/>
      <c r="AC984" s="83"/>
      <c r="AD984" s="21"/>
      <c r="AE984" s="83"/>
      <c r="AF984" s="83"/>
      <c r="AG984" s="21"/>
      <c r="AH984" s="83"/>
      <c r="AI984" s="83"/>
      <c r="AJ984" s="21"/>
      <c r="AK984" s="83"/>
      <c r="AL984" s="83"/>
      <c r="AM984" s="21"/>
      <c r="AN984" s="83"/>
      <c r="AO984" s="83"/>
      <c r="AP984" s="21"/>
      <c r="AQ984" s="83"/>
      <c r="AR984" s="83"/>
      <c r="AS984" s="21"/>
      <c r="AT984" s="3"/>
      <c r="AU984" s="3"/>
      <c r="AV984" s="31"/>
      <c r="AW984" s="3"/>
      <c r="AX984" s="129"/>
      <c r="AY984" s="90"/>
      <c r="AZ984" s="6"/>
      <c r="BA984" s="10"/>
      <c r="BB984" s="10"/>
      <c r="BC984" s="6"/>
      <c r="BD984" s="10"/>
      <c r="BE984" s="10"/>
      <c r="BF984" s="122"/>
      <c r="BG984" s="10"/>
      <c r="BH984" s="32"/>
      <c r="BI984" s="129"/>
      <c r="BJ984" s="10"/>
      <c r="BK984" s="32"/>
      <c r="BL984" s="129"/>
      <c r="BM984" s="10"/>
      <c r="BN984" s="32"/>
      <c r="BO984" s="122"/>
      <c r="BP984" s="133"/>
      <c r="BQ984" s="12"/>
      <c r="BR984" s="3"/>
      <c r="BS984" s="3"/>
      <c r="BU984" s="122"/>
      <c r="BV984" s="3"/>
      <c r="BW984" s="31"/>
      <c r="BX984" s="122"/>
      <c r="BY984" s="3"/>
      <c r="CA984" s="122"/>
      <c r="CB984" s="3"/>
      <c r="CD984" s="122"/>
      <c r="CF984" s="32"/>
      <c r="CH984" s="255"/>
      <c r="CI984" s="32"/>
      <c r="CK984" s="434"/>
      <c r="CM984" s="122"/>
      <c r="CN984" s="255"/>
      <c r="CO984" s="255"/>
      <c r="CP984" s="255"/>
      <c r="CQ984" s="739"/>
      <c r="CR984" s="255"/>
      <c r="CS984" s="434"/>
      <c r="CT984" s="255"/>
      <c r="CU984" s="255"/>
      <c r="CV984" s="255"/>
      <c r="CW984" s="10"/>
      <c r="CX984" s="255"/>
      <c r="CY984" s="255"/>
      <c r="CZ984" s="255"/>
      <c r="DA984" s="255"/>
      <c r="DB984" s="255"/>
      <c r="DC984" s="255"/>
      <c r="DD984" s="255"/>
      <c r="DE984" s="255"/>
      <c r="DF984" s="255"/>
      <c r="DG984" s="255"/>
      <c r="DH984" s="255"/>
      <c r="DI984" s="255"/>
      <c r="DJ984" s="255"/>
      <c r="DK984" s="255"/>
      <c r="DL984" s="255"/>
      <c r="DM984" s="255"/>
      <c r="DN984" s="255"/>
      <c r="DO984" s="255"/>
      <c r="DP984" s="255"/>
      <c r="DQ984" s="255"/>
      <c r="DR984" s="255"/>
      <c r="DS984" s="255"/>
      <c r="DT984" s="255"/>
      <c r="DU984" s="255"/>
      <c r="DV984" s="255"/>
      <c r="DW984" s="255"/>
      <c r="DX984" s="255"/>
      <c r="DY984" s="255"/>
      <c r="DZ984" s="255"/>
      <c r="EA984" s="255"/>
      <c r="EB984" s="255"/>
      <c r="EC984" s="255"/>
      <c r="ED984" s="255"/>
      <c r="EE984" s="255"/>
      <c r="EF984" s="255"/>
      <c r="EG984" s="255"/>
      <c r="EH984" s="255"/>
      <c r="EI984" s="255"/>
      <c r="EJ984" s="255"/>
      <c r="EK984" s="255"/>
      <c r="EL984" s="255"/>
      <c r="EM984" s="255"/>
      <c r="EN984" s="255"/>
      <c r="EO984" s="255"/>
      <c r="EP984" s="255"/>
      <c r="EQ984" s="255"/>
      <c r="ER984" s="255"/>
      <c r="ES984" s="255"/>
      <c r="ET984" s="255"/>
      <c r="EU984" s="255"/>
      <c r="EV984" s="255"/>
      <c r="EW984" s="255"/>
      <c r="EX984" s="255"/>
      <c r="EY984" s="255"/>
      <c r="EZ984" s="255"/>
      <c r="FA984" s="255"/>
      <c r="FB984" s="255"/>
      <c r="FC984" s="255"/>
      <c r="FD984" s="255"/>
      <c r="FE984" s="255"/>
      <c r="FF984" s="255"/>
      <c r="FG984" s="255"/>
      <c r="FH984" s="241"/>
      <c r="FI984" s="436"/>
      <c r="FJ984" s="668"/>
      <c r="FK984" s="668"/>
      <c r="FL984" s="668"/>
      <c r="FM984" s="668"/>
      <c r="FN984" s="668"/>
      <c r="FO984" s="668"/>
      <c r="FP984" s="668"/>
      <c r="FQ984" s="668"/>
      <c r="FR984" s="668"/>
      <c r="FS984" s="433"/>
      <c r="FT984" s="433"/>
      <c r="FU984" s="433"/>
      <c r="FV984" s="433"/>
      <c r="FW984" s="433"/>
      <c r="FX984" s="433"/>
      <c r="FY984" s="433"/>
      <c r="FZ984" s="433"/>
      <c r="GA984" s="433"/>
      <c r="GB984" s="433"/>
      <c r="GC984" s="433"/>
      <c r="GD984" s="433"/>
      <c r="GE984" s="433"/>
      <c r="GF984" s="433"/>
      <c r="GG984" s="255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436"/>
      <c r="HJ984" s="65"/>
      <c r="HK984" s="436"/>
      <c r="HL984" s="37"/>
      <c r="HM984" s="65"/>
      <c r="HN984" s="436"/>
      <c r="HO984" s="120"/>
      <c r="HP984" s="3"/>
      <c r="HQ984" s="436"/>
      <c r="HR984" s="8"/>
      <c r="HS984" s="31"/>
      <c r="HT984" s="3"/>
      <c r="HU984" s="3"/>
      <c r="HV984" s="3"/>
      <c r="HX984" s="432"/>
      <c r="HY984" s="27"/>
      <c r="HZ984" s="27"/>
      <c r="IA984" s="27"/>
      <c r="IB984" s="27"/>
      <c r="IC984" s="27"/>
      <c r="ID984" s="27"/>
      <c r="IE984" s="27"/>
      <c r="IF984" s="27"/>
      <c r="IG984" s="432"/>
      <c r="IH984" s="432"/>
      <c r="II984" s="432"/>
      <c r="IJ984" s="432"/>
      <c r="IK984" s="432"/>
      <c r="IL984" s="432"/>
      <c r="IM984" s="432"/>
      <c r="IN984" s="432"/>
      <c r="IO984" s="432"/>
      <c r="IP984" s="432"/>
      <c r="IQ984" s="432"/>
      <c r="IR984" s="432"/>
      <c r="IS984" s="432"/>
      <c r="IT984" s="432"/>
      <c r="IU984" s="432"/>
      <c r="IV984" s="432"/>
      <c r="IW984" s="432"/>
      <c r="IX984" s="432"/>
      <c r="IY984" s="432"/>
      <c r="IZ984" s="432"/>
      <c r="JA984" s="432"/>
      <c r="JB984" s="432"/>
      <c r="JC984" s="432"/>
      <c r="JD984" s="432"/>
      <c r="JE984" s="432"/>
      <c r="JF984" s="432"/>
      <c r="JG984" s="432"/>
      <c r="JH984" s="432"/>
      <c r="JI984" s="432"/>
      <c r="JJ984" s="432"/>
      <c r="JK984" s="432"/>
      <c r="JL984" s="432"/>
      <c r="JM984" s="432"/>
      <c r="JN984" s="432"/>
      <c r="JO984" s="432"/>
      <c r="JP984" s="432"/>
      <c r="JQ984" s="432"/>
      <c r="JR984" s="432"/>
      <c r="JS984" s="432"/>
      <c r="JT984" s="432"/>
      <c r="JU984" s="432"/>
    </row>
    <row r="985" spans="1:281" s="40" customFormat="1" ht="15" hidden="1" customHeight="1" x14ac:dyDescent="0.25">
      <c r="A985" s="432"/>
      <c r="B985" s="31"/>
      <c r="C985" s="31"/>
      <c r="D985" s="3"/>
      <c r="E985" s="31"/>
      <c r="F985" s="3"/>
      <c r="G985" s="122"/>
      <c r="I985" s="31"/>
      <c r="K985" s="9"/>
      <c r="M985" s="3"/>
      <c r="N985" s="41"/>
      <c r="P985" s="31"/>
      <c r="Q985" s="27"/>
      <c r="R985" s="31"/>
      <c r="T985" s="21"/>
      <c r="U985" s="21"/>
      <c r="V985" s="83"/>
      <c r="W985" s="83"/>
      <c r="X985" s="21"/>
      <c r="Y985" s="83"/>
      <c r="Z985" s="83"/>
      <c r="AA985" s="21"/>
      <c r="AB985" s="83"/>
      <c r="AC985" s="83"/>
      <c r="AD985" s="21"/>
      <c r="AE985" s="83"/>
      <c r="AF985" s="83"/>
      <c r="AG985" s="21"/>
      <c r="AH985" s="83"/>
      <c r="AI985" s="83"/>
      <c r="AJ985" s="21"/>
      <c r="AK985" s="83"/>
      <c r="AL985" s="83"/>
      <c r="AM985" s="21"/>
      <c r="AN985" s="83"/>
      <c r="AO985" s="83"/>
      <c r="AP985" s="21"/>
      <c r="AQ985" s="83"/>
      <c r="AR985" s="83"/>
      <c r="AS985" s="21"/>
      <c r="AT985" s="3"/>
      <c r="AU985" s="3"/>
      <c r="AV985" s="31"/>
      <c r="AW985" s="3"/>
      <c r="AX985" s="129"/>
      <c r="AY985" s="90"/>
      <c r="AZ985" s="6"/>
      <c r="BA985" s="10"/>
      <c r="BB985" s="10"/>
      <c r="BC985" s="6"/>
      <c r="BD985" s="10"/>
      <c r="BE985" s="10"/>
      <c r="BF985" s="122"/>
      <c r="BG985" s="10"/>
      <c r="BH985" s="32"/>
      <c r="BI985" s="129"/>
      <c r="BJ985" s="10"/>
      <c r="BK985" s="32"/>
      <c r="BL985" s="129"/>
      <c r="BM985" s="10"/>
      <c r="BN985" s="32"/>
      <c r="BO985" s="122"/>
      <c r="BP985" s="133"/>
      <c r="BQ985" s="12"/>
      <c r="BR985" s="3"/>
      <c r="BS985" s="3"/>
      <c r="BU985" s="122"/>
      <c r="BV985" s="3"/>
      <c r="BW985" s="31"/>
      <c r="BX985" s="122"/>
      <c r="BY985" s="3"/>
      <c r="CA985" s="122"/>
      <c r="CB985" s="3"/>
      <c r="CD985" s="122"/>
      <c r="CF985" s="32"/>
      <c r="CH985" s="255"/>
      <c r="CI985" s="32"/>
      <c r="CK985" s="434"/>
      <c r="CM985" s="122"/>
      <c r="CN985" s="255"/>
      <c r="CO985" s="255"/>
      <c r="CP985" s="255"/>
      <c r="CQ985" s="739"/>
      <c r="CR985" s="255"/>
      <c r="CS985" s="434"/>
      <c r="CT985" s="255"/>
      <c r="CU985" s="255"/>
      <c r="CV985" s="255"/>
      <c r="CW985" s="10"/>
      <c r="CX985" s="255"/>
      <c r="CY985" s="255"/>
      <c r="CZ985" s="255"/>
      <c r="DA985" s="255"/>
      <c r="DB985" s="255"/>
      <c r="DC985" s="255"/>
      <c r="DD985" s="255"/>
      <c r="DE985" s="255"/>
      <c r="DF985" s="255"/>
      <c r="DG985" s="255"/>
      <c r="DH985" s="255"/>
      <c r="DI985" s="255"/>
      <c r="DJ985" s="255"/>
      <c r="DK985" s="255"/>
      <c r="DL985" s="255"/>
      <c r="DM985" s="255"/>
      <c r="DN985" s="255"/>
      <c r="DO985" s="255"/>
      <c r="DP985" s="255"/>
      <c r="DQ985" s="255"/>
      <c r="DR985" s="255"/>
      <c r="DS985" s="255"/>
      <c r="DT985" s="255"/>
      <c r="DU985" s="255"/>
      <c r="DV985" s="255"/>
      <c r="DW985" s="255"/>
      <c r="DX985" s="255"/>
      <c r="DY985" s="255"/>
      <c r="DZ985" s="255"/>
      <c r="EA985" s="255"/>
      <c r="EB985" s="255"/>
      <c r="EC985" s="255"/>
      <c r="ED985" s="255"/>
      <c r="EE985" s="255"/>
      <c r="EF985" s="255"/>
      <c r="EG985" s="255"/>
      <c r="EH985" s="255"/>
      <c r="EI985" s="255"/>
      <c r="EJ985" s="255"/>
      <c r="EK985" s="255"/>
      <c r="EL985" s="255"/>
      <c r="EM985" s="255"/>
      <c r="EN985" s="255"/>
      <c r="EO985" s="255"/>
      <c r="EP985" s="255"/>
      <c r="EQ985" s="255"/>
      <c r="ER985" s="255"/>
      <c r="ES985" s="255"/>
      <c r="ET985" s="255"/>
      <c r="EU985" s="255"/>
      <c r="EV985" s="255"/>
      <c r="EW985" s="255"/>
      <c r="EX985" s="255"/>
      <c r="EY985" s="255"/>
      <c r="EZ985" s="255"/>
      <c r="FA985" s="255"/>
      <c r="FB985" s="255"/>
      <c r="FC985" s="255"/>
      <c r="FD985" s="255"/>
      <c r="FE985" s="255"/>
      <c r="FF985" s="255"/>
      <c r="FG985" s="255"/>
      <c r="FH985" s="241"/>
      <c r="FI985" s="436"/>
      <c r="FJ985" s="668"/>
      <c r="FK985" s="668"/>
      <c r="FL985" s="668"/>
      <c r="FM985" s="668"/>
      <c r="FN985" s="668"/>
      <c r="FO985" s="668"/>
      <c r="FP985" s="668"/>
      <c r="FQ985" s="668"/>
      <c r="FR985" s="668"/>
      <c r="FS985" s="433"/>
      <c r="FT985" s="433"/>
      <c r="FU985" s="433"/>
      <c r="FV985" s="433"/>
      <c r="FW985" s="433"/>
      <c r="FX985" s="433"/>
      <c r="FY985" s="433"/>
      <c r="FZ985" s="433"/>
      <c r="GA985" s="433"/>
      <c r="GB985" s="433"/>
      <c r="GC985" s="433"/>
      <c r="GD985" s="433"/>
      <c r="GE985" s="433"/>
      <c r="GF985" s="433"/>
      <c r="GG985" s="255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436"/>
      <c r="HJ985" s="65"/>
      <c r="HK985" s="436"/>
      <c r="HL985" s="37"/>
      <c r="HM985" s="65"/>
      <c r="HN985" s="436"/>
      <c r="HO985" s="120"/>
      <c r="HP985" s="3"/>
      <c r="HQ985" s="436"/>
      <c r="HR985" s="8"/>
      <c r="HS985" s="31"/>
      <c r="HT985" s="3"/>
      <c r="HU985" s="3"/>
      <c r="HV985" s="3"/>
      <c r="HX985" s="432"/>
      <c r="HY985" s="27"/>
      <c r="HZ985" s="27"/>
      <c r="IA985" s="27"/>
      <c r="IB985" s="27"/>
      <c r="IC985" s="27"/>
      <c r="ID985" s="27"/>
      <c r="IE985" s="27"/>
      <c r="IF985" s="27"/>
      <c r="IG985" s="432"/>
      <c r="IH985" s="432"/>
      <c r="II985" s="432"/>
      <c r="IJ985" s="432"/>
      <c r="IK985" s="432"/>
      <c r="IL985" s="432"/>
      <c r="IM985" s="432"/>
      <c r="IN985" s="432"/>
      <c r="IO985" s="432"/>
      <c r="IP985" s="432"/>
      <c r="IQ985" s="432"/>
      <c r="IR985" s="432"/>
      <c r="IS985" s="432"/>
      <c r="IT985" s="432"/>
      <c r="IU985" s="432"/>
      <c r="IV985" s="432"/>
      <c r="IW985" s="432"/>
      <c r="IX985" s="432"/>
      <c r="IY985" s="432"/>
      <c r="IZ985" s="432"/>
      <c r="JA985" s="432"/>
      <c r="JB985" s="432"/>
      <c r="JC985" s="432"/>
      <c r="JD985" s="432"/>
      <c r="JE985" s="432"/>
      <c r="JF985" s="432"/>
      <c r="JG985" s="432"/>
      <c r="JH985" s="432"/>
      <c r="JI985" s="432"/>
      <c r="JJ985" s="432"/>
      <c r="JK985" s="432"/>
      <c r="JL985" s="432"/>
      <c r="JM985" s="432"/>
      <c r="JN985" s="432"/>
      <c r="JO985" s="432"/>
      <c r="JP985" s="432"/>
      <c r="JQ985" s="432"/>
      <c r="JR985" s="432"/>
      <c r="JS985" s="432"/>
      <c r="JT985" s="432"/>
      <c r="JU985" s="432"/>
    </row>
    <row r="986" spans="1:281" s="40" customFormat="1" ht="15" hidden="1" customHeight="1" x14ac:dyDescent="0.25">
      <c r="A986" s="432"/>
      <c r="B986" s="31"/>
      <c r="C986" s="31"/>
      <c r="D986" s="3"/>
      <c r="E986" s="31"/>
      <c r="F986" s="3"/>
      <c r="G986" s="122"/>
      <c r="I986" s="31"/>
      <c r="K986" s="9"/>
      <c r="M986" s="3"/>
      <c r="N986" s="41"/>
      <c r="P986" s="31"/>
      <c r="Q986" s="27"/>
      <c r="R986" s="31"/>
      <c r="T986" s="21"/>
      <c r="U986" s="21"/>
      <c r="V986" s="83"/>
      <c r="W986" s="83"/>
      <c r="X986" s="21"/>
      <c r="Y986" s="83"/>
      <c r="Z986" s="83"/>
      <c r="AA986" s="21"/>
      <c r="AB986" s="83"/>
      <c r="AC986" s="83"/>
      <c r="AD986" s="21"/>
      <c r="AE986" s="83"/>
      <c r="AF986" s="83"/>
      <c r="AG986" s="21"/>
      <c r="AH986" s="83"/>
      <c r="AI986" s="83"/>
      <c r="AJ986" s="21"/>
      <c r="AK986" s="83"/>
      <c r="AL986" s="83"/>
      <c r="AM986" s="21"/>
      <c r="AN986" s="83"/>
      <c r="AO986" s="83"/>
      <c r="AP986" s="21"/>
      <c r="AQ986" s="83"/>
      <c r="AR986" s="83"/>
      <c r="AS986" s="21"/>
      <c r="AT986" s="3"/>
      <c r="AU986" s="3"/>
      <c r="AV986" s="31"/>
      <c r="AW986" s="3"/>
      <c r="AX986" s="129"/>
      <c r="AY986" s="90"/>
      <c r="AZ986" s="6"/>
      <c r="BA986" s="10"/>
      <c r="BB986" s="10"/>
      <c r="BC986" s="6"/>
      <c r="BD986" s="10"/>
      <c r="BE986" s="10"/>
      <c r="BF986" s="122"/>
      <c r="BG986" s="10"/>
      <c r="BH986" s="32"/>
      <c r="BI986" s="129"/>
      <c r="BJ986" s="10"/>
      <c r="BK986" s="32"/>
      <c r="BL986" s="129"/>
      <c r="BM986" s="10"/>
      <c r="BN986" s="32"/>
      <c r="BO986" s="122"/>
      <c r="BP986" s="133"/>
      <c r="BQ986" s="12"/>
      <c r="BR986" s="3"/>
      <c r="BS986" s="3"/>
      <c r="BU986" s="122"/>
      <c r="BV986" s="3"/>
      <c r="BW986" s="31"/>
      <c r="BX986" s="122"/>
      <c r="BY986" s="3"/>
      <c r="CA986" s="122"/>
      <c r="CB986" s="3"/>
      <c r="CD986" s="122"/>
      <c r="CF986" s="32"/>
      <c r="CH986" s="255"/>
      <c r="CI986" s="32"/>
      <c r="CK986" s="434"/>
      <c r="CM986" s="122"/>
      <c r="CN986" s="255"/>
      <c r="CO986" s="255"/>
      <c r="CP986" s="255"/>
      <c r="CQ986" s="739"/>
      <c r="CR986" s="255"/>
      <c r="CS986" s="434"/>
      <c r="CT986" s="255"/>
      <c r="CU986" s="255"/>
      <c r="CV986" s="255"/>
      <c r="CW986" s="10"/>
      <c r="CX986" s="255"/>
      <c r="CY986" s="255"/>
      <c r="CZ986" s="255"/>
      <c r="DA986" s="255"/>
      <c r="DB986" s="255"/>
      <c r="DC986" s="255"/>
      <c r="DD986" s="255"/>
      <c r="DE986" s="255"/>
      <c r="DF986" s="255"/>
      <c r="DG986" s="255"/>
      <c r="DH986" s="255"/>
      <c r="DI986" s="255"/>
      <c r="DJ986" s="255"/>
      <c r="DK986" s="255"/>
      <c r="DL986" s="255"/>
      <c r="DM986" s="255"/>
      <c r="DN986" s="255"/>
      <c r="DO986" s="255"/>
      <c r="DP986" s="255"/>
      <c r="DQ986" s="255"/>
      <c r="DR986" s="255"/>
      <c r="DS986" s="255"/>
      <c r="DT986" s="255"/>
      <c r="DU986" s="255"/>
      <c r="DV986" s="255"/>
      <c r="DW986" s="255"/>
      <c r="DX986" s="255"/>
      <c r="DY986" s="255"/>
      <c r="DZ986" s="255"/>
      <c r="EA986" s="255"/>
      <c r="EB986" s="255"/>
      <c r="EC986" s="255"/>
      <c r="ED986" s="255"/>
      <c r="EE986" s="255"/>
      <c r="EF986" s="255"/>
      <c r="EG986" s="255"/>
      <c r="EH986" s="255"/>
      <c r="EI986" s="255"/>
      <c r="EJ986" s="255"/>
      <c r="EK986" s="255"/>
      <c r="EL986" s="255"/>
      <c r="EM986" s="255"/>
      <c r="EN986" s="255"/>
      <c r="EO986" s="255"/>
      <c r="EP986" s="255"/>
      <c r="EQ986" s="255"/>
      <c r="ER986" s="255"/>
      <c r="ES986" s="255"/>
      <c r="ET986" s="255"/>
      <c r="EU986" s="255"/>
      <c r="EV986" s="255"/>
      <c r="EW986" s="255"/>
      <c r="EX986" s="255"/>
      <c r="EY986" s="255"/>
      <c r="EZ986" s="255"/>
      <c r="FA986" s="255"/>
      <c r="FB986" s="255"/>
      <c r="FC986" s="255"/>
      <c r="FD986" s="255"/>
      <c r="FE986" s="255"/>
      <c r="FF986" s="255"/>
      <c r="FG986" s="255"/>
      <c r="FH986" s="241"/>
      <c r="FI986" s="436"/>
      <c r="FJ986" s="668"/>
      <c r="FK986" s="668"/>
      <c r="FL986" s="668"/>
      <c r="FM986" s="668"/>
      <c r="FN986" s="668"/>
      <c r="FO986" s="668"/>
      <c r="FP986" s="668"/>
      <c r="FQ986" s="668"/>
      <c r="FR986" s="668"/>
      <c r="FS986" s="433"/>
      <c r="FT986" s="433"/>
      <c r="FU986" s="433"/>
      <c r="FV986" s="433"/>
      <c r="FW986" s="433"/>
      <c r="FX986" s="433"/>
      <c r="FY986" s="433"/>
      <c r="FZ986" s="433"/>
      <c r="GA986" s="433"/>
      <c r="GB986" s="433"/>
      <c r="GC986" s="433"/>
      <c r="GD986" s="433"/>
      <c r="GE986" s="433"/>
      <c r="GF986" s="433"/>
      <c r="GG986" s="25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436"/>
      <c r="HJ986" s="65"/>
      <c r="HK986" s="436"/>
      <c r="HL986" s="37"/>
      <c r="HM986" s="65"/>
      <c r="HN986" s="436"/>
      <c r="HO986" s="120"/>
      <c r="HP986" s="3"/>
      <c r="HQ986" s="436"/>
      <c r="HR986" s="8"/>
      <c r="HS986" s="31"/>
      <c r="HT986" s="3"/>
      <c r="HU986" s="3"/>
      <c r="HV986" s="3"/>
      <c r="HX986" s="432"/>
      <c r="HY986" s="27"/>
      <c r="HZ986" s="27"/>
      <c r="IA986" s="27"/>
      <c r="IB986" s="27"/>
      <c r="IC986" s="27"/>
      <c r="ID986" s="27"/>
      <c r="IE986" s="27"/>
      <c r="IF986" s="27"/>
      <c r="IG986" s="432"/>
      <c r="IH986" s="432"/>
      <c r="II986" s="432"/>
      <c r="IJ986" s="432"/>
      <c r="IK986" s="432"/>
      <c r="IL986" s="432"/>
      <c r="IM986" s="432"/>
      <c r="IN986" s="432"/>
      <c r="IO986" s="432"/>
      <c r="IP986" s="432"/>
      <c r="IQ986" s="432"/>
      <c r="IR986" s="432"/>
      <c r="IS986" s="432"/>
      <c r="IT986" s="432"/>
      <c r="IU986" s="432"/>
      <c r="IV986" s="432"/>
      <c r="IW986" s="432"/>
      <c r="IX986" s="432"/>
      <c r="IY986" s="432"/>
      <c r="IZ986" s="432"/>
      <c r="JA986" s="432"/>
      <c r="JB986" s="432"/>
      <c r="JC986" s="432"/>
      <c r="JD986" s="432"/>
      <c r="JE986" s="432"/>
      <c r="JF986" s="432"/>
      <c r="JG986" s="432"/>
      <c r="JH986" s="432"/>
      <c r="JI986" s="432"/>
      <c r="JJ986" s="432"/>
      <c r="JK986" s="432"/>
      <c r="JL986" s="432"/>
      <c r="JM986" s="432"/>
      <c r="JN986" s="432"/>
      <c r="JO986" s="432"/>
      <c r="JP986" s="432"/>
      <c r="JQ986" s="432"/>
      <c r="JR986" s="432"/>
      <c r="JS986" s="432"/>
      <c r="JT986" s="432"/>
      <c r="JU986" s="432"/>
    </row>
    <row r="987" spans="1:281" s="40" customFormat="1" ht="15" hidden="1" customHeight="1" x14ac:dyDescent="0.25">
      <c r="A987" s="432"/>
      <c r="B987" s="31"/>
      <c r="C987" s="31"/>
      <c r="D987" s="3"/>
      <c r="E987" s="31"/>
      <c r="F987" s="3"/>
      <c r="G987" s="122"/>
      <c r="I987" s="31"/>
      <c r="K987" s="9"/>
      <c r="M987" s="3"/>
      <c r="N987" s="41"/>
      <c r="P987" s="31"/>
      <c r="Q987" s="27"/>
      <c r="R987" s="31"/>
      <c r="T987" s="21"/>
      <c r="U987" s="21"/>
      <c r="V987" s="83"/>
      <c r="W987" s="83"/>
      <c r="X987" s="21"/>
      <c r="Y987" s="83"/>
      <c r="Z987" s="83"/>
      <c r="AA987" s="21"/>
      <c r="AB987" s="83"/>
      <c r="AC987" s="83"/>
      <c r="AD987" s="21"/>
      <c r="AE987" s="83"/>
      <c r="AF987" s="83"/>
      <c r="AG987" s="21"/>
      <c r="AH987" s="83"/>
      <c r="AI987" s="83"/>
      <c r="AJ987" s="21"/>
      <c r="AK987" s="83"/>
      <c r="AL987" s="83"/>
      <c r="AM987" s="21"/>
      <c r="AN987" s="83"/>
      <c r="AO987" s="83"/>
      <c r="AP987" s="21"/>
      <c r="AQ987" s="83"/>
      <c r="AR987" s="83"/>
      <c r="AS987" s="21"/>
      <c r="AT987" s="3"/>
      <c r="AU987" s="3"/>
      <c r="AV987" s="31"/>
      <c r="AW987" s="3"/>
      <c r="AX987" s="129"/>
      <c r="AY987" s="90"/>
      <c r="AZ987" s="6"/>
      <c r="BA987" s="10"/>
      <c r="BB987" s="10"/>
      <c r="BC987" s="6"/>
      <c r="BD987" s="10"/>
      <c r="BE987" s="10"/>
      <c r="BF987" s="122"/>
      <c r="BG987" s="10"/>
      <c r="BH987" s="32"/>
      <c r="BI987" s="129"/>
      <c r="BJ987" s="10"/>
      <c r="BK987" s="32"/>
      <c r="BL987" s="129"/>
      <c r="BM987" s="10"/>
      <c r="BN987" s="32"/>
      <c r="BO987" s="122"/>
      <c r="BP987" s="133"/>
      <c r="BQ987" s="12"/>
      <c r="BR987" s="3"/>
      <c r="BS987" s="3"/>
      <c r="BU987" s="122"/>
      <c r="BV987" s="3"/>
      <c r="BW987" s="31"/>
      <c r="BX987" s="122"/>
      <c r="BY987" s="3"/>
      <c r="CA987" s="122"/>
      <c r="CB987" s="3"/>
      <c r="CD987" s="122"/>
      <c r="CF987" s="32"/>
      <c r="CH987" s="255"/>
      <c r="CI987" s="32"/>
      <c r="CK987" s="434"/>
      <c r="CM987" s="122"/>
      <c r="CN987" s="255"/>
      <c r="CO987" s="255"/>
      <c r="CP987" s="255"/>
      <c r="CQ987" s="739"/>
      <c r="CR987" s="255"/>
      <c r="CS987" s="434"/>
      <c r="CT987" s="255"/>
      <c r="CU987" s="255"/>
      <c r="CV987" s="255"/>
      <c r="CW987" s="10"/>
      <c r="CX987" s="255"/>
      <c r="CY987" s="255"/>
      <c r="CZ987" s="255"/>
      <c r="DA987" s="255"/>
      <c r="DB987" s="255"/>
      <c r="DC987" s="255"/>
      <c r="DD987" s="255"/>
      <c r="DE987" s="255"/>
      <c r="DF987" s="255"/>
      <c r="DG987" s="255"/>
      <c r="DH987" s="255"/>
      <c r="DI987" s="255"/>
      <c r="DJ987" s="255"/>
      <c r="DK987" s="255"/>
      <c r="DL987" s="255"/>
      <c r="DM987" s="255"/>
      <c r="DN987" s="255"/>
      <c r="DO987" s="255"/>
      <c r="DP987" s="255"/>
      <c r="DQ987" s="255"/>
      <c r="DR987" s="255"/>
      <c r="DS987" s="255"/>
      <c r="DT987" s="255"/>
      <c r="DU987" s="255"/>
      <c r="DV987" s="255"/>
      <c r="DW987" s="255"/>
      <c r="DX987" s="255"/>
      <c r="DY987" s="255"/>
      <c r="DZ987" s="255"/>
      <c r="EA987" s="255"/>
      <c r="EB987" s="255"/>
      <c r="EC987" s="255"/>
      <c r="ED987" s="255"/>
      <c r="EE987" s="255"/>
      <c r="EF987" s="255"/>
      <c r="EG987" s="255"/>
      <c r="EH987" s="255"/>
      <c r="EI987" s="255"/>
      <c r="EJ987" s="255"/>
      <c r="EK987" s="255"/>
      <c r="EL987" s="255"/>
      <c r="EM987" s="255"/>
      <c r="EN987" s="255"/>
      <c r="EO987" s="255"/>
      <c r="EP987" s="255"/>
      <c r="EQ987" s="255"/>
      <c r="ER987" s="255"/>
      <c r="ES987" s="255"/>
      <c r="ET987" s="255"/>
      <c r="EU987" s="255"/>
      <c r="EV987" s="255"/>
      <c r="EW987" s="255"/>
      <c r="EX987" s="255"/>
      <c r="EY987" s="255"/>
      <c r="EZ987" s="255"/>
      <c r="FA987" s="255"/>
      <c r="FB987" s="255"/>
      <c r="FC987" s="255"/>
      <c r="FD987" s="255"/>
      <c r="FE987" s="255"/>
      <c r="FF987" s="255"/>
      <c r="FG987" s="255"/>
      <c r="FH987" s="241"/>
      <c r="FI987" s="436"/>
      <c r="FJ987" s="668"/>
      <c r="FK987" s="668"/>
      <c r="FL987" s="668"/>
      <c r="FM987" s="668"/>
      <c r="FN987" s="668"/>
      <c r="FO987" s="668"/>
      <c r="FP987" s="668"/>
      <c r="FQ987" s="668"/>
      <c r="FR987" s="668"/>
      <c r="FS987" s="433"/>
      <c r="FT987" s="433"/>
      <c r="FU987" s="433"/>
      <c r="FV987" s="433"/>
      <c r="FW987" s="433"/>
      <c r="FX987" s="433"/>
      <c r="FY987" s="433"/>
      <c r="FZ987" s="433"/>
      <c r="GA987" s="433"/>
      <c r="GB987" s="433"/>
      <c r="GC987" s="433"/>
      <c r="GD987" s="433"/>
      <c r="GE987" s="433"/>
      <c r="GF987" s="433"/>
      <c r="GG987" s="255"/>
      <c r="GH987" s="65"/>
      <c r="GI987" s="65"/>
      <c r="GJ987" s="65"/>
      <c r="GK987" s="65"/>
      <c r="GL987" s="65"/>
      <c r="GM987" s="65"/>
      <c r="GN987" s="65"/>
      <c r="GO987" s="65"/>
      <c r="GP987" s="65"/>
      <c r="GQ987" s="65"/>
      <c r="GR987" s="65"/>
      <c r="GS987" s="65"/>
      <c r="GT987" s="65"/>
      <c r="GU987" s="65"/>
      <c r="GV987" s="65"/>
      <c r="GW987" s="65"/>
      <c r="GX987" s="65"/>
      <c r="GY987" s="65"/>
      <c r="GZ987" s="65"/>
      <c r="HA987" s="65"/>
      <c r="HB987" s="65"/>
      <c r="HC987" s="65"/>
      <c r="HD987" s="65"/>
      <c r="HE987" s="65"/>
      <c r="HF987" s="65"/>
      <c r="HG987" s="65"/>
      <c r="HH987" s="65"/>
      <c r="HI987" s="436"/>
      <c r="HJ987" s="65"/>
      <c r="HK987" s="436"/>
      <c r="HL987" s="37"/>
      <c r="HM987" s="65"/>
      <c r="HN987" s="436"/>
      <c r="HO987" s="120"/>
      <c r="HP987" s="3"/>
      <c r="HQ987" s="436"/>
      <c r="HR987" s="8"/>
      <c r="HS987" s="31"/>
      <c r="HT987" s="3"/>
      <c r="HU987" s="3"/>
      <c r="HV987" s="3"/>
      <c r="HX987" s="432"/>
      <c r="HY987" s="27"/>
      <c r="HZ987" s="27"/>
      <c r="IA987" s="27"/>
      <c r="IB987" s="27"/>
      <c r="IC987" s="27"/>
      <c r="ID987" s="27"/>
      <c r="IE987" s="27"/>
      <c r="IF987" s="27"/>
      <c r="IG987" s="432"/>
      <c r="IH987" s="432"/>
      <c r="II987" s="432"/>
      <c r="IJ987" s="432"/>
      <c r="IK987" s="432"/>
      <c r="IL987" s="432"/>
      <c r="IM987" s="432"/>
      <c r="IN987" s="432"/>
      <c r="IO987" s="432"/>
      <c r="IP987" s="432"/>
      <c r="IQ987" s="432"/>
      <c r="IR987" s="432"/>
      <c r="IS987" s="432"/>
      <c r="IT987" s="432"/>
      <c r="IU987" s="432"/>
      <c r="IV987" s="432"/>
      <c r="IW987" s="432"/>
      <c r="IX987" s="432"/>
      <c r="IY987" s="432"/>
      <c r="IZ987" s="432"/>
      <c r="JA987" s="432"/>
      <c r="JB987" s="432"/>
      <c r="JC987" s="432"/>
      <c r="JD987" s="432"/>
      <c r="JE987" s="432"/>
      <c r="JF987" s="432"/>
      <c r="JG987" s="432"/>
      <c r="JH987" s="432"/>
      <c r="JI987" s="432"/>
      <c r="JJ987" s="432"/>
      <c r="JK987" s="432"/>
      <c r="JL987" s="432"/>
      <c r="JM987" s="432"/>
      <c r="JN987" s="432"/>
      <c r="JO987" s="432"/>
      <c r="JP987" s="432"/>
      <c r="JQ987" s="432"/>
      <c r="JR987" s="432"/>
      <c r="JS987" s="432"/>
      <c r="JT987" s="432"/>
      <c r="JU987" s="432"/>
    </row>
    <row r="988" spans="1:281" s="40" customFormat="1" ht="15" hidden="1" customHeight="1" x14ac:dyDescent="0.25">
      <c r="A988" s="432"/>
      <c r="B988" s="31"/>
      <c r="C988" s="31"/>
      <c r="D988" s="3"/>
      <c r="E988" s="31"/>
      <c r="F988" s="3"/>
      <c r="G988" s="122"/>
      <c r="I988" s="31"/>
      <c r="K988" s="9"/>
      <c r="M988" s="3"/>
      <c r="N988" s="41"/>
      <c r="P988" s="31"/>
      <c r="Q988" s="27"/>
      <c r="R988" s="31"/>
      <c r="T988" s="21"/>
      <c r="U988" s="21"/>
      <c r="V988" s="83"/>
      <c r="W988" s="83"/>
      <c r="X988" s="21"/>
      <c r="Y988" s="83"/>
      <c r="Z988" s="83"/>
      <c r="AA988" s="21"/>
      <c r="AB988" s="83"/>
      <c r="AC988" s="83"/>
      <c r="AD988" s="21"/>
      <c r="AE988" s="83"/>
      <c r="AF988" s="83"/>
      <c r="AG988" s="21"/>
      <c r="AH988" s="83"/>
      <c r="AI988" s="83"/>
      <c r="AJ988" s="21"/>
      <c r="AK988" s="83"/>
      <c r="AL988" s="83"/>
      <c r="AM988" s="21"/>
      <c r="AN988" s="83"/>
      <c r="AO988" s="83"/>
      <c r="AP988" s="21"/>
      <c r="AQ988" s="83"/>
      <c r="AR988" s="83"/>
      <c r="AS988" s="21"/>
      <c r="AT988" s="3"/>
      <c r="AU988" s="3"/>
      <c r="AV988" s="31"/>
      <c r="AW988" s="3"/>
      <c r="AX988" s="129"/>
      <c r="AY988" s="90"/>
      <c r="AZ988" s="6"/>
      <c r="BA988" s="10"/>
      <c r="BB988" s="10"/>
      <c r="BC988" s="6"/>
      <c r="BD988" s="10"/>
      <c r="BE988" s="10"/>
      <c r="BF988" s="122"/>
      <c r="BG988" s="10"/>
      <c r="BH988" s="32"/>
      <c r="BI988" s="129"/>
      <c r="BJ988" s="10"/>
      <c r="BK988" s="32"/>
      <c r="BL988" s="129"/>
      <c r="BM988" s="10"/>
      <c r="BN988" s="32"/>
      <c r="BO988" s="122"/>
      <c r="BP988" s="133"/>
      <c r="BQ988" s="12"/>
      <c r="BR988" s="3"/>
      <c r="BS988" s="3"/>
      <c r="BU988" s="122"/>
      <c r="BV988" s="3"/>
      <c r="BW988" s="31"/>
      <c r="BX988" s="122"/>
      <c r="BY988" s="3"/>
      <c r="CA988" s="122"/>
      <c r="CB988" s="3"/>
      <c r="CD988" s="122"/>
      <c r="CF988" s="32"/>
      <c r="CH988" s="255"/>
      <c r="CI988" s="32"/>
      <c r="CK988" s="434"/>
      <c r="CM988" s="122"/>
      <c r="CN988" s="255"/>
      <c r="CO988" s="255"/>
      <c r="CP988" s="255"/>
      <c r="CQ988" s="739"/>
      <c r="CR988" s="255"/>
      <c r="CS988" s="434"/>
      <c r="CT988" s="255"/>
      <c r="CU988" s="255"/>
      <c r="CV988" s="255"/>
      <c r="CW988" s="10"/>
      <c r="CX988" s="255"/>
      <c r="CY988" s="255"/>
      <c r="CZ988" s="255"/>
      <c r="DA988" s="255"/>
      <c r="DB988" s="255"/>
      <c r="DC988" s="255"/>
      <c r="DD988" s="255"/>
      <c r="DE988" s="255"/>
      <c r="DF988" s="255"/>
      <c r="DG988" s="255"/>
      <c r="DH988" s="255"/>
      <c r="DI988" s="255"/>
      <c r="DJ988" s="255"/>
      <c r="DK988" s="255"/>
      <c r="DL988" s="255"/>
      <c r="DM988" s="255"/>
      <c r="DN988" s="255"/>
      <c r="DO988" s="255"/>
      <c r="DP988" s="255"/>
      <c r="DQ988" s="255"/>
      <c r="DR988" s="255"/>
      <c r="DS988" s="255"/>
      <c r="DT988" s="255"/>
      <c r="DU988" s="255"/>
      <c r="DV988" s="255"/>
      <c r="DW988" s="255"/>
      <c r="DX988" s="255"/>
      <c r="DY988" s="255"/>
      <c r="DZ988" s="255"/>
      <c r="EA988" s="255"/>
      <c r="EB988" s="255"/>
      <c r="EC988" s="255"/>
      <c r="ED988" s="255"/>
      <c r="EE988" s="255"/>
      <c r="EF988" s="255"/>
      <c r="EG988" s="255"/>
      <c r="EH988" s="255"/>
      <c r="EI988" s="255"/>
      <c r="EJ988" s="255"/>
      <c r="EK988" s="255"/>
      <c r="EL988" s="255"/>
      <c r="EM988" s="255"/>
      <c r="EN988" s="255"/>
      <c r="EO988" s="255"/>
      <c r="EP988" s="255"/>
      <c r="EQ988" s="255"/>
      <c r="ER988" s="255"/>
      <c r="ES988" s="255"/>
      <c r="ET988" s="255"/>
      <c r="EU988" s="255"/>
      <c r="EV988" s="255"/>
      <c r="EW988" s="255"/>
      <c r="EX988" s="255"/>
      <c r="EY988" s="255"/>
      <c r="EZ988" s="255"/>
      <c r="FA988" s="255"/>
      <c r="FB988" s="255"/>
      <c r="FC988" s="255"/>
      <c r="FD988" s="255"/>
      <c r="FE988" s="255"/>
      <c r="FF988" s="255"/>
      <c r="FG988" s="255"/>
      <c r="FH988" s="241"/>
      <c r="FI988" s="436"/>
      <c r="FJ988" s="668"/>
      <c r="FK988" s="668"/>
      <c r="FL988" s="668"/>
      <c r="FM988" s="668"/>
      <c r="FN988" s="668"/>
      <c r="FO988" s="668"/>
      <c r="FP988" s="668"/>
      <c r="FQ988" s="668"/>
      <c r="FR988" s="668"/>
      <c r="FS988" s="433"/>
      <c r="FT988" s="433"/>
      <c r="FU988" s="433"/>
      <c r="FV988" s="433"/>
      <c r="FW988" s="433"/>
      <c r="FX988" s="433"/>
      <c r="FY988" s="433"/>
      <c r="FZ988" s="433"/>
      <c r="GA988" s="433"/>
      <c r="GB988" s="433"/>
      <c r="GC988" s="433"/>
      <c r="GD988" s="433"/>
      <c r="GE988" s="433"/>
      <c r="GF988" s="433"/>
      <c r="GG988" s="255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436"/>
      <c r="HJ988" s="65"/>
      <c r="HK988" s="436"/>
      <c r="HL988" s="37"/>
      <c r="HM988" s="65"/>
      <c r="HN988" s="436"/>
      <c r="HO988" s="120"/>
      <c r="HP988" s="3"/>
      <c r="HQ988" s="436"/>
      <c r="HR988" s="8"/>
      <c r="HS988" s="31"/>
      <c r="HT988" s="3"/>
      <c r="HU988" s="3"/>
      <c r="HV988" s="3"/>
      <c r="HX988" s="432"/>
      <c r="HY988" s="27"/>
      <c r="HZ988" s="27"/>
      <c r="IA988" s="27"/>
      <c r="IB988" s="27"/>
      <c r="IC988" s="27"/>
      <c r="ID988" s="27"/>
      <c r="IE988" s="27"/>
      <c r="IF988" s="27"/>
      <c r="IG988" s="432"/>
      <c r="IH988" s="432"/>
      <c r="II988" s="432"/>
      <c r="IJ988" s="432"/>
      <c r="IK988" s="432"/>
      <c r="IL988" s="432"/>
      <c r="IM988" s="432"/>
      <c r="IN988" s="432"/>
      <c r="IO988" s="432"/>
      <c r="IP988" s="432"/>
      <c r="IQ988" s="432"/>
      <c r="IR988" s="432"/>
      <c r="IS988" s="432"/>
      <c r="IT988" s="432"/>
      <c r="IU988" s="432"/>
      <c r="IV988" s="432"/>
      <c r="IW988" s="432"/>
      <c r="IX988" s="432"/>
      <c r="IY988" s="432"/>
      <c r="IZ988" s="432"/>
      <c r="JA988" s="432"/>
      <c r="JB988" s="432"/>
      <c r="JC988" s="432"/>
      <c r="JD988" s="432"/>
      <c r="JE988" s="432"/>
      <c r="JF988" s="432"/>
      <c r="JG988" s="432"/>
      <c r="JH988" s="432"/>
      <c r="JI988" s="432"/>
      <c r="JJ988" s="432"/>
      <c r="JK988" s="432"/>
      <c r="JL988" s="432"/>
      <c r="JM988" s="432"/>
      <c r="JN988" s="432"/>
      <c r="JO988" s="432"/>
      <c r="JP988" s="432"/>
      <c r="JQ988" s="432"/>
      <c r="JR988" s="432"/>
      <c r="JS988" s="432"/>
      <c r="JT988" s="432"/>
      <c r="JU988" s="432"/>
    </row>
    <row r="989" spans="1:281" s="40" customFormat="1" ht="15" hidden="1" customHeight="1" x14ac:dyDescent="0.25">
      <c r="A989" s="432"/>
      <c r="B989" s="31"/>
      <c r="C989" s="31"/>
      <c r="D989" s="3"/>
      <c r="E989" s="31"/>
      <c r="F989" s="3"/>
      <c r="G989" s="122"/>
      <c r="I989" s="31"/>
      <c r="K989" s="9"/>
      <c r="M989" s="3"/>
      <c r="N989" s="41"/>
      <c r="P989" s="31"/>
      <c r="Q989" s="27"/>
      <c r="R989" s="31"/>
      <c r="T989" s="21"/>
      <c r="U989" s="21"/>
      <c r="V989" s="83"/>
      <c r="W989" s="83"/>
      <c r="X989" s="21"/>
      <c r="Y989" s="83"/>
      <c r="Z989" s="83"/>
      <c r="AA989" s="21"/>
      <c r="AB989" s="83"/>
      <c r="AC989" s="83"/>
      <c r="AD989" s="21"/>
      <c r="AE989" s="83"/>
      <c r="AF989" s="83"/>
      <c r="AG989" s="21"/>
      <c r="AH989" s="83"/>
      <c r="AI989" s="83"/>
      <c r="AJ989" s="21"/>
      <c r="AK989" s="83"/>
      <c r="AL989" s="83"/>
      <c r="AM989" s="21"/>
      <c r="AN989" s="83"/>
      <c r="AO989" s="83"/>
      <c r="AP989" s="21"/>
      <c r="AQ989" s="83"/>
      <c r="AR989" s="83"/>
      <c r="AS989" s="21"/>
      <c r="AT989" s="3"/>
      <c r="AU989" s="3"/>
      <c r="AV989" s="31"/>
      <c r="AW989" s="3"/>
      <c r="AX989" s="129"/>
      <c r="AY989" s="90"/>
      <c r="AZ989" s="6"/>
      <c r="BA989" s="10"/>
      <c r="BB989" s="10"/>
      <c r="BC989" s="6"/>
      <c r="BD989" s="10"/>
      <c r="BE989" s="10"/>
      <c r="BF989" s="122"/>
      <c r="BG989" s="10"/>
      <c r="BH989" s="32"/>
      <c r="BI989" s="129"/>
      <c r="BJ989" s="10"/>
      <c r="BK989" s="32"/>
      <c r="BL989" s="129"/>
      <c r="BM989" s="10"/>
      <c r="BN989" s="32"/>
      <c r="BO989" s="122"/>
      <c r="BP989" s="133"/>
      <c r="BQ989" s="12"/>
      <c r="BR989" s="3"/>
      <c r="BS989" s="3"/>
      <c r="BU989" s="122"/>
      <c r="BV989" s="3"/>
      <c r="BW989" s="31"/>
      <c r="BX989" s="122"/>
      <c r="BY989" s="3"/>
      <c r="CA989" s="122"/>
      <c r="CB989" s="3"/>
      <c r="CD989" s="122"/>
      <c r="CF989" s="32"/>
      <c r="CH989" s="255"/>
      <c r="CI989" s="32"/>
      <c r="CK989" s="434"/>
      <c r="CM989" s="122"/>
      <c r="CN989" s="255"/>
      <c r="CO989" s="255"/>
      <c r="CP989" s="255"/>
      <c r="CQ989" s="739"/>
      <c r="CR989" s="255"/>
      <c r="CS989" s="434"/>
      <c r="CT989" s="255"/>
      <c r="CU989" s="255"/>
      <c r="CV989" s="255"/>
      <c r="CW989" s="10"/>
      <c r="CX989" s="255"/>
      <c r="CY989" s="255"/>
      <c r="CZ989" s="255"/>
      <c r="DA989" s="255"/>
      <c r="DB989" s="255"/>
      <c r="DC989" s="255"/>
      <c r="DD989" s="255"/>
      <c r="DE989" s="255"/>
      <c r="DF989" s="255"/>
      <c r="DG989" s="255"/>
      <c r="DH989" s="255"/>
      <c r="DI989" s="255"/>
      <c r="DJ989" s="255"/>
      <c r="DK989" s="255"/>
      <c r="DL989" s="255"/>
      <c r="DM989" s="255"/>
      <c r="DN989" s="255"/>
      <c r="DO989" s="255"/>
      <c r="DP989" s="255"/>
      <c r="DQ989" s="255"/>
      <c r="DR989" s="255"/>
      <c r="DS989" s="255"/>
      <c r="DT989" s="255"/>
      <c r="DU989" s="255"/>
      <c r="DV989" s="255"/>
      <c r="DW989" s="255"/>
      <c r="DX989" s="255"/>
      <c r="DY989" s="255"/>
      <c r="DZ989" s="255"/>
      <c r="EA989" s="255"/>
      <c r="EB989" s="255"/>
      <c r="EC989" s="255"/>
      <c r="ED989" s="255"/>
      <c r="EE989" s="255"/>
      <c r="EF989" s="255"/>
      <c r="EG989" s="255"/>
      <c r="EH989" s="255"/>
      <c r="EI989" s="255"/>
      <c r="EJ989" s="255"/>
      <c r="EK989" s="255"/>
      <c r="EL989" s="255"/>
      <c r="EM989" s="255"/>
      <c r="EN989" s="255"/>
      <c r="EO989" s="255"/>
      <c r="EP989" s="255"/>
      <c r="EQ989" s="255"/>
      <c r="ER989" s="255"/>
      <c r="ES989" s="255"/>
      <c r="ET989" s="255"/>
      <c r="EU989" s="255"/>
      <c r="EV989" s="255"/>
      <c r="EW989" s="255"/>
      <c r="EX989" s="255"/>
      <c r="EY989" s="255"/>
      <c r="EZ989" s="255"/>
      <c r="FA989" s="255"/>
      <c r="FB989" s="255"/>
      <c r="FC989" s="255"/>
      <c r="FD989" s="255"/>
      <c r="FE989" s="255"/>
      <c r="FF989" s="255"/>
      <c r="FG989" s="255"/>
      <c r="FH989" s="241"/>
      <c r="FI989" s="436"/>
      <c r="FJ989" s="668"/>
      <c r="FK989" s="668"/>
      <c r="FL989" s="668"/>
      <c r="FM989" s="668"/>
      <c r="FN989" s="668"/>
      <c r="FO989" s="668"/>
      <c r="FP989" s="668"/>
      <c r="FQ989" s="668"/>
      <c r="FR989" s="668"/>
      <c r="FS989" s="433"/>
      <c r="FT989" s="433"/>
      <c r="FU989" s="433"/>
      <c r="FV989" s="433"/>
      <c r="FW989" s="433"/>
      <c r="FX989" s="433"/>
      <c r="FY989" s="433"/>
      <c r="FZ989" s="433"/>
      <c r="GA989" s="433"/>
      <c r="GB989" s="433"/>
      <c r="GC989" s="433"/>
      <c r="GD989" s="433"/>
      <c r="GE989" s="433"/>
      <c r="GF989" s="433"/>
      <c r="GG989" s="255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436"/>
      <c r="HJ989" s="65"/>
      <c r="HK989" s="436"/>
      <c r="HL989" s="37"/>
      <c r="HM989" s="65"/>
      <c r="HN989" s="436"/>
      <c r="HO989" s="120"/>
      <c r="HP989" s="3"/>
      <c r="HQ989" s="436"/>
      <c r="HR989" s="8"/>
      <c r="HS989" s="31"/>
      <c r="HT989" s="3"/>
      <c r="HU989" s="3"/>
      <c r="HV989" s="3"/>
      <c r="HX989" s="432"/>
      <c r="HY989" s="27"/>
      <c r="HZ989" s="27"/>
      <c r="IA989" s="27"/>
      <c r="IB989" s="27"/>
      <c r="IC989" s="27"/>
      <c r="ID989" s="27"/>
      <c r="IE989" s="27"/>
      <c r="IF989" s="27"/>
      <c r="IG989" s="432"/>
      <c r="IH989" s="432"/>
      <c r="II989" s="432"/>
      <c r="IJ989" s="432"/>
      <c r="IK989" s="432"/>
      <c r="IL989" s="432"/>
      <c r="IM989" s="432"/>
      <c r="IN989" s="432"/>
      <c r="IO989" s="432"/>
      <c r="IP989" s="432"/>
      <c r="IQ989" s="432"/>
      <c r="IR989" s="432"/>
      <c r="IS989" s="432"/>
      <c r="IT989" s="432"/>
      <c r="IU989" s="432"/>
      <c r="IV989" s="432"/>
      <c r="IW989" s="432"/>
      <c r="IX989" s="432"/>
      <c r="IY989" s="432"/>
      <c r="IZ989" s="432"/>
      <c r="JA989" s="432"/>
      <c r="JB989" s="432"/>
      <c r="JC989" s="432"/>
      <c r="JD989" s="432"/>
      <c r="JE989" s="432"/>
      <c r="JF989" s="432"/>
      <c r="JG989" s="432"/>
      <c r="JH989" s="432"/>
      <c r="JI989" s="432"/>
      <c r="JJ989" s="432"/>
      <c r="JK989" s="432"/>
      <c r="JL989" s="432"/>
      <c r="JM989" s="432"/>
      <c r="JN989" s="432"/>
      <c r="JO989" s="432"/>
      <c r="JP989" s="432"/>
      <c r="JQ989" s="432"/>
      <c r="JR989" s="432"/>
      <c r="JS989" s="432"/>
      <c r="JT989" s="432"/>
      <c r="JU989" s="432"/>
    </row>
    <row r="990" spans="1:281" s="40" customFormat="1" ht="15" hidden="1" customHeight="1" x14ac:dyDescent="0.25">
      <c r="A990" s="432"/>
      <c r="B990" s="31"/>
      <c r="C990" s="31"/>
      <c r="D990" s="3"/>
      <c r="E990" s="31"/>
      <c r="F990" s="3"/>
      <c r="G990" s="122"/>
      <c r="I990" s="31"/>
      <c r="K990" s="9"/>
      <c r="M990" s="3"/>
      <c r="N990" s="41"/>
      <c r="P990" s="31"/>
      <c r="Q990" s="27"/>
      <c r="R990" s="31"/>
      <c r="T990" s="21"/>
      <c r="U990" s="21"/>
      <c r="V990" s="83"/>
      <c r="W990" s="83"/>
      <c r="X990" s="21"/>
      <c r="Y990" s="83"/>
      <c r="Z990" s="83"/>
      <c r="AA990" s="21"/>
      <c r="AB990" s="83"/>
      <c r="AC990" s="83"/>
      <c r="AD990" s="21"/>
      <c r="AE990" s="83"/>
      <c r="AF990" s="83"/>
      <c r="AG990" s="21"/>
      <c r="AH990" s="83"/>
      <c r="AI990" s="83"/>
      <c r="AJ990" s="21"/>
      <c r="AK990" s="83"/>
      <c r="AL990" s="83"/>
      <c r="AM990" s="21"/>
      <c r="AN990" s="83"/>
      <c r="AO990" s="83"/>
      <c r="AP990" s="21"/>
      <c r="AQ990" s="83"/>
      <c r="AR990" s="83"/>
      <c r="AS990" s="21"/>
      <c r="AT990" s="3"/>
      <c r="AU990" s="3"/>
      <c r="AV990" s="31"/>
      <c r="AW990" s="3"/>
      <c r="AX990" s="129"/>
      <c r="AY990" s="90"/>
      <c r="AZ990" s="6"/>
      <c r="BA990" s="10"/>
      <c r="BB990" s="10"/>
      <c r="BC990" s="6"/>
      <c r="BD990" s="10"/>
      <c r="BE990" s="10"/>
      <c r="BF990" s="122"/>
      <c r="BG990" s="10"/>
      <c r="BH990" s="32"/>
      <c r="BI990" s="129"/>
      <c r="BJ990" s="10"/>
      <c r="BK990" s="32"/>
      <c r="BL990" s="129"/>
      <c r="BM990" s="10"/>
      <c r="BN990" s="32"/>
      <c r="BO990" s="122"/>
      <c r="BP990" s="133"/>
      <c r="BQ990" s="12"/>
      <c r="BR990" s="3"/>
      <c r="BS990" s="3"/>
      <c r="BU990" s="122"/>
      <c r="BV990" s="3"/>
      <c r="BW990" s="31"/>
      <c r="BX990" s="122"/>
      <c r="BY990" s="3"/>
      <c r="CA990" s="122"/>
      <c r="CB990" s="3"/>
      <c r="CD990" s="122"/>
      <c r="CF990" s="32"/>
      <c r="CH990" s="255"/>
      <c r="CI990" s="32"/>
      <c r="CK990" s="434"/>
      <c r="CM990" s="122"/>
      <c r="CN990" s="255"/>
      <c r="CO990" s="255"/>
      <c r="CP990" s="255"/>
      <c r="CQ990" s="739"/>
      <c r="CR990" s="255"/>
      <c r="CS990" s="434"/>
      <c r="CT990" s="255"/>
      <c r="CU990" s="255"/>
      <c r="CV990" s="255"/>
      <c r="CW990" s="10"/>
      <c r="CX990" s="255"/>
      <c r="CY990" s="255"/>
      <c r="CZ990" s="255"/>
      <c r="DA990" s="255"/>
      <c r="DB990" s="255"/>
      <c r="DC990" s="255"/>
      <c r="DD990" s="255"/>
      <c r="DE990" s="255"/>
      <c r="DF990" s="255"/>
      <c r="DG990" s="255"/>
      <c r="DH990" s="255"/>
      <c r="DI990" s="255"/>
      <c r="DJ990" s="255"/>
      <c r="DK990" s="255"/>
      <c r="DL990" s="255"/>
      <c r="DM990" s="255"/>
      <c r="DN990" s="255"/>
      <c r="DO990" s="255"/>
      <c r="DP990" s="255"/>
      <c r="DQ990" s="255"/>
      <c r="DR990" s="255"/>
      <c r="DS990" s="255"/>
      <c r="DT990" s="255"/>
      <c r="DU990" s="255"/>
      <c r="DV990" s="255"/>
      <c r="DW990" s="255"/>
      <c r="DX990" s="255"/>
      <c r="DY990" s="255"/>
      <c r="DZ990" s="255"/>
      <c r="EA990" s="255"/>
      <c r="EB990" s="255"/>
      <c r="EC990" s="255"/>
      <c r="ED990" s="255"/>
      <c r="EE990" s="255"/>
      <c r="EF990" s="255"/>
      <c r="EG990" s="255"/>
      <c r="EH990" s="255"/>
      <c r="EI990" s="255"/>
      <c r="EJ990" s="255"/>
      <c r="EK990" s="255"/>
      <c r="EL990" s="255"/>
      <c r="EM990" s="255"/>
      <c r="EN990" s="255"/>
      <c r="EO990" s="255"/>
      <c r="EP990" s="255"/>
      <c r="EQ990" s="255"/>
      <c r="ER990" s="255"/>
      <c r="ES990" s="255"/>
      <c r="ET990" s="255"/>
      <c r="EU990" s="255"/>
      <c r="EV990" s="255"/>
      <c r="EW990" s="255"/>
      <c r="EX990" s="255"/>
      <c r="EY990" s="255"/>
      <c r="EZ990" s="255"/>
      <c r="FA990" s="255"/>
      <c r="FB990" s="255"/>
      <c r="FC990" s="255"/>
      <c r="FD990" s="255"/>
      <c r="FE990" s="255"/>
      <c r="FF990" s="255"/>
      <c r="FG990" s="255"/>
      <c r="FH990" s="241"/>
      <c r="FI990" s="436"/>
      <c r="FJ990" s="668"/>
      <c r="FK990" s="668"/>
      <c r="FL990" s="668"/>
      <c r="FM990" s="668"/>
      <c r="FN990" s="668"/>
      <c r="FO990" s="668"/>
      <c r="FP990" s="668"/>
      <c r="FQ990" s="668"/>
      <c r="FR990" s="668"/>
      <c r="FS990" s="433"/>
      <c r="FT990" s="433"/>
      <c r="FU990" s="433"/>
      <c r="FV990" s="433"/>
      <c r="FW990" s="433"/>
      <c r="FX990" s="433"/>
      <c r="FY990" s="433"/>
      <c r="FZ990" s="433"/>
      <c r="GA990" s="433"/>
      <c r="GB990" s="433"/>
      <c r="GC990" s="433"/>
      <c r="GD990" s="433"/>
      <c r="GE990" s="433"/>
      <c r="GF990" s="433"/>
      <c r="GG990" s="255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436"/>
      <c r="HJ990" s="65"/>
      <c r="HK990" s="436"/>
      <c r="HL990" s="37"/>
      <c r="HM990" s="65"/>
      <c r="HN990" s="436"/>
      <c r="HO990" s="120"/>
      <c r="HP990" s="3"/>
      <c r="HQ990" s="436"/>
      <c r="HR990" s="8"/>
      <c r="HS990" s="31"/>
      <c r="HT990" s="3"/>
      <c r="HU990" s="3"/>
      <c r="HV990" s="3"/>
      <c r="HX990" s="432"/>
      <c r="HY990" s="27"/>
      <c r="HZ990" s="27"/>
      <c r="IA990" s="27"/>
      <c r="IB990" s="27"/>
      <c r="IC990" s="27"/>
      <c r="ID990" s="27"/>
      <c r="IE990" s="27"/>
      <c r="IF990" s="27"/>
      <c r="IG990" s="432"/>
      <c r="IH990" s="432"/>
      <c r="II990" s="432"/>
      <c r="IJ990" s="432"/>
      <c r="IK990" s="432"/>
      <c r="IL990" s="432"/>
      <c r="IM990" s="432"/>
      <c r="IN990" s="432"/>
      <c r="IO990" s="432"/>
      <c r="IP990" s="432"/>
      <c r="IQ990" s="432"/>
      <c r="IR990" s="432"/>
      <c r="IS990" s="432"/>
      <c r="IT990" s="432"/>
      <c r="IU990" s="432"/>
      <c r="IV990" s="432"/>
      <c r="IW990" s="432"/>
      <c r="IX990" s="432"/>
      <c r="IY990" s="432"/>
      <c r="IZ990" s="432"/>
      <c r="JA990" s="432"/>
      <c r="JB990" s="432"/>
      <c r="JC990" s="432"/>
      <c r="JD990" s="432"/>
      <c r="JE990" s="432"/>
      <c r="JF990" s="432"/>
      <c r="JG990" s="432"/>
      <c r="JH990" s="432"/>
      <c r="JI990" s="432"/>
      <c r="JJ990" s="432"/>
      <c r="JK990" s="432"/>
      <c r="JL990" s="432"/>
      <c r="JM990" s="432"/>
      <c r="JN990" s="432"/>
      <c r="JO990" s="432"/>
      <c r="JP990" s="432"/>
      <c r="JQ990" s="432"/>
      <c r="JR990" s="432"/>
      <c r="JS990" s="432"/>
      <c r="JT990" s="432"/>
      <c r="JU990" s="432"/>
    </row>
    <row r="991" spans="1:281" s="40" customFormat="1" ht="15" hidden="1" customHeight="1" x14ac:dyDescent="0.25">
      <c r="A991" s="432"/>
      <c r="B991" s="31"/>
      <c r="C991" s="31"/>
      <c r="D991" s="3"/>
      <c r="E991" s="31"/>
      <c r="F991" s="3"/>
      <c r="G991" s="122"/>
      <c r="I991" s="31"/>
      <c r="K991" s="9"/>
      <c r="M991" s="3"/>
      <c r="N991" s="41"/>
      <c r="P991" s="31"/>
      <c r="Q991" s="27"/>
      <c r="R991" s="31"/>
      <c r="T991" s="21"/>
      <c r="U991" s="21"/>
      <c r="V991" s="83"/>
      <c r="W991" s="83"/>
      <c r="X991" s="21"/>
      <c r="Y991" s="83"/>
      <c r="Z991" s="83"/>
      <c r="AA991" s="21"/>
      <c r="AB991" s="83"/>
      <c r="AC991" s="83"/>
      <c r="AD991" s="21"/>
      <c r="AE991" s="83"/>
      <c r="AF991" s="83"/>
      <c r="AG991" s="21"/>
      <c r="AH991" s="83"/>
      <c r="AI991" s="83"/>
      <c r="AJ991" s="21"/>
      <c r="AK991" s="83"/>
      <c r="AL991" s="83"/>
      <c r="AM991" s="21"/>
      <c r="AN991" s="83"/>
      <c r="AO991" s="83"/>
      <c r="AP991" s="21"/>
      <c r="AQ991" s="83"/>
      <c r="AR991" s="83"/>
      <c r="AS991" s="21"/>
      <c r="AT991" s="3"/>
      <c r="AU991" s="3"/>
      <c r="AV991" s="31"/>
      <c r="AW991" s="3"/>
      <c r="AX991" s="129"/>
      <c r="AY991" s="90"/>
      <c r="AZ991" s="6"/>
      <c r="BA991" s="10"/>
      <c r="BB991" s="10"/>
      <c r="BC991" s="6"/>
      <c r="BD991" s="10"/>
      <c r="BE991" s="10"/>
      <c r="BF991" s="122"/>
      <c r="BG991" s="10"/>
      <c r="BH991" s="32"/>
      <c r="BI991" s="129"/>
      <c r="BJ991" s="10"/>
      <c r="BK991" s="32"/>
      <c r="BL991" s="129"/>
      <c r="BM991" s="10"/>
      <c r="BN991" s="32"/>
      <c r="BO991" s="122"/>
      <c r="BP991" s="133"/>
      <c r="BQ991" s="12"/>
      <c r="BR991" s="3"/>
      <c r="BS991" s="3"/>
      <c r="BU991" s="122"/>
      <c r="BV991" s="3"/>
      <c r="BW991" s="31"/>
      <c r="BX991" s="122"/>
      <c r="BY991" s="3"/>
      <c r="CA991" s="122"/>
      <c r="CB991" s="3"/>
      <c r="CD991" s="122"/>
      <c r="CF991" s="32"/>
      <c r="CH991" s="255"/>
      <c r="CI991" s="32"/>
      <c r="CK991" s="434"/>
      <c r="CM991" s="122"/>
      <c r="CN991" s="255"/>
      <c r="CO991" s="255"/>
      <c r="CP991" s="255"/>
      <c r="CQ991" s="739"/>
      <c r="CR991" s="255"/>
      <c r="CS991" s="434"/>
      <c r="CT991" s="255"/>
      <c r="CU991" s="255"/>
      <c r="CV991" s="255"/>
      <c r="CW991" s="10"/>
      <c r="CX991" s="255"/>
      <c r="CY991" s="255"/>
      <c r="CZ991" s="255"/>
      <c r="DA991" s="255"/>
      <c r="DB991" s="255"/>
      <c r="DC991" s="255"/>
      <c r="DD991" s="255"/>
      <c r="DE991" s="255"/>
      <c r="DF991" s="255"/>
      <c r="DG991" s="255"/>
      <c r="DH991" s="255"/>
      <c r="DI991" s="255"/>
      <c r="DJ991" s="255"/>
      <c r="DK991" s="255"/>
      <c r="DL991" s="255"/>
      <c r="DM991" s="255"/>
      <c r="DN991" s="255"/>
      <c r="DO991" s="255"/>
      <c r="DP991" s="255"/>
      <c r="DQ991" s="255"/>
      <c r="DR991" s="255"/>
      <c r="DS991" s="255"/>
      <c r="DT991" s="255"/>
      <c r="DU991" s="255"/>
      <c r="DV991" s="255"/>
      <c r="DW991" s="255"/>
      <c r="DX991" s="255"/>
      <c r="DY991" s="255"/>
      <c r="DZ991" s="255"/>
      <c r="EA991" s="255"/>
      <c r="EB991" s="255"/>
      <c r="EC991" s="255"/>
      <c r="ED991" s="255"/>
      <c r="EE991" s="255"/>
      <c r="EF991" s="255"/>
      <c r="EG991" s="255"/>
      <c r="EH991" s="255"/>
      <c r="EI991" s="255"/>
      <c r="EJ991" s="255"/>
      <c r="EK991" s="255"/>
      <c r="EL991" s="255"/>
      <c r="EM991" s="255"/>
      <c r="EN991" s="255"/>
      <c r="EO991" s="255"/>
      <c r="EP991" s="255"/>
      <c r="EQ991" s="255"/>
      <c r="ER991" s="255"/>
      <c r="ES991" s="255"/>
      <c r="ET991" s="255"/>
      <c r="EU991" s="255"/>
      <c r="EV991" s="255"/>
      <c r="EW991" s="255"/>
      <c r="EX991" s="255"/>
      <c r="EY991" s="255"/>
      <c r="EZ991" s="255"/>
      <c r="FA991" s="255"/>
      <c r="FB991" s="255"/>
      <c r="FC991" s="255"/>
      <c r="FD991" s="255"/>
      <c r="FE991" s="255"/>
      <c r="FF991" s="255"/>
      <c r="FG991" s="255"/>
      <c r="FH991" s="241"/>
      <c r="FI991" s="436"/>
      <c r="FJ991" s="668"/>
      <c r="FK991" s="668"/>
      <c r="FL991" s="668"/>
      <c r="FM991" s="668"/>
      <c r="FN991" s="668"/>
      <c r="FO991" s="668"/>
      <c r="FP991" s="668"/>
      <c r="FQ991" s="668"/>
      <c r="FR991" s="668"/>
      <c r="FS991" s="433"/>
      <c r="FT991" s="433"/>
      <c r="FU991" s="433"/>
      <c r="FV991" s="433"/>
      <c r="FW991" s="433"/>
      <c r="FX991" s="433"/>
      <c r="FY991" s="433"/>
      <c r="FZ991" s="433"/>
      <c r="GA991" s="433"/>
      <c r="GB991" s="433"/>
      <c r="GC991" s="433"/>
      <c r="GD991" s="433"/>
      <c r="GE991" s="433"/>
      <c r="GF991" s="433"/>
      <c r="GG991" s="255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436"/>
      <c r="HJ991" s="65"/>
      <c r="HK991" s="436"/>
      <c r="HL991" s="37"/>
      <c r="HM991" s="65"/>
      <c r="HN991" s="436"/>
      <c r="HO991" s="120"/>
      <c r="HP991" s="3"/>
      <c r="HQ991" s="436"/>
      <c r="HR991" s="8"/>
      <c r="HS991" s="31"/>
      <c r="HT991" s="3"/>
      <c r="HU991" s="3"/>
      <c r="HV991" s="3"/>
      <c r="HX991" s="432"/>
      <c r="HY991" s="27"/>
      <c r="HZ991" s="27"/>
      <c r="IA991" s="27"/>
      <c r="IB991" s="27"/>
      <c r="IC991" s="27"/>
      <c r="ID991" s="27"/>
      <c r="IE991" s="27"/>
      <c r="IF991" s="27"/>
      <c r="IG991" s="432"/>
      <c r="IH991" s="432"/>
      <c r="II991" s="432"/>
      <c r="IJ991" s="432"/>
      <c r="IK991" s="432"/>
      <c r="IL991" s="432"/>
      <c r="IM991" s="432"/>
      <c r="IN991" s="432"/>
      <c r="IO991" s="432"/>
      <c r="IP991" s="432"/>
      <c r="IQ991" s="432"/>
      <c r="IR991" s="432"/>
      <c r="IS991" s="432"/>
      <c r="IT991" s="432"/>
      <c r="IU991" s="432"/>
      <c r="IV991" s="432"/>
      <c r="IW991" s="432"/>
      <c r="IX991" s="432"/>
      <c r="IY991" s="432"/>
      <c r="IZ991" s="432"/>
      <c r="JA991" s="432"/>
      <c r="JB991" s="432"/>
      <c r="JC991" s="432"/>
      <c r="JD991" s="432"/>
      <c r="JE991" s="432"/>
      <c r="JF991" s="432"/>
      <c r="JG991" s="432"/>
      <c r="JH991" s="432"/>
      <c r="JI991" s="432"/>
      <c r="JJ991" s="432"/>
      <c r="JK991" s="432"/>
      <c r="JL991" s="432"/>
      <c r="JM991" s="432"/>
      <c r="JN991" s="432"/>
      <c r="JO991" s="432"/>
      <c r="JP991" s="432"/>
      <c r="JQ991" s="432"/>
      <c r="JR991" s="432"/>
      <c r="JS991" s="432"/>
      <c r="JT991" s="432"/>
      <c r="JU991" s="432"/>
    </row>
    <row r="992" spans="1:281" s="40" customFormat="1" ht="15" hidden="1" customHeight="1" x14ac:dyDescent="0.25">
      <c r="A992" s="432"/>
      <c r="B992" s="31"/>
      <c r="C992" s="31"/>
      <c r="D992" s="3"/>
      <c r="E992" s="31"/>
      <c r="F992" s="3"/>
      <c r="G992" s="122"/>
      <c r="I992" s="31"/>
      <c r="K992" s="9"/>
      <c r="M992" s="3"/>
      <c r="N992" s="41"/>
      <c r="P992" s="31"/>
      <c r="Q992" s="27"/>
      <c r="R992" s="31"/>
      <c r="T992" s="21"/>
      <c r="U992" s="21"/>
      <c r="V992" s="83"/>
      <c r="W992" s="83"/>
      <c r="X992" s="21"/>
      <c r="Y992" s="83"/>
      <c r="Z992" s="83"/>
      <c r="AA992" s="21"/>
      <c r="AB992" s="83"/>
      <c r="AC992" s="83"/>
      <c r="AD992" s="21"/>
      <c r="AE992" s="83"/>
      <c r="AF992" s="83"/>
      <c r="AG992" s="21"/>
      <c r="AH992" s="83"/>
      <c r="AI992" s="83"/>
      <c r="AJ992" s="21"/>
      <c r="AK992" s="83"/>
      <c r="AL992" s="83"/>
      <c r="AM992" s="21"/>
      <c r="AN992" s="83"/>
      <c r="AO992" s="83"/>
      <c r="AP992" s="21"/>
      <c r="AQ992" s="83"/>
      <c r="AR992" s="83"/>
      <c r="AS992" s="21"/>
      <c r="AT992" s="3"/>
      <c r="AU992" s="3"/>
      <c r="AV992" s="31"/>
      <c r="AW992" s="3"/>
      <c r="AX992" s="129"/>
      <c r="AY992" s="90"/>
      <c r="AZ992" s="6"/>
      <c r="BA992" s="10"/>
      <c r="BB992" s="10"/>
      <c r="BC992" s="6"/>
      <c r="BD992" s="10"/>
      <c r="BE992" s="10"/>
      <c r="BF992" s="122"/>
      <c r="BG992" s="10"/>
      <c r="BH992" s="32"/>
      <c r="BI992" s="129"/>
      <c r="BJ992" s="10"/>
      <c r="BK992" s="32"/>
      <c r="BL992" s="129"/>
      <c r="BM992" s="10"/>
      <c r="BN992" s="32"/>
      <c r="BO992" s="122"/>
      <c r="BP992" s="133"/>
      <c r="BQ992" s="12"/>
      <c r="BR992" s="3"/>
      <c r="BS992" s="3"/>
      <c r="BU992" s="122"/>
      <c r="BV992" s="3"/>
      <c r="BW992" s="31"/>
      <c r="BX992" s="122"/>
      <c r="BY992" s="3"/>
      <c r="CA992" s="122"/>
      <c r="CB992" s="3"/>
      <c r="CD992" s="122"/>
      <c r="CF992" s="32"/>
      <c r="CH992" s="255"/>
      <c r="CI992" s="32"/>
      <c r="CK992" s="434"/>
      <c r="CM992" s="122"/>
      <c r="CN992" s="255"/>
      <c r="CO992" s="255"/>
      <c r="CP992" s="255"/>
      <c r="CQ992" s="739"/>
      <c r="CR992" s="255"/>
      <c r="CS992" s="434"/>
      <c r="CT992" s="255"/>
      <c r="CU992" s="255"/>
      <c r="CV992" s="255"/>
      <c r="CW992" s="10"/>
      <c r="CX992" s="255"/>
      <c r="CY992" s="255"/>
      <c r="CZ992" s="255"/>
      <c r="DA992" s="255"/>
      <c r="DB992" s="255"/>
      <c r="DC992" s="255"/>
      <c r="DD992" s="255"/>
      <c r="DE992" s="255"/>
      <c r="DF992" s="255"/>
      <c r="DG992" s="255"/>
      <c r="DH992" s="255"/>
      <c r="DI992" s="255"/>
      <c r="DJ992" s="255"/>
      <c r="DK992" s="255"/>
      <c r="DL992" s="255"/>
      <c r="DM992" s="255"/>
      <c r="DN992" s="255"/>
      <c r="DO992" s="255"/>
      <c r="DP992" s="255"/>
      <c r="DQ992" s="255"/>
      <c r="DR992" s="255"/>
      <c r="DS992" s="255"/>
      <c r="DT992" s="255"/>
      <c r="DU992" s="255"/>
      <c r="DV992" s="255"/>
      <c r="DW992" s="255"/>
      <c r="DX992" s="255"/>
      <c r="DY992" s="255"/>
      <c r="DZ992" s="255"/>
      <c r="EA992" s="255"/>
      <c r="EB992" s="255"/>
      <c r="EC992" s="255"/>
      <c r="ED992" s="255"/>
      <c r="EE992" s="255"/>
      <c r="EF992" s="255"/>
      <c r="EG992" s="255"/>
      <c r="EH992" s="255"/>
      <c r="EI992" s="255"/>
      <c r="EJ992" s="255"/>
      <c r="EK992" s="255"/>
      <c r="EL992" s="255"/>
      <c r="EM992" s="255"/>
      <c r="EN992" s="255"/>
      <c r="EO992" s="255"/>
      <c r="EP992" s="255"/>
      <c r="EQ992" s="255"/>
      <c r="ER992" s="255"/>
      <c r="ES992" s="255"/>
      <c r="ET992" s="255"/>
      <c r="EU992" s="255"/>
      <c r="EV992" s="255"/>
      <c r="EW992" s="255"/>
      <c r="EX992" s="255"/>
      <c r="EY992" s="255"/>
      <c r="EZ992" s="255"/>
      <c r="FA992" s="255"/>
      <c r="FB992" s="255"/>
      <c r="FC992" s="255"/>
      <c r="FD992" s="255"/>
      <c r="FE992" s="255"/>
      <c r="FF992" s="255"/>
      <c r="FG992" s="255"/>
      <c r="FH992" s="241"/>
      <c r="FI992" s="436"/>
      <c r="FJ992" s="668"/>
      <c r="FK992" s="668"/>
      <c r="FL992" s="668"/>
      <c r="FM992" s="668"/>
      <c r="FN992" s="668"/>
      <c r="FO992" s="668"/>
      <c r="FP992" s="668"/>
      <c r="FQ992" s="668"/>
      <c r="FR992" s="668"/>
      <c r="FS992" s="433"/>
      <c r="FT992" s="433"/>
      <c r="FU992" s="433"/>
      <c r="FV992" s="433"/>
      <c r="FW992" s="433"/>
      <c r="FX992" s="433"/>
      <c r="FY992" s="433"/>
      <c r="FZ992" s="433"/>
      <c r="GA992" s="433"/>
      <c r="GB992" s="433"/>
      <c r="GC992" s="433"/>
      <c r="GD992" s="433"/>
      <c r="GE992" s="433"/>
      <c r="GF992" s="433"/>
      <c r="GG992" s="255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436"/>
      <c r="HJ992" s="65"/>
      <c r="HK992" s="436"/>
      <c r="HL992" s="37"/>
      <c r="HM992" s="65"/>
      <c r="HN992" s="436"/>
      <c r="HO992" s="120"/>
      <c r="HP992" s="3"/>
      <c r="HQ992" s="436"/>
      <c r="HR992" s="8"/>
      <c r="HS992" s="31"/>
      <c r="HT992" s="3"/>
      <c r="HU992" s="3"/>
      <c r="HV992" s="3"/>
      <c r="HX992" s="432"/>
      <c r="HY992" s="27"/>
      <c r="HZ992" s="27"/>
      <c r="IA992" s="27"/>
      <c r="IB992" s="27"/>
      <c r="IC992" s="27"/>
      <c r="ID992" s="27"/>
      <c r="IE992" s="27"/>
      <c r="IF992" s="27"/>
      <c r="IG992" s="432"/>
      <c r="IH992" s="432"/>
      <c r="II992" s="432"/>
      <c r="IJ992" s="432"/>
      <c r="IK992" s="432"/>
      <c r="IL992" s="432"/>
      <c r="IM992" s="432"/>
      <c r="IN992" s="432"/>
      <c r="IO992" s="432"/>
      <c r="IP992" s="432"/>
      <c r="IQ992" s="432"/>
      <c r="IR992" s="432"/>
      <c r="IS992" s="432"/>
      <c r="IT992" s="432"/>
      <c r="IU992" s="432"/>
      <c r="IV992" s="432"/>
      <c r="IW992" s="432"/>
      <c r="IX992" s="432"/>
      <c r="IY992" s="432"/>
      <c r="IZ992" s="432"/>
      <c r="JA992" s="432"/>
      <c r="JB992" s="432"/>
      <c r="JC992" s="432"/>
      <c r="JD992" s="432"/>
      <c r="JE992" s="432"/>
      <c r="JF992" s="432"/>
      <c r="JG992" s="432"/>
      <c r="JH992" s="432"/>
      <c r="JI992" s="432"/>
      <c r="JJ992" s="432"/>
      <c r="JK992" s="432"/>
      <c r="JL992" s="432"/>
      <c r="JM992" s="432"/>
      <c r="JN992" s="432"/>
      <c r="JO992" s="432"/>
      <c r="JP992" s="432"/>
      <c r="JQ992" s="432"/>
      <c r="JR992" s="432"/>
      <c r="JS992" s="432"/>
      <c r="JT992" s="432"/>
      <c r="JU992" s="432"/>
    </row>
    <row r="993" spans="1:281" s="40" customFormat="1" ht="15" hidden="1" customHeight="1" x14ac:dyDescent="0.25">
      <c r="A993" s="432"/>
      <c r="B993" s="31"/>
      <c r="C993" s="31"/>
      <c r="D993" s="3"/>
      <c r="E993" s="31"/>
      <c r="F993" s="3"/>
      <c r="G993" s="122"/>
      <c r="I993" s="31"/>
      <c r="K993" s="9"/>
      <c r="M993" s="3"/>
      <c r="N993" s="41"/>
      <c r="P993" s="31"/>
      <c r="Q993" s="27"/>
      <c r="R993" s="31"/>
      <c r="T993" s="21"/>
      <c r="U993" s="21"/>
      <c r="V993" s="83"/>
      <c r="W993" s="83"/>
      <c r="X993" s="21"/>
      <c r="Y993" s="83"/>
      <c r="Z993" s="83"/>
      <c r="AA993" s="21"/>
      <c r="AB993" s="83"/>
      <c r="AC993" s="83"/>
      <c r="AD993" s="21"/>
      <c r="AE993" s="83"/>
      <c r="AF993" s="83"/>
      <c r="AG993" s="21"/>
      <c r="AH993" s="83"/>
      <c r="AI993" s="83"/>
      <c r="AJ993" s="21"/>
      <c r="AK993" s="83"/>
      <c r="AL993" s="83"/>
      <c r="AM993" s="21"/>
      <c r="AN993" s="83"/>
      <c r="AO993" s="83"/>
      <c r="AP993" s="21"/>
      <c r="AQ993" s="83"/>
      <c r="AR993" s="83"/>
      <c r="AS993" s="21"/>
      <c r="AT993" s="3"/>
      <c r="AU993" s="3"/>
      <c r="AV993" s="31"/>
      <c r="AW993" s="3"/>
      <c r="AX993" s="129"/>
      <c r="AY993" s="90"/>
      <c r="AZ993" s="6"/>
      <c r="BA993" s="10"/>
      <c r="BB993" s="10"/>
      <c r="BC993" s="6"/>
      <c r="BD993" s="10"/>
      <c r="BE993" s="10"/>
      <c r="BF993" s="122"/>
      <c r="BG993" s="10"/>
      <c r="BH993" s="32"/>
      <c r="BI993" s="129"/>
      <c r="BJ993" s="10"/>
      <c r="BK993" s="32"/>
      <c r="BL993" s="129"/>
      <c r="BM993" s="10"/>
      <c r="BN993" s="32"/>
      <c r="BO993" s="122"/>
      <c r="BP993" s="133"/>
      <c r="BQ993" s="12"/>
      <c r="BR993" s="3"/>
      <c r="BS993" s="3"/>
      <c r="BU993" s="122"/>
      <c r="BV993" s="3"/>
      <c r="BW993" s="31"/>
      <c r="BX993" s="122"/>
      <c r="BY993" s="3"/>
      <c r="CA993" s="122"/>
      <c r="CB993" s="3"/>
      <c r="CD993" s="122"/>
      <c r="CF993" s="32"/>
      <c r="CH993" s="255"/>
      <c r="CI993" s="32"/>
      <c r="CK993" s="434"/>
      <c r="CM993" s="122"/>
      <c r="CN993" s="255"/>
      <c r="CO993" s="255"/>
      <c r="CP993" s="255"/>
      <c r="CQ993" s="739"/>
      <c r="CR993" s="255"/>
      <c r="CS993" s="434"/>
      <c r="CT993" s="255"/>
      <c r="CU993" s="255"/>
      <c r="CV993" s="255"/>
      <c r="CW993" s="10"/>
      <c r="CX993" s="255"/>
      <c r="CY993" s="255"/>
      <c r="CZ993" s="255"/>
      <c r="DA993" s="255"/>
      <c r="DB993" s="255"/>
      <c r="DC993" s="255"/>
      <c r="DD993" s="255"/>
      <c r="DE993" s="255"/>
      <c r="DF993" s="255"/>
      <c r="DG993" s="255"/>
      <c r="DH993" s="255"/>
      <c r="DI993" s="255"/>
      <c r="DJ993" s="255"/>
      <c r="DK993" s="255"/>
      <c r="DL993" s="255"/>
      <c r="DM993" s="255"/>
      <c r="DN993" s="255"/>
      <c r="DO993" s="255"/>
      <c r="DP993" s="255"/>
      <c r="DQ993" s="255"/>
      <c r="DR993" s="255"/>
      <c r="DS993" s="255"/>
      <c r="DT993" s="255"/>
      <c r="DU993" s="255"/>
      <c r="DV993" s="255"/>
      <c r="DW993" s="255"/>
      <c r="DX993" s="255"/>
      <c r="DY993" s="255"/>
      <c r="DZ993" s="255"/>
      <c r="EA993" s="255"/>
      <c r="EB993" s="255"/>
      <c r="EC993" s="255"/>
      <c r="ED993" s="255"/>
      <c r="EE993" s="255"/>
      <c r="EF993" s="255"/>
      <c r="EG993" s="255"/>
      <c r="EH993" s="255"/>
      <c r="EI993" s="255"/>
      <c r="EJ993" s="255"/>
      <c r="EK993" s="255"/>
      <c r="EL993" s="255"/>
      <c r="EM993" s="255"/>
      <c r="EN993" s="255"/>
      <c r="EO993" s="255"/>
      <c r="EP993" s="255"/>
      <c r="EQ993" s="255"/>
      <c r="ER993" s="255"/>
      <c r="ES993" s="255"/>
      <c r="ET993" s="255"/>
      <c r="EU993" s="255"/>
      <c r="EV993" s="255"/>
      <c r="EW993" s="255"/>
      <c r="EX993" s="255"/>
      <c r="EY993" s="255"/>
      <c r="EZ993" s="255"/>
      <c r="FA993" s="255"/>
      <c r="FB993" s="255"/>
      <c r="FC993" s="255"/>
      <c r="FD993" s="255"/>
      <c r="FE993" s="255"/>
      <c r="FF993" s="255"/>
      <c r="FG993" s="255"/>
      <c r="FH993" s="241"/>
      <c r="FI993" s="436"/>
      <c r="FJ993" s="668"/>
      <c r="FK993" s="668"/>
      <c r="FL993" s="668"/>
      <c r="FM993" s="668"/>
      <c r="FN993" s="668"/>
      <c r="FO993" s="668"/>
      <c r="FP993" s="668"/>
      <c r="FQ993" s="668"/>
      <c r="FR993" s="668"/>
      <c r="FS993" s="433"/>
      <c r="FT993" s="433"/>
      <c r="FU993" s="433"/>
      <c r="FV993" s="433"/>
      <c r="FW993" s="433"/>
      <c r="FX993" s="433"/>
      <c r="FY993" s="433"/>
      <c r="FZ993" s="433"/>
      <c r="GA993" s="433"/>
      <c r="GB993" s="433"/>
      <c r="GC993" s="433"/>
      <c r="GD993" s="433"/>
      <c r="GE993" s="433"/>
      <c r="GF993" s="433"/>
      <c r="GG993" s="25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436"/>
      <c r="HJ993" s="65"/>
      <c r="HK993" s="436"/>
      <c r="HL993" s="37"/>
      <c r="HM993" s="65"/>
      <c r="HN993" s="436"/>
      <c r="HO993" s="120"/>
      <c r="HP993" s="3"/>
      <c r="HQ993" s="436"/>
      <c r="HR993" s="8"/>
      <c r="HS993" s="31"/>
      <c r="HT993" s="3"/>
      <c r="HU993" s="3"/>
      <c r="HV993" s="3"/>
      <c r="HX993" s="432"/>
      <c r="HY993" s="27"/>
      <c r="HZ993" s="27"/>
      <c r="IA993" s="27"/>
      <c r="IB993" s="27"/>
      <c r="IC993" s="27"/>
      <c r="ID993" s="27"/>
      <c r="IE993" s="27"/>
      <c r="IF993" s="27"/>
      <c r="IG993" s="432"/>
      <c r="IH993" s="432"/>
      <c r="II993" s="432"/>
      <c r="IJ993" s="432"/>
      <c r="IK993" s="432"/>
      <c r="IL993" s="432"/>
      <c r="IM993" s="432"/>
      <c r="IN993" s="432"/>
      <c r="IO993" s="432"/>
      <c r="IP993" s="432"/>
      <c r="IQ993" s="432"/>
      <c r="IR993" s="432"/>
      <c r="IS993" s="432"/>
      <c r="IT993" s="432"/>
      <c r="IU993" s="432"/>
      <c r="IV993" s="432"/>
      <c r="IW993" s="432"/>
      <c r="IX993" s="432"/>
      <c r="IY993" s="432"/>
      <c r="IZ993" s="432"/>
      <c r="JA993" s="432"/>
      <c r="JB993" s="432"/>
      <c r="JC993" s="432"/>
      <c r="JD993" s="432"/>
      <c r="JE993" s="432"/>
      <c r="JF993" s="432"/>
      <c r="JG993" s="432"/>
      <c r="JH993" s="432"/>
      <c r="JI993" s="432"/>
      <c r="JJ993" s="432"/>
      <c r="JK993" s="432"/>
      <c r="JL993" s="432"/>
      <c r="JM993" s="432"/>
      <c r="JN993" s="432"/>
      <c r="JO993" s="432"/>
      <c r="JP993" s="432"/>
      <c r="JQ993" s="432"/>
      <c r="JR993" s="432"/>
      <c r="JS993" s="432"/>
      <c r="JT993" s="432"/>
      <c r="JU993" s="432"/>
    </row>
    <row r="994" spans="1:281" s="40" customFormat="1" ht="15" hidden="1" customHeight="1" x14ac:dyDescent="0.25">
      <c r="A994" s="432"/>
      <c r="B994" s="31"/>
      <c r="C994" s="31"/>
      <c r="D994" s="3"/>
      <c r="E994" s="31"/>
      <c r="F994" s="3"/>
      <c r="G994" s="122"/>
      <c r="I994" s="31"/>
      <c r="K994" s="9"/>
      <c r="M994" s="3"/>
      <c r="N994" s="41"/>
      <c r="P994" s="31"/>
      <c r="Q994" s="27"/>
      <c r="R994" s="31"/>
      <c r="T994" s="21"/>
      <c r="U994" s="21"/>
      <c r="V994" s="83"/>
      <c r="W994" s="83"/>
      <c r="X994" s="21"/>
      <c r="Y994" s="83"/>
      <c r="Z994" s="83"/>
      <c r="AA994" s="21"/>
      <c r="AB994" s="83"/>
      <c r="AC994" s="83"/>
      <c r="AD994" s="21"/>
      <c r="AE994" s="83"/>
      <c r="AF994" s="83"/>
      <c r="AG994" s="21"/>
      <c r="AH994" s="83"/>
      <c r="AI994" s="83"/>
      <c r="AJ994" s="21"/>
      <c r="AK994" s="83"/>
      <c r="AL994" s="83"/>
      <c r="AM994" s="21"/>
      <c r="AN994" s="83"/>
      <c r="AO994" s="83"/>
      <c r="AP994" s="21"/>
      <c r="AQ994" s="83"/>
      <c r="AR994" s="83"/>
      <c r="AS994" s="21"/>
      <c r="AT994" s="3"/>
      <c r="AU994" s="3"/>
      <c r="AV994" s="31"/>
      <c r="AW994" s="3"/>
      <c r="AX994" s="129"/>
      <c r="AY994" s="90"/>
      <c r="AZ994" s="6"/>
      <c r="BA994" s="10"/>
      <c r="BB994" s="10"/>
      <c r="BC994" s="6"/>
      <c r="BD994" s="10"/>
      <c r="BE994" s="10"/>
      <c r="BF994" s="122"/>
      <c r="BG994" s="10"/>
      <c r="BH994" s="32"/>
      <c r="BI994" s="129"/>
      <c r="BJ994" s="10"/>
      <c r="BK994" s="32"/>
      <c r="BL994" s="129"/>
      <c r="BM994" s="10"/>
      <c r="BN994" s="32"/>
      <c r="BO994" s="122"/>
      <c r="BP994" s="133"/>
      <c r="BQ994" s="12"/>
      <c r="BR994" s="3"/>
      <c r="BS994" s="3"/>
      <c r="BU994" s="122"/>
      <c r="BV994" s="3"/>
      <c r="BW994" s="31"/>
      <c r="BX994" s="122"/>
      <c r="BY994" s="3"/>
      <c r="CA994" s="122"/>
      <c r="CB994" s="3"/>
      <c r="CD994" s="122"/>
      <c r="CF994" s="32"/>
      <c r="CH994" s="255"/>
      <c r="CI994" s="32"/>
      <c r="CK994" s="434"/>
      <c r="CM994" s="122"/>
      <c r="CN994" s="255"/>
      <c r="CO994" s="255"/>
      <c r="CP994" s="255"/>
      <c r="CQ994" s="739"/>
      <c r="CR994" s="255"/>
      <c r="CS994" s="434"/>
      <c r="CT994" s="255"/>
      <c r="CU994" s="255"/>
      <c r="CV994" s="255"/>
      <c r="CW994" s="10"/>
      <c r="CX994" s="255"/>
      <c r="CY994" s="255"/>
      <c r="CZ994" s="255"/>
      <c r="DA994" s="255"/>
      <c r="DB994" s="255"/>
      <c r="DC994" s="255"/>
      <c r="DD994" s="255"/>
      <c r="DE994" s="255"/>
      <c r="DF994" s="255"/>
      <c r="DG994" s="255"/>
      <c r="DH994" s="255"/>
      <c r="DI994" s="255"/>
      <c r="DJ994" s="255"/>
      <c r="DK994" s="255"/>
      <c r="DL994" s="255"/>
      <c r="DM994" s="255"/>
      <c r="DN994" s="255"/>
      <c r="DO994" s="255"/>
      <c r="DP994" s="255"/>
      <c r="DQ994" s="255"/>
      <c r="DR994" s="255"/>
      <c r="DS994" s="255"/>
      <c r="DT994" s="255"/>
      <c r="DU994" s="255"/>
      <c r="DV994" s="255"/>
      <c r="DW994" s="255"/>
      <c r="DX994" s="255"/>
      <c r="DY994" s="255"/>
      <c r="DZ994" s="255"/>
      <c r="EA994" s="255"/>
      <c r="EB994" s="255"/>
      <c r="EC994" s="255"/>
      <c r="ED994" s="255"/>
      <c r="EE994" s="255"/>
      <c r="EF994" s="255"/>
      <c r="EG994" s="255"/>
      <c r="EH994" s="255"/>
      <c r="EI994" s="255"/>
      <c r="EJ994" s="255"/>
      <c r="EK994" s="255"/>
      <c r="EL994" s="255"/>
      <c r="EM994" s="255"/>
      <c r="EN994" s="255"/>
      <c r="EO994" s="255"/>
      <c r="EP994" s="255"/>
      <c r="EQ994" s="255"/>
      <c r="ER994" s="255"/>
      <c r="ES994" s="255"/>
      <c r="ET994" s="255"/>
      <c r="EU994" s="255"/>
      <c r="EV994" s="255"/>
      <c r="EW994" s="255"/>
      <c r="EX994" s="255"/>
      <c r="EY994" s="255"/>
      <c r="EZ994" s="255"/>
      <c r="FA994" s="255"/>
      <c r="FB994" s="255"/>
      <c r="FC994" s="255"/>
      <c r="FD994" s="255"/>
      <c r="FE994" s="255"/>
      <c r="FF994" s="255"/>
      <c r="FG994" s="255"/>
      <c r="FH994" s="241"/>
      <c r="FI994" s="436"/>
      <c r="FJ994" s="668"/>
      <c r="FK994" s="668"/>
      <c r="FL994" s="668"/>
      <c r="FM994" s="668"/>
      <c r="FN994" s="668"/>
      <c r="FO994" s="668"/>
      <c r="FP994" s="668"/>
      <c r="FQ994" s="668"/>
      <c r="FR994" s="668"/>
      <c r="FS994" s="433"/>
      <c r="FT994" s="433"/>
      <c r="FU994" s="433"/>
      <c r="FV994" s="433"/>
      <c r="FW994" s="433"/>
      <c r="FX994" s="433"/>
      <c r="FY994" s="433"/>
      <c r="FZ994" s="433"/>
      <c r="GA994" s="433"/>
      <c r="GB994" s="433"/>
      <c r="GC994" s="433"/>
      <c r="GD994" s="433"/>
      <c r="GE994" s="433"/>
      <c r="GF994" s="433"/>
      <c r="GG994" s="255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436"/>
      <c r="HJ994" s="65"/>
      <c r="HK994" s="436"/>
      <c r="HL994" s="37"/>
      <c r="HM994" s="65"/>
      <c r="HN994" s="436"/>
      <c r="HO994" s="120"/>
      <c r="HP994" s="3"/>
      <c r="HQ994" s="436"/>
      <c r="HR994" s="8"/>
      <c r="HS994" s="31"/>
      <c r="HT994" s="3"/>
      <c r="HU994" s="3"/>
      <c r="HV994" s="3"/>
      <c r="HX994" s="432"/>
      <c r="HY994" s="27"/>
      <c r="HZ994" s="27"/>
      <c r="IA994" s="27"/>
      <c r="IB994" s="27"/>
      <c r="IC994" s="27"/>
      <c r="ID994" s="27"/>
      <c r="IE994" s="27"/>
      <c r="IF994" s="27"/>
      <c r="IG994" s="432"/>
      <c r="IH994" s="432"/>
      <c r="II994" s="432"/>
      <c r="IJ994" s="432"/>
      <c r="IK994" s="432"/>
      <c r="IL994" s="432"/>
      <c r="IM994" s="432"/>
      <c r="IN994" s="432"/>
      <c r="IO994" s="432"/>
      <c r="IP994" s="432"/>
      <c r="IQ994" s="432"/>
      <c r="IR994" s="432"/>
      <c r="IS994" s="432"/>
      <c r="IT994" s="432"/>
      <c r="IU994" s="432"/>
      <c r="IV994" s="432"/>
      <c r="IW994" s="432"/>
      <c r="IX994" s="432"/>
      <c r="IY994" s="432"/>
      <c r="IZ994" s="432"/>
      <c r="JA994" s="432"/>
      <c r="JB994" s="432"/>
      <c r="JC994" s="432"/>
      <c r="JD994" s="432"/>
      <c r="JE994" s="432"/>
      <c r="JF994" s="432"/>
      <c r="JG994" s="432"/>
      <c r="JH994" s="432"/>
      <c r="JI994" s="432"/>
      <c r="JJ994" s="432"/>
      <c r="JK994" s="432"/>
      <c r="JL994" s="432"/>
      <c r="JM994" s="432"/>
      <c r="JN994" s="432"/>
      <c r="JO994" s="432"/>
      <c r="JP994" s="432"/>
      <c r="JQ994" s="432"/>
      <c r="JR994" s="432"/>
      <c r="JS994" s="432"/>
      <c r="JT994" s="432"/>
      <c r="JU994" s="432"/>
    </row>
    <row r="995" spans="1:281" s="40" customFormat="1" ht="15" hidden="1" customHeight="1" x14ac:dyDescent="0.25">
      <c r="A995" s="432"/>
      <c r="B995" s="31"/>
      <c r="C995" s="31"/>
      <c r="D995" s="3"/>
      <c r="E995" s="31"/>
      <c r="F995" s="3"/>
      <c r="G995" s="122"/>
      <c r="I995" s="31"/>
      <c r="K995" s="9"/>
      <c r="M995" s="3"/>
      <c r="N995" s="41"/>
      <c r="P995" s="31"/>
      <c r="Q995" s="27"/>
      <c r="R995" s="31"/>
      <c r="T995" s="21"/>
      <c r="U995" s="21"/>
      <c r="V995" s="83"/>
      <c r="W995" s="83"/>
      <c r="X995" s="21"/>
      <c r="Y995" s="83"/>
      <c r="Z995" s="83"/>
      <c r="AA995" s="21"/>
      <c r="AB995" s="83"/>
      <c r="AC995" s="83"/>
      <c r="AD995" s="21"/>
      <c r="AE995" s="83"/>
      <c r="AF995" s="83"/>
      <c r="AG995" s="21"/>
      <c r="AH995" s="83"/>
      <c r="AI995" s="83"/>
      <c r="AJ995" s="21"/>
      <c r="AK995" s="83"/>
      <c r="AL995" s="83"/>
      <c r="AM995" s="21"/>
      <c r="AN995" s="83"/>
      <c r="AO995" s="83"/>
      <c r="AP995" s="21"/>
      <c r="AQ995" s="83"/>
      <c r="AR995" s="83"/>
      <c r="AS995" s="21"/>
      <c r="AT995" s="3"/>
      <c r="AU995" s="3"/>
      <c r="AV995" s="31"/>
      <c r="AW995" s="3"/>
      <c r="AX995" s="129"/>
      <c r="AY995" s="90"/>
      <c r="AZ995" s="6"/>
      <c r="BA995" s="10"/>
      <c r="BB995" s="10"/>
      <c r="BC995" s="6"/>
      <c r="BD995" s="10"/>
      <c r="BE995" s="10"/>
      <c r="BF995" s="122"/>
      <c r="BG995" s="10"/>
      <c r="BH995" s="32"/>
      <c r="BI995" s="129"/>
      <c r="BJ995" s="10"/>
      <c r="BK995" s="32"/>
      <c r="BL995" s="129"/>
      <c r="BM995" s="10"/>
      <c r="BN995" s="32"/>
      <c r="BO995" s="122"/>
      <c r="BP995" s="133"/>
      <c r="BQ995" s="12"/>
      <c r="BR995" s="3"/>
      <c r="BS995" s="3"/>
      <c r="BU995" s="122"/>
      <c r="BV995" s="3"/>
      <c r="BW995" s="31"/>
      <c r="BX995" s="122"/>
      <c r="BY995" s="3"/>
      <c r="CA995" s="122"/>
      <c r="CB995" s="3"/>
      <c r="CD995" s="122"/>
      <c r="CF995" s="32"/>
      <c r="CH995" s="255"/>
      <c r="CI995" s="32"/>
      <c r="CK995" s="434"/>
      <c r="CM995" s="122"/>
      <c r="CN995" s="255"/>
      <c r="CO995" s="255"/>
      <c r="CP995" s="255"/>
      <c r="CQ995" s="739"/>
      <c r="CR995" s="255"/>
      <c r="CS995" s="434"/>
      <c r="CT995" s="255"/>
      <c r="CU995" s="255"/>
      <c r="CV995" s="255"/>
      <c r="CW995" s="10"/>
      <c r="CX995" s="255"/>
      <c r="CY995" s="255"/>
      <c r="CZ995" s="255"/>
      <c r="DA995" s="255"/>
      <c r="DB995" s="255"/>
      <c r="DC995" s="255"/>
      <c r="DD995" s="255"/>
      <c r="DE995" s="255"/>
      <c r="DF995" s="255"/>
      <c r="DG995" s="255"/>
      <c r="DH995" s="255"/>
      <c r="DI995" s="255"/>
      <c r="DJ995" s="255"/>
      <c r="DK995" s="255"/>
      <c r="DL995" s="255"/>
      <c r="DM995" s="255"/>
      <c r="DN995" s="255"/>
      <c r="DO995" s="255"/>
      <c r="DP995" s="255"/>
      <c r="DQ995" s="255"/>
      <c r="DR995" s="255"/>
      <c r="DS995" s="255"/>
      <c r="DT995" s="255"/>
      <c r="DU995" s="255"/>
      <c r="DV995" s="255"/>
      <c r="DW995" s="255"/>
      <c r="DX995" s="255"/>
      <c r="DY995" s="255"/>
      <c r="DZ995" s="255"/>
      <c r="EA995" s="255"/>
      <c r="EB995" s="255"/>
      <c r="EC995" s="255"/>
      <c r="ED995" s="255"/>
      <c r="EE995" s="255"/>
      <c r="EF995" s="255"/>
      <c r="EG995" s="255"/>
      <c r="EH995" s="255"/>
      <c r="EI995" s="255"/>
      <c r="EJ995" s="255"/>
      <c r="EK995" s="255"/>
      <c r="EL995" s="255"/>
      <c r="EM995" s="255"/>
      <c r="EN995" s="255"/>
      <c r="EO995" s="255"/>
      <c r="EP995" s="255"/>
      <c r="EQ995" s="255"/>
      <c r="ER995" s="255"/>
      <c r="ES995" s="255"/>
      <c r="ET995" s="255"/>
      <c r="EU995" s="255"/>
      <c r="EV995" s="255"/>
      <c r="EW995" s="255"/>
      <c r="EX995" s="255"/>
      <c r="EY995" s="255"/>
      <c r="EZ995" s="255"/>
      <c r="FA995" s="255"/>
      <c r="FB995" s="255"/>
      <c r="FC995" s="255"/>
      <c r="FD995" s="255"/>
      <c r="FE995" s="255"/>
      <c r="FF995" s="255"/>
      <c r="FG995" s="255"/>
      <c r="FH995" s="241"/>
      <c r="FI995" s="436"/>
      <c r="FJ995" s="668"/>
      <c r="FK995" s="668"/>
      <c r="FL995" s="668"/>
      <c r="FM995" s="668"/>
      <c r="FN995" s="668"/>
      <c r="FO995" s="668"/>
      <c r="FP995" s="668"/>
      <c r="FQ995" s="668"/>
      <c r="FR995" s="668"/>
      <c r="FS995" s="433"/>
      <c r="FT995" s="433"/>
      <c r="FU995" s="433"/>
      <c r="FV995" s="433"/>
      <c r="FW995" s="433"/>
      <c r="FX995" s="433"/>
      <c r="FY995" s="433"/>
      <c r="FZ995" s="433"/>
      <c r="GA995" s="433"/>
      <c r="GB995" s="433"/>
      <c r="GC995" s="433"/>
      <c r="GD995" s="433"/>
      <c r="GE995" s="433"/>
      <c r="GF995" s="433"/>
      <c r="GG995" s="255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436"/>
      <c r="HJ995" s="65"/>
      <c r="HK995" s="436"/>
      <c r="HL995" s="37"/>
      <c r="HM995" s="65"/>
      <c r="HN995" s="436"/>
      <c r="HO995" s="120"/>
      <c r="HP995" s="3"/>
      <c r="HQ995" s="436"/>
      <c r="HR995" s="8"/>
      <c r="HS995" s="31"/>
      <c r="HT995" s="3"/>
      <c r="HU995" s="3"/>
      <c r="HV995" s="3"/>
      <c r="HX995" s="432"/>
      <c r="HY995" s="27"/>
      <c r="HZ995" s="27"/>
      <c r="IA995" s="27"/>
      <c r="IB995" s="27"/>
      <c r="IC995" s="27"/>
      <c r="ID995" s="27"/>
      <c r="IE995" s="27"/>
      <c r="IF995" s="27"/>
      <c r="IG995" s="432"/>
      <c r="IH995" s="432"/>
      <c r="II995" s="432"/>
      <c r="IJ995" s="432"/>
      <c r="IK995" s="432"/>
      <c r="IL995" s="432"/>
      <c r="IM995" s="432"/>
      <c r="IN995" s="432"/>
      <c r="IO995" s="432"/>
      <c r="IP995" s="432"/>
      <c r="IQ995" s="432"/>
      <c r="IR995" s="432"/>
      <c r="IS995" s="432"/>
      <c r="IT995" s="432"/>
      <c r="IU995" s="432"/>
      <c r="IV995" s="432"/>
      <c r="IW995" s="432"/>
      <c r="IX995" s="432"/>
      <c r="IY995" s="432"/>
      <c r="IZ995" s="432"/>
      <c r="JA995" s="432"/>
      <c r="JB995" s="432"/>
      <c r="JC995" s="432"/>
      <c r="JD995" s="432"/>
      <c r="JE995" s="432"/>
      <c r="JF995" s="432"/>
      <c r="JG995" s="432"/>
      <c r="JH995" s="432"/>
      <c r="JI995" s="432"/>
      <c r="JJ995" s="432"/>
      <c r="JK995" s="432"/>
      <c r="JL995" s="432"/>
      <c r="JM995" s="432"/>
      <c r="JN995" s="432"/>
      <c r="JO995" s="432"/>
      <c r="JP995" s="432"/>
      <c r="JQ995" s="432"/>
      <c r="JR995" s="432"/>
      <c r="JS995" s="432"/>
      <c r="JT995" s="432"/>
      <c r="JU995" s="432"/>
    </row>
    <row r="996" spans="1:281" s="40" customFormat="1" ht="15" hidden="1" customHeight="1" x14ac:dyDescent="0.25">
      <c r="A996" s="432"/>
      <c r="B996" s="31"/>
      <c r="C996" s="31"/>
      <c r="D996" s="3"/>
      <c r="E996" s="31"/>
      <c r="F996" s="3"/>
      <c r="G996" s="122"/>
      <c r="I996" s="31"/>
      <c r="K996" s="9"/>
      <c r="M996" s="3"/>
      <c r="N996" s="41"/>
      <c r="P996" s="31"/>
      <c r="Q996" s="27"/>
      <c r="R996" s="31"/>
      <c r="T996" s="21"/>
      <c r="U996" s="21"/>
      <c r="V996" s="83"/>
      <c r="W996" s="83"/>
      <c r="X996" s="21"/>
      <c r="Y996" s="83"/>
      <c r="Z996" s="83"/>
      <c r="AA996" s="21"/>
      <c r="AB996" s="83"/>
      <c r="AC996" s="83"/>
      <c r="AD996" s="21"/>
      <c r="AE996" s="83"/>
      <c r="AF996" s="83"/>
      <c r="AG996" s="21"/>
      <c r="AH996" s="83"/>
      <c r="AI996" s="83"/>
      <c r="AJ996" s="21"/>
      <c r="AK996" s="83"/>
      <c r="AL996" s="83"/>
      <c r="AM996" s="21"/>
      <c r="AN996" s="83"/>
      <c r="AO996" s="83"/>
      <c r="AP996" s="21"/>
      <c r="AQ996" s="83"/>
      <c r="AR996" s="83"/>
      <c r="AS996" s="21"/>
      <c r="AT996" s="3"/>
      <c r="AU996" s="3"/>
      <c r="AV996" s="31"/>
      <c r="AW996" s="3"/>
      <c r="AX996" s="129"/>
      <c r="AY996" s="90"/>
      <c r="AZ996" s="6"/>
      <c r="BA996" s="10"/>
      <c r="BB996" s="10"/>
      <c r="BC996" s="6"/>
      <c r="BD996" s="10"/>
      <c r="BE996" s="10"/>
      <c r="BF996" s="122"/>
      <c r="BG996" s="10"/>
      <c r="BH996" s="32"/>
      <c r="BI996" s="129"/>
      <c r="BJ996" s="10"/>
      <c r="BK996" s="32"/>
      <c r="BL996" s="129"/>
      <c r="BM996" s="10"/>
      <c r="BN996" s="32"/>
      <c r="BO996" s="122"/>
      <c r="BP996" s="133"/>
      <c r="BQ996" s="12"/>
      <c r="BR996" s="3"/>
      <c r="BS996" s="3"/>
      <c r="BU996" s="122"/>
      <c r="BV996" s="3"/>
      <c r="BW996" s="31"/>
      <c r="BX996" s="122"/>
      <c r="BY996" s="3"/>
      <c r="CA996" s="122"/>
      <c r="CB996" s="3"/>
      <c r="CD996" s="122"/>
      <c r="CF996" s="32"/>
      <c r="CH996" s="255"/>
      <c r="CI996" s="32"/>
      <c r="CK996" s="434"/>
      <c r="CM996" s="122"/>
      <c r="CN996" s="255"/>
      <c r="CO996" s="255"/>
      <c r="CP996" s="255"/>
      <c r="CQ996" s="739"/>
      <c r="CR996" s="255"/>
      <c r="CS996" s="434"/>
      <c r="CT996" s="255"/>
      <c r="CU996" s="255"/>
      <c r="CV996" s="255"/>
      <c r="CW996" s="10"/>
      <c r="CX996" s="255"/>
      <c r="CY996" s="255"/>
      <c r="CZ996" s="255"/>
      <c r="DA996" s="255"/>
      <c r="DB996" s="255"/>
      <c r="DC996" s="255"/>
      <c r="DD996" s="255"/>
      <c r="DE996" s="255"/>
      <c r="DF996" s="255"/>
      <c r="DG996" s="255"/>
      <c r="DH996" s="255"/>
      <c r="DI996" s="255"/>
      <c r="DJ996" s="255"/>
      <c r="DK996" s="255"/>
      <c r="DL996" s="255"/>
      <c r="DM996" s="255"/>
      <c r="DN996" s="255"/>
      <c r="DO996" s="255"/>
      <c r="DP996" s="255"/>
      <c r="DQ996" s="255"/>
      <c r="DR996" s="255"/>
      <c r="DS996" s="255"/>
      <c r="DT996" s="255"/>
      <c r="DU996" s="255"/>
      <c r="DV996" s="255"/>
      <c r="DW996" s="255"/>
      <c r="DX996" s="255"/>
      <c r="DY996" s="255"/>
      <c r="DZ996" s="255"/>
      <c r="EA996" s="255"/>
      <c r="EB996" s="255"/>
      <c r="EC996" s="255"/>
      <c r="ED996" s="255"/>
      <c r="EE996" s="255"/>
      <c r="EF996" s="255"/>
      <c r="EG996" s="255"/>
      <c r="EH996" s="255"/>
      <c r="EI996" s="255"/>
      <c r="EJ996" s="255"/>
      <c r="EK996" s="255"/>
      <c r="EL996" s="255"/>
      <c r="EM996" s="255"/>
      <c r="EN996" s="255"/>
      <c r="EO996" s="255"/>
      <c r="EP996" s="255"/>
      <c r="EQ996" s="255"/>
      <c r="ER996" s="255"/>
      <c r="ES996" s="255"/>
      <c r="ET996" s="255"/>
      <c r="EU996" s="255"/>
      <c r="EV996" s="255"/>
      <c r="EW996" s="255"/>
      <c r="EX996" s="255"/>
      <c r="EY996" s="255"/>
      <c r="EZ996" s="255"/>
      <c r="FA996" s="255"/>
      <c r="FB996" s="255"/>
      <c r="FC996" s="255"/>
      <c r="FD996" s="255"/>
      <c r="FE996" s="255"/>
      <c r="FF996" s="255"/>
      <c r="FG996" s="255"/>
      <c r="FH996" s="241"/>
      <c r="FI996" s="436"/>
      <c r="FJ996" s="668"/>
      <c r="FK996" s="668"/>
      <c r="FL996" s="668"/>
      <c r="FM996" s="668"/>
      <c r="FN996" s="668"/>
      <c r="FO996" s="668"/>
      <c r="FP996" s="668"/>
      <c r="FQ996" s="668"/>
      <c r="FR996" s="668"/>
      <c r="FS996" s="433"/>
      <c r="FT996" s="433"/>
      <c r="FU996" s="433"/>
      <c r="FV996" s="433"/>
      <c r="FW996" s="433"/>
      <c r="FX996" s="433"/>
      <c r="FY996" s="433"/>
      <c r="FZ996" s="433"/>
      <c r="GA996" s="433"/>
      <c r="GB996" s="433"/>
      <c r="GC996" s="433"/>
      <c r="GD996" s="433"/>
      <c r="GE996" s="433"/>
      <c r="GF996" s="433"/>
      <c r="GG996" s="255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436"/>
      <c r="HJ996" s="65"/>
      <c r="HK996" s="436"/>
      <c r="HL996" s="37"/>
      <c r="HM996" s="65"/>
      <c r="HN996" s="436"/>
      <c r="HO996" s="120"/>
      <c r="HP996" s="3"/>
      <c r="HQ996" s="436"/>
      <c r="HR996" s="8"/>
      <c r="HS996" s="31"/>
      <c r="HT996" s="3"/>
      <c r="HU996" s="3"/>
      <c r="HV996" s="3"/>
      <c r="HX996" s="432"/>
      <c r="HY996" s="27"/>
      <c r="HZ996" s="27"/>
      <c r="IA996" s="27"/>
      <c r="IB996" s="27"/>
      <c r="IC996" s="27"/>
      <c r="ID996" s="27"/>
      <c r="IE996" s="27"/>
      <c r="IF996" s="27"/>
      <c r="IG996" s="432"/>
      <c r="IH996" s="432"/>
      <c r="II996" s="432"/>
      <c r="IJ996" s="432"/>
      <c r="IK996" s="432"/>
      <c r="IL996" s="432"/>
      <c r="IM996" s="432"/>
      <c r="IN996" s="432"/>
      <c r="IO996" s="432"/>
      <c r="IP996" s="432"/>
      <c r="IQ996" s="432"/>
      <c r="IR996" s="432"/>
      <c r="IS996" s="432"/>
      <c r="IT996" s="432"/>
      <c r="IU996" s="432"/>
      <c r="IV996" s="432"/>
      <c r="IW996" s="432"/>
      <c r="IX996" s="432"/>
      <c r="IY996" s="432"/>
      <c r="IZ996" s="432"/>
      <c r="JA996" s="432"/>
      <c r="JB996" s="432"/>
      <c r="JC996" s="432"/>
      <c r="JD996" s="432"/>
      <c r="JE996" s="432"/>
      <c r="JF996" s="432"/>
      <c r="JG996" s="432"/>
      <c r="JH996" s="432"/>
      <c r="JI996" s="432"/>
      <c r="JJ996" s="432"/>
      <c r="JK996" s="432"/>
      <c r="JL996" s="432"/>
      <c r="JM996" s="432"/>
      <c r="JN996" s="432"/>
      <c r="JO996" s="432"/>
      <c r="JP996" s="432"/>
      <c r="JQ996" s="432"/>
      <c r="JR996" s="432"/>
      <c r="JS996" s="432"/>
      <c r="JT996" s="432"/>
      <c r="JU996" s="432"/>
    </row>
    <row r="997" spans="1:281" s="40" customFormat="1" ht="15" hidden="1" customHeight="1" x14ac:dyDescent="0.25">
      <c r="A997" s="432"/>
      <c r="B997" s="31"/>
      <c r="C997" s="31"/>
      <c r="D997" s="3"/>
      <c r="E997" s="31"/>
      <c r="F997" s="3"/>
      <c r="G997" s="122"/>
      <c r="I997" s="31"/>
      <c r="K997" s="9"/>
      <c r="M997" s="3"/>
      <c r="N997" s="41"/>
      <c r="P997" s="31"/>
      <c r="Q997" s="27"/>
      <c r="R997" s="31"/>
      <c r="T997" s="21"/>
      <c r="U997" s="21"/>
      <c r="V997" s="83"/>
      <c r="W997" s="83"/>
      <c r="X997" s="21"/>
      <c r="Y997" s="83"/>
      <c r="Z997" s="83"/>
      <c r="AA997" s="21"/>
      <c r="AB997" s="83"/>
      <c r="AC997" s="83"/>
      <c r="AD997" s="21"/>
      <c r="AE997" s="83"/>
      <c r="AF997" s="83"/>
      <c r="AG997" s="21"/>
      <c r="AH997" s="83"/>
      <c r="AI997" s="83"/>
      <c r="AJ997" s="21"/>
      <c r="AK997" s="83"/>
      <c r="AL997" s="83"/>
      <c r="AM997" s="21"/>
      <c r="AN997" s="83"/>
      <c r="AO997" s="83"/>
      <c r="AP997" s="21"/>
      <c r="AQ997" s="83"/>
      <c r="AR997" s="83"/>
      <c r="AS997" s="21"/>
      <c r="AT997" s="3"/>
      <c r="AU997" s="3"/>
      <c r="AV997" s="31"/>
      <c r="AW997" s="3"/>
      <c r="AX997" s="129"/>
      <c r="AY997" s="90"/>
      <c r="AZ997" s="6"/>
      <c r="BA997" s="10"/>
      <c r="BB997" s="10"/>
      <c r="BC997" s="6"/>
      <c r="BD997" s="10"/>
      <c r="BE997" s="10"/>
      <c r="BF997" s="122"/>
      <c r="BG997" s="10"/>
      <c r="BH997" s="32"/>
      <c r="BI997" s="129"/>
      <c r="BJ997" s="10"/>
      <c r="BK997" s="32"/>
      <c r="BL997" s="129"/>
      <c r="BM997" s="10"/>
      <c r="BN997" s="32"/>
      <c r="BO997" s="122"/>
      <c r="BP997" s="133"/>
      <c r="BQ997" s="12"/>
      <c r="BR997" s="3"/>
      <c r="BS997" s="3"/>
      <c r="BU997" s="122"/>
      <c r="BV997" s="3"/>
      <c r="BW997" s="31"/>
      <c r="BX997" s="122"/>
      <c r="BY997" s="3"/>
      <c r="CA997" s="122"/>
      <c r="CB997" s="3"/>
      <c r="CD997" s="122"/>
      <c r="CF997" s="32"/>
      <c r="CH997" s="255"/>
      <c r="CI997" s="32"/>
      <c r="CK997" s="434"/>
      <c r="CM997" s="122"/>
      <c r="CN997" s="255"/>
      <c r="CO997" s="255"/>
      <c r="CP997" s="255"/>
      <c r="CQ997" s="739"/>
      <c r="CR997" s="255"/>
      <c r="CS997" s="434"/>
      <c r="CT997" s="255"/>
      <c r="CU997" s="255"/>
      <c r="CV997" s="255"/>
      <c r="CW997" s="10"/>
      <c r="CX997" s="255"/>
      <c r="CY997" s="255"/>
      <c r="CZ997" s="255"/>
      <c r="DA997" s="255"/>
      <c r="DB997" s="255"/>
      <c r="DC997" s="255"/>
      <c r="DD997" s="255"/>
      <c r="DE997" s="255"/>
      <c r="DF997" s="255"/>
      <c r="DG997" s="255"/>
      <c r="DH997" s="255"/>
      <c r="DI997" s="255"/>
      <c r="DJ997" s="255"/>
      <c r="DK997" s="255"/>
      <c r="DL997" s="255"/>
      <c r="DM997" s="255"/>
      <c r="DN997" s="255"/>
      <c r="DO997" s="255"/>
      <c r="DP997" s="255"/>
      <c r="DQ997" s="255"/>
      <c r="DR997" s="255"/>
      <c r="DS997" s="255"/>
      <c r="DT997" s="255"/>
      <c r="DU997" s="255"/>
      <c r="DV997" s="255"/>
      <c r="DW997" s="255"/>
      <c r="DX997" s="255"/>
      <c r="DY997" s="255"/>
      <c r="DZ997" s="255"/>
      <c r="EA997" s="255"/>
      <c r="EB997" s="255"/>
      <c r="EC997" s="255"/>
      <c r="ED997" s="255"/>
      <c r="EE997" s="255"/>
      <c r="EF997" s="255"/>
      <c r="EG997" s="255"/>
      <c r="EH997" s="255"/>
      <c r="EI997" s="255"/>
      <c r="EJ997" s="255"/>
      <c r="EK997" s="255"/>
      <c r="EL997" s="255"/>
      <c r="EM997" s="255"/>
      <c r="EN997" s="255"/>
      <c r="EO997" s="255"/>
      <c r="EP997" s="255"/>
      <c r="EQ997" s="255"/>
      <c r="ER997" s="255"/>
      <c r="ES997" s="255"/>
      <c r="ET997" s="255"/>
      <c r="EU997" s="255"/>
      <c r="EV997" s="255"/>
      <c r="EW997" s="255"/>
      <c r="EX997" s="255"/>
      <c r="EY997" s="255"/>
      <c r="EZ997" s="255"/>
      <c r="FA997" s="255"/>
      <c r="FB997" s="255"/>
      <c r="FC997" s="255"/>
      <c r="FD997" s="255"/>
      <c r="FE997" s="255"/>
      <c r="FF997" s="255"/>
      <c r="FG997" s="255"/>
      <c r="FH997" s="241"/>
      <c r="FI997" s="436"/>
      <c r="FJ997" s="668"/>
      <c r="FK997" s="668"/>
      <c r="FL997" s="668"/>
      <c r="FM997" s="668"/>
      <c r="FN997" s="668"/>
      <c r="FO997" s="668"/>
      <c r="FP997" s="668"/>
      <c r="FQ997" s="668"/>
      <c r="FR997" s="668"/>
      <c r="FS997" s="433"/>
      <c r="FT997" s="433"/>
      <c r="FU997" s="433"/>
      <c r="FV997" s="433"/>
      <c r="FW997" s="433"/>
      <c r="FX997" s="433"/>
      <c r="FY997" s="433"/>
      <c r="FZ997" s="433"/>
      <c r="GA997" s="433"/>
      <c r="GB997" s="433"/>
      <c r="GC997" s="433"/>
      <c r="GD997" s="433"/>
      <c r="GE997" s="433"/>
      <c r="GF997" s="433"/>
      <c r="GG997" s="255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436"/>
      <c r="HJ997" s="65"/>
      <c r="HK997" s="436"/>
      <c r="HL997" s="37"/>
      <c r="HM997" s="65"/>
      <c r="HN997" s="436"/>
      <c r="HO997" s="120"/>
      <c r="HP997" s="3"/>
      <c r="HQ997" s="436"/>
      <c r="HR997" s="8"/>
      <c r="HS997" s="31"/>
      <c r="HT997" s="3"/>
      <c r="HU997" s="3"/>
      <c r="HV997" s="3"/>
      <c r="HX997" s="432"/>
      <c r="HY997" s="27"/>
      <c r="HZ997" s="27"/>
      <c r="IA997" s="27"/>
      <c r="IB997" s="27"/>
      <c r="IC997" s="27"/>
      <c r="ID997" s="27"/>
      <c r="IE997" s="27"/>
      <c r="IF997" s="27"/>
      <c r="IG997" s="432"/>
      <c r="IH997" s="432"/>
      <c r="II997" s="432"/>
      <c r="IJ997" s="432"/>
      <c r="IK997" s="432"/>
      <c r="IL997" s="432"/>
      <c r="IM997" s="432"/>
      <c r="IN997" s="432"/>
      <c r="IO997" s="432"/>
      <c r="IP997" s="432"/>
      <c r="IQ997" s="432"/>
      <c r="IR997" s="432"/>
      <c r="IS997" s="432"/>
      <c r="IT997" s="432"/>
      <c r="IU997" s="432"/>
      <c r="IV997" s="432"/>
      <c r="IW997" s="432"/>
      <c r="IX997" s="432"/>
      <c r="IY997" s="432"/>
      <c r="IZ997" s="432"/>
      <c r="JA997" s="432"/>
      <c r="JB997" s="432"/>
      <c r="JC997" s="432"/>
      <c r="JD997" s="432"/>
      <c r="JE997" s="432"/>
      <c r="JF997" s="432"/>
      <c r="JG997" s="432"/>
      <c r="JH997" s="432"/>
      <c r="JI997" s="432"/>
      <c r="JJ997" s="432"/>
      <c r="JK997" s="432"/>
      <c r="JL997" s="432"/>
      <c r="JM997" s="432"/>
      <c r="JN997" s="432"/>
      <c r="JO997" s="432"/>
      <c r="JP997" s="432"/>
      <c r="JQ997" s="432"/>
      <c r="JR997" s="432"/>
      <c r="JS997" s="432"/>
      <c r="JT997" s="432"/>
      <c r="JU997" s="432"/>
    </row>
    <row r="998" spans="1:281" s="40" customFormat="1" ht="15" hidden="1" customHeight="1" x14ac:dyDescent="0.25">
      <c r="A998" s="432"/>
      <c r="B998" s="31"/>
      <c r="C998" s="31"/>
      <c r="D998" s="3"/>
      <c r="E998" s="31"/>
      <c r="F998" s="3"/>
      <c r="G998" s="122"/>
      <c r="I998" s="31"/>
      <c r="K998" s="9"/>
      <c r="M998" s="3"/>
      <c r="N998" s="41"/>
      <c r="P998" s="31"/>
      <c r="Q998" s="27"/>
      <c r="R998" s="31"/>
      <c r="T998" s="21"/>
      <c r="U998" s="21"/>
      <c r="V998" s="83"/>
      <c r="W998" s="83"/>
      <c r="X998" s="21"/>
      <c r="Y998" s="83"/>
      <c r="Z998" s="83"/>
      <c r="AA998" s="21"/>
      <c r="AB998" s="83"/>
      <c r="AC998" s="83"/>
      <c r="AD998" s="21"/>
      <c r="AE998" s="83"/>
      <c r="AF998" s="83"/>
      <c r="AG998" s="21"/>
      <c r="AH998" s="83"/>
      <c r="AI998" s="83"/>
      <c r="AJ998" s="21"/>
      <c r="AK998" s="83"/>
      <c r="AL998" s="83"/>
      <c r="AM998" s="21"/>
      <c r="AN998" s="83"/>
      <c r="AO998" s="83"/>
      <c r="AP998" s="21"/>
      <c r="AQ998" s="83"/>
      <c r="AR998" s="83"/>
      <c r="AS998" s="21"/>
      <c r="AT998" s="3"/>
      <c r="AU998" s="3"/>
      <c r="AV998" s="31"/>
      <c r="AW998" s="3"/>
      <c r="AX998" s="129"/>
      <c r="AY998" s="90"/>
      <c r="AZ998" s="6"/>
      <c r="BA998" s="10"/>
      <c r="BB998" s="10"/>
      <c r="BC998" s="6"/>
      <c r="BD998" s="10"/>
      <c r="BE998" s="10"/>
      <c r="BF998" s="122"/>
      <c r="BG998" s="10"/>
      <c r="BH998" s="32"/>
      <c r="BI998" s="129"/>
      <c r="BJ998" s="10"/>
      <c r="BK998" s="32"/>
      <c r="BL998" s="129"/>
      <c r="BM998" s="10"/>
      <c r="BN998" s="32"/>
      <c r="BO998" s="122"/>
      <c r="BP998" s="133"/>
      <c r="BQ998" s="12"/>
      <c r="BR998" s="3"/>
      <c r="BS998" s="3"/>
      <c r="BU998" s="122"/>
      <c r="BV998" s="3"/>
      <c r="BW998" s="31"/>
      <c r="BX998" s="122"/>
      <c r="BY998" s="3"/>
      <c r="CA998" s="122"/>
      <c r="CB998" s="3"/>
      <c r="CD998" s="122"/>
      <c r="CF998" s="32"/>
      <c r="CH998" s="255"/>
      <c r="CI998" s="32"/>
      <c r="CK998" s="434"/>
      <c r="CM998" s="122"/>
      <c r="CN998" s="255"/>
      <c r="CO998" s="255"/>
      <c r="CP998" s="255"/>
      <c r="CQ998" s="739"/>
      <c r="CR998" s="255"/>
      <c r="CS998" s="434"/>
      <c r="CT998" s="255"/>
      <c r="CU998" s="255"/>
      <c r="CV998" s="255"/>
      <c r="CW998" s="10"/>
      <c r="CX998" s="255"/>
      <c r="CY998" s="255"/>
      <c r="CZ998" s="255"/>
      <c r="DA998" s="255"/>
      <c r="DB998" s="255"/>
      <c r="DC998" s="255"/>
      <c r="DD998" s="255"/>
      <c r="DE998" s="255"/>
      <c r="DF998" s="255"/>
      <c r="DG998" s="255"/>
      <c r="DH998" s="255"/>
      <c r="DI998" s="255"/>
      <c r="DJ998" s="255"/>
      <c r="DK998" s="255"/>
      <c r="DL998" s="255"/>
      <c r="DM998" s="255"/>
      <c r="DN998" s="255"/>
      <c r="DO998" s="255"/>
      <c r="DP998" s="255"/>
      <c r="DQ998" s="255"/>
      <c r="DR998" s="255"/>
      <c r="DS998" s="255"/>
      <c r="DT998" s="255"/>
      <c r="DU998" s="255"/>
      <c r="DV998" s="255"/>
      <c r="DW998" s="255"/>
      <c r="DX998" s="255"/>
      <c r="DY998" s="255"/>
      <c r="DZ998" s="255"/>
      <c r="EA998" s="255"/>
      <c r="EB998" s="255"/>
      <c r="EC998" s="255"/>
      <c r="ED998" s="255"/>
      <c r="EE998" s="255"/>
      <c r="EF998" s="255"/>
      <c r="EG998" s="255"/>
      <c r="EH998" s="255"/>
      <c r="EI998" s="255"/>
      <c r="EJ998" s="255"/>
      <c r="EK998" s="255"/>
      <c r="EL998" s="255"/>
      <c r="EM998" s="255"/>
      <c r="EN998" s="255"/>
      <c r="EO998" s="255"/>
      <c r="EP998" s="255"/>
      <c r="EQ998" s="255"/>
      <c r="ER998" s="255"/>
      <c r="ES998" s="255"/>
      <c r="ET998" s="255"/>
      <c r="EU998" s="255"/>
      <c r="EV998" s="255"/>
      <c r="EW998" s="255"/>
      <c r="EX998" s="255"/>
      <c r="EY998" s="255"/>
      <c r="EZ998" s="255"/>
      <c r="FA998" s="255"/>
      <c r="FB998" s="255"/>
      <c r="FC998" s="255"/>
      <c r="FD998" s="255"/>
      <c r="FE998" s="255"/>
      <c r="FF998" s="255"/>
      <c r="FG998" s="255"/>
      <c r="FH998" s="241"/>
      <c r="FI998" s="436"/>
      <c r="FJ998" s="668"/>
      <c r="FK998" s="668"/>
      <c r="FL998" s="668"/>
      <c r="FM998" s="668"/>
      <c r="FN998" s="668"/>
      <c r="FO998" s="668"/>
      <c r="FP998" s="668"/>
      <c r="FQ998" s="668"/>
      <c r="FR998" s="668"/>
      <c r="FS998" s="433"/>
      <c r="FT998" s="433"/>
      <c r="FU998" s="433"/>
      <c r="FV998" s="433"/>
      <c r="FW998" s="433"/>
      <c r="FX998" s="433"/>
      <c r="FY998" s="433"/>
      <c r="FZ998" s="433"/>
      <c r="GA998" s="433"/>
      <c r="GB998" s="433"/>
      <c r="GC998" s="433"/>
      <c r="GD998" s="433"/>
      <c r="GE998" s="433"/>
      <c r="GF998" s="433"/>
      <c r="GG998" s="255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436"/>
      <c r="HJ998" s="65"/>
      <c r="HK998" s="436"/>
      <c r="HL998" s="37"/>
      <c r="HM998" s="65"/>
      <c r="HN998" s="436"/>
      <c r="HO998" s="120"/>
      <c r="HP998" s="3"/>
      <c r="HQ998" s="436"/>
      <c r="HR998" s="8"/>
      <c r="HS998" s="31"/>
      <c r="HT998" s="3"/>
      <c r="HU998" s="3"/>
      <c r="HV998" s="3"/>
      <c r="HX998" s="432"/>
      <c r="HY998" s="27"/>
      <c r="HZ998" s="27"/>
      <c r="IA998" s="27"/>
      <c r="IB998" s="27"/>
      <c r="IC998" s="27"/>
      <c r="ID998" s="27"/>
      <c r="IE998" s="27"/>
      <c r="IF998" s="27"/>
      <c r="IG998" s="432"/>
      <c r="IH998" s="432"/>
      <c r="II998" s="432"/>
      <c r="IJ998" s="432"/>
      <c r="IK998" s="432"/>
      <c r="IL998" s="432"/>
      <c r="IM998" s="432"/>
      <c r="IN998" s="432"/>
      <c r="IO998" s="432"/>
      <c r="IP998" s="432"/>
      <c r="IQ998" s="432"/>
      <c r="IR998" s="432"/>
      <c r="IS998" s="432"/>
      <c r="IT998" s="432"/>
      <c r="IU998" s="432"/>
      <c r="IV998" s="432"/>
      <c r="IW998" s="432"/>
      <c r="IX998" s="432"/>
      <c r="IY998" s="432"/>
      <c r="IZ998" s="432"/>
      <c r="JA998" s="432"/>
      <c r="JB998" s="432"/>
      <c r="JC998" s="432"/>
      <c r="JD998" s="432"/>
      <c r="JE998" s="432"/>
      <c r="JF998" s="432"/>
      <c r="JG998" s="432"/>
      <c r="JH998" s="432"/>
      <c r="JI998" s="432"/>
      <c r="JJ998" s="432"/>
      <c r="JK998" s="432"/>
      <c r="JL998" s="432"/>
      <c r="JM998" s="432"/>
      <c r="JN998" s="432"/>
      <c r="JO998" s="432"/>
      <c r="JP998" s="432"/>
      <c r="JQ998" s="432"/>
      <c r="JR998" s="432"/>
      <c r="JS998" s="432"/>
      <c r="JT998" s="432"/>
      <c r="JU998" s="432"/>
    </row>
    <row r="999" spans="1:281" s="40" customFormat="1" ht="15" hidden="1" customHeight="1" x14ac:dyDescent="0.25">
      <c r="A999" s="432"/>
      <c r="B999" s="31"/>
      <c r="C999" s="31"/>
      <c r="D999" s="3"/>
      <c r="E999" s="31"/>
      <c r="F999" s="3"/>
      <c r="G999" s="122"/>
      <c r="I999" s="31"/>
      <c r="K999" s="9"/>
      <c r="M999" s="3"/>
      <c r="N999" s="41"/>
      <c r="P999" s="31"/>
      <c r="Q999" s="27"/>
      <c r="R999" s="31"/>
      <c r="T999" s="21"/>
      <c r="U999" s="21"/>
      <c r="V999" s="83"/>
      <c r="W999" s="83"/>
      <c r="X999" s="21"/>
      <c r="Y999" s="83"/>
      <c r="Z999" s="83"/>
      <c r="AA999" s="21"/>
      <c r="AB999" s="83"/>
      <c r="AC999" s="83"/>
      <c r="AD999" s="21"/>
      <c r="AE999" s="83"/>
      <c r="AF999" s="83"/>
      <c r="AG999" s="21"/>
      <c r="AH999" s="83"/>
      <c r="AI999" s="83"/>
      <c r="AJ999" s="21"/>
      <c r="AK999" s="83"/>
      <c r="AL999" s="83"/>
      <c r="AM999" s="21"/>
      <c r="AN999" s="83"/>
      <c r="AO999" s="83"/>
      <c r="AP999" s="21"/>
      <c r="AQ999" s="83"/>
      <c r="AR999" s="83"/>
      <c r="AS999" s="21"/>
      <c r="AT999" s="3"/>
      <c r="AU999" s="3"/>
      <c r="AV999" s="31"/>
      <c r="AW999" s="3"/>
      <c r="AX999" s="129"/>
      <c r="AY999" s="90"/>
      <c r="AZ999" s="6"/>
      <c r="BA999" s="10"/>
      <c r="BB999" s="10"/>
      <c r="BC999" s="6"/>
      <c r="BD999" s="10"/>
      <c r="BE999" s="10"/>
      <c r="BF999" s="122"/>
      <c r="BG999" s="10"/>
      <c r="BH999" s="32"/>
      <c r="BI999" s="129"/>
      <c r="BJ999" s="10"/>
      <c r="BK999" s="32"/>
      <c r="BL999" s="129"/>
      <c r="BM999" s="10"/>
      <c r="BN999" s="32"/>
      <c r="BO999" s="122"/>
      <c r="BP999" s="133"/>
      <c r="BQ999" s="12"/>
      <c r="BR999" s="3"/>
      <c r="BS999" s="3"/>
      <c r="BU999" s="122"/>
      <c r="BV999" s="3"/>
      <c r="BW999" s="31"/>
      <c r="BX999" s="122"/>
      <c r="BY999" s="3"/>
      <c r="CA999" s="122"/>
      <c r="CB999" s="3"/>
      <c r="CD999" s="122"/>
      <c r="CF999" s="32"/>
      <c r="CH999" s="255"/>
      <c r="CI999" s="32"/>
      <c r="CK999" s="434"/>
      <c r="CM999" s="122"/>
      <c r="CN999" s="255"/>
      <c r="CO999" s="255"/>
      <c r="CP999" s="255"/>
      <c r="CQ999" s="739"/>
      <c r="CR999" s="255"/>
      <c r="CS999" s="434"/>
      <c r="CT999" s="255"/>
      <c r="CU999" s="255"/>
      <c r="CV999" s="255"/>
      <c r="CW999" s="10"/>
      <c r="CX999" s="255"/>
      <c r="CY999" s="255"/>
      <c r="CZ999" s="255"/>
      <c r="DA999" s="255"/>
      <c r="DB999" s="255"/>
      <c r="DC999" s="255"/>
      <c r="DD999" s="255"/>
      <c r="DE999" s="255"/>
      <c r="DF999" s="255"/>
      <c r="DG999" s="255"/>
      <c r="DH999" s="255"/>
      <c r="DI999" s="255"/>
      <c r="DJ999" s="255"/>
      <c r="DK999" s="255"/>
      <c r="DL999" s="255"/>
      <c r="DM999" s="255"/>
      <c r="DN999" s="255"/>
      <c r="DO999" s="255"/>
      <c r="DP999" s="255"/>
      <c r="DQ999" s="255"/>
      <c r="DR999" s="255"/>
      <c r="DS999" s="255"/>
      <c r="DT999" s="255"/>
      <c r="DU999" s="255"/>
      <c r="DV999" s="255"/>
      <c r="DW999" s="255"/>
      <c r="DX999" s="255"/>
      <c r="DY999" s="255"/>
      <c r="DZ999" s="255"/>
      <c r="EA999" s="255"/>
      <c r="EB999" s="255"/>
      <c r="EC999" s="255"/>
      <c r="ED999" s="255"/>
      <c r="EE999" s="255"/>
      <c r="EF999" s="255"/>
      <c r="EG999" s="255"/>
      <c r="EH999" s="255"/>
      <c r="EI999" s="255"/>
      <c r="EJ999" s="255"/>
      <c r="EK999" s="255"/>
      <c r="EL999" s="255"/>
      <c r="EM999" s="255"/>
      <c r="EN999" s="255"/>
      <c r="EO999" s="255"/>
      <c r="EP999" s="255"/>
      <c r="EQ999" s="255"/>
      <c r="ER999" s="255"/>
      <c r="ES999" s="255"/>
      <c r="ET999" s="255"/>
      <c r="EU999" s="255"/>
      <c r="EV999" s="255"/>
      <c r="EW999" s="255"/>
      <c r="EX999" s="255"/>
      <c r="EY999" s="255"/>
      <c r="EZ999" s="255"/>
      <c r="FA999" s="255"/>
      <c r="FB999" s="255"/>
      <c r="FC999" s="255"/>
      <c r="FD999" s="255"/>
      <c r="FE999" s="255"/>
      <c r="FF999" s="255"/>
      <c r="FG999" s="255"/>
      <c r="FH999" s="241"/>
      <c r="FI999" s="436"/>
      <c r="FJ999" s="668"/>
      <c r="FK999" s="668"/>
      <c r="FL999" s="668"/>
      <c r="FM999" s="668"/>
      <c r="FN999" s="668"/>
      <c r="FO999" s="668"/>
      <c r="FP999" s="668"/>
      <c r="FQ999" s="668"/>
      <c r="FR999" s="668"/>
      <c r="FS999" s="433"/>
      <c r="FT999" s="433"/>
      <c r="FU999" s="433"/>
      <c r="FV999" s="433"/>
      <c r="FW999" s="433"/>
      <c r="FX999" s="433"/>
      <c r="FY999" s="433"/>
      <c r="FZ999" s="433"/>
      <c r="GA999" s="433"/>
      <c r="GB999" s="433"/>
      <c r="GC999" s="433"/>
      <c r="GD999" s="433"/>
      <c r="GE999" s="433"/>
      <c r="GF999" s="433"/>
      <c r="GG999" s="255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436"/>
      <c r="HJ999" s="65"/>
      <c r="HK999" s="436"/>
      <c r="HL999" s="37"/>
      <c r="HM999" s="65"/>
      <c r="HN999" s="436"/>
      <c r="HO999" s="120"/>
      <c r="HP999" s="3"/>
      <c r="HQ999" s="436"/>
      <c r="HR999" s="8"/>
      <c r="HS999" s="31"/>
      <c r="HT999" s="3"/>
      <c r="HU999" s="3"/>
      <c r="HV999" s="3"/>
      <c r="HX999" s="432"/>
      <c r="HY999" s="27"/>
      <c r="HZ999" s="27"/>
      <c r="IA999" s="27"/>
      <c r="IB999" s="27"/>
      <c r="IC999" s="27"/>
      <c r="ID999" s="27"/>
      <c r="IE999" s="27"/>
      <c r="IF999" s="27"/>
      <c r="IG999" s="432"/>
      <c r="IH999" s="432"/>
      <c r="II999" s="432"/>
      <c r="IJ999" s="432"/>
      <c r="IK999" s="432"/>
      <c r="IL999" s="432"/>
      <c r="IM999" s="432"/>
      <c r="IN999" s="432"/>
      <c r="IO999" s="432"/>
      <c r="IP999" s="432"/>
      <c r="IQ999" s="432"/>
      <c r="IR999" s="432"/>
      <c r="IS999" s="432"/>
      <c r="IT999" s="432"/>
      <c r="IU999" s="432"/>
      <c r="IV999" s="432"/>
      <c r="IW999" s="432"/>
      <c r="IX999" s="432"/>
      <c r="IY999" s="432"/>
      <c r="IZ999" s="432"/>
      <c r="JA999" s="432"/>
      <c r="JB999" s="432"/>
      <c r="JC999" s="432"/>
      <c r="JD999" s="432"/>
      <c r="JE999" s="432"/>
      <c r="JF999" s="432"/>
      <c r="JG999" s="432"/>
      <c r="JH999" s="432"/>
      <c r="JI999" s="432"/>
      <c r="JJ999" s="432"/>
      <c r="JK999" s="432"/>
      <c r="JL999" s="432"/>
      <c r="JM999" s="432"/>
      <c r="JN999" s="432"/>
      <c r="JO999" s="432"/>
      <c r="JP999" s="432"/>
      <c r="JQ999" s="432"/>
      <c r="JR999" s="432"/>
      <c r="JS999" s="432"/>
      <c r="JT999" s="432"/>
      <c r="JU999" s="432"/>
    </row>
    <row r="1000" spans="1:281" s="40" customFormat="1" ht="15" hidden="1" customHeight="1" x14ac:dyDescent="0.25">
      <c r="A1000" s="432"/>
      <c r="B1000" s="31"/>
      <c r="C1000" s="31"/>
      <c r="D1000" s="3"/>
      <c r="E1000" s="31"/>
      <c r="F1000" s="3"/>
      <c r="G1000" s="122"/>
      <c r="I1000" s="31"/>
      <c r="K1000" s="9"/>
      <c r="M1000" s="3"/>
      <c r="N1000" s="41"/>
      <c r="P1000" s="31"/>
      <c r="Q1000" s="27"/>
      <c r="R1000" s="31"/>
      <c r="T1000" s="21"/>
      <c r="U1000" s="21"/>
      <c r="V1000" s="83"/>
      <c r="W1000" s="83"/>
      <c r="X1000" s="21"/>
      <c r="Y1000" s="83"/>
      <c r="Z1000" s="83"/>
      <c r="AA1000" s="21"/>
      <c r="AB1000" s="83"/>
      <c r="AC1000" s="83"/>
      <c r="AD1000" s="21"/>
      <c r="AE1000" s="83"/>
      <c r="AF1000" s="83"/>
      <c r="AG1000" s="21"/>
      <c r="AH1000" s="83"/>
      <c r="AI1000" s="83"/>
      <c r="AJ1000" s="21"/>
      <c r="AK1000" s="83"/>
      <c r="AL1000" s="83"/>
      <c r="AM1000" s="21"/>
      <c r="AN1000" s="83"/>
      <c r="AO1000" s="83"/>
      <c r="AP1000" s="21"/>
      <c r="AQ1000" s="83"/>
      <c r="AR1000" s="83"/>
      <c r="AS1000" s="21"/>
      <c r="AT1000" s="3"/>
      <c r="AU1000" s="3"/>
      <c r="AV1000" s="31"/>
      <c r="AW1000" s="3"/>
      <c r="AX1000" s="129"/>
      <c r="AY1000" s="90"/>
      <c r="AZ1000" s="6"/>
      <c r="BA1000" s="10"/>
      <c r="BB1000" s="10"/>
      <c r="BC1000" s="6"/>
      <c r="BD1000" s="10"/>
      <c r="BE1000" s="10"/>
      <c r="BF1000" s="122"/>
      <c r="BG1000" s="10"/>
      <c r="BH1000" s="32"/>
      <c r="BI1000" s="129"/>
      <c r="BJ1000" s="10"/>
      <c r="BK1000" s="32"/>
      <c r="BL1000" s="129"/>
      <c r="BM1000" s="10"/>
      <c r="BN1000" s="32"/>
      <c r="BO1000" s="122"/>
      <c r="BP1000" s="133"/>
      <c r="BQ1000" s="12"/>
      <c r="BR1000" s="3"/>
      <c r="BS1000" s="3"/>
      <c r="BU1000" s="122"/>
      <c r="BV1000" s="3"/>
      <c r="BW1000" s="31"/>
      <c r="BX1000" s="122"/>
      <c r="BY1000" s="3"/>
      <c r="CA1000" s="122"/>
      <c r="CB1000" s="3"/>
      <c r="CD1000" s="122"/>
      <c r="CF1000" s="32"/>
      <c r="CH1000" s="255"/>
      <c r="CI1000" s="32"/>
      <c r="CK1000" s="434"/>
      <c r="CM1000" s="122"/>
      <c r="CN1000" s="255"/>
      <c r="CO1000" s="255"/>
      <c r="CP1000" s="255"/>
      <c r="CQ1000" s="739"/>
      <c r="CR1000" s="255"/>
      <c r="CS1000" s="434"/>
      <c r="CT1000" s="255"/>
      <c r="CU1000" s="255"/>
      <c r="CV1000" s="255"/>
      <c r="CW1000" s="10"/>
      <c r="CX1000" s="255"/>
      <c r="CY1000" s="255"/>
      <c r="CZ1000" s="255"/>
      <c r="DA1000" s="255"/>
      <c r="DB1000" s="255"/>
      <c r="DC1000" s="255"/>
      <c r="DD1000" s="255"/>
      <c r="DE1000" s="255"/>
      <c r="DF1000" s="255"/>
      <c r="DG1000" s="255"/>
      <c r="DH1000" s="255"/>
      <c r="DI1000" s="255"/>
      <c r="DJ1000" s="255"/>
      <c r="DK1000" s="255"/>
      <c r="DL1000" s="255"/>
      <c r="DM1000" s="255"/>
      <c r="DN1000" s="255"/>
      <c r="DO1000" s="255"/>
      <c r="DP1000" s="255"/>
      <c r="DQ1000" s="255"/>
      <c r="DR1000" s="255"/>
      <c r="DS1000" s="255"/>
      <c r="DT1000" s="255"/>
      <c r="DU1000" s="255"/>
      <c r="DV1000" s="255"/>
      <c r="DW1000" s="255"/>
      <c r="DX1000" s="255"/>
      <c r="DY1000" s="255"/>
      <c r="DZ1000" s="255"/>
      <c r="EA1000" s="255"/>
      <c r="EB1000" s="255"/>
      <c r="EC1000" s="255"/>
      <c r="ED1000" s="255"/>
      <c r="EE1000" s="255"/>
      <c r="EF1000" s="255"/>
      <c r="EG1000" s="255"/>
      <c r="EH1000" s="255"/>
      <c r="EI1000" s="255"/>
      <c r="EJ1000" s="255"/>
      <c r="EK1000" s="255"/>
      <c r="EL1000" s="255"/>
      <c r="EM1000" s="255"/>
      <c r="EN1000" s="255"/>
      <c r="EO1000" s="255"/>
      <c r="EP1000" s="255"/>
      <c r="EQ1000" s="255"/>
      <c r="ER1000" s="255"/>
      <c r="ES1000" s="255"/>
      <c r="ET1000" s="255"/>
      <c r="EU1000" s="255"/>
      <c r="EV1000" s="255"/>
      <c r="EW1000" s="255"/>
      <c r="EX1000" s="255"/>
      <c r="EY1000" s="255"/>
      <c r="EZ1000" s="255"/>
      <c r="FA1000" s="255"/>
      <c r="FB1000" s="255"/>
      <c r="FC1000" s="255"/>
      <c r="FD1000" s="255"/>
      <c r="FE1000" s="255"/>
      <c r="FF1000" s="255"/>
      <c r="FG1000" s="255"/>
      <c r="FH1000" s="241"/>
      <c r="FI1000" s="436"/>
      <c r="FJ1000" s="668"/>
      <c r="FK1000" s="668"/>
      <c r="FL1000" s="668"/>
      <c r="FM1000" s="668"/>
      <c r="FN1000" s="668"/>
      <c r="FO1000" s="668"/>
      <c r="FP1000" s="668"/>
      <c r="FQ1000" s="668"/>
      <c r="FR1000" s="668"/>
      <c r="FS1000" s="433"/>
      <c r="FT1000" s="433"/>
      <c r="FU1000" s="433"/>
      <c r="FV1000" s="433"/>
      <c r="FW1000" s="433"/>
      <c r="FX1000" s="433"/>
      <c r="FY1000" s="433"/>
      <c r="FZ1000" s="433"/>
      <c r="GA1000" s="433"/>
      <c r="GB1000" s="433"/>
      <c r="GC1000" s="433"/>
      <c r="GD1000" s="433"/>
      <c r="GE1000" s="433"/>
      <c r="GF1000" s="433"/>
      <c r="GG1000" s="25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436"/>
      <c r="HJ1000" s="65"/>
      <c r="HK1000" s="436"/>
      <c r="HL1000" s="37"/>
      <c r="HM1000" s="65"/>
      <c r="HN1000" s="436"/>
      <c r="HO1000" s="120"/>
      <c r="HP1000" s="3"/>
      <c r="HQ1000" s="436"/>
      <c r="HR1000" s="8"/>
      <c r="HS1000" s="31"/>
      <c r="HT1000" s="3"/>
      <c r="HU1000" s="3"/>
      <c r="HV1000" s="3"/>
      <c r="HX1000" s="432"/>
      <c r="HY1000" s="27"/>
      <c r="HZ1000" s="27"/>
      <c r="IA1000" s="27"/>
      <c r="IB1000" s="27"/>
      <c r="IC1000" s="27"/>
      <c r="ID1000" s="27"/>
      <c r="IE1000" s="27"/>
      <c r="IF1000" s="27"/>
      <c r="IG1000" s="432"/>
      <c r="IH1000" s="432"/>
      <c r="II1000" s="432"/>
      <c r="IJ1000" s="432"/>
      <c r="IK1000" s="432"/>
      <c r="IL1000" s="432"/>
      <c r="IM1000" s="432"/>
      <c r="IN1000" s="432"/>
      <c r="IO1000" s="432"/>
      <c r="IP1000" s="432"/>
      <c r="IQ1000" s="432"/>
      <c r="IR1000" s="432"/>
      <c r="IS1000" s="432"/>
      <c r="IT1000" s="432"/>
      <c r="IU1000" s="432"/>
      <c r="IV1000" s="432"/>
      <c r="IW1000" s="432"/>
      <c r="IX1000" s="432"/>
      <c r="IY1000" s="432"/>
      <c r="IZ1000" s="432"/>
      <c r="JA1000" s="432"/>
      <c r="JB1000" s="432"/>
      <c r="JC1000" s="432"/>
      <c r="JD1000" s="432"/>
      <c r="JE1000" s="432"/>
      <c r="JF1000" s="432"/>
      <c r="JG1000" s="432"/>
      <c r="JH1000" s="432"/>
      <c r="JI1000" s="432"/>
      <c r="JJ1000" s="432"/>
      <c r="JK1000" s="432"/>
      <c r="JL1000" s="432"/>
      <c r="JM1000" s="432"/>
      <c r="JN1000" s="432"/>
      <c r="JO1000" s="432"/>
      <c r="JP1000" s="432"/>
      <c r="JQ1000" s="432"/>
      <c r="JR1000" s="432"/>
      <c r="JS1000" s="432"/>
      <c r="JT1000" s="432"/>
      <c r="JU1000" s="432"/>
    </row>
    <row r="1001" spans="1:281" s="40" customFormat="1" ht="15" hidden="1" customHeight="1" x14ac:dyDescent="0.25">
      <c r="A1001" s="432"/>
      <c r="B1001" s="31"/>
      <c r="C1001" s="31"/>
      <c r="D1001" s="3"/>
      <c r="E1001" s="31"/>
      <c r="F1001" s="3"/>
      <c r="G1001" s="122"/>
      <c r="I1001" s="31"/>
      <c r="K1001" s="9"/>
      <c r="M1001" s="3"/>
      <c r="N1001" s="41"/>
      <c r="P1001" s="31"/>
      <c r="Q1001" s="27"/>
      <c r="R1001" s="31"/>
      <c r="T1001" s="21"/>
      <c r="U1001" s="21"/>
      <c r="V1001" s="83"/>
      <c r="W1001" s="83"/>
      <c r="X1001" s="21"/>
      <c r="Y1001" s="83"/>
      <c r="Z1001" s="83"/>
      <c r="AA1001" s="21"/>
      <c r="AB1001" s="83"/>
      <c r="AC1001" s="83"/>
      <c r="AD1001" s="21"/>
      <c r="AE1001" s="83"/>
      <c r="AF1001" s="83"/>
      <c r="AG1001" s="21"/>
      <c r="AH1001" s="83"/>
      <c r="AI1001" s="83"/>
      <c r="AJ1001" s="21"/>
      <c r="AK1001" s="83"/>
      <c r="AL1001" s="83"/>
      <c r="AM1001" s="21"/>
      <c r="AN1001" s="83"/>
      <c r="AO1001" s="83"/>
      <c r="AP1001" s="21"/>
      <c r="AQ1001" s="83"/>
      <c r="AR1001" s="83"/>
      <c r="AS1001" s="21"/>
      <c r="AT1001" s="3"/>
      <c r="AU1001" s="3"/>
      <c r="AV1001" s="31"/>
      <c r="AW1001" s="3"/>
      <c r="AX1001" s="129"/>
      <c r="AY1001" s="90"/>
      <c r="AZ1001" s="6"/>
      <c r="BA1001" s="10"/>
      <c r="BB1001" s="10"/>
      <c r="BC1001" s="6"/>
      <c r="BD1001" s="10"/>
      <c r="BE1001" s="10"/>
      <c r="BF1001" s="122"/>
      <c r="BG1001" s="10"/>
      <c r="BH1001" s="32"/>
      <c r="BI1001" s="129"/>
      <c r="BJ1001" s="10"/>
      <c r="BK1001" s="32"/>
      <c r="BL1001" s="129"/>
      <c r="BM1001" s="10"/>
      <c r="BN1001" s="32"/>
      <c r="BO1001" s="122"/>
      <c r="BP1001" s="133"/>
      <c r="BQ1001" s="12"/>
      <c r="BR1001" s="3"/>
      <c r="BS1001" s="3"/>
      <c r="BU1001" s="122"/>
      <c r="BV1001" s="3"/>
      <c r="BW1001" s="31"/>
      <c r="BX1001" s="122"/>
      <c r="BY1001" s="3"/>
      <c r="CA1001" s="122"/>
      <c r="CB1001" s="3"/>
      <c r="CD1001" s="122"/>
      <c r="CF1001" s="32"/>
      <c r="CH1001" s="255"/>
      <c r="CI1001" s="32"/>
      <c r="CK1001" s="434"/>
      <c r="CM1001" s="122"/>
      <c r="CN1001" s="255"/>
      <c r="CO1001" s="255"/>
      <c r="CP1001" s="255"/>
      <c r="CQ1001" s="739"/>
      <c r="CR1001" s="255"/>
      <c r="CS1001" s="434"/>
      <c r="CT1001" s="255"/>
      <c r="CU1001" s="255"/>
      <c r="CV1001" s="255"/>
      <c r="CW1001" s="10"/>
      <c r="CX1001" s="255"/>
      <c r="CY1001" s="255"/>
      <c r="CZ1001" s="255"/>
      <c r="DA1001" s="255"/>
      <c r="DB1001" s="255"/>
      <c r="DC1001" s="255"/>
      <c r="DD1001" s="255"/>
      <c r="DE1001" s="255"/>
      <c r="DF1001" s="255"/>
      <c r="DG1001" s="255"/>
      <c r="DH1001" s="255"/>
      <c r="DI1001" s="255"/>
      <c r="DJ1001" s="255"/>
      <c r="DK1001" s="255"/>
      <c r="DL1001" s="255"/>
      <c r="DM1001" s="255"/>
      <c r="DN1001" s="255"/>
      <c r="DO1001" s="255"/>
      <c r="DP1001" s="255"/>
      <c r="DQ1001" s="255"/>
      <c r="DR1001" s="255"/>
      <c r="DS1001" s="255"/>
      <c r="DT1001" s="255"/>
      <c r="DU1001" s="255"/>
      <c r="DV1001" s="255"/>
      <c r="DW1001" s="255"/>
      <c r="DX1001" s="255"/>
      <c r="DY1001" s="255"/>
      <c r="DZ1001" s="255"/>
      <c r="EA1001" s="255"/>
      <c r="EB1001" s="255"/>
      <c r="EC1001" s="255"/>
      <c r="ED1001" s="255"/>
      <c r="EE1001" s="255"/>
      <c r="EF1001" s="255"/>
      <c r="EG1001" s="255"/>
      <c r="EH1001" s="255"/>
      <c r="EI1001" s="255"/>
      <c r="EJ1001" s="255"/>
      <c r="EK1001" s="255"/>
      <c r="EL1001" s="255"/>
      <c r="EM1001" s="255"/>
      <c r="EN1001" s="255"/>
      <c r="EO1001" s="255"/>
      <c r="EP1001" s="255"/>
      <c r="EQ1001" s="255"/>
      <c r="ER1001" s="255"/>
      <c r="ES1001" s="255"/>
      <c r="ET1001" s="255"/>
      <c r="EU1001" s="255"/>
      <c r="EV1001" s="255"/>
      <c r="EW1001" s="255"/>
      <c r="EX1001" s="255"/>
      <c r="EY1001" s="255"/>
      <c r="EZ1001" s="255"/>
      <c r="FA1001" s="255"/>
      <c r="FB1001" s="255"/>
      <c r="FC1001" s="255"/>
      <c r="FD1001" s="255"/>
      <c r="FE1001" s="255"/>
      <c r="FF1001" s="255"/>
      <c r="FG1001" s="255"/>
      <c r="FH1001" s="241"/>
      <c r="FI1001" s="436"/>
      <c r="FJ1001" s="668"/>
      <c r="FK1001" s="668"/>
      <c r="FL1001" s="668"/>
      <c r="FM1001" s="668"/>
      <c r="FN1001" s="668"/>
      <c r="FO1001" s="668"/>
      <c r="FP1001" s="668"/>
      <c r="FQ1001" s="668"/>
      <c r="FR1001" s="668"/>
      <c r="FS1001" s="433"/>
      <c r="FT1001" s="433"/>
      <c r="FU1001" s="433"/>
      <c r="FV1001" s="433"/>
      <c r="FW1001" s="433"/>
      <c r="FX1001" s="433"/>
      <c r="FY1001" s="433"/>
      <c r="FZ1001" s="433"/>
      <c r="GA1001" s="433"/>
      <c r="GB1001" s="433"/>
      <c r="GC1001" s="433"/>
      <c r="GD1001" s="433"/>
      <c r="GE1001" s="433"/>
      <c r="GF1001" s="433"/>
      <c r="GG1001" s="255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436"/>
      <c r="HJ1001" s="65"/>
      <c r="HK1001" s="436"/>
      <c r="HL1001" s="37"/>
      <c r="HM1001" s="65"/>
      <c r="HN1001" s="436"/>
      <c r="HO1001" s="120"/>
      <c r="HP1001" s="3"/>
      <c r="HQ1001" s="436"/>
      <c r="HR1001" s="8"/>
      <c r="HS1001" s="31"/>
      <c r="HT1001" s="3"/>
      <c r="HU1001" s="3"/>
      <c r="HV1001" s="3"/>
      <c r="HX1001" s="432"/>
      <c r="HY1001" s="27"/>
      <c r="HZ1001" s="27"/>
      <c r="IA1001" s="27"/>
      <c r="IB1001" s="27"/>
      <c r="IC1001" s="27"/>
      <c r="ID1001" s="27"/>
      <c r="IE1001" s="27"/>
      <c r="IF1001" s="27"/>
      <c r="IG1001" s="432"/>
      <c r="IH1001" s="432"/>
      <c r="II1001" s="432"/>
      <c r="IJ1001" s="432"/>
      <c r="IK1001" s="432"/>
      <c r="IL1001" s="432"/>
      <c r="IM1001" s="432"/>
      <c r="IN1001" s="432"/>
      <c r="IO1001" s="432"/>
      <c r="IP1001" s="432"/>
      <c r="IQ1001" s="432"/>
      <c r="IR1001" s="432"/>
      <c r="IS1001" s="432"/>
      <c r="IT1001" s="432"/>
      <c r="IU1001" s="432"/>
      <c r="IV1001" s="432"/>
      <c r="IW1001" s="432"/>
      <c r="IX1001" s="432"/>
      <c r="IY1001" s="432"/>
      <c r="IZ1001" s="432"/>
      <c r="JA1001" s="432"/>
      <c r="JB1001" s="432"/>
      <c r="JC1001" s="432"/>
      <c r="JD1001" s="432"/>
      <c r="JE1001" s="432"/>
      <c r="JF1001" s="432"/>
      <c r="JG1001" s="432"/>
      <c r="JH1001" s="432"/>
      <c r="JI1001" s="432"/>
      <c r="JJ1001" s="432"/>
      <c r="JK1001" s="432"/>
      <c r="JL1001" s="432"/>
      <c r="JM1001" s="432"/>
      <c r="JN1001" s="432"/>
      <c r="JO1001" s="432"/>
      <c r="JP1001" s="432"/>
      <c r="JQ1001" s="432"/>
      <c r="JR1001" s="432"/>
      <c r="JS1001" s="432"/>
      <c r="JT1001" s="432"/>
      <c r="JU1001" s="432"/>
    </row>
    <row r="1002" spans="1:281" s="40" customFormat="1" ht="15" hidden="1" customHeight="1" x14ac:dyDescent="0.25">
      <c r="A1002" s="432"/>
      <c r="B1002" s="31"/>
      <c r="C1002" s="31"/>
      <c r="D1002" s="3"/>
      <c r="E1002" s="31"/>
      <c r="F1002" s="3"/>
      <c r="G1002" s="122"/>
      <c r="I1002" s="31"/>
      <c r="K1002" s="9"/>
      <c r="M1002" s="3"/>
      <c r="N1002" s="41"/>
      <c r="P1002" s="31"/>
      <c r="Q1002" s="27"/>
      <c r="R1002" s="31"/>
      <c r="T1002" s="21"/>
      <c r="U1002" s="21"/>
      <c r="V1002" s="83"/>
      <c r="W1002" s="83"/>
      <c r="X1002" s="21"/>
      <c r="Y1002" s="83"/>
      <c r="Z1002" s="83"/>
      <c r="AA1002" s="21"/>
      <c r="AB1002" s="83"/>
      <c r="AC1002" s="83"/>
      <c r="AD1002" s="21"/>
      <c r="AE1002" s="83"/>
      <c r="AF1002" s="83"/>
      <c r="AG1002" s="21"/>
      <c r="AH1002" s="83"/>
      <c r="AI1002" s="83"/>
      <c r="AJ1002" s="21"/>
      <c r="AK1002" s="83"/>
      <c r="AL1002" s="83"/>
      <c r="AM1002" s="21"/>
      <c r="AN1002" s="83"/>
      <c r="AO1002" s="83"/>
      <c r="AP1002" s="21"/>
      <c r="AQ1002" s="83"/>
      <c r="AR1002" s="83"/>
      <c r="AS1002" s="21"/>
      <c r="AT1002" s="3"/>
      <c r="AU1002" s="3"/>
      <c r="AV1002" s="31"/>
      <c r="AW1002" s="3"/>
      <c r="AX1002" s="129"/>
      <c r="AY1002" s="90"/>
      <c r="AZ1002" s="6"/>
      <c r="BA1002" s="10"/>
      <c r="BB1002" s="10"/>
      <c r="BC1002" s="6"/>
      <c r="BD1002" s="10"/>
      <c r="BE1002" s="10"/>
      <c r="BF1002" s="122"/>
      <c r="BG1002" s="10"/>
      <c r="BH1002" s="32"/>
      <c r="BI1002" s="129"/>
      <c r="BJ1002" s="10"/>
      <c r="BK1002" s="32"/>
      <c r="BL1002" s="129"/>
      <c r="BM1002" s="10"/>
      <c r="BN1002" s="32"/>
      <c r="BO1002" s="122"/>
      <c r="BP1002" s="133"/>
      <c r="BQ1002" s="12"/>
      <c r="BR1002" s="3"/>
      <c r="BS1002" s="3"/>
      <c r="BU1002" s="122"/>
      <c r="BV1002" s="3"/>
      <c r="BW1002" s="31"/>
      <c r="BX1002" s="122"/>
      <c r="BY1002" s="3"/>
      <c r="CA1002" s="122"/>
      <c r="CB1002" s="3"/>
      <c r="CD1002" s="122"/>
      <c r="CF1002" s="32"/>
      <c r="CH1002" s="255"/>
      <c r="CI1002" s="32"/>
      <c r="CK1002" s="434"/>
      <c r="CM1002" s="122"/>
      <c r="CN1002" s="255"/>
      <c r="CO1002" s="255"/>
      <c r="CP1002" s="255"/>
      <c r="CQ1002" s="739"/>
      <c r="CR1002" s="255"/>
      <c r="CS1002" s="434"/>
      <c r="CT1002" s="255"/>
      <c r="CU1002" s="255"/>
      <c r="CV1002" s="255"/>
      <c r="CW1002" s="10"/>
      <c r="CX1002" s="255"/>
      <c r="CY1002" s="255"/>
      <c r="CZ1002" s="255"/>
      <c r="DA1002" s="255"/>
      <c r="DB1002" s="255"/>
      <c r="DC1002" s="255"/>
      <c r="DD1002" s="255"/>
      <c r="DE1002" s="255"/>
      <c r="DF1002" s="255"/>
      <c r="DG1002" s="255"/>
      <c r="DH1002" s="255"/>
      <c r="DI1002" s="255"/>
      <c r="DJ1002" s="255"/>
      <c r="DK1002" s="255"/>
      <c r="DL1002" s="255"/>
      <c r="DM1002" s="255"/>
      <c r="DN1002" s="255"/>
      <c r="DO1002" s="255"/>
      <c r="DP1002" s="255"/>
      <c r="DQ1002" s="255"/>
      <c r="DR1002" s="255"/>
      <c r="DS1002" s="255"/>
      <c r="DT1002" s="255"/>
      <c r="DU1002" s="255"/>
      <c r="DV1002" s="255"/>
      <c r="DW1002" s="255"/>
      <c r="DX1002" s="255"/>
      <c r="DY1002" s="255"/>
      <c r="DZ1002" s="255"/>
      <c r="EA1002" s="255"/>
      <c r="EB1002" s="255"/>
      <c r="EC1002" s="255"/>
      <c r="ED1002" s="255"/>
      <c r="EE1002" s="255"/>
      <c r="EF1002" s="255"/>
      <c r="EG1002" s="255"/>
      <c r="EH1002" s="255"/>
      <c r="EI1002" s="255"/>
      <c r="EJ1002" s="255"/>
      <c r="EK1002" s="255"/>
      <c r="EL1002" s="255"/>
      <c r="EM1002" s="255"/>
      <c r="EN1002" s="255"/>
      <c r="EO1002" s="255"/>
      <c r="EP1002" s="255"/>
      <c r="EQ1002" s="255"/>
      <c r="ER1002" s="255"/>
      <c r="ES1002" s="255"/>
      <c r="ET1002" s="255"/>
      <c r="EU1002" s="255"/>
      <c r="EV1002" s="255"/>
      <c r="EW1002" s="255"/>
      <c r="EX1002" s="255"/>
      <c r="EY1002" s="255"/>
      <c r="EZ1002" s="255"/>
      <c r="FA1002" s="255"/>
      <c r="FB1002" s="255"/>
      <c r="FC1002" s="255"/>
      <c r="FD1002" s="255"/>
      <c r="FE1002" s="255"/>
      <c r="FF1002" s="255"/>
      <c r="FG1002" s="255"/>
      <c r="FH1002" s="241"/>
      <c r="FI1002" s="436"/>
      <c r="FJ1002" s="668"/>
      <c r="FK1002" s="668"/>
      <c r="FL1002" s="668"/>
      <c r="FM1002" s="668"/>
      <c r="FN1002" s="668"/>
      <c r="FO1002" s="668"/>
      <c r="FP1002" s="668"/>
      <c r="FQ1002" s="668"/>
      <c r="FR1002" s="668"/>
      <c r="FS1002" s="433"/>
      <c r="FT1002" s="433"/>
      <c r="FU1002" s="433"/>
      <c r="FV1002" s="433"/>
      <c r="FW1002" s="433"/>
      <c r="FX1002" s="433"/>
      <c r="FY1002" s="433"/>
      <c r="FZ1002" s="433"/>
      <c r="GA1002" s="433"/>
      <c r="GB1002" s="433"/>
      <c r="GC1002" s="433"/>
      <c r="GD1002" s="433"/>
      <c r="GE1002" s="433"/>
      <c r="GF1002" s="433"/>
      <c r="GG1002" s="255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436"/>
      <c r="HJ1002" s="65"/>
      <c r="HK1002" s="436"/>
      <c r="HL1002" s="37"/>
      <c r="HM1002" s="65"/>
      <c r="HN1002" s="436"/>
      <c r="HO1002" s="120"/>
      <c r="HP1002" s="3"/>
      <c r="HQ1002" s="436"/>
      <c r="HR1002" s="8"/>
      <c r="HS1002" s="31"/>
      <c r="HT1002" s="3"/>
      <c r="HU1002" s="3"/>
      <c r="HV1002" s="3"/>
      <c r="HX1002" s="432"/>
      <c r="HY1002" s="27"/>
      <c r="HZ1002" s="27"/>
      <c r="IA1002" s="27"/>
      <c r="IB1002" s="27"/>
      <c r="IC1002" s="27"/>
      <c r="ID1002" s="27"/>
      <c r="IE1002" s="27"/>
      <c r="IF1002" s="27"/>
      <c r="IG1002" s="432"/>
      <c r="IH1002" s="432"/>
      <c r="II1002" s="432"/>
      <c r="IJ1002" s="432"/>
      <c r="IK1002" s="432"/>
      <c r="IL1002" s="432"/>
      <c r="IM1002" s="432"/>
      <c r="IN1002" s="432"/>
      <c r="IO1002" s="432"/>
      <c r="IP1002" s="432"/>
      <c r="IQ1002" s="432"/>
      <c r="IR1002" s="432"/>
      <c r="IS1002" s="432"/>
      <c r="IT1002" s="432"/>
      <c r="IU1002" s="432"/>
      <c r="IV1002" s="432"/>
      <c r="IW1002" s="432"/>
      <c r="IX1002" s="432"/>
      <c r="IY1002" s="432"/>
      <c r="IZ1002" s="432"/>
      <c r="JA1002" s="432"/>
      <c r="JB1002" s="432"/>
      <c r="JC1002" s="432"/>
      <c r="JD1002" s="432"/>
      <c r="JE1002" s="432"/>
      <c r="JF1002" s="432"/>
      <c r="JG1002" s="432"/>
      <c r="JH1002" s="432"/>
      <c r="JI1002" s="432"/>
      <c r="JJ1002" s="432"/>
      <c r="JK1002" s="432"/>
      <c r="JL1002" s="432"/>
      <c r="JM1002" s="432"/>
      <c r="JN1002" s="432"/>
      <c r="JO1002" s="432"/>
      <c r="JP1002" s="432"/>
      <c r="JQ1002" s="432"/>
      <c r="JR1002" s="432"/>
      <c r="JS1002" s="432"/>
      <c r="JT1002" s="432"/>
      <c r="JU1002" s="432"/>
    </row>
    <row r="1003" spans="1:281" s="40" customFormat="1" ht="15" hidden="1" customHeight="1" x14ac:dyDescent="0.25">
      <c r="A1003" s="432"/>
      <c r="B1003" s="31"/>
      <c r="C1003" s="31"/>
      <c r="D1003" s="3"/>
      <c r="E1003" s="31"/>
      <c r="F1003" s="3"/>
      <c r="G1003" s="122"/>
      <c r="I1003" s="31"/>
      <c r="K1003" s="9"/>
      <c r="M1003" s="3"/>
      <c r="N1003" s="41"/>
      <c r="P1003" s="31"/>
      <c r="Q1003" s="27"/>
      <c r="R1003" s="31"/>
      <c r="T1003" s="21"/>
      <c r="U1003" s="21"/>
      <c r="V1003" s="83"/>
      <c r="W1003" s="83"/>
      <c r="X1003" s="21"/>
      <c r="Y1003" s="83"/>
      <c r="Z1003" s="83"/>
      <c r="AA1003" s="21"/>
      <c r="AB1003" s="83"/>
      <c r="AC1003" s="83"/>
      <c r="AD1003" s="21"/>
      <c r="AE1003" s="83"/>
      <c r="AF1003" s="83"/>
      <c r="AG1003" s="21"/>
      <c r="AH1003" s="83"/>
      <c r="AI1003" s="83"/>
      <c r="AJ1003" s="21"/>
      <c r="AK1003" s="83"/>
      <c r="AL1003" s="83"/>
      <c r="AM1003" s="21"/>
      <c r="AN1003" s="83"/>
      <c r="AO1003" s="83"/>
      <c r="AP1003" s="21"/>
      <c r="AQ1003" s="83"/>
      <c r="AR1003" s="83"/>
      <c r="AS1003" s="21"/>
      <c r="AT1003" s="3"/>
      <c r="AU1003" s="3"/>
      <c r="AV1003" s="31"/>
      <c r="AW1003" s="3"/>
      <c r="AX1003" s="129"/>
      <c r="AY1003" s="90"/>
      <c r="AZ1003" s="6"/>
      <c r="BA1003" s="10"/>
      <c r="BB1003" s="10"/>
      <c r="BC1003" s="6"/>
      <c r="BD1003" s="10"/>
      <c r="BE1003" s="10"/>
      <c r="BF1003" s="122"/>
      <c r="BG1003" s="10"/>
      <c r="BH1003" s="32"/>
      <c r="BI1003" s="129"/>
      <c r="BJ1003" s="10"/>
      <c r="BK1003" s="32"/>
      <c r="BL1003" s="129"/>
      <c r="BM1003" s="10"/>
      <c r="BN1003" s="32"/>
      <c r="BO1003" s="122"/>
      <c r="BP1003" s="133"/>
      <c r="BQ1003" s="12"/>
      <c r="BR1003" s="3"/>
      <c r="BS1003" s="3"/>
      <c r="BU1003" s="122"/>
      <c r="BV1003" s="3"/>
      <c r="BW1003" s="31"/>
      <c r="BX1003" s="122"/>
      <c r="BY1003" s="3"/>
      <c r="CA1003" s="122"/>
      <c r="CB1003" s="3"/>
      <c r="CD1003" s="122"/>
      <c r="CF1003" s="32"/>
      <c r="CH1003" s="255"/>
      <c r="CI1003" s="32"/>
      <c r="CK1003" s="434"/>
      <c r="CM1003" s="122"/>
      <c r="CN1003" s="255"/>
      <c r="CO1003" s="255"/>
      <c r="CP1003" s="255"/>
      <c r="CQ1003" s="739"/>
      <c r="CR1003" s="255"/>
      <c r="CS1003" s="434"/>
      <c r="CT1003" s="255"/>
      <c r="CU1003" s="255"/>
      <c r="CV1003" s="255"/>
      <c r="CW1003" s="10"/>
      <c r="CX1003" s="255"/>
      <c r="CY1003" s="255"/>
      <c r="CZ1003" s="255"/>
      <c r="DA1003" s="255"/>
      <c r="DB1003" s="255"/>
      <c r="DC1003" s="255"/>
      <c r="DD1003" s="255"/>
      <c r="DE1003" s="255"/>
      <c r="DF1003" s="255"/>
      <c r="DG1003" s="255"/>
      <c r="DH1003" s="255"/>
      <c r="DI1003" s="255"/>
      <c r="DJ1003" s="255"/>
      <c r="DK1003" s="255"/>
      <c r="DL1003" s="255"/>
      <c r="DM1003" s="255"/>
      <c r="DN1003" s="255"/>
      <c r="DO1003" s="255"/>
      <c r="DP1003" s="255"/>
      <c r="DQ1003" s="255"/>
      <c r="DR1003" s="255"/>
      <c r="DS1003" s="255"/>
      <c r="DT1003" s="255"/>
      <c r="DU1003" s="255"/>
      <c r="DV1003" s="255"/>
      <c r="DW1003" s="255"/>
      <c r="DX1003" s="255"/>
      <c r="DY1003" s="255"/>
      <c r="DZ1003" s="255"/>
      <c r="EA1003" s="255"/>
      <c r="EB1003" s="255"/>
      <c r="EC1003" s="255"/>
      <c r="ED1003" s="255"/>
      <c r="EE1003" s="255"/>
      <c r="EF1003" s="255"/>
      <c r="EG1003" s="255"/>
      <c r="EH1003" s="255"/>
      <c r="EI1003" s="255"/>
      <c r="EJ1003" s="255"/>
      <c r="EK1003" s="255"/>
      <c r="EL1003" s="255"/>
      <c r="EM1003" s="255"/>
      <c r="EN1003" s="255"/>
      <c r="EO1003" s="255"/>
      <c r="EP1003" s="255"/>
      <c r="EQ1003" s="255"/>
      <c r="ER1003" s="255"/>
      <c r="ES1003" s="255"/>
      <c r="ET1003" s="255"/>
      <c r="EU1003" s="255"/>
      <c r="EV1003" s="255"/>
      <c r="EW1003" s="255"/>
      <c r="EX1003" s="255"/>
      <c r="EY1003" s="255"/>
      <c r="EZ1003" s="255"/>
      <c r="FA1003" s="255"/>
      <c r="FB1003" s="255"/>
      <c r="FC1003" s="255"/>
      <c r="FD1003" s="255"/>
      <c r="FE1003" s="255"/>
      <c r="FF1003" s="255"/>
      <c r="FG1003" s="255"/>
      <c r="FH1003" s="241"/>
      <c r="FI1003" s="436"/>
      <c r="FJ1003" s="668"/>
      <c r="FK1003" s="668"/>
      <c r="FL1003" s="668"/>
      <c r="FM1003" s="668"/>
      <c r="FN1003" s="668"/>
      <c r="FO1003" s="668"/>
      <c r="FP1003" s="668"/>
      <c r="FQ1003" s="668"/>
      <c r="FR1003" s="668"/>
      <c r="FS1003" s="433"/>
      <c r="FT1003" s="433"/>
      <c r="FU1003" s="433"/>
      <c r="FV1003" s="433"/>
      <c r="FW1003" s="433"/>
      <c r="FX1003" s="433"/>
      <c r="FY1003" s="433"/>
      <c r="FZ1003" s="433"/>
      <c r="GA1003" s="433"/>
      <c r="GB1003" s="433"/>
      <c r="GC1003" s="433"/>
      <c r="GD1003" s="433"/>
      <c r="GE1003" s="433"/>
      <c r="GF1003" s="433"/>
      <c r="GG1003" s="255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436"/>
      <c r="HJ1003" s="65"/>
      <c r="HK1003" s="436"/>
      <c r="HL1003" s="37"/>
      <c r="HM1003" s="65"/>
      <c r="HN1003" s="436"/>
      <c r="HO1003" s="120"/>
      <c r="HP1003" s="3"/>
      <c r="HQ1003" s="436"/>
      <c r="HR1003" s="8"/>
      <c r="HS1003" s="31"/>
      <c r="HT1003" s="3"/>
      <c r="HU1003" s="3"/>
      <c r="HV1003" s="3"/>
      <c r="HX1003" s="432"/>
      <c r="HY1003" s="27"/>
      <c r="HZ1003" s="27"/>
      <c r="IA1003" s="27"/>
      <c r="IB1003" s="27"/>
      <c r="IC1003" s="27"/>
      <c r="ID1003" s="27"/>
      <c r="IE1003" s="27"/>
      <c r="IF1003" s="27"/>
      <c r="IG1003" s="432"/>
      <c r="IH1003" s="432"/>
      <c r="II1003" s="432"/>
      <c r="IJ1003" s="432"/>
      <c r="IK1003" s="432"/>
      <c r="IL1003" s="432"/>
      <c r="IM1003" s="432"/>
      <c r="IN1003" s="432"/>
      <c r="IO1003" s="432"/>
      <c r="IP1003" s="432"/>
      <c r="IQ1003" s="432"/>
      <c r="IR1003" s="432"/>
      <c r="IS1003" s="432"/>
      <c r="IT1003" s="432"/>
      <c r="IU1003" s="432"/>
      <c r="IV1003" s="432"/>
      <c r="IW1003" s="432"/>
      <c r="IX1003" s="432"/>
      <c r="IY1003" s="432"/>
      <c r="IZ1003" s="432"/>
      <c r="JA1003" s="432"/>
      <c r="JB1003" s="432"/>
      <c r="JC1003" s="432"/>
      <c r="JD1003" s="432"/>
      <c r="JE1003" s="432"/>
      <c r="JF1003" s="432"/>
      <c r="JG1003" s="432"/>
      <c r="JH1003" s="432"/>
      <c r="JI1003" s="432"/>
      <c r="JJ1003" s="432"/>
      <c r="JK1003" s="432"/>
      <c r="JL1003" s="432"/>
      <c r="JM1003" s="432"/>
      <c r="JN1003" s="432"/>
      <c r="JO1003" s="432"/>
      <c r="JP1003" s="432"/>
      <c r="JQ1003" s="432"/>
      <c r="JR1003" s="432"/>
      <c r="JS1003" s="432"/>
      <c r="JT1003" s="432"/>
      <c r="JU1003" s="432"/>
    </row>
    <row r="1004" spans="1:281" s="40" customFormat="1" ht="15" hidden="1" customHeight="1" x14ac:dyDescent="0.25">
      <c r="A1004" s="432"/>
      <c r="B1004" s="31"/>
      <c r="C1004" s="31"/>
      <c r="D1004" s="3"/>
      <c r="E1004" s="31"/>
      <c r="F1004" s="3"/>
      <c r="G1004" s="122"/>
      <c r="I1004" s="31"/>
      <c r="K1004" s="9"/>
      <c r="M1004" s="3"/>
      <c r="N1004" s="41"/>
      <c r="P1004" s="31"/>
      <c r="Q1004" s="27"/>
      <c r="R1004" s="31"/>
      <c r="T1004" s="21"/>
      <c r="U1004" s="21"/>
      <c r="V1004" s="83"/>
      <c r="W1004" s="83"/>
      <c r="X1004" s="21"/>
      <c r="Y1004" s="83"/>
      <c r="Z1004" s="83"/>
      <c r="AA1004" s="21"/>
      <c r="AB1004" s="83"/>
      <c r="AC1004" s="83"/>
      <c r="AD1004" s="21"/>
      <c r="AE1004" s="83"/>
      <c r="AF1004" s="83"/>
      <c r="AG1004" s="21"/>
      <c r="AH1004" s="83"/>
      <c r="AI1004" s="83"/>
      <c r="AJ1004" s="21"/>
      <c r="AK1004" s="83"/>
      <c r="AL1004" s="83"/>
      <c r="AM1004" s="21"/>
      <c r="AN1004" s="83"/>
      <c r="AO1004" s="83"/>
      <c r="AP1004" s="21"/>
      <c r="AQ1004" s="83"/>
      <c r="AR1004" s="83"/>
      <c r="AS1004" s="21"/>
      <c r="AT1004" s="3"/>
      <c r="AU1004" s="3"/>
      <c r="AV1004" s="31"/>
      <c r="AW1004" s="3"/>
      <c r="AX1004" s="129"/>
      <c r="AY1004" s="90"/>
      <c r="AZ1004" s="6"/>
      <c r="BA1004" s="10"/>
      <c r="BB1004" s="10"/>
      <c r="BC1004" s="6"/>
      <c r="BD1004" s="10"/>
      <c r="BE1004" s="10"/>
      <c r="BF1004" s="122"/>
      <c r="BG1004" s="10"/>
      <c r="BH1004" s="32"/>
      <c r="BI1004" s="129"/>
      <c r="BJ1004" s="10"/>
      <c r="BK1004" s="32"/>
      <c r="BL1004" s="129"/>
      <c r="BM1004" s="10"/>
      <c r="BN1004" s="32"/>
      <c r="BO1004" s="122"/>
      <c r="BP1004" s="133"/>
      <c r="BQ1004" s="12"/>
      <c r="BR1004" s="3"/>
      <c r="BS1004" s="3"/>
      <c r="BU1004" s="122"/>
      <c r="BV1004" s="3"/>
      <c r="BW1004" s="31"/>
      <c r="BX1004" s="122"/>
      <c r="BY1004" s="3"/>
      <c r="CA1004" s="122"/>
      <c r="CB1004" s="3"/>
      <c r="CD1004" s="122"/>
      <c r="CF1004" s="32"/>
      <c r="CH1004" s="255"/>
      <c r="CI1004" s="32"/>
      <c r="CK1004" s="434"/>
      <c r="CM1004" s="122"/>
      <c r="CN1004" s="255"/>
      <c r="CO1004" s="255"/>
      <c r="CP1004" s="255"/>
      <c r="CQ1004" s="739"/>
      <c r="CR1004" s="255"/>
      <c r="CS1004" s="434"/>
      <c r="CT1004" s="255"/>
      <c r="CU1004" s="255"/>
      <c r="CV1004" s="255"/>
      <c r="CW1004" s="10"/>
      <c r="CX1004" s="255"/>
      <c r="CY1004" s="255"/>
      <c r="CZ1004" s="255"/>
      <c r="DA1004" s="255"/>
      <c r="DB1004" s="255"/>
      <c r="DC1004" s="255"/>
      <c r="DD1004" s="255"/>
      <c r="DE1004" s="255"/>
      <c r="DF1004" s="255"/>
      <c r="DG1004" s="255"/>
      <c r="DH1004" s="255"/>
      <c r="DI1004" s="255"/>
      <c r="DJ1004" s="255"/>
      <c r="DK1004" s="255"/>
      <c r="DL1004" s="255"/>
      <c r="DM1004" s="255"/>
      <c r="DN1004" s="255"/>
      <c r="DO1004" s="255"/>
      <c r="DP1004" s="255"/>
      <c r="DQ1004" s="255"/>
      <c r="DR1004" s="255"/>
      <c r="DS1004" s="255"/>
      <c r="DT1004" s="255"/>
      <c r="DU1004" s="255"/>
      <c r="DV1004" s="255"/>
      <c r="DW1004" s="255"/>
      <c r="DX1004" s="255"/>
      <c r="DY1004" s="255"/>
      <c r="DZ1004" s="255"/>
      <c r="EA1004" s="255"/>
      <c r="EB1004" s="255"/>
      <c r="EC1004" s="255"/>
      <c r="ED1004" s="255"/>
      <c r="EE1004" s="255"/>
      <c r="EF1004" s="255"/>
      <c r="EG1004" s="255"/>
      <c r="EH1004" s="255"/>
      <c r="EI1004" s="255"/>
      <c r="EJ1004" s="255"/>
      <c r="EK1004" s="255"/>
      <c r="EL1004" s="255"/>
      <c r="EM1004" s="255"/>
      <c r="EN1004" s="255"/>
      <c r="EO1004" s="255"/>
      <c r="EP1004" s="255"/>
      <c r="EQ1004" s="255"/>
      <c r="ER1004" s="255"/>
      <c r="ES1004" s="255"/>
      <c r="ET1004" s="255"/>
      <c r="EU1004" s="255"/>
      <c r="EV1004" s="255"/>
      <c r="EW1004" s="255"/>
      <c r="EX1004" s="255"/>
      <c r="EY1004" s="255"/>
      <c r="EZ1004" s="255"/>
      <c r="FA1004" s="255"/>
      <c r="FB1004" s="255"/>
      <c r="FC1004" s="255"/>
      <c r="FD1004" s="255"/>
      <c r="FE1004" s="255"/>
      <c r="FF1004" s="255"/>
      <c r="FG1004" s="255"/>
      <c r="FH1004" s="241"/>
      <c r="FI1004" s="436"/>
      <c r="FJ1004" s="668"/>
      <c r="FK1004" s="668"/>
      <c r="FL1004" s="668"/>
      <c r="FM1004" s="668"/>
      <c r="FN1004" s="668"/>
      <c r="FO1004" s="668"/>
      <c r="FP1004" s="668"/>
      <c r="FQ1004" s="668"/>
      <c r="FR1004" s="668"/>
      <c r="FS1004" s="433"/>
      <c r="FT1004" s="433"/>
      <c r="FU1004" s="433"/>
      <c r="FV1004" s="433"/>
      <c r="FW1004" s="433"/>
      <c r="FX1004" s="433"/>
      <c r="FY1004" s="433"/>
      <c r="FZ1004" s="433"/>
      <c r="GA1004" s="433"/>
      <c r="GB1004" s="433"/>
      <c r="GC1004" s="433"/>
      <c r="GD1004" s="433"/>
      <c r="GE1004" s="433"/>
      <c r="GF1004" s="433"/>
      <c r="GG1004" s="255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436"/>
      <c r="HJ1004" s="65"/>
      <c r="HK1004" s="436"/>
      <c r="HL1004" s="37"/>
      <c r="HM1004" s="65"/>
      <c r="HN1004" s="436"/>
      <c r="HO1004" s="120"/>
      <c r="HP1004" s="3"/>
      <c r="HQ1004" s="436"/>
      <c r="HR1004" s="8"/>
      <c r="HS1004" s="31"/>
      <c r="HT1004" s="3"/>
      <c r="HU1004" s="3"/>
      <c r="HV1004" s="3"/>
      <c r="HX1004" s="432"/>
      <c r="HY1004" s="27"/>
      <c r="HZ1004" s="27"/>
      <c r="IA1004" s="27"/>
      <c r="IB1004" s="27"/>
      <c r="IC1004" s="27"/>
      <c r="ID1004" s="27"/>
      <c r="IE1004" s="27"/>
      <c r="IF1004" s="27"/>
      <c r="IG1004" s="432"/>
      <c r="IH1004" s="432"/>
      <c r="II1004" s="432"/>
      <c r="IJ1004" s="432"/>
      <c r="IK1004" s="432"/>
      <c r="IL1004" s="432"/>
      <c r="IM1004" s="432"/>
      <c r="IN1004" s="432"/>
      <c r="IO1004" s="432"/>
      <c r="IP1004" s="432"/>
      <c r="IQ1004" s="432"/>
      <c r="IR1004" s="432"/>
      <c r="IS1004" s="432"/>
      <c r="IT1004" s="432"/>
      <c r="IU1004" s="432"/>
      <c r="IV1004" s="432"/>
      <c r="IW1004" s="432"/>
      <c r="IX1004" s="432"/>
      <c r="IY1004" s="432"/>
      <c r="IZ1004" s="432"/>
      <c r="JA1004" s="432"/>
      <c r="JB1004" s="432"/>
      <c r="JC1004" s="432"/>
      <c r="JD1004" s="432"/>
      <c r="JE1004" s="432"/>
      <c r="JF1004" s="432"/>
      <c r="JG1004" s="432"/>
      <c r="JH1004" s="432"/>
      <c r="JI1004" s="432"/>
      <c r="JJ1004" s="432"/>
      <c r="JK1004" s="432"/>
      <c r="JL1004" s="432"/>
      <c r="JM1004" s="432"/>
      <c r="JN1004" s="432"/>
      <c r="JO1004" s="432"/>
      <c r="JP1004" s="432"/>
      <c r="JQ1004" s="432"/>
      <c r="JR1004" s="432"/>
      <c r="JS1004" s="432"/>
      <c r="JT1004" s="432"/>
      <c r="JU1004" s="432"/>
    </row>
    <row r="1005" spans="1:281" s="40" customFormat="1" ht="15" hidden="1" customHeight="1" x14ac:dyDescent="0.25">
      <c r="A1005" s="432"/>
      <c r="B1005" s="31"/>
      <c r="C1005" s="31"/>
      <c r="D1005" s="3"/>
      <c r="E1005" s="31"/>
      <c r="F1005" s="3"/>
      <c r="G1005" s="122"/>
      <c r="I1005" s="31"/>
      <c r="K1005" s="9"/>
      <c r="M1005" s="3"/>
      <c r="N1005" s="41"/>
      <c r="P1005" s="31"/>
      <c r="Q1005" s="27"/>
      <c r="R1005" s="31"/>
      <c r="T1005" s="21"/>
      <c r="U1005" s="21"/>
      <c r="V1005" s="83"/>
      <c r="W1005" s="83"/>
      <c r="X1005" s="21"/>
      <c r="Y1005" s="83"/>
      <c r="Z1005" s="83"/>
      <c r="AA1005" s="21"/>
      <c r="AB1005" s="83"/>
      <c r="AC1005" s="83"/>
      <c r="AD1005" s="21"/>
      <c r="AE1005" s="83"/>
      <c r="AF1005" s="83"/>
      <c r="AG1005" s="21"/>
      <c r="AH1005" s="83"/>
      <c r="AI1005" s="83"/>
      <c r="AJ1005" s="21"/>
      <c r="AK1005" s="83"/>
      <c r="AL1005" s="83"/>
      <c r="AM1005" s="21"/>
      <c r="AN1005" s="83"/>
      <c r="AO1005" s="83"/>
      <c r="AP1005" s="21"/>
      <c r="AQ1005" s="83"/>
      <c r="AR1005" s="83"/>
      <c r="AS1005" s="21"/>
      <c r="AT1005" s="3"/>
      <c r="AU1005" s="3"/>
      <c r="AV1005" s="31"/>
      <c r="AW1005" s="3"/>
      <c r="AX1005" s="129"/>
      <c r="AY1005" s="90"/>
      <c r="AZ1005" s="6"/>
      <c r="BA1005" s="10"/>
      <c r="BB1005" s="10"/>
      <c r="BC1005" s="6"/>
      <c r="BD1005" s="10"/>
      <c r="BE1005" s="10"/>
      <c r="BF1005" s="122"/>
      <c r="BG1005" s="10"/>
      <c r="BH1005" s="32"/>
      <c r="BI1005" s="129"/>
      <c r="BJ1005" s="10"/>
      <c r="BK1005" s="32"/>
      <c r="BL1005" s="129"/>
      <c r="BM1005" s="10"/>
      <c r="BN1005" s="32"/>
      <c r="BO1005" s="122"/>
      <c r="BP1005" s="133"/>
      <c r="BQ1005" s="12"/>
      <c r="BR1005" s="3"/>
      <c r="BS1005" s="3"/>
      <c r="BU1005" s="122"/>
      <c r="BV1005" s="3"/>
      <c r="BW1005" s="31"/>
      <c r="BX1005" s="122"/>
      <c r="BY1005" s="3"/>
      <c r="CA1005" s="122"/>
      <c r="CB1005" s="3"/>
      <c r="CD1005" s="122"/>
      <c r="CF1005" s="32"/>
      <c r="CH1005" s="255"/>
      <c r="CI1005" s="32"/>
      <c r="CK1005" s="434"/>
      <c r="CM1005" s="122"/>
      <c r="CN1005" s="255"/>
      <c r="CO1005" s="255"/>
      <c r="CP1005" s="255"/>
      <c r="CQ1005" s="739"/>
      <c r="CR1005" s="255"/>
      <c r="CS1005" s="434"/>
      <c r="CT1005" s="255"/>
      <c r="CU1005" s="255"/>
      <c r="CV1005" s="255"/>
      <c r="CW1005" s="10"/>
      <c r="CX1005" s="255"/>
      <c r="CY1005" s="255"/>
      <c r="CZ1005" s="255"/>
      <c r="DA1005" s="255"/>
      <c r="DB1005" s="255"/>
      <c r="DC1005" s="255"/>
      <c r="DD1005" s="255"/>
      <c r="DE1005" s="255"/>
      <c r="DF1005" s="255"/>
      <c r="DG1005" s="255"/>
      <c r="DH1005" s="255"/>
      <c r="DI1005" s="255"/>
      <c r="DJ1005" s="255"/>
      <c r="DK1005" s="255"/>
      <c r="DL1005" s="255"/>
      <c r="DM1005" s="255"/>
      <c r="DN1005" s="255"/>
      <c r="DO1005" s="255"/>
      <c r="DP1005" s="255"/>
      <c r="DQ1005" s="255"/>
      <c r="DR1005" s="255"/>
      <c r="DS1005" s="255"/>
      <c r="DT1005" s="255"/>
      <c r="DU1005" s="255"/>
      <c r="DV1005" s="255"/>
      <c r="DW1005" s="255"/>
      <c r="DX1005" s="255"/>
      <c r="DY1005" s="255"/>
      <c r="DZ1005" s="255"/>
      <c r="EA1005" s="255"/>
      <c r="EB1005" s="255"/>
      <c r="EC1005" s="255"/>
      <c r="ED1005" s="255"/>
      <c r="EE1005" s="255"/>
      <c r="EF1005" s="255"/>
      <c r="EG1005" s="255"/>
      <c r="EH1005" s="255"/>
      <c r="EI1005" s="255"/>
      <c r="EJ1005" s="255"/>
      <c r="EK1005" s="255"/>
      <c r="EL1005" s="255"/>
      <c r="EM1005" s="255"/>
      <c r="EN1005" s="255"/>
      <c r="EO1005" s="255"/>
      <c r="EP1005" s="255"/>
      <c r="EQ1005" s="255"/>
      <c r="ER1005" s="255"/>
      <c r="ES1005" s="255"/>
      <c r="ET1005" s="255"/>
      <c r="EU1005" s="255"/>
      <c r="EV1005" s="255"/>
      <c r="EW1005" s="255"/>
      <c r="EX1005" s="255"/>
      <c r="EY1005" s="255"/>
      <c r="EZ1005" s="255"/>
      <c r="FA1005" s="255"/>
      <c r="FB1005" s="255"/>
      <c r="FC1005" s="255"/>
      <c r="FD1005" s="255"/>
      <c r="FE1005" s="255"/>
      <c r="FF1005" s="255"/>
      <c r="FG1005" s="255"/>
      <c r="FH1005" s="241"/>
      <c r="FI1005" s="436"/>
      <c r="FJ1005" s="668"/>
      <c r="FK1005" s="668"/>
      <c r="FL1005" s="668"/>
      <c r="FM1005" s="668"/>
      <c r="FN1005" s="668"/>
      <c r="FO1005" s="668"/>
      <c r="FP1005" s="668"/>
      <c r="FQ1005" s="668"/>
      <c r="FR1005" s="668"/>
      <c r="FS1005" s="433"/>
      <c r="FT1005" s="433"/>
      <c r="FU1005" s="433"/>
      <c r="FV1005" s="433"/>
      <c r="FW1005" s="433"/>
      <c r="FX1005" s="433"/>
      <c r="FY1005" s="433"/>
      <c r="FZ1005" s="433"/>
      <c r="GA1005" s="433"/>
      <c r="GB1005" s="433"/>
      <c r="GC1005" s="433"/>
      <c r="GD1005" s="433"/>
      <c r="GE1005" s="433"/>
      <c r="GF1005" s="433"/>
      <c r="GG1005" s="255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436"/>
      <c r="HJ1005" s="65"/>
      <c r="HK1005" s="436"/>
      <c r="HL1005" s="37"/>
      <c r="HM1005" s="65"/>
      <c r="HN1005" s="436"/>
      <c r="HO1005" s="120"/>
      <c r="HP1005" s="3"/>
      <c r="HQ1005" s="436"/>
      <c r="HR1005" s="8"/>
      <c r="HS1005" s="31"/>
      <c r="HT1005" s="3"/>
      <c r="HU1005" s="3"/>
      <c r="HV1005" s="3"/>
      <c r="HX1005" s="432"/>
      <c r="HY1005" s="27"/>
      <c r="HZ1005" s="27"/>
      <c r="IA1005" s="27"/>
      <c r="IB1005" s="27"/>
      <c r="IC1005" s="27"/>
      <c r="ID1005" s="27"/>
      <c r="IE1005" s="27"/>
      <c r="IF1005" s="27"/>
      <c r="IG1005" s="432"/>
      <c r="IH1005" s="432"/>
      <c r="II1005" s="432"/>
      <c r="IJ1005" s="432"/>
      <c r="IK1005" s="432"/>
      <c r="IL1005" s="432"/>
      <c r="IM1005" s="432"/>
      <c r="IN1005" s="432"/>
      <c r="IO1005" s="432"/>
      <c r="IP1005" s="432"/>
      <c r="IQ1005" s="432"/>
      <c r="IR1005" s="432"/>
      <c r="IS1005" s="432"/>
      <c r="IT1005" s="432"/>
      <c r="IU1005" s="432"/>
      <c r="IV1005" s="432"/>
      <c r="IW1005" s="432"/>
      <c r="IX1005" s="432"/>
      <c r="IY1005" s="432"/>
      <c r="IZ1005" s="432"/>
      <c r="JA1005" s="432"/>
      <c r="JB1005" s="432"/>
      <c r="JC1005" s="432"/>
      <c r="JD1005" s="432"/>
      <c r="JE1005" s="432"/>
      <c r="JF1005" s="432"/>
      <c r="JG1005" s="432"/>
      <c r="JH1005" s="432"/>
      <c r="JI1005" s="432"/>
      <c r="JJ1005" s="432"/>
      <c r="JK1005" s="432"/>
      <c r="JL1005" s="432"/>
      <c r="JM1005" s="432"/>
      <c r="JN1005" s="432"/>
      <c r="JO1005" s="432"/>
      <c r="JP1005" s="432"/>
      <c r="JQ1005" s="432"/>
      <c r="JR1005" s="432"/>
      <c r="JS1005" s="432"/>
      <c r="JT1005" s="432"/>
      <c r="JU1005" s="432"/>
    </row>
    <row r="1006" spans="1:281" s="40" customFormat="1" ht="15" hidden="1" customHeight="1" x14ac:dyDescent="0.25">
      <c r="A1006" s="432"/>
      <c r="B1006" s="31"/>
      <c r="C1006" s="31"/>
      <c r="D1006" s="3"/>
      <c r="E1006" s="31"/>
      <c r="F1006" s="3"/>
      <c r="G1006" s="122"/>
      <c r="I1006" s="31"/>
      <c r="K1006" s="9"/>
      <c r="M1006" s="3"/>
      <c r="N1006" s="41"/>
      <c r="P1006" s="31"/>
      <c r="Q1006" s="27"/>
      <c r="R1006" s="31"/>
      <c r="T1006" s="21"/>
      <c r="U1006" s="21"/>
      <c r="V1006" s="83"/>
      <c r="W1006" s="83"/>
      <c r="X1006" s="21"/>
      <c r="Y1006" s="83"/>
      <c r="Z1006" s="83"/>
      <c r="AA1006" s="21"/>
      <c r="AB1006" s="83"/>
      <c r="AC1006" s="83"/>
      <c r="AD1006" s="21"/>
      <c r="AE1006" s="83"/>
      <c r="AF1006" s="83"/>
      <c r="AG1006" s="21"/>
      <c r="AH1006" s="83"/>
      <c r="AI1006" s="83"/>
      <c r="AJ1006" s="21"/>
      <c r="AK1006" s="83"/>
      <c r="AL1006" s="83"/>
      <c r="AM1006" s="21"/>
      <c r="AN1006" s="83"/>
      <c r="AO1006" s="83"/>
      <c r="AP1006" s="21"/>
      <c r="AQ1006" s="83"/>
      <c r="AR1006" s="83"/>
      <c r="AS1006" s="21"/>
      <c r="AT1006" s="3"/>
      <c r="AU1006" s="3"/>
      <c r="AV1006" s="31"/>
      <c r="AW1006" s="3"/>
      <c r="AX1006" s="129"/>
      <c r="AY1006" s="90"/>
      <c r="AZ1006" s="6"/>
      <c r="BA1006" s="10"/>
      <c r="BB1006" s="10"/>
      <c r="BC1006" s="6"/>
      <c r="BD1006" s="10"/>
      <c r="BE1006" s="10"/>
      <c r="BF1006" s="122"/>
      <c r="BG1006" s="10"/>
      <c r="BH1006" s="32"/>
      <c r="BI1006" s="129"/>
      <c r="BJ1006" s="10"/>
      <c r="BK1006" s="32"/>
      <c r="BL1006" s="129"/>
      <c r="BM1006" s="10"/>
      <c r="BN1006" s="32"/>
      <c r="BO1006" s="122"/>
      <c r="BP1006" s="133"/>
      <c r="BQ1006" s="12"/>
      <c r="BR1006" s="3"/>
      <c r="BS1006" s="3"/>
      <c r="BU1006" s="122"/>
      <c r="BV1006" s="3"/>
      <c r="BW1006" s="31"/>
      <c r="BX1006" s="122"/>
      <c r="BY1006" s="3"/>
      <c r="CA1006" s="122"/>
      <c r="CB1006" s="3"/>
      <c r="CD1006" s="122"/>
      <c r="CF1006" s="32"/>
      <c r="CH1006" s="255"/>
      <c r="CI1006" s="32"/>
      <c r="CK1006" s="434"/>
      <c r="CM1006" s="122"/>
      <c r="CN1006" s="255"/>
      <c r="CO1006" s="255"/>
      <c r="CP1006" s="255"/>
      <c r="CQ1006" s="739"/>
      <c r="CR1006" s="255"/>
      <c r="CS1006" s="434"/>
      <c r="CT1006" s="255"/>
      <c r="CU1006" s="255"/>
      <c r="CV1006" s="255"/>
      <c r="CW1006" s="10"/>
      <c r="CX1006" s="255"/>
      <c r="CY1006" s="255"/>
      <c r="CZ1006" s="255"/>
      <c r="DA1006" s="255"/>
      <c r="DB1006" s="255"/>
      <c r="DC1006" s="255"/>
      <c r="DD1006" s="255"/>
      <c r="DE1006" s="255"/>
      <c r="DF1006" s="255"/>
      <c r="DG1006" s="255"/>
      <c r="DH1006" s="255"/>
      <c r="DI1006" s="255"/>
      <c r="DJ1006" s="255"/>
      <c r="DK1006" s="255"/>
      <c r="DL1006" s="255"/>
      <c r="DM1006" s="255"/>
      <c r="DN1006" s="255"/>
      <c r="DO1006" s="255"/>
      <c r="DP1006" s="255"/>
      <c r="DQ1006" s="255"/>
      <c r="DR1006" s="255"/>
      <c r="DS1006" s="255"/>
      <c r="DT1006" s="255"/>
      <c r="DU1006" s="255"/>
      <c r="DV1006" s="255"/>
      <c r="DW1006" s="255"/>
      <c r="DX1006" s="255"/>
      <c r="DY1006" s="255"/>
      <c r="DZ1006" s="255"/>
      <c r="EA1006" s="255"/>
      <c r="EB1006" s="255"/>
      <c r="EC1006" s="255"/>
      <c r="ED1006" s="255"/>
      <c r="EE1006" s="255"/>
      <c r="EF1006" s="255"/>
      <c r="EG1006" s="255"/>
      <c r="EH1006" s="255"/>
      <c r="EI1006" s="255"/>
      <c r="EJ1006" s="255"/>
      <c r="EK1006" s="255"/>
      <c r="EL1006" s="255"/>
      <c r="EM1006" s="255"/>
      <c r="EN1006" s="255"/>
      <c r="EO1006" s="255"/>
      <c r="EP1006" s="255"/>
      <c r="EQ1006" s="255"/>
      <c r="ER1006" s="255"/>
      <c r="ES1006" s="255"/>
      <c r="ET1006" s="255"/>
      <c r="EU1006" s="255"/>
      <c r="EV1006" s="255"/>
      <c r="EW1006" s="255"/>
      <c r="EX1006" s="255"/>
      <c r="EY1006" s="255"/>
      <c r="EZ1006" s="255"/>
      <c r="FA1006" s="255"/>
      <c r="FB1006" s="255"/>
      <c r="FC1006" s="255"/>
      <c r="FD1006" s="255"/>
      <c r="FE1006" s="255"/>
      <c r="FF1006" s="255"/>
      <c r="FG1006" s="255"/>
      <c r="FH1006" s="241"/>
      <c r="FI1006" s="436"/>
      <c r="FJ1006" s="668"/>
      <c r="FK1006" s="668"/>
      <c r="FL1006" s="668"/>
      <c r="FM1006" s="668"/>
      <c r="FN1006" s="668"/>
      <c r="FO1006" s="668"/>
      <c r="FP1006" s="668"/>
      <c r="FQ1006" s="668"/>
      <c r="FR1006" s="668"/>
      <c r="FS1006" s="433"/>
      <c r="FT1006" s="433"/>
      <c r="FU1006" s="433"/>
      <c r="FV1006" s="433"/>
      <c r="FW1006" s="433"/>
      <c r="FX1006" s="433"/>
      <c r="FY1006" s="433"/>
      <c r="FZ1006" s="433"/>
      <c r="GA1006" s="433"/>
      <c r="GB1006" s="433"/>
      <c r="GC1006" s="433"/>
      <c r="GD1006" s="433"/>
      <c r="GE1006" s="433"/>
      <c r="GF1006" s="433"/>
      <c r="GG1006" s="255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436"/>
      <c r="HJ1006" s="65"/>
      <c r="HK1006" s="436"/>
      <c r="HL1006" s="37"/>
      <c r="HM1006" s="65"/>
      <c r="HN1006" s="436"/>
      <c r="HO1006" s="120"/>
      <c r="HP1006" s="3"/>
      <c r="HQ1006" s="436"/>
      <c r="HR1006" s="8"/>
      <c r="HS1006" s="31"/>
      <c r="HT1006" s="3"/>
      <c r="HU1006" s="3"/>
      <c r="HV1006" s="3"/>
      <c r="HX1006" s="432"/>
      <c r="HY1006" s="27"/>
      <c r="HZ1006" s="27"/>
      <c r="IA1006" s="27"/>
      <c r="IB1006" s="27"/>
      <c r="IC1006" s="27"/>
      <c r="ID1006" s="27"/>
      <c r="IE1006" s="27"/>
      <c r="IF1006" s="27"/>
      <c r="IG1006" s="432"/>
      <c r="IH1006" s="432"/>
      <c r="II1006" s="432"/>
      <c r="IJ1006" s="432"/>
      <c r="IK1006" s="432"/>
      <c r="IL1006" s="432"/>
      <c r="IM1006" s="432"/>
      <c r="IN1006" s="432"/>
      <c r="IO1006" s="432"/>
      <c r="IP1006" s="432"/>
      <c r="IQ1006" s="432"/>
      <c r="IR1006" s="432"/>
      <c r="IS1006" s="432"/>
      <c r="IT1006" s="432"/>
      <c r="IU1006" s="432"/>
      <c r="IV1006" s="432"/>
      <c r="IW1006" s="432"/>
      <c r="IX1006" s="432"/>
      <c r="IY1006" s="432"/>
      <c r="IZ1006" s="432"/>
      <c r="JA1006" s="432"/>
      <c r="JB1006" s="432"/>
      <c r="JC1006" s="432"/>
      <c r="JD1006" s="432"/>
      <c r="JE1006" s="432"/>
      <c r="JF1006" s="432"/>
      <c r="JG1006" s="432"/>
      <c r="JH1006" s="432"/>
      <c r="JI1006" s="432"/>
      <c r="JJ1006" s="432"/>
      <c r="JK1006" s="432"/>
      <c r="JL1006" s="432"/>
      <c r="JM1006" s="432"/>
      <c r="JN1006" s="432"/>
      <c r="JO1006" s="432"/>
      <c r="JP1006" s="432"/>
      <c r="JQ1006" s="432"/>
      <c r="JR1006" s="432"/>
      <c r="JS1006" s="432"/>
      <c r="JT1006" s="432"/>
      <c r="JU1006" s="432"/>
    </row>
    <row r="1007" spans="1:281" s="40" customFormat="1" ht="15" hidden="1" customHeight="1" x14ac:dyDescent="0.25">
      <c r="A1007" s="432"/>
      <c r="B1007" s="31"/>
      <c r="C1007" s="31"/>
      <c r="D1007" s="3"/>
      <c r="E1007" s="31"/>
      <c r="F1007" s="3"/>
      <c r="G1007" s="122"/>
      <c r="I1007" s="31"/>
      <c r="K1007" s="9"/>
      <c r="M1007" s="3"/>
      <c r="N1007" s="41"/>
      <c r="P1007" s="31"/>
      <c r="Q1007" s="27"/>
      <c r="R1007" s="31"/>
      <c r="T1007" s="21"/>
      <c r="U1007" s="21"/>
      <c r="V1007" s="83"/>
      <c r="W1007" s="83"/>
      <c r="X1007" s="21"/>
      <c r="Y1007" s="83"/>
      <c r="Z1007" s="83"/>
      <c r="AA1007" s="21"/>
      <c r="AB1007" s="83"/>
      <c r="AC1007" s="83"/>
      <c r="AD1007" s="21"/>
      <c r="AE1007" s="83"/>
      <c r="AF1007" s="83"/>
      <c r="AG1007" s="21"/>
      <c r="AH1007" s="83"/>
      <c r="AI1007" s="83"/>
      <c r="AJ1007" s="21"/>
      <c r="AK1007" s="83"/>
      <c r="AL1007" s="83"/>
      <c r="AM1007" s="21"/>
      <c r="AN1007" s="83"/>
      <c r="AO1007" s="83"/>
      <c r="AP1007" s="21"/>
      <c r="AQ1007" s="83"/>
      <c r="AR1007" s="83"/>
      <c r="AS1007" s="21"/>
      <c r="AT1007" s="3"/>
      <c r="AU1007" s="3"/>
      <c r="AV1007" s="31"/>
      <c r="AW1007" s="3"/>
      <c r="AX1007" s="129"/>
      <c r="AY1007" s="90"/>
      <c r="AZ1007" s="6"/>
      <c r="BA1007" s="10"/>
      <c r="BB1007" s="10"/>
      <c r="BC1007" s="6"/>
      <c r="BD1007" s="10"/>
      <c r="BE1007" s="10"/>
      <c r="BF1007" s="122"/>
      <c r="BG1007" s="10"/>
      <c r="BH1007" s="32"/>
      <c r="BI1007" s="129"/>
      <c r="BJ1007" s="10"/>
      <c r="BK1007" s="32"/>
      <c r="BL1007" s="129"/>
      <c r="BM1007" s="10"/>
      <c r="BN1007" s="32"/>
      <c r="BO1007" s="122"/>
      <c r="BP1007" s="133"/>
      <c r="BQ1007" s="12"/>
      <c r="BR1007" s="3"/>
      <c r="BS1007" s="3"/>
      <c r="BU1007" s="122"/>
      <c r="BV1007" s="3"/>
      <c r="BW1007" s="31"/>
      <c r="BX1007" s="122"/>
      <c r="BY1007" s="3"/>
      <c r="CA1007" s="122"/>
      <c r="CB1007" s="3"/>
      <c r="CD1007" s="122"/>
      <c r="CF1007" s="32"/>
      <c r="CH1007" s="255"/>
      <c r="CI1007" s="32"/>
      <c r="CK1007" s="434"/>
      <c r="CM1007" s="122"/>
      <c r="CN1007" s="255"/>
      <c r="CO1007" s="255"/>
      <c r="CP1007" s="255"/>
      <c r="CQ1007" s="739"/>
      <c r="CR1007" s="255"/>
      <c r="CS1007" s="434"/>
      <c r="CT1007" s="255"/>
      <c r="CU1007" s="255"/>
      <c r="CV1007" s="255"/>
      <c r="CW1007" s="10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  <c r="DZ1007" s="255"/>
      <c r="EA1007" s="255"/>
      <c r="EB1007" s="255"/>
      <c r="EC1007" s="255"/>
      <c r="ED1007" s="255"/>
      <c r="EE1007" s="255"/>
      <c r="EF1007" s="255"/>
      <c r="EG1007" s="255"/>
      <c r="EH1007" s="255"/>
      <c r="EI1007" s="255"/>
      <c r="EJ1007" s="255"/>
      <c r="EK1007" s="255"/>
      <c r="EL1007" s="255"/>
      <c r="EM1007" s="255"/>
      <c r="EN1007" s="255"/>
      <c r="EO1007" s="255"/>
      <c r="EP1007" s="255"/>
      <c r="EQ1007" s="255"/>
      <c r="ER1007" s="255"/>
      <c r="ES1007" s="255"/>
      <c r="ET1007" s="255"/>
      <c r="EU1007" s="255"/>
      <c r="EV1007" s="255"/>
      <c r="EW1007" s="255"/>
      <c r="EX1007" s="255"/>
      <c r="EY1007" s="255"/>
      <c r="EZ1007" s="255"/>
      <c r="FA1007" s="255"/>
      <c r="FB1007" s="255"/>
      <c r="FC1007" s="255"/>
      <c r="FD1007" s="255"/>
      <c r="FE1007" s="255"/>
      <c r="FF1007" s="255"/>
      <c r="FG1007" s="255"/>
      <c r="FH1007" s="241"/>
      <c r="FI1007" s="436"/>
      <c r="FJ1007" s="668"/>
      <c r="FK1007" s="668"/>
      <c r="FL1007" s="668"/>
      <c r="FM1007" s="668"/>
      <c r="FN1007" s="668"/>
      <c r="FO1007" s="668"/>
      <c r="FP1007" s="668"/>
      <c r="FQ1007" s="668"/>
      <c r="FR1007" s="668"/>
      <c r="FS1007" s="433"/>
      <c r="FT1007" s="433"/>
      <c r="FU1007" s="433"/>
      <c r="FV1007" s="433"/>
      <c r="FW1007" s="433"/>
      <c r="FX1007" s="433"/>
      <c r="FY1007" s="433"/>
      <c r="FZ1007" s="433"/>
      <c r="GA1007" s="433"/>
      <c r="GB1007" s="433"/>
      <c r="GC1007" s="433"/>
      <c r="GD1007" s="433"/>
      <c r="GE1007" s="433"/>
      <c r="GF1007" s="433"/>
      <c r="GG1007" s="25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436"/>
      <c r="HJ1007" s="65"/>
      <c r="HK1007" s="436"/>
      <c r="HL1007" s="37"/>
      <c r="HM1007" s="65"/>
      <c r="HN1007" s="436"/>
      <c r="HO1007" s="120"/>
      <c r="HP1007" s="3"/>
      <c r="HQ1007" s="436"/>
      <c r="HR1007" s="8"/>
      <c r="HS1007" s="31"/>
      <c r="HT1007" s="3"/>
      <c r="HU1007" s="3"/>
      <c r="HV1007" s="3"/>
      <c r="HX1007" s="432"/>
      <c r="HY1007" s="27"/>
      <c r="HZ1007" s="27"/>
      <c r="IA1007" s="27"/>
      <c r="IB1007" s="27"/>
      <c r="IC1007" s="27"/>
      <c r="ID1007" s="27"/>
      <c r="IE1007" s="27"/>
      <c r="IF1007" s="27"/>
      <c r="IG1007" s="432"/>
      <c r="IH1007" s="432"/>
      <c r="II1007" s="432"/>
      <c r="IJ1007" s="432"/>
      <c r="IK1007" s="432"/>
      <c r="IL1007" s="432"/>
      <c r="IM1007" s="432"/>
      <c r="IN1007" s="432"/>
      <c r="IO1007" s="432"/>
      <c r="IP1007" s="432"/>
      <c r="IQ1007" s="432"/>
      <c r="IR1007" s="432"/>
      <c r="IS1007" s="432"/>
      <c r="IT1007" s="432"/>
      <c r="IU1007" s="432"/>
      <c r="IV1007" s="432"/>
      <c r="IW1007" s="432"/>
      <c r="IX1007" s="432"/>
      <c r="IY1007" s="432"/>
      <c r="IZ1007" s="432"/>
      <c r="JA1007" s="432"/>
      <c r="JB1007" s="432"/>
      <c r="JC1007" s="432"/>
      <c r="JD1007" s="432"/>
      <c r="JE1007" s="432"/>
      <c r="JF1007" s="432"/>
      <c r="JG1007" s="432"/>
      <c r="JH1007" s="432"/>
      <c r="JI1007" s="432"/>
      <c r="JJ1007" s="432"/>
      <c r="JK1007" s="432"/>
      <c r="JL1007" s="432"/>
      <c r="JM1007" s="432"/>
      <c r="JN1007" s="432"/>
      <c r="JO1007" s="432"/>
      <c r="JP1007" s="432"/>
      <c r="JQ1007" s="432"/>
      <c r="JR1007" s="432"/>
      <c r="JS1007" s="432"/>
      <c r="JT1007" s="432"/>
      <c r="JU1007" s="432"/>
    </row>
    <row r="1008" spans="1:281" s="40" customFormat="1" ht="15" hidden="1" customHeight="1" x14ac:dyDescent="0.25">
      <c r="A1008" s="432"/>
      <c r="B1008" s="31"/>
      <c r="C1008" s="31"/>
      <c r="D1008" s="3"/>
      <c r="E1008" s="31"/>
      <c r="F1008" s="3"/>
      <c r="G1008" s="122"/>
      <c r="I1008" s="31"/>
      <c r="K1008" s="9"/>
      <c r="M1008" s="3"/>
      <c r="N1008" s="41"/>
      <c r="P1008" s="31"/>
      <c r="Q1008" s="27"/>
      <c r="R1008" s="31"/>
      <c r="T1008" s="21"/>
      <c r="U1008" s="21"/>
      <c r="V1008" s="83"/>
      <c r="W1008" s="83"/>
      <c r="X1008" s="21"/>
      <c r="Y1008" s="83"/>
      <c r="Z1008" s="83"/>
      <c r="AA1008" s="21"/>
      <c r="AB1008" s="83"/>
      <c r="AC1008" s="83"/>
      <c r="AD1008" s="21"/>
      <c r="AE1008" s="83"/>
      <c r="AF1008" s="83"/>
      <c r="AG1008" s="21"/>
      <c r="AH1008" s="83"/>
      <c r="AI1008" s="83"/>
      <c r="AJ1008" s="21"/>
      <c r="AK1008" s="83"/>
      <c r="AL1008" s="83"/>
      <c r="AM1008" s="21"/>
      <c r="AN1008" s="83"/>
      <c r="AO1008" s="83"/>
      <c r="AP1008" s="21"/>
      <c r="AQ1008" s="83"/>
      <c r="AR1008" s="83"/>
      <c r="AS1008" s="21"/>
      <c r="AT1008" s="3"/>
      <c r="AU1008" s="3"/>
      <c r="AV1008" s="31"/>
      <c r="AW1008" s="3"/>
      <c r="AX1008" s="129"/>
      <c r="AY1008" s="90"/>
      <c r="AZ1008" s="6"/>
      <c r="BA1008" s="10"/>
      <c r="BB1008" s="10"/>
      <c r="BC1008" s="6"/>
      <c r="BD1008" s="10"/>
      <c r="BE1008" s="10"/>
      <c r="BF1008" s="122"/>
      <c r="BG1008" s="10"/>
      <c r="BH1008" s="32"/>
      <c r="BI1008" s="129"/>
      <c r="BJ1008" s="10"/>
      <c r="BK1008" s="32"/>
      <c r="BL1008" s="129"/>
      <c r="BM1008" s="10"/>
      <c r="BN1008" s="32"/>
      <c r="BO1008" s="122"/>
      <c r="BP1008" s="133"/>
      <c r="BQ1008" s="12"/>
      <c r="BR1008" s="3"/>
      <c r="BS1008" s="3"/>
      <c r="BU1008" s="122"/>
      <c r="BV1008" s="3"/>
      <c r="BW1008" s="31"/>
      <c r="BX1008" s="122"/>
      <c r="BY1008" s="3"/>
      <c r="CA1008" s="122"/>
      <c r="CB1008" s="3"/>
      <c r="CD1008" s="122"/>
      <c r="CF1008" s="32"/>
      <c r="CH1008" s="255"/>
      <c r="CI1008" s="32"/>
      <c r="CK1008" s="434"/>
      <c r="CM1008" s="122"/>
      <c r="CN1008" s="255"/>
      <c r="CO1008" s="255"/>
      <c r="CP1008" s="255"/>
      <c r="CQ1008" s="739"/>
      <c r="CR1008" s="255"/>
      <c r="CS1008" s="434"/>
      <c r="CT1008" s="255"/>
      <c r="CU1008" s="255"/>
      <c r="CV1008" s="255"/>
      <c r="CW1008" s="10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  <c r="DW1008" s="255"/>
      <c r="DX1008" s="255"/>
      <c r="DY1008" s="255"/>
      <c r="DZ1008" s="255"/>
      <c r="EA1008" s="255"/>
      <c r="EB1008" s="255"/>
      <c r="EC1008" s="255"/>
      <c r="ED1008" s="255"/>
      <c r="EE1008" s="255"/>
      <c r="EF1008" s="255"/>
      <c r="EG1008" s="255"/>
      <c r="EH1008" s="255"/>
      <c r="EI1008" s="255"/>
      <c r="EJ1008" s="255"/>
      <c r="EK1008" s="255"/>
      <c r="EL1008" s="255"/>
      <c r="EM1008" s="255"/>
      <c r="EN1008" s="255"/>
      <c r="EO1008" s="255"/>
      <c r="EP1008" s="255"/>
      <c r="EQ1008" s="255"/>
      <c r="ER1008" s="255"/>
      <c r="ES1008" s="255"/>
      <c r="ET1008" s="255"/>
      <c r="EU1008" s="255"/>
      <c r="EV1008" s="255"/>
      <c r="EW1008" s="255"/>
      <c r="EX1008" s="255"/>
      <c r="EY1008" s="255"/>
      <c r="EZ1008" s="255"/>
      <c r="FA1008" s="255"/>
      <c r="FB1008" s="255"/>
      <c r="FC1008" s="255"/>
      <c r="FD1008" s="255"/>
      <c r="FE1008" s="255"/>
      <c r="FF1008" s="255"/>
      <c r="FG1008" s="255"/>
      <c r="FH1008" s="241"/>
      <c r="FI1008" s="436"/>
      <c r="FJ1008" s="668"/>
      <c r="FK1008" s="668"/>
      <c r="FL1008" s="668"/>
      <c r="FM1008" s="668"/>
      <c r="FN1008" s="668"/>
      <c r="FO1008" s="668"/>
      <c r="FP1008" s="668"/>
      <c r="FQ1008" s="668"/>
      <c r="FR1008" s="668"/>
      <c r="FS1008" s="433"/>
      <c r="FT1008" s="433"/>
      <c r="FU1008" s="433"/>
      <c r="FV1008" s="433"/>
      <c r="FW1008" s="433"/>
      <c r="FX1008" s="433"/>
      <c r="FY1008" s="433"/>
      <c r="FZ1008" s="433"/>
      <c r="GA1008" s="433"/>
      <c r="GB1008" s="433"/>
      <c r="GC1008" s="433"/>
      <c r="GD1008" s="433"/>
      <c r="GE1008" s="433"/>
      <c r="GF1008" s="433"/>
      <c r="GG1008" s="255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436"/>
      <c r="HJ1008" s="65"/>
      <c r="HK1008" s="436"/>
      <c r="HL1008" s="37"/>
      <c r="HM1008" s="65"/>
      <c r="HN1008" s="436"/>
      <c r="HO1008" s="120"/>
      <c r="HP1008" s="3"/>
      <c r="HQ1008" s="436"/>
      <c r="HR1008" s="8"/>
      <c r="HS1008" s="31"/>
      <c r="HT1008" s="3"/>
      <c r="HU1008" s="3"/>
      <c r="HV1008" s="3"/>
      <c r="HX1008" s="432"/>
      <c r="HY1008" s="27"/>
      <c r="HZ1008" s="27"/>
      <c r="IA1008" s="27"/>
      <c r="IB1008" s="27"/>
      <c r="IC1008" s="27"/>
      <c r="ID1008" s="27"/>
      <c r="IE1008" s="27"/>
      <c r="IF1008" s="27"/>
      <c r="IG1008" s="432"/>
      <c r="IH1008" s="432"/>
      <c r="II1008" s="432"/>
      <c r="IJ1008" s="432"/>
      <c r="IK1008" s="432"/>
      <c r="IL1008" s="432"/>
      <c r="IM1008" s="432"/>
      <c r="IN1008" s="432"/>
      <c r="IO1008" s="432"/>
      <c r="IP1008" s="432"/>
      <c r="IQ1008" s="432"/>
      <c r="IR1008" s="432"/>
      <c r="IS1008" s="432"/>
      <c r="IT1008" s="432"/>
      <c r="IU1008" s="432"/>
      <c r="IV1008" s="432"/>
      <c r="IW1008" s="432"/>
      <c r="IX1008" s="432"/>
      <c r="IY1008" s="432"/>
      <c r="IZ1008" s="432"/>
      <c r="JA1008" s="432"/>
      <c r="JB1008" s="432"/>
      <c r="JC1008" s="432"/>
      <c r="JD1008" s="432"/>
      <c r="JE1008" s="432"/>
      <c r="JF1008" s="432"/>
      <c r="JG1008" s="432"/>
      <c r="JH1008" s="432"/>
      <c r="JI1008" s="432"/>
      <c r="JJ1008" s="432"/>
      <c r="JK1008" s="432"/>
      <c r="JL1008" s="432"/>
      <c r="JM1008" s="432"/>
      <c r="JN1008" s="432"/>
      <c r="JO1008" s="432"/>
      <c r="JP1008" s="432"/>
      <c r="JQ1008" s="432"/>
      <c r="JR1008" s="432"/>
      <c r="JS1008" s="432"/>
      <c r="JT1008" s="432"/>
      <c r="JU1008" s="432"/>
    </row>
    <row r="1009" spans="1:281" s="40" customFormat="1" ht="15" hidden="1" customHeight="1" x14ac:dyDescent="0.25">
      <c r="A1009" s="432"/>
      <c r="B1009" s="31"/>
      <c r="C1009" s="31"/>
      <c r="D1009" s="3"/>
      <c r="E1009" s="31"/>
      <c r="F1009" s="3"/>
      <c r="G1009" s="122"/>
      <c r="I1009" s="31"/>
      <c r="K1009" s="9"/>
      <c r="M1009" s="3"/>
      <c r="N1009" s="41"/>
      <c r="P1009" s="31"/>
      <c r="Q1009" s="27"/>
      <c r="R1009" s="31"/>
      <c r="T1009" s="21"/>
      <c r="U1009" s="21"/>
      <c r="V1009" s="83"/>
      <c r="W1009" s="83"/>
      <c r="X1009" s="21"/>
      <c r="Y1009" s="83"/>
      <c r="Z1009" s="83"/>
      <c r="AA1009" s="21"/>
      <c r="AB1009" s="83"/>
      <c r="AC1009" s="83"/>
      <c r="AD1009" s="21"/>
      <c r="AE1009" s="83"/>
      <c r="AF1009" s="83"/>
      <c r="AG1009" s="21"/>
      <c r="AH1009" s="83"/>
      <c r="AI1009" s="83"/>
      <c r="AJ1009" s="21"/>
      <c r="AK1009" s="83"/>
      <c r="AL1009" s="83"/>
      <c r="AM1009" s="21"/>
      <c r="AN1009" s="83"/>
      <c r="AO1009" s="83"/>
      <c r="AP1009" s="21"/>
      <c r="AQ1009" s="83"/>
      <c r="AR1009" s="83"/>
      <c r="AS1009" s="21"/>
      <c r="AT1009" s="3"/>
      <c r="AU1009" s="3"/>
      <c r="AV1009" s="31"/>
      <c r="AW1009" s="3"/>
      <c r="AX1009" s="129"/>
      <c r="AY1009" s="90"/>
      <c r="AZ1009" s="6"/>
      <c r="BA1009" s="10"/>
      <c r="BB1009" s="10"/>
      <c r="BC1009" s="6"/>
      <c r="BD1009" s="10"/>
      <c r="BE1009" s="10"/>
      <c r="BF1009" s="122"/>
      <c r="BG1009" s="10"/>
      <c r="BH1009" s="32"/>
      <c r="BI1009" s="129"/>
      <c r="BJ1009" s="10"/>
      <c r="BK1009" s="32"/>
      <c r="BL1009" s="129"/>
      <c r="BM1009" s="10"/>
      <c r="BN1009" s="32"/>
      <c r="BO1009" s="122"/>
      <c r="BP1009" s="133"/>
      <c r="BQ1009" s="12"/>
      <c r="BR1009" s="3"/>
      <c r="BS1009" s="3"/>
      <c r="BU1009" s="122"/>
      <c r="BV1009" s="3"/>
      <c r="BW1009" s="31"/>
      <c r="BX1009" s="122"/>
      <c r="BY1009" s="3"/>
      <c r="CA1009" s="122"/>
      <c r="CB1009" s="3"/>
      <c r="CD1009" s="122"/>
      <c r="CF1009" s="32"/>
      <c r="CH1009" s="255"/>
      <c r="CI1009" s="32"/>
      <c r="CK1009" s="434"/>
      <c r="CM1009" s="122"/>
      <c r="CN1009" s="255"/>
      <c r="CO1009" s="255"/>
      <c r="CP1009" s="255"/>
      <c r="CQ1009" s="739"/>
      <c r="CR1009" s="255"/>
      <c r="CS1009" s="434"/>
      <c r="CT1009" s="255"/>
      <c r="CU1009" s="255"/>
      <c r="CV1009" s="255"/>
      <c r="CW1009" s="10"/>
      <c r="CX1009" s="255"/>
      <c r="CY1009" s="255"/>
      <c r="CZ1009" s="255"/>
      <c r="DA1009" s="255"/>
      <c r="DB1009" s="255"/>
      <c r="DC1009" s="255"/>
      <c r="DD1009" s="255"/>
      <c r="DE1009" s="255"/>
      <c r="DF1009" s="255"/>
      <c r="DG1009" s="255"/>
      <c r="DH1009" s="255"/>
      <c r="DI1009" s="255"/>
      <c r="DJ1009" s="255"/>
      <c r="DK1009" s="255"/>
      <c r="DL1009" s="255"/>
      <c r="DM1009" s="255"/>
      <c r="DN1009" s="255"/>
      <c r="DO1009" s="255"/>
      <c r="DP1009" s="255"/>
      <c r="DQ1009" s="255"/>
      <c r="DR1009" s="255"/>
      <c r="DS1009" s="255"/>
      <c r="DT1009" s="255"/>
      <c r="DU1009" s="255"/>
      <c r="DV1009" s="255"/>
      <c r="DW1009" s="255"/>
      <c r="DX1009" s="255"/>
      <c r="DY1009" s="255"/>
      <c r="DZ1009" s="255"/>
      <c r="EA1009" s="255"/>
      <c r="EB1009" s="255"/>
      <c r="EC1009" s="255"/>
      <c r="ED1009" s="255"/>
      <c r="EE1009" s="255"/>
      <c r="EF1009" s="255"/>
      <c r="EG1009" s="255"/>
      <c r="EH1009" s="255"/>
      <c r="EI1009" s="255"/>
      <c r="EJ1009" s="255"/>
      <c r="EK1009" s="255"/>
      <c r="EL1009" s="255"/>
      <c r="EM1009" s="255"/>
      <c r="EN1009" s="255"/>
      <c r="EO1009" s="255"/>
      <c r="EP1009" s="255"/>
      <c r="EQ1009" s="255"/>
      <c r="ER1009" s="255"/>
      <c r="ES1009" s="255"/>
      <c r="ET1009" s="255"/>
      <c r="EU1009" s="255"/>
      <c r="EV1009" s="255"/>
      <c r="EW1009" s="255"/>
      <c r="EX1009" s="255"/>
      <c r="EY1009" s="255"/>
      <c r="EZ1009" s="255"/>
      <c r="FA1009" s="255"/>
      <c r="FB1009" s="255"/>
      <c r="FC1009" s="255"/>
      <c r="FD1009" s="255"/>
      <c r="FE1009" s="255"/>
      <c r="FF1009" s="255"/>
      <c r="FG1009" s="255"/>
      <c r="FH1009" s="241"/>
      <c r="FI1009" s="436"/>
      <c r="FJ1009" s="668"/>
      <c r="FK1009" s="668"/>
      <c r="FL1009" s="668"/>
      <c r="FM1009" s="668"/>
      <c r="FN1009" s="668"/>
      <c r="FO1009" s="668"/>
      <c r="FP1009" s="668"/>
      <c r="FQ1009" s="668"/>
      <c r="FR1009" s="668"/>
      <c r="FS1009" s="433"/>
      <c r="FT1009" s="433"/>
      <c r="FU1009" s="433"/>
      <c r="FV1009" s="433"/>
      <c r="FW1009" s="433"/>
      <c r="FX1009" s="433"/>
      <c r="FY1009" s="433"/>
      <c r="FZ1009" s="433"/>
      <c r="GA1009" s="433"/>
      <c r="GB1009" s="433"/>
      <c r="GC1009" s="433"/>
      <c r="GD1009" s="433"/>
      <c r="GE1009" s="433"/>
      <c r="GF1009" s="433"/>
      <c r="GG1009" s="255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436"/>
      <c r="HJ1009" s="65"/>
      <c r="HK1009" s="436"/>
      <c r="HL1009" s="37"/>
      <c r="HM1009" s="65"/>
      <c r="HN1009" s="436"/>
      <c r="HO1009" s="120"/>
      <c r="HP1009" s="3"/>
      <c r="HQ1009" s="436"/>
      <c r="HR1009" s="8"/>
      <c r="HS1009" s="31"/>
      <c r="HT1009" s="3"/>
      <c r="HU1009" s="3"/>
      <c r="HV1009" s="3"/>
      <c r="HX1009" s="432"/>
      <c r="HY1009" s="27"/>
      <c r="HZ1009" s="27"/>
      <c r="IA1009" s="27"/>
      <c r="IB1009" s="27"/>
      <c r="IC1009" s="27"/>
      <c r="ID1009" s="27"/>
      <c r="IE1009" s="27"/>
      <c r="IF1009" s="27"/>
      <c r="IG1009" s="432"/>
      <c r="IH1009" s="432"/>
      <c r="II1009" s="432"/>
      <c r="IJ1009" s="432"/>
      <c r="IK1009" s="432"/>
      <c r="IL1009" s="432"/>
      <c r="IM1009" s="432"/>
      <c r="IN1009" s="432"/>
      <c r="IO1009" s="432"/>
      <c r="IP1009" s="432"/>
      <c r="IQ1009" s="432"/>
      <c r="IR1009" s="432"/>
      <c r="IS1009" s="432"/>
      <c r="IT1009" s="432"/>
      <c r="IU1009" s="432"/>
      <c r="IV1009" s="432"/>
      <c r="IW1009" s="432"/>
      <c r="IX1009" s="432"/>
      <c r="IY1009" s="432"/>
      <c r="IZ1009" s="432"/>
      <c r="JA1009" s="432"/>
      <c r="JB1009" s="432"/>
      <c r="JC1009" s="432"/>
      <c r="JD1009" s="432"/>
      <c r="JE1009" s="432"/>
      <c r="JF1009" s="432"/>
      <c r="JG1009" s="432"/>
      <c r="JH1009" s="432"/>
      <c r="JI1009" s="432"/>
      <c r="JJ1009" s="432"/>
      <c r="JK1009" s="432"/>
      <c r="JL1009" s="432"/>
      <c r="JM1009" s="432"/>
      <c r="JN1009" s="432"/>
      <c r="JO1009" s="432"/>
      <c r="JP1009" s="432"/>
      <c r="JQ1009" s="432"/>
      <c r="JR1009" s="432"/>
      <c r="JS1009" s="432"/>
      <c r="JT1009" s="432"/>
      <c r="JU1009" s="432"/>
    </row>
    <row r="1010" spans="1:281" s="40" customFormat="1" ht="15" hidden="1" customHeight="1" x14ac:dyDescent="0.25">
      <c r="A1010" s="432"/>
      <c r="B1010" s="31"/>
      <c r="C1010" s="31"/>
      <c r="D1010" s="3"/>
      <c r="E1010" s="31"/>
      <c r="F1010" s="3"/>
      <c r="G1010" s="122"/>
      <c r="I1010" s="31"/>
      <c r="K1010" s="9"/>
      <c r="M1010" s="3"/>
      <c r="N1010" s="41"/>
      <c r="P1010" s="31"/>
      <c r="Q1010" s="27"/>
      <c r="R1010" s="31"/>
      <c r="T1010" s="21"/>
      <c r="U1010" s="21"/>
      <c r="V1010" s="83"/>
      <c r="W1010" s="83"/>
      <c r="X1010" s="21"/>
      <c r="Y1010" s="83"/>
      <c r="Z1010" s="83"/>
      <c r="AA1010" s="21"/>
      <c r="AB1010" s="83"/>
      <c r="AC1010" s="83"/>
      <c r="AD1010" s="21"/>
      <c r="AE1010" s="83"/>
      <c r="AF1010" s="83"/>
      <c r="AG1010" s="21"/>
      <c r="AH1010" s="83"/>
      <c r="AI1010" s="83"/>
      <c r="AJ1010" s="21"/>
      <c r="AK1010" s="83"/>
      <c r="AL1010" s="83"/>
      <c r="AM1010" s="21"/>
      <c r="AN1010" s="83"/>
      <c r="AO1010" s="83"/>
      <c r="AP1010" s="21"/>
      <c r="AQ1010" s="83"/>
      <c r="AR1010" s="83"/>
      <c r="AS1010" s="21"/>
      <c r="AT1010" s="3"/>
      <c r="AU1010" s="3"/>
      <c r="AV1010" s="31"/>
      <c r="AW1010" s="3"/>
      <c r="AX1010" s="129"/>
      <c r="AY1010" s="90"/>
      <c r="AZ1010" s="6"/>
      <c r="BA1010" s="10"/>
      <c r="BB1010" s="10"/>
      <c r="BC1010" s="6"/>
      <c r="BD1010" s="10"/>
      <c r="BE1010" s="10"/>
      <c r="BF1010" s="122"/>
      <c r="BG1010" s="10"/>
      <c r="BH1010" s="32"/>
      <c r="BI1010" s="129"/>
      <c r="BJ1010" s="10"/>
      <c r="BK1010" s="32"/>
      <c r="BL1010" s="129"/>
      <c r="BM1010" s="10"/>
      <c r="BN1010" s="32"/>
      <c r="BO1010" s="122"/>
      <c r="BP1010" s="133"/>
      <c r="BQ1010" s="12"/>
      <c r="BR1010" s="3"/>
      <c r="BS1010" s="3"/>
      <c r="BU1010" s="122"/>
      <c r="BV1010" s="3"/>
      <c r="BW1010" s="31"/>
      <c r="BX1010" s="122"/>
      <c r="BY1010" s="3"/>
      <c r="CA1010" s="122"/>
      <c r="CB1010" s="3"/>
      <c r="CD1010" s="122"/>
      <c r="CF1010" s="32"/>
      <c r="CH1010" s="255"/>
      <c r="CI1010" s="32"/>
      <c r="CK1010" s="434"/>
      <c r="CM1010" s="122"/>
      <c r="CN1010" s="255"/>
      <c r="CO1010" s="255"/>
      <c r="CP1010" s="255"/>
      <c r="CQ1010" s="739"/>
      <c r="CR1010" s="255"/>
      <c r="CS1010" s="434"/>
      <c r="CT1010" s="255"/>
      <c r="CU1010" s="255"/>
      <c r="CV1010" s="255"/>
      <c r="CW1010" s="10"/>
      <c r="CX1010" s="255"/>
      <c r="CY1010" s="255"/>
      <c r="CZ1010" s="255"/>
      <c r="DA1010" s="255"/>
      <c r="DB1010" s="255"/>
      <c r="DC1010" s="255"/>
      <c r="DD1010" s="255"/>
      <c r="DE1010" s="255"/>
      <c r="DF1010" s="255"/>
      <c r="DG1010" s="255"/>
      <c r="DH1010" s="255"/>
      <c r="DI1010" s="255"/>
      <c r="DJ1010" s="255"/>
      <c r="DK1010" s="255"/>
      <c r="DL1010" s="255"/>
      <c r="DM1010" s="255"/>
      <c r="DN1010" s="255"/>
      <c r="DO1010" s="255"/>
      <c r="DP1010" s="255"/>
      <c r="DQ1010" s="255"/>
      <c r="DR1010" s="255"/>
      <c r="DS1010" s="255"/>
      <c r="DT1010" s="255"/>
      <c r="DU1010" s="255"/>
      <c r="DV1010" s="255"/>
      <c r="DW1010" s="255"/>
      <c r="DX1010" s="255"/>
      <c r="DY1010" s="255"/>
      <c r="DZ1010" s="255"/>
      <c r="EA1010" s="255"/>
      <c r="EB1010" s="255"/>
      <c r="EC1010" s="255"/>
      <c r="ED1010" s="255"/>
      <c r="EE1010" s="255"/>
      <c r="EF1010" s="255"/>
      <c r="EG1010" s="255"/>
      <c r="EH1010" s="255"/>
      <c r="EI1010" s="255"/>
      <c r="EJ1010" s="255"/>
      <c r="EK1010" s="255"/>
      <c r="EL1010" s="255"/>
      <c r="EM1010" s="255"/>
      <c r="EN1010" s="255"/>
      <c r="EO1010" s="255"/>
      <c r="EP1010" s="255"/>
      <c r="EQ1010" s="255"/>
      <c r="ER1010" s="255"/>
      <c r="ES1010" s="255"/>
      <c r="ET1010" s="255"/>
      <c r="EU1010" s="255"/>
      <c r="EV1010" s="255"/>
      <c r="EW1010" s="255"/>
      <c r="EX1010" s="255"/>
      <c r="EY1010" s="255"/>
      <c r="EZ1010" s="255"/>
      <c r="FA1010" s="255"/>
      <c r="FB1010" s="255"/>
      <c r="FC1010" s="255"/>
      <c r="FD1010" s="255"/>
      <c r="FE1010" s="255"/>
      <c r="FF1010" s="255"/>
      <c r="FG1010" s="255"/>
      <c r="FH1010" s="241"/>
      <c r="FI1010" s="436"/>
      <c r="FJ1010" s="668"/>
      <c r="FK1010" s="668"/>
      <c r="FL1010" s="668"/>
      <c r="FM1010" s="668"/>
      <c r="FN1010" s="668"/>
      <c r="FO1010" s="668"/>
      <c r="FP1010" s="668"/>
      <c r="FQ1010" s="668"/>
      <c r="FR1010" s="668"/>
      <c r="FS1010" s="433"/>
      <c r="FT1010" s="433"/>
      <c r="FU1010" s="433"/>
      <c r="FV1010" s="433"/>
      <c r="FW1010" s="433"/>
      <c r="FX1010" s="433"/>
      <c r="FY1010" s="433"/>
      <c r="FZ1010" s="433"/>
      <c r="GA1010" s="433"/>
      <c r="GB1010" s="433"/>
      <c r="GC1010" s="433"/>
      <c r="GD1010" s="433"/>
      <c r="GE1010" s="433"/>
      <c r="GF1010" s="433"/>
      <c r="GG1010" s="255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436"/>
      <c r="HJ1010" s="65"/>
      <c r="HK1010" s="436"/>
      <c r="HL1010" s="37"/>
      <c r="HM1010" s="65"/>
      <c r="HN1010" s="436"/>
      <c r="HO1010" s="120"/>
      <c r="HP1010" s="3"/>
      <c r="HQ1010" s="436"/>
      <c r="HR1010" s="8"/>
      <c r="HS1010" s="31"/>
      <c r="HT1010" s="3"/>
      <c r="HU1010" s="3"/>
      <c r="HV1010" s="3"/>
      <c r="HX1010" s="432"/>
      <c r="HY1010" s="27"/>
      <c r="HZ1010" s="27"/>
      <c r="IA1010" s="27"/>
      <c r="IB1010" s="27"/>
      <c r="IC1010" s="27"/>
      <c r="ID1010" s="27"/>
      <c r="IE1010" s="27"/>
      <c r="IF1010" s="27"/>
      <c r="IG1010" s="432"/>
      <c r="IH1010" s="432"/>
      <c r="II1010" s="432"/>
      <c r="IJ1010" s="432"/>
      <c r="IK1010" s="432"/>
      <c r="IL1010" s="432"/>
      <c r="IM1010" s="432"/>
      <c r="IN1010" s="432"/>
      <c r="IO1010" s="432"/>
      <c r="IP1010" s="432"/>
      <c r="IQ1010" s="432"/>
      <c r="IR1010" s="432"/>
      <c r="IS1010" s="432"/>
      <c r="IT1010" s="432"/>
      <c r="IU1010" s="432"/>
      <c r="IV1010" s="432"/>
      <c r="IW1010" s="432"/>
      <c r="IX1010" s="432"/>
      <c r="IY1010" s="432"/>
      <c r="IZ1010" s="432"/>
      <c r="JA1010" s="432"/>
      <c r="JB1010" s="432"/>
      <c r="JC1010" s="432"/>
      <c r="JD1010" s="432"/>
      <c r="JE1010" s="432"/>
      <c r="JF1010" s="432"/>
      <c r="JG1010" s="432"/>
      <c r="JH1010" s="432"/>
      <c r="JI1010" s="432"/>
      <c r="JJ1010" s="432"/>
      <c r="JK1010" s="432"/>
      <c r="JL1010" s="432"/>
      <c r="JM1010" s="432"/>
      <c r="JN1010" s="432"/>
      <c r="JO1010" s="432"/>
      <c r="JP1010" s="432"/>
      <c r="JQ1010" s="432"/>
      <c r="JR1010" s="432"/>
      <c r="JS1010" s="432"/>
      <c r="JT1010" s="432"/>
      <c r="JU1010" s="432"/>
    </row>
    <row r="1011" spans="1:281" s="40" customFormat="1" ht="15" hidden="1" customHeight="1" x14ac:dyDescent="0.25">
      <c r="A1011" s="432"/>
      <c r="B1011" s="31"/>
      <c r="C1011" s="31"/>
      <c r="D1011" s="3"/>
      <c r="E1011" s="31"/>
      <c r="F1011" s="3"/>
      <c r="G1011" s="122"/>
      <c r="I1011" s="31"/>
      <c r="K1011" s="9"/>
      <c r="M1011" s="3"/>
      <c r="N1011" s="41"/>
      <c r="P1011" s="31"/>
      <c r="Q1011" s="27"/>
      <c r="R1011" s="31"/>
      <c r="T1011" s="21"/>
      <c r="U1011" s="21"/>
      <c r="V1011" s="83"/>
      <c r="W1011" s="83"/>
      <c r="X1011" s="21"/>
      <c r="Y1011" s="83"/>
      <c r="Z1011" s="83"/>
      <c r="AA1011" s="21"/>
      <c r="AB1011" s="83"/>
      <c r="AC1011" s="83"/>
      <c r="AD1011" s="21"/>
      <c r="AE1011" s="83"/>
      <c r="AF1011" s="83"/>
      <c r="AG1011" s="21"/>
      <c r="AH1011" s="83"/>
      <c r="AI1011" s="83"/>
      <c r="AJ1011" s="21"/>
      <c r="AK1011" s="83"/>
      <c r="AL1011" s="83"/>
      <c r="AM1011" s="21"/>
      <c r="AN1011" s="83"/>
      <c r="AO1011" s="83"/>
      <c r="AP1011" s="21"/>
      <c r="AQ1011" s="83"/>
      <c r="AR1011" s="83"/>
      <c r="AS1011" s="21"/>
      <c r="AT1011" s="3"/>
      <c r="AU1011" s="3"/>
      <c r="AV1011" s="31"/>
      <c r="AW1011" s="3"/>
      <c r="AX1011" s="129"/>
      <c r="AY1011" s="90"/>
      <c r="AZ1011" s="6"/>
      <c r="BA1011" s="10"/>
      <c r="BB1011" s="10"/>
      <c r="BC1011" s="6"/>
      <c r="BD1011" s="10"/>
      <c r="BE1011" s="10"/>
      <c r="BF1011" s="122"/>
      <c r="BG1011" s="10"/>
      <c r="BH1011" s="32"/>
      <c r="BI1011" s="129"/>
      <c r="BJ1011" s="10"/>
      <c r="BK1011" s="32"/>
      <c r="BL1011" s="129"/>
      <c r="BM1011" s="10"/>
      <c r="BN1011" s="32"/>
      <c r="BO1011" s="122"/>
      <c r="BP1011" s="133"/>
      <c r="BQ1011" s="12"/>
      <c r="BR1011" s="3"/>
      <c r="BS1011" s="3"/>
      <c r="BU1011" s="122"/>
      <c r="BV1011" s="3"/>
      <c r="BW1011" s="31"/>
      <c r="BX1011" s="122"/>
      <c r="BY1011" s="3"/>
      <c r="CA1011" s="122"/>
      <c r="CB1011" s="3"/>
      <c r="CD1011" s="122"/>
      <c r="CF1011" s="32"/>
      <c r="CH1011" s="255"/>
      <c r="CI1011" s="32"/>
      <c r="CK1011" s="434"/>
      <c r="CM1011" s="122"/>
      <c r="CN1011" s="255"/>
      <c r="CO1011" s="255"/>
      <c r="CP1011" s="255"/>
      <c r="CQ1011" s="739"/>
      <c r="CR1011" s="255"/>
      <c r="CS1011" s="434"/>
      <c r="CT1011" s="255"/>
      <c r="CU1011" s="255"/>
      <c r="CV1011" s="255"/>
      <c r="CW1011" s="10"/>
      <c r="CX1011" s="255"/>
      <c r="CY1011" s="255"/>
      <c r="CZ1011" s="255"/>
      <c r="DA1011" s="255"/>
      <c r="DB1011" s="255"/>
      <c r="DC1011" s="255"/>
      <c r="DD1011" s="255"/>
      <c r="DE1011" s="255"/>
      <c r="DF1011" s="255"/>
      <c r="DG1011" s="255"/>
      <c r="DH1011" s="255"/>
      <c r="DI1011" s="255"/>
      <c r="DJ1011" s="255"/>
      <c r="DK1011" s="255"/>
      <c r="DL1011" s="255"/>
      <c r="DM1011" s="255"/>
      <c r="DN1011" s="255"/>
      <c r="DO1011" s="255"/>
      <c r="DP1011" s="255"/>
      <c r="DQ1011" s="255"/>
      <c r="DR1011" s="255"/>
      <c r="DS1011" s="255"/>
      <c r="DT1011" s="255"/>
      <c r="DU1011" s="255"/>
      <c r="DV1011" s="255"/>
      <c r="DW1011" s="255"/>
      <c r="DX1011" s="255"/>
      <c r="DY1011" s="255"/>
      <c r="DZ1011" s="255"/>
      <c r="EA1011" s="255"/>
      <c r="EB1011" s="255"/>
      <c r="EC1011" s="255"/>
      <c r="ED1011" s="255"/>
      <c r="EE1011" s="255"/>
      <c r="EF1011" s="255"/>
      <c r="EG1011" s="255"/>
      <c r="EH1011" s="255"/>
      <c r="EI1011" s="255"/>
      <c r="EJ1011" s="255"/>
      <c r="EK1011" s="255"/>
      <c r="EL1011" s="255"/>
      <c r="EM1011" s="255"/>
      <c r="EN1011" s="255"/>
      <c r="EO1011" s="255"/>
      <c r="EP1011" s="255"/>
      <c r="EQ1011" s="255"/>
      <c r="ER1011" s="255"/>
      <c r="ES1011" s="255"/>
      <c r="ET1011" s="255"/>
      <c r="EU1011" s="255"/>
      <c r="EV1011" s="255"/>
      <c r="EW1011" s="255"/>
      <c r="EX1011" s="255"/>
      <c r="EY1011" s="255"/>
      <c r="EZ1011" s="255"/>
      <c r="FA1011" s="255"/>
      <c r="FB1011" s="255"/>
      <c r="FC1011" s="255"/>
      <c r="FD1011" s="255"/>
      <c r="FE1011" s="255"/>
      <c r="FF1011" s="255"/>
      <c r="FG1011" s="255"/>
      <c r="FH1011" s="241"/>
      <c r="FI1011" s="436"/>
      <c r="FJ1011" s="668"/>
      <c r="FK1011" s="668"/>
      <c r="FL1011" s="668"/>
      <c r="FM1011" s="668"/>
      <c r="FN1011" s="668"/>
      <c r="FO1011" s="668"/>
      <c r="FP1011" s="668"/>
      <c r="FQ1011" s="668"/>
      <c r="FR1011" s="668"/>
      <c r="FS1011" s="433"/>
      <c r="FT1011" s="433"/>
      <c r="FU1011" s="433"/>
      <c r="FV1011" s="433"/>
      <c r="FW1011" s="433"/>
      <c r="FX1011" s="433"/>
      <c r="FY1011" s="433"/>
      <c r="FZ1011" s="433"/>
      <c r="GA1011" s="433"/>
      <c r="GB1011" s="433"/>
      <c r="GC1011" s="433"/>
      <c r="GD1011" s="433"/>
      <c r="GE1011" s="433"/>
      <c r="GF1011" s="433"/>
      <c r="GG1011" s="255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436"/>
      <c r="HJ1011" s="65"/>
      <c r="HK1011" s="436"/>
      <c r="HL1011" s="37"/>
      <c r="HM1011" s="65"/>
      <c r="HN1011" s="436"/>
      <c r="HO1011" s="120"/>
      <c r="HP1011" s="3"/>
      <c r="HQ1011" s="436"/>
      <c r="HR1011" s="8"/>
      <c r="HS1011" s="31"/>
      <c r="HT1011" s="3"/>
      <c r="HU1011" s="3"/>
      <c r="HV1011" s="3"/>
      <c r="HX1011" s="432"/>
      <c r="HY1011" s="27"/>
      <c r="HZ1011" s="27"/>
      <c r="IA1011" s="27"/>
      <c r="IB1011" s="27"/>
      <c r="IC1011" s="27"/>
      <c r="ID1011" s="27"/>
      <c r="IE1011" s="27"/>
      <c r="IF1011" s="27"/>
      <c r="IG1011" s="432"/>
      <c r="IH1011" s="432"/>
      <c r="II1011" s="432"/>
      <c r="IJ1011" s="432"/>
      <c r="IK1011" s="432"/>
      <c r="IL1011" s="432"/>
      <c r="IM1011" s="432"/>
      <c r="IN1011" s="432"/>
      <c r="IO1011" s="432"/>
      <c r="IP1011" s="432"/>
      <c r="IQ1011" s="432"/>
      <c r="IR1011" s="432"/>
      <c r="IS1011" s="432"/>
      <c r="IT1011" s="432"/>
      <c r="IU1011" s="432"/>
      <c r="IV1011" s="432"/>
      <c r="IW1011" s="432"/>
      <c r="IX1011" s="432"/>
      <c r="IY1011" s="432"/>
      <c r="IZ1011" s="432"/>
      <c r="JA1011" s="432"/>
      <c r="JB1011" s="432"/>
      <c r="JC1011" s="432"/>
      <c r="JD1011" s="432"/>
      <c r="JE1011" s="432"/>
      <c r="JF1011" s="432"/>
      <c r="JG1011" s="432"/>
      <c r="JH1011" s="432"/>
      <c r="JI1011" s="432"/>
      <c r="JJ1011" s="432"/>
      <c r="JK1011" s="432"/>
      <c r="JL1011" s="432"/>
      <c r="JM1011" s="432"/>
      <c r="JN1011" s="432"/>
      <c r="JO1011" s="432"/>
      <c r="JP1011" s="432"/>
      <c r="JQ1011" s="432"/>
      <c r="JR1011" s="432"/>
      <c r="JS1011" s="432"/>
      <c r="JT1011" s="432"/>
      <c r="JU1011" s="432"/>
    </row>
    <row r="1012" spans="1:281" s="40" customFormat="1" ht="15" hidden="1" customHeight="1" x14ac:dyDescent="0.25">
      <c r="A1012" s="432"/>
      <c r="B1012" s="31"/>
      <c r="C1012" s="31"/>
      <c r="D1012" s="3"/>
      <c r="E1012" s="31"/>
      <c r="F1012" s="3"/>
      <c r="G1012" s="122"/>
      <c r="I1012" s="31"/>
      <c r="K1012" s="9"/>
      <c r="M1012" s="3"/>
      <c r="N1012" s="41"/>
      <c r="P1012" s="31"/>
      <c r="Q1012" s="27"/>
      <c r="R1012" s="31"/>
      <c r="T1012" s="21"/>
      <c r="U1012" s="21"/>
      <c r="V1012" s="83"/>
      <c r="W1012" s="83"/>
      <c r="X1012" s="21"/>
      <c r="Y1012" s="83"/>
      <c r="Z1012" s="83"/>
      <c r="AA1012" s="21"/>
      <c r="AB1012" s="83"/>
      <c r="AC1012" s="83"/>
      <c r="AD1012" s="21"/>
      <c r="AE1012" s="83"/>
      <c r="AF1012" s="83"/>
      <c r="AG1012" s="21"/>
      <c r="AH1012" s="83"/>
      <c r="AI1012" s="83"/>
      <c r="AJ1012" s="21"/>
      <c r="AK1012" s="83"/>
      <c r="AL1012" s="83"/>
      <c r="AM1012" s="21"/>
      <c r="AN1012" s="83"/>
      <c r="AO1012" s="83"/>
      <c r="AP1012" s="21"/>
      <c r="AQ1012" s="83"/>
      <c r="AR1012" s="83"/>
      <c r="AS1012" s="21"/>
      <c r="AT1012" s="3"/>
      <c r="AU1012" s="3"/>
      <c r="AV1012" s="31"/>
      <c r="AW1012" s="3"/>
      <c r="AX1012" s="129"/>
      <c r="AY1012" s="90"/>
      <c r="AZ1012" s="6"/>
      <c r="BA1012" s="10"/>
      <c r="BB1012" s="10"/>
      <c r="BC1012" s="6"/>
      <c r="BD1012" s="10"/>
      <c r="BE1012" s="10"/>
      <c r="BF1012" s="122"/>
      <c r="BG1012" s="10"/>
      <c r="BH1012" s="32"/>
      <c r="BI1012" s="129"/>
      <c r="BJ1012" s="10"/>
      <c r="BK1012" s="32"/>
      <c r="BL1012" s="129"/>
      <c r="BM1012" s="10"/>
      <c r="BN1012" s="32"/>
      <c r="BO1012" s="122"/>
      <c r="BP1012" s="133"/>
      <c r="BQ1012" s="12"/>
      <c r="BR1012" s="3"/>
      <c r="BS1012" s="3"/>
      <c r="BU1012" s="122"/>
      <c r="BV1012" s="3"/>
      <c r="BW1012" s="31"/>
      <c r="BX1012" s="122"/>
      <c r="BY1012" s="3"/>
      <c r="CA1012" s="122"/>
      <c r="CB1012" s="3"/>
      <c r="CD1012" s="122"/>
      <c r="CF1012" s="32"/>
      <c r="CH1012" s="255"/>
      <c r="CI1012" s="32"/>
      <c r="CK1012" s="434"/>
      <c r="CM1012" s="122"/>
      <c r="CN1012" s="255"/>
      <c r="CO1012" s="255"/>
      <c r="CP1012" s="255"/>
      <c r="CQ1012" s="739"/>
      <c r="CR1012" s="255"/>
      <c r="CS1012" s="434"/>
      <c r="CT1012" s="255"/>
      <c r="CU1012" s="255"/>
      <c r="CV1012" s="255"/>
      <c r="CW1012" s="10"/>
      <c r="CX1012" s="255"/>
      <c r="CY1012" s="255"/>
      <c r="CZ1012" s="255"/>
      <c r="DA1012" s="255"/>
      <c r="DB1012" s="255"/>
      <c r="DC1012" s="255"/>
      <c r="DD1012" s="255"/>
      <c r="DE1012" s="255"/>
      <c r="DF1012" s="255"/>
      <c r="DG1012" s="255"/>
      <c r="DH1012" s="255"/>
      <c r="DI1012" s="255"/>
      <c r="DJ1012" s="255"/>
      <c r="DK1012" s="255"/>
      <c r="DL1012" s="255"/>
      <c r="DM1012" s="255"/>
      <c r="DN1012" s="255"/>
      <c r="DO1012" s="255"/>
      <c r="DP1012" s="255"/>
      <c r="DQ1012" s="255"/>
      <c r="DR1012" s="255"/>
      <c r="DS1012" s="255"/>
      <c r="DT1012" s="255"/>
      <c r="DU1012" s="255"/>
      <c r="DV1012" s="255"/>
      <c r="DW1012" s="255"/>
      <c r="DX1012" s="255"/>
      <c r="DY1012" s="255"/>
      <c r="DZ1012" s="255"/>
      <c r="EA1012" s="255"/>
      <c r="EB1012" s="255"/>
      <c r="EC1012" s="255"/>
      <c r="ED1012" s="255"/>
      <c r="EE1012" s="255"/>
      <c r="EF1012" s="255"/>
      <c r="EG1012" s="255"/>
      <c r="EH1012" s="255"/>
      <c r="EI1012" s="255"/>
      <c r="EJ1012" s="255"/>
      <c r="EK1012" s="255"/>
      <c r="EL1012" s="255"/>
      <c r="EM1012" s="255"/>
      <c r="EN1012" s="255"/>
      <c r="EO1012" s="255"/>
      <c r="EP1012" s="255"/>
      <c r="EQ1012" s="255"/>
      <c r="ER1012" s="255"/>
      <c r="ES1012" s="255"/>
      <c r="ET1012" s="255"/>
      <c r="EU1012" s="255"/>
      <c r="EV1012" s="255"/>
      <c r="EW1012" s="255"/>
      <c r="EX1012" s="255"/>
      <c r="EY1012" s="255"/>
      <c r="EZ1012" s="255"/>
      <c r="FA1012" s="255"/>
      <c r="FB1012" s="255"/>
      <c r="FC1012" s="255"/>
      <c r="FD1012" s="255"/>
      <c r="FE1012" s="255"/>
      <c r="FF1012" s="255"/>
      <c r="FG1012" s="255"/>
      <c r="FH1012" s="241"/>
      <c r="FI1012" s="436"/>
      <c r="FJ1012" s="668"/>
      <c r="FK1012" s="668"/>
      <c r="FL1012" s="668"/>
      <c r="FM1012" s="668"/>
      <c r="FN1012" s="668"/>
      <c r="FO1012" s="668"/>
      <c r="FP1012" s="668"/>
      <c r="FQ1012" s="668"/>
      <c r="FR1012" s="668"/>
      <c r="FS1012" s="433"/>
      <c r="FT1012" s="433"/>
      <c r="FU1012" s="433"/>
      <c r="FV1012" s="433"/>
      <c r="FW1012" s="433"/>
      <c r="FX1012" s="433"/>
      <c r="FY1012" s="433"/>
      <c r="FZ1012" s="433"/>
      <c r="GA1012" s="433"/>
      <c r="GB1012" s="433"/>
      <c r="GC1012" s="433"/>
      <c r="GD1012" s="433"/>
      <c r="GE1012" s="433"/>
      <c r="GF1012" s="433"/>
      <c r="GG1012" s="255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436"/>
      <c r="HJ1012" s="65"/>
      <c r="HK1012" s="436"/>
      <c r="HL1012" s="37"/>
      <c r="HM1012" s="65"/>
      <c r="HN1012" s="436"/>
      <c r="HO1012" s="120"/>
      <c r="HP1012" s="3"/>
      <c r="HQ1012" s="436"/>
      <c r="HR1012" s="8"/>
      <c r="HS1012" s="31"/>
      <c r="HT1012" s="3"/>
      <c r="HU1012" s="3"/>
      <c r="HV1012" s="3"/>
      <c r="HX1012" s="432"/>
      <c r="HY1012" s="27"/>
      <c r="HZ1012" s="27"/>
      <c r="IA1012" s="27"/>
      <c r="IB1012" s="27"/>
      <c r="IC1012" s="27"/>
      <c r="ID1012" s="27"/>
      <c r="IE1012" s="27"/>
      <c r="IF1012" s="27"/>
      <c r="IG1012" s="432"/>
      <c r="IH1012" s="432"/>
      <c r="II1012" s="432"/>
      <c r="IJ1012" s="432"/>
      <c r="IK1012" s="432"/>
      <c r="IL1012" s="432"/>
      <c r="IM1012" s="432"/>
      <c r="IN1012" s="432"/>
      <c r="IO1012" s="432"/>
      <c r="IP1012" s="432"/>
      <c r="IQ1012" s="432"/>
      <c r="IR1012" s="432"/>
      <c r="IS1012" s="432"/>
      <c r="IT1012" s="432"/>
      <c r="IU1012" s="432"/>
      <c r="IV1012" s="432"/>
      <c r="IW1012" s="432"/>
      <c r="IX1012" s="432"/>
      <c r="IY1012" s="432"/>
      <c r="IZ1012" s="432"/>
      <c r="JA1012" s="432"/>
      <c r="JB1012" s="432"/>
      <c r="JC1012" s="432"/>
      <c r="JD1012" s="432"/>
      <c r="JE1012" s="432"/>
      <c r="JF1012" s="432"/>
      <c r="JG1012" s="432"/>
      <c r="JH1012" s="432"/>
      <c r="JI1012" s="432"/>
      <c r="JJ1012" s="432"/>
      <c r="JK1012" s="432"/>
      <c r="JL1012" s="432"/>
      <c r="JM1012" s="432"/>
      <c r="JN1012" s="432"/>
      <c r="JO1012" s="432"/>
      <c r="JP1012" s="432"/>
      <c r="JQ1012" s="432"/>
      <c r="JR1012" s="432"/>
      <c r="JS1012" s="432"/>
      <c r="JT1012" s="432"/>
      <c r="JU1012" s="432"/>
    </row>
    <row r="1013" spans="1:281" s="40" customFormat="1" ht="15" hidden="1" customHeight="1" x14ac:dyDescent="0.25">
      <c r="A1013" s="432"/>
      <c r="B1013" s="31"/>
      <c r="C1013" s="31"/>
      <c r="D1013" s="3"/>
      <c r="E1013" s="31"/>
      <c r="F1013" s="3"/>
      <c r="G1013" s="122"/>
      <c r="I1013" s="31"/>
      <c r="K1013" s="9"/>
      <c r="M1013" s="3"/>
      <c r="N1013" s="41"/>
      <c r="P1013" s="31"/>
      <c r="Q1013" s="27"/>
      <c r="R1013" s="31"/>
      <c r="T1013" s="21"/>
      <c r="U1013" s="21"/>
      <c r="V1013" s="83"/>
      <c r="W1013" s="83"/>
      <c r="X1013" s="21"/>
      <c r="Y1013" s="83"/>
      <c r="Z1013" s="83"/>
      <c r="AA1013" s="21"/>
      <c r="AB1013" s="83"/>
      <c r="AC1013" s="83"/>
      <c r="AD1013" s="21"/>
      <c r="AE1013" s="83"/>
      <c r="AF1013" s="83"/>
      <c r="AG1013" s="21"/>
      <c r="AH1013" s="83"/>
      <c r="AI1013" s="83"/>
      <c r="AJ1013" s="21"/>
      <c r="AK1013" s="83"/>
      <c r="AL1013" s="83"/>
      <c r="AM1013" s="21"/>
      <c r="AN1013" s="83"/>
      <c r="AO1013" s="83"/>
      <c r="AP1013" s="21"/>
      <c r="AQ1013" s="83"/>
      <c r="AR1013" s="83"/>
      <c r="AS1013" s="21"/>
      <c r="AT1013" s="3"/>
      <c r="AU1013" s="3"/>
      <c r="AV1013" s="31"/>
      <c r="AW1013" s="3"/>
      <c r="AX1013" s="129"/>
      <c r="AY1013" s="90"/>
      <c r="AZ1013" s="6"/>
      <c r="BA1013" s="10"/>
      <c r="BB1013" s="10"/>
      <c r="BC1013" s="6"/>
      <c r="BD1013" s="10"/>
      <c r="BE1013" s="10"/>
      <c r="BF1013" s="122"/>
      <c r="BG1013" s="10"/>
      <c r="BH1013" s="32"/>
      <c r="BI1013" s="129"/>
      <c r="BJ1013" s="10"/>
      <c r="BK1013" s="32"/>
      <c r="BL1013" s="129"/>
      <c r="BM1013" s="10"/>
      <c r="BN1013" s="32"/>
      <c r="BO1013" s="122"/>
      <c r="BP1013" s="133"/>
      <c r="BQ1013" s="12"/>
      <c r="BR1013" s="3"/>
      <c r="BS1013" s="3"/>
      <c r="BU1013" s="122"/>
      <c r="BV1013" s="3"/>
      <c r="BW1013" s="31"/>
      <c r="BX1013" s="122"/>
      <c r="BY1013" s="3"/>
      <c r="CA1013" s="122"/>
      <c r="CB1013" s="3"/>
      <c r="CD1013" s="122"/>
      <c r="CF1013" s="32"/>
      <c r="CH1013" s="255"/>
      <c r="CI1013" s="32"/>
      <c r="CK1013" s="434"/>
      <c r="CM1013" s="122"/>
      <c r="CN1013" s="255"/>
      <c r="CO1013" s="255"/>
      <c r="CP1013" s="255"/>
      <c r="CQ1013" s="739"/>
      <c r="CR1013" s="255"/>
      <c r="CS1013" s="434"/>
      <c r="CT1013" s="255"/>
      <c r="CU1013" s="255"/>
      <c r="CV1013" s="255"/>
      <c r="CW1013" s="10"/>
      <c r="CX1013" s="255"/>
      <c r="CY1013" s="255"/>
      <c r="CZ1013" s="255"/>
      <c r="DA1013" s="255"/>
      <c r="DB1013" s="255"/>
      <c r="DC1013" s="255"/>
      <c r="DD1013" s="255"/>
      <c r="DE1013" s="255"/>
      <c r="DF1013" s="255"/>
      <c r="DG1013" s="255"/>
      <c r="DH1013" s="255"/>
      <c r="DI1013" s="255"/>
      <c r="DJ1013" s="255"/>
      <c r="DK1013" s="255"/>
      <c r="DL1013" s="255"/>
      <c r="DM1013" s="255"/>
      <c r="DN1013" s="255"/>
      <c r="DO1013" s="255"/>
      <c r="DP1013" s="255"/>
      <c r="DQ1013" s="255"/>
      <c r="DR1013" s="255"/>
      <c r="DS1013" s="255"/>
      <c r="DT1013" s="255"/>
      <c r="DU1013" s="255"/>
      <c r="DV1013" s="255"/>
      <c r="DW1013" s="255"/>
      <c r="DX1013" s="255"/>
      <c r="DY1013" s="255"/>
      <c r="DZ1013" s="255"/>
      <c r="EA1013" s="255"/>
      <c r="EB1013" s="255"/>
      <c r="EC1013" s="255"/>
      <c r="ED1013" s="255"/>
      <c r="EE1013" s="255"/>
      <c r="EF1013" s="255"/>
      <c r="EG1013" s="255"/>
      <c r="EH1013" s="255"/>
      <c r="EI1013" s="255"/>
      <c r="EJ1013" s="255"/>
      <c r="EK1013" s="255"/>
      <c r="EL1013" s="255"/>
      <c r="EM1013" s="255"/>
      <c r="EN1013" s="255"/>
      <c r="EO1013" s="255"/>
      <c r="EP1013" s="255"/>
      <c r="EQ1013" s="255"/>
      <c r="ER1013" s="255"/>
      <c r="ES1013" s="255"/>
      <c r="ET1013" s="255"/>
      <c r="EU1013" s="255"/>
      <c r="EV1013" s="255"/>
      <c r="EW1013" s="255"/>
      <c r="EX1013" s="255"/>
      <c r="EY1013" s="255"/>
      <c r="EZ1013" s="255"/>
      <c r="FA1013" s="255"/>
      <c r="FB1013" s="255"/>
      <c r="FC1013" s="255"/>
      <c r="FD1013" s="255"/>
      <c r="FE1013" s="255"/>
      <c r="FF1013" s="255"/>
      <c r="FG1013" s="255"/>
      <c r="FH1013" s="241"/>
      <c r="FI1013" s="436"/>
      <c r="FJ1013" s="668"/>
      <c r="FK1013" s="668"/>
      <c r="FL1013" s="668"/>
      <c r="FM1013" s="668"/>
      <c r="FN1013" s="668"/>
      <c r="FO1013" s="668"/>
      <c r="FP1013" s="668"/>
      <c r="FQ1013" s="668"/>
      <c r="FR1013" s="668"/>
      <c r="FS1013" s="433"/>
      <c r="FT1013" s="433"/>
      <c r="FU1013" s="433"/>
      <c r="FV1013" s="433"/>
      <c r="FW1013" s="433"/>
      <c r="FX1013" s="433"/>
      <c r="FY1013" s="433"/>
      <c r="FZ1013" s="433"/>
      <c r="GA1013" s="433"/>
      <c r="GB1013" s="433"/>
      <c r="GC1013" s="433"/>
      <c r="GD1013" s="433"/>
      <c r="GE1013" s="433"/>
      <c r="GF1013" s="433"/>
      <c r="GG1013" s="255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436"/>
      <c r="HJ1013" s="65"/>
      <c r="HK1013" s="436"/>
      <c r="HL1013" s="37"/>
      <c r="HM1013" s="65"/>
      <c r="HN1013" s="436"/>
      <c r="HO1013" s="120"/>
      <c r="HP1013" s="3"/>
      <c r="HQ1013" s="436"/>
      <c r="HR1013" s="8"/>
      <c r="HS1013" s="31"/>
      <c r="HT1013" s="3"/>
      <c r="HU1013" s="3"/>
      <c r="HV1013" s="3"/>
      <c r="HX1013" s="432"/>
      <c r="HY1013" s="27"/>
      <c r="HZ1013" s="27"/>
      <c r="IA1013" s="27"/>
      <c r="IB1013" s="27"/>
      <c r="IC1013" s="27"/>
      <c r="ID1013" s="27"/>
      <c r="IE1013" s="27"/>
      <c r="IF1013" s="27"/>
      <c r="IG1013" s="432"/>
      <c r="IH1013" s="432"/>
      <c r="II1013" s="432"/>
      <c r="IJ1013" s="432"/>
      <c r="IK1013" s="432"/>
      <c r="IL1013" s="432"/>
      <c r="IM1013" s="432"/>
      <c r="IN1013" s="432"/>
      <c r="IO1013" s="432"/>
      <c r="IP1013" s="432"/>
      <c r="IQ1013" s="432"/>
      <c r="IR1013" s="432"/>
      <c r="IS1013" s="432"/>
      <c r="IT1013" s="432"/>
      <c r="IU1013" s="432"/>
      <c r="IV1013" s="432"/>
      <c r="IW1013" s="432"/>
      <c r="IX1013" s="432"/>
      <c r="IY1013" s="432"/>
      <c r="IZ1013" s="432"/>
      <c r="JA1013" s="432"/>
      <c r="JB1013" s="432"/>
      <c r="JC1013" s="432"/>
      <c r="JD1013" s="432"/>
      <c r="JE1013" s="432"/>
      <c r="JF1013" s="432"/>
      <c r="JG1013" s="432"/>
      <c r="JH1013" s="432"/>
      <c r="JI1013" s="432"/>
      <c r="JJ1013" s="432"/>
      <c r="JK1013" s="432"/>
      <c r="JL1013" s="432"/>
      <c r="JM1013" s="432"/>
      <c r="JN1013" s="432"/>
      <c r="JO1013" s="432"/>
      <c r="JP1013" s="432"/>
      <c r="JQ1013" s="432"/>
      <c r="JR1013" s="432"/>
      <c r="JS1013" s="432"/>
      <c r="JT1013" s="432"/>
      <c r="JU1013" s="432"/>
    </row>
    <row r="1014" spans="1:281" s="40" customFormat="1" ht="15" hidden="1" customHeight="1" x14ac:dyDescent="0.25">
      <c r="A1014" s="432"/>
      <c r="B1014" s="31"/>
      <c r="C1014" s="31"/>
      <c r="D1014" s="3"/>
      <c r="E1014" s="31"/>
      <c r="F1014" s="3"/>
      <c r="G1014" s="122"/>
      <c r="I1014" s="31"/>
      <c r="K1014" s="9"/>
      <c r="M1014" s="3"/>
      <c r="N1014" s="41"/>
      <c r="P1014" s="31"/>
      <c r="Q1014" s="27"/>
      <c r="R1014" s="31"/>
      <c r="T1014" s="21"/>
      <c r="U1014" s="21"/>
      <c r="V1014" s="83"/>
      <c r="W1014" s="83"/>
      <c r="X1014" s="21"/>
      <c r="Y1014" s="83"/>
      <c r="Z1014" s="83"/>
      <c r="AA1014" s="21"/>
      <c r="AB1014" s="83"/>
      <c r="AC1014" s="83"/>
      <c r="AD1014" s="21"/>
      <c r="AE1014" s="83"/>
      <c r="AF1014" s="83"/>
      <c r="AG1014" s="21"/>
      <c r="AH1014" s="83"/>
      <c r="AI1014" s="83"/>
      <c r="AJ1014" s="21"/>
      <c r="AK1014" s="83"/>
      <c r="AL1014" s="83"/>
      <c r="AM1014" s="21"/>
      <c r="AN1014" s="83"/>
      <c r="AO1014" s="83"/>
      <c r="AP1014" s="21"/>
      <c r="AQ1014" s="83"/>
      <c r="AR1014" s="83"/>
      <c r="AS1014" s="21"/>
      <c r="AT1014" s="3"/>
      <c r="AU1014" s="3"/>
      <c r="AV1014" s="31"/>
      <c r="AW1014" s="3"/>
      <c r="AX1014" s="129"/>
      <c r="AY1014" s="90"/>
      <c r="AZ1014" s="6"/>
      <c r="BA1014" s="10"/>
      <c r="BB1014" s="10"/>
      <c r="BC1014" s="6"/>
      <c r="BD1014" s="10"/>
      <c r="BE1014" s="10"/>
      <c r="BF1014" s="122"/>
      <c r="BG1014" s="10"/>
      <c r="BH1014" s="32"/>
      <c r="BI1014" s="129"/>
      <c r="BJ1014" s="10"/>
      <c r="BK1014" s="32"/>
      <c r="BL1014" s="129"/>
      <c r="BM1014" s="10"/>
      <c r="BN1014" s="32"/>
      <c r="BO1014" s="122"/>
      <c r="BP1014" s="133"/>
      <c r="BQ1014" s="12"/>
      <c r="BR1014" s="3"/>
      <c r="BS1014" s="3"/>
      <c r="BU1014" s="122"/>
      <c r="BV1014" s="3"/>
      <c r="BW1014" s="31"/>
      <c r="BX1014" s="122"/>
      <c r="BY1014" s="3"/>
      <c r="CA1014" s="122"/>
      <c r="CB1014" s="3"/>
      <c r="CD1014" s="122"/>
      <c r="CF1014" s="32"/>
      <c r="CH1014" s="255"/>
      <c r="CI1014" s="32"/>
      <c r="CK1014" s="434"/>
      <c r="CM1014" s="122"/>
      <c r="CN1014" s="255"/>
      <c r="CO1014" s="255"/>
      <c r="CP1014" s="255"/>
      <c r="CQ1014" s="739"/>
      <c r="CR1014" s="255"/>
      <c r="CS1014" s="434"/>
      <c r="CT1014" s="255"/>
      <c r="CU1014" s="255"/>
      <c r="CV1014" s="255"/>
      <c r="CW1014" s="10"/>
      <c r="CX1014" s="255"/>
      <c r="CY1014" s="255"/>
      <c r="CZ1014" s="255"/>
      <c r="DA1014" s="255"/>
      <c r="DB1014" s="255"/>
      <c r="DC1014" s="255"/>
      <c r="DD1014" s="255"/>
      <c r="DE1014" s="255"/>
      <c r="DF1014" s="255"/>
      <c r="DG1014" s="255"/>
      <c r="DH1014" s="255"/>
      <c r="DI1014" s="255"/>
      <c r="DJ1014" s="255"/>
      <c r="DK1014" s="255"/>
      <c r="DL1014" s="255"/>
      <c r="DM1014" s="255"/>
      <c r="DN1014" s="255"/>
      <c r="DO1014" s="255"/>
      <c r="DP1014" s="255"/>
      <c r="DQ1014" s="255"/>
      <c r="DR1014" s="255"/>
      <c r="DS1014" s="255"/>
      <c r="DT1014" s="255"/>
      <c r="DU1014" s="255"/>
      <c r="DV1014" s="255"/>
      <c r="DW1014" s="255"/>
      <c r="DX1014" s="255"/>
      <c r="DY1014" s="255"/>
      <c r="DZ1014" s="255"/>
      <c r="EA1014" s="255"/>
      <c r="EB1014" s="255"/>
      <c r="EC1014" s="255"/>
      <c r="ED1014" s="255"/>
      <c r="EE1014" s="255"/>
      <c r="EF1014" s="255"/>
      <c r="EG1014" s="255"/>
      <c r="EH1014" s="255"/>
      <c r="EI1014" s="255"/>
      <c r="EJ1014" s="255"/>
      <c r="EK1014" s="255"/>
      <c r="EL1014" s="255"/>
      <c r="EM1014" s="255"/>
      <c r="EN1014" s="255"/>
      <c r="EO1014" s="255"/>
      <c r="EP1014" s="255"/>
      <c r="EQ1014" s="255"/>
      <c r="ER1014" s="255"/>
      <c r="ES1014" s="255"/>
      <c r="ET1014" s="255"/>
      <c r="EU1014" s="255"/>
      <c r="EV1014" s="255"/>
      <c r="EW1014" s="255"/>
      <c r="EX1014" s="255"/>
      <c r="EY1014" s="255"/>
      <c r="EZ1014" s="255"/>
      <c r="FA1014" s="255"/>
      <c r="FB1014" s="255"/>
      <c r="FC1014" s="255"/>
      <c r="FD1014" s="255"/>
      <c r="FE1014" s="255"/>
      <c r="FF1014" s="255"/>
      <c r="FG1014" s="255"/>
      <c r="FH1014" s="241"/>
      <c r="FI1014" s="436"/>
      <c r="FJ1014" s="668"/>
      <c r="FK1014" s="668"/>
      <c r="FL1014" s="668"/>
      <c r="FM1014" s="668"/>
      <c r="FN1014" s="668"/>
      <c r="FO1014" s="668"/>
      <c r="FP1014" s="668"/>
      <c r="FQ1014" s="668"/>
      <c r="FR1014" s="668"/>
      <c r="FS1014" s="433"/>
      <c r="FT1014" s="433"/>
      <c r="FU1014" s="433"/>
      <c r="FV1014" s="433"/>
      <c r="FW1014" s="433"/>
      <c r="FX1014" s="433"/>
      <c r="FY1014" s="433"/>
      <c r="FZ1014" s="433"/>
      <c r="GA1014" s="433"/>
      <c r="GB1014" s="433"/>
      <c r="GC1014" s="433"/>
      <c r="GD1014" s="433"/>
      <c r="GE1014" s="433"/>
      <c r="GF1014" s="433"/>
      <c r="GG1014" s="25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436"/>
      <c r="HJ1014" s="65"/>
      <c r="HK1014" s="436"/>
      <c r="HL1014" s="37"/>
      <c r="HM1014" s="65"/>
      <c r="HN1014" s="436"/>
      <c r="HO1014" s="120"/>
      <c r="HP1014" s="3"/>
      <c r="HQ1014" s="436"/>
      <c r="HR1014" s="8"/>
      <c r="HS1014" s="31"/>
      <c r="HT1014" s="3"/>
      <c r="HU1014" s="3"/>
      <c r="HV1014" s="3"/>
      <c r="HX1014" s="432"/>
      <c r="HY1014" s="27"/>
      <c r="HZ1014" s="27"/>
      <c r="IA1014" s="27"/>
      <c r="IB1014" s="27"/>
      <c r="IC1014" s="27"/>
      <c r="ID1014" s="27"/>
      <c r="IE1014" s="27"/>
      <c r="IF1014" s="27"/>
      <c r="IG1014" s="432"/>
      <c r="IH1014" s="432"/>
      <c r="II1014" s="432"/>
      <c r="IJ1014" s="432"/>
      <c r="IK1014" s="432"/>
      <c r="IL1014" s="432"/>
      <c r="IM1014" s="432"/>
      <c r="IN1014" s="432"/>
      <c r="IO1014" s="432"/>
      <c r="IP1014" s="432"/>
      <c r="IQ1014" s="432"/>
      <c r="IR1014" s="432"/>
      <c r="IS1014" s="432"/>
      <c r="IT1014" s="432"/>
      <c r="IU1014" s="432"/>
      <c r="IV1014" s="432"/>
      <c r="IW1014" s="432"/>
      <c r="IX1014" s="432"/>
      <c r="IY1014" s="432"/>
      <c r="IZ1014" s="432"/>
      <c r="JA1014" s="432"/>
      <c r="JB1014" s="432"/>
      <c r="JC1014" s="432"/>
      <c r="JD1014" s="432"/>
      <c r="JE1014" s="432"/>
      <c r="JF1014" s="432"/>
      <c r="JG1014" s="432"/>
      <c r="JH1014" s="432"/>
      <c r="JI1014" s="432"/>
      <c r="JJ1014" s="432"/>
      <c r="JK1014" s="432"/>
      <c r="JL1014" s="432"/>
      <c r="JM1014" s="432"/>
      <c r="JN1014" s="432"/>
      <c r="JO1014" s="432"/>
      <c r="JP1014" s="432"/>
      <c r="JQ1014" s="432"/>
      <c r="JR1014" s="432"/>
      <c r="JS1014" s="432"/>
      <c r="JT1014" s="432"/>
      <c r="JU1014" s="432"/>
    </row>
    <row r="1015" spans="1:281" s="40" customFormat="1" ht="15" hidden="1" customHeight="1" x14ac:dyDescent="0.25">
      <c r="A1015" s="432"/>
      <c r="B1015" s="31"/>
      <c r="C1015" s="31"/>
      <c r="D1015" s="3"/>
      <c r="E1015" s="31"/>
      <c r="F1015" s="3"/>
      <c r="G1015" s="122"/>
      <c r="I1015" s="31"/>
      <c r="K1015" s="9"/>
      <c r="M1015" s="3"/>
      <c r="N1015" s="41"/>
      <c r="P1015" s="31"/>
      <c r="Q1015" s="27"/>
      <c r="R1015" s="31"/>
      <c r="T1015" s="21"/>
      <c r="U1015" s="21"/>
      <c r="V1015" s="83"/>
      <c r="W1015" s="83"/>
      <c r="X1015" s="21"/>
      <c r="Y1015" s="83"/>
      <c r="Z1015" s="83"/>
      <c r="AA1015" s="21"/>
      <c r="AB1015" s="83"/>
      <c r="AC1015" s="83"/>
      <c r="AD1015" s="21"/>
      <c r="AE1015" s="83"/>
      <c r="AF1015" s="83"/>
      <c r="AG1015" s="21"/>
      <c r="AH1015" s="83"/>
      <c r="AI1015" s="83"/>
      <c r="AJ1015" s="21"/>
      <c r="AK1015" s="83"/>
      <c r="AL1015" s="83"/>
      <c r="AM1015" s="21"/>
      <c r="AN1015" s="83"/>
      <c r="AO1015" s="83"/>
      <c r="AP1015" s="21"/>
      <c r="AQ1015" s="83"/>
      <c r="AR1015" s="83"/>
      <c r="AS1015" s="21"/>
      <c r="AT1015" s="3"/>
      <c r="AU1015" s="3"/>
      <c r="AV1015" s="31"/>
      <c r="AW1015" s="3"/>
      <c r="AX1015" s="129"/>
      <c r="AY1015" s="90"/>
      <c r="AZ1015" s="6"/>
      <c r="BA1015" s="10"/>
      <c r="BB1015" s="10"/>
      <c r="BC1015" s="6"/>
      <c r="BD1015" s="10"/>
      <c r="BE1015" s="10"/>
      <c r="BF1015" s="122"/>
      <c r="BG1015" s="10"/>
      <c r="BH1015" s="32"/>
      <c r="BI1015" s="129"/>
      <c r="BJ1015" s="10"/>
      <c r="BK1015" s="32"/>
      <c r="BL1015" s="129"/>
      <c r="BM1015" s="10"/>
      <c r="BN1015" s="32"/>
      <c r="BO1015" s="122"/>
      <c r="BP1015" s="133"/>
      <c r="BQ1015" s="12"/>
      <c r="BR1015" s="3"/>
      <c r="BS1015" s="3"/>
      <c r="BU1015" s="122"/>
      <c r="BV1015" s="3"/>
      <c r="BW1015" s="31"/>
      <c r="BX1015" s="122"/>
      <c r="BY1015" s="3"/>
      <c r="CA1015" s="122"/>
      <c r="CB1015" s="3"/>
      <c r="CD1015" s="122"/>
      <c r="CF1015" s="32"/>
      <c r="CH1015" s="255"/>
      <c r="CI1015" s="32"/>
      <c r="CK1015" s="434"/>
      <c r="CM1015" s="122"/>
      <c r="CN1015" s="255"/>
      <c r="CO1015" s="255"/>
      <c r="CP1015" s="255"/>
      <c r="CQ1015" s="739"/>
      <c r="CR1015" s="255"/>
      <c r="CS1015" s="434"/>
      <c r="CT1015" s="255"/>
      <c r="CU1015" s="255"/>
      <c r="CV1015" s="255"/>
      <c r="CW1015" s="10"/>
      <c r="CX1015" s="255"/>
      <c r="CY1015" s="255"/>
      <c r="CZ1015" s="255"/>
      <c r="DA1015" s="255"/>
      <c r="DB1015" s="255"/>
      <c r="DC1015" s="255"/>
      <c r="DD1015" s="255"/>
      <c r="DE1015" s="255"/>
      <c r="DF1015" s="255"/>
      <c r="DG1015" s="255"/>
      <c r="DH1015" s="255"/>
      <c r="DI1015" s="255"/>
      <c r="DJ1015" s="255"/>
      <c r="DK1015" s="255"/>
      <c r="DL1015" s="255"/>
      <c r="DM1015" s="255"/>
      <c r="DN1015" s="255"/>
      <c r="DO1015" s="255"/>
      <c r="DP1015" s="255"/>
      <c r="DQ1015" s="255"/>
      <c r="DR1015" s="255"/>
      <c r="DS1015" s="255"/>
      <c r="DT1015" s="255"/>
      <c r="DU1015" s="255"/>
      <c r="DV1015" s="255"/>
      <c r="DW1015" s="255"/>
      <c r="DX1015" s="255"/>
      <c r="DY1015" s="255"/>
      <c r="DZ1015" s="255"/>
      <c r="EA1015" s="255"/>
      <c r="EB1015" s="255"/>
      <c r="EC1015" s="255"/>
      <c r="ED1015" s="255"/>
      <c r="EE1015" s="255"/>
      <c r="EF1015" s="255"/>
      <c r="EG1015" s="255"/>
      <c r="EH1015" s="255"/>
      <c r="EI1015" s="255"/>
      <c r="EJ1015" s="255"/>
      <c r="EK1015" s="255"/>
      <c r="EL1015" s="255"/>
      <c r="EM1015" s="255"/>
      <c r="EN1015" s="255"/>
      <c r="EO1015" s="255"/>
      <c r="EP1015" s="255"/>
      <c r="EQ1015" s="255"/>
      <c r="ER1015" s="255"/>
      <c r="ES1015" s="255"/>
      <c r="ET1015" s="255"/>
      <c r="EU1015" s="255"/>
      <c r="EV1015" s="255"/>
      <c r="EW1015" s="255"/>
      <c r="EX1015" s="255"/>
      <c r="EY1015" s="255"/>
      <c r="EZ1015" s="255"/>
      <c r="FA1015" s="255"/>
      <c r="FB1015" s="255"/>
      <c r="FC1015" s="255"/>
      <c r="FD1015" s="255"/>
      <c r="FE1015" s="255"/>
      <c r="FF1015" s="255"/>
      <c r="FG1015" s="255"/>
      <c r="FH1015" s="241"/>
      <c r="FI1015" s="436"/>
      <c r="FJ1015" s="668"/>
      <c r="FK1015" s="668"/>
      <c r="FL1015" s="668"/>
      <c r="FM1015" s="668"/>
      <c r="FN1015" s="668"/>
      <c r="FO1015" s="668"/>
      <c r="FP1015" s="668"/>
      <c r="FQ1015" s="668"/>
      <c r="FR1015" s="668"/>
      <c r="FS1015" s="433"/>
      <c r="FT1015" s="433"/>
      <c r="FU1015" s="433"/>
      <c r="FV1015" s="433"/>
      <c r="FW1015" s="433"/>
      <c r="FX1015" s="433"/>
      <c r="FY1015" s="433"/>
      <c r="FZ1015" s="433"/>
      <c r="GA1015" s="433"/>
      <c r="GB1015" s="433"/>
      <c r="GC1015" s="433"/>
      <c r="GD1015" s="433"/>
      <c r="GE1015" s="433"/>
      <c r="GF1015" s="433"/>
      <c r="GG1015" s="255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436"/>
      <c r="HJ1015" s="65"/>
      <c r="HK1015" s="436"/>
      <c r="HL1015" s="37"/>
      <c r="HM1015" s="65"/>
      <c r="HN1015" s="436"/>
      <c r="HO1015" s="120"/>
      <c r="HP1015" s="3"/>
      <c r="HQ1015" s="436"/>
      <c r="HR1015" s="8"/>
      <c r="HS1015" s="31"/>
      <c r="HT1015" s="3"/>
      <c r="HU1015" s="3"/>
      <c r="HV1015" s="3"/>
      <c r="HX1015" s="432"/>
      <c r="HY1015" s="27"/>
      <c r="HZ1015" s="27"/>
      <c r="IA1015" s="27"/>
      <c r="IB1015" s="27"/>
      <c r="IC1015" s="27"/>
      <c r="ID1015" s="27"/>
      <c r="IE1015" s="27"/>
      <c r="IF1015" s="27"/>
      <c r="IG1015" s="432"/>
      <c r="IH1015" s="432"/>
      <c r="II1015" s="432"/>
      <c r="IJ1015" s="432"/>
      <c r="IK1015" s="432"/>
      <c r="IL1015" s="432"/>
      <c r="IM1015" s="432"/>
      <c r="IN1015" s="432"/>
      <c r="IO1015" s="432"/>
      <c r="IP1015" s="432"/>
      <c r="IQ1015" s="432"/>
      <c r="IR1015" s="432"/>
      <c r="IS1015" s="432"/>
      <c r="IT1015" s="432"/>
      <c r="IU1015" s="432"/>
      <c r="IV1015" s="432"/>
      <c r="IW1015" s="432"/>
      <c r="IX1015" s="432"/>
      <c r="IY1015" s="432"/>
      <c r="IZ1015" s="432"/>
      <c r="JA1015" s="432"/>
      <c r="JB1015" s="432"/>
      <c r="JC1015" s="432"/>
      <c r="JD1015" s="432"/>
      <c r="JE1015" s="432"/>
      <c r="JF1015" s="432"/>
      <c r="JG1015" s="432"/>
      <c r="JH1015" s="432"/>
      <c r="JI1015" s="432"/>
      <c r="JJ1015" s="432"/>
      <c r="JK1015" s="432"/>
      <c r="JL1015" s="432"/>
      <c r="JM1015" s="432"/>
      <c r="JN1015" s="432"/>
      <c r="JO1015" s="432"/>
      <c r="JP1015" s="432"/>
      <c r="JQ1015" s="432"/>
      <c r="JR1015" s="432"/>
      <c r="JS1015" s="432"/>
      <c r="JT1015" s="432"/>
      <c r="JU1015" s="432"/>
    </row>
    <row r="1016" spans="1:281" s="40" customFormat="1" ht="15" hidden="1" customHeight="1" x14ac:dyDescent="0.25">
      <c r="A1016" s="432"/>
      <c r="B1016" s="31"/>
      <c r="C1016" s="31"/>
      <c r="D1016" s="3"/>
      <c r="E1016" s="31"/>
      <c r="F1016" s="3"/>
      <c r="G1016" s="122"/>
      <c r="I1016" s="31"/>
      <c r="K1016" s="9"/>
      <c r="M1016" s="3"/>
      <c r="N1016" s="41"/>
      <c r="P1016" s="31"/>
      <c r="Q1016" s="27"/>
      <c r="R1016" s="31"/>
      <c r="T1016" s="21"/>
      <c r="U1016" s="21"/>
      <c r="V1016" s="83"/>
      <c r="W1016" s="83"/>
      <c r="X1016" s="21"/>
      <c r="Y1016" s="83"/>
      <c r="Z1016" s="83"/>
      <c r="AA1016" s="21"/>
      <c r="AB1016" s="83"/>
      <c r="AC1016" s="83"/>
      <c r="AD1016" s="21"/>
      <c r="AE1016" s="83"/>
      <c r="AF1016" s="83"/>
      <c r="AG1016" s="21"/>
      <c r="AH1016" s="83"/>
      <c r="AI1016" s="83"/>
      <c r="AJ1016" s="21"/>
      <c r="AK1016" s="83"/>
      <c r="AL1016" s="83"/>
      <c r="AM1016" s="21"/>
      <c r="AN1016" s="83"/>
      <c r="AO1016" s="83"/>
      <c r="AP1016" s="21"/>
      <c r="AQ1016" s="83"/>
      <c r="AR1016" s="83"/>
      <c r="AS1016" s="21"/>
      <c r="AT1016" s="3"/>
      <c r="AU1016" s="3"/>
      <c r="AV1016" s="31"/>
      <c r="AW1016" s="3"/>
      <c r="AX1016" s="129"/>
      <c r="AY1016" s="90"/>
      <c r="AZ1016" s="6"/>
      <c r="BA1016" s="10"/>
      <c r="BB1016" s="10"/>
      <c r="BC1016" s="6"/>
      <c r="BD1016" s="10"/>
      <c r="BE1016" s="10"/>
      <c r="BF1016" s="122"/>
      <c r="BG1016" s="10"/>
      <c r="BH1016" s="32"/>
      <c r="BI1016" s="129"/>
      <c r="BJ1016" s="10"/>
      <c r="BK1016" s="32"/>
      <c r="BL1016" s="129"/>
      <c r="BM1016" s="10"/>
      <c r="BN1016" s="32"/>
      <c r="BO1016" s="122"/>
      <c r="BP1016" s="133"/>
      <c r="BQ1016" s="12"/>
      <c r="BR1016" s="3"/>
      <c r="BS1016" s="3"/>
      <c r="BU1016" s="122"/>
      <c r="BV1016" s="3"/>
      <c r="BW1016" s="31"/>
      <c r="BX1016" s="122"/>
      <c r="BY1016" s="3"/>
      <c r="CA1016" s="122"/>
      <c r="CB1016" s="3"/>
      <c r="CD1016" s="122"/>
      <c r="CF1016" s="32"/>
      <c r="CH1016" s="255"/>
      <c r="CI1016" s="32"/>
      <c r="CK1016" s="434"/>
      <c r="CM1016" s="122"/>
      <c r="CN1016" s="255"/>
      <c r="CO1016" s="255"/>
      <c r="CP1016" s="255"/>
      <c r="CQ1016" s="739"/>
      <c r="CR1016" s="255"/>
      <c r="CS1016" s="434"/>
      <c r="CT1016" s="255"/>
      <c r="CU1016" s="255"/>
      <c r="CV1016" s="255"/>
      <c r="CW1016" s="10"/>
      <c r="CX1016" s="255"/>
      <c r="CY1016" s="255"/>
      <c r="CZ1016" s="255"/>
      <c r="DA1016" s="255"/>
      <c r="DB1016" s="255"/>
      <c r="DC1016" s="255"/>
      <c r="DD1016" s="255"/>
      <c r="DE1016" s="255"/>
      <c r="DF1016" s="255"/>
      <c r="DG1016" s="255"/>
      <c r="DH1016" s="255"/>
      <c r="DI1016" s="255"/>
      <c r="DJ1016" s="255"/>
      <c r="DK1016" s="255"/>
      <c r="DL1016" s="255"/>
      <c r="DM1016" s="255"/>
      <c r="DN1016" s="255"/>
      <c r="DO1016" s="255"/>
      <c r="DP1016" s="255"/>
      <c r="DQ1016" s="255"/>
      <c r="DR1016" s="255"/>
      <c r="DS1016" s="255"/>
      <c r="DT1016" s="255"/>
      <c r="DU1016" s="255"/>
      <c r="DV1016" s="255"/>
      <c r="DW1016" s="255"/>
      <c r="DX1016" s="255"/>
      <c r="DY1016" s="255"/>
      <c r="DZ1016" s="255"/>
      <c r="EA1016" s="255"/>
      <c r="EB1016" s="255"/>
      <c r="EC1016" s="255"/>
      <c r="ED1016" s="255"/>
      <c r="EE1016" s="255"/>
      <c r="EF1016" s="255"/>
      <c r="EG1016" s="255"/>
      <c r="EH1016" s="255"/>
      <c r="EI1016" s="255"/>
      <c r="EJ1016" s="255"/>
      <c r="EK1016" s="255"/>
      <c r="EL1016" s="255"/>
      <c r="EM1016" s="255"/>
      <c r="EN1016" s="255"/>
      <c r="EO1016" s="255"/>
      <c r="EP1016" s="255"/>
      <c r="EQ1016" s="255"/>
      <c r="ER1016" s="255"/>
      <c r="ES1016" s="255"/>
      <c r="ET1016" s="255"/>
      <c r="EU1016" s="255"/>
      <c r="EV1016" s="255"/>
      <c r="EW1016" s="255"/>
      <c r="EX1016" s="255"/>
      <c r="EY1016" s="255"/>
      <c r="EZ1016" s="255"/>
      <c r="FA1016" s="255"/>
      <c r="FB1016" s="255"/>
      <c r="FC1016" s="255"/>
      <c r="FD1016" s="255"/>
      <c r="FE1016" s="255"/>
      <c r="FF1016" s="255"/>
      <c r="FG1016" s="255"/>
      <c r="FH1016" s="241"/>
      <c r="FI1016" s="436"/>
      <c r="FJ1016" s="668"/>
      <c r="FK1016" s="668"/>
      <c r="FL1016" s="668"/>
      <c r="FM1016" s="668"/>
      <c r="FN1016" s="668"/>
      <c r="FO1016" s="668"/>
      <c r="FP1016" s="668"/>
      <c r="FQ1016" s="668"/>
      <c r="FR1016" s="668"/>
      <c r="FS1016" s="433"/>
      <c r="FT1016" s="433"/>
      <c r="FU1016" s="433"/>
      <c r="FV1016" s="433"/>
      <c r="FW1016" s="433"/>
      <c r="FX1016" s="433"/>
      <c r="FY1016" s="433"/>
      <c r="FZ1016" s="433"/>
      <c r="GA1016" s="433"/>
      <c r="GB1016" s="433"/>
      <c r="GC1016" s="433"/>
      <c r="GD1016" s="433"/>
      <c r="GE1016" s="433"/>
      <c r="GF1016" s="433"/>
      <c r="GG1016" s="255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436"/>
      <c r="HJ1016" s="65"/>
      <c r="HK1016" s="436"/>
      <c r="HL1016" s="37"/>
      <c r="HM1016" s="65"/>
      <c r="HN1016" s="436"/>
      <c r="HO1016" s="120"/>
      <c r="HP1016" s="3"/>
      <c r="HQ1016" s="436"/>
      <c r="HR1016" s="8"/>
      <c r="HS1016" s="31"/>
      <c r="HT1016" s="3"/>
      <c r="HU1016" s="3"/>
      <c r="HV1016" s="3"/>
      <c r="HX1016" s="432"/>
      <c r="HY1016" s="27"/>
      <c r="HZ1016" s="27"/>
      <c r="IA1016" s="27"/>
      <c r="IB1016" s="27"/>
      <c r="IC1016" s="27"/>
      <c r="ID1016" s="27"/>
      <c r="IE1016" s="27"/>
      <c r="IF1016" s="27"/>
      <c r="IG1016" s="432"/>
      <c r="IH1016" s="432"/>
      <c r="II1016" s="432"/>
      <c r="IJ1016" s="432"/>
      <c r="IK1016" s="432"/>
      <c r="IL1016" s="432"/>
      <c r="IM1016" s="432"/>
      <c r="IN1016" s="432"/>
      <c r="IO1016" s="432"/>
      <c r="IP1016" s="432"/>
      <c r="IQ1016" s="432"/>
      <c r="IR1016" s="432"/>
      <c r="IS1016" s="432"/>
      <c r="IT1016" s="432"/>
      <c r="IU1016" s="432"/>
      <c r="IV1016" s="432"/>
      <c r="IW1016" s="432"/>
      <c r="IX1016" s="432"/>
      <c r="IY1016" s="432"/>
      <c r="IZ1016" s="432"/>
      <c r="JA1016" s="432"/>
      <c r="JB1016" s="432"/>
      <c r="JC1016" s="432"/>
      <c r="JD1016" s="432"/>
      <c r="JE1016" s="432"/>
      <c r="JF1016" s="432"/>
      <c r="JG1016" s="432"/>
      <c r="JH1016" s="432"/>
      <c r="JI1016" s="432"/>
      <c r="JJ1016" s="432"/>
      <c r="JK1016" s="432"/>
      <c r="JL1016" s="432"/>
      <c r="JM1016" s="432"/>
      <c r="JN1016" s="432"/>
      <c r="JO1016" s="432"/>
      <c r="JP1016" s="432"/>
      <c r="JQ1016" s="432"/>
      <c r="JR1016" s="432"/>
      <c r="JS1016" s="432"/>
      <c r="JT1016" s="432"/>
      <c r="JU1016" s="432"/>
    </row>
    <row r="1017" spans="1:281" s="40" customFormat="1" ht="15" hidden="1" customHeight="1" x14ac:dyDescent="0.25">
      <c r="A1017" s="432"/>
      <c r="B1017" s="31"/>
      <c r="C1017" s="31"/>
      <c r="D1017" s="3"/>
      <c r="E1017" s="31"/>
      <c r="F1017" s="3"/>
      <c r="G1017" s="122"/>
      <c r="I1017" s="31"/>
      <c r="K1017" s="9"/>
      <c r="M1017" s="3"/>
      <c r="N1017" s="41"/>
      <c r="P1017" s="31"/>
      <c r="Q1017" s="27"/>
      <c r="R1017" s="31"/>
      <c r="T1017" s="21"/>
      <c r="U1017" s="21"/>
      <c r="V1017" s="83"/>
      <c r="W1017" s="83"/>
      <c r="X1017" s="21"/>
      <c r="Y1017" s="83"/>
      <c r="Z1017" s="83"/>
      <c r="AA1017" s="21"/>
      <c r="AB1017" s="83"/>
      <c r="AC1017" s="83"/>
      <c r="AD1017" s="21"/>
      <c r="AE1017" s="83"/>
      <c r="AF1017" s="83"/>
      <c r="AG1017" s="21"/>
      <c r="AH1017" s="83"/>
      <c r="AI1017" s="83"/>
      <c r="AJ1017" s="21"/>
      <c r="AK1017" s="83"/>
      <c r="AL1017" s="83"/>
      <c r="AM1017" s="21"/>
      <c r="AN1017" s="83"/>
      <c r="AO1017" s="83"/>
      <c r="AP1017" s="21"/>
      <c r="AQ1017" s="83"/>
      <c r="AR1017" s="83"/>
      <c r="AS1017" s="21"/>
      <c r="AT1017" s="3"/>
      <c r="AU1017" s="3"/>
      <c r="AV1017" s="31"/>
      <c r="AW1017" s="3"/>
      <c r="AX1017" s="129"/>
      <c r="AY1017" s="90"/>
      <c r="AZ1017" s="6"/>
      <c r="BA1017" s="10"/>
      <c r="BB1017" s="10"/>
      <c r="BC1017" s="6"/>
      <c r="BD1017" s="10"/>
      <c r="BE1017" s="10"/>
      <c r="BF1017" s="122"/>
      <c r="BG1017" s="10"/>
      <c r="BH1017" s="32"/>
      <c r="BI1017" s="129"/>
      <c r="BJ1017" s="10"/>
      <c r="BK1017" s="32"/>
      <c r="BL1017" s="129"/>
      <c r="BM1017" s="10"/>
      <c r="BN1017" s="32"/>
      <c r="BO1017" s="122"/>
      <c r="BP1017" s="133"/>
      <c r="BQ1017" s="12"/>
      <c r="BR1017" s="3"/>
      <c r="BS1017" s="3"/>
      <c r="BU1017" s="122"/>
      <c r="BV1017" s="3"/>
      <c r="BW1017" s="31"/>
      <c r="BX1017" s="122"/>
      <c r="BY1017" s="3"/>
      <c r="CA1017" s="122"/>
      <c r="CB1017" s="3"/>
      <c r="CD1017" s="122"/>
      <c r="CF1017" s="32"/>
      <c r="CH1017" s="255"/>
      <c r="CI1017" s="32"/>
      <c r="CK1017" s="434"/>
      <c r="CM1017" s="122"/>
      <c r="CN1017" s="255"/>
      <c r="CO1017" s="255"/>
      <c r="CP1017" s="255"/>
      <c r="CQ1017" s="739"/>
      <c r="CR1017" s="255"/>
      <c r="CS1017" s="434"/>
      <c r="CT1017" s="255"/>
      <c r="CU1017" s="255"/>
      <c r="CV1017" s="255"/>
      <c r="CW1017" s="10"/>
      <c r="CX1017" s="255"/>
      <c r="CY1017" s="255"/>
      <c r="CZ1017" s="255"/>
      <c r="DA1017" s="255"/>
      <c r="DB1017" s="255"/>
      <c r="DC1017" s="255"/>
      <c r="DD1017" s="255"/>
      <c r="DE1017" s="255"/>
      <c r="DF1017" s="255"/>
      <c r="DG1017" s="255"/>
      <c r="DH1017" s="255"/>
      <c r="DI1017" s="255"/>
      <c r="DJ1017" s="255"/>
      <c r="DK1017" s="255"/>
      <c r="DL1017" s="255"/>
      <c r="DM1017" s="255"/>
      <c r="DN1017" s="255"/>
      <c r="DO1017" s="255"/>
      <c r="DP1017" s="255"/>
      <c r="DQ1017" s="255"/>
      <c r="DR1017" s="255"/>
      <c r="DS1017" s="255"/>
      <c r="DT1017" s="255"/>
      <c r="DU1017" s="255"/>
      <c r="DV1017" s="255"/>
      <c r="DW1017" s="255"/>
      <c r="DX1017" s="255"/>
      <c r="DY1017" s="255"/>
      <c r="DZ1017" s="255"/>
      <c r="EA1017" s="255"/>
      <c r="EB1017" s="255"/>
      <c r="EC1017" s="255"/>
      <c r="ED1017" s="255"/>
      <c r="EE1017" s="255"/>
      <c r="EF1017" s="255"/>
      <c r="EG1017" s="255"/>
      <c r="EH1017" s="255"/>
      <c r="EI1017" s="255"/>
      <c r="EJ1017" s="255"/>
      <c r="EK1017" s="255"/>
      <c r="EL1017" s="255"/>
      <c r="EM1017" s="255"/>
      <c r="EN1017" s="255"/>
      <c r="EO1017" s="255"/>
      <c r="EP1017" s="255"/>
      <c r="EQ1017" s="255"/>
      <c r="ER1017" s="255"/>
      <c r="ES1017" s="255"/>
      <c r="ET1017" s="255"/>
      <c r="EU1017" s="255"/>
      <c r="EV1017" s="255"/>
      <c r="EW1017" s="255"/>
      <c r="EX1017" s="255"/>
      <c r="EY1017" s="255"/>
      <c r="EZ1017" s="255"/>
      <c r="FA1017" s="255"/>
      <c r="FB1017" s="255"/>
      <c r="FC1017" s="255"/>
      <c r="FD1017" s="255"/>
      <c r="FE1017" s="255"/>
      <c r="FF1017" s="255"/>
      <c r="FG1017" s="255"/>
      <c r="FH1017" s="241"/>
      <c r="FI1017" s="436"/>
      <c r="FJ1017" s="668"/>
      <c r="FK1017" s="668"/>
      <c r="FL1017" s="668"/>
      <c r="FM1017" s="668"/>
      <c r="FN1017" s="668"/>
      <c r="FO1017" s="668"/>
      <c r="FP1017" s="668"/>
      <c r="FQ1017" s="668"/>
      <c r="FR1017" s="668"/>
      <c r="FS1017" s="433"/>
      <c r="FT1017" s="433"/>
      <c r="FU1017" s="433"/>
      <c r="FV1017" s="433"/>
      <c r="FW1017" s="433"/>
      <c r="FX1017" s="433"/>
      <c r="FY1017" s="433"/>
      <c r="FZ1017" s="433"/>
      <c r="GA1017" s="433"/>
      <c r="GB1017" s="433"/>
      <c r="GC1017" s="433"/>
      <c r="GD1017" s="433"/>
      <c r="GE1017" s="433"/>
      <c r="GF1017" s="433"/>
      <c r="GG1017" s="255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436"/>
      <c r="HJ1017" s="65"/>
      <c r="HK1017" s="436"/>
      <c r="HL1017" s="37"/>
      <c r="HM1017" s="65"/>
      <c r="HN1017" s="436"/>
      <c r="HO1017" s="120"/>
      <c r="HP1017" s="3"/>
      <c r="HQ1017" s="436"/>
      <c r="HR1017" s="8"/>
      <c r="HS1017" s="31"/>
      <c r="HT1017" s="3"/>
      <c r="HU1017" s="3"/>
      <c r="HV1017" s="3"/>
      <c r="HX1017" s="432"/>
      <c r="HY1017" s="27"/>
      <c r="HZ1017" s="27"/>
      <c r="IA1017" s="27"/>
      <c r="IB1017" s="27"/>
      <c r="IC1017" s="27"/>
      <c r="ID1017" s="27"/>
      <c r="IE1017" s="27"/>
      <c r="IF1017" s="27"/>
      <c r="IG1017" s="432"/>
      <c r="IH1017" s="432"/>
      <c r="II1017" s="432"/>
      <c r="IJ1017" s="432"/>
      <c r="IK1017" s="432"/>
      <c r="IL1017" s="432"/>
      <c r="IM1017" s="432"/>
      <c r="IN1017" s="432"/>
      <c r="IO1017" s="432"/>
      <c r="IP1017" s="432"/>
      <c r="IQ1017" s="432"/>
      <c r="IR1017" s="432"/>
      <c r="IS1017" s="432"/>
      <c r="IT1017" s="432"/>
      <c r="IU1017" s="432"/>
      <c r="IV1017" s="432"/>
      <c r="IW1017" s="432"/>
      <c r="IX1017" s="432"/>
      <c r="IY1017" s="432"/>
      <c r="IZ1017" s="432"/>
      <c r="JA1017" s="432"/>
      <c r="JB1017" s="432"/>
      <c r="JC1017" s="432"/>
      <c r="JD1017" s="432"/>
      <c r="JE1017" s="432"/>
      <c r="JF1017" s="432"/>
      <c r="JG1017" s="432"/>
      <c r="JH1017" s="432"/>
      <c r="JI1017" s="432"/>
      <c r="JJ1017" s="432"/>
      <c r="JK1017" s="432"/>
      <c r="JL1017" s="432"/>
      <c r="JM1017" s="432"/>
      <c r="JN1017" s="432"/>
      <c r="JO1017" s="432"/>
      <c r="JP1017" s="432"/>
      <c r="JQ1017" s="432"/>
      <c r="JR1017" s="432"/>
      <c r="JS1017" s="432"/>
      <c r="JT1017" s="432"/>
      <c r="JU1017" s="432"/>
    </row>
    <row r="1018" spans="1:281" s="40" customFormat="1" ht="15" hidden="1" customHeight="1" x14ac:dyDescent="0.25">
      <c r="A1018" s="432"/>
      <c r="B1018" s="31"/>
      <c r="C1018" s="31"/>
      <c r="D1018" s="3"/>
      <c r="E1018" s="31"/>
      <c r="F1018" s="3"/>
      <c r="G1018" s="122"/>
      <c r="I1018" s="31"/>
      <c r="K1018" s="9"/>
      <c r="M1018" s="3"/>
      <c r="N1018" s="41"/>
      <c r="P1018" s="31"/>
      <c r="Q1018" s="27"/>
      <c r="R1018" s="31"/>
      <c r="T1018" s="21"/>
      <c r="U1018" s="21"/>
      <c r="V1018" s="83"/>
      <c r="W1018" s="83"/>
      <c r="X1018" s="21"/>
      <c r="Y1018" s="83"/>
      <c r="Z1018" s="83"/>
      <c r="AA1018" s="21"/>
      <c r="AB1018" s="83"/>
      <c r="AC1018" s="83"/>
      <c r="AD1018" s="21"/>
      <c r="AE1018" s="83"/>
      <c r="AF1018" s="83"/>
      <c r="AG1018" s="21"/>
      <c r="AH1018" s="83"/>
      <c r="AI1018" s="83"/>
      <c r="AJ1018" s="21"/>
      <c r="AK1018" s="83"/>
      <c r="AL1018" s="83"/>
      <c r="AM1018" s="21"/>
      <c r="AN1018" s="83"/>
      <c r="AO1018" s="83"/>
      <c r="AP1018" s="21"/>
      <c r="AQ1018" s="83"/>
      <c r="AR1018" s="83"/>
      <c r="AS1018" s="21"/>
      <c r="AT1018" s="3"/>
      <c r="AU1018" s="3"/>
      <c r="AV1018" s="31"/>
      <c r="AW1018" s="3"/>
      <c r="AX1018" s="129"/>
      <c r="AY1018" s="90"/>
      <c r="AZ1018" s="6"/>
      <c r="BA1018" s="10"/>
      <c r="BB1018" s="10"/>
      <c r="BC1018" s="6"/>
      <c r="BD1018" s="10"/>
      <c r="BE1018" s="10"/>
      <c r="BF1018" s="122"/>
      <c r="BG1018" s="10"/>
      <c r="BH1018" s="32"/>
      <c r="BI1018" s="129"/>
      <c r="BJ1018" s="10"/>
      <c r="BK1018" s="32"/>
      <c r="BL1018" s="129"/>
      <c r="BM1018" s="10"/>
      <c r="BN1018" s="32"/>
      <c r="BO1018" s="122"/>
      <c r="BP1018" s="133"/>
      <c r="BQ1018" s="12"/>
      <c r="BR1018" s="3"/>
      <c r="BS1018" s="3"/>
      <c r="BU1018" s="122"/>
      <c r="BV1018" s="3"/>
      <c r="BW1018" s="31"/>
      <c r="BX1018" s="122"/>
      <c r="BY1018" s="3"/>
      <c r="CA1018" s="122"/>
      <c r="CB1018" s="3"/>
      <c r="CD1018" s="122"/>
      <c r="CF1018" s="32"/>
      <c r="CH1018" s="255"/>
      <c r="CI1018" s="32"/>
      <c r="CK1018" s="434"/>
      <c r="CM1018" s="122"/>
      <c r="CN1018" s="255"/>
      <c r="CO1018" s="255"/>
      <c r="CP1018" s="255"/>
      <c r="CQ1018" s="739"/>
      <c r="CR1018" s="255"/>
      <c r="CS1018" s="434"/>
      <c r="CT1018" s="255"/>
      <c r="CU1018" s="255"/>
      <c r="CV1018" s="255"/>
      <c r="CW1018" s="10"/>
      <c r="CX1018" s="255"/>
      <c r="CY1018" s="255"/>
      <c r="CZ1018" s="255"/>
      <c r="DA1018" s="255"/>
      <c r="DB1018" s="255"/>
      <c r="DC1018" s="255"/>
      <c r="DD1018" s="255"/>
      <c r="DE1018" s="255"/>
      <c r="DF1018" s="255"/>
      <c r="DG1018" s="255"/>
      <c r="DH1018" s="255"/>
      <c r="DI1018" s="255"/>
      <c r="DJ1018" s="255"/>
      <c r="DK1018" s="255"/>
      <c r="DL1018" s="255"/>
      <c r="DM1018" s="255"/>
      <c r="DN1018" s="255"/>
      <c r="DO1018" s="255"/>
      <c r="DP1018" s="255"/>
      <c r="DQ1018" s="255"/>
      <c r="DR1018" s="255"/>
      <c r="DS1018" s="255"/>
      <c r="DT1018" s="255"/>
      <c r="DU1018" s="255"/>
      <c r="DV1018" s="255"/>
      <c r="DW1018" s="255"/>
      <c r="DX1018" s="255"/>
      <c r="DY1018" s="255"/>
      <c r="DZ1018" s="255"/>
      <c r="EA1018" s="255"/>
      <c r="EB1018" s="255"/>
      <c r="EC1018" s="255"/>
      <c r="ED1018" s="255"/>
      <c r="EE1018" s="255"/>
      <c r="EF1018" s="255"/>
      <c r="EG1018" s="255"/>
      <c r="EH1018" s="255"/>
      <c r="EI1018" s="255"/>
      <c r="EJ1018" s="255"/>
      <c r="EK1018" s="255"/>
      <c r="EL1018" s="255"/>
      <c r="EM1018" s="255"/>
      <c r="EN1018" s="255"/>
      <c r="EO1018" s="255"/>
      <c r="EP1018" s="255"/>
      <c r="EQ1018" s="255"/>
      <c r="ER1018" s="255"/>
      <c r="ES1018" s="255"/>
      <c r="ET1018" s="255"/>
      <c r="EU1018" s="255"/>
      <c r="EV1018" s="255"/>
      <c r="EW1018" s="255"/>
      <c r="EX1018" s="255"/>
      <c r="EY1018" s="255"/>
      <c r="EZ1018" s="255"/>
      <c r="FA1018" s="255"/>
      <c r="FB1018" s="255"/>
      <c r="FC1018" s="255"/>
      <c r="FD1018" s="255"/>
      <c r="FE1018" s="255"/>
      <c r="FF1018" s="255"/>
      <c r="FG1018" s="255"/>
      <c r="FH1018" s="241"/>
      <c r="FI1018" s="436"/>
      <c r="FJ1018" s="668"/>
      <c r="FK1018" s="668"/>
      <c r="FL1018" s="668"/>
      <c r="FM1018" s="668"/>
      <c r="FN1018" s="668"/>
      <c r="FO1018" s="668"/>
      <c r="FP1018" s="668"/>
      <c r="FQ1018" s="668"/>
      <c r="FR1018" s="668"/>
      <c r="FS1018" s="433"/>
      <c r="FT1018" s="433"/>
      <c r="FU1018" s="433"/>
      <c r="FV1018" s="433"/>
      <c r="FW1018" s="433"/>
      <c r="FX1018" s="433"/>
      <c r="FY1018" s="433"/>
      <c r="FZ1018" s="433"/>
      <c r="GA1018" s="433"/>
      <c r="GB1018" s="433"/>
      <c r="GC1018" s="433"/>
      <c r="GD1018" s="433"/>
      <c r="GE1018" s="433"/>
      <c r="GF1018" s="433"/>
      <c r="GG1018" s="255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436"/>
      <c r="HJ1018" s="65"/>
      <c r="HK1018" s="436"/>
      <c r="HL1018" s="37"/>
      <c r="HM1018" s="65"/>
      <c r="HN1018" s="436"/>
      <c r="HO1018" s="120"/>
      <c r="HP1018" s="3"/>
      <c r="HQ1018" s="436"/>
      <c r="HR1018" s="8"/>
      <c r="HS1018" s="31"/>
      <c r="HT1018" s="3"/>
      <c r="HU1018" s="3"/>
      <c r="HV1018" s="3"/>
      <c r="HX1018" s="432"/>
      <c r="HY1018" s="27"/>
      <c r="HZ1018" s="27"/>
      <c r="IA1018" s="27"/>
      <c r="IB1018" s="27"/>
      <c r="IC1018" s="27"/>
      <c r="ID1018" s="27"/>
      <c r="IE1018" s="27"/>
      <c r="IF1018" s="27"/>
      <c r="IG1018" s="432"/>
      <c r="IH1018" s="432"/>
      <c r="II1018" s="432"/>
      <c r="IJ1018" s="432"/>
      <c r="IK1018" s="432"/>
      <c r="IL1018" s="432"/>
      <c r="IM1018" s="432"/>
      <c r="IN1018" s="432"/>
      <c r="IO1018" s="432"/>
      <c r="IP1018" s="432"/>
      <c r="IQ1018" s="432"/>
      <c r="IR1018" s="432"/>
      <c r="IS1018" s="432"/>
      <c r="IT1018" s="432"/>
      <c r="IU1018" s="432"/>
      <c r="IV1018" s="432"/>
      <c r="IW1018" s="432"/>
      <c r="IX1018" s="432"/>
      <c r="IY1018" s="432"/>
      <c r="IZ1018" s="432"/>
      <c r="JA1018" s="432"/>
      <c r="JB1018" s="432"/>
      <c r="JC1018" s="432"/>
      <c r="JD1018" s="432"/>
      <c r="JE1018" s="432"/>
      <c r="JF1018" s="432"/>
      <c r="JG1018" s="432"/>
      <c r="JH1018" s="432"/>
      <c r="JI1018" s="432"/>
      <c r="JJ1018" s="432"/>
      <c r="JK1018" s="432"/>
      <c r="JL1018" s="432"/>
      <c r="JM1018" s="432"/>
      <c r="JN1018" s="432"/>
      <c r="JO1018" s="432"/>
      <c r="JP1018" s="432"/>
      <c r="JQ1018" s="432"/>
      <c r="JR1018" s="432"/>
      <c r="JS1018" s="432"/>
      <c r="JT1018" s="432"/>
      <c r="JU1018" s="432"/>
    </row>
    <row r="1019" spans="1:281" s="40" customFormat="1" ht="15" hidden="1" customHeight="1" x14ac:dyDescent="0.25">
      <c r="A1019" s="432"/>
      <c r="B1019" s="31"/>
      <c r="C1019" s="31"/>
      <c r="D1019" s="3"/>
      <c r="E1019" s="31"/>
      <c r="F1019" s="3"/>
      <c r="G1019" s="122"/>
      <c r="I1019" s="31"/>
      <c r="K1019" s="9"/>
      <c r="M1019" s="3"/>
      <c r="N1019" s="41"/>
      <c r="P1019" s="31"/>
      <c r="Q1019" s="27"/>
      <c r="R1019" s="31"/>
      <c r="T1019" s="21"/>
      <c r="U1019" s="21"/>
      <c r="V1019" s="83"/>
      <c r="W1019" s="83"/>
      <c r="X1019" s="21"/>
      <c r="Y1019" s="83"/>
      <c r="Z1019" s="83"/>
      <c r="AA1019" s="21"/>
      <c r="AB1019" s="83"/>
      <c r="AC1019" s="83"/>
      <c r="AD1019" s="21"/>
      <c r="AE1019" s="83"/>
      <c r="AF1019" s="83"/>
      <c r="AG1019" s="21"/>
      <c r="AH1019" s="83"/>
      <c r="AI1019" s="83"/>
      <c r="AJ1019" s="21"/>
      <c r="AK1019" s="83"/>
      <c r="AL1019" s="83"/>
      <c r="AM1019" s="21"/>
      <c r="AN1019" s="83"/>
      <c r="AO1019" s="83"/>
      <c r="AP1019" s="21"/>
      <c r="AQ1019" s="83"/>
      <c r="AR1019" s="83"/>
      <c r="AS1019" s="21"/>
      <c r="AT1019" s="3"/>
      <c r="AU1019" s="3"/>
      <c r="AV1019" s="31"/>
      <c r="AW1019" s="3"/>
      <c r="AX1019" s="129"/>
      <c r="AY1019" s="90"/>
      <c r="AZ1019" s="6"/>
      <c r="BA1019" s="10"/>
      <c r="BB1019" s="10"/>
      <c r="BC1019" s="6"/>
      <c r="BD1019" s="10"/>
      <c r="BE1019" s="10"/>
      <c r="BF1019" s="122"/>
      <c r="BG1019" s="10"/>
      <c r="BH1019" s="32"/>
      <c r="BI1019" s="129"/>
      <c r="BJ1019" s="10"/>
      <c r="BK1019" s="32"/>
      <c r="BL1019" s="129"/>
      <c r="BM1019" s="10"/>
      <c r="BN1019" s="32"/>
      <c r="BO1019" s="122"/>
      <c r="BP1019" s="133"/>
      <c r="BQ1019" s="12"/>
      <c r="BR1019" s="3"/>
      <c r="BS1019" s="3"/>
      <c r="BU1019" s="122"/>
      <c r="BV1019" s="3"/>
      <c r="BW1019" s="31"/>
      <c r="BX1019" s="122"/>
      <c r="BY1019" s="3"/>
      <c r="CA1019" s="122"/>
      <c r="CB1019" s="3"/>
      <c r="CD1019" s="122"/>
      <c r="CF1019" s="32"/>
      <c r="CH1019" s="255"/>
      <c r="CI1019" s="32"/>
      <c r="CK1019" s="434"/>
      <c r="CM1019" s="122"/>
      <c r="CN1019" s="255"/>
      <c r="CO1019" s="255"/>
      <c r="CP1019" s="255"/>
      <c r="CQ1019" s="739"/>
      <c r="CR1019" s="255"/>
      <c r="CS1019" s="434"/>
      <c r="CT1019" s="255"/>
      <c r="CU1019" s="255"/>
      <c r="CV1019" s="255"/>
      <c r="CW1019" s="10"/>
      <c r="CX1019" s="255"/>
      <c r="CY1019" s="255"/>
      <c r="CZ1019" s="255"/>
      <c r="DA1019" s="255"/>
      <c r="DB1019" s="255"/>
      <c r="DC1019" s="255"/>
      <c r="DD1019" s="255"/>
      <c r="DE1019" s="255"/>
      <c r="DF1019" s="255"/>
      <c r="DG1019" s="255"/>
      <c r="DH1019" s="255"/>
      <c r="DI1019" s="255"/>
      <c r="DJ1019" s="255"/>
      <c r="DK1019" s="255"/>
      <c r="DL1019" s="255"/>
      <c r="DM1019" s="255"/>
      <c r="DN1019" s="255"/>
      <c r="DO1019" s="255"/>
      <c r="DP1019" s="255"/>
      <c r="DQ1019" s="255"/>
      <c r="DR1019" s="255"/>
      <c r="DS1019" s="255"/>
      <c r="DT1019" s="255"/>
      <c r="DU1019" s="255"/>
      <c r="DV1019" s="255"/>
      <c r="DW1019" s="255"/>
      <c r="DX1019" s="255"/>
      <c r="DY1019" s="255"/>
      <c r="DZ1019" s="255"/>
      <c r="EA1019" s="255"/>
      <c r="EB1019" s="255"/>
      <c r="EC1019" s="255"/>
      <c r="ED1019" s="255"/>
      <c r="EE1019" s="255"/>
      <c r="EF1019" s="255"/>
      <c r="EG1019" s="255"/>
      <c r="EH1019" s="255"/>
      <c r="EI1019" s="255"/>
      <c r="EJ1019" s="255"/>
      <c r="EK1019" s="255"/>
      <c r="EL1019" s="255"/>
      <c r="EM1019" s="255"/>
      <c r="EN1019" s="255"/>
      <c r="EO1019" s="255"/>
      <c r="EP1019" s="255"/>
      <c r="EQ1019" s="255"/>
      <c r="ER1019" s="255"/>
      <c r="ES1019" s="255"/>
      <c r="ET1019" s="255"/>
      <c r="EU1019" s="255"/>
      <c r="EV1019" s="255"/>
      <c r="EW1019" s="255"/>
      <c r="EX1019" s="255"/>
      <c r="EY1019" s="255"/>
      <c r="EZ1019" s="255"/>
      <c r="FA1019" s="255"/>
      <c r="FB1019" s="255"/>
      <c r="FC1019" s="255"/>
      <c r="FD1019" s="255"/>
      <c r="FE1019" s="255"/>
      <c r="FF1019" s="255"/>
      <c r="FG1019" s="255"/>
      <c r="FH1019" s="241"/>
      <c r="FI1019" s="436"/>
      <c r="FJ1019" s="668"/>
      <c r="FK1019" s="668"/>
      <c r="FL1019" s="668"/>
      <c r="FM1019" s="668"/>
      <c r="FN1019" s="668"/>
      <c r="FO1019" s="668"/>
      <c r="FP1019" s="668"/>
      <c r="FQ1019" s="668"/>
      <c r="FR1019" s="668"/>
      <c r="FS1019" s="433"/>
      <c r="FT1019" s="433"/>
      <c r="FU1019" s="433"/>
      <c r="FV1019" s="433"/>
      <c r="FW1019" s="433"/>
      <c r="FX1019" s="433"/>
      <c r="FY1019" s="433"/>
      <c r="FZ1019" s="433"/>
      <c r="GA1019" s="433"/>
      <c r="GB1019" s="433"/>
      <c r="GC1019" s="433"/>
      <c r="GD1019" s="433"/>
      <c r="GE1019" s="433"/>
      <c r="GF1019" s="433"/>
      <c r="GG1019" s="255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436"/>
      <c r="HJ1019" s="65"/>
      <c r="HK1019" s="436"/>
      <c r="HL1019" s="37"/>
      <c r="HM1019" s="65"/>
      <c r="HN1019" s="436"/>
      <c r="HO1019" s="120"/>
      <c r="HP1019" s="3"/>
      <c r="HQ1019" s="436"/>
      <c r="HR1019" s="8"/>
      <c r="HS1019" s="31"/>
      <c r="HT1019" s="3"/>
      <c r="HU1019" s="3"/>
      <c r="HV1019" s="3"/>
      <c r="HX1019" s="432"/>
      <c r="HY1019" s="27"/>
      <c r="HZ1019" s="27"/>
      <c r="IA1019" s="27"/>
      <c r="IB1019" s="27"/>
      <c r="IC1019" s="27"/>
      <c r="ID1019" s="27"/>
      <c r="IE1019" s="27"/>
      <c r="IF1019" s="27"/>
      <c r="IG1019" s="432"/>
      <c r="IH1019" s="432"/>
      <c r="II1019" s="432"/>
      <c r="IJ1019" s="432"/>
      <c r="IK1019" s="432"/>
      <c r="IL1019" s="432"/>
      <c r="IM1019" s="432"/>
      <c r="IN1019" s="432"/>
      <c r="IO1019" s="432"/>
      <c r="IP1019" s="432"/>
      <c r="IQ1019" s="432"/>
      <c r="IR1019" s="432"/>
      <c r="IS1019" s="432"/>
      <c r="IT1019" s="432"/>
      <c r="IU1019" s="432"/>
      <c r="IV1019" s="432"/>
      <c r="IW1019" s="432"/>
      <c r="IX1019" s="432"/>
      <c r="IY1019" s="432"/>
      <c r="IZ1019" s="432"/>
      <c r="JA1019" s="432"/>
      <c r="JB1019" s="432"/>
      <c r="JC1019" s="432"/>
      <c r="JD1019" s="432"/>
      <c r="JE1019" s="432"/>
      <c r="JF1019" s="432"/>
      <c r="JG1019" s="432"/>
      <c r="JH1019" s="432"/>
      <c r="JI1019" s="432"/>
      <c r="JJ1019" s="432"/>
      <c r="JK1019" s="432"/>
      <c r="JL1019" s="432"/>
      <c r="JM1019" s="432"/>
      <c r="JN1019" s="432"/>
      <c r="JO1019" s="432"/>
      <c r="JP1019" s="432"/>
      <c r="JQ1019" s="432"/>
      <c r="JR1019" s="432"/>
      <c r="JS1019" s="432"/>
      <c r="JT1019" s="432"/>
      <c r="JU1019" s="432"/>
    </row>
    <row r="1020" spans="1:281" s="40" customFormat="1" ht="15" hidden="1" customHeight="1" x14ac:dyDescent="0.25">
      <c r="A1020" s="432"/>
      <c r="B1020" s="31"/>
      <c r="C1020" s="31"/>
      <c r="D1020" s="3"/>
      <c r="E1020" s="31"/>
      <c r="F1020" s="3"/>
      <c r="G1020" s="122"/>
      <c r="I1020" s="31"/>
      <c r="K1020" s="9"/>
      <c r="M1020" s="3"/>
      <c r="N1020" s="41"/>
      <c r="P1020" s="31"/>
      <c r="Q1020" s="27"/>
      <c r="R1020" s="31"/>
      <c r="T1020" s="21"/>
      <c r="U1020" s="21"/>
      <c r="V1020" s="83"/>
      <c r="W1020" s="83"/>
      <c r="X1020" s="21"/>
      <c r="Y1020" s="83"/>
      <c r="Z1020" s="83"/>
      <c r="AA1020" s="21"/>
      <c r="AB1020" s="83"/>
      <c r="AC1020" s="83"/>
      <c r="AD1020" s="21"/>
      <c r="AE1020" s="83"/>
      <c r="AF1020" s="83"/>
      <c r="AG1020" s="21"/>
      <c r="AH1020" s="83"/>
      <c r="AI1020" s="83"/>
      <c r="AJ1020" s="21"/>
      <c r="AK1020" s="83"/>
      <c r="AL1020" s="83"/>
      <c r="AM1020" s="21"/>
      <c r="AN1020" s="83"/>
      <c r="AO1020" s="83"/>
      <c r="AP1020" s="21"/>
      <c r="AQ1020" s="83"/>
      <c r="AR1020" s="83"/>
      <c r="AS1020" s="21"/>
      <c r="AT1020" s="3"/>
      <c r="AU1020" s="3"/>
      <c r="AV1020" s="31"/>
      <c r="AW1020" s="3"/>
      <c r="AX1020" s="129"/>
      <c r="AY1020" s="90"/>
      <c r="AZ1020" s="6"/>
      <c r="BA1020" s="10"/>
      <c r="BB1020" s="10"/>
      <c r="BC1020" s="6"/>
      <c r="BD1020" s="10"/>
      <c r="BE1020" s="10"/>
      <c r="BF1020" s="122"/>
      <c r="BG1020" s="10"/>
      <c r="BH1020" s="32"/>
      <c r="BI1020" s="129"/>
      <c r="BJ1020" s="10"/>
      <c r="BK1020" s="32"/>
      <c r="BL1020" s="129"/>
      <c r="BM1020" s="10"/>
      <c r="BN1020" s="32"/>
      <c r="BO1020" s="122"/>
      <c r="BP1020" s="133"/>
      <c r="BQ1020" s="12"/>
      <c r="BR1020" s="3"/>
      <c r="BS1020" s="3"/>
      <c r="BU1020" s="122"/>
      <c r="BV1020" s="3"/>
      <c r="BW1020" s="31"/>
      <c r="BX1020" s="122"/>
      <c r="BY1020" s="3"/>
      <c r="CA1020" s="122"/>
      <c r="CB1020" s="3"/>
      <c r="CD1020" s="122"/>
      <c r="CF1020" s="32"/>
      <c r="CH1020" s="255"/>
      <c r="CI1020" s="32"/>
      <c r="CK1020" s="434"/>
      <c r="CM1020" s="122"/>
      <c r="CN1020" s="255"/>
      <c r="CO1020" s="255"/>
      <c r="CP1020" s="255"/>
      <c r="CQ1020" s="739"/>
      <c r="CR1020" s="255"/>
      <c r="CS1020" s="434"/>
      <c r="CT1020" s="255"/>
      <c r="CU1020" s="255"/>
      <c r="CV1020" s="255"/>
      <c r="CW1020" s="10"/>
      <c r="CX1020" s="255"/>
      <c r="CY1020" s="255"/>
      <c r="CZ1020" s="255"/>
      <c r="DA1020" s="255"/>
      <c r="DB1020" s="255"/>
      <c r="DC1020" s="255"/>
      <c r="DD1020" s="255"/>
      <c r="DE1020" s="255"/>
      <c r="DF1020" s="255"/>
      <c r="DG1020" s="255"/>
      <c r="DH1020" s="255"/>
      <c r="DI1020" s="255"/>
      <c r="DJ1020" s="255"/>
      <c r="DK1020" s="255"/>
      <c r="DL1020" s="255"/>
      <c r="DM1020" s="255"/>
      <c r="DN1020" s="255"/>
      <c r="DO1020" s="255"/>
      <c r="DP1020" s="255"/>
      <c r="DQ1020" s="255"/>
      <c r="DR1020" s="255"/>
      <c r="DS1020" s="255"/>
      <c r="DT1020" s="255"/>
      <c r="DU1020" s="255"/>
      <c r="DV1020" s="255"/>
      <c r="DW1020" s="255"/>
      <c r="DX1020" s="255"/>
      <c r="DY1020" s="255"/>
      <c r="DZ1020" s="255"/>
      <c r="EA1020" s="255"/>
      <c r="EB1020" s="255"/>
      <c r="EC1020" s="255"/>
      <c r="ED1020" s="255"/>
      <c r="EE1020" s="255"/>
      <c r="EF1020" s="255"/>
      <c r="EG1020" s="255"/>
      <c r="EH1020" s="255"/>
      <c r="EI1020" s="255"/>
      <c r="EJ1020" s="255"/>
      <c r="EK1020" s="255"/>
      <c r="EL1020" s="255"/>
      <c r="EM1020" s="255"/>
      <c r="EN1020" s="255"/>
      <c r="EO1020" s="255"/>
      <c r="EP1020" s="255"/>
      <c r="EQ1020" s="255"/>
      <c r="ER1020" s="255"/>
      <c r="ES1020" s="255"/>
      <c r="ET1020" s="255"/>
      <c r="EU1020" s="255"/>
      <c r="EV1020" s="255"/>
      <c r="EW1020" s="255"/>
      <c r="EX1020" s="255"/>
      <c r="EY1020" s="255"/>
      <c r="EZ1020" s="255"/>
      <c r="FA1020" s="255"/>
      <c r="FB1020" s="255"/>
      <c r="FC1020" s="255"/>
      <c r="FD1020" s="255"/>
      <c r="FE1020" s="255"/>
      <c r="FF1020" s="255"/>
      <c r="FG1020" s="255"/>
      <c r="FH1020" s="241"/>
      <c r="FI1020" s="436"/>
      <c r="FJ1020" s="668"/>
      <c r="FK1020" s="668"/>
      <c r="FL1020" s="668"/>
      <c r="FM1020" s="668"/>
      <c r="FN1020" s="668"/>
      <c r="FO1020" s="668"/>
      <c r="FP1020" s="668"/>
      <c r="FQ1020" s="668"/>
      <c r="FR1020" s="668"/>
      <c r="FS1020" s="433"/>
      <c r="FT1020" s="433"/>
      <c r="FU1020" s="433"/>
      <c r="FV1020" s="433"/>
      <c r="FW1020" s="433"/>
      <c r="FX1020" s="433"/>
      <c r="FY1020" s="433"/>
      <c r="FZ1020" s="433"/>
      <c r="GA1020" s="433"/>
      <c r="GB1020" s="433"/>
      <c r="GC1020" s="433"/>
      <c r="GD1020" s="433"/>
      <c r="GE1020" s="433"/>
      <c r="GF1020" s="433"/>
      <c r="GG1020" s="255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436"/>
      <c r="HJ1020" s="65"/>
      <c r="HK1020" s="436"/>
      <c r="HL1020" s="37"/>
      <c r="HM1020" s="65"/>
      <c r="HN1020" s="436"/>
      <c r="HO1020" s="120"/>
      <c r="HP1020" s="3"/>
      <c r="HQ1020" s="436"/>
      <c r="HR1020" s="8"/>
      <c r="HS1020" s="31"/>
      <c r="HT1020" s="3"/>
      <c r="HU1020" s="3"/>
      <c r="HV1020" s="3"/>
      <c r="HX1020" s="432"/>
      <c r="HY1020" s="27"/>
      <c r="HZ1020" s="27"/>
      <c r="IA1020" s="27"/>
      <c r="IB1020" s="27"/>
      <c r="IC1020" s="27"/>
      <c r="ID1020" s="27"/>
      <c r="IE1020" s="27"/>
      <c r="IF1020" s="27"/>
      <c r="IG1020" s="432"/>
      <c r="IH1020" s="432"/>
      <c r="II1020" s="432"/>
      <c r="IJ1020" s="432"/>
      <c r="IK1020" s="432"/>
      <c r="IL1020" s="432"/>
      <c r="IM1020" s="432"/>
      <c r="IN1020" s="432"/>
      <c r="IO1020" s="432"/>
      <c r="IP1020" s="432"/>
      <c r="IQ1020" s="432"/>
      <c r="IR1020" s="432"/>
      <c r="IS1020" s="432"/>
      <c r="IT1020" s="432"/>
      <c r="IU1020" s="432"/>
      <c r="IV1020" s="432"/>
      <c r="IW1020" s="432"/>
      <c r="IX1020" s="432"/>
      <c r="IY1020" s="432"/>
      <c r="IZ1020" s="432"/>
      <c r="JA1020" s="432"/>
      <c r="JB1020" s="432"/>
      <c r="JC1020" s="432"/>
      <c r="JD1020" s="432"/>
      <c r="JE1020" s="432"/>
      <c r="JF1020" s="432"/>
      <c r="JG1020" s="432"/>
      <c r="JH1020" s="432"/>
      <c r="JI1020" s="432"/>
      <c r="JJ1020" s="432"/>
      <c r="JK1020" s="432"/>
      <c r="JL1020" s="432"/>
      <c r="JM1020" s="432"/>
      <c r="JN1020" s="432"/>
      <c r="JO1020" s="432"/>
      <c r="JP1020" s="432"/>
      <c r="JQ1020" s="432"/>
      <c r="JR1020" s="432"/>
      <c r="JS1020" s="432"/>
      <c r="JT1020" s="432"/>
      <c r="JU1020" s="432"/>
    </row>
    <row r="1021" spans="1:281" s="40" customFormat="1" ht="15" hidden="1" customHeight="1" x14ac:dyDescent="0.25">
      <c r="A1021" s="432"/>
      <c r="B1021" s="31"/>
      <c r="C1021" s="31"/>
      <c r="D1021" s="3"/>
      <c r="E1021" s="31"/>
      <c r="F1021" s="3"/>
      <c r="G1021" s="122"/>
      <c r="I1021" s="31"/>
      <c r="K1021" s="9"/>
      <c r="M1021" s="3"/>
      <c r="N1021" s="41"/>
      <c r="P1021" s="31"/>
      <c r="Q1021" s="27"/>
      <c r="R1021" s="31"/>
      <c r="T1021" s="21"/>
      <c r="U1021" s="21"/>
      <c r="V1021" s="83"/>
      <c r="W1021" s="83"/>
      <c r="X1021" s="21"/>
      <c r="Y1021" s="83"/>
      <c r="Z1021" s="83"/>
      <c r="AA1021" s="21"/>
      <c r="AB1021" s="83"/>
      <c r="AC1021" s="83"/>
      <c r="AD1021" s="21"/>
      <c r="AE1021" s="83"/>
      <c r="AF1021" s="83"/>
      <c r="AG1021" s="21"/>
      <c r="AH1021" s="83"/>
      <c r="AI1021" s="83"/>
      <c r="AJ1021" s="21"/>
      <c r="AK1021" s="83"/>
      <c r="AL1021" s="83"/>
      <c r="AM1021" s="21"/>
      <c r="AN1021" s="83"/>
      <c r="AO1021" s="83"/>
      <c r="AP1021" s="21"/>
      <c r="AQ1021" s="83"/>
      <c r="AR1021" s="83"/>
      <c r="AS1021" s="21"/>
      <c r="AT1021" s="3"/>
      <c r="AU1021" s="3"/>
      <c r="AV1021" s="31"/>
      <c r="AW1021" s="3"/>
      <c r="AX1021" s="129"/>
      <c r="AY1021" s="90"/>
      <c r="AZ1021" s="6"/>
      <c r="BA1021" s="10"/>
      <c r="BB1021" s="10"/>
      <c r="BC1021" s="6"/>
      <c r="BD1021" s="10"/>
      <c r="BE1021" s="10"/>
      <c r="BF1021" s="122"/>
      <c r="BG1021" s="10"/>
      <c r="BH1021" s="32"/>
      <c r="BI1021" s="129"/>
      <c r="BJ1021" s="10"/>
      <c r="BK1021" s="32"/>
      <c r="BL1021" s="129"/>
      <c r="BM1021" s="10"/>
      <c r="BN1021" s="32"/>
      <c r="BO1021" s="122"/>
      <c r="BP1021" s="133"/>
      <c r="BQ1021" s="12"/>
      <c r="BR1021" s="3"/>
      <c r="BS1021" s="3"/>
      <c r="BU1021" s="122"/>
      <c r="BV1021" s="3"/>
      <c r="BW1021" s="31"/>
      <c r="BX1021" s="122"/>
      <c r="BY1021" s="3"/>
      <c r="CA1021" s="122"/>
      <c r="CB1021" s="3"/>
      <c r="CD1021" s="122"/>
      <c r="CF1021" s="32"/>
      <c r="CH1021" s="255"/>
      <c r="CI1021" s="32"/>
      <c r="CK1021" s="434"/>
      <c r="CM1021" s="122"/>
      <c r="CN1021" s="255"/>
      <c r="CO1021" s="255"/>
      <c r="CP1021" s="255"/>
      <c r="CQ1021" s="739"/>
      <c r="CR1021" s="255"/>
      <c r="CS1021" s="434"/>
      <c r="CT1021" s="255"/>
      <c r="CU1021" s="255"/>
      <c r="CV1021" s="255"/>
      <c r="CW1021" s="10"/>
      <c r="CX1021" s="255"/>
      <c r="CY1021" s="255"/>
      <c r="CZ1021" s="255"/>
      <c r="DA1021" s="255"/>
      <c r="DB1021" s="255"/>
      <c r="DC1021" s="255"/>
      <c r="DD1021" s="255"/>
      <c r="DE1021" s="255"/>
      <c r="DF1021" s="255"/>
      <c r="DG1021" s="255"/>
      <c r="DH1021" s="255"/>
      <c r="DI1021" s="255"/>
      <c r="DJ1021" s="255"/>
      <c r="DK1021" s="255"/>
      <c r="DL1021" s="255"/>
      <c r="DM1021" s="255"/>
      <c r="DN1021" s="255"/>
      <c r="DO1021" s="255"/>
      <c r="DP1021" s="255"/>
      <c r="DQ1021" s="255"/>
      <c r="DR1021" s="255"/>
      <c r="DS1021" s="255"/>
      <c r="DT1021" s="255"/>
      <c r="DU1021" s="255"/>
      <c r="DV1021" s="255"/>
      <c r="DW1021" s="255"/>
      <c r="DX1021" s="255"/>
      <c r="DY1021" s="255"/>
      <c r="DZ1021" s="255"/>
      <c r="EA1021" s="255"/>
      <c r="EB1021" s="255"/>
      <c r="EC1021" s="255"/>
      <c r="ED1021" s="255"/>
      <c r="EE1021" s="255"/>
      <c r="EF1021" s="255"/>
      <c r="EG1021" s="255"/>
      <c r="EH1021" s="255"/>
      <c r="EI1021" s="255"/>
      <c r="EJ1021" s="255"/>
      <c r="EK1021" s="255"/>
      <c r="EL1021" s="255"/>
      <c r="EM1021" s="255"/>
      <c r="EN1021" s="255"/>
      <c r="EO1021" s="255"/>
      <c r="EP1021" s="255"/>
      <c r="EQ1021" s="255"/>
      <c r="ER1021" s="255"/>
      <c r="ES1021" s="255"/>
      <c r="ET1021" s="255"/>
      <c r="EU1021" s="255"/>
      <c r="EV1021" s="255"/>
      <c r="EW1021" s="255"/>
      <c r="EX1021" s="255"/>
      <c r="EY1021" s="255"/>
      <c r="EZ1021" s="255"/>
      <c r="FA1021" s="255"/>
      <c r="FB1021" s="255"/>
      <c r="FC1021" s="255"/>
      <c r="FD1021" s="255"/>
      <c r="FE1021" s="255"/>
      <c r="FF1021" s="255"/>
      <c r="FG1021" s="255"/>
      <c r="FH1021" s="241"/>
      <c r="FI1021" s="436"/>
      <c r="FJ1021" s="668"/>
      <c r="FK1021" s="668"/>
      <c r="FL1021" s="668"/>
      <c r="FM1021" s="668"/>
      <c r="FN1021" s="668"/>
      <c r="FO1021" s="668"/>
      <c r="FP1021" s="668"/>
      <c r="FQ1021" s="668"/>
      <c r="FR1021" s="668"/>
      <c r="FS1021" s="433"/>
      <c r="FT1021" s="433"/>
      <c r="FU1021" s="433"/>
      <c r="FV1021" s="433"/>
      <c r="FW1021" s="433"/>
      <c r="FX1021" s="433"/>
      <c r="FY1021" s="433"/>
      <c r="FZ1021" s="433"/>
      <c r="GA1021" s="433"/>
      <c r="GB1021" s="433"/>
      <c r="GC1021" s="433"/>
      <c r="GD1021" s="433"/>
      <c r="GE1021" s="433"/>
      <c r="GF1021" s="433"/>
      <c r="GG1021" s="25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436"/>
      <c r="HJ1021" s="65"/>
      <c r="HK1021" s="436"/>
      <c r="HL1021" s="37"/>
      <c r="HM1021" s="65"/>
      <c r="HN1021" s="436"/>
      <c r="HO1021" s="120"/>
      <c r="HP1021" s="3"/>
      <c r="HQ1021" s="436"/>
      <c r="HR1021" s="8"/>
      <c r="HS1021" s="31"/>
      <c r="HT1021" s="3"/>
      <c r="HU1021" s="3"/>
      <c r="HV1021" s="3"/>
      <c r="HX1021" s="432"/>
      <c r="HY1021" s="27"/>
      <c r="HZ1021" s="27"/>
      <c r="IA1021" s="27"/>
      <c r="IB1021" s="27"/>
      <c r="IC1021" s="27"/>
      <c r="ID1021" s="27"/>
      <c r="IE1021" s="27"/>
      <c r="IF1021" s="27"/>
      <c r="IG1021" s="432"/>
      <c r="IH1021" s="432"/>
      <c r="II1021" s="432"/>
      <c r="IJ1021" s="432"/>
      <c r="IK1021" s="432"/>
      <c r="IL1021" s="432"/>
      <c r="IM1021" s="432"/>
      <c r="IN1021" s="432"/>
      <c r="IO1021" s="432"/>
      <c r="IP1021" s="432"/>
      <c r="IQ1021" s="432"/>
      <c r="IR1021" s="432"/>
      <c r="IS1021" s="432"/>
      <c r="IT1021" s="432"/>
      <c r="IU1021" s="432"/>
      <c r="IV1021" s="432"/>
      <c r="IW1021" s="432"/>
      <c r="IX1021" s="432"/>
      <c r="IY1021" s="432"/>
      <c r="IZ1021" s="432"/>
      <c r="JA1021" s="432"/>
      <c r="JB1021" s="432"/>
      <c r="JC1021" s="432"/>
      <c r="JD1021" s="432"/>
      <c r="JE1021" s="432"/>
      <c r="JF1021" s="432"/>
      <c r="JG1021" s="432"/>
      <c r="JH1021" s="432"/>
      <c r="JI1021" s="432"/>
      <c r="JJ1021" s="432"/>
      <c r="JK1021" s="432"/>
      <c r="JL1021" s="432"/>
      <c r="JM1021" s="432"/>
      <c r="JN1021" s="432"/>
      <c r="JO1021" s="432"/>
      <c r="JP1021" s="432"/>
      <c r="JQ1021" s="432"/>
      <c r="JR1021" s="432"/>
      <c r="JS1021" s="432"/>
      <c r="JT1021" s="432"/>
      <c r="JU1021" s="432"/>
    </row>
    <row r="1022" spans="1:281" s="40" customFormat="1" ht="15" hidden="1" customHeight="1" x14ac:dyDescent="0.25">
      <c r="A1022" s="432"/>
      <c r="B1022" s="31"/>
      <c r="C1022" s="31"/>
      <c r="D1022" s="3"/>
      <c r="E1022" s="31"/>
      <c r="F1022" s="3"/>
      <c r="G1022" s="122"/>
      <c r="I1022" s="31"/>
      <c r="K1022" s="9"/>
      <c r="M1022" s="3"/>
      <c r="N1022" s="41"/>
      <c r="P1022" s="31"/>
      <c r="Q1022" s="27"/>
      <c r="R1022" s="31"/>
      <c r="T1022" s="21"/>
      <c r="U1022" s="21"/>
      <c r="V1022" s="83"/>
      <c r="W1022" s="83"/>
      <c r="X1022" s="21"/>
      <c r="Y1022" s="83"/>
      <c r="Z1022" s="83"/>
      <c r="AA1022" s="21"/>
      <c r="AB1022" s="83"/>
      <c r="AC1022" s="83"/>
      <c r="AD1022" s="21"/>
      <c r="AE1022" s="83"/>
      <c r="AF1022" s="83"/>
      <c r="AG1022" s="21"/>
      <c r="AH1022" s="83"/>
      <c r="AI1022" s="83"/>
      <c r="AJ1022" s="21"/>
      <c r="AK1022" s="83"/>
      <c r="AL1022" s="83"/>
      <c r="AM1022" s="21"/>
      <c r="AN1022" s="83"/>
      <c r="AO1022" s="83"/>
      <c r="AP1022" s="21"/>
      <c r="AQ1022" s="83"/>
      <c r="AR1022" s="83"/>
      <c r="AS1022" s="21"/>
      <c r="AT1022" s="3"/>
      <c r="AU1022" s="3"/>
      <c r="AV1022" s="31"/>
      <c r="AW1022" s="3"/>
      <c r="AX1022" s="129"/>
      <c r="AY1022" s="90"/>
      <c r="AZ1022" s="6"/>
      <c r="BA1022" s="10"/>
      <c r="BB1022" s="10"/>
      <c r="BC1022" s="6"/>
      <c r="BD1022" s="10"/>
      <c r="BE1022" s="10"/>
      <c r="BF1022" s="122"/>
      <c r="BG1022" s="10"/>
      <c r="BH1022" s="32"/>
      <c r="BI1022" s="129"/>
      <c r="BJ1022" s="10"/>
      <c r="BK1022" s="32"/>
      <c r="BL1022" s="129"/>
      <c r="BM1022" s="10"/>
      <c r="BN1022" s="32"/>
      <c r="BO1022" s="122"/>
      <c r="BP1022" s="133"/>
      <c r="BQ1022" s="12"/>
      <c r="BR1022" s="3"/>
      <c r="BS1022" s="3"/>
      <c r="BU1022" s="122"/>
      <c r="BV1022" s="3"/>
      <c r="BW1022" s="31"/>
      <c r="BX1022" s="122"/>
      <c r="BY1022" s="3"/>
      <c r="CA1022" s="122"/>
      <c r="CB1022" s="3"/>
      <c r="CD1022" s="122"/>
      <c r="CF1022" s="32"/>
      <c r="CH1022" s="255"/>
      <c r="CI1022" s="32"/>
      <c r="CK1022" s="434"/>
      <c r="CM1022" s="122"/>
      <c r="CN1022" s="255"/>
      <c r="CO1022" s="255"/>
      <c r="CP1022" s="255"/>
      <c r="CQ1022" s="739"/>
      <c r="CR1022" s="255"/>
      <c r="CS1022" s="434"/>
      <c r="CT1022" s="255"/>
      <c r="CU1022" s="255"/>
      <c r="CV1022" s="255"/>
      <c r="CW1022" s="10"/>
      <c r="CX1022" s="255"/>
      <c r="CY1022" s="255"/>
      <c r="CZ1022" s="255"/>
      <c r="DA1022" s="255"/>
      <c r="DB1022" s="255"/>
      <c r="DC1022" s="255"/>
      <c r="DD1022" s="255"/>
      <c r="DE1022" s="255"/>
      <c r="DF1022" s="255"/>
      <c r="DG1022" s="255"/>
      <c r="DH1022" s="255"/>
      <c r="DI1022" s="255"/>
      <c r="DJ1022" s="255"/>
      <c r="DK1022" s="255"/>
      <c r="DL1022" s="255"/>
      <c r="DM1022" s="255"/>
      <c r="DN1022" s="255"/>
      <c r="DO1022" s="255"/>
      <c r="DP1022" s="255"/>
      <c r="DQ1022" s="255"/>
      <c r="DR1022" s="255"/>
      <c r="DS1022" s="255"/>
      <c r="DT1022" s="255"/>
      <c r="DU1022" s="255"/>
      <c r="DV1022" s="255"/>
      <c r="DW1022" s="255"/>
      <c r="DX1022" s="255"/>
      <c r="DY1022" s="255"/>
      <c r="DZ1022" s="255"/>
      <c r="EA1022" s="255"/>
      <c r="EB1022" s="255"/>
      <c r="EC1022" s="255"/>
      <c r="ED1022" s="255"/>
      <c r="EE1022" s="255"/>
      <c r="EF1022" s="255"/>
      <c r="EG1022" s="255"/>
      <c r="EH1022" s="255"/>
      <c r="EI1022" s="255"/>
      <c r="EJ1022" s="255"/>
      <c r="EK1022" s="255"/>
      <c r="EL1022" s="255"/>
      <c r="EM1022" s="255"/>
      <c r="EN1022" s="255"/>
      <c r="EO1022" s="255"/>
      <c r="EP1022" s="255"/>
      <c r="EQ1022" s="255"/>
      <c r="ER1022" s="255"/>
      <c r="ES1022" s="255"/>
      <c r="ET1022" s="255"/>
      <c r="EU1022" s="255"/>
      <c r="EV1022" s="255"/>
      <c r="EW1022" s="255"/>
      <c r="EX1022" s="255"/>
      <c r="EY1022" s="255"/>
      <c r="EZ1022" s="255"/>
      <c r="FA1022" s="255"/>
      <c r="FB1022" s="255"/>
      <c r="FC1022" s="255"/>
      <c r="FD1022" s="255"/>
      <c r="FE1022" s="255"/>
      <c r="FF1022" s="255"/>
      <c r="FG1022" s="255"/>
      <c r="FH1022" s="241"/>
      <c r="FI1022" s="436"/>
      <c r="FJ1022" s="668"/>
      <c r="FK1022" s="668"/>
      <c r="FL1022" s="668"/>
      <c r="FM1022" s="668"/>
      <c r="FN1022" s="668"/>
      <c r="FO1022" s="668"/>
      <c r="FP1022" s="668"/>
      <c r="FQ1022" s="668"/>
      <c r="FR1022" s="668"/>
      <c r="FS1022" s="433"/>
      <c r="FT1022" s="433"/>
      <c r="FU1022" s="433"/>
      <c r="FV1022" s="433"/>
      <c r="FW1022" s="433"/>
      <c r="FX1022" s="433"/>
      <c r="FY1022" s="433"/>
      <c r="FZ1022" s="433"/>
      <c r="GA1022" s="433"/>
      <c r="GB1022" s="433"/>
      <c r="GC1022" s="433"/>
      <c r="GD1022" s="433"/>
      <c r="GE1022" s="433"/>
      <c r="GF1022" s="433"/>
      <c r="GG1022" s="255"/>
      <c r="GH1022" s="65"/>
      <c r="GI1022" s="65"/>
      <c r="GJ1022" s="65"/>
      <c r="GK1022" s="65"/>
      <c r="GL1022" s="65"/>
      <c r="GM1022" s="65"/>
      <c r="GN1022" s="65"/>
      <c r="GO1022" s="65"/>
      <c r="GP1022" s="65"/>
      <c r="GQ1022" s="65"/>
      <c r="GR1022" s="65"/>
      <c r="GS1022" s="65"/>
      <c r="GT1022" s="65"/>
      <c r="GU1022" s="65"/>
      <c r="GV1022" s="65"/>
      <c r="GW1022" s="65"/>
      <c r="GX1022" s="65"/>
      <c r="GY1022" s="65"/>
      <c r="GZ1022" s="65"/>
      <c r="HA1022" s="65"/>
      <c r="HB1022" s="65"/>
      <c r="HC1022" s="65"/>
      <c r="HD1022" s="65"/>
      <c r="HE1022" s="65"/>
      <c r="HF1022" s="65"/>
      <c r="HG1022" s="65"/>
      <c r="HH1022" s="65"/>
      <c r="HI1022" s="436"/>
      <c r="HJ1022" s="65"/>
      <c r="HK1022" s="436"/>
      <c r="HL1022" s="37"/>
      <c r="HM1022" s="65"/>
      <c r="HN1022" s="436"/>
      <c r="HO1022" s="120"/>
      <c r="HP1022" s="3"/>
      <c r="HQ1022" s="436"/>
      <c r="HR1022" s="8"/>
      <c r="HS1022" s="31"/>
      <c r="HT1022" s="3"/>
      <c r="HU1022" s="3"/>
      <c r="HV1022" s="3"/>
      <c r="HX1022" s="432"/>
      <c r="HY1022" s="27"/>
      <c r="HZ1022" s="27"/>
      <c r="IA1022" s="27"/>
      <c r="IB1022" s="27"/>
      <c r="IC1022" s="27"/>
      <c r="ID1022" s="27"/>
      <c r="IE1022" s="27"/>
      <c r="IF1022" s="27"/>
      <c r="IG1022" s="432"/>
      <c r="IH1022" s="432"/>
      <c r="II1022" s="432"/>
      <c r="IJ1022" s="432"/>
      <c r="IK1022" s="432"/>
      <c r="IL1022" s="432"/>
      <c r="IM1022" s="432"/>
      <c r="IN1022" s="432"/>
      <c r="IO1022" s="432"/>
      <c r="IP1022" s="432"/>
      <c r="IQ1022" s="432"/>
      <c r="IR1022" s="432"/>
      <c r="IS1022" s="432"/>
      <c r="IT1022" s="432"/>
      <c r="IU1022" s="432"/>
      <c r="IV1022" s="432"/>
      <c r="IW1022" s="432"/>
      <c r="IX1022" s="432"/>
      <c r="IY1022" s="432"/>
      <c r="IZ1022" s="432"/>
      <c r="JA1022" s="432"/>
      <c r="JB1022" s="432"/>
      <c r="JC1022" s="432"/>
      <c r="JD1022" s="432"/>
      <c r="JE1022" s="432"/>
      <c r="JF1022" s="432"/>
      <c r="JG1022" s="432"/>
      <c r="JH1022" s="432"/>
      <c r="JI1022" s="432"/>
      <c r="JJ1022" s="432"/>
      <c r="JK1022" s="432"/>
      <c r="JL1022" s="432"/>
      <c r="JM1022" s="432"/>
      <c r="JN1022" s="432"/>
      <c r="JO1022" s="432"/>
      <c r="JP1022" s="432"/>
      <c r="JQ1022" s="432"/>
      <c r="JR1022" s="432"/>
      <c r="JS1022" s="432"/>
      <c r="JT1022" s="432"/>
      <c r="JU1022" s="432"/>
    </row>
    <row r="1023" spans="1:281" s="40" customFormat="1" ht="15" hidden="1" customHeight="1" x14ac:dyDescent="0.25">
      <c r="A1023" s="432"/>
      <c r="B1023" s="31"/>
      <c r="C1023" s="31"/>
      <c r="D1023" s="3"/>
      <c r="E1023" s="31"/>
      <c r="F1023" s="3"/>
      <c r="G1023" s="122"/>
      <c r="I1023" s="31"/>
      <c r="K1023" s="9"/>
      <c r="M1023" s="3"/>
      <c r="N1023" s="41"/>
      <c r="P1023" s="31"/>
      <c r="Q1023" s="27"/>
      <c r="R1023" s="31"/>
      <c r="T1023" s="21"/>
      <c r="U1023" s="21"/>
      <c r="V1023" s="83"/>
      <c r="W1023" s="83"/>
      <c r="X1023" s="21"/>
      <c r="Y1023" s="83"/>
      <c r="Z1023" s="83"/>
      <c r="AA1023" s="21"/>
      <c r="AB1023" s="83"/>
      <c r="AC1023" s="83"/>
      <c r="AD1023" s="21"/>
      <c r="AE1023" s="83"/>
      <c r="AF1023" s="83"/>
      <c r="AG1023" s="21"/>
      <c r="AH1023" s="83"/>
      <c r="AI1023" s="83"/>
      <c r="AJ1023" s="21"/>
      <c r="AK1023" s="83"/>
      <c r="AL1023" s="83"/>
      <c r="AM1023" s="21"/>
      <c r="AN1023" s="83"/>
      <c r="AO1023" s="83"/>
      <c r="AP1023" s="21"/>
      <c r="AQ1023" s="83"/>
      <c r="AR1023" s="83"/>
      <c r="AS1023" s="21"/>
      <c r="AT1023" s="3"/>
      <c r="AU1023" s="3"/>
      <c r="AV1023" s="31"/>
      <c r="AW1023" s="3"/>
      <c r="AX1023" s="129"/>
      <c r="AY1023" s="90"/>
      <c r="AZ1023" s="6"/>
      <c r="BA1023" s="10"/>
      <c r="BB1023" s="10"/>
      <c r="BC1023" s="6"/>
      <c r="BD1023" s="10"/>
      <c r="BE1023" s="10"/>
      <c r="BF1023" s="122"/>
      <c r="BG1023" s="10"/>
      <c r="BH1023" s="32"/>
      <c r="BI1023" s="129"/>
      <c r="BJ1023" s="10"/>
      <c r="BK1023" s="32"/>
      <c r="BL1023" s="129"/>
      <c r="BM1023" s="10"/>
      <c r="BN1023" s="32"/>
      <c r="BO1023" s="122"/>
      <c r="BP1023" s="133"/>
      <c r="BQ1023" s="12"/>
      <c r="BR1023" s="3"/>
      <c r="BS1023" s="3"/>
      <c r="BU1023" s="122"/>
      <c r="BV1023" s="3"/>
      <c r="BW1023" s="31"/>
      <c r="BX1023" s="122"/>
      <c r="BY1023" s="3"/>
      <c r="CA1023" s="122"/>
      <c r="CB1023" s="3"/>
      <c r="CD1023" s="122"/>
      <c r="CF1023" s="32"/>
      <c r="CH1023" s="255"/>
      <c r="CI1023" s="32"/>
      <c r="CK1023" s="434"/>
      <c r="CM1023" s="122"/>
      <c r="CN1023" s="255"/>
      <c r="CO1023" s="255"/>
      <c r="CP1023" s="255"/>
      <c r="CQ1023" s="739"/>
      <c r="CR1023" s="255"/>
      <c r="CS1023" s="434"/>
      <c r="CT1023" s="255"/>
      <c r="CU1023" s="255"/>
      <c r="CV1023" s="255"/>
      <c r="CW1023" s="10"/>
      <c r="CX1023" s="255"/>
      <c r="CY1023" s="255"/>
      <c r="CZ1023" s="255"/>
      <c r="DA1023" s="255"/>
      <c r="DB1023" s="255"/>
      <c r="DC1023" s="255"/>
      <c r="DD1023" s="255"/>
      <c r="DE1023" s="255"/>
      <c r="DF1023" s="255"/>
      <c r="DG1023" s="255"/>
      <c r="DH1023" s="255"/>
      <c r="DI1023" s="255"/>
      <c r="DJ1023" s="255"/>
      <c r="DK1023" s="255"/>
      <c r="DL1023" s="255"/>
      <c r="DM1023" s="255"/>
      <c r="DN1023" s="255"/>
      <c r="DO1023" s="255"/>
      <c r="DP1023" s="255"/>
      <c r="DQ1023" s="255"/>
      <c r="DR1023" s="255"/>
      <c r="DS1023" s="255"/>
      <c r="DT1023" s="255"/>
      <c r="DU1023" s="255"/>
      <c r="DV1023" s="255"/>
      <c r="DW1023" s="255"/>
      <c r="DX1023" s="255"/>
      <c r="DY1023" s="255"/>
      <c r="DZ1023" s="255"/>
      <c r="EA1023" s="255"/>
      <c r="EB1023" s="255"/>
      <c r="EC1023" s="255"/>
      <c r="ED1023" s="255"/>
      <c r="EE1023" s="255"/>
      <c r="EF1023" s="255"/>
      <c r="EG1023" s="255"/>
      <c r="EH1023" s="255"/>
      <c r="EI1023" s="255"/>
      <c r="EJ1023" s="255"/>
      <c r="EK1023" s="255"/>
      <c r="EL1023" s="255"/>
      <c r="EM1023" s="255"/>
      <c r="EN1023" s="255"/>
      <c r="EO1023" s="255"/>
      <c r="EP1023" s="255"/>
      <c r="EQ1023" s="255"/>
      <c r="ER1023" s="255"/>
      <c r="ES1023" s="255"/>
      <c r="ET1023" s="255"/>
      <c r="EU1023" s="255"/>
      <c r="EV1023" s="255"/>
      <c r="EW1023" s="255"/>
      <c r="EX1023" s="255"/>
      <c r="EY1023" s="255"/>
      <c r="EZ1023" s="255"/>
      <c r="FA1023" s="255"/>
      <c r="FB1023" s="255"/>
      <c r="FC1023" s="255"/>
      <c r="FD1023" s="255"/>
      <c r="FE1023" s="255"/>
      <c r="FF1023" s="255"/>
      <c r="FG1023" s="255"/>
      <c r="FH1023" s="241"/>
      <c r="FI1023" s="436"/>
      <c r="FJ1023" s="668"/>
      <c r="FK1023" s="668"/>
      <c r="FL1023" s="668"/>
      <c r="FM1023" s="668"/>
      <c r="FN1023" s="668"/>
      <c r="FO1023" s="668"/>
      <c r="FP1023" s="668"/>
      <c r="FQ1023" s="668"/>
      <c r="FR1023" s="668"/>
      <c r="FS1023" s="433"/>
      <c r="FT1023" s="433"/>
      <c r="FU1023" s="433"/>
      <c r="FV1023" s="433"/>
      <c r="FW1023" s="433"/>
      <c r="FX1023" s="433"/>
      <c r="FY1023" s="433"/>
      <c r="FZ1023" s="433"/>
      <c r="GA1023" s="433"/>
      <c r="GB1023" s="433"/>
      <c r="GC1023" s="433"/>
      <c r="GD1023" s="433"/>
      <c r="GE1023" s="433"/>
      <c r="GF1023" s="433"/>
      <c r="GG1023" s="255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436"/>
      <c r="HJ1023" s="65"/>
      <c r="HK1023" s="436"/>
      <c r="HL1023" s="37"/>
      <c r="HM1023" s="65"/>
      <c r="HN1023" s="436"/>
      <c r="HO1023" s="120"/>
      <c r="HP1023" s="3"/>
      <c r="HQ1023" s="436"/>
      <c r="HR1023" s="8"/>
      <c r="HS1023" s="31"/>
      <c r="HT1023" s="3"/>
      <c r="HU1023" s="3"/>
      <c r="HV1023" s="3"/>
      <c r="HX1023" s="432"/>
      <c r="HY1023" s="27"/>
      <c r="HZ1023" s="27"/>
      <c r="IA1023" s="27"/>
      <c r="IB1023" s="27"/>
      <c r="IC1023" s="27"/>
      <c r="ID1023" s="27"/>
      <c r="IE1023" s="27"/>
      <c r="IF1023" s="27"/>
      <c r="IG1023" s="432"/>
      <c r="IH1023" s="432"/>
      <c r="II1023" s="432"/>
      <c r="IJ1023" s="432"/>
      <c r="IK1023" s="432"/>
      <c r="IL1023" s="432"/>
      <c r="IM1023" s="432"/>
      <c r="IN1023" s="432"/>
      <c r="IO1023" s="432"/>
      <c r="IP1023" s="432"/>
      <c r="IQ1023" s="432"/>
      <c r="IR1023" s="432"/>
      <c r="IS1023" s="432"/>
      <c r="IT1023" s="432"/>
      <c r="IU1023" s="432"/>
      <c r="IV1023" s="432"/>
      <c r="IW1023" s="432"/>
      <c r="IX1023" s="432"/>
      <c r="IY1023" s="432"/>
      <c r="IZ1023" s="432"/>
      <c r="JA1023" s="432"/>
      <c r="JB1023" s="432"/>
      <c r="JC1023" s="432"/>
      <c r="JD1023" s="432"/>
      <c r="JE1023" s="432"/>
      <c r="JF1023" s="432"/>
      <c r="JG1023" s="432"/>
      <c r="JH1023" s="432"/>
      <c r="JI1023" s="432"/>
      <c r="JJ1023" s="432"/>
      <c r="JK1023" s="432"/>
      <c r="JL1023" s="432"/>
      <c r="JM1023" s="432"/>
      <c r="JN1023" s="432"/>
      <c r="JO1023" s="432"/>
      <c r="JP1023" s="432"/>
      <c r="JQ1023" s="432"/>
      <c r="JR1023" s="432"/>
      <c r="JS1023" s="432"/>
      <c r="JT1023" s="432"/>
      <c r="JU1023" s="432"/>
    </row>
    <row r="1024" spans="1:281" s="40" customFormat="1" ht="15" hidden="1" customHeight="1" x14ac:dyDescent="0.25">
      <c r="A1024" s="432"/>
      <c r="B1024" s="31"/>
      <c r="C1024" s="31"/>
      <c r="D1024" s="3"/>
      <c r="E1024" s="31"/>
      <c r="F1024" s="3"/>
      <c r="G1024" s="122"/>
      <c r="I1024" s="31"/>
      <c r="K1024" s="9"/>
      <c r="M1024" s="3"/>
      <c r="N1024" s="41"/>
      <c r="P1024" s="31"/>
      <c r="Q1024" s="27"/>
      <c r="R1024" s="31"/>
      <c r="T1024" s="21"/>
      <c r="U1024" s="21"/>
      <c r="V1024" s="83"/>
      <c r="W1024" s="83"/>
      <c r="X1024" s="21"/>
      <c r="Y1024" s="83"/>
      <c r="Z1024" s="83"/>
      <c r="AA1024" s="21"/>
      <c r="AB1024" s="83"/>
      <c r="AC1024" s="83"/>
      <c r="AD1024" s="21"/>
      <c r="AE1024" s="83"/>
      <c r="AF1024" s="83"/>
      <c r="AG1024" s="21"/>
      <c r="AH1024" s="83"/>
      <c r="AI1024" s="83"/>
      <c r="AJ1024" s="21"/>
      <c r="AK1024" s="83"/>
      <c r="AL1024" s="83"/>
      <c r="AM1024" s="21"/>
      <c r="AN1024" s="83"/>
      <c r="AO1024" s="83"/>
      <c r="AP1024" s="21"/>
      <c r="AQ1024" s="83"/>
      <c r="AR1024" s="83"/>
      <c r="AS1024" s="21"/>
      <c r="AT1024" s="3"/>
      <c r="AU1024" s="3"/>
      <c r="AV1024" s="31"/>
      <c r="AW1024" s="3"/>
      <c r="AX1024" s="129"/>
      <c r="AY1024" s="90"/>
      <c r="AZ1024" s="6"/>
      <c r="BA1024" s="10"/>
      <c r="BB1024" s="10"/>
      <c r="BC1024" s="6"/>
      <c r="BD1024" s="10"/>
      <c r="BE1024" s="10"/>
      <c r="BF1024" s="122"/>
      <c r="BG1024" s="10"/>
      <c r="BH1024" s="32"/>
      <c r="BI1024" s="129"/>
      <c r="BJ1024" s="10"/>
      <c r="BK1024" s="32"/>
      <c r="BL1024" s="129"/>
      <c r="BM1024" s="10"/>
      <c r="BN1024" s="32"/>
      <c r="BO1024" s="122"/>
      <c r="BP1024" s="133"/>
      <c r="BQ1024" s="12"/>
      <c r="BR1024" s="3"/>
      <c r="BS1024" s="3"/>
      <c r="BU1024" s="122"/>
      <c r="BV1024" s="3"/>
      <c r="BW1024" s="31"/>
      <c r="BX1024" s="122"/>
      <c r="BY1024" s="3"/>
      <c r="CA1024" s="122"/>
      <c r="CB1024" s="3"/>
      <c r="CD1024" s="122"/>
      <c r="CF1024" s="32"/>
      <c r="CH1024" s="255"/>
      <c r="CI1024" s="32"/>
      <c r="CK1024" s="434"/>
      <c r="CM1024" s="122"/>
      <c r="CN1024" s="255"/>
      <c r="CO1024" s="255"/>
      <c r="CP1024" s="255"/>
      <c r="CQ1024" s="739"/>
      <c r="CR1024" s="255"/>
      <c r="CS1024" s="434"/>
      <c r="CT1024" s="255"/>
      <c r="CU1024" s="255"/>
      <c r="CV1024" s="255"/>
      <c r="CW1024" s="10"/>
      <c r="CX1024" s="255"/>
      <c r="CY1024" s="255"/>
      <c r="CZ1024" s="255"/>
      <c r="DA1024" s="255"/>
      <c r="DB1024" s="255"/>
      <c r="DC1024" s="255"/>
      <c r="DD1024" s="255"/>
      <c r="DE1024" s="255"/>
      <c r="DF1024" s="255"/>
      <c r="DG1024" s="255"/>
      <c r="DH1024" s="255"/>
      <c r="DI1024" s="255"/>
      <c r="DJ1024" s="255"/>
      <c r="DK1024" s="255"/>
      <c r="DL1024" s="255"/>
      <c r="DM1024" s="255"/>
      <c r="DN1024" s="255"/>
      <c r="DO1024" s="255"/>
      <c r="DP1024" s="255"/>
      <c r="DQ1024" s="255"/>
      <c r="DR1024" s="255"/>
      <c r="DS1024" s="255"/>
      <c r="DT1024" s="255"/>
      <c r="DU1024" s="255"/>
      <c r="DV1024" s="255"/>
      <c r="DW1024" s="255"/>
      <c r="DX1024" s="255"/>
      <c r="DY1024" s="255"/>
      <c r="DZ1024" s="255"/>
      <c r="EA1024" s="255"/>
      <c r="EB1024" s="255"/>
      <c r="EC1024" s="255"/>
      <c r="ED1024" s="255"/>
      <c r="EE1024" s="255"/>
      <c r="EF1024" s="255"/>
      <c r="EG1024" s="255"/>
      <c r="EH1024" s="255"/>
      <c r="EI1024" s="255"/>
      <c r="EJ1024" s="255"/>
      <c r="EK1024" s="255"/>
      <c r="EL1024" s="255"/>
      <c r="EM1024" s="255"/>
      <c r="EN1024" s="255"/>
      <c r="EO1024" s="255"/>
      <c r="EP1024" s="255"/>
      <c r="EQ1024" s="255"/>
      <c r="ER1024" s="255"/>
      <c r="ES1024" s="255"/>
      <c r="ET1024" s="255"/>
      <c r="EU1024" s="255"/>
      <c r="EV1024" s="255"/>
      <c r="EW1024" s="255"/>
      <c r="EX1024" s="255"/>
      <c r="EY1024" s="255"/>
      <c r="EZ1024" s="255"/>
      <c r="FA1024" s="255"/>
      <c r="FB1024" s="255"/>
      <c r="FC1024" s="255"/>
      <c r="FD1024" s="255"/>
      <c r="FE1024" s="255"/>
      <c r="FF1024" s="255"/>
      <c r="FG1024" s="255"/>
      <c r="FH1024" s="241"/>
      <c r="FI1024" s="436"/>
      <c r="FJ1024" s="668"/>
      <c r="FK1024" s="668"/>
      <c r="FL1024" s="668"/>
      <c r="FM1024" s="668"/>
      <c r="FN1024" s="668"/>
      <c r="FO1024" s="668"/>
      <c r="FP1024" s="668"/>
      <c r="FQ1024" s="668"/>
      <c r="FR1024" s="668"/>
      <c r="FS1024" s="433"/>
      <c r="FT1024" s="433"/>
      <c r="FU1024" s="433"/>
      <c r="FV1024" s="433"/>
      <c r="FW1024" s="433"/>
      <c r="FX1024" s="433"/>
      <c r="FY1024" s="433"/>
      <c r="FZ1024" s="433"/>
      <c r="GA1024" s="433"/>
      <c r="GB1024" s="433"/>
      <c r="GC1024" s="433"/>
      <c r="GD1024" s="433"/>
      <c r="GE1024" s="433"/>
      <c r="GF1024" s="433"/>
      <c r="GG1024" s="255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436"/>
      <c r="HJ1024" s="65"/>
      <c r="HK1024" s="436"/>
      <c r="HL1024" s="37"/>
      <c r="HM1024" s="65"/>
      <c r="HN1024" s="436"/>
      <c r="HO1024" s="120"/>
      <c r="HP1024" s="3"/>
      <c r="HQ1024" s="436"/>
      <c r="HR1024" s="8"/>
      <c r="HS1024" s="31"/>
      <c r="HT1024" s="3"/>
      <c r="HU1024" s="3"/>
      <c r="HV1024" s="3"/>
      <c r="HX1024" s="432"/>
      <c r="HY1024" s="27"/>
      <c r="HZ1024" s="27"/>
      <c r="IA1024" s="27"/>
      <c r="IB1024" s="27"/>
      <c r="IC1024" s="27"/>
      <c r="ID1024" s="27"/>
      <c r="IE1024" s="27"/>
      <c r="IF1024" s="27"/>
      <c r="IG1024" s="432"/>
      <c r="IH1024" s="432"/>
      <c r="II1024" s="432"/>
      <c r="IJ1024" s="432"/>
      <c r="IK1024" s="432"/>
      <c r="IL1024" s="432"/>
      <c r="IM1024" s="432"/>
      <c r="IN1024" s="432"/>
      <c r="IO1024" s="432"/>
      <c r="IP1024" s="432"/>
      <c r="IQ1024" s="432"/>
      <c r="IR1024" s="432"/>
      <c r="IS1024" s="432"/>
      <c r="IT1024" s="432"/>
      <c r="IU1024" s="432"/>
      <c r="IV1024" s="432"/>
      <c r="IW1024" s="432"/>
      <c r="IX1024" s="432"/>
      <c r="IY1024" s="432"/>
      <c r="IZ1024" s="432"/>
      <c r="JA1024" s="432"/>
      <c r="JB1024" s="432"/>
      <c r="JC1024" s="432"/>
      <c r="JD1024" s="432"/>
      <c r="JE1024" s="432"/>
      <c r="JF1024" s="432"/>
      <c r="JG1024" s="432"/>
      <c r="JH1024" s="432"/>
      <c r="JI1024" s="432"/>
      <c r="JJ1024" s="432"/>
      <c r="JK1024" s="432"/>
      <c r="JL1024" s="432"/>
      <c r="JM1024" s="432"/>
      <c r="JN1024" s="432"/>
      <c r="JO1024" s="432"/>
      <c r="JP1024" s="432"/>
      <c r="JQ1024" s="432"/>
      <c r="JR1024" s="432"/>
      <c r="JS1024" s="432"/>
      <c r="JT1024" s="432"/>
      <c r="JU1024" s="432"/>
    </row>
    <row r="1025" spans="1:281" s="40" customFormat="1" ht="15" hidden="1" customHeight="1" x14ac:dyDescent="0.25">
      <c r="A1025" s="432"/>
      <c r="B1025" s="31"/>
      <c r="C1025" s="31"/>
      <c r="D1025" s="3"/>
      <c r="E1025" s="31"/>
      <c r="F1025" s="3"/>
      <c r="G1025" s="122"/>
      <c r="I1025" s="31"/>
      <c r="K1025" s="9"/>
      <c r="M1025" s="3"/>
      <c r="N1025" s="41"/>
      <c r="P1025" s="31"/>
      <c r="Q1025" s="27"/>
      <c r="R1025" s="31"/>
      <c r="T1025" s="21"/>
      <c r="U1025" s="21"/>
      <c r="V1025" s="83"/>
      <c r="W1025" s="83"/>
      <c r="X1025" s="21"/>
      <c r="Y1025" s="83"/>
      <c r="Z1025" s="83"/>
      <c r="AA1025" s="21"/>
      <c r="AB1025" s="83"/>
      <c r="AC1025" s="83"/>
      <c r="AD1025" s="21"/>
      <c r="AE1025" s="83"/>
      <c r="AF1025" s="83"/>
      <c r="AG1025" s="21"/>
      <c r="AH1025" s="83"/>
      <c r="AI1025" s="83"/>
      <c r="AJ1025" s="21"/>
      <c r="AK1025" s="83"/>
      <c r="AL1025" s="83"/>
      <c r="AM1025" s="21"/>
      <c r="AN1025" s="83"/>
      <c r="AO1025" s="83"/>
      <c r="AP1025" s="21"/>
      <c r="AQ1025" s="83"/>
      <c r="AR1025" s="83"/>
      <c r="AS1025" s="21"/>
      <c r="AT1025" s="3"/>
      <c r="AU1025" s="3"/>
      <c r="AV1025" s="31"/>
      <c r="AW1025" s="3"/>
      <c r="AX1025" s="129"/>
      <c r="AY1025" s="90"/>
      <c r="AZ1025" s="6"/>
      <c r="BA1025" s="10"/>
      <c r="BB1025" s="10"/>
      <c r="BC1025" s="6"/>
      <c r="BD1025" s="10"/>
      <c r="BE1025" s="10"/>
      <c r="BF1025" s="122"/>
      <c r="BG1025" s="10"/>
      <c r="BH1025" s="32"/>
      <c r="BI1025" s="129"/>
      <c r="BJ1025" s="10"/>
      <c r="BK1025" s="32"/>
      <c r="BL1025" s="129"/>
      <c r="BM1025" s="10"/>
      <c r="BN1025" s="32"/>
      <c r="BO1025" s="122"/>
      <c r="BP1025" s="133"/>
      <c r="BQ1025" s="12"/>
      <c r="BR1025" s="3"/>
      <c r="BS1025" s="3"/>
      <c r="BU1025" s="122"/>
      <c r="BV1025" s="3"/>
      <c r="BW1025" s="31"/>
      <c r="BX1025" s="122"/>
      <c r="BY1025" s="3"/>
      <c r="CA1025" s="122"/>
      <c r="CB1025" s="3"/>
      <c r="CD1025" s="122"/>
      <c r="CF1025" s="32"/>
      <c r="CH1025" s="255"/>
      <c r="CI1025" s="32"/>
      <c r="CK1025" s="434"/>
      <c r="CM1025" s="122"/>
      <c r="CN1025" s="255"/>
      <c r="CO1025" s="255"/>
      <c r="CP1025" s="255"/>
      <c r="CQ1025" s="739"/>
      <c r="CR1025" s="255"/>
      <c r="CS1025" s="434"/>
      <c r="CT1025" s="255"/>
      <c r="CU1025" s="255"/>
      <c r="CV1025" s="255"/>
      <c r="CW1025" s="10"/>
      <c r="CX1025" s="255"/>
      <c r="CY1025" s="255"/>
      <c r="CZ1025" s="255"/>
      <c r="DA1025" s="255"/>
      <c r="DB1025" s="255"/>
      <c r="DC1025" s="255"/>
      <c r="DD1025" s="255"/>
      <c r="DE1025" s="255"/>
      <c r="DF1025" s="255"/>
      <c r="DG1025" s="255"/>
      <c r="DH1025" s="255"/>
      <c r="DI1025" s="255"/>
      <c r="DJ1025" s="255"/>
      <c r="DK1025" s="255"/>
      <c r="DL1025" s="255"/>
      <c r="DM1025" s="255"/>
      <c r="DN1025" s="255"/>
      <c r="DO1025" s="255"/>
      <c r="DP1025" s="255"/>
      <c r="DQ1025" s="255"/>
      <c r="DR1025" s="255"/>
      <c r="DS1025" s="255"/>
      <c r="DT1025" s="255"/>
      <c r="DU1025" s="255"/>
      <c r="DV1025" s="255"/>
      <c r="DW1025" s="255"/>
      <c r="DX1025" s="255"/>
      <c r="DY1025" s="255"/>
      <c r="DZ1025" s="255"/>
      <c r="EA1025" s="255"/>
      <c r="EB1025" s="255"/>
      <c r="EC1025" s="255"/>
      <c r="ED1025" s="255"/>
      <c r="EE1025" s="255"/>
      <c r="EF1025" s="255"/>
      <c r="EG1025" s="255"/>
      <c r="EH1025" s="255"/>
      <c r="EI1025" s="255"/>
      <c r="EJ1025" s="255"/>
      <c r="EK1025" s="255"/>
      <c r="EL1025" s="255"/>
      <c r="EM1025" s="255"/>
      <c r="EN1025" s="255"/>
      <c r="EO1025" s="255"/>
      <c r="EP1025" s="255"/>
      <c r="EQ1025" s="255"/>
      <c r="ER1025" s="255"/>
      <c r="ES1025" s="255"/>
      <c r="ET1025" s="255"/>
      <c r="EU1025" s="255"/>
      <c r="EV1025" s="255"/>
      <c r="EW1025" s="255"/>
      <c r="EX1025" s="255"/>
      <c r="EY1025" s="255"/>
      <c r="EZ1025" s="255"/>
      <c r="FA1025" s="255"/>
      <c r="FB1025" s="255"/>
      <c r="FC1025" s="255"/>
      <c r="FD1025" s="255"/>
      <c r="FE1025" s="255"/>
      <c r="FF1025" s="255"/>
      <c r="FG1025" s="255"/>
      <c r="FH1025" s="241"/>
      <c r="FI1025" s="436"/>
      <c r="FJ1025" s="668"/>
      <c r="FK1025" s="668"/>
      <c r="FL1025" s="668"/>
      <c r="FM1025" s="668"/>
      <c r="FN1025" s="668"/>
      <c r="FO1025" s="668"/>
      <c r="FP1025" s="668"/>
      <c r="FQ1025" s="668"/>
      <c r="FR1025" s="668"/>
      <c r="FS1025" s="433"/>
      <c r="FT1025" s="433"/>
      <c r="FU1025" s="433"/>
      <c r="FV1025" s="433"/>
      <c r="FW1025" s="433"/>
      <c r="FX1025" s="433"/>
      <c r="FY1025" s="433"/>
      <c r="FZ1025" s="433"/>
      <c r="GA1025" s="433"/>
      <c r="GB1025" s="433"/>
      <c r="GC1025" s="433"/>
      <c r="GD1025" s="433"/>
      <c r="GE1025" s="433"/>
      <c r="GF1025" s="433"/>
      <c r="GG1025" s="255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436"/>
      <c r="HJ1025" s="65"/>
      <c r="HK1025" s="436"/>
      <c r="HL1025" s="37"/>
      <c r="HM1025" s="65"/>
      <c r="HN1025" s="436"/>
      <c r="HO1025" s="120"/>
      <c r="HP1025" s="3"/>
      <c r="HQ1025" s="436"/>
      <c r="HR1025" s="8"/>
      <c r="HS1025" s="31"/>
      <c r="HT1025" s="3"/>
      <c r="HU1025" s="3"/>
      <c r="HV1025" s="3"/>
      <c r="HX1025" s="432"/>
      <c r="HY1025" s="27"/>
      <c r="HZ1025" s="27"/>
      <c r="IA1025" s="27"/>
      <c r="IB1025" s="27"/>
      <c r="IC1025" s="27"/>
      <c r="ID1025" s="27"/>
      <c r="IE1025" s="27"/>
      <c r="IF1025" s="27"/>
      <c r="IG1025" s="432"/>
      <c r="IH1025" s="432"/>
      <c r="II1025" s="432"/>
      <c r="IJ1025" s="432"/>
      <c r="IK1025" s="432"/>
      <c r="IL1025" s="432"/>
      <c r="IM1025" s="432"/>
      <c r="IN1025" s="432"/>
      <c r="IO1025" s="432"/>
      <c r="IP1025" s="432"/>
      <c r="IQ1025" s="432"/>
      <c r="IR1025" s="432"/>
      <c r="IS1025" s="432"/>
      <c r="IT1025" s="432"/>
      <c r="IU1025" s="432"/>
      <c r="IV1025" s="432"/>
      <c r="IW1025" s="432"/>
      <c r="IX1025" s="432"/>
      <c r="IY1025" s="432"/>
      <c r="IZ1025" s="432"/>
      <c r="JA1025" s="432"/>
      <c r="JB1025" s="432"/>
      <c r="JC1025" s="432"/>
      <c r="JD1025" s="432"/>
      <c r="JE1025" s="432"/>
      <c r="JF1025" s="432"/>
      <c r="JG1025" s="432"/>
      <c r="JH1025" s="432"/>
      <c r="JI1025" s="432"/>
      <c r="JJ1025" s="432"/>
      <c r="JK1025" s="432"/>
      <c r="JL1025" s="432"/>
      <c r="JM1025" s="432"/>
      <c r="JN1025" s="432"/>
      <c r="JO1025" s="432"/>
      <c r="JP1025" s="432"/>
      <c r="JQ1025" s="432"/>
      <c r="JR1025" s="432"/>
      <c r="JS1025" s="432"/>
      <c r="JT1025" s="432"/>
      <c r="JU1025" s="432"/>
    </row>
    <row r="1026" spans="1:281" s="40" customFormat="1" ht="15" hidden="1" customHeight="1" x14ac:dyDescent="0.25">
      <c r="A1026" s="432"/>
      <c r="B1026" s="31"/>
      <c r="C1026" s="31"/>
      <c r="D1026" s="3"/>
      <c r="E1026" s="31"/>
      <c r="F1026" s="3"/>
      <c r="G1026" s="122"/>
      <c r="I1026" s="31"/>
      <c r="K1026" s="9"/>
      <c r="M1026" s="3"/>
      <c r="N1026" s="41"/>
      <c r="P1026" s="31"/>
      <c r="Q1026" s="27"/>
      <c r="R1026" s="31"/>
      <c r="T1026" s="21"/>
      <c r="U1026" s="21"/>
      <c r="V1026" s="83"/>
      <c r="W1026" s="83"/>
      <c r="X1026" s="21"/>
      <c r="Y1026" s="83"/>
      <c r="Z1026" s="83"/>
      <c r="AA1026" s="21"/>
      <c r="AB1026" s="83"/>
      <c r="AC1026" s="83"/>
      <c r="AD1026" s="21"/>
      <c r="AE1026" s="83"/>
      <c r="AF1026" s="83"/>
      <c r="AG1026" s="21"/>
      <c r="AH1026" s="83"/>
      <c r="AI1026" s="83"/>
      <c r="AJ1026" s="21"/>
      <c r="AK1026" s="83"/>
      <c r="AL1026" s="83"/>
      <c r="AM1026" s="21"/>
      <c r="AN1026" s="83"/>
      <c r="AO1026" s="83"/>
      <c r="AP1026" s="21"/>
      <c r="AQ1026" s="83"/>
      <c r="AR1026" s="83"/>
      <c r="AS1026" s="21"/>
      <c r="AT1026" s="3"/>
      <c r="AU1026" s="3"/>
      <c r="AV1026" s="31"/>
      <c r="AW1026" s="3"/>
      <c r="AX1026" s="129"/>
      <c r="AY1026" s="90"/>
      <c r="AZ1026" s="6"/>
      <c r="BA1026" s="10"/>
      <c r="BB1026" s="10"/>
      <c r="BC1026" s="6"/>
      <c r="BD1026" s="10"/>
      <c r="BE1026" s="10"/>
      <c r="BF1026" s="122"/>
      <c r="BG1026" s="10"/>
      <c r="BH1026" s="32"/>
      <c r="BI1026" s="129"/>
      <c r="BJ1026" s="10"/>
      <c r="BK1026" s="32"/>
      <c r="BL1026" s="129"/>
      <c r="BM1026" s="10"/>
      <c r="BN1026" s="32"/>
      <c r="BO1026" s="122"/>
      <c r="BP1026" s="133"/>
      <c r="BQ1026" s="12"/>
      <c r="BR1026" s="3"/>
      <c r="BS1026" s="3"/>
      <c r="BU1026" s="122"/>
      <c r="BV1026" s="3"/>
      <c r="BW1026" s="31"/>
      <c r="BX1026" s="122"/>
      <c r="BY1026" s="3"/>
      <c r="CA1026" s="122"/>
      <c r="CB1026" s="3"/>
      <c r="CD1026" s="122"/>
      <c r="CF1026" s="32"/>
      <c r="CH1026" s="255"/>
      <c r="CI1026" s="32"/>
      <c r="CK1026" s="434"/>
      <c r="CM1026" s="122"/>
      <c r="CN1026" s="255"/>
      <c r="CO1026" s="255"/>
      <c r="CP1026" s="255"/>
      <c r="CQ1026" s="739"/>
      <c r="CR1026" s="255"/>
      <c r="CS1026" s="434"/>
      <c r="CT1026" s="255"/>
      <c r="CU1026" s="255"/>
      <c r="CV1026" s="255"/>
      <c r="CW1026" s="10"/>
      <c r="CX1026" s="255"/>
      <c r="CY1026" s="255"/>
      <c r="CZ1026" s="255"/>
      <c r="DA1026" s="255"/>
      <c r="DB1026" s="255"/>
      <c r="DC1026" s="255"/>
      <c r="DD1026" s="255"/>
      <c r="DE1026" s="255"/>
      <c r="DF1026" s="255"/>
      <c r="DG1026" s="255"/>
      <c r="DH1026" s="255"/>
      <c r="DI1026" s="255"/>
      <c r="DJ1026" s="255"/>
      <c r="DK1026" s="255"/>
      <c r="DL1026" s="255"/>
      <c r="DM1026" s="255"/>
      <c r="DN1026" s="255"/>
      <c r="DO1026" s="255"/>
      <c r="DP1026" s="255"/>
      <c r="DQ1026" s="255"/>
      <c r="DR1026" s="255"/>
      <c r="DS1026" s="255"/>
      <c r="DT1026" s="255"/>
      <c r="DU1026" s="255"/>
      <c r="DV1026" s="255"/>
      <c r="DW1026" s="255"/>
      <c r="DX1026" s="255"/>
      <c r="DY1026" s="255"/>
      <c r="DZ1026" s="255"/>
      <c r="EA1026" s="255"/>
      <c r="EB1026" s="255"/>
      <c r="EC1026" s="255"/>
      <c r="ED1026" s="255"/>
      <c r="EE1026" s="255"/>
      <c r="EF1026" s="255"/>
      <c r="EG1026" s="255"/>
      <c r="EH1026" s="255"/>
      <c r="EI1026" s="255"/>
      <c r="EJ1026" s="255"/>
      <c r="EK1026" s="255"/>
      <c r="EL1026" s="255"/>
      <c r="EM1026" s="255"/>
      <c r="EN1026" s="255"/>
      <c r="EO1026" s="255"/>
      <c r="EP1026" s="255"/>
      <c r="EQ1026" s="255"/>
      <c r="ER1026" s="255"/>
      <c r="ES1026" s="255"/>
      <c r="ET1026" s="255"/>
      <c r="EU1026" s="255"/>
      <c r="EV1026" s="255"/>
      <c r="EW1026" s="255"/>
      <c r="EX1026" s="255"/>
      <c r="EY1026" s="255"/>
      <c r="EZ1026" s="255"/>
      <c r="FA1026" s="255"/>
      <c r="FB1026" s="255"/>
      <c r="FC1026" s="255"/>
      <c r="FD1026" s="255"/>
      <c r="FE1026" s="255"/>
      <c r="FF1026" s="255"/>
      <c r="FG1026" s="255"/>
      <c r="FH1026" s="241"/>
      <c r="FI1026" s="436"/>
      <c r="FJ1026" s="668"/>
      <c r="FK1026" s="668"/>
      <c r="FL1026" s="668"/>
      <c r="FM1026" s="668"/>
      <c r="FN1026" s="668"/>
      <c r="FO1026" s="668"/>
      <c r="FP1026" s="668"/>
      <c r="FQ1026" s="668"/>
      <c r="FR1026" s="668"/>
      <c r="FS1026" s="433"/>
      <c r="FT1026" s="433"/>
      <c r="FU1026" s="433"/>
      <c r="FV1026" s="433"/>
      <c r="FW1026" s="433"/>
      <c r="FX1026" s="433"/>
      <c r="FY1026" s="433"/>
      <c r="FZ1026" s="433"/>
      <c r="GA1026" s="433"/>
      <c r="GB1026" s="433"/>
      <c r="GC1026" s="433"/>
      <c r="GD1026" s="433"/>
      <c r="GE1026" s="433"/>
      <c r="GF1026" s="433"/>
      <c r="GG1026" s="255"/>
      <c r="GH1026" s="65"/>
      <c r="GI1026" s="65"/>
      <c r="GJ1026" s="65"/>
      <c r="GK1026" s="65"/>
      <c r="GL1026" s="65"/>
      <c r="GM1026" s="65"/>
      <c r="GN1026" s="65"/>
      <c r="GO1026" s="65"/>
      <c r="GP1026" s="65"/>
      <c r="GQ1026" s="65"/>
      <c r="GR1026" s="65"/>
      <c r="GS1026" s="65"/>
      <c r="GT1026" s="65"/>
      <c r="GU1026" s="65"/>
      <c r="GV1026" s="65"/>
      <c r="GW1026" s="65"/>
      <c r="GX1026" s="65"/>
      <c r="GY1026" s="65"/>
      <c r="GZ1026" s="65"/>
      <c r="HA1026" s="65"/>
      <c r="HB1026" s="65"/>
      <c r="HC1026" s="65"/>
      <c r="HD1026" s="65"/>
      <c r="HE1026" s="65"/>
      <c r="HF1026" s="65"/>
      <c r="HG1026" s="65"/>
      <c r="HH1026" s="65"/>
      <c r="HI1026" s="436"/>
      <c r="HJ1026" s="65"/>
      <c r="HK1026" s="436"/>
      <c r="HL1026" s="37"/>
      <c r="HM1026" s="65"/>
      <c r="HN1026" s="436"/>
      <c r="HO1026" s="120"/>
      <c r="HP1026" s="3"/>
      <c r="HQ1026" s="436"/>
      <c r="HR1026" s="8"/>
      <c r="HS1026" s="31"/>
      <c r="HT1026" s="3"/>
      <c r="HU1026" s="3"/>
      <c r="HV1026" s="3"/>
      <c r="HX1026" s="432"/>
      <c r="HY1026" s="27"/>
      <c r="HZ1026" s="27"/>
      <c r="IA1026" s="27"/>
      <c r="IB1026" s="27"/>
      <c r="IC1026" s="27"/>
      <c r="ID1026" s="27"/>
      <c r="IE1026" s="27"/>
      <c r="IF1026" s="27"/>
      <c r="IG1026" s="432"/>
      <c r="IH1026" s="432"/>
      <c r="II1026" s="432"/>
      <c r="IJ1026" s="432"/>
      <c r="IK1026" s="432"/>
      <c r="IL1026" s="432"/>
      <c r="IM1026" s="432"/>
      <c r="IN1026" s="432"/>
      <c r="IO1026" s="432"/>
      <c r="IP1026" s="432"/>
      <c r="IQ1026" s="432"/>
      <c r="IR1026" s="432"/>
      <c r="IS1026" s="432"/>
      <c r="IT1026" s="432"/>
      <c r="IU1026" s="432"/>
      <c r="IV1026" s="432"/>
      <c r="IW1026" s="432"/>
      <c r="IX1026" s="432"/>
      <c r="IY1026" s="432"/>
      <c r="IZ1026" s="432"/>
      <c r="JA1026" s="432"/>
      <c r="JB1026" s="432"/>
      <c r="JC1026" s="432"/>
      <c r="JD1026" s="432"/>
      <c r="JE1026" s="432"/>
      <c r="JF1026" s="432"/>
      <c r="JG1026" s="432"/>
      <c r="JH1026" s="432"/>
      <c r="JI1026" s="432"/>
      <c r="JJ1026" s="432"/>
      <c r="JK1026" s="432"/>
      <c r="JL1026" s="432"/>
      <c r="JM1026" s="432"/>
      <c r="JN1026" s="432"/>
      <c r="JO1026" s="432"/>
      <c r="JP1026" s="432"/>
      <c r="JQ1026" s="432"/>
      <c r="JR1026" s="432"/>
      <c r="JS1026" s="432"/>
      <c r="JT1026" s="432"/>
      <c r="JU1026" s="432"/>
    </row>
    <row r="1027" spans="1:281" s="40" customFormat="1" ht="15" hidden="1" customHeight="1" x14ac:dyDescent="0.25">
      <c r="A1027" s="432"/>
      <c r="B1027" s="31"/>
      <c r="C1027" s="31"/>
      <c r="D1027" s="3"/>
      <c r="E1027" s="31"/>
      <c r="F1027" s="3"/>
      <c r="G1027" s="122"/>
      <c r="I1027" s="31"/>
      <c r="K1027" s="9"/>
      <c r="M1027" s="3"/>
      <c r="N1027" s="41"/>
      <c r="P1027" s="31"/>
      <c r="Q1027" s="27"/>
      <c r="R1027" s="31"/>
      <c r="T1027" s="21"/>
      <c r="U1027" s="21"/>
      <c r="V1027" s="83"/>
      <c r="W1027" s="83"/>
      <c r="X1027" s="21"/>
      <c r="Y1027" s="83"/>
      <c r="Z1027" s="83"/>
      <c r="AA1027" s="21"/>
      <c r="AB1027" s="83"/>
      <c r="AC1027" s="83"/>
      <c r="AD1027" s="21"/>
      <c r="AE1027" s="83"/>
      <c r="AF1027" s="83"/>
      <c r="AG1027" s="21"/>
      <c r="AH1027" s="83"/>
      <c r="AI1027" s="83"/>
      <c r="AJ1027" s="21"/>
      <c r="AK1027" s="83"/>
      <c r="AL1027" s="83"/>
      <c r="AM1027" s="21"/>
      <c r="AN1027" s="83"/>
      <c r="AO1027" s="83"/>
      <c r="AP1027" s="21"/>
      <c r="AQ1027" s="83"/>
      <c r="AR1027" s="83"/>
      <c r="AS1027" s="21"/>
      <c r="AT1027" s="3"/>
      <c r="AU1027" s="3"/>
      <c r="AV1027" s="31"/>
      <c r="AW1027" s="3"/>
      <c r="AX1027" s="129"/>
      <c r="AY1027" s="90"/>
      <c r="AZ1027" s="6"/>
      <c r="BA1027" s="10"/>
      <c r="BB1027" s="10"/>
      <c r="BC1027" s="6"/>
      <c r="BD1027" s="10"/>
      <c r="BE1027" s="10"/>
      <c r="BF1027" s="122"/>
      <c r="BG1027" s="10"/>
      <c r="BH1027" s="32"/>
      <c r="BI1027" s="129"/>
      <c r="BJ1027" s="10"/>
      <c r="BK1027" s="32"/>
      <c r="BL1027" s="129"/>
      <c r="BM1027" s="10"/>
      <c r="BN1027" s="32"/>
      <c r="BO1027" s="122"/>
      <c r="BP1027" s="133"/>
      <c r="BQ1027" s="12"/>
      <c r="BR1027" s="3"/>
      <c r="BS1027" s="3"/>
      <c r="BU1027" s="122"/>
      <c r="BV1027" s="3"/>
      <c r="BW1027" s="31"/>
      <c r="BX1027" s="122"/>
      <c r="BY1027" s="3"/>
      <c r="CA1027" s="122"/>
      <c r="CB1027" s="3"/>
      <c r="CD1027" s="122"/>
      <c r="CF1027" s="32"/>
      <c r="CH1027" s="255"/>
      <c r="CI1027" s="32"/>
      <c r="CK1027" s="434"/>
      <c r="CM1027" s="122"/>
      <c r="CN1027" s="255"/>
      <c r="CO1027" s="255"/>
      <c r="CP1027" s="255"/>
      <c r="CQ1027" s="739"/>
      <c r="CR1027" s="255"/>
      <c r="CS1027" s="434"/>
      <c r="CT1027" s="255"/>
      <c r="CU1027" s="255"/>
      <c r="CV1027" s="255"/>
      <c r="CW1027" s="10"/>
      <c r="CX1027" s="255"/>
      <c r="CY1027" s="255"/>
      <c r="CZ1027" s="255"/>
      <c r="DA1027" s="255"/>
      <c r="DB1027" s="255"/>
      <c r="DC1027" s="255"/>
      <c r="DD1027" s="255"/>
      <c r="DE1027" s="255"/>
      <c r="DF1027" s="255"/>
      <c r="DG1027" s="255"/>
      <c r="DH1027" s="255"/>
      <c r="DI1027" s="255"/>
      <c r="DJ1027" s="255"/>
      <c r="DK1027" s="255"/>
      <c r="DL1027" s="255"/>
      <c r="DM1027" s="255"/>
      <c r="DN1027" s="255"/>
      <c r="DO1027" s="255"/>
      <c r="DP1027" s="255"/>
      <c r="DQ1027" s="255"/>
      <c r="DR1027" s="255"/>
      <c r="DS1027" s="255"/>
      <c r="DT1027" s="255"/>
      <c r="DU1027" s="255"/>
      <c r="DV1027" s="255"/>
      <c r="DW1027" s="255"/>
      <c r="DX1027" s="255"/>
      <c r="DY1027" s="255"/>
      <c r="DZ1027" s="255"/>
      <c r="EA1027" s="255"/>
      <c r="EB1027" s="255"/>
      <c r="EC1027" s="255"/>
      <c r="ED1027" s="255"/>
      <c r="EE1027" s="255"/>
      <c r="EF1027" s="255"/>
      <c r="EG1027" s="255"/>
      <c r="EH1027" s="255"/>
      <c r="EI1027" s="255"/>
      <c r="EJ1027" s="255"/>
      <c r="EK1027" s="255"/>
      <c r="EL1027" s="255"/>
      <c r="EM1027" s="255"/>
      <c r="EN1027" s="255"/>
      <c r="EO1027" s="255"/>
      <c r="EP1027" s="255"/>
      <c r="EQ1027" s="255"/>
      <c r="ER1027" s="255"/>
      <c r="ES1027" s="255"/>
      <c r="ET1027" s="255"/>
      <c r="EU1027" s="255"/>
      <c r="EV1027" s="255"/>
      <c r="EW1027" s="255"/>
      <c r="EX1027" s="255"/>
      <c r="EY1027" s="255"/>
      <c r="EZ1027" s="255"/>
      <c r="FA1027" s="255"/>
      <c r="FB1027" s="255"/>
      <c r="FC1027" s="255"/>
      <c r="FD1027" s="255"/>
      <c r="FE1027" s="255"/>
      <c r="FF1027" s="255"/>
      <c r="FG1027" s="255"/>
      <c r="FH1027" s="241"/>
      <c r="FI1027" s="436"/>
      <c r="FJ1027" s="668"/>
      <c r="FK1027" s="668"/>
      <c r="FL1027" s="668"/>
      <c r="FM1027" s="668"/>
      <c r="FN1027" s="668"/>
      <c r="FO1027" s="668"/>
      <c r="FP1027" s="668"/>
      <c r="FQ1027" s="668"/>
      <c r="FR1027" s="668"/>
      <c r="FS1027" s="433"/>
      <c r="FT1027" s="433"/>
      <c r="FU1027" s="433"/>
      <c r="FV1027" s="433"/>
      <c r="FW1027" s="433"/>
      <c r="FX1027" s="433"/>
      <c r="FY1027" s="433"/>
      <c r="FZ1027" s="433"/>
      <c r="GA1027" s="433"/>
      <c r="GB1027" s="433"/>
      <c r="GC1027" s="433"/>
      <c r="GD1027" s="433"/>
      <c r="GE1027" s="433"/>
      <c r="GF1027" s="433"/>
      <c r="GG1027" s="255"/>
      <c r="GH1027" s="65"/>
      <c r="GI1027" s="65"/>
      <c r="GJ1027" s="65"/>
      <c r="GK1027" s="65"/>
      <c r="GL1027" s="65"/>
      <c r="GM1027" s="65"/>
      <c r="GN1027" s="65"/>
      <c r="GO1027" s="65"/>
      <c r="GP1027" s="65"/>
      <c r="GQ1027" s="65"/>
      <c r="GR1027" s="65"/>
      <c r="GS1027" s="65"/>
      <c r="GT1027" s="65"/>
      <c r="GU1027" s="65"/>
      <c r="GV1027" s="65"/>
      <c r="GW1027" s="65"/>
      <c r="GX1027" s="65"/>
      <c r="GY1027" s="65"/>
      <c r="GZ1027" s="65"/>
      <c r="HA1027" s="65"/>
      <c r="HB1027" s="65"/>
      <c r="HC1027" s="65"/>
      <c r="HD1027" s="65"/>
      <c r="HE1027" s="65"/>
      <c r="HF1027" s="65"/>
      <c r="HG1027" s="65"/>
      <c r="HH1027" s="65"/>
      <c r="HI1027" s="436"/>
      <c r="HJ1027" s="65"/>
      <c r="HK1027" s="436"/>
      <c r="HL1027" s="37"/>
      <c r="HM1027" s="65"/>
      <c r="HN1027" s="436"/>
      <c r="HO1027" s="120"/>
      <c r="HP1027" s="3"/>
      <c r="HQ1027" s="436"/>
      <c r="HR1027" s="8"/>
      <c r="HS1027" s="31"/>
      <c r="HT1027" s="3"/>
      <c r="HU1027" s="3"/>
      <c r="HV1027" s="3"/>
      <c r="HX1027" s="432"/>
      <c r="HY1027" s="27"/>
      <c r="HZ1027" s="27"/>
      <c r="IA1027" s="27"/>
      <c r="IB1027" s="27"/>
      <c r="IC1027" s="27"/>
      <c r="ID1027" s="27"/>
      <c r="IE1027" s="27"/>
      <c r="IF1027" s="27"/>
      <c r="IG1027" s="432"/>
      <c r="IH1027" s="432"/>
      <c r="II1027" s="432"/>
      <c r="IJ1027" s="432"/>
      <c r="IK1027" s="432"/>
      <c r="IL1027" s="432"/>
      <c r="IM1027" s="432"/>
      <c r="IN1027" s="432"/>
      <c r="IO1027" s="432"/>
      <c r="IP1027" s="432"/>
      <c r="IQ1027" s="432"/>
      <c r="IR1027" s="432"/>
      <c r="IS1027" s="432"/>
      <c r="IT1027" s="432"/>
      <c r="IU1027" s="432"/>
      <c r="IV1027" s="432"/>
      <c r="IW1027" s="432"/>
      <c r="IX1027" s="432"/>
      <c r="IY1027" s="432"/>
      <c r="IZ1027" s="432"/>
      <c r="JA1027" s="432"/>
      <c r="JB1027" s="432"/>
      <c r="JC1027" s="432"/>
      <c r="JD1027" s="432"/>
      <c r="JE1027" s="432"/>
      <c r="JF1027" s="432"/>
      <c r="JG1027" s="432"/>
      <c r="JH1027" s="432"/>
      <c r="JI1027" s="432"/>
      <c r="JJ1027" s="432"/>
      <c r="JK1027" s="432"/>
      <c r="JL1027" s="432"/>
      <c r="JM1027" s="432"/>
      <c r="JN1027" s="432"/>
      <c r="JO1027" s="432"/>
      <c r="JP1027" s="432"/>
      <c r="JQ1027" s="432"/>
      <c r="JR1027" s="432"/>
      <c r="JS1027" s="432"/>
      <c r="JT1027" s="432"/>
      <c r="JU1027" s="432"/>
    </row>
    <row r="1028" spans="1:281" s="40" customFormat="1" ht="15" hidden="1" customHeight="1" x14ac:dyDescent="0.25">
      <c r="A1028" s="432"/>
      <c r="B1028" s="31"/>
      <c r="C1028" s="31"/>
      <c r="D1028" s="3"/>
      <c r="E1028" s="31"/>
      <c r="F1028" s="3"/>
      <c r="G1028" s="122"/>
      <c r="I1028" s="31"/>
      <c r="K1028" s="9"/>
      <c r="M1028" s="3"/>
      <c r="N1028" s="41"/>
      <c r="P1028" s="31"/>
      <c r="Q1028" s="27"/>
      <c r="R1028" s="31"/>
      <c r="T1028" s="21"/>
      <c r="U1028" s="21"/>
      <c r="V1028" s="83"/>
      <c r="W1028" s="83"/>
      <c r="X1028" s="21"/>
      <c r="Y1028" s="83"/>
      <c r="Z1028" s="83"/>
      <c r="AA1028" s="21"/>
      <c r="AB1028" s="83"/>
      <c r="AC1028" s="83"/>
      <c r="AD1028" s="21"/>
      <c r="AE1028" s="83"/>
      <c r="AF1028" s="83"/>
      <c r="AG1028" s="21"/>
      <c r="AH1028" s="83"/>
      <c r="AI1028" s="83"/>
      <c r="AJ1028" s="21"/>
      <c r="AK1028" s="83"/>
      <c r="AL1028" s="83"/>
      <c r="AM1028" s="21"/>
      <c r="AN1028" s="83"/>
      <c r="AO1028" s="83"/>
      <c r="AP1028" s="21"/>
      <c r="AQ1028" s="83"/>
      <c r="AR1028" s="83"/>
      <c r="AS1028" s="21"/>
      <c r="AT1028" s="3"/>
      <c r="AU1028" s="3"/>
      <c r="AV1028" s="31"/>
      <c r="AW1028" s="3"/>
      <c r="AX1028" s="129"/>
      <c r="AY1028" s="90"/>
      <c r="AZ1028" s="6"/>
      <c r="BA1028" s="10"/>
      <c r="BB1028" s="10"/>
      <c r="BC1028" s="6"/>
      <c r="BD1028" s="10"/>
      <c r="BE1028" s="10"/>
      <c r="BF1028" s="122"/>
      <c r="BG1028" s="10"/>
      <c r="BH1028" s="32"/>
      <c r="BI1028" s="129"/>
      <c r="BJ1028" s="10"/>
      <c r="BK1028" s="32"/>
      <c r="BL1028" s="129"/>
      <c r="BM1028" s="10"/>
      <c r="BN1028" s="32"/>
      <c r="BO1028" s="122"/>
      <c r="BP1028" s="133"/>
      <c r="BQ1028" s="12"/>
      <c r="BR1028" s="3"/>
      <c r="BS1028" s="3"/>
      <c r="BU1028" s="122"/>
      <c r="BV1028" s="3"/>
      <c r="BW1028" s="31"/>
      <c r="BX1028" s="122"/>
      <c r="BY1028" s="3"/>
      <c r="CA1028" s="122"/>
      <c r="CB1028" s="3"/>
      <c r="CD1028" s="122"/>
      <c r="CF1028" s="32"/>
      <c r="CH1028" s="255"/>
      <c r="CI1028" s="32"/>
      <c r="CK1028" s="434"/>
      <c r="CM1028" s="122"/>
      <c r="CN1028" s="255"/>
      <c r="CO1028" s="255"/>
      <c r="CP1028" s="255"/>
      <c r="CQ1028" s="739"/>
      <c r="CR1028" s="255"/>
      <c r="CS1028" s="434"/>
      <c r="CT1028" s="255"/>
      <c r="CU1028" s="255"/>
      <c r="CV1028" s="255"/>
      <c r="CW1028" s="10"/>
      <c r="CX1028" s="255"/>
      <c r="CY1028" s="255"/>
      <c r="CZ1028" s="255"/>
      <c r="DA1028" s="255"/>
      <c r="DB1028" s="255"/>
      <c r="DC1028" s="255"/>
      <c r="DD1028" s="255"/>
      <c r="DE1028" s="255"/>
      <c r="DF1028" s="255"/>
      <c r="DG1028" s="255"/>
      <c r="DH1028" s="255"/>
      <c r="DI1028" s="255"/>
      <c r="DJ1028" s="255"/>
      <c r="DK1028" s="255"/>
      <c r="DL1028" s="255"/>
      <c r="DM1028" s="255"/>
      <c r="DN1028" s="255"/>
      <c r="DO1028" s="255"/>
      <c r="DP1028" s="255"/>
      <c r="DQ1028" s="255"/>
      <c r="DR1028" s="255"/>
      <c r="DS1028" s="255"/>
      <c r="DT1028" s="255"/>
      <c r="DU1028" s="255"/>
      <c r="DV1028" s="255"/>
      <c r="DW1028" s="255"/>
      <c r="DX1028" s="255"/>
      <c r="DY1028" s="255"/>
      <c r="DZ1028" s="255"/>
      <c r="EA1028" s="255"/>
      <c r="EB1028" s="255"/>
      <c r="EC1028" s="255"/>
      <c r="ED1028" s="255"/>
      <c r="EE1028" s="255"/>
      <c r="EF1028" s="255"/>
      <c r="EG1028" s="255"/>
      <c r="EH1028" s="255"/>
      <c r="EI1028" s="255"/>
      <c r="EJ1028" s="255"/>
      <c r="EK1028" s="255"/>
      <c r="EL1028" s="255"/>
      <c r="EM1028" s="255"/>
      <c r="EN1028" s="255"/>
      <c r="EO1028" s="255"/>
      <c r="EP1028" s="255"/>
      <c r="EQ1028" s="255"/>
      <c r="ER1028" s="255"/>
      <c r="ES1028" s="255"/>
      <c r="ET1028" s="255"/>
      <c r="EU1028" s="255"/>
      <c r="EV1028" s="255"/>
      <c r="EW1028" s="255"/>
      <c r="EX1028" s="255"/>
      <c r="EY1028" s="255"/>
      <c r="EZ1028" s="255"/>
      <c r="FA1028" s="255"/>
      <c r="FB1028" s="255"/>
      <c r="FC1028" s="255"/>
      <c r="FD1028" s="255"/>
      <c r="FE1028" s="255"/>
      <c r="FF1028" s="255"/>
      <c r="FG1028" s="255"/>
      <c r="FH1028" s="241"/>
      <c r="FI1028" s="436"/>
      <c r="FJ1028" s="668"/>
      <c r="FK1028" s="668"/>
      <c r="FL1028" s="668"/>
      <c r="FM1028" s="668"/>
      <c r="FN1028" s="668"/>
      <c r="FO1028" s="668"/>
      <c r="FP1028" s="668"/>
      <c r="FQ1028" s="668"/>
      <c r="FR1028" s="668"/>
      <c r="FS1028" s="433"/>
      <c r="FT1028" s="433"/>
      <c r="FU1028" s="433"/>
      <c r="FV1028" s="433"/>
      <c r="FW1028" s="433"/>
      <c r="FX1028" s="433"/>
      <c r="FY1028" s="433"/>
      <c r="FZ1028" s="433"/>
      <c r="GA1028" s="433"/>
      <c r="GB1028" s="433"/>
      <c r="GC1028" s="433"/>
      <c r="GD1028" s="433"/>
      <c r="GE1028" s="433"/>
      <c r="GF1028" s="433"/>
      <c r="GG1028" s="255"/>
      <c r="GH1028" s="65"/>
      <c r="GI1028" s="65"/>
      <c r="GJ1028" s="65"/>
      <c r="GK1028" s="65"/>
      <c r="GL1028" s="65"/>
      <c r="GM1028" s="65"/>
      <c r="GN1028" s="65"/>
      <c r="GO1028" s="65"/>
      <c r="GP1028" s="65"/>
      <c r="GQ1028" s="65"/>
      <c r="GR1028" s="65"/>
      <c r="GS1028" s="65"/>
      <c r="GT1028" s="65"/>
      <c r="GU1028" s="65"/>
      <c r="GV1028" s="65"/>
      <c r="GW1028" s="65"/>
      <c r="GX1028" s="65"/>
      <c r="GY1028" s="65"/>
      <c r="GZ1028" s="65"/>
      <c r="HA1028" s="65"/>
      <c r="HB1028" s="65"/>
      <c r="HC1028" s="65"/>
      <c r="HD1028" s="65"/>
      <c r="HE1028" s="65"/>
      <c r="HF1028" s="65"/>
      <c r="HG1028" s="65"/>
      <c r="HH1028" s="65"/>
      <c r="HI1028" s="436"/>
      <c r="HJ1028" s="65"/>
      <c r="HK1028" s="436"/>
      <c r="HL1028" s="37"/>
      <c r="HM1028" s="65"/>
      <c r="HN1028" s="436"/>
      <c r="HO1028" s="120"/>
      <c r="HP1028" s="3"/>
      <c r="HQ1028" s="436"/>
      <c r="HR1028" s="8"/>
      <c r="HS1028" s="31"/>
      <c r="HT1028" s="3"/>
      <c r="HU1028" s="3"/>
      <c r="HV1028" s="3"/>
      <c r="HX1028" s="432"/>
      <c r="HY1028" s="27"/>
      <c r="HZ1028" s="27"/>
      <c r="IA1028" s="27"/>
      <c r="IB1028" s="27"/>
      <c r="IC1028" s="27"/>
      <c r="ID1028" s="27"/>
      <c r="IE1028" s="27"/>
      <c r="IF1028" s="27"/>
      <c r="IG1028" s="432"/>
      <c r="IH1028" s="432"/>
      <c r="II1028" s="432"/>
      <c r="IJ1028" s="432"/>
      <c r="IK1028" s="432"/>
      <c r="IL1028" s="432"/>
      <c r="IM1028" s="432"/>
      <c r="IN1028" s="432"/>
      <c r="IO1028" s="432"/>
      <c r="IP1028" s="432"/>
      <c r="IQ1028" s="432"/>
      <c r="IR1028" s="432"/>
      <c r="IS1028" s="432"/>
      <c r="IT1028" s="432"/>
      <c r="IU1028" s="432"/>
      <c r="IV1028" s="432"/>
      <c r="IW1028" s="432"/>
      <c r="IX1028" s="432"/>
      <c r="IY1028" s="432"/>
      <c r="IZ1028" s="432"/>
      <c r="JA1028" s="432"/>
      <c r="JB1028" s="432"/>
      <c r="JC1028" s="432"/>
      <c r="JD1028" s="432"/>
      <c r="JE1028" s="432"/>
      <c r="JF1028" s="432"/>
      <c r="JG1028" s="432"/>
      <c r="JH1028" s="432"/>
      <c r="JI1028" s="432"/>
      <c r="JJ1028" s="432"/>
      <c r="JK1028" s="432"/>
      <c r="JL1028" s="432"/>
      <c r="JM1028" s="432"/>
      <c r="JN1028" s="432"/>
      <c r="JO1028" s="432"/>
      <c r="JP1028" s="432"/>
      <c r="JQ1028" s="432"/>
      <c r="JR1028" s="432"/>
      <c r="JS1028" s="432"/>
      <c r="JT1028" s="432"/>
      <c r="JU1028" s="432"/>
    </row>
    <row r="1029" spans="1:281" s="40" customFormat="1" ht="15" hidden="1" customHeight="1" x14ac:dyDescent="0.25">
      <c r="A1029" s="432"/>
      <c r="B1029" s="31"/>
      <c r="C1029" s="31"/>
      <c r="D1029" s="3"/>
      <c r="E1029" s="31"/>
      <c r="F1029" s="3"/>
      <c r="G1029" s="122"/>
      <c r="I1029" s="31"/>
      <c r="K1029" s="9"/>
      <c r="M1029" s="3"/>
      <c r="N1029" s="41"/>
      <c r="P1029" s="31"/>
      <c r="Q1029" s="27"/>
      <c r="R1029" s="31"/>
      <c r="T1029" s="21"/>
      <c r="U1029" s="21"/>
      <c r="V1029" s="83"/>
      <c r="W1029" s="83"/>
      <c r="X1029" s="21"/>
      <c r="Y1029" s="83"/>
      <c r="Z1029" s="83"/>
      <c r="AA1029" s="21"/>
      <c r="AB1029" s="83"/>
      <c r="AC1029" s="83"/>
      <c r="AD1029" s="21"/>
      <c r="AE1029" s="83"/>
      <c r="AF1029" s="83"/>
      <c r="AG1029" s="21"/>
      <c r="AH1029" s="83"/>
      <c r="AI1029" s="83"/>
      <c r="AJ1029" s="21"/>
      <c r="AK1029" s="83"/>
      <c r="AL1029" s="83"/>
      <c r="AM1029" s="21"/>
      <c r="AN1029" s="83"/>
      <c r="AO1029" s="83"/>
      <c r="AP1029" s="21"/>
      <c r="AQ1029" s="83"/>
      <c r="AR1029" s="83"/>
      <c r="AS1029" s="21"/>
      <c r="AT1029" s="3"/>
      <c r="AU1029" s="3"/>
      <c r="AV1029" s="31"/>
      <c r="AW1029" s="3"/>
      <c r="AX1029" s="129"/>
      <c r="AY1029" s="90"/>
      <c r="AZ1029" s="6"/>
      <c r="BA1029" s="10"/>
      <c r="BB1029" s="10"/>
      <c r="BC1029" s="6"/>
      <c r="BD1029" s="10"/>
      <c r="BE1029" s="10"/>
      <c r="BF1029" s="122"/>
      <c r="BG1029" s="10"/>
      <c r="BH1029" s="32"/>
      <c r="BI1029" s="129"/>
      <c r="BJ1029" s="10"/>
      <c r="BK1029" s="32"/>
      <c r="BL1029" s="129"/>
      <c r="BM1029" s="10"/>
      <c r="BN1029" s="32"/>
      <c r="BO1029" s="122"/>
      <c r="BP1029" s="133"/>
      <c r="BQ1029" s="12"/>
      <c r="BR1029" s="3"/>
      <c r="BS1029" s="3"/>
      <c r="BU1029" s="122"/>
      <c r="BV1029" s="3"/>
      <c r="BW1029" s="31"/>
      <c r="BX1029" s="122"/>
      <c r="BY1029" s="3"/>
      <c r="CA1029" s="122"/>
      <c r="CB1029" s="3"/>
      <c r="CD1029" s="122"/>
      <c r="CF1029" s="32"/>
      <c r="CH1029" s="255"/>
      <c r="CI1029" s="32"/>
      <c r="CK1029" s="434"/>
      <c r="CM1029" s="122"/>
      <c r="CN1029" s="255"/>
      <c r="CO1029" s="255"/>
      <c r="CP1029" s="255"/>
      <c r="CQ1029" s="739"/>
      <c r="CR1029" s="255"/>
      <c r="CS1029" s="434"/>
      <c r="CT1029" s="255"/>
      <c r="CU1029" s="255"/>
      <c r="CV1029" s="255"/>
      <c r="CW1029" s="10"/>
      <c r="CX1029" s="255"/>
      <c r="CY1029" s="255"/>
      <c r="CZ1029" s="255"/>
      <c r="DA1029" s="255"/>
      <c r="DB1029" s="255"/>
      <c r="DC1029" s="255"/>
      <c r="DD1029" s="255"/>
      <c r="DE1029" s="255"/>
      <c r="DF1029" s="255"/>
      <c r="DG1029" s="255"/>
      <c r="DH1029" s="255"/>
      <c r="DI1029" s="255"/>
      <c r="DJ1029" s="255"/>
      <c r="DK1029" s="255"/>
      <c r="DL1029" s="255"/>
      <c r="DM1029" s="255"/>
      <c r="DN1029" s="255"/>
      <c r="DO1029" s="255"/>
      <c r="DP1029" s="255"/>
      <c r="DQ1029" s="255"/>
      <c r="DR1029" s="255"/>
      <c r="DS1029" s="255"/>
      <c r="DT1029" s="255"/>
      <c r="DU1029" s="255"/>
      <c r="DV1029" s="255"/>
      <c r="DW1029" s="255"/>
      <c r="DX1029" s="255"/>
      <c r="DY1029" s="255"/>
      <c r="DZ1029" s="255"/>
      <c r="EA1029" s="255"/>
      <c r="EB1029" s="255"/>
      <c r="EC1029" s="255"/>
      <c r="ED1029" s="255"/>
      <c r="EE1029" s="255"/>
      <c r="EF1029" s="255"/>
      <c r="EG1029" s="255"/>
      <c r="EH1029" s="255"/>
      <c r="EI1029" s="255"/>
      <c r="EJ1029" s="255"/>
      <c r="EK1029" s="255"/>
      <c r="EL1029" s="255"/>
      <c r="EM1029" s="255"/>
      <c r="EN1029" s="255"/>
      <c r="EO1029" s="255"/>
      <c r="EP1029" s="255"/>
      <c r="EQ1029" s="255"/>
      <c r="ER1029" s="255"/>
      <c r="ES1029" s="255"/>
      <c r="ET1029" s="255"/>
      <c r="EU1029" s="255"/>
      <c r="EV1029" s="255"/>
      <c r="EW1029" s="255"/>
      <c r="EX1029" s="255"/>
      <c r="EY1029" s="255"/>
      <c r="EZ1029" s="255"/>
      <c r="FA1029" s="255"/>
      <c r="FB1029" s="255"/>
      <c r="FC1029" s="255"/>
      <c r="FD1029" s="255"/>
      <c r="FE1029" s="255"/>
      <c r="FF1029" s="255"/>
      <c r="FG1029" s="255"/>
      <c r="FH1029" s="241"/>
      <c r="FI1029" s="436"/>
      <c r="FJ1029" s="668"/>
      <c r="FK1029" s="668"/>
      <c r="FL1029" s="668"/>
      <c r="FM1029" s="668"/>
      <c r="FN1029" s="668"/>
      <c r="FO1029" s="668"/>
      <c r="FP1029" s="668"/>
      <c r="FQ1029" s="668"/>
      <c r="FR1029" s="668"/>
      <c r="FS1029" s="433"/>
      <c r="FT1029" s="433"/>
      <c r="FU1029" s="433"/>
      <c r="FV1029" s="433"/>
      <c r="FW1029" s="433"/>
      <c r="FX1029" s="433"/>
      <c r="FY1029" s="433"/>
      <c r="FZ1029" s="433"/>
      <c r="GA1029" s="433"/>
      <c r="GB1029" s="433"/>
      <c r="GC1029" s="433"/>
      <c r="GD1029" s="433"/>
      <c r="GE1029" s="433"/>
      <c r="GF1029" s="433"/>
      <c r="GG1029" s="255"/>
      <c r="GH1029" s="65"/>
      <c r="GI1029" s="65"/>
      <c r="GJ1029" s="65"/>
      <c r="GK1029" s="65"/>
      <c r="GL1029" s="65"/>
      <c r="GM1029" s="65"/>
      <c r="GN1029" s="65"/>
      <c r="GO1029" s="65"/>
      <c r="GP1029" s="65"/>
      <c r="GQ1029" s="65"/>
      <c r="GR1029" s="65"/>
      <c r="GS1029" s="65"/>
      <c r="GT1029" s="65"/>
      <c r="GU1029" s="65"/>
      <c r="GV1029" s="65"/>
      <c r="GW1029" s="65"/>
      <c r="GX1029" s="65"/>
      <c r="GY1029" s="65"/>
      <c r="GZ1029" s="65"/>
      <c r="HA1029" s="65"/>
      <c r="HB1029" s="65"/>
      <c r="HC1029" s="65"/>
      <c r="HD1029" s="65"/>
      <c r="HE1029" s="65"/>
      <c r="HF1029" s="65"/>
      <c r="HG1029" s="65"/>
      <c r="HH1029" s="65"/>
      <c r="HI1029" s="436"/>
      <c r="HJ1029" s="65"/>
      <c r="HK1029" s="436"/>
      <c r="HL1029" s="37"/>
      <c r="HM1029" s="65"/>
      <c r="HN1029" s="436"/>
      <c r="HO1029" s="120"/>
      <c r="HP1029" s="3"/>
      <c r="HQ1029" s="436"/>
      <c r="HR1029" s="8"/>
      <c r="HS1029" s="31"/>
      <c r="HT1029" s="3"/>
      <c r="HU1029" s="3"/>
      <c r="HV1029" s="3"/>
      <c r="HX1029" s="432"/>
      <c r="HY1029" s="27"/>
      <c r="HZ1029" s="27"/>
      <c r="IA1029" s="27"/>
      <c r="IB1029" s="27"/>
      <c r="IC1029" s="27"/>
      <c r="ID1029" s="27"/>
      <c r="IE1029" s="27"/>
      <c r="IF1029" s="27"/>
      <c r="IG1029" s="432"/>
      <c r="IH1029" s="432"/>
      <c r="II1029" s="432"/>
      <c r="IJ1029" s="432"/>
      <c r="IK1029" s="432"/>
      <c r="IL1029" s="432"/>
      <c r="IM1029" s="432"/>
      <c r="IN1029" s="432"/>
      <c r="IO1029" s="432"/>
      <c r="IP1029" s="432"/>
      <c r="IQ1029" s="432"/>
      <c r="IR1029" s="432"/>
      <c r="IS1029" s="432"/>
      <c r="IT1029" s="432"/>
      <c r="IU1029" s="432"/>
      <c r="IV1029" s="432"/>
      <c r="IW1029" s="432"/>
      <c r="IX1029" s="432"/>
      <c r="IY1029" s="432"/>
      <c r="IZ1029" s="432"/>
      <c r="JA1029" s="432"/>
      <c r="JB1029" s="432"/>
      <c r="JC1029" s="432"/>
      <c r="JD1029" s="432"/>
      <c r="JE1029" s="432"/>
      <c r="JF1029" s="432"/>
      <c r="JG1029" s="432"/>
      <c r="JH1029" s="432"/>
      <c r="JI1029" s="432"/>
      <c r="JJ1029" s="432"/>
      <c r="JK1029" s="432"/>
      <c r="JL1029" s="432"/>
      <c r="JM1029" s="432"/>
      <c r="JN1029" s="432"/>
      <c r="JO1029" s="432"/>
      <c r="JP1029" s="432"/>
      <c r="JQ1029" s="432"/>
      <c r="JR1029" s="432"/>
      <c r="JS1029" s="432"/>
      <c r="JT1029" s="432"/>
      <c r="JU1029" s="432"/>
    </row>
    <row r="1030" spans="1:281" s="40" customFormat="1" ht="15" hidden="1" customHeight="1" x14ac:dyDescent="0.25">
      <c r="A1030" s="432"/>
      <c r="B1030" s="31"/>
      <c r="C1030" s="31"/>
      <c r="D1030" s="3"/>
      <c r="E1030" s="31"/>
      <c r="F1030" s="3"/>
      <c r="G1030" s="122"/>
      <c r="I1030" s="31"/>
      <c r="K1030" s="9"/>
      <c r="M1030" s="3"/>
      <c r="N1030" s="41"/>
      <c r="P1030" s="31"/>
      <c r="Q1030" s="27"/>
      <c r="R1030" s="31"/>
      <c r="T1030" s="21"/>
      <c r="U1030" s="21"/>
      <c r="V1030" s="83"/>
      <c r="W1030" s="83"/>
      <c r="X1030" s="21"/>
      <c r="Y1030" s="83"/>
      <c r="Z1030" s="83"/>
      <c r="AA1030" s="21"/>
      <c r="AB1030" s="83"/>
      <c r="AC1030" s="83"/>
      <c r="AD1030" s="21"/>
      <c r="AE1030" s="83"/>
      <c r="AF1030" s="83"/>
      <c r="AG1030" s="21"/>
      <c r="AH1030" s="83"/>
      <c r="AI1030" s="83"/>
      <c r="AJ1030" s="21"/>
      <c r="AK1030" s="83"/>
      <c r="AL1030" s="83"/>
      <c r="AM1030" s="21"/>
      <c r="AN1030" s="83"/>
      <c r="AO1030" s="83"/>
      <c r="AP1030" s="21"/>
      <c r="AQ1030" s="83"/>
      <c r="AR1030" s="83"/>
      <c r="AS1030" s="21"/>
      <c r="AT1030" s="3"/>
      <c r="AU1030" s="3"/>
      <c r="AV1030" s="31"/>
      <c r="AW1030" s="3"/>
      <c r="AX1030" s="129"/>
      <c r="AY1030" s="90"/>
      <c r="AZ1030" s="6"/>
      <c r="BA1030" s="10"/>
      <c r="BB1030" s="10"/>
      <c r="BC1030" s="6"/>
      <c r="BD1030" s="10"/>
      <c r="BE1030" s="10"/>
      <c r="BF1030" s="122"/>
      <c r="BG1030" s="10"/>
      <c r="BH1030" s="32"/>
      <c r="BI1030" s="129"/>
      <c r="BJ1030" s="10"/>
      <c r="BK1030" s="32"/>
      <c r="BL1030" s="129"/>
      <c r="BM1030" s="10"/>
      <c r="BN1030" s="32"/>
      <c r="BO1030" s="122"/>
      <c r="BP1030" s="133"/>
      <c r="BQ1030" s="12"/>
      <c r="BR1030" s="3"/>
      <c r="BS1030" s="3"/>
      <c r="BU1030" s="122"/>
      <c r="BV1030" s="3"/>
      <c r="BW1030" s="31"/>
      <c r="BX1030" s="122"/>
      <c r="BY1030" s="3"/>
      <c r="CA1030" s="122"/>
      <c r="CB1030" s="3"/>
      <c r="CD1030" s="122"/>
      <c r="CF1030" s="32"/>
      <c r="CH1030" s="255"/>
      <c r="CI1030" s="32"/>
      <c r="CK1030" s="434"/>
      <c r="CM1030" s="122"/>
      <c r="CN1030" s="255"/>
      <c r="CO1030" s="255"/>
      <c r="CP1030" s="255"/>
      <c r="CQ1030" s="739"/>
      <c r="CR1030" s="255"/>
      <c r="CS1030" s="434"/>
      <c r="CT1030" s="255"/>
      <c r="CU1030" s="255"/>
      <c r="CV1030" s="255"/>
      <c r="CW1030" s="10"/>
      <c r="CX1030" s="255"/>
      <c r="CY1030" s="255"/>
      <c r="CZ1030" s="255"/>
      <c r="DA1030" s="255"/>
      <c r="DB1030" s="255"/>
      <c r="DC1030" s="255"/>
      <c r="DD1030" s="255"/>
      <c r="DE1030" s="255"/>
      <c r="DF1030" s="255"/>
      <c r="DG1030" s="255"/>
      <c r="DH1030" s="255"/>
      <c r="DI1030" s="255"/>
      <c r="DJ1030" s="255"/>
      <c r="DK1030" s="255"/>
      <c r="DL1030" s="255"/>
      <c r="DM1030" s="255"/>
      <c r="DN1030" s="255"/>
      <c r="DO1030" s="255"/>
      <c r="DP1030" s="255"/>
      <c r="DQ1030" s="255"/>
      <c r="DR1030" s="255"/>
      <c r="DS1030" s="255"/>
      <c r="DT1030" s="255"/>
      <c r="DU1030" s="255"/>
      <c r="DV1030" s="255"/>
      <c r="DW1030" s="255"/>
      <c r="DX1030" s="255"/>
      <c r="DY1030" s="255"/>
      <c r="DZ1030" s="255"/>
      <c r="EA1030" s="255"/>
      <c r="EB1030" s="255"/>
      <c r="EC1030" s="255"/>
      <c r="ED1030" s="255"/>
      <c r="EE1030" s="255"/>
      <c r="EF1030" s="255"/>
      <c r="EG1030" s="255"/>
      <c r="EH1030" s="255"/>
      <c r="EI1030" s="255"/>
      <c r="EJ1030" s="255"/>
      <c r="EK1030" s="255"/>
      <c r="EL1030" s="255"/>
      <c r="EM1030" s="255"/>
      <c r="EN1030" s="255"/>
      <c r="EO1030" s="255"/>
      <c r="EP1030" s="255"/>
      <c r="EQ1030" s="255"/>
      <c r="ER1030" s="255"/>
      <c r="ES1030" s="255"/>
      <c r="ET1030" s="255"/>
      <c r="EU1030" s="255"/>
      <c r="EV1030" s="255"/>
      <c r="EW1030" s="255"/>
      <c r="EX1030" s="255"/>
      <c r="EY1030" s="255"/>
      <c r="EZ1030" s="255"/>
      <c r="FA1030" s="255"/>
      <c r="FB1030" s="255"/>
      <c r="FC1030" s="255"/>
      <c r="FD1030" s="255"/>
      <c r="FE1030" s="255"/>
      <c r="FF1030" s="255"/>
      <c r="FG1030" s="255"/>
      <c r="FH1030" s="241"/>
      <c r="FI1030" s="436"/>
      <c r="FJ1030" s="668"/>
      <c r="FK1030" s="668"/>
      <c r="FL1030" s="668"/>
      <c r="FM1030" s="668"/>
      <c r="FN1030" s="668"/>
      <c r="FO1030" s="668"/>
      <c r="FP1030" s="668"/>
      <c r="FQ1030" s="668"/>
      <c r="FR1030" s="668"/>
      <c r="FS1030" s="433"/>
      <c r="FT1030" s="433"/>
      <c r="FU1030" s="433"/>
      <c r="FV1030" s="433"/>
      <c r="FW1030" s="433"/>
      <c r="FX1030" s="433"/>
      <c r="FY1030" s="433"/>
      <c r="FZ1030" s="433"/>
      <c r="GA1030" s="433"/>
      <c r="GB1030" s="433"/>
      <c r="GC1030" s="433"/>
      <c r="GD1030" s="433"/>
      <c r="GE1030" s="433"/>
      <c r="GF1030" s="433"/>
      <c r="GG1030" s="255"/>
      <c r="GH1030" s="65"/>
      <c r="GI1030" s="65"/>
      <c r="GJ1030" s="65"/>
      <c r="GK1030" s="65"/>
      <c r="GL1030" s="65"/>
      <c r="GM1030" s="65"/>
      <c r="GN1030" s="65"/>
      <c r="GO1030" s="65"/>
      <c r="GP1030" s="65"/>
      <c r="GQ1030" s="65"/>
      <c r="GR1030" s="65"/>
      <c r="GS1030" s="65"/>
      <c r="GT1030" s="65"/>
      <c r="GU1030" s="65"/>
      <c r="GV1030" s="65"/>
      <c r="GW1030" s="65"/>
      <c r="GX1030" s="65"/>
      <c r="GY1030" s="65"/>
      <c r="GZ1030" s="65"/>
      <c r="HA1030" s="65"/>
      <c r="HB1030" s="65"/>
      <c r="HC1030" s="65"/>
      <c r="HD1030" s="65"/>
      <c r="HE1030" s="65"/>
      <c r="HF1030" s="65"/>
      <c r="HG1030" s="65"/>
      <c r="HH1030" s="65"/>
      <c r="HI1030" s="436"/>
      <c r="HJ1030" s="65"/>
      <c r="HK1030" s="436"/>
      <c r="HL1030" s="37"/>
      <c r="HM1030" s="65"/>
      <c r="HN1030" s="436"/>
      <c r="HO1030" s="120"/>
      <c r="HP1030" s="3"/>
      <c r="HQ1030" s="436"/>
      <c r="HR1030" s="8"/>
      <c r="HS1030" s="31"/>
      <c r="HT1030" s="3"/>
      <c r="HU1030" s="3"/>
      <c r="HV1030" s="3"/>
      <c r="HX1030" s="432"/>
      <c r="HY1030" s="27"/>
      <c r="HZ1030" s="27"/>
      <c r="IA1030" s="27"/>
      <c r="IB1030" s="27"/>
      <c r="IC1030" s="27"/>
      <c r="ID1030" s="27"/>
      <c r="IE1030" s="27"/>
      <c r="IF1030" s="27"/>
      <c r="IG1030" s="432"/>
      <c r="IH1030" s="432"/>
      <c r="II1030" s="432"/>
      <c r="IJ1030" s="432"/>
      <c r="IK1030" s="432"/>
      <c r="IL1030" s="432"/>
      <c r="IM1030" s="432"/>
      <c r="IN1030" s="432"/>
      <c r="IO1030" s="432"/>
      <c r="IP1030" s="432"/>
      <c r="IQ1030" s="432"/>
      <c r="IR1030" s="432"/>
      <c r="IS1030" s="432"/>
      <c r="IT1030" s="432"/>
      <c r="IU1030" s="432"/>
      <c r="IV1030" s="432"/>
      <c r="IW1030" s="432"/>
      <c r="IX1030" s="432"/>
      <c r="IY1030" s="432"/>
      <c r="IZ1030" s="432"/>
      <c r="JA1030" s="432"/>
      <c r="JB1030" s="432"/>
      <c r="JC1030" s="432"/>
      <c r="JD1030" s="432"/>
      <c r="JE1030" s="432"/>
      <c r="JF1030" s="432"/>
      <c r="JG1030" s="432"/>
      <c r="JH1030" s="432"/>
      <c r="JI1030" s="432"/>
      <c r="JJ1030" s="432"/>
      <c r="JK1030" s="432"/>
      <c r="JL1030" s="432"/>
      <c r="JM1030" s="432"/>
      <c r="JN1030" s="432"/>
      <c r="JO1030" s="432"/>
      <c r="JP1030" s="432"/>
      <c r="JQ1030" s="432"/>
      <c r="JR1030" s="432"/>
      <c r="JS1030" s="432"/>
      <c r="JT1030" s="432"/>
      <c r="JU1030" s="432"/>
    </row>
    <row r="1031" spans="1:281" s="40" customFormat="1" ht="15" hidden="1" customHeight="1" x14ac:dyDescent="0.25">
      <c r="A1031" s="432"/>
      <c r="B1031" s="31"/>
      <c r="C1031" s="31"/>
      <c r="D1031" s="3"/>
      <c r="E1031" s="31"/>
      <c r="F1031" s="3"/>
      <c r="G1031" s="122"/>
      <c r="I1031" s="31"/>
      <c r="K1031" s="9"/>
      <c r="M1031" s="3"/>
      <c r="N1031" s="41"/>
      <c r="P1031" s="31"/>
      <c r="Q1031" s="27"/>
      <c r="R1031" s="31"/>
      <c r="T1031" s="21"/>
      <c r="U1031" s="21"/>
      <c r="V1031" s="83"/>
      <c r="W1031" s="83"/>
      <c r="X1031" s="21"/>
      <c r="Y1031" s="83"/>
      <c r="Z1031" s="83"/>
      <c r="AA1031" s="21"/>
      <c r="AB1031" s="83"/>
      <c r="AC1031" s="83"/>
      <c r="AD1031" s="21"/>
      <c r="AE1031" s="83"/>
      <c r="AF1031" s="83"/>
      <c r="AG1031" s="21"/>
      <c r="AH1031" s="83"/>
      <c r="AI1031" s="83"/>
      <c r="AJ1031" s="21"/>
      <c r="AK1031" s="83"/>
      <c r="AL1031" s="83"/>
      <c r="AM1031" s="21"/>
      <c r="AN1031" s="83"/>
      <c r="AO1031" s="83"/>
      <c r="AP1031" s="21"/>
      <c r="AQ1031" s="83"/>
      <c r="AR1031" s="83"/>
      <c r="AS1031" s="21"/>
      <c r="AT1031" s="3"/>
      <c r="AU1031" s="3"/>
      <c r="AV1031" s="31"/>
      <c r="AW1031" s="3"/>
      <c r="AX1031" s="129"/>
      <c r="AY1031" s="90"/>
      <c r="AZ1031" s="6"/>
      <c r="BA1031" s="10"/>
      <c r="BB1031" s="10"/>
      <c r="BC1031" s="6"/>
      <c r="BD1031" s="10"/>
      <c r="BE1031" s="10"/>
      <c r="BF1031" s="122"/>
      <c r="BG1031" s="10"/>
      <c r="BH1031" s="32"/>
      <c r="BI1031" s="129"/>
      <c r="BJ1031" s="10"/>
      <c r="BK1031" s="32"/>
      <c r="BL1031" s="129"/>
      <c r="BM1031" s="10"/>
      <c r="BN1031" s="32"/>
      <c r="BO1031" s="122"/>
      <c r="BP1031" s="133"/>
      <c r="BQ1031" s="12"/>
      <c r="BR1031" s="3"/>
      <c r="BS1031" s="3"/>
      <c r="BU1031" s="122"/>
      <c r="BV1031" s="3"/>
      <c r="BW1031" s="31"/>
      <c r="BX1031" s="122"/>
      <c r="BY1031" s="3"/>
      <c r="CA1031" s="122"/>
      <c r="CB1031" s="3"/>
      <c r="CD1031" s="122"/>
      <c r="CF1031" s="32"/>
      <c r="CH1031" s="255"/>
      <c r="CI1031" s="32"/>
      <c r="CK1031" s="434"/>
      <c r="CM1031" s="122"/>
      <c r="CN1031" s="255"/>
      <c r="CO1031" s="255"/>
      <c r="CP1031" s="255"/>
      <c r="CQ1031" s="739"/>
      <c r="CR1031" s="255"/>
      <c r="CS1031" s="434"/>
      <c r="CT1031" s="255"/>
      <c r="CU1031" s="255"/>
      <c r="CV1031" s="255"/>
      <c r="CW1031" s="10"/>
      <c r="CX1031" s="255"/>
      <c r="CY1031" s="255"/>
      <c r="CZ1031" s="255"/>
      <c r="DA1031" s="255"/>
      <c r="DB1031" s="255"/>
      <c r="DC1031" s="255"/>
      <c r="DD1031" s="255"/>
      <c r="DE1031" s="255"/>
      <c r="DF1031" s="255"/>
      <c r="DG1031" s="255"/>
      <c r="DH1031" s="255"/>
      <c r="DI1031" s="255"/>
      <c r="DJ1031" s="255"/>
      <c r="DK1031" s="255"/>
      <c r="DL1031" s="255"/>
      <c r="DM1031" s="255"/>
      <c r="DN1031" s="255"/>
      <c r="DO1031" s="255"/>
      <c r="DP1031" s="255"/>
      <c r="DQ1031" s="255"/>
      <c r="DR1031" s="255"/>
      <c r="DS1031" s="255"/>
      <c r="DT1031" s="255"/>
      <c r="DU1031" s="255"/>
      <c r="DV1031" s="255"/>
      <c r="DW1031" s="255"/>
      <c r="DX1031" s="255"/>
      <c r="DY1031" s="255"/>
      <c r="DZ1031" s="255"/>
      <c r="EA1031" s="255"/>
      <c r="EB1031" s="255"/>
      <c r="EC1031" s="255"/>
      <c r="ED1031" s="255"/>
      <c r="EE1031" s="255"/>
      <c r="EF1031" s="255"/>
      <c r="EG1031" s="255"/>
      <c r="EH1031" s="255"/>
      <c r="EI1031" s="255"/>
      <c r="EJ1031" s="255"/>
      <c r="EK1031" s="255"/>
      <c r="EL1031" s="255"/>
      <c r="EM1031" s="255"/>
      <c r="EN1031" s="255"/>
      <c r="EO1031" s="255"/>
      <c r="EP1031" s="255"/>
      <c r="EQ1031" s="255"/>
      <c r="ER1031" s="255"/>
      <c r="ES1031" s="255"/>
      <c r="ET1031" s="255"/>
      <c r="EU1031" s="255"/>
      <c r="EV1031" s="255"/>
      <c r="EW1031" s="255"/>
      <c r="EX1031" s="255"/>
      <c r="EY1031" s="255"/>
      <c r="EZ1031" s="255"/>
      <c r="FA1031" s="255"/>
      <c r="FB1031" s="255"/>
      <c r="FC1031" s="255"/>
      <c r="FD1031" s="255"/>
      <c r="FE1031" s="255"/>
      <c r="FF1031" s="255"/>
      <c r="FG1031" s="255"/>
      <c r="FH1031" s="241"/>
      <c r="FI1031" s="436"/>
      <c r="FJ1031" s="668"/>
      <c r="FK1031" s="668"/>
      <c r="FL1031" s="668"/>
      <c r="FM1031" s="668"/>
      <c r="FN1031" s="668"/>
      <c r="FO1031" s="668"/>
      <c r="FP1031" s="668"/>
      <c r="FQ1031" s="668"/>
      <c r="FR1031" s="668"/>
      <c r="FS1031" s="433"/>
      <c r="FT1031" s="433"/>
      <c r="FU1031" s="433"/>
      <c r="FV1031" s="433"/>
      <c r="FW1031" s="433"/>
      <c r="FX1031" s="433"/>
      <c r="FY1031" s="433"/>
      <c r="FZ1031" s="433"/>
      <c r="GA1031" s="433"/>
      <c r="GB1031" s="433"/>
      <c r="GC1031" s="433"/>
      <c r="GD1031" s="433"/>
      <c r="GE1031" s="433"/>
      <c r="GF1031" s="433"/>
      <c r="GG1031" s="255"/>
      <c r="GH1031" s="65"/>
      <c r="GI1031" s="65"/>
      <c r="GJ1031" s="65"/>
      <c r="GK1031" s="65"/>
      <c r="GL1031" s="65"/>
      <c r="GM1031" s="65"/>
      <c r="GN1031" s="65"/>
      <c r="GO1031" s="65"/>
      <c r="GP1031" s="65"/>
      <c r="GQ1031" s="65"/>
      <c r="GR1031" s="65"/>
      <c r="GS1031" s="65"/>
      <c r="GT1031" s="65"/>
      <c r="GU1031" s="65"/>
      <c r="GV1031" s="65"/>
      <c r="GW1031" s="65"/>
      <c r="GX1031" s="65"/>
      <c r="GY1031" s="65"/>
      <c r="GZ1031" s="65"/>
      <c r="HA1031" s="65"/>
      <c r="HB1031" s="65"/>
      <c r="HC1031" s="65"/>
      <c r="HD1031" s="65"/>
      <c r="HE1031" s="65"/>
      <c r="HF1031" s="65"/>
      <c r="HG1031" s="65"/>
      <c r="HH1031" s="65"/>
      <c r="HI1031" s="436"/>
      <c r="HJ1031" s="65"/>
      <c r="HK1031" s="436"/>
      <c r="HL1031" s="37"/>
      <c r="HM1031" s="65"/>
      <c r="HN1031" s="436"/>
      <c r="HO1031" s="120"/>
      <c r="HP1031" s="3"/>
      <c r="HQ1031" s="436"/>
      <c r="HR1031" s="8"/>
      <c r="HS1031" s="31"/>
      <c r="HT1031" s="3"/>
      <c r="HU1031" s="3"/>
      <c r="HV1031" s="3"/>
      <c r="HX1031" s="432"/>
      <c r="HY1031" s="27"/>
      <c r="HZ1031" s="27"/>
      <c r="IA1031" s="27"/>
      <c r="IB1031" s="27"/>
      <c r="IC1031" s="27"/>
      <c r="ID1031" s="27"/>
      <c r="IE1031" s="27"/>
      <c r="IF1031" s="27"/>
      <c r="IG1031" s="432"/>
      <c r="IH1031" s="432"/>
      <c r="II1031" s="432"/>
      <c r="IJ1031" s="432"/>
      <c r="IK1031" s="432"/>
      <c r="IL1031" s="432"/>
      <c r="IM1031" s="432"/>
      <c r="IN1031" s="432"/>
      <c r="IO1031" s="432"/>
      <c r="IP1031" s="432"/>
      <c r="IQ1031" s="432"/>
      <c r="IR1031" s="432"/>
      <c r="IS1031" s="432"/>
      <c r="IT1031" s="432"/>
      <c r="IU1031" s="432"/>
      <c r="IV1031" s="432"/>
      <c r="IW1031" s="432"/>
      <c r="IX1031" s="432"/>
      <c r="IY1031" s="432"/>
      <c r="IZ1031" s="432"/>
      <c r="JA1031" s="432"/>
      <c r="JB1031" s="432"/>
      <c r="JC1031" s="432"/>
      <c r="JD1031" s="432"/>
      <c r="JE1031" s="432"/>
      <c r="JF1031" s="432"/>
      <c r="JG1031" s="432"/>
      <c r="JH1031" s="432"/>
      <c r="JI1031" s="432"/>
      <c r="JJ1031" s="432"/>
      <c r="JK1031" s="432"/>
      <c r="JL1031" s="432"/>
      <c r="JM1031" s="432"/>
      <c r="JN1031" s="432"/>
      <c r="JO1031" s="432"/>
      <c r="JP1031" s="432"/>
      <c r="JQ1031" s="432"/>
      <c r="JR1031" s="432"/>
      <c r="JS1031" s="432"/>
      <c r="JT1031" s="432"/>
      <c r="JU1031" s="432"/>
    </row>
    <row r="1032" spans="1:281" s="40" customFormat="1" ht="15" hidden="1" customHeight="1" x14ac:dyDescent="0.25">
      <c r="A1032" s="432"/>
      <c r="B1032" s="31"/>
      <c r="C1032" s="31"/>
      <c r="D1032" s="3"/>
      <c r="E1032" s="31"/>
      <c r="F1032" s="3"/>
      <c r="G1032" s="122"/>
      <c r="I1032" s="31"/>
      <c r="K1032" s="9"/>
      <c r="M1032" s="3"/>
      <c r="N1032" s="41"/>
      <c r="P1032" s="31"/>
      <c r="Q1032" s="27"/>
      <c r="R1032" s="31"/>
      <c r="T1032" s="21"/>
      <c r="U1032" s="21"/>
      <c r="V1032" s="83"/>
      <c r="W1032" s="83"/>
      <c r="X1032" s="21"/>
      <c r="Y1032" s="83"/>
      <c r="Z1032" s="83"/>
      <c r="AA1032" s="21"/>
      <c r="AB1032" s="83"/>
      <c r="AC1032" s="83"/>
      <c r="AD1032" s="21"/>
      <c r="AE1032" s="83"/>
      <c r="AF1032" s="83"/>
      <c r="AG1032" s="21"/>
      <c r="AH1032" s="83"/>
      <c r="AI1032" s="83"/>
      <c r="AJ1032" s="21"/>
      <c r="AK1032" s="83"/>
      <c r="AL1032" s="83"/>
      <c r="AM1032" s="21"/>
      <c r="AN1032" s="83"/>
      <c r="AO1032" s="83"/>
      <c r="AP1032" s="21"/>
      <c r="AQ1032" s="83"/>
      <c r="AR1032" s="83"/>
      <c r="AS1032" s="21"/>
      <c r="AT1032" s="3"/>
      <c r="AU1032" s="3"/>
      <c r="AV1032" s="31"/>
      <c r="AW1032" s="3"/>
      <c r="AX1032" s="129"/>
      <c r="AY1032" s="90"/>
      <c r="AZ1032" s="6"/>
      <c r="BA1032" s="10"/>
      <c r="BB1032" s="10"/>
      <c r="BC1032" s="6"/>
      <c r="BD1032" s="10"/>
      <c r="BE1032" s="10"/>
      <c r="BF1032" s="122"/>
      <c r="BG1032" s="10"/>
      <c r="BH1032" s="32"/>
      <c r="BI1032" s="129"/>
      <c r="BJ1032" s="10"/>
      <c r="BK1032" s="32"/>
      <c r="BL1032" s="129"/>
      <c r="BM1032" s="10"/>
      <c r="BN1032" s="32"/>
      <c r="BO1032" s="122"/>
      <c r="BP1032" s="133"/>
      <c r="BQ1032" s="12"/>
      <c r="BR1032" s="3"/>
      <c r="BS1032" s="3"/>
      <c r="BU1032" s="122"/>
      <c r="BV1032" s="3"/>
      <c r="BW1032" s="31"/>
      <c r="BX1032" s="122"/>
      <c r="BY1032" s="3"/>
      <c r="CA1032" s="122"/>
      <c r="CB1032" s="3"/>
      <c r="CD1032" s="122"/>
      <c r="CF1032" s="32"/>
      <c r="CH1032" s="255"/>
      <c r="CI1032" s="32"/>
      <c r="CK1032" s="434"/>
      <c r="CM1032" s="122"/>
      <c r="CN1032" s="255"/>
      <c r="CO1032" s="255"/>
      <c r="CP1032" s="255"/>
      <c r="CQ1032" s="739"/>
      <c r="CR1032" s="255"/>
      <c r="CS1032" s="434"/>
      <c r="CT1032" s="255"/>
      <c r="CU1032" s="255"/>
      <c r="CV1032" s="255"/>
      <c r="CW1032" s="10"/>
      <c r="CX1032" s="255"/>
      <c r="CY1032" s="255"/>
      <c r="CZ1032" s="255"/>
      <c r="DA1032" s="255"/>
      <c r="DB1032" s="255"/>
      <c r="DC1032" s="255"/>
      <c r="DD1032" s="255"/>
      <c r="DE1032" s="255"/>
      <c r="DF1032" s="255"/>
      <c r="DG1032" s="255"/>
      <c r="DH1032" s="255"/>
      <c r="DI1032" s="255"/>
      <c r="DJ1032" s="255"/>
      <c r="DK1032" s="255"/>
      <c r="DL1032" s="255"/>
      <c r="DM1032" s="255"/>
      <c r="DN1032" s="255"/>
      <c r="DO1032" s="255"/>
      <c r="DP1032" s="255"/>
      <c r="DQ1032" s="255"/>
      <c r="DR1032" s="255"/>
      <c r="DS1032" s="255"/>
      <c r="DT1032" s="255"/>
      <c r="DU1032" s="255"/>
      <c r="DV1032" s="255"/>
      <c r="DW1032" s="255"/>
      <c r="DX1032" s="255"/>
      <c r="DY1032" s="255"/>
      <c r="DZ1032" s="255"/>
      <c r="EA1032" s="255"/>
      <c r="EB1032" s="255"/>
      <c r="EC1032" s="255"/>
      <c r="ED1032" s="255"/>
      <c r="EE1032" s="255"/>
      <c r="EF1032" s="255"/>
      <c r="EG1032" s="255"/>
      <c r="EH1032" s="255"/>
      <c r="EI1032" s="255"/>
      <c r="EJ1032" s="255"/>
      <c r="EK1032" s="255"/>
      <c r="EL1032" s="255"/>
      <c r="EM1032" s="255"/>
      <c r="EN1032" s="255"/>
      <c r="EO1032" s="255"/>
      <c r="EP1032" s="255"/>
      <c r="EQ1032" s="255"/>
      <c r="ER1032" s="255"/>
      <c r="ES1032" s="255"/>
      <c r="ET1032" s="255"/>
      <c r="EU1032" s="255"/>
      <c r="EV1032" s="255"/>
      <c r="EW1032" s="255"/>
      <c r="EX1032" s="255"/>
      <c r="EY1032" s="255"/>
      <c r="EZ1032" s="255"/>
      <c r="FA1032" s="255"/>
      <c r="FB1032" s="255"/>
      <c r="FC1032" s="255"/>
      <c r="FD1032" s="255"/>
      <c r="FE1032" s="255"/>
      <c r="FF1032" s="255"/>
      <c r="FG1032" s="255"/>
      <c r="FH1032" s="241"/>
      <c r="FI1032" s="436"/>
      <c r="FJ1032" s="668"/>
      <c r="FK1032" s="668"/>
      <c r="FL1032" s="668"/>
      <c r="FM1032" s="668"/>
      <c r="FN1032" s="668"/>
      <c r="FO1032" s="668"/>
      <c r="FP1032" s="668"/>
      <c r="FQ1032" s="668"/>
      <c r="FR1032" s="668"/>
      <c r="FS1032" s="433"/>
      <c r="FT1032" s="433"/>
      <c r="FU1032" s="433"/>
      <c r="FV1032" s="433"/>
      <c r="FW1032" s="433"/>
      <c r="FX1032" s="433"/>
      <c r="FY1032" s="433"/>
      <c r="FZ1032" s="433"/>
      <c r="GA1032" s="433"/>
      <c r="GB1032" s="433"/>
      <c r="GC1032" s="433"/>
      <c r="GD1032" s="433"/>
      <c r="GE1032" s="433"/>
      <c r="GF1032" s="433"/>
      <c r="GG1032" s="255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436"/>
      <c r="HJ1032" s="65"/>
      <c r="HK1032" s="436"/>
      <c r="HL1032" s="37"/>
      <c r="HM1032" s="65"/>
      <c r="HN1032" s="436"/>
      <c r="HO1032" s="120"/>
      <c r="HP1032" s="3"/>
      <c r="HQ1032" s="436"/>
      <c r="HR1032" s="8"/>
      <c r="HS1032" s="31"/>
      <c r="HT1032" s="3"/>
      <c r="HU1032" s="3"/>
      <c r="HV1032" s="3"/>
      <c r="HX1032" s="432"/>
      <c r="HY1032" s="27"/>
      <c r="HZ1032" s="27"/>
      <c r="IA1032" s="27"/>
      <c r="IB1032" s="27"/>
      <c r="IC1032" s="27"/>
      <c r="ID1032" s="27"/>
      <c r="IE1032" s="27"/>
      <c r="IF1032" s="27"/>
      <c r="IG1032" s="432"/>
      <c r="IH1032" s="432"/>
      <c r="II1032" s="432"/>
      <c r="IJ1032" s="432"/>
      <c r="IK1032" s="432"/>
      <c r="IL1032" s="432"/>
      <c r="IM1032" s="432"/>
      <c r="IN1032" s="432"/>
      <c r="IO1032" s="432"/>
      <c r="IP1032" s="432"/>
      <c r="IQ1032" s="432"/>
      <c r="IR1032" s="432"/>
      <c r="IS1032" s="432"/>
      <c r="IT1032" s="432"/>
      <c r="IU1032" s="432"/>
      <c r="IV1032" s="432"/>
      <c r="IW1032" s="432"/>
      <c r="IX1032" s="432"/>
      <c r="IY1032" s="432"/>
      <c r="IZ1032" s="432"/>
      <c r="JA1032" s="432"/>
      <c r="JB1032" s="432"/>
      <c r="JC1032" s="432"/>
      <c r="JD1032" s="432"/>
      <c r="JE1032" s="432"/>
      <c r="JF1032" s="432"/>
      <c r="JG1032" s="432"/>
      <c r="JH1032" s="432"/>
      <c r="JI1032" s="432"/>
      <c r="JJ1032" s="432"/>
      <c r="JK1032" s="432"/>
      <c r="JL1032" s="432"/>
      <c r="JM1032" s="432"/>
      <c r="JN1032" s="432"/>
      <c r="JO1032" s="432"/>
      <c r="JP1032" s="432"/>
      <c r="JQ1032" s="432"/>
      <c r="JR1032" s="432"/>
      <c r="JS1032" s="432"/>
      <c r="JT1032" s="432"/>
      <c r="JU1032" s="432"/>
    </row>
    <row r="1033" spans="1:281" s="40" customFormat="1" ht="15" hidden="1" customHeight="1" x14ac:dyDescent="0.25">
      <c r="A1033" s="432"/>
      <c r="B1033" s="31"/>
      <c r="C1033" s="31"/>
      <c r="D1033" s="3"/>
      <c r="E1033" s="31"/>
      <c r="F1033" s="3"/>
      <c r="G1033" s="122"/>
      <c r="I1033" s="31"/>
      <c r="K1033" s="9"/>
      <c r="M1033" s="3"/>
      <c r="N1033" s="41"/>
      <c r="P1033" s="31"/>
      <c r="Q1033" s="27"/>
      <c r="R1033" s="31"/>
      <c r="T1033" s="21"/>
      <c r="U1033" s="21"/>
      <c r="V1033" s="83"/>
      <c r="W1033" s="83"/>
      <c r="X1033" s="21"/>
      <c r="Y1033" s="83"/>
      <c r="Z1033" s="83"/>
      <c r="AA1033" s="21"/>
      <c r="AB1033" s="83"/>
      <c r="AC1033" s="83"/>
      <c r="AD1033" s="21"/>
      <c r="AE1033" s="83"/>
      <c r="AF1033" s="83"/>
      <c r="AG1033" s="21"/>
      <c r="AH1033" s="83"/>
      <c r="AI1033" s="83"/>
      <c r="AJ1033" s="21"/>
      <c r="AK1033" s="83"/>
      <c r="AL1033" s="83"/>
      <c r="AM1033" s="21"/>
      <c r="AN1033" s="83"/>
      <c r="AO1033" s="83"/>
      <c r="AP1033" s="21"/>
      <c r="AQ1033" s="83"/>
      <c r="AR1033" s="83"/>
      <c r="AS1033" s="21"/>
      <c r="AT1033" s="3"/>
      <c r="AU1033" s="3"/>
      <c r="AV1033" s="31"/>
      <c r="AW1033" s="3"/>
      <c r="AX1033" s="129"/>
      <c r="AY1033" s="90"/>
      <c r="AZ1033" s="6"/>
      <c r="BA1033" s="10"/>
      <c r="BB1033" s="10"/>
      <c r="BC1033" s="6"/>
      <c r="BD1033" s="10"/>
      <c r="BE1033" s="10"/>
      <c r="BF1033" s="122"/>
      <c r="BG1033" s="10"/>
      <c r="BH1033" s="32"/>
      <c r="BI1033" s="129"/>
      <c r="BJ1033" s="10"/>
      <c r="BK1033" s="32"/>
      <c r="BL1033" s="129"/>
      <c r="BM1033" s="10"/>
      <c r="BN1033" s="32"/>
      <c r="BO1033" s="122"/>
      <c r="BP1033" s="133"/>
      <c r="BQ1033" s="12"/>
      <c r="BR1033" s="3"/>
      <c r="BS1033" s="3"/>
      <c r="BU1033" s="122"/>
      <c r="BV1033" s="3"/>
      <c r="BW1033" s="31"/>
      <c r="BX1033" s="122"/>
      <c r="BY1033" s="3"/>
      <c r="CA1033" s="122"/>
      <c r="CB1033" s="3"/>
      <c r="CD1033" s="122"/>
      <c r="CF1033" s="32"/>
      <c r="CH1033" s="255"/>
      <c r="CI1033" s="32"/>
      <c r="CK1033" s="434"/>
      <c r="CM1033" s="122"/>
      <c r="CN1033" s="255"/>
      <c r="CO1033" s="255"/>
      <c r="CP1033" s="255"/>
      <c r="CQ1033" s="739"/>
      <c r="CR1033" s="255"/>
      <c r="CS1033" s="434"/>
      <c r="CT1033" s="255"/>
      <c r="CU1033" s="255"/>
      <c r="CV1033" s="255"/>
      <c r="CW1033" s="10"/>
      <c r="CX1033" s="255"/>
      <c r="CY1033" s="255"/>
      <c r="CZ1033" s="255"/>
      <c r="DA1033" s="255"/>
      <c r="DB1033" s="255"/>
      <c r="DC1033" s="255"/>
      <c r="DD1033" s="255"/>
      <c r="DE1033" s="255"/>
      <c r="DF1033" s="255"/>
      <c r="DG1033" s="255"/>
      <c r="DH1033" s="255"/>
      <c r="DI1033" s="255"/>
      <c r="DJ1033" s="255"/>
      <c r="DK1033" s="255"/>
      <c r="DL1033" s="255"/>
      <c r="DM1033" s="255"/>
      <c r="DN1033" s="255"/>
      <c r="DO1033" s="255"/>
      <c r="DP1033" s="255"/>
      <c r="DQ1033" s="255"/>
      <c r="DR1033" s="255"/>
      <c r="DS1033" s="255"/>
      <c r="DT1033" s="255"/>
      <c r="DU1033" s="255"/>
      <c r="DV1033" s="255"/>
      <c r="DW1033" s="255"/>
      <c r="DX1033" s="255"/>
      <c r="DY1033" s="255"/>
      <c r="DZ1033" s="255"/>
      <c r="EA1033" s="255"/>
      <c r="EB1033" s="255"/>
      <c r="EC1033" s="255"/>
      <c r="ED1033" s="255"/>
      <c r="EE1033" s="255"/>
      <c r="EF1033" s="255"/>
      <c r="EG1033" s="255"/>
      <c r="EH1033" s="255"/>
      <c r="EI1033" s="255"/>
      <c r="EJ1033" s="255"/>
      <c r="EK1033" s="255"/>
      <c r="EL1033" s="255"/>
      <c r="EM1033" s="255"/>
      <c r="EN1033" s="255"/>
      <c r="EO1033" s="255"/>
      <c r="EP1033" s="255"/>
      <c r="EQ1033" s="255"/>
      <c r="ER1033" s="255"/>
      <c r="ES1033" s="255"/>
      <c r="ET1033" s="255"/>
      <c r="EU1033" s="255"/>
      <c r="EV1033" s="255"/>
      <c r="EW1033" s="255"/>
      <c r="EX1033" s="255"/>
      <c r="EY1033" s="255"/>
      <c r="EZ1033" s="255"/>
      <c r="FA1033" s="255"/>
      <c r="FB1033" s="255"/>
      <c r="FC1033" s="255"/>
      <c r="FD1033" s="255"/>
      <c r="FE1033" s="255"/>
      <c r="FF1033" s="255"/>
      <c r="FG1033" s="255"/>
      <c r="FH1033" s="241"/>
      <c r="FI1033" s="436"/>
      <c r="FJ1033" s="668"/>
      <c r="FK1033" s="668"/>
      <c r="FL1033" s="668"/>
      <c r="FM1033" s="668"/>
      <c r="FN1033" s="668"/>
      <c r="FO1033" s="668"/>
      <c r="FP1033" s="668"/>
      <c r="FQ1033" s="668"/>
      <c r="FR1033" s="668"/>
      <c r="FS1033" s="433"/>
      <c r="FT1033" s="433"/>
      <c r="FU1033" s="433"/>
      <c r="FV1033" s="433"/>
      <c r="FW1033" s="433"/>
      <c r="FX1033" s="433"/>
      <c r="FY1033" s="433"/>
      <c r="FZ1033" s="433"/>
      <c r="GA1033" s="433"/>
      <c r="GB1033" s="433"/>
      <c r="GC1033" s="433"/>
      <c r="GD1033" s="433"/>
      <c r="GE1033" s="433"/>
      <c r="GF1033" s="433"/>
      <c r="GG1033" s="255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436"/>
      <c r="HJ1033" s="65"/>
      <c r="HK1033" s="436"/>
      <c r="HL1033" s="37"/>
      <c r="HM1033" s="65"/>
      <c r="HN1033" s="436"/>
      <c r="HO1033" s="120"/>
      <c r="HP1033" s="3"/>
      <c r="HQ1033" s="436"/>
      <c r="HR1033" s="8"/>
      <c r="HS1033" s="31"/>
      <c r="HT1033" s="3"/>
      <c r="HU1033" s="3"/>
      <c r="HV1033" s="3"/>
      <c r="HX1033" s="432"/>
      <c r="HY1033" s="27"/>
      <c r="HZ1033" s="27"/>
      <c r="IA1033" s="27"/>
      <c r="IB1033" s="27"/>
      <c r="IC1033" s="27"/>
      <c r="ID1033" s="27"/>
      <c r="IE1033" s="27"/>
      <c r="IF1033" s="27"/>
      <c r="IG1033" s="432"/>
      <c r="IH1033" s="432"/>
      <c r="II1033" s="432"/>
      <c r="IJ1033" s="432"/>
      <c r="IK1033" s="432"/>
      <c r="IL1033" s="432"/>
      <c r="IM1033" s="432"/>
      <c r="IN1033" s="432"/>
      <c r="IO1033" s="432"/>
      <c r="IP1033" s="432"/>
      <c r="IQ1033" s="432"/>
      <c r="IR1033" s="432"/>
      <c r="IS1033" s="432"/>
      <c r="IT1033" s="432"/>
      <c r="IU1033" s="432"/>
      <c r="IV1033" s="432"/>
      <c r="IW1033" s="432"/>
      <c r="IX1033" s="432"/>
      <c r="IY1033" s="432"/>
      <c r="IZ1033" s="432"/>
      <c r="JA1033" s="432"/>
      <c r="JB1033" s="432"/>
      <c r="JC1033" s="432"/>
      <c r="JD1033" s="432"/>
      <c r="JE1033" s="432"/>
      <c r="JF1033" s="432"/>
      <c r="JG1033" s="432"/>
      <c r="JH1033" s="432"/>
      <c r="JI1033" s="432"/>
      <c r="JJ1033" s="432"/>
      <c r="JK1033" s="432"/>
      <c r="JL1033" s="432"/>
      <c r="JM1033" s="432"/>
      <c r="JN1033" s="432"/>
      <c r="JO1033" s="432"/>
      <c r="JP1033" s="432"/>
      <c r="JQ1033" s="432"/>
      <c r="JR1033" s="432"/>
      <c r="JS1033" s="432"/>
      <c r="JT1033" s="432"/>
      <c r="JU1033" s="432"/>
    </row>
    <row r="1034" spans="1:281" s="40" customFormat="1" ht="15" hidden="1" customHeight="1" x14ac:dyDescent="0.25">
      <c r="A1034" s="432"/>
      <c r="B1034" s="31"/>
      <c r="C1034" s="31"/>
      <c r="D1034" s="3"/>
      <c r="E1034" s="31"/>
      <c r="F1034" s="3"/>
      <c r="G1034" s="122"/>
      <c r="I1034" s="31"/>
      <c r="K1034" s="9"/>
      <c r="M1034" s="3"/>
      <c r="N1034" s="41"/>
      <c r="P1034" s="31"/>
      <c r="Q1034" s="27"/>
      <c r="R1034" s="31"/>
      <c r="T1034" s="21"/>
      <c r="U1034" s="21"/>
      <c r="V1034" s="83"/>
      <c r="W1034" s="83"/>
      <c r="X1034" s="21"/>
      <c r="Y1034" s="83"/>
      <c r="Z1034" s="83"/>
      <c r="AA1034" s="21"/>
      <c r="AB1034" s="83"/>
      <c r="AC1034" s="83"/>
      <c r="AD1034" s="21"/>
      <c r="AE1034" s="83"/>
      <c r="AF1034" s="83"/>
      <c r="AG1034" s="21"/>
      <c r="AH1034" s="83"/>
      <c r="AI1034" s="83"/>
      <c r="AJ1034" s="21"/>
      <c r="AK1034" s="83"/>
      <c r="AL1034" s="83"/>
      <c r="AM1034" s="21"/>
      <c r="AN1034" s="83"/>
      <c r="AO1034" s="83"/>
      <c r="AP1034" s="21"/>
      <c r="AQ1034" s="83"/>
      <c r="AR1034" s="83"/>
      <c r="AS1034" s="21"/>
      <c r="AT1034" s="3"/>
      <c r="AU1034" s="3"/>
      <c r="AV1034" s="31"/>
      <c r="AW1034" s="3"/>
      <c r="AX1034" s="129"/>
      <c r="AY1034" s="90"/>
      <c r="AZ1034" s="6"/>
      <c r="BA1034" s="10"/>
      <c r="BB1034" s="10"/>
      <c r="BC1034" s="6"/>
      <c r="BD1034" s="10"/>
      <c r="BE1034" s="10"/>
      <c r="BF1034" s="122"/>
      <c r="BG1034" s="10"/>
      <c r="BH1034" s="32"/>
      <c r="BI1034" s="129"/>
      <c r="BJ1034" s="10"/>
      <c r="BK1034" s="32"/>
      <c r="BL1034" s="129"/>
      <c r="BM1034" s="10"/>
      <c r="BN1034" s="32"/>
      <c r="BO1034" s="122"/>
      <c r="BP1034" s="133"/>
      <c r="BQ1034" s="12"/>
      <c r="BR1034" s="3"/>
      <c r="BS1034" s="3"/>
      <c r="BU1034" s="122"/>
      <c r="BV1034" s="3"/>
      <c r="BW1034" s="31"/>
      <c r="BX1034" s="122"/>
      <c r="BY1034" s="3"/>
      <c r="CA1034" s="122"/>
      <c r="CB1034" s="3"/>
      <c r="CD1034" s="122"/>
      <c r="CF1034" s="32"/>
      <c r="CH1034" s="255"/>
      <c r="CI1034" s="32"/>
      <c r="CK1034" s="434"/>
      <c r="CM1034" s="122"/>
      <c r="CN1034" s="255"/>
      <c r="CO1034" s="255"/>
      <c r="CP1034" s="255"/>
      <c r="CQ1034" s="739"/>
      <c r="CR1034" s="255"/>
      <c r="CS1034" s="434"/>
      <c r="CT1034" s="255"/>
      <c r="CU1034" s="255"/>
      <c r="CV1034" s="255"/>
      <c r="CW1034" s="10"/>
      <c r="CX1034" s="255"/>
      <c r="CY1034" s="255"/>
      <c r="CZ1034" s="255"/>
      <c r="DA1034" s="255"/>
      <c r="DB1034" s="255"/>
      <c r="DC1034" s="255"/>
      <c r="DD1034" s="255"/>
      <c r="DE1034" s="255"/>
      <c r="DF1034" s="255"/>
      <c r="DG1034" s="255"/>
      <c r="DH1034" s="255"/>
      <c r="DI1034" s="255"/>
      <c r="DJ1034" s="255"/>
      <c r="DK1034" s="255"/>
      <c r="DL1034" s="255"/>
      <c r="DM1034" s="255"/>
      <c r="DN1034" s="255"/>
      <c r="DO1034" s="255"/>
      <c r="DP1034" s="255"/>
      <c r="DQ1034" s="255"/>
      <c r="DR1034" s="255"/>
      <c r="DS1034" s="255"/>
      <c r="DT1034" s="255"/>
      <c r="DU1034" s="255"/>
      <c r="DV1034" s="255"/>
      <c r="DW1034" s="255"/>
      <c r="DX1034" s="255"/>
      <c r="DY1034" s="255"/>
      <c r="DZ1034" s="255"/>
      <c r="EA1034" s="255"/>
      <c r="EB1034" s="255"/>
      <c r="EC1034" s="255"/>
      <c r="ED1034" s="255"/>
      <c r="EE1034" s="255"/>
      <c r="EF1034" s="255"/>
      <c r="EG1034" s="255"/>
      <c r="EH1034" s="255"/>
      <c r="EI1034" s="255"/>
      <c r="EJ1034" s="255"/>
      <c r="EK1034" s="255"/>
      <c r="EL1034" s="255"/>
      <c r="EM1034" s="255"/>
      <c r="EN1034" s="255"/>
      <c r="EO1034" s="255"/>
      <c r="EP1034" s="255"/>
      <c r="EQ1034" s="255"/>
      <c r="ER1034" s="255"/>
      <c r="ES1034" s="255"/>
      <c r="ET1034" s="255"/>
      <c r="EU1034" s="255"/>
      <c r="EV1034" s="255"/>
      <c r="EW1034" s="255"/>
      <c r="EX1034" s="255"/>
      <c r="EY1034" s="255"/>
      <c r="EZ1034" s="255"/>
      <c r="FA1034" s="255"/>
      <c r="FB1034" s="255"/>
      <c r="FC1034" s="255"/>
      <c r="FD1034" s="255"/>
      <c r="FE1034" s="255"/>
      <c r="FF1034" s="255"/>
      <c r="FG1034" s="255"/>
      <c r="FH1034" s="241"/>
      <c r="FI1034" s="436"/>
      <c r="FJ1034" s="668"/>
      <c r="FK1034" s="668"/>
      <c r="FL1034" s="668"/>
      <c r="FM1034" s="668"/>
      <c r="FN1034" s="668"/>
      <c r="FO1034" s="668"/>
      <c r="FP1034" s="668"/>
      <c r="FQ1034" s="668"/>
      <c r="FR1034" s="668"/>
      <c r="FS1034" s="433"/>
      <c r="FT1034" s="433"/>
      <c r="FU1034" s="433"/>
      <c r="FV1034" s="433"/>
      <c r="FW1034" s="433"/>
      <c r="FX1034" s="433"/>
      <c r="FY1034" s="433"/>
      <c r="FZ1034" s="433"/>
      <c r="GA1034" s="433"/>
      <c r="GB1034" s="433"/>
      <c r="GC1034" s="433"/>
      <c r="GD1034" s="433"/>
      <c r="GE1034" s="433"/>
      <c r="GF1034" s="433"/>
      <c r="GG1034" s="255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436"/>
      <c r="HJ1034" s="65"/>
      <c r="HK1034" s="436"/>
      <c r="HL1034" s="37"/>
      <c r="HM1034" s="65"/>
      <c r="HN1034" s="436"/>
      <c r="HO1034" s="120"/>
      <c r="HP1034" s="3"/>
      <c r="HQ1034" s="436"/>
      <c r="HR1034" s="8"/>
      <c r="HS1034" s="31"/>
      <c r="HT1034" s="3"/>
      <c r="HU1034" s="3"/>
      <c r="HV1034" s="3"/>
      <c r="HX1034" s="432"/>
      <c r="HY1034" s="27"/>
      <c r="HZ1034" s="27"/>
      <c r="IA1034" s="27"/>
      <c r="IB1034" s="27"/>
      <c r="IC1034" s="27"/>
      <c r="ID1034" s="27"/>
      <c r="IE1034" s="27"/>
      <c r="IF1034" s="27"/>
      <c r="IG1034" s="432"/>
      <c r="IH1034" s="432"/>
      <c r="II1034" s="432"/>
      <c r="IJ1034" s="432"/>
      <c r="IK1034" s="432"/>
      <c r="IL1034" s="432"/>
      <c r="IM1034" s="432"/>
      <c r="IN1034" s="432"/>
      <c r="IO1034" s="432"/>
      <c r="IP1034" s="432"/>
      <c r="IQ1034" s="432"/>
      <c r="IR1034" s="432"/>
      <c r="IS1034" s="432"/>
      <c r="IT1034" s="432"/>
      <c r="IU1034" s="432"/>
      <c r="IV1034" s="432"/>
      <c r="IW1034" s="432"/>
      <c r="IX1034" s="432"/>
      <c r="IY1034" s="432"/>
      <c r="IZ1034" s="432"/>
      <c r="JA1034" s="432"/>
      <c r="JB1034" s="432"/>
      <c r="JC1034" s="432"/>
      <c r="JD1034" s="432"/>
      <c r="JE1034" s="432"/>
      <c r="JF1034" s="432"/>
      <c r="JG1034" s="432"/>
      <c r="JH1034" s="432"/>
      <c r="JI1034" s="432"/>
      <c r="JJ1034" s="432"/>
      <c r="JK1034" s="432"/>
      <c r="JL1034" s="432"/>
      <c r="JM1034" s="432"/>
      <c r="JN1034" s="432"/>
      <c r="JO1034" s="432"/>
      <c r="JP1034" s="432"/>
      <c r="JQ1034" s="432"/>
      <c r="JR1034" s="432"/>
      <c r="JS1034" s="432"/>
      <c r="JT1034" s="432"/>
      <c r="JU1034" s="432"/>
    </row>
    <row r="1035" spans="1:281" s="40" customFormat="1" ht="15" hidden="1" customHeight="1" x14ac:dyDescent="0.25">
      <c r="A1035" s="432"/>
      <c r="B1035" s="31"/>
      <c r="C1035" s="31"/>
      <c r="D1035" s="3"/>
      <c r="E1035" s="31"/>
      <c r="F1035" s="3"/>
      <c r="G1035" s="122"/>
      <c r="I1035" s="31"/>
      <c r="K1035" s="9"/>
      <c r="M1035" s="3"/>
      <c r="N1035" s="41"/>
      <c r="P1035" s="31"/>
      <c r="Q1035" s="27"/>
      <c r="R1035" s="31"/>
      <c r="T1035" s="21"/>
      <c r="U1035" s="21"/>
      <c r="V1035" s="83"/>
      <c r="W1035" s="83"/>
      <c r="X1035" s="21"/>
      <c r="Y1035" s="83"/>
      <c r="Z1035" s="83"/>
      <c r="AA1035" s="21"/>
      <c r="AB1035" s="83"/>
      <c r="AC1035" s="83"/>
      <c r="AD1035" s="21"/>
      <c r="AE1035" s="83"/>
      <c r="AF1035" s="83"/>
      <c r="AG1035" s="21"/>
      <c r="AH1035" s="83"/>
      <c r="AI1035" s="83"/>
      <c r="AJ1035" s="21"/>
      <c r="AK1035" s="83"/>
      <c r="AL1035" s="83"/>
      <c r="AM1035" s="21"/>
      <c r="AN1035" s="83"/>
      <c r="AO1035" s="83"/>
      <c r="AP1035" s="21"/>
      <c r="AQ1035" s="83"/>
      <c r="AR1035" s="83"/>
      <c r="AS1035" s="21"/>
      <c r="AT1035" s="3"/>
      <c r="AU1035" s="3"/>
      <c r="AV1035" s="31"/>
      <c r="AW1035" s="3"/>
      <c r="AX1035" s="129"/>
      <c r="AY1035" s="90"/>
      <c r="AZ1035" s="6"/>
      <c r="BA1035" s="10"/>
      <c r="BB1035" s="10"/>
      <c r="BC1035" s="6"/>
      <c r="BD1035" s="10"/>
      <c r="BE1035" s="10"/>
      <c r="BF1035" s="122"/>
      <c r="BG1035" s="10"/>
      <c r="BH1035" s="32"/>
      <c r="BI1035" s="129"/>
      <c r="BJ1035" s="10"/>
      <c r="BK1035" s="32"/>
      <c r="BL1035" s="129"/>
      <c r="BM1035" s="10"/>
      <c r="BN1035" s="32"/>
      <c r="BO1035" s="122"/>
      <c r="BP1035" s="133"/>
      <c r="BQ1035" s="12"/>
      <c r="BR1035" s="3"/>
      <c r="BS1035" s="3"/>
      <c r="BU1035" s="122"/>
      <c r="BV1035" s="3"/>
      <c r="BW1035" s="31"/>
      <c r="BX1035" s="122"/>
      <c r="BY1035" s="3"/>
      <c r="CA1035" s="122"/>
      <c r="CB1035" s="3"/>
      <c r="CD1035" s="122"/>
      <c r="CF1035" s="32"/>
      <c r="CH1035" s="255"/>
      <c r="CI1035" s="32"/>
      <c r="CK1035" s="434"/>
      <c r="CM1035" s="122"/>
      <c r="CN1035" s="255"/>
      <c r="CO1035" s="255"/>
      <c r="CP1035" s="255"/>
      <c r="CQ1035" s="739"/>
      <c r="CR1035" s="255"/>
      <c r="CS1035" s="434"/>
      <c r="CT1035" s="255"/>
      <c r="CU1035" s="255"/>
      <c r="CV1035" s="255"/>
      <c r="CW1035" s="10"/>
      <c r="CX1035" s="255"/>
      <c r="CY1035" s="255"/>
      <c r="CZ1035" s="255"/>
      <c r="DA1035" s="255"/>
      <c r="DB1035" s="255"/>
      <c r="DC1035" s="255"/>
      <c r="DD1035" s="255"/>
      <c r="DE1035" s="255"/>
      <c r="DF1035" s="255"/>
      <c r="DG1035" s="255"/>
      <c r="DH1035" s="255"/>
      <c r="DI1035" s="255"/>
      <c r="DJ1035" s="255"/>
      <c r="DK1035" s="255"/>
      <c r="DL1035" s="255"/>
      <c r="DM1035" s="255"/>
      <c r="DN1035" s="255"/>
      <c r="DO1035" s="255"/>
      <c r="DP1035" s="255"/>
      <c r="DQ1035" s="255"/>
      <c r="DR1035" s="255"/>
      <c r="DS1035" s="255"/>
      <c r="DT1035" s="255"/>
      <c r="DU1035" s="255"/>
      <c r="DV1035" s="255"/>
      <c r="DW1035" s="255"/>
      <c r="DX1035" s="255"/>
      <c r="DY1035" s="255"/>
      <c r="DZ1035" s="255"/>
      <c r="EA1035" s="255"/>
      <c r="EB1035" s="255"/>
      <c r="EC1035" s="255"/>
      <c r="ED1035" s="255"/>
      <c r="EE1035" s="255"/>
      <c r="EF1035" s="255"/>
      <c r="EG1035" s="255"/>
      <c r="EH1035" s="255"/>
      <c r="EI1035" s="255"/>
      <c r="EJ1035" s="255"/>
      <c r="EK1035" s="255"/>
      <c r="EL1035" s="255"/>
      <c r="EM1035" s="255"/>
      <c r="EN1035" s="255"/>
      <c r="EO1035" s="255"/>
      <c r="EP1035" s="255"/>
      <c r="EQ1035" s="255"/>
      <c r="ER1035" s="255"/>
      <c r="ES1035" s="255"/>
      <c r="ET1035" s="255"/>
      <c r="EU1035" s="255"/>
      <c r="EV1035" s="255"/>
      <c r="EW1035" s="255"/>
      <c r="EX1035" s="255"/>
      <c r="EY1035" s="255"/>
      <c r="EZ1035" s="255"/>
      <c r="FA1035" s="255"/>
      <c r="FB1035" s="255"/>
      <c r="FC1035" s="255"/>
      <c r="FD1035" s="255"/>
      <c r="FE1035" s="255"/>
      <c r="FF1035" s="255"/>
      <c r="FG1035" s="255"/>
      <c r="FH1035" s="241"/>
      <c r="FI1035" s="436"/>
      <c r="FJ1035" s="668"/>
      <c r="FK1035" s="668"/>
      <c r="FL1035" s="668"/>
      <c r="FM1035" s="668"/>
      <c r="FN1035" s="668"/>
      <c r="FO1035" s="668"/>
      <c r="FP1035" s="668"/>
      <c r="FQ1035" s="668"/>
      <c r="FR1035" s="668"/>
      <c r="FS1035" s="433"/>
      <c r="FT1035" s="433"/>
      <c r="FU1035" s="433"/>
      <c r="FV1035" s="433"/>
      <c r="FW1035" s="433"/>
      <c r="FX1035" s="433"/>
      <c r="FY1035" s="433"/>
      <c r="FZ1035" s="433"/>
      <c r="GA1035" s="433"/>
      <c r="GB1035" s="433"/>
      <c r="GC1035" s="433"/>
      <c r="GD1035" s="433"/>
      <c r="GE1035" s="433"/>
      <c r="GF1035" s="433"/>
      <c r="GG1035" s="25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436"/>
      <c r="HJ1035" s="65"/>
      <c r="HK1035" s="436"/>
      <c r="HL1035" s="37"/>
      <c r="HM1035" s="65"/>
      <c r="HN1035" s="436"/>
      <c r="HO1035" s="120"/>
      <c r="HP1035" s="3"/>
      <c r="HQ1035" s="436"/>
      <c r="HR1035" s="8"/>
      <c r="HS1035" s="31"/>
      <c r="HT1035" s="3"/>
      <c r="HU1035" s="3"/>
      <c r="HV1035" s="3"/>
      <c r="HX1035" s="432"/>
      <c r="HY1035" s="27"/>
      <c r="HZ1035" s="27"/>
      <c r="IA1035" s="27"/>
      <c r="IB1035" s="27"/>
      <c r="IC1035" s="27"/>
      <c r="ID1035" s="27"/>
      <c r="IE1035" s="27"/>
      <c r="IF1035" s="27"/>
      <c r="IG1035" s="432"/>
      <c r="IH1035" s="432"/>
      <c r="II1035" s="432"/>
      <c r="IJ1035" s="432"/>
      <c r="IK1035" s="432"/>
      <c r="IL1035" s="432"/>
      <c r="IM1035" s="432"/>
      <c r="IN1035" s="432"/>
      <c r="IO1035" s="432"/>
      <c r="IP1035" s="432"/>
      <c r="IQ1035" s="432"/>
      <c r="IR1035" s="432"/>
      <c r="IS1035" s="432"/>
      <c r="IT1035" s="432"/>
      <c r="IU1035" s="432"/>
      <c r="IV1035" s="432"/>
      <c r="IW1035" s="432"/>
      <c r="IX1035" s="432"/>
      <c r="IY1035" s="432"/>
      <c r="IZ1035" s="432"/>
      <c r="JA1035" s="432"/>
      <c r="JB1035" s="432"/>
      <c r="JC1035" s="432"/>
      <c r="JD1035" s="432"/>
      <c r="JE1035" s="432"/>
      <c r="JF1035" s="432"/>
      <c r="JG1035" s="432"/>
      <c r="JH1035" s="432"/>
      <c r="JI1035" s="432"/>
      <c r="JJ1035" s="432"/>
      <c r="JK1035" s="432"/>
      <c r="JL1035" s="432"/>
      <c r="JM1035" s="432"/>
      <c r="JN1035" s="432"/>
      <c r="JO1035" s="432"/>
      <c r="JP1035" s="432"/>
      <c r="JQ1035" s="432"/>
      <c r="JR1035" s="432"/>
      <c r="JS1035" s="432"/>
      <c r="JT1035" s="432"/>
      <c r="JU1035" s="432"/>
    </row>
    <row r="1036" spans="1:281" s="40" customFormat="1" ht="15" hidden="1" customHeight="1" x14ac:dyDescent="0.25">
      <c r="A1036" s="432"/>
      <c r="B1036" s="31"/>
      <c r="C1036" s="31"/>
      <c r="D1036" s="3"/>
      <c r="E1036" s="31"/>
      <c r="F1036" s="3"/>
      <c r="G1036" s="122"/>
      <c r="I1036" s="31"/>
      <c r="K1036" s="9"/>
      <c r="M1036" s="3"/>
      <c r="N1036" s="41"/>
      <c r="P1036" s="31"/>
      <c r="Q1036" s="27"/>
      <c r="R1036" s="31"/>
      <c r="T1036" s="21"/>
      <c r="U1036" s="21"/>
      <c r="V1036" s="83"/>
      <c r="W1036" s="83"/>
      <c r="X1036" s="21"/>
      <c r="Y1036" s="83"/>
      <c r="Z1036" s="83"/>
      <c r="AA1036" s="21"/>
      <c r="AB1036" s="83"/>
      <c r="AC1036" s="83"/>
      <c r="AD1036" s="21"/>
      <c r="AE1036" s="83"/>
      <c r="AF1036" s="83"/>
      <c r="AG1036" s="21"/>
      <c r="AH1036" s="83"/>
      <c r="AI1036" s="83"/>
      <c r="AJ1036" s="21"/>
      <c r="AK1036" s="83"/>
      <c r="AL1036" s="83"/>
      <c r="AM1036" s="21"/>
      <c r="AN1036" s="83"/>
      <c r="AO1036" s="83"/>
      <c r="AP1036" s="21"/>
      <c r="AQ1036" s="83"/>
      <c r="AR1036" s="83"/>
      <c r="AS1036" s="21"/>
      <c r="AT1036" s="3"/>
      <c r="AU1036" s="3"/>
      <c r="AV1036" s="31"/>
      <c r="AW1036" s="3"/>
      <c r="AX1036" s="129"/>
      <c r="AY1036" s="90"/>
      <c r="AZ1036" s="6"/>
      <c r="BA1036" s="10"/>
      <c r="BB1036" s="10"/>
      <c r="BC1036" s="6"/>
      <c r="BD1036" s="10"/>
      <c r="BE1036" s="10"/>
      <c r="BF1036" s="122"/>
      <c r="BG1036" s="10"/>
      <c r="BH1036" s="32"/>
      <c r="BI1036" s="129"/>
      <c r="BJ1036" s="10"/>
      <c r="BK1036" s="32"/>
      <c r="BL1036" s="129"/>
      <c r="BM1036" s="10"/>
      <c r="BN1036" s="32"/>
      <c r="BO1036" s="122"/>
      <c r="BP1036" s="133"/>
      <c r="BQ1036" s="12"/>
      <c r="BR1036" s="3"/>
      <c r="BS1036" s="3"/>
      <c r="BU1036" s="122"/>
      <c r="BV1036" s="3"/>
      <c r="BW1036" s="31"/>
      <c r="BX1036" s="122"/>
      <c r="BY1036" s="3"/>
      <c r="CA1036" s="122"/>
      <c r="CB1036" s="3"/>
      <c r="CD1036" s="122"/>
      <c r="CF1036" s="32"/>
      <c r="CH1036" s="255"/>
      <c r="CI1036" s="32"/>
      <c r="CK1036" s="434"/>
      <c r="CM1036" s="122"/>
      <c r="CN1036" s="255"/>
      <c r="CO1036" s="255"/>
      <c r="CP1036" s="255"/>
      <c r="CQ1036" s="739"/>
      <c r="CR1036" s="255"/>
      <c r="CS1036" s="434"/>
      <c r="CT1036" s="255"/>
      <c r="CU1036" s="255"/>
      <c r="CV1036" s="255"/>
      <c r="CW1036" s="10"/>
      <c r="CX1036" s="255"/>
      <c r="CY1036" s="255"/>
      <c r="CZ1036" s="255"/>
      <c r="DA1036" s="255"/>
      <c r="DB1036" s="255"/>
      <c r="DC1036" s="255"/>
      <c r="DD1036" s="255"/>
      <c r="DE1036" s="255"/>
      <c r="DF1036" s="255"/>
      <c r="DG1036" s="255"/>
      <c r="DH1036" s="255"/>
      <c r="DI1036" s="255"/>
      <c r="DJ1036" s="255"/>
      <c r="DK1036" s="255"/>
      <c r="DL1036" s="255"/>
      <c r="DM1036" s="255"/>
      <c r="DN1036" s="255"/>
      <c r="DO1036" s="255"/>
      <c r="DP1036" s="255"/>
      <c r="DQ1036" s="255"/>
      <c r="DR1036" s="255"/>
      <c r="DS1036" s="255"/>
      <c r="DT1036" s="255"/>
      <c r="DU1036" s="255"/>
      <c r="DV1036" s="255"/>
      <c r="DW1036" s="255"/>
      <c r="DX1036" s="255"/>
      <c r="DY1036" s="255"/>
      <c r="DZ1036" s="255"/>
      <c r="EA1036" s="255"/>
      <c r="EB1036" s="255"/>
      <c r="EC1036" s="255"/>
      <c r="ED1036" s="255"/>
      <c r="EE1036" s="255"/>
      <c r="EF1036" s="255"/>
      <c r="EG1036" s="255"/>
      <c r="EH1036" s="255"/>
      <c r="EI1036" s="255"/>
      <c r="EJ1036" s="255"/>
      <c r="EK1036" s="255"/>
      <c r="EL1036" s="255"/>
      <c r="EM1036" s="255"/>
      <c r="EN1036" s="255"/>
      <c r="EO1036" s="255"/>
      <c r="EP1036" s="255"/>
      <c r="EQ1036" s="255"/>
      <c r="ER1036" s="255"/>
      <c r="ES1036" s="255"/>
      <c r="ET1036" s="255"/>
      <c r="EU1036" s="255"/>
      <c r="EV1036" s="255"/>
      <c r="EW1036" s="255"/>
      <c r="EX1036" s="255"/>
      <c r="EY1036" s="255"/>
      <c r="EZ1036" s="255"/>
      <c r="FA1036" s="255"/>
      <c r="FB1036" s="255"/>
      <c r="FC1036" s="255"/>
      <c r="FD1036" s="255"/>
      <c r="FE1036" s="255"/>
      <c r="FF1036" s="255"/>
      <c r="FG1036" s="255"/>
      <c r="FH1036" s="241"/>
      <c r="FI1036" s="436"/>
      <c r="FJ1036" s="668"/>
      <c r="FK1036" s="668"/>
      <c r="FL1036" s="668"/>
      <c r="FM1036" s="668"/>
      <c r="FN1036" s="668"/>
      <c r="FO1036" s="668"/>
      <c r="FP1036" s="668"/>
      <c r="FQ1036" s="668"/>
      <c r="FR1036" s="668"/>
      <c r="FS1036" s="433"/>
      <c r="FT1036" s="433"/>
      <c r="FU1036" s="433"/>
      <c r="FV1036" s="433"/>
      <c r="FW1036" s="433"/>
      <c r="FX1036" s="433"/>
      <c r="FY1036" s="433"/>
      <c r="FZ1036" s="433"/>
      <c r="GA1036" s="433"/>
      <c r="GB1036" s="433"/>
      <c r="GC1036" s="433"/>
      <c r="GD1036" s="433"/>
      <c r="GE1036" s="433"/>
      <c r="GF1036" s="433"/>
      <c r="GG1036" s="255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436"/>
      <c r="HJ1036" s="65"/>
      <c r="HK1036" s="436"/>
      <c r="HL1036" s="37"/>
      <c r="HM1036" s="65"/>
      <c r="HN1036" s="436"/>
      <c r="HO1036" s="120"/>
      <c r="HP1036" s="3"/>
      <c r="HQ1036" s="436"/>
      <c r="HR1036" s="8"/>
      <c r="HS1036" s="31"/>
      <c r="HT1036" s="3"/>
      <c r="HU1036" s="3"/>
      <c r="HV1036" s="3"/>
      <c r="HX1036" s="432"/>
      <c r="HY1036" s="27"/>
      <c r="HZ1036" s="27"/>
      <c r="IA1036" s="27"/>
      <c r="IB1036" s="27"/>
      <c r="IC1036" s="27"/>
      <c r="ID1036" s="27"/>
      <c r="IE1036" s="27"/>
      <c r="IF1036" s="27"/>
      <c r="IG1036" s="432"/>
      <c r="IH1036" s="432"/>
      <c r="II1036" s="432"/>
      <c r="IJ1036" s="432"/>
      <c r="IK1036" s="432"/>
      <c r="IL1036" s="432"/>
      <c r="IM1036" s="432"/>
      <c r="IN1036" s="432"/>
      <c r="IO1036" s="432"/>
      <c r="IP1036" s="432"/>
      <c r="IQ1036" s="432"/>
      <c r="IR1036" s="432"/>
      <c r="IS1036" s="432"/>
      <c r="IT1036" s="432"/>
      <c r="IU1036" s="432"/>
      <c r="IV1036" s="432"/>
      <c r="IW1036" s="432"/>
      <c r="IX1036" s="432"/>
      <c r="IY1036" s="432"/>
      <c r="IZ1036" s="432"/>
      <c r="JA1036" s="432"/>
      <c r="JB1036" s="432"/>
      <c r="JC1036" s="432"/>
      <c r="JD1036" s="432"/>
      <c r="JE1036" s="432"/>
      <c r="JF1036" s="432"/>
      <c r="JG1036" s="432"/>
      <c r="JH1036" s="432"/>
      <c r="JI1036" s="432"/>
      <c r="JJ1036" s="432"/>
      <c r="JK1036" s="432"/>
      <c r="JL1036" s="432"/>
      <c r="JM1036" s="432"/>
      <c r="JN1036" s="432"/>
      <c r="JO1036" s="432"/>
      <c r="JP1036" s="432"/>
      <c r="JQ1036" s="432"/>
      <c r="JR1036" s="432"/>
      <c r="JS1036" s="432"/>
      <c r="JT1036" s="432"/>
      <c r="JU1036" s="432"/>
    </row>
    <row r="1037" spans="1:281" s="40" customFormat="1" ht="15" hidden="1" customHeight="1" x14ac:dyDescent="0.25">
      <c r="A1037" s="432"/>
      <c r="B1037" s="31"/>
      <c r="C1037" s="31"/>
      <c r="D1037" s="3"/>
      <c r="E1037" s="31"/>
      <c r="F1037" s="3"/>
      <c r="G1037" s="122"/>
      <c r="I1037" s="31"/>
      <c r="K1037" s="9"/>
      <c r="M1037" s="3"/>
      <c r="N1037" s="41"/>
      <c r="P1037" s="31"/>
      <c r="Q1037" s="27"/>
      <c r="R1037" s="31"/>
      <c r="T1037" s="21"/>
      <c r="U1037" s="21"/>
      <c r="V1037" s="83"/>
      <c r="W1037" s="83"/>
      <c r="X1037" s="21"/>
      <c r="Y1037" s="83"/>
      <c r="Z1037" s="83"/>
      <c r="AA1037" s="21"/>
      <c r="AB1037" s="83"/>
      <c r="AC1037" s="83"/>
      <c r="AD1037" s="21"/>
      <c r="AE1037" s="83"/>
      <c r="AF1037" s="83"/>
      <c r="AG1037" s="21"/>
      <c r="AH1037" s="83"/>
      <c r="AI1037" s="83"/>
      <c r="AJ1037" s="21"/>
      <c r="AK1037" s="83"/>
      <c r="AL1037" s="83"/>
      <c r="AM1037" s="21"/>
      <c r="AN1037" s="83"/>
      <c r="AO1037" s="83"/>
      <c r="AP1037" s="21"/>
      <c r="AQ1037" s="83"/>
      <c r="AR1037" s="83"/>
      <c r="AS1037" s="21"/>
      <c r="AT1037" s="3"/>
      <c r="AU1037" s="3"/>
      <c r="AV1037" s="31"/>
      <c r="AW1037" s="3"/>
      <c r="AX1037" s="129"/>
      <c r="AY1037" s="90"/>
      <c r="AZ1037" s="6"/>
      <c r="BA1037" s="10"/>
      <c r="BB1037" s="10"/>
      <c r="BC1037" s="6"/>
      <c r="BD1037" s="10"/>
      <c r="BE1037" s="10"/>
      <c r="BF1037" s="122"/>
      <c r="BG1037" s="10"/>
      <c r="BH1037" s="32"/>
      <c r="BI1037" s="129"/>
      <c r="BJ1037" s="10"/>
      <c r="BK1037" s="32"/>
      <c r="BL1037" s="129"/>
      <c r="BM1037" s="10"/>
      <c r="BN1037" s="32"/>
      <c r="BO1037" s="122"/>
      <c r="BP1037" s="133"/>
      <c r="BQ1037" s="12"/>
      <c r="BR1037" s="3"/>
      <c r="BS1037" s="3"/>
      <c r="BU1037" s="122"/>
      <c r="BV1037" s="3"/>
      <c r="BW1037" s="31"/>
      <c r="BX1037" s="122"/>
      <c r="BY1037" s="3"/>
      <c r="CA1037" s="122"/>
      <c r="CB1037" s="3"/>
      <c r="CD1037" s="122"/>
      <c r="CF1037" s="32"/>
      <c r="CH1037" s="255"/>
      <c r="CI1037" s="32"/>
      <c r="CK1037" s="434"/>
      <c r="CM1037" s="122"/>
      <c r="CN1037" s="255"/>
      <c r="CO1037" s="255"/>
      <c r="CP1037" s="255"/>
      <c r="CQ1037" s="739"/>
      <c r="CR1037" s="255"/>
      <c r="CS1037" s="434"/>
      <c r="CT1037" s="255"/>
      <c r="CU1037" s="255"/>
      <c r="CV1037" s="255"/>
      <c r="CW1037" s="10"/>
      <c r="CX1037" s="255"/>
      <c r="CY1037" s="255"/>
      <c r="CZ1037" s="255"/>
      <c r="DA1037" s="255"/>
      <c r="DB1037" s="255"/>
      <c r="DC1037" s="255"/>
      <c r="DD1037" s="255"/>
      <c r="DE1037" s="255"/>
      <c r="DF1037" s="255"/>
      <c r="DG1037" s="255"/>
      <c r="DH1037" s="255"/>
      <c r="DI1037" s="255"/>
      <c r="DJ1037" s="255"/>
      <c r="DK1037" s="255"/>
      <c r="DL1037" s="255"/>
      <c r="DM1037" s="255"/>
      <c r="DN1037" s="255"/>
      <c r="DO1037" s="255"/>
      <c r="DP1037" s="255"/>
      <c r="DQ1037" s="255"/>
      <c r="DR1037" s="255"/>
      <c r="DS1037" s="255"/>
      <c r="DT1037" s="255"/>
      <c r="DU1037" s="255"/>
      <c r="DV1037" s="255"/>
      <c r="DW1037" s="255"/>
      <c r="DX1037" s="255"/>
      <c r="DY1037" s="255"/>
      <c r="DZ1037" s="255"/>
      <c r="EA1037" s="255"/>
      <c r="EB1037" s="255"/>
      <c r="EC1037" s="255"/>
      <c r="ED1037" s="255"/>
      <c r="EE1037" s="255"/>
      <c r="EF1037" s="255"/>
      <c r="EG1037" s="255"/>
      <c r="EH1037" s="255"/>
      <c r="EI1037" s="255"/>
      <c r="EJ1037" s="255"/>
      <c r="EK1037" s="255"/>
      <c r="EL1037" s="255"/>
      <c r="EM1037" s="255"/>
      <c r="EN1037" s="255"/>
      <c r="EO1037" s="255"/>
      <c r="EP1037" s="255"/>
      <c r="EQ1037" s="255"/>
      <c r="ER1037" s="255"/>
      <c r="ES1037" s="255"/>
      <c r="ET1037" s="255"/>
      <c r="EU1037" s="255"/>
      <c r="EV1037" s="255"/>
      <c r="EW1037" s="255"/>
      <c r="EX1037" s="255"/>
      <c r="EY1037" s="255"/>
      <c r="EZ1037" s="255"/>
      <c r="FA1037" s="255"/>
      <c r="FB1037" s="255"/>
      <c r="FC1037" s="255"/>
      <c r="FD1037" s="255"/>
      <c r="FE1037" s="255"/>
      <c r="FF1037" s="255"/>
      <c r="FG1037" s="255"/>
      <c r="FH1037" s="241"/>
      <c r="FI1037" s="436"/>
      <c r="FJ1037" s="668"/>
      <c r="FK1037" s="668"/>
      <c r="FL1037" s="668"/>
      <c r="FM1037" s="668"/>
      <c r="FN1037" s="668"/>
      <c r="FO1037" s="668"/>
      <c r="FP1037" s="668"/>
      <c r="FQ1037" s="668"/>
      <c r="FR1037" s="668"/>
      <c r="FS1037" s="433"/>
      <c r="FT1037" s="433"/>
      <c r="FU1037" s="433"/>
      <c r="FV1037" s="433"/>
      <c r="FW1037" s="433"/>
      <c r="FX1037" s="433"/>
      <c r="FY1037" s="433"/>
      <c r="FZ1037" s="433"/>
      <c r="GA1037" s="433"/>
      <c r="GB1037" s="433"/>
      <c r="GC1037" s="433"/>
      <c r="GD1037" s="433"/>
      <c r="GE1037" s="433"/>
      <c r="GF1037" s="433"/>
      <c r="GG1037" s="255"/>
      <c r="GH1037" s="65"/>
      <c r="GI1037" s="65"/>
      <c r="GJ1037" s="65"/>
      <c r="GK1037" s="65"/>
      <c r="GL1037" s="65"/>
      <c r="GM1037" s="65"/>
      <c r="GN1037" s="65"/>
      <c r="GO1037" s="65"/>
      <c r="GP1037" s="65"/>
      <c r="GQ1037" s="65"/>
      <c r="GR1037" s="65"/>
      <c r="GS1037" s="65"/>
      <c r="GT1037" s="65"/>
      <c r="GU1037" s="65"/>
      <c r="GV1037" s="65"/>
      <c r="GW1037" s="65"/>
      <c r="GX1037" s="65"/>
      <c r="GY1037" s="65"/>
      <c r="GZ1037" s="65"/>
      <c r="HA1037" s="65"/>
      <c r="HB1037" s="65"/>
      <c r="HC1037" s="65"/>
      <c r="HD1037" s="65"/>
      <c r="HE1037" s="65"/>
      <c r="HF1037" s="65"/>
      <c r="HG1037" s="65"/>
      <c r="HH1037" s="65"/>
      <c r="HI1037" s="436"/>
      <c r="HJ1037" s="65"/>
      <c r="HK1037" s="436"/>
      <c r="HL1037" s="37"/>
      <c r="HM1037" s="65"/>
      <c r="HN1037" s="436"/>
      <c r="HO1037" s="120"/>
      <c r="HP1037" s="3"/>
      <c r="HQ1037" s="436"/>
      <c r="HR1037" s="8"/>
      <c r="HS1037" s="31"/>
      <c r="HT1037" s="3"/>
      <c r="HU1037" s="3"/>
      <c r="HV1037" s="3"/>
      <c r="HX1037" s="432"/>
      <c r="HY1037" s="27"/>
      <c r="HZ1037" s="27"/>
      <c r="IA1037" s="27"/>
      <c r="IB1037" s="27"/>
      <c r="IC1037" s="27"/>
      <c r="ID1037" s="27"/>
      <c r="IE1037" s="27"/>
      <c r="IF1037" s="27"/>
      <c r="IG1037" s="432"/>
      <c r="IH1037" s="432"/>
      <c r="II1037" s="432"/>
      <c r="IJ1037" s="432"/>
      <c r="IK1037" s="432"/>
      <c r="IL1037" s="432"/>
      <c r="IM1037" s="432"/>
      <c r="IN1037" s="432"/>
      <c r="IO1037" s="432"/>
      <c r="IP1037" s="432"/>
      <c r="IQ1037" s="432"/>
      <c r="IR1037" s="432"/>
      <c r="IS1037" s="432"/>
      <c r="IT1037" s="432"/>
      <c r="IU1037" s="432"/>
      <c r="IV1037" s="432"/>
      <c r="IW1037" s="432"/>
      <c r="IX1037" s="432"/>
      <c r="IY1037" s="432"/>
      <c r="IZ1037" s="432"/>
      <c r="JA1037" s="432"/>
      <c r="JB1037" s="432"/>
      <c r="JC1037" s="432"/>
      <c r="JD1037" s="432"/>
      <c r="JE1037" s="432"/>
      <c r="JF1037" s="432"/>
      <c r="JG1037" s="432"/>
      <c r="JH1037" s="432"/>
      <c r="JI1037" s="432"/>
      <c r="JJ1037" s="432"/>
      <c r="JK1037" s="432"/>
      <c r="JL1037" s="432"/>
      <c r="JM1037" s="432"/>
      <c r="JN1037" s="432"/>
      <c r="JO1037" s="432"/>
      <c r="JP1037" s="432"/>
      <c r="JQ1037" s="432"/>
      <c r="JR1037" s="432"/>
      <c r="JS1037" s="432"/>
      <c r="JT1037" s="432"/>
      <c r="JU1037" s="432"/>
    </row>
    <row r="1038" spans="1:281" s="40" customFormat="1" ht="15" hidden="1" customHeight="1" x14ac:dyDescent="0.25">
      <c r="A1038" s="432"/>
      <c r="B1038" s="31"/>
      <c r="C1038" s="31"/>
      <c r="D1038" s="3"/>
      <c r="E1038" s="31"/>
      <c r="F1038" s="3"/>
      <c r="G1038" s="122"/>
      <c r="I1038" s="31"/>
      <c r="K1038" s="9"/>
      <c r="M1038" s="3"/>
      <c r="N1038" s="41"/>
      <c r="P1038" s="31"/>
      <c r="Q1038" s="27"/>
      <c r="R1038" s="31"/>
      <c r="T1038" s="21"/>
      <c r="U1038" s="21"/>
      <c r="V1038" s="83"/>
      <c r="W1038" s="83"/>
      <c r="X1038" s="21"/>
      <c r="Y1038" s="83"/>
      <c r="Z1038" s="83"/>
      <c r="AA1038" s="21"/>
      <c r="AB1038" s="83"/>
      <c r="AC1038" s="83"/>
      <c r="AD1038" s="21"/>
      <c r="AE1038" s="83"/>
      <c r="AF1038" s="83"/>
      <c r="AG1038" s="21"/>
      <c r="AH1038" s="83"/>
      <c r="AI1038" s="83"/>
      <c r="AJ1038" s="21"/>
      <c r="AK1038" s="83"/>
      <c r="AL1038" s="83"/>
      <c r="AM1038" s="21"/>
      <c r="AN1038" s="83"/>
      <c r="AO1038" s="83"/>
      <c r="AP1038" s="21"/>
      <c r="AQ1038" s="83"/>
      <c r="AR1038" s="83"/>
      <c r="AS1038" s="21"/>
      <c r="AT1038" s="3"/>
      <c r="AU1038" s="3"/>
      <c r="AV1038" s="31"/>
      <c r="AW1038" s="3"/>
      <c r="AX1038" s="129"/>
      <c r="AY1038" s="90"/>
      <c r="AZ1038" s="6"/>
      <c r="BA1038" s="10"/>
      <c r="BB1038" s="10"/>
      <c r="BC1038" s="6"/>
      <c r="BD1038" s="10"/>
      <c r="BE1038" s="10"/>
      <c r="BF1038" s="122"/>
      <c r="BG1038" s="10"/>
      <c r="BH1038" s="32"/>
      <c r="BI1038" s="129"/>
      <c r="BJ1038" s="10"/>
      <c r="BK1038" s="32"/>
      <c r="BL1038" s="129"/>
      <c r="BM1038" s="10"/>
      <c r="BN1038" s="32"/>
      <c r="BO1038" s="122"/>
      <c r="BP1038" s="133"/>
      <c r="BQ1038" s="12"/>
      <c r="BR1038" s="3"/>
      <c r="BS1038" s="3"/>
      <c r="BU1038" s="122"/>
      <c r="BV1038" s="3"/>
      <c r="BW1038" s="31"/>
      <c r="BX1038" s="122"/>
      <c r="BY1038" s="3"/>
      <c r="CA1038" s="122"/>
      <c r="CB1038" s="3"/>
      <c r="CD1038" s="122"/>
      <c r="CF1038" s="32"/>
      <c r="CH1038" s="255"/>
      <c r="CI1038" s="32"/>
      <c r="CK1038" s="434"/>
      <c r="CM1038" s="122"/>
      <c r="CN1038" s="255"/>
      <c r="CO1038" s="255"/>
      <c r="CP1038" s="255"/>
      <c r="CQ1038" s="739"/>
      <c r="CR1038" s="255"/>
      <c r="CS1038" s="434"/>
      <c r="CT1038" s="255"/>
      <c r="CU1038" s="255"/>
      <c r="CV1038" s="255"/>
      <c r="CW1038" s="10"/>
      <c r="CX1038" s="255"/>
      <c r="CY1038" s="255"/>
      <c r="CZ1038" s="255"/>
      <c r="DA1038" s="255"/>
      <c r="DB1038" s="255"/>
      <c r="DC1038" s="255"/>
      <c r="DD1038" s="255"/>
      <c r="DE1038" s="255"/>
      <c r="DF1038" s="255"/>
      <c r="DG1038" s="255"/>
      <c r="DH1038" s="255"/>
      <c r="DI1038" s="255"/>
      <c r="DJ1038" s="255"/>
      <c r="DK1038" s="255"/>
      <c r="DL1038" s="255"/>
      <c r="DM1038" s="255"/>
      <c r="DN1038" s="255"/>
      <c r="DO1038" s="255"/>
      <c r="DP1038" s="255"/>
      <c r="DQ1038" s="255"/>
      <c r="DR1038" s="255"/>
      <c r="DS1038" s="255"/>
      <c r="DT1038" s="255"/>
      <c r="DU1038" s="255"/>
      <c r="DV1038" s="255"/>
      <c r="DW1038" s="255"/>
      <c r="DX1038" s="255"/>
      <c r="DY1038" s="255"/>
      <c r="DZ1038" s="255"/>
      <c r="EA1038" s="255"/>
      <c r="EB1038" s="255"/>
      <c r="EC1038" s="255"/>
      <c r="ED1038" s="255"/>
      <c r="EE1038" s="255"/>
      <c r="EF1038" s="255"/>
      <c r="EG1038" s="255"/>
      <c r="EH1038" s="255"/>
      <c r="EI1038" s="255"/>
      <c r="EJ1038" s="255"/>
      <c r="EK1038" s="255"/>
      <c r="EL1038" s="255"/>
      <c r="EM1038" s="255"/>
      <c r="EN1038" s="255"/>
      <c r="EO1038" s="255"/>
      <c r="EP1038" s="255"/>
      <c r="EQ1038" s="255"/>
      <c r="ER1038" s="255"/>
      <c r="ES1038" s="255"/>
      <c r="ET1038" s="255"/>
      <c r="EU1038" s="255"/>
      <c r="EV1038" s="255"/>
      <c r="EW1038" s="255"/>
      <c r="EX1038" s="255"/>
      <c r="EY1038" s="255"/>
      <c r="EZ1038" s="255"/>
      <c r="FA1038" s="255"/>
      <c r="FB1038" s="255"/>
      <c r="FC1038" s="255"/>
      <c r="FD1038" s="255"/>
      <c r="FE1038" s="255"/>
      <c r="FF1038" s="255"/>
      <c r="FG1038" s="255"/>
      <c r="FH1038" s="241"/>
      <c r="FI1038" s="436"/>
      <c r="FJ1038" s="668"/>
      <c r="FK1038" s="668"/>
      <c r="FL1038" s="668"/>
      <c r="FM1038" s="668"/>
      <c r="FN1038" s="668"/>
      <c r="FO1038" s="668"/>
      <c r="FP1038" s="668"/>
      <c r="FQ1038" s="668"/>
      <c r="FR1038" s="668"/>
      <c r="FS1038" s="433"/>
      <c r="FT1038" s="433"/>
      <c r="FU1038" s="433"/>
      <c r="FV1038" s="433"/>
      <c r="FW1038" s="433"/>
      <c r="FX1038" s="433"/>
      <c r="FY1038" s="433"/>
      <c r="FZ1038" s="433"/>
      <c r="GA1038" s="433"/>
      <c r="GB1038" s="433"/>
      <c r="GC1038" s="433"/>
      <c r="GD1038" s="433"/>
      <c r="GE1038" s="433"/>
      <c r="GF1038" s="433"/>
      <c r="GG1038" s="255"/>
      <c r="GH1038" s="65"/>
      <c r="GI1038" s="65"/>
      <c r="GJ1038" s="65"/>
      <c r="GK1038" s="65"/>
      <c r="GL1038" s="65"/>
      <c r="GM1038" s="65"/>
      <c r="GN1038" s="65"/>
      <c r="GO1038" s="65"/>
      <c r="GP1038" s="65"/>
      <c r="GQ1038" s="65"/>
      <c r="GR1038" s="65"/>
      <c r="GS1038" s="65"/>
      <c r="GT1038" s="65"/>
      <c r="GU1038" s="65"/>
      <c r="GV1038" s="65"/>
      <c r="GW1038" s="65"/>
      <c r="GX1038" s="65"/>
      <c r="GY1038" s="65"/>
      <c r="GZ1038" s="65"/>
      <c r="HA1038" s="65"/>
      <c r="HB1038" s="65"/>
      <c r="HC1038" s="65"/>
      <c r="HD1038" s="65"/>
      <c r="HE1038" s="65"/>
      <c r="HF1038" s="65"/>
      <c r="HG1038" s="65"/>
      <c r="HH1038" s="65"/>
      <c r="HI1038" s="436"/>
      <c r="HJ1038" s="65"/>
      <c r="HK1038" s="436"/>
      <c r="HL1038" s="37"/>
      <c r="HM1038" s="65"/>
      <c r="HN1038" s="436"/>
      <c r="HO1038" s="120"/>
      <c r="HP1038" s="3"/>
      <c r="HQ1038" s="436"/>
      <c r="HR1038" s="8"/>
      <c r="HS1038" s="31"/>
      <c r="HT1038" s="3"/>
      <c r="HU1038" s="3"/>
      <c r="HV1038" s="3"/>
      <c r="HX1038" s="432"/>
      <c r="HY1038" s="27"/>
      <c r="HZ1038" s="27"/>
      <c r="IA1038" s="27"/>
      <c r="IB1038" s="27"/>
      <c r="IC1038" s="27"/>
      <c r="ID1038" s="27"/>
      <c r="IE1038" s="27"/>
      <c r="IF1038" s="27"/>
      <c r="IG1038" s="432"/>
      <c r="IH1038" s="432"/>
      <c r="II1038" s="432"/>
      <c r="IJ1038" s="432"/>
      <c r="IK1038" s="432"/>
      <c r="IL1038" s="432"/>
      <c r="IM1038" s="432"/>
      <c r="IN1038" s="432"/>
      <c r="IO1038" s="432"/>
      <c r="IP1038" s="432"/>
      <c r="IQ1038" s="432"/>
      <c r="IR1038" s="432"/>
      <c r="IS1038" s="432"/>
      <c r="IT1038" s="432"/>
      <c r="IU1038" s="432"/>
      <c r="IV1038" s="432"/>
      <c r="IW1038" s="432"/>
      <c r="IX1038" s="432"/>
      <c r="IY1038" s="432"/>
      <c r="IZ1038" s="432"/>
      <c r="JA1038" s="432"/>
      <c r="JB1038" s="432"/>
      <c r="JC1038" s="432"/>
      <c r="JD1038" s="432"/>
      <c r="JE1038" s="432"/>
      <c r="JF1038" s="432"/>
      <c r="JG1038" s="432"/>
      <c r="JH1038" s="432"/>
      <c r="JI1038" s="432"/>
      <c r="JJ1038" s="432"/>
      <c r="JK1038" s="432"/>
      <c r="JL1038" s="432"/>
      <c r="JM1038" s="432"/>
      <c r="JN1038" s="432"/>
      <c r="JO1038" s="432"/>
      <c r="JP1038" s="432"/>
      <c r="JQ1038" s="432"/>
      <c r="JR1038" s="432"/>
      <c r="JS1038" s="432"/>
      <c r="JT1038" s="432"/>
      <c r="JU1038" s="432"/>
    </row>
    <row r="1039" spans="1:281" s="40" customFormat="1" ht="15" hidden="1" customHeight="1" x14ac:dyDescent="0.25">
      <c r="A1039" s="432"/>
      <c r="B1039" s="31"/>
      <c r="C1039" s="31"/>
      <c r="D1039" s="3"/>
      <c r="E1039" s="31"/>
      <c r="F1039" s="3"/>
      <c r="G1039" s="122"/>
      <c r="I1039" s="31"/>
      <c r="K1039" s="9"/>
      <c r="M1039" s="3"/>
      <c r="N1039" s="41"/>
      <c r="P1039" s="31"/>
      <c r="Q1039" s="27"/>
      <c r="R1039" s="31"/>
      <c r="T1039" s="21"/>
      <c r="U1039" s="21"/>
      <c r="V1039" s="83"/>
      <c r="W1039" s="83"/>
      <c r="X1039" s="21"/>
      <c r="Y1039" s="83"/>
      <c r="Z1039" s="83"/>
      <c r="AA1039" s="21"/>
      <c r="AB1039" s="83"/>
      <c r="AC1039" s="83"/>
      <c r="AD1039" s="21"/>
      <c r="AE1039" s="83"/>
      <c r="AF1039" s="83"/>
      <c r="AG1039" s="21"/>
      <c r="AH1039" s="83"/>
      <c r="AI1039" s="83"/>
      <c r="AJ1039" s="21"/>
      <c r="AK1039" s="83"/>
      <c r="AL1039" s="83"/>
      <c r="AM1039" s="21"/>
      <c r="AN1039" s="83"/>
      <c r="AO1039" s="83"/>
      <c r="AP1039" s="21"/>
      <c r="AQ1039" s="83"/>
      <c r="AR1039" s="83"/>
      <c r="AS1039" s="21"/>
      <c r="AT1039" s="3"/>
      <c r="AU1039" s="3"/>
      <c r="AV1039" s="31"/>
      <c r="AW1039" s="3"/>
      <c r="AX1039" s="129"/>
      <c r="AY1039" s="90"/>
      <c r="AZ1039" s="6"/>
      <c r="BA1039" s="10"/>
      <c r="BB1039" s="10"/>
      <c r="BC1039" s="6"/>
      <c r="BD1039" s="10"/>
      <c r="BE1039" s="10"/>
      <c r="BF1039" s="122"/>
      <c r="BG1039" s="10"/>
      <c r="BH1039" s="32"/>
      <c r="BI1039" s="129"/>
      <c r="BJ1039" s="10"/>
      <c r="BK1039" s="32"/>
      <c r="BL1039" s="129"/>
      <c r="BM1039" s="10"/>
      <c r="BN1039" s="32"/>
      <c r="BO1039" s="122"/>
      <c r="BP1039" s="133"/>
      <c r="BQ1039" s="12"/>
      <c r="BR1039" s="3"/>
      <c r="BS1039" s="3"/>
      <c r="BU1039" s="122"/>
      <c r="BV1039" s="3"/>
      <c r="BW1039" s="31"/>
      <c r="BX1039" s="122"/>
      <c r="BY1039" s="3"/>
      <c r="CA1039" s="122"/>
      <c r="CB1039" s="3"/>
      <c r="CD1039" s="122"/>
      <c r="CF1039" s="32"/>
      <c r="CH1039" s="255"/>
      <c r="CI1039" s="32"/>
      <c r="CK1039" s="434"/>
      <c r="CM1039" s="122"/>
      <c r="CN1039" s="255"/>
      <c r="CO1039" s="255"/>
      <c r="CP1039" s="255"/>
      <c r="CQ1039" s="739"/>
      <c r="CR1039" s="255"/>
      <c r="CS1039" s="434"/>
      <c r="CT1039" s="255"/>
      <c r="CU1039" s="255"/>
      <c r="CV1039" s="255"/>
      <c r="CW1039" s="10"/>
      <c r="CX1039" s="255"/>
      <c r="CY1039" s="255"/>
      <c r="CZ1039" s="255"/>
      <c r="DA1039" s="255"/>
      <c r="DB1039" s="255"/>
      <c r="DC1039" s="255"/>
      <c r="DD1039" s="255"/>
      <c r="DE1039" s="255"/>
      <c r="DF1039" s="255"/>
      <c r="DG1039" s="255"/>
      <c r="DH1039" s="255"/>
      <c r="DI1039" s="255"/>
      <c r="DJ1039" s="255"/>
      <c r="DK1039" s="255"/>
      <c r="DL1039" s="255"/>
      <c r="DM1039" s="255"/>
      <c r="DN1039" s="255"/>
      <c r="DO1039" s="255"/>
      <c r="DP1039" s="255"/>
      <c r="DQ1039" s="255"/>
      <c r="DR1039" s="255"/>
      <c r="DS1039" s="255"/>
      <c r="DT1039" s="255"/>
      <c r="DU1039" s="255"/>
      <c r="DV1039" s="255"/>
      <c r="DW1039" s="255"/>
      <c r="DX1039" s="255"/>
      <c r="DY1039" s="255"/>
      <c r="DZ1039" s="255"/>
      <c r="EA1039" s="255"/>
      <c r="EB1039" s="255"/>
      <c r="EC1039" s="255"/>
      <c r="ED1039" s="255"/>
      <c r="EE1039" s="255"/>
      <c r="EF1039" s="255"/>
      <c r="EG1039" s="255"/>
      <c r="EH1039" s="255"/>
      <c r="EI1039" s="255"/>
      <c r="EJ1039" s="255"/>
      <c r="EK1039" s="255"/>
      <c r="EL1039" s="255"/>
      <c r="EM1039" s="255"/>
      <c r="EN1039" s="255"/>
      <c r="EO1039" s="255"/>
      <c r="EP1039" s="255"/>
      <c r="EQ1039" s="255"/>
      <c r="ER1039" s="255"/>
      <c r="ES1039" s="255"/>
      <c r="ET1039" s="255"/>
      <c r="EU1039" s="255"/>
      <c r="EV1039" s="255"/>
      <c r="EW1039" s="255"/>
      <c r="EX1039" s="255"/>
      <c r="EY1039" s="255"/>
      <c r="EZ1039" s="255"/>
      <c r="FA1039" s="255"/>
      <c r="FB1039" s="255"/>
      <c r="FC1039" s="255"/>
      <c r="FD1039" s="255"/>
      <c r="FE1039" s="255"/>
      <c r="FF1039" s="255"/>
      <c r="FG1039" s="255"/>
      <c r="FH1039" s="241"/>
      <c r="FI1039" s="436"/>
      <c r="FJ1039" s="668"/>
      <c r="FK1039" s="668"/>
      <c r="FL1039" s="668"/>
      <c r="FM1039" s="668"/>
      <c r="FN1039" s="668"/>
      <c r="FO1039" s="668"/>
      <c r="FP1039" s="668"/>
      <c r="FQ1039" s="668"/>
      <c r="FR1039" s="668"/>
      <c r="FS1039" s="433"/>
      <c r="FT1039" s="433"/>
      <c r="FU1039" s="433"/>
      <c r="FV1039" s="433"/>
      <c r="FW1039" s="433"/>
      <c r="FX1039" s="433"/>
      <c r="FY1039" s="433"/>
      <c r="FZ1039" s="433"/>
      <c r="GA1039" s="433"/>
      <c r="GB1039" s="433"/>
      <c r="GC1039" s="433"/>
      <c r="GD1039" s="433"/>
      <c r="GE1039" s="433"/>
      <c r="GF1039" s="433"/>
      <c r="GG1039" s="255"/>
      <c r="GH1039" s="65"/>
      <c r="GI1039" s="65"/>
      <c r="GJ1039" s="65"/>
      <c r="GK1039" s="65"/>
      <c r="GL1039" s="65"/>
      <c r="GM1039" s="65"/>
      <c r="GN1039" s="65"/>
      <c r="GO1039" s="65"/>
      <c r="GP1039" s="65"/>
      <c r="GQ1039" s="65"/>
      <c r="GR1039" s="65"/>
      <c r="GS1039" s="65"/>
      <c r="GT1039" s="65"/>
      <c r="GU1039" s="65"/>
      <c r="GV1039" s="65"/>
      <c r="GW1039" s="65"/>
      <c r="GX1039" s="65"/>
      <c r="GY1039" s="65"/>
      <c r="GZ1039" s="65"/>
      <c r="HA1039" s="65"/>
      <c r="HB1039" s="65"/>
      <c r="HC1039" s="65"/>
      <c r="HD1039" s="65"/>
      <c r="HE1039" s="65"/>
      <c r="HF1039" s="65"/>
      <c r="HG1039" s="65"/>
      <c r="HH1039" s="65"/>
      <c r="HI1039" s="436"/>
      <c r="HJ1039" s="65"/>
      <c r="HK1039" s="436"/>
      <c r="HL1039" s="37"/>
      <c r="HM1039" s="65"/>
      <c r="HN1039" s="436"/>
      <c r="HO1039" s="120"/>
      <c r="HP1039" s="3"/>
      <c r="HQ1039" s="436"/>
      <c r="HR1039" s="8"/>
      <c r="HS1039" s="31"/>
      <c r="HT1039" s="3"/>
      <c r="HU1039" s="3"/>
      <c r="HV1039" s="3"/>
      <c r="HX1039" s="432"/>
      <c r="HY1039" s="27"/>
      <c r="HZ1039" s="27"/>
      <c r="IA1039" s="27"/>
      <c r="IB1039" s="27"/>
      <c r="IC1039" s="27"/>
      <c r="ID1039" s="27"/>
      <c r="IE1039" s="27"/>
      <c r="IF1039" s="27"/>
      <c r="IG1039" s="432"/>
      <c r="IH1039" s="432"/>
      <c r="II1039" s="432"/>
      <c r="IJ1039" s="432"/>
      <c r="IK1039" s="432"/>
      <c r="IL1039" s="432"/>
      <c r="IM1039" s="432"/>
      <c r="IN1039" s="432"/>
      <c r="IO1039" s="432"/>
      <c r="IP1039" s="432"/>
      <c r="IQ1039" s="432"/>
      <c r="IR1039" s="432"/>
      <c r="IS1039" s="432"/>
      <c r="IT1039" s="432"/>
      <c r="IU1039" s="432"/>
      <c r="IV1039" s="432"/>
      <c r="IW1039" s="432"/>
      <c r="IX1039" s="432"/>
      <c r="IY1039" s="432"/>
      <c r="IZ1039" s="432"/>
      <c r="JA1039" s="432"/>
      <c r="JB1039" s="432"/>
      <c r="JC1039" s="432"/>
      <c r="JD1039" s="432"/>
      <c r="JE1039" s="432"/>
      <c r="JF1039" s="432"/>
      <c r="JG1039" s="432"/>
      <c r="JH1039" s="432"/>
      <c r="JI1039" s="432"/>
      <c r="JJ1039" s="432"/>
      <c r="JK1039" s="432"/>
      <c r="JL1039" s="432"/>
      <c r="JM1039" s="432"/>
      <c r="JN1039" s="432"/>
      <c r="JO1039" s="432"/>
      <c r="JP1039" s="432"/>
      <c r="JQ1039" s="432"/>
      <c r="JR1039" s="432"/>
      <c r="JS1039" s="432"/>
      <c r="JT1039" s="432"/>
      <c r="JU1039" s="432"/>
    </row>
    <row r="1040" spans="1:281" s="40" customFormat="1" ht="15" hidden="1" customHeight="1" x14ac:dyDescent="0.25">
      <c r="A1040" s="432"/>
      <c r="B1040" s="31"/>
      <c r="C1040" s="31"/>
      <c r="D1040" s="3"/>
      <c r="E1040" s="31"/>
      <c r="F1040" s="3"/>
      <c r="G1040" s="122"/>
      <c r="I1040" s="31"/>
      <c r="K1040" s="9"/>
      <c r="M1040" s="3"/>
      <c r="N1040" s="41"/>
      <c r="P1040" s="31"/>
      <c r="Q1040" s="27"/>
      <c r="R1040" s="31"/>
      <c r="T1040" s="21"/>
      <c r="U1040" s="21"/>
      <c r="V1040" s="83"/>
      <c r="W1040" s="83"/>
      <c r="X1040" s="21"/>
      <c r="Y1040" s="83"/>
      <c r="Z1040" s="83"/>
      <c r="AA1040" s="21"/>
      <c r="AB1040" s="83"/>
      <c r="AC1040" s="83"/>
      <c r="AD1040" s="21"/>
      <c r="AE1040" s="83"/>
      <c r="AF1040" s="83"/>
      <c r="AG1040" s="21"/>
      <c r="AH1040" s="83"/>
      <c r="AI1040" s="83"/>
      <c r="AJ1040" s="21"/>
      <c r="AK1040" s="83"/>
      <c r="AL1040" s="83"/>
      <c r="AM1040" s="21"/>
      <c r="AN1040" s="83"/>
      <c r="AO1040" s="83"/>
      <c r="AP1040" s="21"/>
      <c r="AQ1040" s="83"/>
      <c r="AR1040" s="83"/>
      <c r="AS1040" s="21"/>
      <c r="AT1040" s="3"/>
      <c r="AU1040" s="3"/>
      <c r="AV1040" s="31"/>
      <c r="AW1040" s="3"/>
      <c r="AX1040" s="129"/>
      <c r="AY1040" s="90"/>
      <c r="AZ1040" s="6"/>
      <c r="BA1040" s="10"/>
      <c r="BB1040" s="10"/>
      <c r="BC1040" s="6"/>
      <c r="BD1040" s="10"/>
      <c r="BE1040" s="10"/>
      <c r="BF1040" s="122"/>
      <c r="BG1040" s="10"/>
      <c r="BH1040" s="32"/>
      <c r="BI1040" s="129"/>
      <c r="BJ1040" s="10"/>
      <c r="BK1040" s="32"/>
      <c r="BL1040" s="129"/>
      <c r="BM1040" s="10"/>
      <c r="BN1040" s="32"/>
      <c r="BO1040" s="122"/>
      <c r="BP1040" s="133"/>
      <c r="BQ1040" s="12"/>
      <c r="BR1040" s="3"/>
      <c r="BS1040" s="3"/>
      <c r="BU1040" s="122"/>
      <c r="BV1040" s="3"/>
      <c r="BW1040" s="31"/>
      <c r="BX1040" s="122"/>
      <c r="BY1040" s="3"/>
      <c r="CA1040" s="122"/>
      <c r="CB1040" s="3"/>
      <c r="CD1040" s="122"/>
      <c r="CF1040" s="32"/>
      <c r="CH1040" s="255"/>
      <c r="CI1040" s="32"/>
      <c r="CK1040" s="434"/>
      <c r="CM1040" s="122"/>
      <c r="CN1040" s="255"/>
      <c r="CO1040" s="255"/>
      <c r="CP1040" s="255"/>
      <c r="CQ1040" s="739"/>
      <c r="CR1040" s="255"/>
      <c r="CS1040" s="434"/>
      <c r="CT1040" s="255"/>
      <c r="CU1040" s="255"/>
      <c r="CV1040" s="255"/>
      <c r="CW1040" s="10"/>
      <c r="CX1040" s="255"/>
      <c r="CY1040" s="255"/>
      <c r="CZ1040" s="255"/>
      <c r="DA1040" s="255"/>
      <c r="DB1040" s="255"/>
      <c r="DC1040" s="255"/>
      <c r="DD1040" s="255"/>
      <c r="DE1040" s="255"/>
      <c r="DF1040" s="255"/>
      <c r="DG1040" s="255"/>
      <c r="DH1040" s="255"/>
      <c r="DI1040" s="255"/>
      <c r="DJ1040" s="255"/>
      <c r="DK1040" s="255"/>
      <c r="DL1040" s="255"/>
      <c r="DM1040" s="255"/>
      <c r="DN1040" s="255"/>
      <c r="DO1040" s="255"/>
      <c r="DP1040" s="255"/>
      <c r="DQ1040" s="255"/>
      <c r="DR1040" s="255"/>
      <c r="DS1040" s="255"/>
      <c r="DT1040" s="255"/>
      <c r="DU1040" s="255"/>
      <c r="DV1040" s="255"/>
      <c r="DW1040" s="255"/>
      <c r="DX1040" s="255"/>
      <c r="DY1040" s="255"/>
      <c r="DZ1040" s="255"/>
      <c r="EA1040" s="255"/>
      <c r="EB1040" s="255"/>
      <c r="EC1040" s="255"/>
      <c r="ED1040" s="255"/>
      <c r="EE1040" s="255"/>
      <c r="EF1040" s="255"/>
      <c r="EG1040" s="255"/>
      <c r="EH1040" s="255"/>
      <c r="EI1040" s="255"/>
      <c r="EJ1040" s="255"/>
      <c r="EK1040" s="255"/>
      <c r="EL1040" s="255"/>
      <c r="EM1040" s="255"/>
      <c r="EN1040" s="255"/>
      <c r="EO1040" s="255"/>
      <c r="EP1040" s="255"/>
      <c r="EQ1040" s="255"/>
      <c r="ER1040" s="255"/>
      <c r="ES1040" s="255"/>
      <c r="ET1040" s="255"/>
      <c r="EU1040" s="255"/>
      <c r="EV1040" s="255"/>
      <c r="EW1040" s="255"/>
      <c r="EX1040" s="255"/>
      <c r="EY1040" s="255"/>
      <c r="EZ1040" s="255"/>
      <c r="FA1040" s="255"/>
      <c r="FB1040" s="255"/>
      <c r="FC1040" s="255"/>
      <c r="FD1040" s="255"/>
      <c r="FE1040" s="255"/>
      <c r="FF1040" s="255"/>
      <c r="FG1040" s="255"/>
      <c r="FH1040" s="241"/>
      <c r="FI1040" s="436"/>
      <c r="FJ1040" s="668"/>
      <c r="FK1040" s="668"/>
      <c r="FL1040" s="668"/>
      <c r="FM1040" s="668"/>
      <c r="FN1040" s="668"/>
      <c r="FO1040" s="668"/>
      <c r="FP1040" s="668"/>
      <c r="FQ1040" s="668"/>
      <c r="FR1040" s="668"/>
      <c r="FS1040" s="433"/>
      <c r="FT1040" s="433"/>
      <c r="FU1040" s="433"/>
      <c r="FV1040" s="433"/>
      <c r="FW1040" s="433"/>
      <c r="FX1040" s="433"/>
      <c r="FY1040" s="433"/>
      <c r="FZ1040" s="433"/>
      <c r="GA1040" s="433"/>
      <c r="GB1040" s="433"/>
      <c r="GC1040" s="433"/>
      <c r="GD1040" s="433"/>
      <c r="GE1040" s="433"/>
      <c r="GF1040" s="433"/>
      <c r="GG1040" s="255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436"/>
      <c r="HJ1040" s="65"/>
      <c r="HK1040" s="436"/>
      <c r="HL1040" s="37"/>
      <c r="HM1040" s="65"/>
      <c r="HN1040" s="436"/>
      <c r="HO1040" s="120"/>
      <c r="HP1040" s="3"/>
      <c r="HQ1040" s="436"/>
      <c r="HR1040" s="8"/>
      <c r="HS1040" s="31"/>
      <c r="HT1040" s="3"/>
      <c r="HU1040" s="3"/>
      <c r="HV1040" s="3"/>
      <c r="HX1040" s="432"/>
      <c r="HY1040" s="27"/>
      <c r="HZ1040" s="27"/>
      <c r="IA1040" s="27"/>
      <c r="IB1040" s="27"/>
      <c r="IC1040" s="27"/>
      <c r="ID1040" s="27"/>
      <c r="IE1040" s="27"/>
      <c r="IF1040" s="27"/>
      <c r="IG1040" s="432"/>
      <c r="IH1040" s="432"/>
      <c r="II1040" s="432"/>
      <c r="IJ1040" s="432"/>
      <c r="IK1040" s="432"/>
      <c r="IL1040" s="432"/>
      <c r="IM1040" s="432"/>
      <c r="IN1040" s="432"/>
      <c r="IO1040" s="432"/>
      <c r="IP1040" s="432"/>
      <c r="IQ1040" s="432"/>
      <c r="IR1040" s="432"/>
      <c r="IS1040" s="432"/>
      <c r="IT1040" s="432"/>
      <c r="IU1040" s="432"/>
      <c r="IV1040" s="432"/>
      <c r="IW1040" s="432"/>
      <c r="IX1040" s="432"/>
      <c r="IY1040" s="432"/>
      <c r="IZ1040" s="432"/>
      <c r="JA1040" s="432"/>
      <c r="JB1040" s="432"/>
      <c r="JC1040" s="432"/>
      <c r="JD1040" s="432"/>
      <c r="JE1040" s="432"/>
      <c r="JF1040" s="432"/>
      <c r="JG1040" s="432"/>
      <c r="JH1040" s="432"/>
      <c r="JI1040" s="432"/>
      <c r="JJ1040" s="432"/>
      <c r="JK1040" s="432"/>
      <c r="JL1040" s="432"/>
      <c r="JM1040" s="432"/>
      <c r="JN1040" s="432"/>
      <c r="JO1040" s="432"/>
      <c r="JP1040" s="432"/>
      <c r="JQ1040" s="432"/>
      <c r="JR1040" s="432"/>
      <c r="JS1040" s="432"/>
      <c r="JT1040" s="432"/>
      <c r="JU1040" s="432"/>
    </row>
    <row r="1041" spans="1:281" s="40" customFormat="1" ht="15" hidden="1" customHeight="1" x14ac:dyDescent="0.25">
      <c r="A1041" s="432"/>
      <c r="B1041" s="31"/>
      <c r="C1041" s="31"/>
      <c r="D1041" s="3"/>
      <c r="E1041" s="31"/>
      <c r="F1041" s="3"/>
      <c r="G1041" s="122"/>
      <c r="I1041" s="31"/>
      <c r="K1041" s="9"/>
      <c r="M1041" s="3"/>
      <c r="N1041" s="41"/>
      <c r="P1041" s="31"/>
      <c r="Q1041" s="27"/>
      <c r="R1041" s="31"/>
      <c r="T1041" s="21"/>
      <c r="U1041" s="21"/>
      <c r="V1041" s="83"/>
      <c r="W1041" s="83"/>
      <c r="X1041" s="21"/>
      <c r="Y1041" s="83"/>
      <c r="Z1041" s="83"/>
      <c r="AA1041" s="21"/>
      <c r="AB1041" s="83"/>
      <c r="AC1041" s="83"/>
      <c r="AD1041" s="21"/>
      <c r="AE1041" s="83"/>
      <c r="AF1041" s="83"/>
      <c r="AG1041" s="21"/>
      <c r="AH1041" s="83"/>
      <c r="AI1041" s="83"/>
      <c r="AJ1041" s="21"/>
      <c r="AK1041" s="83"/>
      <c r="AL1041" s="83"/>
      <c r="AM1041" s="21"/>
      <c r="AN1041" s="83"/>
      <c r="AO1041" s="83"/>
      <c r="AP1041" s="21"/>
      <c r="AQ1041" s="83"/>
      <c r="AR1041" s="83"/>
      <c r="AS1041" s="21"/>
      <c r="AT1041" s="3"/>
      <c r="AU1041" s="3"/>
      <c r="AV1041" s="31"/>
      <c r="AW1041" s="3"/>
      <c r="AX1041" s="129"/>
      <c r="AY1041" s="90"/>
      <c r="AZ1041" s="6"/>
      <c r="BA1041" s="10"/>
      <c r="BB1041" s="10"/>
      <c r="BC1041" s="6"/>
      <c r="BD1041" s="10"/>
      <c r="BE1041" s="10"/>
      <c r="BF1041" s="122"/>
      <c r="BG1041" s="10"/>
      <c r="BH1041" s="32"/>
      <c r="BI1041" s="129"/>
      <c r="BJ1041" s="10"/>
      <c r="BK1041" s="32"/>
      <c r="BL1041" s="129"/>
      <c r="BM1041" s="10"/>
      <c r="BN1041" s="32"/>
      <c r="BO1041" s="122"/>
      <c r="BP1041" s="133"/>
      <c r="BQ1041" s="12"/>
      <c r="BR1041" s="3"/>
      <c r="BS1041" s="3"/>
      <c r="BU1041" s="122"/>
      <c r="BV1041" s="3"/>
      <c r="BW1041" s="31"/>
      <c r="BX1041" s="122"/>
      <c r="BY1041" s="3"/>
      <c r="CA1041" s="122"/>
      <c r="CB1041" s="3"/>
      <c r="CD1041" s="122"/>
      <c r="CF1041" s="32"/>
      <c r="CH1041" s="255"/>
      <c r="CI1041" s="32"/>
      <c r="CK1041" s="434"/>
      <c r="CM1041" s="122"/>
      <c r="CN1041" s="255"/>
      <c r="CO1041" s="255"/>
      <c r="CP1041" s="255"/>
      <c r="CQ1041" s="739"/>
      <c r="CR1041" s="255"/>
      <c r="CS1041" s="434"/>
      <c r="CT1041" s="255"/>
      <c r="CU1041" s="255"/>
      <c r="CV1041" s="255"/>
      <c r="CW1041" s="10"/>
      <c r="CX1041" s="255"/>
      <c r="CY1041" s="255"/>
      <c r="CZ1041" s="255"/>
      <c r="DA1041" s="255"/>
      <c r="DB1041" s="255"/>
      <c r="DC1041" s="255"/>
      <c r="DD1041" s="255"/>
      <c r="DE1041" s="255"/>
      <c r="DF1041" s="255"/>
      <c r="DG1041" s="255"/>
      <c r="DH1041" s="255"/>
      <c r="DI1041" s="255"/>
      <c r="DJ1041" s="255"/>
      <c r="DK1041" s="255"/>
      <c r="DL1041" s="255"/>
      <c r="DM1041" s="255"/>
      <c r="DN1041" s="255"/>
      <c r="DO1041" s="255"/>
      <c r="DP1041" s="255"/>
      <c r="DQ1041" s="255"/>
      <c r="DR1041" s="255"/>
      <c r="DS1041" s="255"/>
      <c r="DT1041" s="255"/>
      <c r="DU1041" s="255"/>
      <c r="DV1041" s="255"/>
      <c r="DW1041" s="255"/>
      <c r="DX1041" s="255"/>
      <c r="DY1041" s="255"/>
      <c r="DZ1041" s="255"/>
      <c r="EA1041" s="255"/>
      <c r="EB1041" s="255"/>
      <c r="EC1041" s="255"/>
      <c r="ED1041" s="255"/>
      <c r="EE1041" s="255"/>
      <c r="EF1041" s="255"/>
      <c r="EG1041" s="255"/>
      <c r="EH1041" s="255"/>
      <c r="EI1041" s="255"/>
      <c r="EJ1041" s="255"/>
      <c r="EK1041" s="255"/>
      <c r="EL1041" s="255"/>
      <c r="EM1041" s="255"/>
      <c r="EN1041" s="255"/>
      <c r="EO1041" s="255"/>
      <c r="EP1041" s="255"/>
      <c r="EQ1041" s="255"/>
      <c r="ER1041" s="255"/>
      <c r="ES1041" s="255"/>
      <c r="ET1041" s="255"/>
      <c r="EU1041" s="255"/>
      <c r="EV1041" s="255"/>
      <c r="EW1041" s="255"/>
      <c r="EX1041" s="255"/>
      <c r="EY1041" s="255"/>
      <c r="EZ1041" s="255"/>
      <c r="FA1041" s="255"/>
      <c r="FB1041" s="255"/>
      <c r="FC1041" s="255"/>
      <c r="FD1041" s="255"/>
      <c r="FE1041" s="255"/>
      <c r="FF1041" s="255"/>
      <c r="FG1041" s="255"/>
      <c r="FH1041" s="241"/>
      <c r="FI1041" s="436"/>
      <c r="FJ1041" s="668"/>
      <c r="FK1041" s="668"/>
      <c r="FL1041" s="668"/>
      <c r="FM1041" s="668"/>
      <c r="FN1041" s="668"/>
      <c r="FO1041" s="668"/>
      <c r="FP1041" s="668"/>
      <c r="FQ1041" s="668"/>
      <c r="FR1041" s="668"/>
      <c r="FS1041" s="433"/>
      <c r="FT1041" s="433"/>
      <c r="FU1041" s="433"/>
      <c r="FV1041" s="433"/>
      <c r="FW1041" s="433"/>
      <c r="FX1041" s="433"/>
      <c r="FY1041" s="433"/>
      <c r="FZ1041" s="433"/>
      <c r="GA1041" s="433"/>
      <c r="GB1041" s="433"/>
      <c r="GC1041" s="433"/>
      <c r="GD1041" s="433"/>
      <c r="GE1041" s="433"/>
      <c r="GF1041" s="433"/>
      <c r="GG1041" s="255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436"/>
      <c r="HJ1041" s="65"/>
      <c r="HK1041" s="436"/>
      <c r="HL1041" s="37"/>
      <c r="HM1041" s="65"/>
      <c r="HN1041" s="436"/>
      <c r="HO1041" s="120"/>
      <c r="HP1041" s="3"/>
      <c r="HQ1041" s="436"/>
      <c r="HR1041" s="8"/>
      <c r="HS1041" s="31"/>
      <c r="HT1041" s="3"/>
      <c r="HU1041" s="3"/>
      <c r="HV1041" s="3"/>
      <c r="HX1041" s="432"/>
      <c r="HY1041" s="27"/>
      <c r="HZ1041" s="27"/>
      <c r="IA1041" s="27"/>
      <c r="IB1041" s="27"/>
      <c r="IC1041" s="27"/>
      <c r="ID1041" s="27"/>
      <c r="IE1041" s="27"/>
      <c r="IF1041" s="27"/>
      <c r="IG1041" s="432"/>
      <c r="IH1041" s="432"/>
      <c r="II1041" s="432"/>
      <c r="IJ1041" s="432"/>
      <c r="IK1041" s="432"/>
      <c r="IL1041" s="432"/>
      <c r="IM1041" s="432"/>
      <c r="IN1041" s="432"/>
      <c r="IO1041" s="432"/>
      <c r="IP1041" s="432"/>
      <c r="IQ1041" s="432"/>
      <c r="IR1041" s="432"/>
      <c r="IS1041" s="432"/>
      <c r="IT1041" s="432"/>
      <c r="IU1041" s="432"/>
      <c r="IV1041" s="432"/>
      <c r="IW1041" s="432"/>
      <c r="IX1041" s="432"/>
      <c r="IY1041" s="432"/>
      <c r="IZ1041" s="432"/>
      <c r="JA1041" s="432"/>
      <c r="JB1041" s="432"/>
      <c r="JC1041" s="432"/>
      <c r="JD1041" s="432"/>
      <c r="JE1041" s="432"/>
      <c r="JF1041" s="432"/>
      <c r="JG1041" s="432"/>
      <c r="JH1041" s="432"/>
      <c r="JI1041" s="432"/>
      <c r="JJ1041" s="432"/>
      <c r="JK1041" s="432"/>
      <c r="JL1041" s="432"/>
      <c r="JM1041" s="432"/>
      <c r="JN1041" s="432"/>
      <c r="JO1041" s="432"/>
      <c r="JP1041" s="432"/>
      <c r="JQ1041" s="432"/>
      <c r="JR1041" s="432"/>
      <c r="JS1041" s="432"/>
      <c r="JT1041" s="432"/>
      <c r="JU1041" s="432"/>
    </row>
    <row r="1042" spans="1:281" s="40" customFormat="1" ht="15" hidden="1" customHeight="1" x14ac:dyDescent="0.25">
      <c r="A1042" s="432"/>
      <c r="B1042" s="31"/>
      <c r="C1042" s="31"/>
      <c r="D1042" s="3"/>
      <c r="E1042" s="31"/>
      <c r="F1042" s="3"/>
      <c r="G1042" s="122"/>
      <c r="I1042" s="31"/>
      <c r="K1042" s="9"/>
      <c r="M1042" s="3"/>
      <c r="N1042" s="41"/>
      <c r="P1042" s="31"/>
      <c r="Q1042" s="27"/>
      <c r="R1042" s="31"/>
      <c r="T1042" s="21"/>
      <c r="U1042" s="21"/>
      <c r="V1042" s="83"/>
      <c r="W1042" s="83"/>
      <c r="X1042" s="21"/>
      <c r="Y1042" s="83"/>
      <c r="Z1042" s="83"/>
      <c r="AA1042" s="21"/>
      <c r="AB1042" s="83"/>
      <c r="AC1042" s="83"/>
      <c r="AD1042" s="21"/>
      <c r="AE1042" s="83"/>
      <c r="AF1042" s="83"/>
      <c r="AG1042" s="21"/>
      <c r="AH1042" s="83"/>
      <c r="AI1042" s="83"/>
      <c r="AJ1042" s="21"/>
      <c r="AK1042" s="83"/>
      <c r="AL1042" s="83"/>
      <c r="AM1042" s="21"/>
      <c r="AN1042" s="83"/>
      <c r="AO1042" s="83"/>
      <c r="AP1042" s="21"/>
      <c r="AQ1042" s="83"/>
      <c r="AR1042" s="83"/>
      <c r="AS1042" s="21"/>
      <c r="AT1042" s="3"/>
      <c r="AU1042" s="3"/>
      <c r="AV1042" s="31"/>
      <c r="AW1042" s="3"/>
      <c r="AX1042" s="129"/>
      <c r="AY1042" s="90"/>
      <c r="AZ1042" s="6"/>
      <c r="BA1042" s="10"/>
      <c r="BB1042" s="10"/>
      <c r="BC1042" s="6"/>
      <c r="BD1042" s="10"/>
      <c r="BE1042" s="10"/>
      <c r="BF1042" s="122"/>
      <c r="BG1042" s="10"/>
      <c r="BH1042" s="32"/>
      <c r="BI1042" s="129"/>
      <c r="BJ1042" s="10"/>
      <c r="BK1042" s="32"/>
      <c r="BL1042" s="129"/>
      <c r="BM1042" s="10"/>
      <c r="BN1042" s="32"/>
      <c r="BO1042" s="122"/>
      <c r="BP1042" s="133"/>
      <c r="BQ1042" s="12"/>
      <c r="BR1042" s="3"/>
      <c r="BS1042" s="3"/>
      <c r="BU1042" s="122"/>
      <c r="BV1042" s="3"/>
      <c r="BW1042" s="31"/>
      <c r="BX1042" s="122"/>
      <c r="BY1042" s="3"/>
      <c r="CA1042" s="122"/>
      <c r="CB1042" s="3"/>
      <c r="CD1042" s="122"/>
      <c r="CF1042" s="32"/>
      <c r="CH1042" s="255"/>
      <c r="CI1042" s="32"/>
      <c r="CK1042" s="434"/>
      <c r="CM1042" s="122"/>
      <c r="CN1042" s="255"/>
      <c r="CO1042" s="255"/>
      <c r="CP1042" s="255"/>
      <c r="CQ1042" s="739"/>
      <c r="CR1042" s="255"/>
      <c r="CS1042" s="434"/>
      <c r="CT1042" s="255"/>
      <c r="CU1042" s="255"/>
      <c r="CV1042" s="255"/>
      <c r="CW1042" s="10"/>
      <c r="CX1042" s="255"/>
      <c r="CY1042" s="255"/>
      <c r="CZ1042" s="255"/>
      <c r="DA1042" s="255"/>
      <c r="DB1042" s="255"/>
      <c r="DC1042" s="255"/>
      <c r="DD1042" s="255"/>
      <c r="DE1042" s="255"/>
      <c r="DF1042" s="255"/>
      <c r="DG1042" s="255"/>
      <c r="DH1042" s="255"/>
      <c r="DI1042" s="255"/>
      <c r="DJ1042" s="255"/>
      <c r="DK1042" s="255"/>
      <c r="DL1042" s="255"/>
      <c r="DM1042" s="255"/>
      <c r="DN1042" s="255"/>
      <c r="DO1042" s="255"/>
      <c r="DP1042" s="255"/>
      <c r="DQ1042" s="255"/>
      <c r="DR1042" s="255"/>
      <c r="DS1042" s="255"/>
      <c r="DT1042" s="255"/>
      <c r="DU1042" s="255"/>
      <c r="DV1042" s="255"/>
      <c r="DW1042" s="255"/>
      <c r="DX1042" s="255"/>
      <c r="DY1042" s="255"/>
      <c r="DZ1042" s="255"/>
      <c r="EA1042" s="255"/>
      <c r="EB1042" s="255"/>
      <c r="EC1042" s="255"/>
      <c r="ED1042" s="255"/>
      <c r="EE1042" s="255"/>
      <c r="EF1042" s="255"/>
      <c r="EG1042" s="255"/>
      <c r="EH1042" s="255"/>
      <c r="EI1042" s="255"/>
      <c r="EJ1042" s="255"/>
      <c r="EK1042" s="255"/>
      <c r="EL1042" s="255"/>
      <c r="EM1042" s="255"/>
      <c r="EN1042" s="255"/>
      <c r="EO1042" s="255"/>
      <c r="EP1042" s="255"/>
      <c r="EQ1042" s="255"/>
      <c r="ER1042" s="255"/>
      <c r="ES1042" s="255"/>
      <c r="ET1042" s="255"/>
      <c r="EU1042" s="255"/>
      <c r="EV1042" s="255"/>
      <c r="EW1042" s="255"/>
      <c r="EX1042" s="255"/>
      <c r="EY1042" s="255"/>
      <c r="EZ1042" s="255"/>
      <c r="FA1042" s="255"/>
      <c r="FB1042" s="255"/>
      <c r="FC1042" s="255"/>
      <c r="FD1042" s="255"/>
      <c r="FE1042" s="255"/>
      <c r="FF1042" s="255"/>
      <c r="FG1042" s="255"/>
      <c r="FH1042" s="241"/>
      <c r="FI1042" s="436"/>
      <c r="FJ1042" s="668"/>
      <c r="FK1042" s="668"/>
      <c r="FL1042" s="668"/>
      <c r="FM1042" s="668"/>
      <c r="FN1042" s="668"/>
      <c r="FO1042" s="668"/>
      <c r="FP1042" s="668"/>
      <c r="FQ1042" s="668"/>
      <c r="FR1042" s="668"/>
      <c r="FS1042" s="433"/>
      <c r="FT1042" s="433"/>
      <c r="FU1042" s="433"/>
      <c r="FV1042" s="433"/>
      <c r="FW1042" s="433"/>
      <c r="FX1042" s="433"/>
      <c r="FY1042" s="433"/>
      <c r="FZ1042" s="433"/>
      <c r="GA1042" s="433"/>
      <c r="GB1042" s="433"/>
      <c r="GC1042" s="433"/>
      <c r="GD1042" s="433"/>
      <c r="GE1042" s="433"/>
      <c r="GF1042" s="433"/>
      <c r="GG1042" s="255"/>
      <c r="GH1042" s="65"/>
      <c r="GI1042" s="65"/>
      <c r="GJ1042" s="65"/>
      <c r="GK1042" s="65"/>
      <c r="GL1042" s="65"/>
      <c r="GM1042" s="65"/>
      <c r="GN1042" s="65"/>
      <c r="GO1042" s="65"/>
      <c r="GP1042" s="65"/>
      <c r="GQ1042" s="65"/>
      <c r="GR1042" s="65"/>
      <c r="GS1042" s="65"/>
      <c r="GT1042" s="65"/>
      <c r="GU1042" s="65"/>
      <c r="GV1042" s="65"/>
      <c r="GW1042" s="65"/>
      <c r="GX1042" s="65"/>
      <c r="GY1042" s="65"/>
      <c r="GZ1042" s="65"/>
      <c r="HA1042" s="65"/>
      <c r="HB1042" s="65"/>
      <c r="HC1042" s="65"/>
      <c r="HD1042" s="65"/>
      <c r="HE1042" s="65"/>
      <c r="HF1042" s="65"/>
      <c r="HG1042" s="65"/>
      <c r="HH1042" s="65"/>
      <c r="HI1042" s="436"/>
      <c r="HJ1042" s="65"/>
      <c r="HK1042" s="436"/>
      <c r="HL1042" s="37"/>
      <c r="HM1042" s="65"/>
      <c r="HN1042" s="436"/>
      <c r="HO1042" s="120"/>
      <c r="HP1042" s="3"/>
      <c r="HQ1042" s="436"/>
      <c r="HR1042" s="8"/>
      <c r="HS1042" s="31"/>
      <c r="HT1042" s="3"/>
      <c r="HU1042" s="3"/>
      <c r="HV1042" s="3"/>
      <c r="HX1042" s="432"/>
      <c r="HY1042" s="27"/>
      <c r="HZ1042" s="27"/>
      <c r="IA1042" s="27"/>
      <c r="IB1042" s="27"/>
      <c r="IC1042" s="27"/>
      <c r="ID1042" s="27"/>
      <c r="IE1042" s="27"/>
      <c r="IF1042" s="27"/>
      <c r="IG1042" s="432"/>
      <c r="IH1042" s="432"/>
      <c r="II1042" s="432"/>
      <c r="IJ1042" s="432"/>
      <c r="IK1042" s="432"/>
      <c r="IL1042" s="432"/>
      <c r="IM1042" s="432"/>
      <c r="IN1042" s="432"/>
      <c r="IO1042" s="432"/>
      <c r="IP1042" s="432"/>
      <c r="IQ1042" s="432"/>
      <c r="IR1042" s="432"/>
      <c r="IS1042" s="432"/>
      <c r="IT1042" s="432"/>
      <c r="IU1042" s="432"/>
      <c r="IV1042" s="432"/>
      <c r="IW1042" s="432"/>
      <c r="IX1042" s="432"/>
      <c r="IY1042" s="432"/>
      <c r="IZ1042" s="432"/>
      <c r="JA1042" s="432"/>
      <c r="JB1042" s="432"/>
      <c r="JC1042" s="432"/>
      <c r="JD1042" s="432"/>
      <c r="JE1042" s="432"/>
      <c r="JF1042" s="432"/>
      <c r="JG1042" s="432"/>
      <c r="JH1042" s="432"/>
      <c r="JI1042" s="432"/>
      <c r="JJ1042" s="432"/>
      <c r="JK1042" s="432"/>
      <c r="JL1042" s="432"/>
      <c r="JM1042" s="432"/>
      <c r="JN1042" s="432"/>
      <c r="JO1042" s="432"/>
      <c r="JP1042" s="432"/>
      <c r="JQ1042" s="432"/>
      <c r="JR1042" s="432"/>
      <c r="JS1042" s="432"/>
      <c r="JT1042" s="432"/>
      <c r="JU1042" s="432"/>
    </row>
    <row r="1043" spans="1:281" s="40" customFormat="1" ht="15" hidden="1" customHeight="1" x14ac:dyDescent="0.25">
      <c r="A1043" s="432"/>
      <c r="B1043" s="31"/>
      <c r="C1043" s="31"/>
      <c r="D1043" s="3"/>
      <c r="E1043" s="31"/>
      <c r="F1043" s="3"/>
      <c r="G1043" s="122"/>
      <c r="I1043" s="31"/>
      <c r="K1043" s="9"/>
      <c r="M1043" s="3"/>
      <c r="N1043" s="41"/>
      <c r="P1043" s="31"/>
      <c r="Q1043" s="27"/>
      <c r="R1043" s="31"/>
      <c r="T1043" s="21"/>
      <c r="U1043" s="21"/>
      <c r="V1043" s="83"/>
      <c r="W1043" s="83"/>
      <c r="X1043" s="21"/>
      <c r="Y1043" s="83"/>
      <c r="Z1043" s="83"/>
      <c r="AA1043" s="21"/>
      <c r="AB1043" s="83"/>
      <c r="AC1043" s="83"/>
      <c r="AD1043" s="21"/>
      <c r="AE1043" s="83"/>
      <c r="AF1043" s="83"/>
      <c r="AG1043" s="21"/>
      <c r="AH1043" s="83"/>
      <c r="AI1043" s="83"/>
      <c r="AJ1043" s="21"/>
      <c r="AK1043" s="83"/>
      <c r="AL1043" s="83"/>
      <c r="AM1043" s="21"/>
      <c r="AN1043" s="83"/>
      <c r="AO1043" s="83"/>
      <c r="AP1043" s="21"/>
      <c r="AQ1043" s="83"/>
      <c r="AR1043" s="83"/>
      <c r="AS1043" s="21"/>
      <c r="AT1043" s="3"/>
      <c r="AU1043" s="3"/>
      <c r="AV1043" s="31"/>
      <c r="AW1043" s="3"/>
      <c r="AX1043" s="129"/>
      <c r="AY1043" s="90"/>
      <c r="AZ1043" s="6"/>
      <c r="BA1043" s="10"/>
      <c r="BB1043" s="10"/>
      <c r="BC1043" s="6"/>
      <c r="BD1043" s="10"/>
      <c r="BE1043" s="10"/>
      <c r="BF1043" s="122"/>
      <c r="BG1043" s="10"/>
      <c r="BH1043" s="32"/>
      <c r="BI1043" s="129"/>
      <c r="BJ1043" s="10"/>
      <c r="BK1043" s="32"/>
      <c r="BL1043" s="129"/>
      <c r="BM1043" s="10"/>
      <c r="BN1043" s="32"/>
      <c r="BO1043" s="122"/>
      <c r="BP1043" s="133"/>
      <c r="BQ1043" s="12"/>
      <c r="BR1043" s="3"/>
      <c r="BS1043" s="3"/>
      <c r="BU1043" s="122"/>
      <c r="BV1043" s="3"/>
      <c r="BW1043" s="31"/>
      <c r="BX1043" s="122"/>
      <c r="BY1043" s="3"/>
      <c r="CA1043" s="122"/>
      <c r="CB1043" s="3"/>
      <c r="CD1043" s="122"/>
      <c r="CF1043" s="32"/>
      <c r="CH1043" s="255"/>
      <c r="CI1043" s="32"/>
      <c r="CK1043" s="434"/>
      <c r="CM1043" s="122"/>
      <c r="CN1043" s="255"/>
      <c r="CO1043" s="255"/>
      <c r="CP1043" s="255"/>
      <c r="CQ1043" s="739"/>
      <c r="CR1043" s="255"/>
      <c r="CS1043" s="434"/>
      <c r="CT1043" s="255"/>
      <c r="CU1043" s="255"/>
      <c r="CV1043" s="255"/>
      <c r="CW1043" s="10"/>
      <c r="CX1043" s="255"/>
      <c r="CY1043" s="255"/>
      <c r="CZ1043" s="255"/>
      <c r="DA1043" s="255"/>
      <c r="DB1043" s="255"/>
      <c r="DC1043" s="255"/>
      <c r="DD1043" s="255"/>
      <c r="DE1043" s="255"/>
      <c r="DF1043" s="255"/>
      <c r="DG1043" s="255"/>
      <c r="DH1043" s="255"/>
      <c r="DI1043" s="255"/>
      <c r="DJ1043" s="255"/>
      <c r="DK1043" s="255"/>
      <c r="DL1043" s="255"/>
      <c r="DM1043" s="255"/>
      <c r="DN1043" s="255"/>
      <c r="DO1043" s="255"/>
      <c r="DP1043" s="255"/>
      <c r="DQ1043" s="255"/>
      <c r="DR1043" s="255"/>
      <c r="DS1043" s="255"/>
      <c r="DT1043" s="255"/>
      <c r="DU1043" s="255"/>
      <c r="DV1043" s="255"/>
      <c r="DW1043" s="255"/>
      <c r="DX1043" s="255"/>
      <c r="DY1043" s="255"/>
      <c r="DZ1043" s="255"/>
      <c r="EA1043" s="255"/>
      <c r="EB1043" s="255"/>
      <c r="EC1043" s="255"/>
      <c r="ED1043" s="255"/>
      <c r="EE1043" s="255"/>
      <c r="EF1043" s="255"/>
      <c r="EG1043" s="255"/>
      <c r="EH1043" s="255"/>
      <c r="EI1043" s="255"/>
      <c r="EJ1043" s="255"/>
      <c r="EK1043" s="255"/>
      <c r="EL1043" s="255"/>
      <c r="EM1043" s="255"/>
      <c r="EN1043" s="255"/>
      <c r="EO1043" s="255"/>
      <c r="EP1043" s="255"/>
      <c r="EQ1043" s="255"/>
      <c r="ER1043" s="255"/>
      <c r="ES1043" s="255"/>
      <c r="ET1043" s="255"/>
      <c r="EU1043" s="255"/>
      <c r="EV1043" s="255"/>
      <c r="EW1043" s="255"/>
      <c r="EX1043" s="255"/>
      <c r="EY1043" s="255"/>
      <c r="EZ1043" s="255"/>
      <c r="FA1043" s="255"/>
      <c r="FB1043" s="255"/>
      <c r="FC1043" s="255"/>
      <c r="FD1043" s="255"/>
      <c r="FE1043" s="255"/>
      <c r="FF1043" s="255"/>
      <c r="FG1043" s="255"/>
      <c r="FH1043" s="241"/>
      <c r="FI1043" s="436"/>
      <c r="FJ1043" s="668"/>
      <c r="FK1043" s="668"/>
      <c r="FL1043" s="668"/>
      <c r="FM1043" s="668"/>
      <c r="FN1043" s="668"/>
      <c r="FO1043" s="668"/>
      <c r="FP1043" s="668"/>
      <c r="FQ1043" s="668"/>
      <c r="FR1043" s="668"/>
      <c r="FS1043" s="433"/>
      <c r="FT1043" s="433"/>
      <c r="FU1043" s="433"/>
      <c r="FV1043" s="433"/>
      <c r="FW1043" s="433"/>
      <c r="FX1043" s="433"/>
      <c r="FY1043" s="433"/>
      <c r="FZ1043" s="433"/>
      <c r="GA1043" s="433"/>
      <c r="GB1043" s="433"/>
      <c r="GC1043" s="433"/>
      <c r="GD1043" s="433"/>
      <c r="GE1043" s="433"/>
      <c r="GF1043" s="433"/>
      <c r="GG1043" s="255"/>
      <c r="GH1043" s="65"/>
      <c r="GI1043" s="65"/>
      <c r="GJ1043" s="65"/>
      <c r="GK1043" s="65"/>
      <c r="GL1043" s="65"/>
      <c r="GM1043" s="65"/>
      <c r="GN1043" s="65"/>
      <c r="GO1043" s="65"/>
      <c r="GP1043" s="65"/>
      <c r="GQ1043" s="65"/>
      <c r="GR1043" s="65"/>
      <c r="GS1043" s="65"/>
      <c r="GT1043" s="65"/>
      <c r="GU1043" s="65"/>
      <c r="GV1043" s="65"/>
      <c r="GW1043" s="65"/>
      <c r="GX1043" s="65"/>
      <c r="GY1043" s="65"/>
      <c r="GZ1043" s="65"/>
      <c r="HA1043" s="65"/>
      <c r="HB1043" s="65"/>
      <c r="HC1043" s="65"/>
      <c r="HD1043" s="65"/>
      <c r="HE1043" s="65"/>
      <c r="HF1043" s="65"/>
      <c r="HG1043" s="65"/>
      <c r="HH1043" s="65"/>
      <c r="HI1043" s="436"/>
      <c r="HJ1043" s="65"/>
      <c r="HK1043" s="436"/>
      <c r="HL1043" s="37"/>
      <c r="HM1043" s="65"/>
      <c r="HN1043" s="436"/>
      <c r="HO1043" s="120"/>
      <c r="HP1043" s="3"/>
      <c r="HQ1043" s="436"/>
      <c r="HR1043" s="8"/>
      <c r="HS1043" s="31"/>
      <c r="HT1043" s="3"/>
      <c r="HU1043" s="3"/>
      <c r="HV1043" s="3"/>
      <c r="HX1043" s="432"/>
      <c r="HY1043" s="27"/>
      <c r="HZ1043" s="27"/>
      <c r="IA1043" s="27"/>
      <c r="IB1043" s="27"/>
      <c r="IC1043" s="27"/>
      <c r="ID1043" s="27"/>
      <c r="IE1043" s="27"/>
      <c r="IF1043" s="27"/>
      <c r="IG1043" s="432"/>
      <c r="IH1043" s="432"/>
      <c r="II1043" s="432"/>
      <c r="IJ1043" s="432"/>
      <c r="IK1043" s="432"/>
      <c r="IL1043" s="432"/>
      <c r="IM1043" s="432"/>
      <c r="IN1043" s="432"/>
      <c r="IO1043" s="432"/>
      <c r="IP1043" s="432"/>
      <c r="IQ1043" s="432"/>
      <c r="IR1043" s="432"/>
      <c r="IS1043" s="432"/>
      <c r="IT1043" s="432"/>
      <c r="IU1043" s="432"/>
      <c r="IV1043" s="432"/>
      <c r="IW1043" s="432"/>
      <c r="IX1043" s="432"/>
      <c r="IY1043" s="432"/>
      <c r="IZ1043" s="432"/>
      <c r="JA1043" s="432"/>
      <c r="JB1043" s="432"/>
      <c r="JC1043" s="432"/>
      <c r="JD1043" s="432"/>
      <c r="JE1043" s="432"/>
      <c r="JF1043" s="432"/>
      <c r="JG1043" s="432"/>
      <c r="JH1043" s="432"/>
      <c r="JI1043" s="432"/>
      <c r="JJ1043" s="432"/>
      <c r="JK1043" s="432"/>
      <c r="JL1043" s="432"/>
      <c r="JM1043" s="432"/>
      <c r="JN1043" s="432"/>
      <c r="JO1043" s="432"/>
      <c r="JP1043" s="432"/>
      <c r="JQ1043" s="432"/>
      <c r="JR1043" s="432"/>
      <c r="JS1043" s="432"/>
      <c r="JT1043" s="432"/>
      <c r="JU1043" s="432"/>
    </row>
    <row r="1044" spans="1:281" s="40" customFormat="1" ht="15" hidden="1" customHeight="1" x14ac:dyDescent="0.25">
      <c r="A1044" s="432"/>
      <c r="B1044" s="31"/>
      <c r="C1044" s="31"/>
      <c r="D1044" s="3"/>
      <c r="E1044" s="31"/>
      <c r="F1044" s="3"/>
      <c r="G1044" s="122"/>
      <c r="I1044" s="31"/>
      <c r="K1044" s="9"/>
      <c r="M1044" s="3"/>
      <c r="N1044" s="41"/>
      <c r="P1044" s="31"/>
      <c r="Q1044" s="27"/>
      <c r="R1044" s="31"/>
      <c r="T1044" s="21"/>
      <c r="U1044" s="21"/>
      <c r="V1044" s="83"/>
      <c r="W1044" s="83"/>
      <c r="X1044" s="21"/>
      <c r="Y1044" s="83"/>
      <c r="Z1044" s="83"/>
      <c r="AA1044" s="21"/>
      <c r="AB1044" s="83"/>
      <c r="AC1044" s="83"/>
      <c r="AD1044" s="21"/>
      <c r="AE1044" s="83"/>
      <c r="AF1044" s="83"/>
      <c r="AG1044" s="21"/>
      <c r="AH1044" s="83"/>
      <c r="AI1044" s="83"/>
      <c r="AJ1044" s="21"/>
      <c r="AK1044" s="83"/>
      <c r="AL1044" s="83"/>
      <c r="AM1044" s="21"/>
      <c r="AN1044" s="83"/>
      <c r="AO1044" s="83"/>
      <c r="AP1044" s="21"/>
      <c r="AQ1044" s="83"/>
      <c r="AR1044" s="83"/>
      <c r="AS1044" s="21"/>
      <c r="AT1044" s="3"/>
      <c r="AU1044" s="3"/>
      <c r="AV1044" s="31"/>
      <c r="AW1044" s="3"/>
      <c r="AX1044" s="129"/>
      <c r="AY1044" s="90"/>
      <c r="AZ1044" s="6"/>
      <c r="BA1044" s="10"/>
      <c r="BB1044" s="10"/>
      <c r="BC1044" s="6"/>
      <c r="BD1044" s="10"/>
      <c r="BE1044" s="10"/>
      <c r="BF1044" s="122"/>
      <c r="BG1044" s="10"/>
      <c r="BH1044" s="32"/>
      <c r="BI1044" s="129"/>
      <c r="BJ1044" s="10"/>
      <c r="BK1044" s="32"/>
      <c r="BL1044" s="129"/>
      <c r="BM1044" s="10"/>
      <c r="BN1044" s="32"/>
      <c r="BO1044" s="122"/>
      <c r="BP1044" s="133"/>
      <c r="BQ1044" s="12"/>
      <c r="BR1044" s="3"/>
      <c r="BS1044" s="3"/>
      <c r="BU1044" s="122"/>
      <c r="BV1044" s="3"/>
      <c r="BW1044" s="31"/>
      <c r="BX1044" s="122"/>
      <c r="BY1044" s="3"/>
      <c r="CA1044" s="122"/>
      <c r="CB1044" s="3"/>
      <c r="CD1044" s="122"/>
      <c r="CF1044" s="32"/>
      <c r="CH1044" s="255"/>
      <c r="CI1044" s="32"/>
      <c r="CK1044" s="434"/>
      <c r="CM1044" s="122"/>
      <c r="CN1044" s="255"/>
      <c r="CO1044" s="255"/>
      <c r="CP1044" s="255"/>
      <c r="CQ1044" s="739"/>
      <c r="CR1044" s="255"/>
      <c r="CS1044" s="434"/>
      <c r="CT1044" s="255"/>
      <c r="CU1044" s="255"/>
      <c r="CV1044" s="255"/>
      <c r="CW1044" s="10"/>
      <c r="CX1044" s="255"/>
      <c r="CY1044" s="255"/>
      <c r="CZ1044" s="255"/>
      <c r="DA1044" s="255"/>
      <c r="DB1044" s="255"/>
      <c r="DC1044" s="255"/>
      <c r="DD1044" s="255"/>
      <c r="DE1044" s="255"/>
      <c r="DF1044" s="255"/>
      <c r="DG1044" s="255"/>
      <c r="DH1044" s="255"/>
      <c r="DI1044" s="255"/>
      <c r="DJ1044" s="255"/>
      <c r="DK1044" s="255"/>
      <c r="DL1044" s="255"/>
      <c r="DM1044" s="255"/>
      <c r="DN1044" s="255"/>
      <c r="DO1044" s="255"/>
      <c r="DP1044" s="255"/>
      <c r="DQ1044" s="255"/>
      <c r="DR1044" s="255"/>
      <c r="DS1044" s="255"/>
      <c r="DT1044" s="255"/>
      <c r="DU1044" s="255"/>
      <c r="DV1044" s="255"/>
      <c r="DW1044" s="255"/>
      <c r="DX1044" s="255"/>
      <c r="DY1044" s="255"/>
      <c r="DZ1044" s="255"/>
      <c r="EA1044" s="255"/>
      <c r="EB1044" s="255"/>
      <c r="EC1044" s="255"/>
      <c r="ED1044" s="255"/>
      <c r="EE1044" s="255"/>
      <c r="EF1044" s="255"/>
      <c r="EG1044" s="255"/>
      <c r="EH1044" s="255"/>
      <c r="EI1044" s="255"/>
      <c r="EJ1044" s="255"/>
      <c r="EK1044" s="255"/>
      <c r="EL1044" s="255"/>
      <c r="EM1044" s="255"/>
      <c r="EN1044" s="255"/>
      <c r="EO1044" s="255"/>
      <c r="EP1044" s="255"/>
      <c r="EQ1044" s="255"/>
      <c r="ER1044" s="255"/>
      <c r="ES1044" s="255"/>
      <c r="ET1044" s="255"/>
      <c r="EU1044" s="255"/>
      <c r="EV1044" s="255"/>
      <c r="EW1044" s="255"/>
      <c r="EX1044" s="255"/>
      <c r="EY1044" s="255"/>
      <c r="EZ1044" s="255"/>
      <c r="FA1044" s="255"/>
      <c r="FB1044" s="255"/>
      <c r="FC1044" s="255"/>
      <c r="FD1044" s="255"/>
      <c r="FE1044" s="255"/>
      <c r="FF1044" s="255"/>
      <c r="FG1044" s="255"/>
      <c r="FH1044" s="241"/>
      <c r="FI1044" s="436"/>
      <c r="FJ1044" s="668"/>
      <c r="FK1044" s="668"/>
      <c r="FL1044" s="668"/>
      <c r="FM1044" s="668"/>
      <c r="FN1044" s="668"/>
      <c r="FO1044" s="668"/>
      <c r="FP1044" s="668"/>
      <c r="FQ1044" s="668"/>
      <c r="FR1044" s="668"/>
      <c r="FS1044" s="433"/>
      <c r="FT1044" s="433"/>
      <c r="FU1044" s="433"/>
      <c r="FV1044" s="433"/>
      <c r="FW1044" s="433"/>
      <c r="FX1044" s="433"/>
      <c r="FY1044" s="433"/>
      <c r="FZ1044" s="433"/>
      <c r="GA1044" s="433"/>
      <c r="GB1044" s="433"/>
      <c r="GC1044" s="433"/>
      <c r="GD1044" s="433"/>
      <c r="GE1044" s="433"/>
      <c r="GF1044" s="433"/>
      <c r="GG1044" s="255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436"/>
      <c r="HJ1044" s="65"/>
      <c r="HK1044" s="436"/>
      <c r="HL1044" s="37"/>
      <c r="HM1044" s="65"/>
      <c r="HN1044" s="436"/>
      <c r="HO1044" s="120"/>
      <c r="HP1044" s="3"/>
      <c r="HQ1044" s="436"/>
      <c r="HR1044" s="8"/>
      <c r="HS1044" s="31"/>
      <c r="HT1044" s="3"/>
      <c r="HU1044" s="3"/>
      <c r="HV1044" s="3"/>
      <c r="HX1044" s="432"/>
      <c r="HY1044" s="27"/>
      <c r="HZ1044" s="27"/>
      <c r="IA1044" s="27"/>
      <c r="IB1044" s="27"/>
      <c r="IC1044" s="27"/>
      <c r="ID1044" s="27"/>
      <c r="IE1044" s="27"/>
      <c r="IF1044" s="27"/>
      <c r="IG1044" s="432"/>
      <c r="IH1044" s="432"/>
      <c r="II1044" s="432"/>
      <c r="IJ1044" s="432"/>
      <c r="IK1044" s="432"/>
      <c r="IL1044" s="432"/>
      <c r="IM1044" s="432"/>
      <c r="IN1044" s="432"/>
      <c r="IO1044" s="432"/>
      <c r="IP1044" s="432"/>
      <c r="IQ1044" s="432"/>
      <c r="IR1044" s="432"/>
      <c r="IS1044" s="432"/>
      <c r="IT1044" s="432"/>
      <c r="IU1044" s="432"/>
      <c r="IV1044" s="432"/>
      <c r="IW1044" s="432"/>
      <c r="IX1044" s="432"/>
      <c r="IY1044" s="432"/>
      <c r="IZ1044" s="432"/>
      <c r="JA1044" s="432"/>
      <c r="JB1044" s="432"/>
      <c r="JC1044" s="432"/>
      <c r="JD1044" s="432"/>
      <c r="JE1044" s="432"/>
      <c r="JF1044" s="432"/>
      <c r="JG1044" s="432"/>
      <c r="JH1044" s="432"/>
      <c r="JI1044" s="432"/>
      <c r="JJ1044" s="432"/>
      <c r="JK1044" s="432"/>
      <c r="JL1044" s="432"/>
      <c r="JM1044" s="432"/>
      <c r="JN1044" s="432"/>
      <c r="JO1044" s="432"/>
      <c r="JP1044" s="432"/>
      <c r="JQ1044" s="432"/>
      <c r="JR1044" s="432"/>
      <c r="JS1044" s="432"/>
      <c r="JT1044" s="432"/>
      <c r="JU1044" s="432"/>
    </row>
    <row r="1045" spans="1:281" s="40" customFormat="1" ht="15" hidden="1" customHeight="1" x14ac:dyDescent="0.25">
      <c r="A1045" s="432"/>
      <c r="B1045" s="31"/>
      <c r="C1045" s="31"/>
      <c r="D1045" s="3"/>
      <c r="E1045" s="31"/>
      <c r="F1045" s="3"/>
      <c r="G1045" s="122"/>
      <c r="I1045" s="31"/>
      <c r="K1045" s="9"/>
      <c r="M1045" s="3"/>
      <c r="N1045" s="41"/>
      <c r="P1045" s="31"/>
      <c r="Q1045" s="27"/>
      <c r="R1045" s="31"/>
      <c r="T1045" s="21"/>
      <c r="U1045" s="21"/>
      <c r="V1045" s="83"/>
      <c r="W1045" s="83"/>
      <c r="X1045" s="21"/>
      <c r="Y1045" s="83"/>
      <c r="Z1045" s="83"/>
      <c r="AA1045" s="21"/>
      <c r="AB1045" s="83"/>
      <c r="AC1045" s="83"/>
      <c r="AD1045" s="21"/>
      <c r="AE1045" s="83"/>
      <c r="AF1045" s="83"/>
      <c r="AG1045" s="21"/>
      <c r="AH1045" s="83"/>
      <c r="AI1045" s="83"/>
      <c r="AJ1045" s="21"/>
      <c r="AK1045" s="83"/>
      <c r="AL1045" s="83"/>
      <c r="AM1045" s="21"/>
      <c r="AN1045" s="83"/>
      <c r="AO1045" s="83"/>
      <c r="AP1045" s="21"/>
      <c r="AQ1045" s="83"/>
      <c r="AR1045" s="83"/>
      <c r="AS1045" s="21"/>
      <c r="AT1045" s="3"/>
      <c r="AU1045" s="3"/>
      <c r="AV1045" s="31"/>
      <c r="AW1045" s="3"/>
      <c r="AX1045" s="129"/>
      <c r="AY1045" s="90"/>
      <c r="AZ1045" s="6"/>
      <c r="BA1045" s="10"/>
      <c r="BB1045" s="10"/>
      <c r="BC1045" s="6"/>
      <c r="BD1045" s="10"/>
      <c r="BE1045" s="10"/>
      <c r="BF1045" s="122"/>
      <c r="BG1045" s="10"/>
      <c r="BH1045" s="32"/>
      <c r="BI1045" s="129"/>
      <c r="BJ1045" s="10"/>
      <c r="BK1045" s="32"/>
      <c r="BL1045" s="129"/>
      <c r="BM1045" s="10"/>
      <c r="BN1045" s="32"/>
      <c r="BO1045" s="122"/>
      <c r="BP1045" s="133"/>
      <c r="BQ1045" s="12"/>
      <c r="BR1045" s="3"/>
      <c r="BS1045" s="3"/>
      <c r="BU1045" s="122"/>
      <c r="BV1045" s="3"/>
      <c r="BW1045" s="31"/>
      <c r="BX1045" s="122"/>
      <c r="BY1045" s="3"/>
      <c r="CA1045" s="122"/>
      <c r="CB1045" s="3"/>
      <c r="CD1045" s="122"/>
      <c r="CF1045" s="32"/>
      <c r="CH1045" s="255"/>
      <c r="CI1045" s="32"/>
      <c r="CK1045" s="434"/>
      <c r="CM1045" s="122"/>
      <c r="CN1045" s="255"/>
      <c r="CO1045" s="255"/>
      <c r="CP1045" s="255"/>
      <c r="CQ1045" s="739"/>
      <c r="CR1045" s="255"/>
      <c r="CS1045" s="434"/>
      <c r="CT1045" s="255"/>
      <c r="CU1045" s="255"/>
      <c r="CV1045" s="255"/>
      <c r="CW1045" s="10"/>
      <c r="CX1045" s="255"/>
      <c r="CY1045" s="255"/>
      <c r="CZ1045" s="255"/>
      <c r="DA1045" s="255"/>
      <c r="DB1045" s="255"/>
      <c r="DC1045" s="255"/>
      <c r="DD1045" s="255"/>
      <c r="DE1045" s="255"/>
      <c r="DF1045" s="255"/>
      <c r="DG1045" s="255"/>
      <c r="DH1045" s="255"/>
      <c r="DI1045" s="255"/>
      <c r="DJ1045" s="255"/>
      <c r="DK1045" s="255"/>
      <c r="DL1045" s="255"/>
      <c r="DM1045" s="255"/>
      <c r="DN1045" s="255"/>
      <c r="DO1045" s="255"/>
      <c r="DP1045" s="255"/>
      <c r="DQ1045" s="255"/>
      <c r="DR1045" s="255"/>
      <c r="DS1045" s="255"/>
      <c r="DT1045" s="255"/>
      <c r="DU1045" s="255"/>
      <c r="DV1045" s="255"/>
      <c r="DW1045" s="255"/>
      <c r="DX1045" s="255"/>
      <c r="DY1045" s="255"/>
      <c r="DZ1045" s="255"/>
      <c r="EA1045" s="255"/>
      <c r="EB1045" s="255"/>
      <c r="EC1045" s="255"/>
      <c r="ED1045" s="255"/>
      <c r="EE1045" s="255"/>
      <c r="EF1045" s="255"/>
      <c r="EG1045" s="255"/>
      <c r="EH1045" s="255"/>
      <c r="EI1045" s="255"/>
      <c r="EJ1045" s="255"/>
      <c r="EK1045" s="255"/>
      <c r="EL1045" s="255"/>
      <c r="EM1045" s="255"/>
      <c r="EN1045" s="255"/>
      <c r="EO1045" s="255"/>
      <c r="EP1045" s="255"/>
      <c r="EQ1045" s="255"/>
      <c r="ER1045" s="255"/>
      <c r="ES1045" s="255"/>
      <c r="ET1045" s="255"/>
      <c r="EU1045" s="255"/>
      <c r="EV1045" s="255"/>
      <c r="EW1045" s="255"/>
      <c r="EX1045" s="255"/>
      <c r="EY1045" s="255"/>
      <c r="EZ1045" s="255"/>
      <c r="FA1045" s="255"/>
      <c r="FB1045" s="255"/>
      <c r="FC1045" s="255"/>
      <c r="FD1045" s="255"/>
      <c r="FE1045" s="255"/>
      <c r="FF1045" s="255"/>
      <c r="FG1045" s="255"/>
      <c r="FH1045" s="241"/>
      <c r="FI1045" s="436"/>
      <c r="FJ1045" s="668"/>
      <c r="FK1045" s="668"/>
      <c r="FL1045" s="668"/>
      <c r="FM1045" s="668"/>
      <c r="FN1045" s="668"/>
      <c r="FO1045" s="668"/>
      <c r="FP1045" s="668"/>
      <c r="FQ1045" s="668"/>
      <c r="FR1045" s="668"/>
      <c r="FS1045" s="433"/>
      <c r="FT1045" s="433"/>
      <c r="FU1045" s="433"/>
      <c r="FV1045" s="433"/>
      <c r="FW1045" s="433"/>
      <c r="FX1045" s="433"/>
      <c r="FY1045" s="433"/>
      <c r="FZ1045" s="433"/>
      <c r="GA1045" s="433"/>
      <c r="GB1045" s="433"/>
      <c r="GC1045" s="433"/>
      <c r="GD1045" s="433"/>
      <c r="GE1045" s="433"/>
      <c r="GF1045" s="433"/>
      <c r="GG1045" s="255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436"/>
      <c r="HJ1045" s="65"/>
      <c r="HK1045" s="436"/>
      <c r="HL1045" s="37"/>
      <c r="HM1045" s="65"/>
      <c r="HN1045" s="436"/>
      <c r="HO1045" s="120"/>
      <c r="HP1045" s="3"/>
      <c r="HQ1045" s="436"/>
      <c r="HR1045" s="8"/>
      <c r="HS1045" s="31"/>
      <c r="HT1045" s="3"/>
      <c r="HU1045" s="3"/>
      <c r="HV1045" s="3"/>
      <c r="HX1045" s="432"/>
      <c r="HY1045" s="27"/>
      <c r="HZ1045" s="27"/>
      <c r="IA1045" s="27"/>
      <c r="IB1045" s="27"/>
      <c r="IC1045" s="27"/>
      <c r="ID1045" s="27"/>
      <c r="IE1045" s="27"/>
      <c r="IF1045" s="27"/>
      <c r="IG1045" s="432"/>
      <c r="IH1045" s="432"/>
      <c r="II1045" s="432"/>
      <c r="IJ1045" s="432"/>
      <c r="IK1045" s="432"/>
      <c r="IL1045" s="432"/>
      <c r="IM1045" s="432"/>
      <c r="IN1045" s="432"/>
      <c r="IO1045" s="432"/>
      <c r="IP1045" s="432"/>
      <c r="IQ1045" s="432"/>
      <c r="IR1045" s="432"/>
      <c r="IS1045" s="432"/>
      <c r="IT1045" s="432"/>
      <c r="IU1045" s="432"/>
      <c r="IV1045" s="432"/>
      <c r="IW1045" s="432"/>
      <c r="IX1045" s="432"/>
      <c r="IY1045" s="432"/>
      <c r="IZ1045" s="432"/>
      <c r="JA1045" s="432"/>
      <c r="JB1045" s="432"/>
      <c r="JC1045" s="432"/>
      <c r="JD1045" s="432"/>
      <c r="JE1045" s="432"/>
      <c r="JF1045" s="432"/>
      <c r="JG1045" s="432"/>
      <c r="JH1045" s="432"/>
      <c r="JI1045" s="432"/>
      <c r="JJ1045" s="432"/>
      <c r="JK1045" s="432"/>
      <c r="JL1045" s="432"/>
      <c r="JM1045" s="432"/>
      <c r="JN1045" s="432"/>
      <c r="JO1045" s="432"/>
      <c r="JP1045" s="432"/>
      <c r="JQ1045" s="432"/>
      <c r="JR1045" s="432"/>
      <c r="JS1045" s="432"/>
      <c r="JT1045" s="432"/>
      <c r="JU1045" s="432"/>
    </row>
    <row r="1046" spans="1:281" s="40" customFormat="1" ht="15" hidden="1" customHeight="1" x14ac:dyDescent="0.25">
      <c r="A1046" s="432"/>
      <c r="B1046" s="31"/>
      <c r="C1046" s="31"/>
      <c r="D1046" s="3"/>
      <c r="E1046" s="31"/>
      <c r="F1046" s="3"/>
      <c r="G1046" s="122"/>
      <c r="I1046" s="31"/>
      <c r="K1046" s="9"/>
      <c r="M1046" s="3"/>
      <c r="N1046" s="41"/>
      <c r="P1046" s="31"/>
      <c r="Q1046" s="27"/>
      <c r="R1046" s="31"/>
      <c r="T1046" s="21"/>
      <c r="U1046" s="21"/>
      <c r="V1046" s="83"/>
      <c r="W1046" s="83"/>
      <c r="X1046" s="21"/>
      <c r="Y1046" s="83"/>
      <c r="Z1046" s="83"/>
      <c r="AA1046" s="21"/>
      <c r="AB1046" s="83"/>
      <c r="AC1046" s="83"/>
      <c r="AD1046" s="21"/>
      <c r="AE1046" s="83"/>
      <c r="AF1046" s="83"/>
      <c r="AG1046" s="21"/>
      <c r="AH1046" s="83"/>
      <c r="AI1046" s="83"/>
      <c r="AJ1046" s="21"/>
      <c r="AK1046" s="83"/>
      <c r="AL1046" s="83"/>
      <c r="AM1046" s="21"/>
      <c r="AN1046" s="83"/>
      <c r="AO1046" s="83"/>
      <c r="AP1046" s="21"/>
      <c r="AQ1046" s="83"/>
      <c r="AR1046" s="83"/>
      <c r="AS1046" s="21"/>
      <c r="AT1046" s="3"/>
      <c r="AU1046" s="3"/>
      <c r="AV1046" s="31"/>
      <c r="AW1046" s="3"/>
      <c r="AX1046" s="129"/>
      <c r="AY1046" s="90"/>
      <c r="AZ1046" s="6"/>
      <c r="BA1046" s="10"/>
      <c r="BB1046" s="10"/>
      <c r="BC1046" s="6"/>
      <c r="BD1046" s="10"/>
      <c r="BE1046" s="10"/>
      <c r="BF1046" s="122"/>
      <c r="BG1046" s="10"/>
      <c r="BH1046" s="32"/>
      <c r="BI1046" s="129"/>
      <c r="BJ1046" s="10"/>
      <c r="BK1046" s="32"/>
      <c r="BL1046" s="129"/>
      <c r="BM1046" s="10"/>
      <c r="BN1046" s="32"/>
      <c r="BO1046" s="122"/>
      <c r="BP1046" s="133"/>
      <c r="BQ1046" s="12"/>
      <c r="BR1046" s="3"/>
      <c r="BS1046" s="3"/>
      <c r="BU1046" s="122"/>
      <c r="BV1046" s="3"/>
      <c r="BW1046" s="31"/>
      <c r="BX1046" s="122"/>
      <c r="BY1046" s="3"/>
      <c r="CA1046" s="122"/>
      <c r="CB1046" s="3"/>
      <c r="CD1046" s="122"/>
      <c r="CF1046" s="32"/>
      <c r="CH1046" s="255"/>
      <c r="CI1046" s="32"/>
      <c r="CK1046" s="434"/>
      <c r="CM1046" s="122"/>
      <c r="CN1046" s="255"/>
      <c r="CO1046" s="255"/>
      <c r="CP1046" s="255"/>
      <c r="CQ1046" s="739"/>
      <c r="CR1046" s="255"/>
      <c r="CS1046" s="434"/>
      <c r="CT1046" s="255"/>
      <c r="CU1046" s="255"/>
      <c r="CV1046" s="255"/>
      <c r="CW1046" s="10"/>
      <c r="CX1046" s="255"/>
      <c r="CY1046" s="255"/>
      <c r="CZ1046" s="255"/>
      <c r="DA1046" s="255"/>
      <c r="DB1046" s="255"/>
      <c r="DC1046" s="255"/>
      <c r="DD1046" s="255"/>
      <c r="DE1046" s="255"/>
      <c r="DF1046" s="255"/>
      <c r="DG1046" s="255"/>
      <c r="DH1046" s="255"/>
      <c r="DI1046" s="255"/>
      <c r="DJ1046" s="255"/>
      <c r="DK1046" s="255"/>
      <c r="DL1046" s="255"/>
      <c r="DM1046" s="255"/>
      <c r="DN1046" s="255"/>
      <c r="DO1046" s="255"/>
      <c r="DP1046" s="255"/>
      <c r="DQ1046" s="255"/>
      <c r="DR1046" s="255"/>
      <c r="DS1046" s="255"/>
      <c r="DT1046" s="255"/>
      <c r="DU1046" s="255"/>
      <c r="DV1046" s="255"/>
      <c r="DW1046" s="255"/>
      <c r="DX1046" s="255"/>
      <c r="DY1046" s="255"/>
      <c r="DZ1046" s="255"/>
      <c r="EA1046" s="255"/>
      <c r="EB1046" s="255"/>
      <c r="EC1046" s="255"/>
      <c r="ED1046" s="255"/>
      <c r="EE1046" s="255"/>
      <c r="EF1046" s="255"/>
      <c r="EG1046" s="255"/>
      <c r="EH1046" s="255"/>
      <c r="EI1046" s="255"/>
      <c r="EJ1046" s="255"/>
      <c r="EK1046" s="255"/>
      <c r="EL1046" s="255"/>
      <c r="EM1046" s="255"/>
      <c r="EN1046" s="255"/>
      <c r="EO1046" s="255"/>
      <c r="EP1046" s="255"/>
      <c r="EQ1046" s="255"/>
      <c r="ER1046" s="255"/>
      <c r="ES1046" s="255"/>
      <c r="ET1046" s="255"/>
      <c r="EU1046" s="255"/>
      <c r="EV1046" s="255"/>
      <c r="EW1046" s="255"/>
      <c r="EX1046" s="255"/>
      <c r="EY1046" s="255"/>
      <c r="EZ1046" s="255"/>
      <c r="FA1046" s="255"/>
      <c r="FB1046" s="255"/>
      <c r="FC1046" s="255"/>
      <c r="FD1046" s="255"/>
      <c r="FE1046" s="255"/>
      <c r="FF1046" s="255"/>
      <c r="FG1046" s="255"/>
      <c r="FH1046" s="241"/>
      <c r="FI1046" s="436"/>
      <c r="FJ1046" s="668"/>
      <c r="FK1046" s="668"/>
      <c r="FL1046" s="668"/>
      <c r="FM1046" s="668"/>
      <c r="FN1046" s="668"/>
      <c r="FO1046" s="668"/>
      <c r="FP1046" s="668"/>
      <c r="FQ1046" s="668"/>
      <c r="FR1046" s="668"/>
      <c r="FS1046" s="433"/>
      <c r="FT1046" s="433"/>
      <c r="FU1046" s="433"/>
      <c r="FV1046" s="433"/>
      <c r="FW1046" s="433"/>
      <c r="FX1046" s="433"/>
      <c r="FY1046" s="433"/>
      <c r="FZ1046" s="433"/>
      <c r="GA1046" s="433"/>
      <c r="GB1046" s="433"/>
      <c r="GC1046" s="433"/>
      <c r="GD1046" s="433"/>
      <c r="GE1046" s="433"/>
      <c r="GF1046" s="433"/>
      <c r="GG1046" s="255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436"/>
      <c r="HJ1046" s="65"/>
      <c r="HK1046" s="436"/>
      <c r="HL1046" s="37"/>
      <c r="HM1046" s="65"/>
      <c r="HN1046" s="436"/>
      <c r="HO1046" s="120"/>
      <c r="HP1046" s="3"/>
      <c r="HQ1046" s="436"/>
      <c r="HR1046" s="8"/>
      <c r="HS1046" s="31"/>
      <c r="HT1046" s="3"/>
      <c r="HU1046" s="3"/>
      <c r="HV1046" s="3"/>
      <c r="HX1046" s="432"/>
      <c r="HY1046" s="27"/>
      <c r="HZ1046" s="27"/>
      <c r="IA1046" s="27"/>
      <c r="IB1046" s="27"/>
      <c r="IC1046" s="27"/>
      <c r="ID1046" s="27"/>
      <c r="IE1046" s="27"/>
      <c r="IF1046" s="27"/>
      <c r="IG1046" s="432"/>
      <c r="IH1046" s="432"/>
      <c r="II1046" s="432"/>
      <c r="IJ1046" s="432"/>
      <c r="IK1046" s="432"/>
      <c r="IL1046" s="432"/>
      <c r="IM1046" s="432"/>
      <c r="IN1046" s="432"/>
      <c r="IO1046" s="432"/>
      <c r="IP1046" s="432"/>
      <c r="IQ1046" s="432"/>
      <c r="IR1046" s="432"/>
      <c r="IS1046" s="432"/>
      <c r="IT1046" s="432"/>
      <c r="IU1046" s="432"/>
      <c r="IV1046" s="432"/>
      <c r="IW1046" s="432"/>
      <c r="IX1046" s="432"/>
      <c r="IY1046" s="432"/>
      <c r="IZ1046" s="432"/>
      <c r="JA1046" s="432"/>
      <c r="JB1046" s="432"/>
      <c r="JC1046" s="432"/>
      <c r="JD1046" s="432"/>
      <c r="JE1046" s="432"/>
      <c r="JF1046" s="432"/>
      <c r="JG1046" s="432"/>
      <c r="JH1046" s="432"/>
      <c r="JI1046" s="432"/>
      <c r="JJ1046" s="432"/>
      <c r="JK1046" s="432"/>
      <c r="JL1046" s="432"/>
      <c r="JM1046" s="432"/>
      <c r="JN1046" s="432"/>
      <c r="JO1046" s="432"/>
      <c r="JP1046" s="432"/>
      <c r="JQ1046" s="432"/>
      <c r="JR1046" s="432"/>
      <c r="JS1046" s="432"/>
      <c r="JT1046" s="432"/>
      <c r="JU1046" s="432"/>
    </row>
    <row r="1047" spans="1:281" s="40" customFormat="1" ht="15" hidden="1" customHeight="1" x14ac:dyDescent="0.25">
      <c r="A1047" s="432"/>
      <c r="B1047" s="31"/>
      <c r="C1047" s="31"/>
      <c r="D1047" s="3"/>
      <c r="E1047" s="31"/>
      <c r="F1047" s="3"/>
      <c r="G1047" s="122"/>
      <c r="I1047" s="31"/>
      <c r="K1047" s="9"/>
      <c r="M1047" s="3"/>
      <c r="N1047" s="41"/>
      <c r="P1047" s="31"/>
      <c r="Q1047" s="27"/>
      <c r="R1047" s="31"/>
      <c r="T1047" s="21"/>
      <c r="U1047" s="21"/>
      <c r="V1047" s="83"/>
      <c r="W1047" s="83"/>
      <c r="X1047" s="21"/>
      <c r="Y1047" s="83"/>
      <c r="Z1047" s="83"/>
      <c r="AA1047" s="21"/>
      <c r="AB1047" s="83"/>
      <c r="AC1047" s="83"/>
      <c r="AD1047" s="21"/>
      <c r="AE1047" s="83"/>
      <c r="AF1047" s="83"/>
      <c r="AG1047" s="21"/>
      <c r="AH1047" s="83"/>
      <c r="AI1047" s="83"/>
      <c r="AJ1047" s="21"/>
      <c r="AK1047" s="83"/>
      <c r="AL1047" s="83"/>
      <c r="AM1047" s="21"/>
      <c r="AN1047" s="83"/>
      <c r="AO1047" s="83"/>
      <c r="AP1047" s="21"/>
      <c r="AQ1047" s="83"/>
      <c r="AR1047" s="83"/>
      <c r="AS1047" s="21"/>
      <c r="AT1047" s="3"/>
      <c r="AU1047" s="3"/>
      <c r="AV1047" s="31"/>
      <c r="AW1047" s="3"/>
      <c r="AX1047" s="129"/>
      <c r="AY1047" s="90"/>
      <c r="AZ1047" s="6"/>
      <c r="BA1047" s="10"/>
      <c r="BB1047" s="10"/>
      <c r="BC1047" s="6"/>
      <c r="BD1047" s="10"/>
      <c r="BE1047" s="10"/>
      <c r="BF1047" s="122"/>
      <c r="BG1047" s="10"/>
      <c r="BH1047" s="32"/>
      <c r="BI1047" s="129"/>
      <c r="BJ1047" s="10"/>
      <c r="BK1047" s="32"/>
      <c r="BL1047" s="129"/>
      <c r="BM1047" s="10"/>
      <c r="BN1047" s="32"/>
      <c r="BO1047" s="122"/>
      <c r="BP1047" s="133"/>
      <c r="BQ1047" s="12"/>
      <c r="BR1047" s="3"/>
      <c r="BS1047" s="3"/>
      <c r="BU1047" s="122"/>
      <c r="BV1047" s="3"/>
      <c r="BW1047" s="31"/>
      <c r="BX1047" s="122"/>
      <c r="BY1047" s="3"/>
      <c r="CA1047" s="122"/>
      <c r="CB1047" s="3"/>
      <c r="CD1047" s="122"/>
      <c r="CF1047" s="32"/>
      <c r="CH1047" s="255"/>
      <c r="CI1047" s="32"/>
      <c r="CK1047" s="434"/>
      <c r="CM1047" s="122"/>
      <c r="CN1047" s="255"/>
      <c r="CO1047" s="255"/>
      <c r="CP1047" s="255"/>
      <c r="CQ1047" s="739"/>
      <c r="CR1047" s="255"/>
      <c r="CS1047" s="434"/>
      <c r="CT1047" s="255"/>
      <c r="CU1047" s="255"/>
      <c r="CV1047" s="255"/>
      <c r="CW1047" s="10"/>
      <c r="CX1047" s="255"/>
      <c r="CY1047" s="255"/>
      <c r="CZ1047" s="255"/>
      <c r="DA1047" s="255"/>
      <c r="DB1047" s="255"/>
      <c r="DC1047" s="255"/>
      <c r="DD1047" s="255"/>
      <c r="DE1047" s="255"/>
      <c r="DF1047" s="255"/>
      <c r="DG1047" s="255"/>
      <c r="DH1047" s="255"/>
      <c r="DI1047" s="255"/>
      <c r="DJ1047" s="255"/>
      <c r="DK1047" s="255"/>
      <c r="DL1047" s="255"/>
      <c r="DM1047" s="255"/>
      <c r="DN1047" s="255"/>
      <c r="DO1047" s="255"/>
      <c r="DP1047" s="255"/>
      <c r="DQ1047" s="255"/>
      <c r="DR1047" s="255"/>
      <c r="DS1047" s="255"/>
      <c r="DT1047" s="255"/>
      <c r="DU1047" s="255"/>
      <c r="DV1047" s="255"/>
      <c r="DW1047" s="255"/>
      <c r="DX1047" s="255"/>
      <c r="DY1047" s="255"/>
      <c r="DZ1047" s="255"/>
      <c r="EA1047" s="255"/>
      <c r="EB1047" s="255"/>
      <c r="EC1047" s="255"/>
      <c r="ED1047" s="255"/>
      <c r="EE1047" s="255"/>
      <c r="EF1047" s="255"/>
      <c r="EG1047" s="255"/>
      <c r="EH1047" s="255"/>
      <c r="EI1047" s="255"/>
      <c r="EJ1047" s="255"/>
      <c r="EK1047" s="255"/>
      <c r="EL1047" s="255"/>
      <c r="EM1047" s="255"/>
      <c r="EN1047" s="255"/>
      <c r="EO1047" s="255"/>
      <c r="EP1047" s="255"/>
      <c r="EQ1047" s="255"/>
      <c r="ER1047" s="255"/>
      <c r="ES1047" s="255"/>
      <c r="ET1047" s="255"/>
      <c r="EU1047" s="255"/>
      <c r="EV1047" s="255"/>
      <c r="EW1047" s="255"/>
      <c r="EX1047" s="255"/>
      <c r="EY1047" s="255"/>
      <c r="EZ1047" s="255"/>
      <c r="FA1047" s="255"/>
      <c r="FB1047" s="255"/>
      <c r="FC1047" s="255"/>
      <c r="FD1047" s="255"/>
      <c r="FE1047" s="255"/>
      <c r="FF1047" s="255"/>
      <c r="FG1047" s="255"/>
      <c r="FH1047" s="241"/>
      <c r="FI1047" s="436"/>
      <c r="FJ1047" s="668"/>
      <c r="FK1047" s="668"/>
      <c r="FL1047" s="668"/>
      <c r="FM1047" s="668"/>
      <c r="FN1047" s="668"/>
      <c r="FO1047" s="668"/>
      <c r="FP1047" s="668"/>
      <c r="FQ1047" s="668"/>
      <c r="FR1047" s="668"/>
      <c r="FS1047" s="433"/>
      <c r="FT1047" s="433"/>
      <c r="FU1047" s="433"/>
      <c r="FV1047" s="433"/>
      <c r="FW1047" s="433"/>
      <c r="FX1047" s="433"/>
      <c r="FY1047" s="433"/>
      <c r="FZ1047" s="433"/>
      <c r="GA1047" s="433"/>
      <c r="GB1047" s="433"/>
      <c r="GC1047" s="433"/>
      <c r="GD1047" s="433"/>
      <c r="GE1047" s="433"/>
      <c r="GF1047" s="433"/>
      <c r="GG1047" s="255"/>
      <c r="GH1047" s="65"/>
      <c r="GI1047" s="65"/>
      <c r="GJ1047" s="65"/>
      <c r="GK1047" s="65"/>
      <c r="GL1047" s="65"/>
      <c r="GM1047" s="65"/>
      <c r="GN1047" s="65"/>
      <c r="GO1047" s="65"/>
      <c r="GP1047" s="65"/>
      <c r="GQ1047" s="65"/>
      <c r="GR1047" s="65"/>
      <c r="GS1047" s="65"/>
      <c r="GT1047" s="65"/>
      <c r="GU1047" s="65"/>
      <c r="GV1047" s="65"/>
      <c r="GW1047" s="65"/>
      <c r="GX1047" s="65"/>
      <c r="GY1047" s="65"/>
      <c r="GZ1047" s="65"/>
      <c r="HA1047" s="65"/>
      <c r="HB1047" s="65"/>
      <c r="HC1047" s="65"/>
      <c r="HD1047" s="65"/>
      <c r="HE1047" s="65"/>
      <c r="HF1047" s="65"/>
      <c r="HG1047" s="65"/>
      <c r="HH1047" s="65"/>
      <c r="HI1047" s="436"/>
      <c r="HJ1047" s="65"/>
      <c r="HK1047" s="436"/>
      <c r="HL1047" s="37"/>
      <c r="HM1047" s="65"/>
      <c r="HN1047" s="436"/>
      <c r="HO1047" s="120"/>
      <c r="HP1047" s="3"/>
      <c r="HQ1047" s="436"/>
      <c r="HR1047" s="8"/>
      <c r="HS1047" s="31"/>
      <c r="HT1047" s="3"/>
      <c r="HU1047" s="3"/>
      <c r="HV1047" s="3"/>
      <c r="HX1047" s="432"/>
      <c r="HY1047" s="27"/>
      <c r="HZ1047" s="27"/>
      <c r="IA1047" s="27"/>
      <c r="IB1047" s="27"/>
      <c r="IC1047" s="27"/>
      <c r="ID1047" s="27"/>
      <c r="IE1047" s="27"/>
      <c r="IF1047" s="27"/>
      <c r="IG1047" s="432"/>
      <c r="IH1047" s="432"/>
      <c r="II1047" s="432"/>
      <c r="IJ1047" s="432"/>
      <c r="IK1047" s="432"/>
      <c r="IL1047" s="432"/>
      <c r="IM1047" s="432"/>
      <c r="IN1047" s="432"/>
      <c r="IO1047" s="432"/>
      <c r="IP1047" s="432"/>
      <c r="IQ1047" s="432"/>
      <c r="IR1047" s="432"/>
      <c r="IS1047" s="432"/>
      <c r="IT1047" s="432"/>
      <c r="IU1047" s="432"/>
      <c r="IV1047" s="432"/>
      <c r="IW1047" s="432"/>
      <c r="IX1047" s="432"/>
      <c r="IY1047" s="432"/>
      <c r="IZ1047" s="432"/>
      <c r="JA1047" s="432"/>
      <c r="JB1047" s="432"/>
      <c r="JC1047" s="432"/>
      <c r="JD1047" s="432"/>
      <c r="JE1047" s="432"/>
      <c r="JF1047" s="432"/>
      <c r="JG1047" s="432"/>
      <c r="JH1047" s="432"/>
      <c r="JI1047" s="432"/>
      <c r="JJ1047" s="432"/>
      <c r="JK1047" s="432"/>
      <c r="JL1047" s="432"/>
      <c r="JM1047" s="432"/>
      <c r="JN1047" s="432"/>
      <c r="JO1047" s="432"/>
      <c r="JP1047" s="432"/>
      <c r="JQ1047" s="432"/>
      <c r="JR1047" s="432"/>
      <c r="JS1047" s="432"/>
      <c r="JT1047" s="432"/>
      <c r="JU1047" s="432"/>
    </row>
    <row r="1048" spans="1:281" s="40" customFormat="1" ht="15" hidden="1" customHeight="1" x14ac:dyDescent="0.25">
      <c r="A1048" s="432"/>
      <c r="B1048" s="31"/>
      <c r="C1048" s="31"/>
      <c r="D1048" s="3"/>
      <c r="E1048" s="31"/>
      <c r="F1048" s="3"/>
      <c r="G1048" s="122"/>
      <c r="I1048" s="31"/>
      <c r="K1048" s="9"/>
      <c r="M1048" s="3"/>
      <c r="N1048" s="41"/>
      <c r="P1048" s="31"/>
      <c r="Q1048" s="27"/>
      <c r="R1048" s="31"/>
      <c r="T1048" s="21"/>
      <c r="U1048" s="21"/>
      <c r="V1048" s="83"/>
      <c r="W1048" s="83"/>
      <c r="X1048" s="21"/>
      <c r="Y1048" s="83"/>
      <c r="Z1048" s="83"/>
      <c r="AA1048" s="21"/>
      <c r="AB1048" s="83"/>
      <c r="AC1048" s="83"/>
      <c r="AD1048" s="21"/>
      <c r="AE1048" s="83"/>
      <c r="AF1048" s="83"/>
      <c r="AG1048" s="21"/>
      <c r="AH1048" s="83"/>
      <c r="AI1048" s="83"/>
      <c r="AJ1048" s="21"/>
      <c r="AK1048" s="83"/>
      <c r="AL1048" s="83"/>
      <c r="AM1048" s="21"/>
      <c r="AN1048" s="83"/>
      <c r="AO1048" s="83"/>
      <c r="AP1048" s="21"/>
      <c r="AQ1048" s="83"/>
      <c r="AR1048" s="83"/>
      <c r="AS1048" s="21"/>
      <c r="AT1048" s="3"/>
      <c r="AU1048" s="3"/>
      <c r="AV1048" s="31"/>
      <c r="AW1048" s="3"/>
      <c r="AX1048" s="129"/>
      <c r="AY1048" s="90"/>
      <c r="AZ1048" s="6"/>
      <c r="BA1048" s="10"/>
      <c r="BB1048" s="10"/>
      <c r="BC1048" s="6"/>
      <c r="BD1048" s="10"/>
      <c r="BE1048" s="10"/>
      <c r="BF1048" s="122"/>
      <c r="BG1048" s="10"/>
      <c r="BH1048" s="32"/>
      <c r="BI1048" s="129"/>
      <c r="BJ1048" s="10"/>
      <c r="BK1048" s="32"/>
      <c r="BL1048" s="129"/>
      <c r="BM1048" s="10"/>
      <c r="BN1048" s="32"/>
      <c r="BO1048" s="122"/>
      <c r="BP1048" s="133"/>
      <c r="BQ1048" s="12"/>
      <c r="BR1048" s="3"/>
      <c r="BS1048" s="3"/>
      <c r="BU1048" s="122"/>
      <c r="BV1048" s="3"/>
      <c r="BW1048" s="31"/>
      <c r="BX1048" s="122"/>
      <c r="BY1048" s="3"/>
      <c r="CA1048" s="122"/>
      <c r="CB1048" s="3"/>
      <c r="CD1048" s="122"/>
      <c r="CF1048" s="32"/>
      <c r="CH1048" s="255"/>
      <c r="CI1048" s="32"/>
      <c r="CK1048" s="434"/>
      <c r="CM1048" s="122"/>
      <c r="CN1048" s="255"/>
      <c r="CO1048" s="255"/>
      <c r="CP1048" s="255"/>
      <c r="CQ1048" s="739"/>
      <c r="CR1048" s="255"/>
      <c r="CS1048" s="434"/>
      <c r="CT1048" s="255"/>
      <c r="CU1048" s="255"/>
      <c r="CV1048" s="255"/>
      <c r="CW1048" s="10"/>
      <c r="CX1048" s="255"/>
      <c r="CY1048" s="255"/>
      <c r="CZ1048" s="255"/>
      <c r="DA1048" s="255"/>
      <c r="DB1048" s="255"/>
      <c r="DC1048" s="255"/>
      <c r="DD1048" s="255"/>
      <c r="DE1048" s="255"/>
      <c r="DF1048" s="255"/>
      <c r="DG1048" s="255"/>
      <c r="DH1048" s="255"/>
      <c r="DI1048" s="255"/>
      <c r="DJ1048" s="255"/>
      <c r="DK1048" s="255"/>
      <c r="DL1048" s="255"/>
      <c r="DM1048" s="255"/>
      <c r="DN1048" s="255"/>
      <c r="DO1048" s="255"/>
      <c r="DP1048" s="255"/>
      <c r="DQ1048" s="255"/>
      <c r="DR1048" s="255"/>
      <c r="DS1048" s="255"/>
      <c r="DT1048" s="255"/>
      <c r="DU1048" s="255"/>
      <c r="DV1048" s="255"/>
      <c r="DW1048" s="255"/>
      <c r="DX1048" s="255"/>
      <c r="DY1048" s="255"/>
      <c r="DZ1048" s="255"/>
      <c r="EA1048" s="255"/>
      <c r="EB1048" s="255"/>
      <c r="EC1048" s="255"/>
      <c r="ED1048" s="255"/>
      <c r="EE1048" s="255"/>
      <c r="EF1048" s="255"/>
      <c r="EG1048" s="255"/>
      <c r="EH1048" s="255"/>
      <c r="EI1048" s="255"/>
      <c r="EJ1048" s="255"/>
      <c r="EK1048" s="255"/>
      <c r="EL1048" s="255"/>
      <c r="EM1048" s="255"/>
      <c r="EN1048" s="255"/>
      <c r="EO1048" s="255"/>
      <c r="EP1048" s="255"/>
      <c r="EQ1048" s="255"/>
      <c r="ER1048" s="255"/>
      <c r="ES1048" s="255"/>
      <c r="ET1048" s="255"/>
      <c r="EU1048" s="255"/>
      <c r="EV1048" s="255"/>
      <c r="EW1048" s="255"/>
      <c r="EX1048" s="255"/>
      <c r="EY1048" s="255"/>
      <c r="EZ1048" s="255"/>
      <c r="FA1048" s="255"/>
      <c r="FB1048" s="255"/>
      <c r="FC1048" s="255"/>
      <c r="FD1048" s="255"/>
      <c r="FE1048" s="255"/>
      <c r="FF1048" s="255"/>
      <c r="FG1048" s="255"/>
      <c r="FH1048" s="241"/>
      <c r="FI1048" s="436"/>
      <c r="FJ1048" s="668"/>
      <c r="FK1048" s="668"/>
      <c r="FL1048" s="668"/>
      <c r="FM1048" s="668"/>
      <c r="FN1048" s="668"/>
      <c r="FO1048" s="668"/>
      <c r="FP1048" s="668"/>
      <c r="FQ1048" s="668"/>
      <c r="FR1048" s="668"/>
      <c r="FS1048" s="433"/>
      <c r="FT1048" s="433"/>
      <c r="FU1048" s="433"/>
      <c r="FV1048" s="433"/>
      <c r="FW1048" s="433"/>
      <c r="FX1048" s="433"/>
      <c r="FY1048" s="433"/>
      <c r="FZ1048" s="433"/>
      <c r="GA1048" s="433"/>
      <c r="GB1048" s="433"/>
      <c r="GC1048" s="433"/>
      <c r="GD1048" s="433"/>
      <c r="GE1048" s="433"/>
      <c r="GF1048" s="433"/>
      <c r="GG1048" s="255"/>
      <c r="GH1048" s="65"/>
      <c r="GI1048" s="65"/>
      <c r="GJ1048" s="65"/>
      <c r="GK1048" s="65"/>
      <c r="GL1048" s="65"/>
      <c r="GM1048" s="65"/>
      <c r="GN1048" s="65"/>
      <c r="GO1048" s="65"/>
      <c r="GP1048" s="65"/>
      <c r="GQ1048" s="65"/>
      <c r="GR1048" s="65"/>
      <c r="GS1048" s="65"/>
      <c r="GT1048" s="65"/>
      <c r="GU1048" s="65"/>
      <c r="GV1048" s="65"/>
      <c r="GW1048" s="65"/>
      <c r="GX1048" s="65"/>
      <c r="GY1048" s="65"/>
      <c r="GZ1048" s="65"/>
      <c r="HA1048" s="65"/>
      <c r="HB1048" s="65"/>
      <c r="HC1048" s="65"/>
      <c r="HD1048" s="65"/>
      <c r="HE1048" s="65"/>
      <c r="HF1048" s="65"/>
      <c r="HG1048" s="65"/>
      <c r="HH1048" s="65"/>
      <c r="HI1048" s="436"/>
      <c r="HJ1048" s="65"/>
      <c r="HK1048" s="436"/>
      <c r="HL1048" s="37"/>
      <c r="HM1048" s="65"/>
      <c r="HN1048" s="436"/>
      <c r="HO1048" s="120"/>
      <c r="HP1048" s="3"/>
      <c r="HQ1048" s="436"/>
      <c r="HR1048" s="8"/>
      <c r="HS1048" s="31"/>
      <c r="HT1048" s="3"/>
      <c r="HU1048" s="3"/>
      <c r="HV1048" s="3"/>
      <c r="HX1048" s="432"/>
      <c r="HY1048" s="27"/>
      <c r="HZ1048" s="27"/>
      <c r="IA1048" s="27"/>
      <c r="IB1048" s="27"/>
      <c r="IC1048" s="27"/>
      <c r="ID1048" s="27"/>
      <c r="IE1048" s="27"/>
      <c r="IF1048" s="27"/>
      <c r="IG1048" s="432"/>
      <c r="IH1048" s="432"/>
      <c r="II1048" s="432"/>
      <c r="IJ1048" s="432"/>
      <c r="IK1048" s="432"/>
      <c r="IL1048" s="432"/>
      <c r="IM1048" s="432"/>
      <c r="IN1048" s="432"/>
      <c r="IO1048" s="432"/>
      <c r="IP1048" s="432"/>
      <c r="IQ1048" s="432"/>
      <c r="IR1048" s="432"/>
      <c r="IS1048" s="432"/>
      <c r="IT1048" s="432"/>
      <c r="IU1048" s="432"/>
      <c r="IV1048" s="432"/>
      <c r="IW1048" s="432"/>
      <c r="IX1048" s="432"/>
      <c r="IY1048" s="432"/>
      <c r="IZ1048" s="432"/>
      <c r="JA1048" s="432"/>
      <c r="JB1048" s="432"/>
      <c r="JC1048" s="432"/>
      <c r="JD1048" s="432"/>
      <c r="JE1048" s="432"/>
      <c r="JF1048" s="432"/>
      <c r="JG1048" s="432"/>
      <c r="JH1048" s="432"/>
      <c r="JI1048" s="432"/>
      <c r="JJ1048" s="432"/>
      <c r="JK1048" s="432"/>
      <c r="JL1048" s="432"/>
      <c r="JM1048" s="432"/>
      <c r="JN1048" s="432"/>
      <c r="JO1048" s="432"/>
      <c r="JP1048" s="432"/>
      <c r="JQ1048" s="432"/>
      <c r="JR1048" s="432"/>
      <c r="JS1048" s="432"/>
      <c r="JT1048" s="432"/>
      <c r="JU1048" s="432"/>
    </row>
    <row r="1049" spans="1:281" s="40" customFormat="1" ht="15" hidden="1" customHeight="1" x14ac:dyDescent="0.25">
      <c r="A1049" s="432"/>
      <c r="B1049" s="31"/>
      <c r="C1049" s="31"/>
      <c r="D1049" s="3"/>
      <c r="E1049" s="31"/>
      <c r="F1049" s="3"/>
      <c r="G1049" s="122"/>
      <c r="I1049" s="31"/>
      <c r="K1049" s="9"/>
      <c r="M1049" s="3"/>
      <c r="N1049" s="41"/>
      <c r="P1049" s="31"/>
      <c r="Q1049" s="27"/>
      <c r="R1049" s="31"/>
      <c r="T1049" s="21"/>
      <c r="U1049" s="21"/>
      <c r="V1049" s="83"/>
      <c r="W1049" s="83"/>
      <c r="X1049" s="21"/>
      <c r="Y1049" s="83"/>
      <c r="Z1049" s="83"/>
      <c r="AA1049" s="21"/>
      <c r="AB1049" s="83"/>
      <c r="AC1049" s="83"/>
      <c r="AD1049" s="21"/>
      <c r="AE1049" s="83"/>
      <c r="AF1049" s="83"/>
      <c r="AG1049" s="21"/>
      <c r="AH1049" s="83"/>
      <c r="AI1049" s="83"/>
      <c r="AJ1049" s="21"/>
      <c r="AK1049" s="83"/>
      <c r="AL1049" s="83"/>
      <c r="AM1049" s="21"/>
      <c r="AN1049" s="83"/>
      <c r="AO1049" s="83"/>
      <c r="AP1049" s="21"/>
      <c r="AQ1049" s="83"/>
      <c r="AR1049" s="83"/>
      <c r="AS1049" s="21"/>
      <c r="AT1049" s="3"/>
      <c r="AU1049" s="3"/>
      <c r="AV1049" s="31"/>
      <c r="AW1049" s="3"/>
      <c r="AX1049" s="129"/>
      <c r="AY1049" s="90"/>
      <c r="AZ1049" s="6"/>
      <c r="BA1049" s="10"/>
      <c r="BB1049" s="10"/>
      <c r="BC1049" s="6"/>
      <c r="BD1049" s="10"/>
      <c r="BE1049" s="10"/>
      <c r="BF1049" s="122"/>
      <c r="BG1049" s="10"/>
      <c r="BH1049" s="32"/>
      <c r="BI1049" s="129"/>
      <c r="BJ1049" s="10"/>
      <c r="BK1049" s="32"/>
      <c r="BL1049" s="129"/>
      <c r="BM1049" s="10"/>
      <c r="BN1049" s="32"/>
      <c r="BO1049" s="122"/>
      <c r="BP1049" s="133"/>
      <c r="BQ1049" s="12"/>
      <c r="BR1049" s="3"/>
      <c r="BS1049" s="3"/>
      <c r="BU1049" s="122"/>
      <c r="BV1049" s="3"/>
      <c r="BW1049" s="31"/>
      <c r="BX1049" s="122"/>
      <c r="BY1049" s="3"/>
      <c r="CA1049" s="122"/>
      <c r="CB1049" s="3"/>
      <c r="CD1049" s="122"/>
      <c r="CF1049" s="32"/>
      <c r="CH1049" s="255"/>
      <c r="CI1049" s="32"/>
      <c r="CK1049" s="434"/>
      <c r="CM1049" s="122"/>
      <c r="CN1049" s="255"/>
      <c r="CO1049" s="255"/>
      <c r="CP1049" s="255"/>
      <c r="CQ1049" s="739"/>
      <c r="CR1049" s="255"/>
      <c r="CS1049" s="434"/>
      <c r="CT1049" s="255"/>
      <c r="CU1049" s="255"/>
      <c r="CV1049" s="255"/>
      <c r="CW1049" s="10"/>
      <c r="CX1049" s="255"/>
      <c r="CY1049" s="255"/>
      <c r="CZ1049" s="255"/>
      <c r="DA1049" s="255"/>
      <c r="DB1049" s="255"/>
      <c r="DC1049" s="255"/>
      <c r="DD1049" s="255"/>
      <c r="DE1049" s="255"/>
      <c r="DF1049" s="255"/>
      <c r="DG1049" s="255"/>
      <c r="DH1049" s="255"/>
      <c r="DI1049" s="255"/>
      <c r="DJ1049" s="255"/>
      <c r="DK1049" s="255"/>
      <c r="DL1049" s="255"/>
      <c r="DM1049" s="255"/>
      <c r="DN1049" s="255"/>
      <c r="DO1049" s="255"/>
      <c r="DP1049" s="255"/>
      <c r="DQ1049" s="255"/>
      <c r="DR1049" s="255"/>
      <c r="DS1049" s="255"/>
      <c r="DT1049" s="255"/>
      <c r="DU1049" s="255"/>
      <c r="DV1049" s="255"/>
      <c r="DW1049" s="255"/>
      <c r="DX1049" s="255"/>
      <c r="DY1049" s="255"/>
      <c r="DZ1049" s="255"/>
      <c r="EA1049" s="255"/>
      <c r="EB1049" s="255"/>
      <c r="EC1049" s="255"/>
      <c r="ED1049" s="255"/>
      <c r="EE1049" s="255"/>
      <c r="EF1049" s="255"/>
      <c r="EG1049" s="255"/>
      <c r="EH1049" s="255"/>
      <c r="EI1049" s="255"/>
      <c r="EJ1049" s="255"/>
      <c r="EK1049" s="255"/>
      <c r="EL1049" s="255"/>
      <c r="EM1049" s="255"/>
      <c r="EN1049" s="255"/>
      <c r="EO1049" s="255"/>
      <c r="EP1049" s="255"/>
      <c r="EQ1049" s="255"/>
      <c r="ER1049" s="255"/>
      <c r="ES1049" s="255"/>
      <c r="ET1049" s="255"/>
      <c r="EU1049" s="255"/>
      <c r="EV1049" s="255"/>
      <c r="EW1049" s="255"/>
      <c r="EX1049" s="255"/>
      <c r="EY1049" s="255"/>
      <c r="EZ1049" s="255"/>
      <c r="FA1049" s="255"/>
      <c r="FB1049" s="255"/>
      <c r="FC1049" s="255"/>
      <c r="FD1049" s="255"/>
      <c r="FE1049" s="255"/>
      <c r="FF1049" s="255"/>
      <c r="FG1049" s="255"/>
      <c r="FH1049" s="241"/>
      <c r="FI1049" s="436"/>
      <c r="FJ1049" s="668"/>
      <c r="FK1049" s="668"/>
      <c r="FL1049" s="668"/>
      <c r="FM1049" s="668"/>
      <c r="FN1049" s="668"/>
      <c r="FO1049" s="668"/>
      <c r="FP1049" s="668"/>
      <c r="FQ1049" s="668"/>
      <c r="FR1049" s="668"/>
      <c r="FS1049" s="433"/>
      <c r="FT1049" s="433"/>
      <c r="FU1049" s="433"/>
      <c r="FV1049" s="433"/>
      <c r="FW1049" s="433"/>
      <c r="FX1049" s="433"/>
      <c r="FY1049" s="433"/>
      <c r="FZ1049" s="433"/>
      <c r="GA1049" s="433"/>
      <c r="GB1049" s="433"/>
      <c r="GC1049" s="433"/>
      <c r="GD1049" s="433"/>
      <c r="GE1049" s="433"/>
      <c r="GF1049" s="433"/>
      <c r="GG1049" s="255"/>
      <c r="GH1049" s="65"/>
      <c r="GI1049" s="65"/>
      <c r="GJ1049" s="65"/>
      <c r="GK1049" s="65"/>
      <c r="GL1049" s="65"/>
      <c r="GM1049" s="65"/>
      <c r="GN1049" s="65"/>
      <c r="GO1049" s="65"/>
      <c r="GP1049" s="65"/>
      <c r="GQ1049" s="65"/>
      <c r="GR1049" s="65"/>
      <c r="GS1049" s="65"/>
      <c r="GT1049" s="65"/>
      <c r="GU1049" s="65"/>
      <c r="GV1049" s="65"/>
      <c r="GW1049" s="65"/>
      <c r="GX1049" s="65"/>
      <c r="GY1049" s="65"/>
      <c r="GZ1049" s="65"/>
      <c r="HA1049" s="65"/>
      <c r="HB1049" s="65"/>
      <c r="HC1049" s="65"/>
      <c r="HD1049" s="65"/>
      <c r="HE1049" s="65"/>
      <c r="HF1049" s="65"/>
      <c r="HG1049" s="65"/>
      <c r="HH1049" s="65"/>
      <c r="HI1049" s="436"/>
      <c r="HJ1049" s="65"/>
      <c r="HK1049" s="436"/>
      <c r="HL1049" s="37"/>
      <c r="HM1049" s="65"/>
      <c r="HN1049" s="436"/>
      <c r="HO1049" s="120"/>
      <c r="HP1049" s="3"/>
      <c r="HQ1049" s="436"/>
      <c r="HR1049" s="8"/>
      <c r="HS1049" s="31"/>
      <c r="HT1049" s="3"/>
      <c r="HU1049" s="3"/>
      <c r="HV1049" s="3"/>
      <c r="HX1049" s="432"/>
      <c r="HY1049" s="27"/>
      <c r="HZ1049" s="27"/>
      <c r="IA1049" s="27"/>
      <c r="IB1049" s="27"/>
      <c r="IC1049" s="27"/>
      <c r="ID1049" s="27"/>
      <c r="IE1049" s="27"/>
      <c r="IF1049" s="27"/>
      <c r="IG1049" s="432"/>
      <c r="IH1049" s="432"/>
      <c r="II1049" s="432"/>
      <c r="IJ1049" s="432"/>
      <c r="IK1049" s="432"/>
      <c r="IL1049" s="432"/>
      <c r="IM1049" s="432"/>
      <c r="IN1049" s="432"/>
      <c r="IO1049" s="432"/>
      <c r="IP1049" s="432"/>
      <c r="IQ1049" s="432"/>
      <c r="IR1049" s="432"/>
      <c r="IS1049" s="432"/>
      <c r="IT1049" s="432"/>
      <c r="IU1049" s="432"/>
      <c r="IV1049" s="432"/>
      <c r="IW1049" s="432"/>
      <c r="IX1049" s="432"/>
      <c r="IY1049" s="432"/>
      <c r="IZ1049" s="432"/>
      <c r="JA1049" s="432"/>
      <c r="JB1049" s="432"/>
      <c r="JC1049" s="432"/>
      <c r="JD1049" s="432"/>
      <c r="JE1049" s="432"/>
      <c r="JF1049" s="432"/>
      <c r="JG1049" s="432"/>
      <c r="JH1049" s="432"/>
      <c r="JI1049" s="432"/>
      <c r="JJ1049" s="432"/>
      <c r="JK1049" s="432"/>
      <c r="JL1049" s="432"/>
      <c r="JM1049" s="432"/>
      <c r="JN1049" s="432"/>
      <c r="JO1049" s="432"/>
      <c r="JP1049" s="432"/>
      <c r="JQ1049" s="432"/>
      <c r="JR1049" s="432"/>
      <c r="JS1049" s="432"/>
      <c r="JT1049" s="432"/>
      <c r="JU1049" s="432"/>
    </row>
    <row r="1050" spans="1:281" s="40" customFormat="1" ht="15" hidden="1" customHeight="1" x14ac:dyDescent="0.25">
      <c r="A1050" s="432"/>
      <c r="B1050" s="31"/>
      <c r="C1050" s="31"/>
      <c r="D1050" s="3"/>
      <c r="E1050" s="31"/>
      <c r="F1050" s="3"/>
      <c r="G1050" s="122"/>
      <c r="I1050" s="31"/>
      <c r="K1050" s="9"/>
      <c r="M1050" s="3"/>
      <c r="N1050" s="41"/>
      <c r="P1050" s="31"/>
      <c r="Q1050" s="27"/>
      <c r="R1050" s="31"/>
      <c r="T1050" s="21"/>
      <c r="U1050" s="21"/>
      <c r="V1050" s="83"/>
      <c r="W1050" s="83"/>
      <c r="X1050" s="21"/>
      <c r="Y1050" s="83"/>
      <c r="Z1050" s="83"/>
      <c r="AA1050" s="21"/>
      <c r="AB1050" s="83"/>
      <c r="AC1050" s="83"/>
      <c r="AD1050" s="21"/>
      <c r="AE1050" s="83"/>
      <c r="AF1050" s="83"/>
      <c r="AG1050" s="21"/>
      <c r="AH1050" s="83"/>
      <c r="AI1050" s="83"/>
      <c r="AJ1050" s="21"/>
      <c r="AK1050" s="83"/>
      <c r="AL1050" s="83"/>
      <c r="AM1050" s="21"/>
      <c r="AN1050" s="83"/>
      <c r="AO1050" s="83"/>
      <c r="AP1050" s="21"/>
      <c r="AQ1050" s="83"/>
      <c r="AR1050" s="83"/>
      <c r="AS1050" s="21"/>
      <c r="AT1050" s="3"/>
      <c r="AU1050" s="3"/>
      <c r="AV1050" s="31"/>
      <c r="AW1050" s="3"/>
      <c r="AX1050" s="129"/>
      <c r="AY1050" s="90"/>
      <c r="AZ1050" s="6"/>
      <c r="BA1050" s="10"/>
      <c r="BB1050" s="10"/>
      <c r="BC1050" s="6"/>
      <c r="BD1050" s="10"/>
      <c r="BE1050" s="10"/>
      <c r="BF1050" s="122"/>
      <c r="BG1050" s="10"/>
      <c r="BH1050" s="32"/>
      <c r="BI1050" s="129"/>
      <c r="BJ1050" s="10"/>
      <c r="BK1050" s="32"/>
      <c r="BL1050" s="129"/>
      <c r="BM1050" s="10"/>
      <c r="BN1050" s="32"/>
      <c r="BO1050" s="122"/>
      <c r="BP1050" s="133"/>
      <c r="BQ1050" s="12"/>
      <c r="BR1050" s="3"/>
      <c r="BS1050" s="3"/>
      <c r="BU1050" s="122"/>
      <c r="BV1050" s="3"/>
      <c r="BW1050" s="31"/>
      <c r="BX1050" s="122"/>
      <c r="BY1050" s="3"/>
      <c r="CA1050" s="122"/>
      <c r="CB1050" s="3"/>
      <c r="CD1050" s="122"/>
      <c r="CF1050" s="32"/>
      <c r="CH1050" s="255"/>
      <c r="CI1050" s="32"/>
      <c r="CK1050" s="434"/>
      <c r="CM1050" s="122"/>
      <c r="CN1050" s="255"/>
      <c r="CO1050" s="255"/>
      <c r="CP1050" s="255"/>
      <c r="CQ1050" s="739"/>
      <c r="CR1050" s="255"/>
      <c r="CS1050" s="434"/>
      <c r="CT1050" s="255"/>
      <c r="CU1050" s="255"/>
      <c r="CV1050" s="255"/>
      <c r="CW1050" s="10"/>
      <c r="CX1050" s="255"/>
      <c r="CY1050" s="255"/>
      <c r="CZ1050" s="255"/>
      <c r="DA1050" s="255"/>
      <c r="DB1050" s="255"/>
      <c r="DC1050" s="255"/>
      <c r="DD1050" s="255"/>
      <c r="DE1050" s="255"/>
      <c r="DF1050" s="255"/>
      <c r="DG1050" s="255"/>
      <c r="DH1050" s="255"/>
      <c r="DI1050" s="255"/>
      <c r="DJ1050" s="255"/>
      <c r="DK1050" s="255"/>
      <c r="DL1050" s="255"/>
      <c r="DM1050" s="255"/>
      <c r="DN1050" s="255"/>
      <c r="DO1050" s="255"/>
      <c r="DP1050" s="255"/>
      <c r="DQ1050" s="255"/>
      <c r="DR1050" s="255"/>
      <c r="DS1050" s="255"/>
      <c r="DT1050" s="255"/>
      <c r="DU1050" s="255"/>
      <c r="DV1050" s="255"/>
      <c r="DW1050" s="255"/>
      <c r="DX1050" s="255"/>
      <c r="DY1050" s="255"/>
      <c r="DZ1050" s="255"/>
      <c r="EA1050" s="255"/>
      <c r="EB1050" s="255"/>
      <c r="EC1050" s="255"/>
      <c r="ED1050" s="255"/>
      <c r="EE1050" s="255"/>
      <c r="EF1050" s="255"/>
      <c r="EG1050" s="255"/>
      <c r="EH1050" s="255"/>
      <c r="EI1050" s="255"/>
      <c r="EJ1050" s="255"/>
      <c r="EK1050" s="255"/>
      <c r="EL1050" s="255"/>
      <c r="EM1050" s="255"/>
      <c r="EN1050" s="255"/>
      <c r="EO1050" s="255"/>
      <c r="EP1050" s="255"/>
      <c r="EQ1050" s="255"/>
      <c r="ER1050" s="255"/>
      <c r="ES1050" s="255"/>
      <c r="ET1050" s="255"/>
      <c r="EU1050" s="255"/>
      <c r="EV1050" s="255"/>
      <c r="EW1050" s="255"/>
      <c r="EX1050" s="255"/>
      <c r="EY1050" s="255"/>
      <c r="EZ1050" s="255"/>
      <c r="FA1050" s="255"/>
      <c r="FB1050" s="255"/>
      <c r="FC1050" s="255"/>
      <c r="FD1050" s="255"/>
      <c r="FE1050" s="255"/>
      <c r="FF1050" s="255"/>
      <c r="FG1050" s="255"/>
      <c r="FH1050" s="241"/>
      <c r="FI1050" s="436"/>
      <c r="FJ1050" s="668"/>
      <c r="FK1050" s="668"/>
      <c r="FL1050" s="668"/>
      <c r="FM1050" s="668"/>
      <c r="FN1050" s="668"/>
      <c r="FO1050" s="668"/>
      <c r="FP1050" s="668"/>
      <c r="FQ1050" s="668"/>
      <c r="FR1050" s="668"/>
      <c r="FS1050" s="433"/>
      <c r="FT1050" s="433"/>
      <c r="FU1050" s="433"/>
      <c r="FV1050" s="433"/>
      <c r="FW1050" s="433"/>
      <c r="FX1050" s="433"/>
      <c r="FY1050" s="433"/>
      <c r="FZ1050" s="433"/>
      <c r="GA1050" s="433"/>
      <c r="GB1050" s="433"/>
      <c r="GC1050" s="433"/>
      <c r="GD1050" s="433"/>
      <c r="GE1050" s="433"/>
      <c r="GF1050" s="433"/>
      <c r="GG1050" s="255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436"/>
      <c r="HJ1050" s="65"/>
      <c r="HK1050" s="436"/>
      <c r="HL1050" s="37"/>
      <c r="HM1050" s="65"/>
      <c r="HN1050" s="436"/>
      <c r="HO1050" s="120"/>
      <c r="HP1050" s="3"/>
      <c r="HQ1050" s="436"/>
      <c r="HR1050" s="8"/>
      <c r="HS1050" s="31"/>
      <c r="HT1050" s="3"/>
      <c r="HU1050" s="3"/>
      <c r="HV1050" s="3"/>
      <c r="HX1050" s="432"/>
      <c r="HY1050" s="27"/>
      <c r="HZ1050" s="27"/>
      <c r="IA1050" s="27"/>
      <c r="IB1050" s="27"/>
      <c r="IC1050" s="27"/>
      <c r="ID1050" s="27"/>
      <c r="IE1050" s="27"/>
      <c r="IF1050" s="27"/>
      <c r="IG1050" s="432"/>
      <c r="IH1050" s="432"/>
      <c r="II1050" s="432"/>
      <c r="IJ1050" s="432"/>
      <c r="IK1050" s="432"/>
      <c r="IL1050" s="432"/>
      <c r="IM1050" s="432"/>
      <c r="IN1050" s="432"/>
      <c r="IO1050" s="432"/>
      <c r="IP1050" s="432"/>
      <c r="IQ1050" s="432"/>
      <c r="IR1050" s="432"/>
      <c r="IS1050" s="432"/>
      <c r="IT1050" s="432"/>
      <c r="IU1050" s="432"/>
      <c r="IV1050" s="432"/>
      <c r="IW1050" s="432"/>
      <c r="IX1050" s="432"/>
      <c r="IY1050" s="432"/>
      <c r="IZ1050" s="432"/>
      <c r="JA1050" s="432"/>
      <c r="JB1050" s="432"/>
      <c r="JC1050" s="432"/>
      <c r="JD1050" s="432"/>
      <c r="JE1050" s="432"/>
      <c r="JF1050" s="432"/>
      <c r="JG1050" s="432"/>
      <c r="JH1050" s="432"/>
      <c r="JI1050" s="432"/>
      <c r="JJ1050" s="432"/>
      <c r="JK1050" s="432"/>
      <c r="JL1050" s="432"/>
      <c r="JM1050" s="432"/>
      <c r="JN1050" s="432"/>
      <c r="JO1050" s="432"/>
      <c r="JP1050" s="432"/>
      <c r="JQ1050" s="432"/>
      <c r="JR1050" s="432"/>
      <c r="JS1050" s="432"/>
      <c r="JT1050" s="432"/>
      <c r="JU1050" s="432"/>
    </row>
    <row r="1051" spans="1:281" s="40" customFormat="1" ht="15" hidden="1" customHeight="1" x14ac:dyDescent="0.25">
      <c r="A1051" s="432"/>
      <c r="B1051" s="31"/>
      <c r="C1051" s="31"/>
      <c r="D1051" s="3"/>
      <c r="E1051" s="31"/>
      <c r="F1051" s="3"/>
      <c r="G1051" s="122"/>
      <c r="I1051" s="31"/>
      <c r="K1051" s="9"/>
      <c r="M1051" s="3"/>
      <c r="N1051" s="41"/>
      <c r="P1051" s="31"/>
      <c r="Q1051" s="27"/>
      <c r="R1051" s="31"/>
      <c r="T1051" s="21"/>
      <c r="U1051" s="21"/>
      <c r="V1051" s="83"/>
      <c r="W1051" s="83"/>
      <c r="X1051" s="21"/>
      <c r="Y1051" s="83"/>
      <c r="Z1051" s="83"/>
      <c r="AA1051" s="21"/>
      <c r="AB1051" s="83"/>
      <c r="AC1051" s="83"/>
      <c r="AD1051" s="21"/>
      <c r="AE1051" s="83"/>
      <c r="AF1051" s="83"/>
      <c r="AG1051" s="21"/>
      <c r="AH1051" s="83"/>
      <c r="AI1051" s="83"/>
      <c r="AJ1051" s="21"/>
      <c r="AK1051" s="83"/>
      <c r="AL1051" s="83"/>
      <c r="AM1051" s="21"/>
      <c r="AN1051" s="83"/>
      <c r="AO1051" s="83"/>
      <c r="AP1051" s="21"/>
      <c r="AQ1051" s="83"/>
      <c r="AR1051" s="83"/>
      <c r="AS1051" s="21"/>
      <c r="AT1051" s="3"/>
      <c r="AU1051" s="3"/>
      <c r="AV1051" s="31"/>
      <c r="AW1051" s="3"/>
      <c r="AX1051" s="129"/>
      <c r="AY1051" s="90"/>
      <c r="AZ1051" s="6"/>
      <c r="BA1051" s="10"/>
      <c r="BB1051" s="10"/>
      <c r="BC1051" s="6"/>
      <c r="BD1051" s="10"/>
      <c r="BE1051" s="10"/>
      <c r="BF1051" s="122"/>
      <c r="BG1051" s="10"/>
      <c r="BH1051" s="32"/>
      <c r="BI1051" s="129"/>
      <c r="BJ1051" s="10"/>
      <c r="BK1051" s="32"/>
      <c r="BL1051" s="129"/>
      <c r="BM1051" s="10"/>
      <c r="BN1051" s="32"/>
      <c r="BO1051" s="122"/>
      <c r="BP1051" s="133"/>
      <c r="BQ1051" s="12"/>
      <c r="BR1051" s="3"/>
      <c r="BS1051" s="3"/>
      <c r="BU1051" s="122"/>
      <c r="BV1051" s="3"/>
      <c r="BW1051" s="31"/>
      <c r="BX1051" s="122"/>
      <c r="BY1051" s="3"/>
      <c r="CA1051" s="122"/>
      <c r="CB1051" s="3"/>
      <c r="CD1051" s="122"/>
      <c r="CF1051" s="32"/>
      <c r="CH1051" s="255"/>
      <c r="CI1051" s="32"/>
      <c r="CK1051" s="434"/>
      <c r="CM1051" s="122"/>
      <c r="CN1051" s="255"/>
      <c r="CO1051" s="255"/>
      <c r="CP1051" s="255"/>
      <c r="CQ1051" s="739"/>
      <c r="CR1051" s="255"/>
      <c r="CS1051" s="434"/>
      <c r="CT1051" s="255"/>
      <c r="CU1051" s="255"/>
      <c r="CV1051" s="255"/>
      <c r="CW1051" s="10"/>
      <c r="CX1051" s="255"/>
      <c r="CY1051" s="255"/>
      <c r="CZ1051" s="255"/>
      <c r="DA1051" s="255"/>
      <c r="DB1051" s="255"/>
      <c r="DC1051" s="255"/>
      <c r="DD1051" s="255"/>
      <c r="DE1051" s="255"/>
      <c r="DF1051" s="255"/>
      <c r="DG1051" s="255"/>
      <c r="DH1051" s="255"/>
      <c r="DI1051" s="255"/>
      <c r="DJ1051" s="255"/>
      <c r="DK1051" s="255"/>
      <c r="DL1051" s="255"/>
      <c r="DM1051" s="255"/>
      <c r="DN1051" s="255"/>
      <c r="DO1051" s="255"/>
      <c r="DP1051" s="255"/>
      <c r="DQ1051" s="255"/>
      <c r="DR1051" s="255"/>
      <c r="DS1051" s="255"/>
      <c r="DT1051" s="255"/>
      <c r="DU1051" s="255"/>
      <c r="DV1051" s="255"/>
      <c r="DW1051" s="255"/>
      <c r="DX1051" s="255"/>
      <c r="DY1051" s="255"/>
      <c r="DZ1051" s="255"/>
      <c r="EA1051" s="255"/>
      <c r="EB1051" s="255"/>
      <c r="EC1051" s="255"/>
      <c r="ED1051" s="255"/>
      <c r="EE1051" s="255"/>
      <c r="EF1051" s="255"/>
      <c r="EG1051" s="255"/>
      <c r="EH1051" s="255"/>
      <c r="EI1051" s="255"/>
      <c r="EJ1051" s="255"/>
      <c r="EK1051" s="255"/>
      <c r="EL1051" s="255"/>
      <c r="EM1051" s="255"/>
      <c r="EN1051" s="255"/>
      <c r="EO1051" s="255"/>
      <c r="EP1051" s="255"/>
      <c r="EQ1051" s="255"/>
      <c r="ER1051" s="255"/>
      <c r="ES1051" s="255"/>
      <c r="ET1051" s="255"/>
      <c r="EU1051" s="255"/>
      <c r="EV1051" s="255"/>
      <c r="EW1051" s="255"/>
      <c r="EX1051" s="255"/>
      <c r="EY1051" s="255"/>
      <c r="EZ1051" s="255"/>
      <c r="FA1051" s="255"/>
      <c r="FB1051" s="255"/>
      <c r="FC1051" s="255"/>
      <c r="FD1051" s="255"/>
      <c r="FE1051" s="255"/>
      <c r="FF1051" s="255"/>
      <c r="FG1051" s="255"/>
      <c r="FH1051" s="241"/>
      <c r="FI1051" s="436"/>
      <c r="FJ1051" s="668"/>
      <c r="FK1051" s="668"/>
      <c r="FL1051" s="668"/>
      <c r="FM1051" s="668"/>
      <c r="FN1051" s="668"/>
      <c r="FO1051" s="668"/>
      <c r="FP1051" s="668"/>
      <c r="FQ1051" s="668"/>
      <c r="FR1051" s="668"/>
      <c r="FS1051" s="433"/>
      <c r="FT1051" s="433"/>
      <c r="FU1051" s="433"/>
      <c r="FV1051" s="433"/>
      <c r="FW1051" s="433"/>
      <c r="FX1051" s="433"/>
      <c r="FY1051" s="433"/>
      <c r="FZ1051" s="433"/>
      <c r="GA1051" s="433"/>
      <c r="GB1051" s="433"/>
      <c r="GC1051" s="433"/>
      <c r="GD1051" s="433"/>
      <c r="GE1051" s="433"/>
      <c r="GF1051" s="433"/>
      <c r="GG1051" s="255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436"/>
      <c r="HJ1051" s="65"/>
      <c r="HK1051" s="436"/>
      <c r="HL1051" s="37"/>
      <c r="HM1051" s="65"/>
      <c r="HN1051" s="436"/>
      <c r="HO1051" s="120"/>
      <c r="HP1051" s="3"/>
      <c r="HQ1051" s="436"/>
      <c r="HR1051" s="8"/>
      <c r="HS1051" s="31"/>
      <c r="HT1051" s="3"/>
      <c r="HU1051" s="3"/>
      <c r="HV1051" s="3"/>
      <c r="HX1051" s="432"/>
      <c r="HY1051" s="27"/>
      <c r="HZ1051" s="27"/>
      <c r="IA1051" s="27"/>
      <c r="IB1051" s="27"/>
      <c r="IC1051" s="27"/>
      <c r="ID1051" s="27"/>
      <c r="IE1051" s="27"/>
      <c r="IF1051" s="27"/>
      <c r="IG1051" s="432"/>
      <c r="IH1051" s="432"/>
      <c r="II1051" s="432"/>
      <c r="IJ1051" s="432"/>
      <c r="IK1051" s="432"/>
      <c r="IL1051" s="432"/>
      <c r="IM1051" s="432"/>
      <c r="IN1051" s="432"/>
      <c r="IO1051" s="432"/>
      <c r="IP1051" s="432"/>
      <c r="IQ1051" s="432"/>
      <c r="IR1051" s="432"/>
      <c r="IS1051" s="432"/>
      <c r="IT1051" s="432"/>
      <c r="IU1051" s="432"/>
      <c r="IV1051" s="432"/>
      <c r="IW1051" s="432"/>
      <c r="IX1051" s="432"/>
      <c r="IY1051" s="432"/>
      <c r="IZ1051" s="432"/>
      <c r="JA1051" s="432"/>
      <c r="JB1051" s="432"/>
      <c r="JC1051" s="432"/>
      <c r="JD1051" s="432"/>
      <c r="JE1051" s="432"/>
      <c r="JF1051" s="432"/>
      <c r="JG1051" s="432"/>
      <c r="JH1051" s="432"/>
      <c r="JI1051" s="432"/>
      <c r="JJ1051" s="432"/>
      <c r="JK1051" s="432"/>
      <c r="JL1051" s="432"/>
      <c r="JM1051" s="432"/>
      <c r="JN1051" s="432"/>
      <c r="JO1051" s="432"/>
      <c r="JP1051" s="432"/>
      <c r="JQ1051" s="432"/>
      <c r="JR1051" s="432"/>
      <c r="JS1051" s="432"/>
      <c r="JT1051" s="432"/>
      <c r="JU1051" s="432"/>
    </row>
    <row r="1052" spans="1:281" s="40" customFormat="1" ht="15" hidden="1" customHeight="1" x14ac:dyDescent="0.25">
      <c r="A1052" s="432"/>
      <c r="B1052" s="31"/>
      <c r="C1052" s="31"/>
      <c r="D1052" s="3"/>
      <c r="E1052" s="31"/>
      <c r="F1052" s="3"/>
      <c r="G1052" s="122"/>
      <c r="I1052" s="31"/>
      <c r="K1052" s="9"/>
      <c r="M1052" s="3"/>
      <c r="N1052" s="41"/>
      <c r="P1052" s="31"/>
      <c r="Q1052" s="27"/>
      <c r="R1052" s="31"/>
      <c r="T1052" s="21"/>
      <c r="U1052" s="21"/>
      <c r="V1052" s="83"/>
      <c r="W1052" s="83"/>
      <c r="X1052" s="21"/>
      <c r="Y1052" s="83"/>
      <c r="Z1052" s="83"/>
      <c r="AA1052" s="21"/>
      <c r="AB1052" s="83"/>
      <c r="AC1052" s="83"/>
      <c r="AD1052" s="21"/>
      <c r="AE1052" s="83"/>
      <c r="AF1052" s="83"/>
      <c r="AG1052" s="21"/>
      <c r="AH1052" s="83"/>
      <c r="AI1052" s="83"/>
      <c r="AJ1052" s="21"/>
      <c r="AK1052" s="83"/>
      <c r="AL1052" s="83"/>
      <c r="AM1052" s="21"/>
      <c r="AN1052" s="83"/>
      <c r="AO1052" s="83"/>
      <c r="AP1052" s="21"/>
      <c r="AQ1052" s="83"/>
      <c r="AR1052" s="83"/>
      <c r="AS1052" s="21"/>
      <c r="AT1052" s="3"/>
      <c r="AU1052" s="3"/>
      <c r="AV1052" s="31"/>
      <c r="AW1052" s="3"/>
      <c r="AX1052" s="129"/>
      <c r="AY1052" s="90"/>
      <c r="AZ1052" s="6"/>
      <c r="BA1052" s="10"/>
      <c r="BB1052" s="10"/>
      <c r="BC1052" s="6"/>
      <c r="BD1052" s="10"/>
      <c r="BE1052" s="10"/>
      <c r="BF1052" s="122"/>
      <c r="BG1052" s="10"/>
      <c r="BH1052" s="32"/>
      <c r="BI1052" s="129"/>
      <c r="BJ1052" s="10"/>
      <c r="BK1052" s="32"/>
      <c r="BL1052" s="129"/>
      <c r="BM1052" s="10"/>
      <c r="BN1052" s="32"/>
      <c r="BO1052" s="122"/>
      <c r="BP1052" s="133"/>
      <c r="BQ1052" s="12"/>
      <c r="BR1052" s="3"/>
      <c r="BS1052" s="3"/>
      <c r="BU1052" s="122"/>
      <c r="BV1052" s="3"/>
      <c r="BW1052" s="31"/>
      <c r="BX1052" s="122"/>
      <c r="BY1052" s="3"/>
      <c r="CA1052" s="122"/>
      <c r="CB1052" s="3"/>
      <c r="CD1052" s="122"/>
      <c r="CF1052" s="32"/>
      <c r="CH1052" s="255"/>
      <c r="CI1052" s="32"/>
      <c r="CK1052" s="434"/>
      <c r="CM1052" s="122"/>
      <c r="CN1052" s="255"/>
      <c r="CO1052" s="255"/>
      <c r="CP1052" s="255"/>
      <c r="CQ1052" s="739"/>
      <c r="CR1052" s="255"/>
      <c r="CS1052" s="434"/>
      <c r="CT1052" s="255"/>
      <c r="CU1052" s="255"/>
      <c r="CV1052" s="255"/>
      <c r="CW1052" s="10"/>
      <c r="CX1052" s="255"/>
      <c r="CY1052" s="255"/>
      <c r="CZ1052" s="255"/>
      <c r="DA1052" s="255"/>
      <c r="DB1052" s="255"/>
      <c r="DC1052" s="255"/>
      <c r="DD1052" s="255"/>
      <c r="DE1052" s="255"/>
      <c r="DF1052" s="255"/>
      <c r="DG1052" s="255"/>
      <c r="DH1052" s="255"/>
      <c r="DI1052" s="255"/>
      <c r="DJ1052" s="255"/>
      <c r="DK1052" s="255"/>
      <c r="DL1052" s="255"/>
      <c r="DM1052" s="255"/>
      <c r="DN1052" s="255"/>
      <c r="DO1052" s="255"/>
      <c r="DP1052" s="255"/>
      <c r="DQ1052" s="255"/>
      <c r="DR1052" s="255"/>
      <c r="DS1052" s="255"/>
      <c r="DT1052" s="255"/>
      <c r="DU1052" s="255"/>
      <c r="DV1052" s="255"/>
      <c r="DW1052" s="255"/>
      <c r="DX1052" s="255"/>
      <c r="DY1052" s="255"/>
      <c r="DZ1052" s="255"/>
      <c r="EA1052" s="255"/>
      <c r="EB1052" s="255"/>
      <c r="EC1052" s="255"/>
      <c r="ED1052" s="255"/>
      <c r="EE1052" s="255"/>
      <c r="EF1052" s="255"/>
      <c r="EG1052" s="255"/>
      <c r="EH1052" s="255"/>
      <c r="EI1052" s="255"/>
      <c r="EJ1052" s="255"/>
      <c r="EK1052" s="255"/>
      <c r="EL1052" s="255"/>
      <c r="EM1052" s="255"/>
      <c r="EN1052" s="255"/>
      <c r="EO1052" s="255"/>
      <c r="EP1052" s="255"/>
      <c r="EQ1052" s="255"/>
      <c r="ER1052" s="255"/>
      <c r="ES1052" s="255"/>
      <c r="ET1052" s="255"/>
      <c r="EU1052" s="255"/>
      <c r="EV1052" s="255"/>
      <c r="EW1052" s="255"/>
      <c r="EX1052" s="255"/>
      <c r="EY1052" s="255"/>
      <c r="EZ1052" s="255"/>
      <c r="FA1052" s="255"/>
      <c r="FB1052" s="255"/>
      <c r="FC1052" s="255"/>
      <c r="FD1052" s="255"/>
      <c r="FE1052" s="255"/>
      <c r="FF1052" s="255"/>
      <c r="FG1052" s="255"/>
      <c r="FH1052" s="241"/>
      <c r="FI1052" s="436"/>
      <c r="FJ1052" s="668"/>
      <c r="FK1052" s="668"/>
      <c r="FL1052" s="668"/>
      <c r="FM1052" s="668"/>
      <c r="FN1052" s="668"/>
      <c r="FO1052" s="668"/>
      <c r="FP1052" s="668"/>
      <c r="FQ1052" s="668"/>
      <c r="FR1052" s="668"/>
      <c r="FS1052" s="433"/>
      <c r="FT1052" s="433"/>
      <c r="FU1052" s="433"/>
      <c r="FV1052" s="433"/>
      <c r="FW1052" s="433"/>
      <c r="FX1052" s="433"/>
      <c r="FY1052" s="433"/>
      <c r="FZ1052" s="433"/>
      <c r="GA1052" s="433"/>
      <c r="GB1052" s="433"/>
      <c r="GC1052" s="433"/>
      <c r="GD1052" s="433"/>
      <c r="GE1052" s="433"/>
      <c r="GF1052" s="433"/>
      <c r="GG1052" s="25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436"/>
      <c r="HJ1052" s="65"/>
      <c r="HK1052" s="436"/>
      <c r="HL1052" s="37"/>
      <c r="HM1052" s="65"/>
      <c r="HN1052" s="436"/>
      <c r="HO1052" s="120"/>
      <c r="HP1052" s="3"/>
      <c r="HQ1052" s="436"/>
      <c r="HR1052" s="8"/>
      <c r="HS1052" s="31"/>
      <c r="HT1052" s="3"/>
      <c r="HU1052" s="3"/>
      <c r="HV1052" s="3"/>
      <c r="HX1052" s="432"/>
      <c r="HY1052" s="27"/>
      <c r="HZ1052" s="27"/>
      <c r="IA1052" s="27"/>
      <c r="IB1052" s="27"/>
      <c r="IC1052" s="27"/>
      <c r="ID1052" s="27"/>
      <c r="IE1052" s="27"/>
      <c r="IF1052" s="27"/>
      <c r="IG1052" s="432"/>
      <c r="IH1052" s="432"/>
      <c r="II1052" s="432"/>
      <c r="IJ1052" s="432"/>
      <c r="IK1052" s="432"/>
      <c r="IL1052" s="432"/>
      <c r="IM1052" s="432"/>
      <c r="IN1052" s="432"/>
      <c r="IO1052" s="432"/>
      <c r="IP1052" s="432"/>
      <c r="IQ1052" s="432"/>
      <c r="IR1052" s="432"/>
      <c r="IS1052" s="432"/>
      <c r="IT1052" s="432"/>
      <c r="IU1052" s="432"/>
      <c r="IV1052" s="432"/>
      <c r="IW1052" s="432"/>
      <c r="IX1052" s="432"/>
      <c r="IY1052" s="432"/>
      <c r="IZ1052" s="432"/>
      <c r="JA1052" s="432"/>
      <c r="JB1052" s="432"/>
      <c r="JC1052" s="432"/>
      <c r="JD1052" s="432"/>
      <c r="JE1052" s="432"/>
      <c r="JF1052" s="432"/>
      <c r="JG1052" s="432"/>
      <c r="JH1052" s="432"/>
      <c r="JI1052" s="432"/>
      <c r="JJ1052" s="432"/>
      <c r="JK1052" s="432"/>
      <c r="JL1052" s="432"/>
      <c r="JM1052" s="432"/>
      <c r="JN1052" s="432"/>
      <c r="JO1052" s="432"/>
      <c r="JP1052" s="432"/>
      <c r="JQ1052" s="432"/>
      <c r="JR1052" s="432"/>
      <c r="JS1052" s="432"/>
      <c r="JT1052" s="432"/>
      <c r="JU1052" s="432"/>
    </row>
    <row r="1053" spans="1:281" s="40" customFormat="1" ht="15" hidden="1" customHeight="1" x14ac:dyDescent="0.25">
      <c r="A1053" s="432"/>
      <c r="B1053" s="31"/>
      <c r="C1053" s="31"/>
      <c r="D1053" s="3"/>
      <c r="E1053" s="31"/>
      <c r="F1053" s="3"/>
      <c r="G1053" s="122"/>
      <c r="I1053" s="31"/>
      <c r="K1053" s="9"/>
      <c r="M1053" s="3"/>
      <c r="N1053" s="41"/>
      <c r="P1053" s="31"/>
      <c r="Q1053" s="27"/>
      <c r="R1053" s="31"/>
      <c r="T1053" s="21"/>
      <c r="U1053" s="21"/>
      <c r="V1053" s="83"/>
      <c r="W1053" s="83"/>
      <c r="X1053" s="21"/>
      <c r="Y1053" s="83"/>
      <c r="Z1053" s="83"/>
      <c r="AA1053" s="21"/>
      <c r="AB1053" s="83"/>
      <c r="AC1053" s="83"/>
      <c r="AD1053" s="21"/>
      <c r="AE1053" s="83"/>
      <c r="AF1053" s="83"/>
      <c r="AG1053" s="21"/>
      <c r="AH1053" s="83"/>
      <c r="AI1053" s="83"/>
      <c r="AJ1053" s="21"/>
      <c r="AK1053" s="83"/>
      <c r="AL1053" s="83"/>
      <c r="AM1053" s="21"/>
      <c r="AN1053" s="83"/>
      <c r="AO1053" s="83"/>
      <c r="AP1053" s="21"/>
      <c r="AQ1053" s="83"/>
      <c r="AR1053" s="83"/>
      <c r="AS1053" s="21"/>
      <c r="AT1053" s="3"/>
      <c r="AU1053" s="3"/>
      <c r="AV1053" s="31"/>
      <c r="AW1053" s="3"/>
      <c r="AX1053" s="129"/>
      <c r="AY1053" s="90"/>
      <c r="AZ1053" s="6"/>
      <c r="BA1053" s="10"/>
      <c r="BB1053" s="10"/>
      <c r="BC1053" s="6"/>
      <c r="BD1053" s="10"/>
      <c r="BE1053" s="10"/>
      <c r="BF1053" s="122"/>
      <c r="BG1053" s="10"/>
      <c r="BH1053" s="32"/>
      <c r="BI1053" s="129"/>
      <c r="BJ1053" s="10"/>
      <c r="BK1053" s="32"/>
      <c r="BL1053" s="129"/>
      <c r="BM1053" s="10"/>
      <c r="BN1053" s="32"/>
      <c r="BO1053" s="122"/>
      <c r="BP1053" s="133"/>
      <c r="BQ1053" s="12"/>
      <c r="BR1053" s="3"/>
      <c r="BS1053" s="3"/>
      <c r="BU1053" s="122"/>
      <c r="BV1053" s="3"/>
      <c r="BW1053" s="31"/>
      <c r="BX1053" s="122"/>
      <c r="BY1053" s="3"/>
      <c r="CA1053" s="122"/>
      <c r="CB1053" s="3"/>
      <c r="CD1053" s="122"/>
      <c r="CF1053" s="32"/>
      <c r="CH1053" s="255"/>
      <c r="CI1053" s="32"/>
      <c r="CK1053" s="434"/>
      <c r="CM1053" s="122"/>
      <c r="CN1053" s="255"/>
      <c r="CO1053" s="255"/>
      <c r="CP1053" s="255"/>
      <c r="CQ1053" s="739"/>
      <c r="CR1053" s="255"/>
      <c r="CS1053" s="434"/>
      <c r="CT1053" s="255"/>
      <c r="CU1053" s="255"/>
      <c r="CV1053" s="255"/>
      <c r="CW1053" s="10"/>
      <c r="CX1053" s="255"/>
      <c r="CY1053" s="255"/>
      <c r="CZ1053" s="255"/>
      <c r="DA1053" s="255"/>
      <c r="DB1053" s="255"/>
      <c r="DC1053" s="255"/>
      <c r="DD1053" s="255"/>
      <c r="DE1053" s="255"/>
      <c r="DF1053" s="255"/>
      <c r="DG1053" s="255"/>
      <c r="DH1053" s="255"/>
      <c r="DI1053" s="255"/>
      <c r="DJ1053" s="255"/>
      <c r="DK1053" s="255"/>
      <c r="DL1053" s="255"/>
      <c r="DM1053" s="255"/>
      <c r="DN1053" s="255"/>
      <c r="DO1053" s="255"/>
      <c r="DP1053" s="255"/>
      <c r="DQ1053" s="255"/>
      <c r="DR1053" s="255"/>
      <c r="DS1053" s="255"/>
      <c r="DT1053" s="255"/>
      <c r="DU1053" s="255"/>
      <c r="DV1053" s="255"/>
      <c r="DW1053" s="255"/>
      <c r="DX1053" s="255"/>
      <c r="DY1053" s="255"/>
      <c r="DZ1053" s="255"/>
      <c r="EA1053" s="255"/>
      <c r="EB1053" s="255"/>
      <c r="EC1053" s="255"/>
      <c r="ED1053" s="255"/>
      <c r="EE1053" s="255"/>
      <c r="EF1053" s="255"/>
      <c r="EG1053" s="255"/>
      <c r="EH1053" s="255"/>
      <c r="EI1053" s="255"/>
      <c r="EJ1053" s="255"/>
      <c r="EK1053" s="255"/>
      <c r="EL1053" s="255"/>
      <c r="EM1053" s="255"/>
      <c r="EN1053" s="255"/>
      <c r="EO1053" s="255"/>
      <c r="EP1053" s="255"/>
      <c r="EQ1053" s="255"/>
      <c r="ER1053" s="255"/>
      <c r="ES1053" s="255"/>
      <c r="ET1053" s="255"/>
      <c r="EU1053" s="255"/>
      <c r="EV1053" s="255"/>
      <c r="EW1053" s="255"/>
      <c r="EX1053" s="255"/>
      <c r="EY1053" s="255"/>
      <c r="EZ1053" s="255"/>
      <c r="FA1053" s="255"/>
      <c r="FB1053" s="255"/>
      <c r="FC1053" s="255"/>
      <c r="FD1053" s="255"/>
      <c r="FE1053" s="255"/>
      <c r="FF1053" s="255"/>
      <c r="FG1053" s="255"/>
      <c r="FH1053" s="241"/>
      <c r="FI1053" s="436"/>
      <c r="FJ1053" s="668"/>
      <c r="FK1053" s="668"/>
      <c r="FL1053" s="668"/>
      <c r="FM1053" s="668"/>
      <c r="FN1053" s="668"/>
      <c r="FO1053" s="668"/>
      <c r="FP1053" s="668"/>
      <c r="FQ1053" s="668"/>
      <c r="FR1053" s="668"/>
      <c r="FS1053" s="433"/>
      <c r="FT1053" s="433"/>
      <c r="FU1053" s="433"/>
      <c r="FV1053" s="433"/>
      <c r="FW1053" s="433"/>
      <c r="FX1053" s="433"/>
      <c r="FY1053" s="433"/>
      <c r="FZ1053" s="433"/>
      <c r="GA1053" s="433"/>
      <c r="GB1053" s="433"/>
      <c r="GC1053" s="433"/>
      <c r="GD1053" s="433"/>
      <c r="GE1053" s="433"/>
      <c r="GF1053" s="433"/>
      <c r="GG1053" s="25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436"/>
      <c r="HJ1053" s="65"/>
      <c r="HK1053" s="436"/>
      <c r="HL1053" s="37"/>
      <c r="HM1053" s="65"/>
      <c r="HN1053" s="436"/>
      <c r="HO1053" s="120"/>
      <c r="HP1053" s="3"/>
      <c r="HQ1053" s="436"/>
      <c r="HR1053" s="8"/>
      <c r="HS1053" s="31"/>
      <c r="HT1053" s="3"/>
      <c r="HU1053" s="3"/>
      <c r="HV1053" s="3"/>
      <c r="HX1053" s="432"/>
      <c r="HY1053" s="27"/>
      <c r="HZ1053" s="27"/>
      <c r="IA1053" s="27"/>
      <c r="IB1053" s="27"/>
      <c r="IC1053" s="27"/>
      <c r="ID1053" s="27"/>
      <c r="IE1053" s="27"/>
      <c r="IF1053" s="27"/>
      <c r="IG1053" s="432"/>
      <c r="IH1053" s="432"/>
      <c r="II1053" s="432"/>
      <c r="IJ1053" s="432"/>
      <c r="IK1053" s="432"/>
      <c r="IL1053" s="432"/>
      <c r="IM1053" s="432"/>
      <c r="IN1053" s="432"/>
      <c r="IO1053" s="432"/>
      <c r="IP1053" s="432"/>
      <c r="IQ1053" s="432"/>
      <c r="IR1053" s="432"/>
      <c r="IS1053" s="432"/>
      <c r="IT1053" s="432"/>
      <c r="IU1053" s="432"/>
      <c r="IV1053" s="432"/>
      <c r="IW1053" s="432"/>
      <c r="IX1053" s="432"/>
      <c r="IY1053" s="432"/>
      <c r="IZ1053" s="432"/>
      <c r="JA1053" s="432"/>
      <c r="JB1053" s="432"/>
      <c r="JC1053" s="432"/>
      <c r="JD1053" s="432"/>
      <c r="JE1053" s="432"/>
      <c r="JF1053" s="432"/>
      <c r="JG1053" s="432"/>
      <c r="JH1053" s="432"/>
      <c r="JI1053" s="432"/>
      <c r="JJ1053" s="432"/>
      <c r="JK1053" s="432"/>
      <c r="JL1053" s="432"/>
      <c r="JM1053" s="432"/>
      <c r="JN1053" s="432"/>
      <c r="JO1053" s="432"/>
      <c r="JP1053" s="432"/>
      <c r="JQ1053" s="432"/>
      <c r="JR1053" s="432"/>
      <c r="JS1053" s="432"/>
      <c r="JT1053" s="432"/>
      <c r="JU1053" s="432"/>
    </row>
    <row r="1054" spans="1:281" s="40" customFormat="1" ht="15" hidden="1" customHeight="1" x14ac:dyDescent="0.25">
      <c r="A1054" s="432"/>
      <c r="B1054" s="31"/>
      <c r="C1054" s="31"/>
      <c r="D1054" s="3"/>
      <c r="E1054" s="31"/>
      <c r="F1054" s="3"/>
      <c r="G1054" s="122"/>
      <c r="I1054" s="31"/>
      <c r="K1054" s="9"/>
      <c r="M1054" s="3"/>
      <c r="N1054" s="41"/>
      <c r="P1054" s="31"/>
      <c r="Q1054" s="27"/>
      <c r="R1054" s="31"/>
      <c r="T1054" s="21"/>
      <c r="U1054" s="21"/>
      <c r="V1054" s="83"/>
      <c r="W1054" s="83"/>
      <c r="X1054" s="21"/>
      <c r="Y1054" s="83"/>
      <c r="Z1054" s="83"/>
      <c r="AA1054" s="21"/>
      <c r="AB1054" s="83"/>
      <c r="AC1054" s="83"/>
      <c r="AD1054" s="21"/>
      <c r="AE1054" s="83"/>
      <c r="AF1054" s="83"/>
      <c r="AG1054" s="21"/>
      <c r="AH1054" s="83"/>
      <c r="AI1054" s="83"/>
      <c r="AJ1054" s="21"/>
      <c r="AK1054" s="83"/>
      <c r="AL1054" s="83"/>
      <c r="AM1054" s="21"/>
      <c r="AN1054" s="83"/>
      <c r="AO1054" s="83"/>
      <c r="AP1054" s="21"/>
      <c r="AQ1054" s="83"/>
      <c r="AR1054" s="83"/>
      <c r="AS1054" s="21"/>
      <c r="AT1054" s="3"/>
      <c r="AU1054" s="3"/>
      <c r="AV1054" s="31"/>
      <c r="AW1054" s="3"/>
      <c r="AX1054" s="129"/>
      <c r="AY1054" s="90"/>
      <c r="AZ1054" s="6"/>
      <c r="BA1054" s="10"/>
      <c r="BB1054" s="10"/>
      <c r="BC1054" s="6"/>
      <c r="BD1054" s="10"/>
      <c r="BE1054" s="10"/>
      <c r="BF1054" s="122"/>
      <c r="BG1054" s="10"/>
      <c r="BH1054" s="32"/>
      <c r="BI1054" s="129"/>
      <c r="BJ1054" s="10"/>
      <c r="BK1054" s="32"/>
      <c r="BL1054" s="129"/>
      <c r="BM1054" s="10"/>
      <c r="BN1054" s="32"/>
      <c r="BO1054" s="122"/>
      <c r="BP1054" s="133"/>
      <c r="BQ1054" s="12"/>
      <c r="BR1054" s="3"/>
      <c r="BS1054" s="3"/>
      <c r="BU1054" s="122"/>
      <c r="BV1054" s="3"/>
      <c r="BW1054" s="31"/>
      <c r="BX1054" s="122"/>
      <c r="BY1054" s="3"/>
      <c r="CA1054" s="122"/>
      <c r="CB1054" s="3"/>
      <c r="CD1054" s="122"/>
      <c r="CF1054" s="32"/>
      <c r="CH1054" s="255"/>
      <c r="CI1054" s="32"/>
      <c r="CK1054" s="434"/>
      <c r="CM1054" s="122"/>
      <c r="CN1054" s="255"/>
      <c r="CO1054" s="255"/>
      <c r="CP1054" s="255"/>
      <c r="CQ1054" s="739"/>
      <c r="CR1054" s="255"/>
      <c r="CS1054" s="434"/>
      <c r="CT1054" s="255"/>
      <c r="CU1054" s="255"/>
      <c r="CV1054" s="255"/>
      <c r="CW1054" s="10"/>
      <c r="CX1054" s="255"/>
      <c r="CY1054" s="255"/>
      <c r="CZ1054" s="255"/>
      <c r="DA1054" s="255"/>
      <c r="DB1054" s="255"/>
      <c r="DC1054" s="255"/>
      <c r="DD1054" s="255"/>
      <c r="DE1054" s="255"/>
      <c r="DF1054" s="255"/>
      <c r="DG1054" s="255"/>
      <c r="DH1054" s="255"/>
      <c r="DI1054" s="255"/>
      <c r="DJ1054" s="255"/>
      <c r="DK1054" s="255"/>
      <c r="DL1054" s="255"/>
      <c r="DM1054" s="255"/>
      <c r="DN1054" s="255"/>
      <c r="DO1054" s="255"/>
      <c r="DP1054" s="255"/>
      <c r="DQ1054" s="255"/>
      <c r="DR1054" s="255"/>
      <c r="DS1054" s="255"/>
      <c r="DT1054" s="255"/>
      <c r="DU1054" s="255"/>
      <c r="DV1054" s="255"/>
      <c r="DW1054" s="255"/>
      <c r="DX1054" s="255"/>
      <c r="DY1054" s="255"/>
      <c r="DZ1054" s="255"/>
      <c r="EA1054" s="255"/>
      <c r="EB1054" s="255"/>
      <c r="EC1054" s="255"/>
      <c r="ED1054" s="255"/>
      <c r="EE1054" s="255"/>
      <c r="EF1054" s="255"/>
      <c r="EG1054" s="255"/>
      <c r="EH1054" s="255"/>
      <c r="EI1054" s="255"/>
      <c r="EJ1054" s="255"/>
      <c r="EK1054" s="255"/>
      <c r="EL1054" s="255"/>
      <c r="EM1054" s="255"/>
      <c r="EN1054" s="255"/>
      <c r="EO1054" s="255"/>
      <c r="EP1054" s="255"/>
      <c r="EQ1054" s="255"/>
      <c r="ER1054" s="255"/>
      <c r="ES1054" s="255"/>
      <c r="ET1054" s="255"/>
      <c r="EU1054" s="255"/>
      <c r="EV1054" s="255"/>
      <c r="EW1054" s="255"/>
      <c r="EX1054" s="255"/>
      <c r="EY1054" s="255"/>
      <c r="EZ1054" s="255"/>
      <c r="FA1054" s="255"/>
      <c r="FB1054" s="255"/>
      <c r="FC1054" s="255"/>
      <c r="FD1054" s="255"/>
      <c r="FE1054" s="255"/>
      <c r="FF1054" s="255"/>
      <c r="FG1054" s="255"/>
      <c r="FH1054" s="241"/>
      <c r="FI1054" s="436"/>
      <c r="FJ1054" s="668"/>
      <c r="FK1054" s="668"/>
      <c r="FL1054" s="668"/>
      <c r="FM1054" s="668"/>
      <c r="FN1054" s="668"/>
      <c r="FO1054" s="668"/>
      <c r="FP1054" s="668"/>
      <c r="FQ1054" s="668"/>
      <c r="FR1054" s="668"/>
      <c r="FS1054" s="433"/>
      <c r="FT1054" s="433"/>
      <c r="FU1054" s="433"/>
      <c r="FV1054" s="433"/>
      <c r="FW1054" s="433"/>
      <c r="FX1054" s="433"/>
      <c r="FY1054" s="433"/>
      <c r="FZ1054" s="433"/>
      <c r="GA1054" s="433"/>
      <c r="GB1054" s="433"/>
      <c r="GC1054" s="433"/>
      <c r="GD1054" s="433"/>
      <c r="GE1054" s="433"/>
      <c r="GF1054" s="433"/>
      <c r="GG1054" s="25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436"/>
      <c r="HJ1054" s="65"/>
      <c r="HK1054" s="436"/>
      <c r="HL1054" s="37"/>
      <c r="HM1054" s="65"/>
      <c r="HN1054" s="436"/>
      <c r="HO1054" s="120"/>
      <c r="HP1054" s="3"/>
      <c r="HQ1054" s="436"/>
      <c r="HR1054" s="8"/>
      <c r="HS1054" s="31"/>
      <c r="HT1054" s="3"/>
      <c r="HU1054" s="3"/>
      <c r="HV1054" s="3"/>
      <c r="HX1054" s="432"/>
      <c r="HY1054" s="27"/>
      <c r="HZ1054" s="27"/>
      <c r="IA1054" s="27"/>
      <c r="IB1054" s="27"/>
      <c r="IC1054" s="27"/>
      <c r="ID1054" s="27"/>
      <c r="IE1054" s="27"/>
      <c r="IF1054" s="27"/>
      <c r="IG1054" s="432"/>
      <c r="IH1054" s="432"/>
      <c r="II1054" s="432"/>
      <c r="IJ1054" s="432"/>
      <c r="IK1054" s="432"/>
      <c r="IL1054" s="432"/>
      <c r="IM1054" s="432"/>
      <c r="IN1054" s="432"/>
      <c r="IO1054" s="432"/>
      <c r="IP1054" s="432"/>
      <c r="IQ1054" s="432"/>
      <c r="IR1054" s="432"/>
      <c r="IS1054" s="432"/>
      <c r="IT1054" s="432"/>
      <c r="IU1054" s="432"/>
      <c r="IV1054" s="432"/>
      <c r="IW1054" s="432"/>
      <c r="IX1054" s="432"/>
      <c r="IY1054" s="432"/>
      <c r="IZ1054" s="432"/>
      <c r="JA1054" s="432"/>
      <c r="JB1054" s="432"/>
      <c r="JC1054" s="432"/>
      <c r="JD1054" s="432"/>
      <c r="JE1054" s="432"/>
      <c r="JF1054" s="432"/>
      <c r="JG1054" s="432"/>
      <c r="JH1054" s="432"/>
      <c r="JI1054" s="432"/>
      <c r="JJ1054" s="432"/>
      <c r="JK1054" s="432"/>
      <c r="JL1054" s="432"/>
      <c r="JM1054" s="432"/>
      <c r="JN1054" s="432"/>
      <c r="JO1054" s="432"/>
      <c r="JP1054" s="432"/>
      <c r="JQ1054" s="432"/>
      <c r="JR1054" s="432"/>
      <c r="JS1054" s="432"/>
      <c r="JT1054" s="432"/>
      <c r="JU1054" s="432"/>
    </row>
    <row r="1055" spans="1:281" s="40" customFormat="1" ht="15" hidden="1" customHeight="1" x14ac:dyDescent="0.25">
      <c r="A1055" s="432"/>
      <c r="B1055" s="31"/>
      <c r="C1055" s="31"/>
      <c r="D1055" s="3"/>
      <c r="E1055" s="31"/>
      <c r="F1055" s="3"/>
      <c r="G1055" s="122"/>
      <c r="I1055" s="31"/>
      <c r="K1055" s="9"/>
      <c r="M1055" s="3"/>
      <c r="N1055" s="41"/>
      <c r="P1055" s="31"/>
      <c r="Q1055" s="27"/>
      <c r="R1055" s="31"/>
      <c r="T1055" s="21"/>
      <c r="U1055" s="21"/>
      <c r="V1055" s="83"/>
      <c r="W1055" s="83"/>
      <c r="X1055" s="21"/>
      <c r="Y1055" s="83"/>
      <c r="Z1055" s="83"/>
      <c r="AA1055" s="21"/>
      <c r="AB1055" s="83"/>
      <c r="AC1055" s="83"/>
      <c r="AD1055" s="21"/>
      <c r="AE1055" s="83"/>
      <c r="AF1055" s="83"/>
      <c r="AG1055" s="21"/>
      <c r="AH1055" s="83"/>
      <c r="AI1055" s="83"/>
      <c r="AJ1055" s="21"/>
      <c r="AK1055" s="83"/>
      <c r="AL1055" s="83"/>
      <c r="AM1055" s="21"/>
      <c r="AN1055" s="83"/>
      <c r="AO1055" s="83"/>
      <c r="AP1055" s="21"/>
      <c r="AQ1055" s="83"/>
      <c r="AR1055" s="83"/>
      <c r="AS1055" s="21"/>
      <c r="AT1055" s="3"/>
      <c r="AU1055" s="3"/>
      <c r="AV1055" s="31"/>
      <c r="AW1055" s="3"/>
      <c r="AX1055" s="129"/>
      <c r="AY1055" s="90"/>
      <c r="AZ1055" s="6"/>
      <c r="BA1055" s="10"/>
      <c r="BB1055" s="10"/>
      <c r="BC1055" s="6"/>
      <c r="BD1055" s="10"/>
      <c r="BE1055" s="10"/>
      <c r="BF1055" s="122"/>
      <c r="BG1055" s="10"/>
      <c r="BH1055" s="32"/>
      <c r="BI1055" s="129"/>
      <c r="BJ1055" s="10"/>
      <c r="BK1055" s="32"/>
      <c r="BL1055" s="129"/>
      <c r="BM1055" s="10"/>
      <c r="BN1055" s="32"/>
      <c r="BO1055" s="122"/>
      <c r="BP1055" s="133"/>
      <c r="BQ1055" s="12"/>
      <c r="BR1055" s="3"/>
      <c r="BS1055" s="3"/>
      <c r="BU1055" s="122"/>
      <c r="BV1055" s="3"/>
      <c r="BW1055" s="31"/>
      <c r="BX1055" s="122"/>
      <c r="BY1055" s="3"/>
      <c r="CA1055" s="122"/>
      <c r="CB1055" s="3"/>
      <c r="CD1055" s="122"/>
      <c r="CF1055" s="32"/>
      <c r="CH1055" s="255"/>
      <c r="CI1055" s="32"/>
      <c r="CK1055" s="434"/>
      <c r="CM1055" s="122"/>
      <c r="CN1055" s="255"/>
      <c r="CO1055" s="255"/>
      <c r="CP1055" s="255"/>
      <c r="CQ1055" s="739"/>
      <c r="CR1055" s="255"/>
      <c r="CS1055" s="434"/>
      <c r="CT1055" s="255"/>
      <c r="CU1055" s="255"/>
      <c r="CV1055" s="255"/>
      <c r="CW1055" s="10"/>
      <c r="CX1055" s="255"/>
      <c r="CY1055" s="255"/>
      <c r="CZ1055" s="255"/>
      <c r="DA1055" s="255"/>
      <c r="DB1055" s="255"/>
      <c r="DC1055" s="255"/>
      <c r="DD1055" s="255"/>
      <c r="DE1055" s="255"/>
      <c r="DF1055" s="255"/>
      <c r="DG1055" s="255"/>
      <c r="DH1055" s="255"/>
      <c r="DI1055" s="255"/>
      <c r="DJ1055" s="255"/>
      <c r="DK1055" s="255"/>
      <c r="DL1055" s="255"/>
      <c r="DM1055" s="255"/>
      <c r="DN1055" s="255"/>
      <c r="DO1055" s="255"/>
      <c r="DP1055" s="255"/>
      <c r="DQ1055" s="255"/>
      <c r="DR1055" s="255"/>
      <c r="DS1055" s="255"/>
      <c r="DT1055" s="255"/>
      <c r="DU1055" s="255"/>
      <c r="DV1055" s="255"/>
      <c r="DW1055" s="255"/>
      <c r="DX1055" s="255"/>
      <c r="DY1055" s="255"/>
      <c r="DZ1055" s="255"/>
      <c r="EA1055" s="255"/>
      <c r="EB1055" s="255"/>
      <c r="EC1055" s="255"/>
      <c r="ED1055" s="255"/>
      <c r="EE1055" s="255"/>
      <c r="EF1055" s="255"/>
      <c r="EG1055" s="255"/>
      <c r="EH1055" s="255"/>
      <c r="EI1055" s="255"/>
      <c r="EJ1055" s="255"/>
      <c r="EK1055" s="255"/>
      <c r="EL1055" s="255"/>
      <c r="EM1055" s="255"/>
      <c r="EN1055" s="255"/>
      <c r="EO1055" s="255"/>
      <c r="EP1055" s="255"/>
      <c r="EQ1055" s="255"/>
      <c r="ER1055" s="255"/>
      <c r="ES1055" s="255"/>
      <c r="ET1055" s="255"/>
      <c r="EU1055" s="255"/>
      <c r="EV1055" s="255"/>
      <c r="EW1055" s="255"/>
      <c r="EX1055" s="255"/>
      <c r="EY1055" s="255"/>
      <c r="EZ1055" s="255"/>
      <c r="FA1055" s="255"/>
      <c r="FB1055" s="255"/>
      <c r="FC1055" s="255"/>
      <c r="FD1055" s="255"/>
      <c r="FE1055" s="255"/>
      <c r="FF1055" s="255"/>
      <c r="FG1055" s="255"/>
      <c r="FH1055" s="241"/>
      <c r="FI1055" s="436"/>
      <c r="FJ1055" s="668"/>
      <c r="FK1055" s="668"/>
      <c r="FL1055" s="668"/>
      <c r="FM1055" s="668"/>
      <c r="FN1055" s="668"/>
      <c r="FO1055" s="668"/>
      <c r="FP1055" s="668"/>
      <c r="FQ1055" s="668"/>
      <c r="FR1055" s="668"/>
      <c r="FS1055" s="433"/>
      <c r="FT1055" s="433"/>
      <c r="FU1055" s="433"/>
      <c r="FV1055" s="433"/>
      <c r="FW1055" s="433"/>
      <c r="FX1055" s="433"/>
      <c r="FY1055" s="433"/>
      <c r="FZ1055" s="433"/>
      <c r="GA1055" s="433"/>
      <c r="GB1055" s="433"/>
      <c r="GC1055" s="433"/>
      <c r="GD1055" s="433"/>
      <c r="GE1055" s="433"/>
      <c r="GF1055" s="433"/>
      <c r="GG1055" s="255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436"/>
      <c r="HJ1055" s="65"/>
      <c r="HK1055" s="436"/>
      <c r="HL1055" s="37"/>
      <c r="HM1055" s="65"/>
      <c r="HN1055" s="436"/>
      <c r="HO1055" s="120"/>
      <c r="HP1055" s="3"/>
      <c r="HQ1055" s="436"/>
      <c r="HR1055" s="8"/>
      <c r="HS1055" s="31"/>
      <c r="HT1055" s="3"/>
      <c r="HU1055" s="3"/>
      <c r="HV1055" s="3"/>
      <c r="HX1055" s="432"/>
      <c r="HY1055" s="27"/>
      <c r="HZ1055" s="27"/>
      <c r="IA1055" s="27"/>
      <c r="IB1055" s="27"/>
      <c r="IC1055" s="27"/>
      <c r="ID1055" s="27"/>
      <c r="IE1055" s="27"/>
      <c r="IF1055" s="27"/>
      <c r="IG1055" s="432"/>
      <c r="IH1055" s="432"/>
      <c r="II1055" s="432"/>
      <c r="IJ1055" s="432"/>
      <c r="IK1055" s="432"/>
      <c r="IL1055" s="432"/>
      <c r="IM1055" s="432"/>
      <c r="IN1055" s="432"/>
      <c r="IO1055" s="432"/>
      <c r="IP1055" s="432"/>
      <c r="IQ1055" s="432"/>
      <c r="IR1055" s="432"/>
      <c r="IS1055" s="432"/>
      <c r="IT1055" s="432"/>
      <c r="IU1055" s="432"/>
      <c r="IV1055" s="432"/>
      <c r="IW1055" s="432"/>
      <c r="IX1055" s="432"/>
      <c r="IY1055" s="432"/>
      <c r="IZ1055" s="432"/>
      <c r="JA1055" s="432"/>
      <c r="JB1055" s="432"/>
      <c r="JC1055" s="432"/>
      <c r="JD1055" s="432"/>
      <c r="JE1055" s="432"/>
      <c r="JF1055" s="432"/>
      <c r="JG1055" s="432"/>
      <c r="JH1055" s="432"/>
      <c r="JI1055" s="432"/>
      <c r="JJ1055" s="432"/>
      <c r="JK1055" s="432"/>
      <c r="JL1055" s="432"/>
      <c r="JM1055" s="432"/>
      <c r="JN1055" s="432"/>
      <c r="JO1055" s="432"/>
      <c r="JP1055" s="432"/>
      <c r="JQ1055" s="432"/>
      <c r="JR1055" s="432"/>
      <c r="JS1055" s="432"/>
      <c r="JT1055" s="432"/>
      <c r="JU1055" s="432"/>
    </row>
    <row r="1056" spans="1:281" s="40" customFormat="1" ht="15" hidden="1" customHeight="1" x14ac:dyDescent="0.25">
      <c r="A1056" s="432"/>
      <c r="B1056" s="31"/>
      <c r="C1056" s="31"/>
      <c r="D1056" s="3"/>
      <c r="E1056" s="31"/>
      <c r="F1056" s="3"/>
      <c r="G1056" s="122"/>
      <c r="I1056" s="31"/>
      <c r="K1056" s="9"/>
      <c r="M1056" s="3"/>
      <c r="N1056" s="41"/>
      <c r="P1056" s="31"/>
      <c r="Q1056" s="27"/>
      <c r="R1056" s="31"/>
      <c r="T1056" s="21"/>
      <c r="U1056" s="21"/>
      <c r="V1056" s="83"/>
      <c r="W1056" s="83"/>
      <c r="X1056" s="21"/>
      <c r="Y1056" s="83"/>
      <c r="Z1056" s="83"/>
      <c r="AA1056" s="21"/>
      <c r="AB1056" s="83"/>
      <c r="AC1056" s="83"/>
      <c r="AD1056" s="21"/>
      <c r="AE1056" s="83"/>
      <c r="AF1056" s="83"/>
      <c r="AG1056" s="21"/>
      <c r="AH1056" s="83"/>
      <c r="AI1056" s="83"/>
      <c r="AJ1056" s="21"/>
      <c r="AK1056" s="83"/>
      <c r="AL1056" s="83"/>
      <c r="AM1056" s="21"/>
      <c r="AN1056" s="83"/>
      <c r="AO1056" s="83"/>
      <c r="AP1056" s="21"/>
      <c r="AQ1056" s="83"/>
      <c r="AR1056" s="83"/>
      <c r="AS1056" s="21"/>
      <c r="AT1056" s="3"/>
      <c r="AU1056" s="3"/>
      <c r="AV1056" s="31"/>
      <c r="AW1056" s="3"/>
      <c r="AX1056" s="129"/>
      <c r="AY1056" s="90"/>
      <c r="AZ1056" s="6"/>
      <c r="BA1056" s="10"/>
      <c r="BB1056" s="10"/>
      <c r="BC1056" s="6"/>
      <c r="BD1056" s="10"/>
      <c r="BE1056" s="10"/>
      <c r="BF1056" s="122"/>
      <c r="BG1056" s="10"/>
      <c r="BH1056" s="32"/>
      <c r="BI1056" s="129"/>
      <c r="BJ1056" s="10"/>
      <c r="BK1056" s="32"/>
      <c r="BL1056" s="129"/>
      <c r="BM1056" s="10"/>
      <c r="BN1056" s="32"/>
      <c r="BO1056" s="122"/>
      <c r="BP1056" s="133"/>
      <c r="BQ1056" s="12"/>
      <c r="BR1056" s="3"/>
      <c r="BS1056" s="3"/>
      <c r="BU1056" s="122"/>
      <c r="BV1056" s="3"/>
      <c r="BW1056" s="31"/>
      <c r="BX1056" s="122"/>
      <c r="BY1056" s="3"/>
      <c r="CA1056" s="122"/>
      <c r="CB1056" s="3"/>
      <c r="CD1056" s="122"/>
      <c r="CF1056" s="32"/>
      <c r="CH1056" s="255"/>
      <c r="CI1056" s="32"/>
      <c r="CK1056" s="434"/>
      <c r="CM1056" s="122"/>
      <c r="CN1056" s="255"/>
      <c r="CO1056" s="255"/>
      <c r="CP1056" s="255"/>
      <c r="CQ1056" s="739"/>
      <c r="CR1056" s="255"/>
      <c r="CS1056" s="434"/>
      <c r="CT1056" s="255"/>
      <c r="CU1056" s="255"/>
      <c r="CV1056" s="255"/>
      <c r="CW1056" s="10"/>
      <c r="CX1056" s="255"/>
      <c r="CY1056" s="255"/>
      <c r="CZ1056" s="255"/>
      <c r="DA1056" s="255"/>
      <c r="DB1056" s="255"/>
      <c r="DC1056" s="255"/>
      <c r="DD1056" s="255"/>
      <c r="DE1056" s="255"/>
      <c r="DF1056" s="255"/>
      <c r="DG1056" s="255"/>
      <c r="DH1056" s="255"/>
      <c r="DI1056" s="255"/>
      <c r="DJ1056" s="255"/>
      <c r="DK1056" s="255"/>
      <c r="DL1056" s="255"/>
      <c r="DM1056" s="255"/>
      <c r="DN1056" s="255"/>
      <c r="DO1056" s="255"/>
      <c r="DP1056" s="255"/>
      <c r="DQ1056" s="255"/>
      <c r="DR1056" s="255"/>
      <c r="DS1056" s="255"/>
      <c r="DT1056" s="255"/>
      <c r="DU1056" s="255"/>
      <c r="DV1056" s="255"/>
      <c r="DW1056" s="255"/>
      <c r="DX1056" s="255"/>
      <c r="DY1056" s="255"/>
      <c r="DZ1056" s="255"/>
      <c r="EA1056" s="255"/>
      <c r="EB1056" s="255"/>
      <c r="EC1056" s="255"/>
      <c r="ED1056" s="255"/>
      <c r="EE1056" s="255"/>
      <c r="EF1056" s="255"/>
      <c r="EG1056" s="255"/>
      <c r="EH1056" s="255"/>
      <c r="EI1056" s="255"/>
      <c r="EJ1056" s="255"/>
      <c r="EK1056" s="255"/>
      <c r="EL1056" s="255"/>
      <c r="EM1056" s="255"/>
      <c r="EN1056" s="255"/>
      <c r="EO1056" s="255"/>
      <c r="EP1056" s="255"/>
      <c r="EQ1056" s="255"/>
      <c r="ER1056" s="255"/>
      <c r="ES1056" s="255"/>
      <c r="ET1056" s="255"/>
      <c r="EU1056" s="255"/>
      <c r="EV1056" s="255"/>
      <c r="EW1056" s="255"/>
      <c r="EX1056" s="255"/>
      <c r="EY1056" s="255"/>
      <c r="EZ1056" s="255"/>
      <c r="FA1056" s="255"/>
      <c r="FB1056" s="255"/>
      <c r="FC1056" s="255"/>
      <c r="FD1056" s="255"/>
      <c r="FE1056" s="255"/>
      <c r="FF1056" s="255"/>
      <c r="FG1056" s="255"/>
      <c r="FH1056" s="241"/>
      <c r="FI1056" s="436"/>
      <c r="FJ1056" s="668"/>
      <c r="FK1056" s="668"/>
      <c r="FL1056" s="668"/>
      <c r="FM1056" s="668"/>
      <c r="FN1056" s="668"/>
      <c r="FO1056" s="668"/>
      <c r="FP1056" s="668"/>
      <c r="FQ1056" s="668"/>
      <c r="FR1056" s="668"/>
      <c r="FS1056" s="433"/>
      <c r="FT1056" s="433"/>
      <c r="FU1056" s="433"/>
      <c r="FV1056" s="433"/>
      <c r="FW1056" s="433"/>
      <c r="FX1056" s="433"/>
      <c r="FY1056" s="433"/>
      <c r="FZ1056" s="433"/>
      <c r="GA1056" s="433"/>
      <c r="GB1056" s="433"/>
      <c r="GC1056" s="433"/>
      <c r="GD1056" s="433"/>
      <c r="GE1056" s="433"/>
      <c r="GF1056" s="433"/>
      <c r="GG1056" s="25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436"/>
      <c r="HJ1056" s="65"/>
      <c r="HK1056" s="436"/>
      <c r="HL1056" s="37"/>
      <c r="HM1056" s="65"/>
      <c r="HN1056" s="436"/>
      <c r="HO1056" s="120"/>
      <c r="HP1056" s="3"/>
      <c r="HQ1056" s="436"/>
      <c r="HR1056" s="8"/>
      <c r="HS1056" s="31"/>
      <c r="HT1056" s="3"/>
      <c r="HU1056" s="3"/>
      <c r="HV1056" s="3"/>
      <c r="HX1056" s="432"/>
      <c r="HY1056" s="27"/>
      <c r="HZ1056" s="27"/>
      <c r="IA1056" s="27"/>
      <c r="IB1056" s="27"/>
      <c r="IC1056" s="27"/>
      <c r="ID1056" s="27"/>
      <c r="IE1056" s="27"/>
      <c r="IF1056" s="27"/>
      <c r="IG1056" s="432"/>
      <c r="IH1056" s="432"/>
      <c r="II1056" s="432"/>
      <c r="IJ1056" s="432"/>
      <c r="IK1056" s="432"/>
      <c r="IL1056" s="432"/>
      <c r="IM1056" s="432"/>
      <c r="IN1056" s="432"/>
      <c r="IO1056" s="432"/>
      <c r="IP1056" s="432"/>
      <c r="IQ1056" s="432"/>
      <c r="IR1056" s="432"/>
      <c r="IS1056" s="432"/>
      <c r="IT1056" s="432"/>
      <c r="IU1056" s="432"/>
      <c r="IV1056" s="432"/>
      <c r="IW1056" s="432"/>
      <c r="IX1056" s="432"/>
      <c r="IY1056" s="432"/>
      <c r="IZ1056" s="432"/>
      <c r="JA1056" s="432"/>
      <c r="JB1056" s="432"/>
      <c r="JC1056" s="432"/>
      <c r="JD1056" s="432"/>
      <c r="JE1056" s="432"/>
      <c r="JF1056" s="432"/>
      <c r="JG1056" s="432"/>
      <c r="JH1056" s="432"/>
      <c r="JI1056" s="432"/>
      <c r="JJ1056" s="432"/>
      <c r="JK1056" s="432"/>
      <c r="JL1056" s="432"/>
      <c r="JM1056" s="432"/>
      <c r="JN1056" s="432"/>
      <c r="JO1056" s="432"/>
      <c r="JP1056" s="432"/>
      <c r="JQ1056" s="432"/>
      <c r="JR1056" s="432"/>
      <c r="JS1056" s="432"/>
      <c r="JT1056" s="432"/>
      <c r="JU1056" s="432"/>
    </row>
    <row r="1057" spans="1:281" s="40" customFormat="1" ht="15" hidden="1" customHeight="1" x14ac:dyDescent="0.25">
      <c r="A1057" s="432"/>
      <c r="B1057" s="31"/>
      <c r="C1057" s="31"/>
      <c r="D1057" s="3"/>
      <c r="E1057" s="31"/>
      <c r="F1057" s="3"/>
      <c r="G1057" s="122"/>
      <c r="I1057" s="31"/>
      <c r="K1057" s="9"/>
      <c r="M1057" s="3"/>
      <c r="N1057" s="41"/>
      <c r="P1057" s="31"/>
      <c r="Q1057" s="27"/>
      <c r="R1057" s="31"/>
      <c r="T1057" s="21"/>
      <c r="U1057" s="21"/>
      <c r="V1057" s="83"/>
      <c r="W1057" s="83"/>
      <c r="X1057" s="21"/>
      <c r="Y1057" s="83"/>
      <c r="Z1057" s="83"/>
      <c r="AA1057" s="21"/>
      <c r="AB1057" s="83"/>
      <c r="AC1057" s="83"/>
      <c r="AD1057" s="21"/>
      <c r="AE1057" s="83"/>
      <c r="AF1057" s="83"/>
      <c r="AG1057" s="21"/>
      <c r="AH1057" s="83"/>
      <c r="AI1057" s="83"/>
      <c r="AJ1057" s="21"/>
      <c r="AK1057" s="83"/>
      <c r="AL1057" s="83"/>
      <c r="AM1057" s="21"/>
      <c r="AN1057" s="83"/>
      <c r="AO1057" s="83"/>
      <c r="AP1057" s="21"/>
      <c r="AQ1057" s="83"/>
      <c r="AR1057" s="83"/>
      <c r="AS1057" s="21"/>
      <c r="AT1057" s="3"/>
      <c r="AU1057" s="3"/>
      <c r="AV1057" s="31"/>
      <c r="AW1057" s="3"/>
      <c r="AX1057" s="129"/>
      <c r="AY1057" s="90"/>
      <c r="AZ1057" s="6"/>
      <c r="BA1057" s="10"/>
      <c r="BB1057" s="10"/>
      <c r="BC1057" s="6"/>
      <c r="BD1057" s="10"/>
      <c r="BE1057" s="10"/>
      <c r="BF1057" s="122"/>
      <c r="BG1057" s="10"/>
      <c r="BH1057" s="32"/>
      <c r="BI1057" s="129"/>
      <c r="BJ1057" s="10"/>
      <c r="BK1057" s="32"/>
      <c r="BL1057" s="129"/>
      <c r="BM1057" s="10"/>
      <c r="BN1057" s="32"/>
      <c r="BO1057" s="122"/>
      <c r="BP1057" s="133"/>
      <c r="BQ1057" s="12"/>
      <c r="BR1057" s="3"/>
      <c r="BS1057" s="3"/>
      <c r="BU1057" s="122"/>
      <c r="BV1057" s="3"/>
      <c r="BW1057" s="31"/>
      <c r="BX1057" s="122"/>
      <c r="BY1057" s="3"/>
      <c r="CA1057" s="122"/>
      <c r="CB1057" s="3"/>
      <c r="CD1057" s="122"/>
      <c r="CF1057" s="32"/>
      <c r="CH1057" s="255"/>
      <c r="CI1057" s="32"/>
      <c r="CK1057" s="434"/>
      <c r="CM1057" s="122"/>
      <c r="CN1057" s="255"/>
      <c r="CO1057" s="255"/>
      <c r="CP1057" s="255"/>
      <c r="CQ1057" s="739"/>
      <c r="CR1057" s="255"/>
      <c r="CS1057" s="434"/>
      <c r="CT1057" s="255"/>
      <c r="CU1057" s="255"/>
      <c r="CV1057" s="255"/>
      <c r="CW1057" s="10"/>
      <c r="CX1057" s="255"/>
      <c r="CY1057" s="255"/>
      <c r="CZ1057" s="255"/>
      <c r="DA1057" s="255"/>
      <c r="DB1057" s="255"/>
      <c r="DC1057" s="255"/>
      <c r="DD1057" s="255"/>
      <c r="DE1057" s="255"/>
      <c r="DF1057" s="255"/>
      <c r="DG1057" s="255"/>
      <c r="DH1057" s="255"/>
      <c r="DI1057" s="255"/>
      <c r="DJ1057" s="255"/>
      <c r="DK1057" s="255"/>
      <c r="DL1057" s="255"/>
      <c r="DM1057" s="255"/>
      <c r="DN1057" s="255"/>
      <c r="DO1057" s="255"/>
      <c r="DP1057" s="255"/>
      <c r="DQ1057" s="255"/>
      <c r="DR1057" s="255"/>
      <c r="DS1057" s="255"/>
      <c r="DT1057" s="255"/>
      <c r="DU1057" s="255"/>
      <c r="DV1057" s="255"/>
      <c r="DW1057" s="255"/>
      <c r="DX1057" s="255"/>
      <c r="DY1057" s="255"/>
      <c r="DZ1057" s="255"/>
      <c r="EA1057" s="255"/>
      <c r="EB1057" s="255"/>
      <c r="EC1057" s="255"/>
      <c r="ED1057" s="255"/>
      <c r="EE1057" s="255"/>
      <c r="EF1057" s="255"/>
      <c r="EG1057" s="255"/>
      <c r="EH1057" s="255"/>
      <c r="EI1057" s="255"/>
      <c r="EJ1057" s="255"/>
      <c r="EK1057" s="255"/>
      <c r="EL1057" s="255"/>
      <c r="EM1057" s="255"/>
      <c r="EN1057" s="255"/>
      <c r="EO1057" s="255"/>
      <c r="EP1057" s="255"/>
      <c r="EQ1057" s="255"/>
      <c r="ER1057" s="255"/>
      <c r="ES1057" s="255"/>
      <c r="ET1057" s="255"/>
      <c r="EU1057" s="255"/>
      <c r="EV1057" s="255"/>
      <c r="EW1057" s="255"/>
      <c r="EX1057" s="255"/>
      <c r="EY1057" s="255"/>
      <c r="EZ1057" s="255"/>
      <c r="FA1057" s="255"/>
      <c r="FB1057" s="255"/>
      <c r="FC1057" s="255"/>
      <c r="FD1057" s="255"/>
      <c r="FE1057" s="255"/>
      <c r="FF1057" s="255"/>
      <c r="FG1057" s="255"/>
      <c r="FH1057" s="241"/>
      <c r="FI1057" s="436"/>
      <c r="FJ1057" s="668"/>
      <c r="FK1057" s="668"/>
      <c r="FL1057" s="668"/>
      <c r="FM1057" s="668"/>
      <c r="FN1057" s="668"/>
      <c r="FO1057" s="668"/>
      <c r="FP1057" s="668"/>
      <c r="FQ1057" s="668"/>
      <c r="FR1057" s="668"/>
      <c r="FS1057" s="433"/>
      <c r="FT1057" s="433"/>
      <c r="FU1057" s="433"/>
      <c r="FV1057" s="433"/>
      <c r="FW1057" s="433"/>
      <c r="FX1057" s="433"/>
      <c r="FY1057" s="433"/>
      <c r="FZ1057" s="433"/>
      <c r="GA1057" s="433"/>
      <c r="GB1057" s="433"/>
      <c r="GC1057" s="433"/>
      <c r="GD1057" s="433"/>
      <c r="GE1057" s="433"/>
      <c r="GF1057" s="433"/>
      <c r="GG1057" s="255"/>
      <c r="GH1057" s="65"/>
      <c r="GI1057" s="65"/>
      <c r="GJ1057" s="65"/>
      <c r="GK1057" s="65"/>
      <c r="GL1057" s="65"/>
      <c r="GM1057" s="65"/>
      <c r="GN1057" s="65"/>
      <c r="GO1057" s="65"/>
      <c r="GP1057" s="65"/>
      <c r="GQ1057" s="65"/>
      <c r="GR1057" s="65"/>
      <c r="GS1057" s="65"/>
      <c r="GT1057" s="65"/>
      <c r="GU1057" s="65"/>
      <c r="GV1057" s="65"/>
      <c r="GW1057" s="65"/>
      <c r="GX1057" s="65"/>
      <c r="GY1057" s="65"/>
      <c r="GZ1057" s="65"/>
      <c r="HA1057" s="65"/>
      <c r="HB1057" s="65"/>
      <c r="HC1057" s="65"/>
      <c r="HD1057" s="65"/>
      <c r="HE1057" s="65"/>
      <c r="HF1057" s="65"/>
      <c r="HG1057" s="65"/>
      <c r="HH1057" s="65"/>
      <c r="HI1057" s="436"/>
      <c r="HJ1057" s="65"/>
      <c r="HK1057" s="436"/>
      <c r="HL1057" s="37"/>
      <c r="HM1057" s="65"/>
      <c r="HN1057" s="436"/>
      <c r="HO1057" s="120"/>
      <c r="HP1057" s="3"/>
      <c r="HQ1057" s="436"/>
      <c r="HR1057" s="8"/>
      <c r="HS1057" s="31"/>
      <c r="HT1057" s="3"/>
      <c r="HU1057" s="3"/>
      <c r="HV1057" s="3"/>
      <c r="HX1057" s="432"/>
      <c r="HY1057" s="27"/>
      <c r="HZ1057" s="27"/>
      <c r="IA1057" s="27"/>
      <c r="IB1057" s="27"/>
      <c r="IC1057" s="27"/>
      <c r="ID1057" s="27"/>
      <c r="IE1057" s="27"/>
      <c r="IF1057" s="27"/>
      <c r="IG1057" s="432"/>
      <c r="IH1057" s="432"/>
      <c r="II1057" s="432"/>
      <c r="IJ1057" s="432"/>
      <c r="IK1057" s="432"/>
      <c r="IL1057" s="432"/>
      <c r="IM1057" s="432"/>
      <c r="IN1057" s="432"/>
      <c r="IO1057" s="432"/>
      <c r="IP1057" s="432"/>
      <c r="IQ1057" s="432"/>
      <c r="IR1057" s="432"/>
      <c r="IS1057" s="432"/>
      <c r="IT1057" s="432"/>
      <c r="IU1057" s="432"/>
      <c r="IV1057" s="432"/>
      <c r="IW1057" s="432"/>
      <c r="IX1057" s="432"/>
      <c r="IY1057" s="432"/>
      <c r="IZ1057" s="432"/>
      <c r="JA1057" s="432"/>
      <c r="JB1057" s="432"/>
      <c r="JC1057" s="432"/>
      <c r="JD1057" s="432"/>
      <c r="JE1057" s="432"/>
      <c r="JF1057" s="432"/>
      <c r="JG1057" s="432"/>
      <c r="JH1057" s="432"/>
      <c r="JI1057" s="432"/>
      <c r="JJ1057" s="432"/>
      <c r="JK1057" s="432"/>
      <c r="JL1057" s="432"/>
      <c r="JM1057" s="432"/>
      <c r="JN1057" s="432"/>
      <c r="JO1057" s="432"/>
      <c r="JP1057" s="432"/>
      <c r="JQ1057" s="432"/>
      <c r="JR1057" s="432"/>
      <c r="JS1057" s="432"/>
      <c r="JT1057" s="432"/>
      <c r="JU1057" s="432"/>
    </row>
    <row r="1058" spans="1:281" s="40" customFormat="1" ht="15" hidden="1" customHeight="1" x14ac:dyDescent="0.25">
      <c r="A1058" s="432"/>
      <c r="B1058" s="31"/>
      <c r="C1058" s="31"/>
      <c r="D1058" s="3"/>
      <c r="E1058" s="31"/>
      <c r="F1058" s="3"/>
      <c r="G1058" s="122"/>
      <c r="I1058" s="31"/>
      <c r="K1058" s="9"/>
      <c r="M1058" s="3"/>
      <c r="N1058" s="41"/>
      <c r="P1058" s="31"/>
      <c r="Q1058" s="27"/>
      <c r="R1058" s="31"/>
      <c r="T1058" s="21"/>
      <c r="U1058" s="21"/>
      <c r="V1058" s="83"/>
      <c r="W1058" s="83"/>
      <c r="X1058" s="21"/>
      <c r="Y1058" s="83"/>
      <c r="Z1058" s="83"/>
      <c r="AA1058" s="21"/>
      <c r="AB1058" s="83"/>
      <c r="AC1058" s="83"/>
      <c r="AD1058" s="21"/>
      <c r="AE1058" s="83"/>
      <c r="AF1058" s="83"/>
      <c r="AG1058" s="21"/>
      <c r="AH1058" s="83"/>
      <c r="AI1058" s="83"/>
      <c r="AJ1058" s="21"/>
      <c r="AK1058" s="83"/>
      <c r="AL1058" s="83"/>
      <c r="AM1058" s="21"/>
      <c r="AN1058" s="83"/>
      <c r="AO1058" s="83"/>
      <c r="AP1058" s="21"/>
      <c r="AQ1058" s="83"/>
      <c r="AR1058" s="83"/>
      <c r="AS1058" s="21"/>
      <c r="AT1058" s="3"/>
      <c r="AU1058" s="3"/>
      <c r="AV1058" s="31"/>
      <c r="AW1058" s="3"/>
      <c r="AX1058" s="129"/>
      <c r="AY1058" s="90"/>
      <c r="AZ1058" s="6"/>
      <c r="BA1058" s="10"/>
      <c r="BB1058" s="10"/>
      <c r="BC1058" s="6"/>
      <c r="BD1058" s="10"/>
      <c r="BE1058" s="10"/>
      <c r="BF1058" s="122"/>
      <c r="BG1058" s="10"/>
      <c r="BH1058" s="32"/>
      <c r="BI1058" s="129"/>
      <c r="BJ1058" s="10"/>
      <c r="BK1058" s="32"/>
      <c r="BL1058" s="129"/>
      <c r="BM1058" s="10"/>
      <c r="BN1058" s="32"/>
      <c r="BO1058" s="122"/>
      <c r="BP1058" s="133"/>
      <c r="BQ1058" s="12"/>
      <c r="BR1058" s="3"/>
      <c r="BS1058" s="3"/>
      <c r="BU1058" s="122"/>
      <c r="BV1058" s="3"/>
      <c r="BW1058" s="31"/>
      <c r="BX1058" s="122"/>
      <c r="BY1058" s="3"/>
      <c r="CA1058" s="122"/>
      <c r="CB1058" s="3"/>
      <c r="CD1058" s="122"/>
      <c r="CF1058" s="32"/>
      <c r="CH1058" s="255"/>
      <c r="CI1058" s="32"/>
      <c r="CK1058" s="434"/>
      <c r="CM1058" s="122"/>
      <c r="CN1058" s="255"/>
      <c r="CO1058" s="255"/>
      <c r="CP1058" s="255"/>
      <c r="CQ1058" s="739"/>
      <c r="CR1058" s="255"/>
      <c r="CS1058" s="434"/>
      <c r="CT1058" s="255"/>
      <c r="CU1058" s="255"/>
      <c r="CV1058" s="255"/>
      <c r="CW1058" s="10"/>
      <c r="CX1058" s="255"/>
      <c r="CY1058" s="255"/>
      <c r="CZ1058" s="255"/>
      <c r="DA1058" s="255"/>
      <c r="DB1058" s="255"/>
      <c r="DC1058" s="255"/>
      <c r="DD1058" s="255"/>
      <c r="DE1058" s="255"/>
      <c r="DF1058" s="255"/>
      <c r="DG1058" s="255"/>
      <c r="DH1058" s="255"/>
      <c r="DI1058" s="255"/>
      <c r="DJ1058" s="255"/>
      <c r="DK1058" s="255"/>
      <c r="DL1058" s="255"/>
      <c r="DM1058" s="255"/>
      <c r="DN1058" s="255"/>
      <c r="DO1058" s="255"/>
      <c r="DP1058" s="255"/>
      <c r="DQ1058" s="255"/>
      <c r="DR1058" s="255"/>
      <c r="DS1058" s="255"/>
      <c r="DT1058" s="255"/>
      <c r="DU1058" s="255"/>
      <c r="DV1058" s="255"/>
      <c r="DW1058" s="255"/>
      <c r="DX1058" s="255"/>
      <c r="DY1058" s="255"/>
      <c r="DZ1058" s="255"/>
      <c r="EA1058" s="255"/>
      <c r="EB1058" s="255"/>
      <c r="EC1058" s="255"/>
      <c r="ED1058" s="255"/>
      <c r="EE1058" s="255"/>
      <c r="EF1058" s="255"/>
      <c r="EG1058" s="255"/>
      <c r="EH1058" s="255"/>
      <c r="EI1058" s="255"/>
      <c r="EJ1058" s="255"/>
      <c r="EK1058" s="255"/>
      <c r="EL1058" s="255"/>
      <c r="EM1058" s="255"/>
      <c r="EN1058" s="255"/>
      <c r="EO1058" s="255"/>
      <c r="EP1058" s="255"/>
      <c r="EQ1058" s="255"/>
      <c r="ER1058" s="255"/>
      <c r="ES1058" s="255"/>
      <c r="ET1058" s="255"/>
      <c r="EU1058" s="255"/>
      <c r="EV1058" s="255"/>
      <c r="EW1058" s="255"/>
      <c r="EX1058" s="255"/>
      <c r="EY1058" s="255"/>
      <c r="EZ1058" s="255"/>
      <c r="FA1058" s="255"/>
      <c r="FB1058" s="255"/>
      <c r="FC1058" s="255"/>
      <c r="FD1058" s="255"/>
      <c r="FE1058" s="255"/>
      <c r="FF1058" s="255"/>
      <c r="FG1058" s="255"/>
      <c r="FH1058" s="241"/>
      <c r="FI1058" s="436"/>
      <c r="FJ1058" s="668"/>
      <c r="FK1058" s="668"/>
      <c r="FL1058" s="668"/>
      <c r="FM1058" s="668"/>
      <c r="FN1058" s="668"/>
      <c r="FO1058" s="668"/>
      <c r="FP1058" s="668"/>
      <c r="FQ1058" s="668"/>
      <c r="FR1058" s="668"/>
      <c r="FS1058" s="433"/>
      <c r="FT1058" s="433"/>
      <c r="FU1058" s="433"/>
      <c r="FV1058" s="433"/>
      <c r="FW1058" s="433"/>
      <c r="FX1058" s="433"/>
      <c r="FY1058" s="433"/>
      <c r="FZ1058" s="433"/>
      <c r="GA1058" s="433"/>
      <c r="GB1058" s="433"/>
      <c r="GC1058" s="433"/>
      <c r="GD1058" s="433"/>
      <c r="GE1058" s="433"/>
      <c r="GF1058" s="433"/>
      <c r="GG1058" s="255"/>
      <c r="GH1058" s="65"/>
      <c r="GI1058" s="65"/>
      <c r="GJ1058" s="65"/>
      <c r="GK1058" s="65"/>
      <c r="GL1058" s="65"/>
      <c r="GM1058" s="65"/>
      <c r="GN1058" s="65"/>
      <c r="GO1058" s="65"/>
      <c r="GP1058" s="65"/>
      <c r="GQ1058" s="65"/>
      <c r="GR1058" s="65"/>
      <c r="GS1058" s="65"/>
      <c r="GT1058" s="65"/>
      <c r="GU1058" s="65"/>
      <c r="GV1058" s="65"/>
      <c r="GW1058" s="65"/>
      <c r="GX1058" s="65"/>
      <c r="GY1058" s="65"/>
      <c r="GZ1058" s="65"/>
      <c r="HA1058" s="65"/>
      <c r="HB1058" s="65"/>
      <c r="HC1058" s="65"/>
      <c r="HD1058" s="65"/>
      <c r="HE1058" s="65"/>
      <c r="HF1058" s="65"/>
      <c r="HG1058" s="65"/>
      <c r="HH1058" s="65"/>
      <c r="HI1058" s="436"/>
      <c r="HJ1058" s="65"/>
      <c r="HK1058" s="436"/>
      <c r="HL1058" s="37"/>
      <c r="HM1058" s="65"/>
      <c r="HN1058" s="436"/>
      <c r="HO1058" s="120"/>
      <c r="HP1058" s="3"/>
      <c r="HQ1058" s="436"/>
      <c r="HR1058" s="8"/>
      <c r="HS1058" s="31"/>
      <c r="HT1058" s="3"/>
      <c r="HU1058" s="3"/>
      <c r="HV1058" s="3"/>
      <c r="HX1058" s="432"/>
      <c r="HY1058" s="27"/>
      <c r="HZ1058" s="27"/>
      <c r="IA1058" s="27"/>
      <c r="IB1058" s="27"/>
      <c r="IC1058" s="27"/>
      <c r="ID1058" s="27"/>
      <c r="IE1058" s="27"/>
      <c r="IF1058" s="27"/>
      <c r="IG1058" s="432"/>
      <c r="IH1058" s="432"/>
      <c r="II1058" s="432"/>
      <c r="IJ1058" s="432"/>
      <c r="IK1058" s="432"/>
      <c r="IL1058" s="432"/>
      <c r="IM1058" s="432"/>
      <c r="IN1058" s="432"/>
      <c r="IO1058" s="432"/>
      <c r="IP1058" s="432"/>
      <c r="IQ1058" s="432"/>
      <c r="IR1058" s="432"/>
      <c r="IS1058" s="432"/>
      <c r="IT1058" s="432"/>
      <c r="IU1058" s="432"/>
      <c r="IV1058" s="432"/>
      <c r="IW1058" s="432"/>
      <c r="IX1058" s="432"/>
      <c r="IY1058" s="432"/>
      <c r="IZ1058" s="432"/>
      <c r="JA1058" s="432"/>
      <c r="JB1058" s="432"/>
      <c r="JC1058" s="432"/>
      <c r="JD1058" s="432"/>
      <c r="JE1058" s="432"/>
      <c r="JF1058" s="432"/>
      <c r="JG1058" s="432"/>
      <c r="JH1058" s="432"/>
      <c r="JI1058" s="432"/>
      <c r="JJ1058" s="432"/>
      <c r="JK1058" s="432"/>
      <c r="JL1058" s="432"/>
      <c r="JM1058" s="432"/>
      <c r="JN1058" s="432"/>
      <c r="JO1058" s="432"/>
      <c r="JP1058" s="432"/>
      <c r="JQ1058" s="432"/>
      <c r="JR1058" s="432"/>
      <c r="JS1058" s="432"/>
      <c r="JT1058" s="432"/>
      <c r="JU1058" s="432"/>
    </row>
    <row r="1059" spans="1:281" s="40" customFormat="1" ht="15" hidden="1" customHeight="1" x14ac:dyDescent="0.25">
      <c r="A1059" s="432"/>
      <c r="B1059" s="31"/>
      <c r="C1059" s="31"/>
      <c r="D1059" s="3"/>
      <c r="E1059" s="31"/>
      <c r="F1059" s="3"/>
      <c r="G1059" s="122"/>
      <c r="I1059" s="31"/>
      <c r="K1059" s="9"/>
      <c r="M1059" s="3"/>
      <c r="N1059" s="41"/>
      <c r="P1059" s="31"/>
      <c r="Q1059" s="27"/>
      <c r="R1059" s="31"/>
      <c r="T1059" s="21"/>
      <c r="U1059" s="21"/>
      <c r="V1059" s="83"/>
      <c r="W1059" s="83"/>
      <c r="X1059" s="21"/>
      <c r="Y1059" s="83"/>
      <c r="Z1059" s="83"/>
      <c r="AA1059" s="21"/>
      <c r="AB1059" s="83"/>
      <c r="AC1059" s="83"/>
      <c r="AD1059" s="21"/>
      <c r="AE1059" s="83"/>
      <c r="AF1059" s="83"/>
      <c r="AG1059" s="21"/>
      <c r="AH1059" s="83"/>
      <c r="AI1059" s="83"/>
      <c r="AJ1059" s="21"/>
      <c r="AK1059" s="83"/>
      <c r="AL1059" s="83"/>
      <c r="AM1059" s="21"/>
      <c r="AN1059" s="83"/>
      <c r="AO1059" s="83"/>
      <c r="AP1059" s="21"/>
      <c r="AQ1059" s="83"/>
      <c r="AR1059" s="83"/>
      <c r="AS1059" s="21"/>
      <c r="AT1059" s="3"/>
      <c r="AU1059" s="3"/>
      <c r="AV1059" s="31"/>
      <c r="AW1059" s="3"/>
      <c r="AX1059" s="129"/>
      <c r="AY1059" s="90"/>
      <c r="AZ1059" s="6"/>
      <c r="BA1059" s="10"/>
      <c r="BB1059" s="10"/>
      <c r="BC1059" s="6"/>
      <c r="BD1059" s="10"/>
      <c r="BE1059" s="10"/>
      <c r="BF1059" s="122"/>
      <c r="BG1059" s="10"/>
      <c r="BH1059" s="32"/>
      <c r="BI1059" s="129"/>
      <c r="BJ1059" s="10"/>
      <c r="BK1059" s="32"/>
      <c r="BL1059" s="129"/>
      <c r="BM1059" s="10"/>
      <c r="BN1059" s="32"/>
      <c r="BO1059" s="122"/>
      <c r="BP1059" s="133"/>
      <c r="BQ1059" s="12"/>
      <c r="BR1059" s="3"/>
      <c r="BS1059" s="3"/>
      <c r="BU1059" s="122"/>
      <c r="BV1059" s="3"/>
      <c r="BW1059" s="31"/>
      <c r="BX1059" s="122"/>
      <c r="BY1059" s="3"/>
      <c r="CA1059" s="122"/>
      <c r="CB1059" s="3"/>
      <c r="CD1059" s="122"/>
      <c r="CF1059" s="32"/>
      <c r="CH1059" s="255"/>
      <c r="CI1059" s="32"/>
      <c r="CK1059" s="434"/>
      <c r="CM1059" s="122"/>
      <c r="CN1059" s="255"/>
      <c r="CO1059" s="255"/>
      <c r="CP1059" s="255"/>
      <c r="CQ1059" s="739"/>
      <c r="CR1059" s="255"/>
      <c r="CS1059" s="434"/>
      <c r="CT1059" s="255"/>
      <c r="CU1059" s="255"/>
      <c r="CV1059" s="255"/>
      <c r="CW1059" s="10"/>
      <c r="CX1059" s="255"/>
      <c r="CY1059" s="255"/>
      <c r="CZ1059" s="255"/>
      <c r="DA1059" s="255"/>
      <c r="DB1059" s="255"/>
      <c r="DC1059" s="255"/>
      <c r="DD1059" s="255"/>
      <c r="DE1059" s="255"/>
      <c r="DF1059" s="255"/>
      <c r="DG1059" s="255"/>
      <c r="DH1059" s="255"/>
      <c r="DI1059" s="255"/>
      <c r="DJ1059" s="255"/>
      <c r="DK1059" s="255"/>
      <c r="DL1059" s="255"/>
      <c r="DM1059" s="255"/>
      <c r="DN1059" s="255"/>
      <c r="DO1059" s="255"/>
      <c r="DP1059" s="255"/>
      <c r="DQ1059" s="255"/>
      <c r="DR1059" s="255"/>
      <c r="DS1059" s="255"/>
      <c r="DT1059" s="255"/>
      <c r="DU1059" s="255"/>
      <c r="DV1059" s="255"/>
      <c r="DW1059" s="255"/>
      <c r="DX1059" s="255"/>
      <c r="DY1059" s="255"/>
      <c r="DZ1059" s="255"/>
      <c r="EA1059" s="255"/>
      <c r="EB1059" s="255"/>
      <c r="EC1059" s="255"/>
      <c r="ED1059" s="255"/>
      <c r="EE1059" s="255"/>
      <c r="EF1059" s="255"/>
      <c r="EG1059" s="255"/>
      <c r="EH1059" s="255"/>
      <c r="EI1059" s="255"/>
      <c r="EJ1059" s="255"/>
      <c r="EK1059" s="255"/>
      <c r="EL1059" s="255"/>
      <c r="EM1059" s="255"/>
      <c r="EN1059" s="255"/>
      <c r="EO1059" s="255"/>
      <c r="EP1059" s="255"/>
      <c r="EQ1059" s="255"/>
      <c r="ER1059" s="255"/>
      <c r="ES1059" s="255"/>
      <c r="ET1059" s="255"/>
      <c r="EU1059" s="255"/>
      <c r="EV1059" s="255"/>
      <c r="EW1059" s="255"/>
      <c r="EX1059" s="255"/>
      <c r="EY1059" s="255"/>
      <c r="EZ1059" s="255"/>
      <c r="FA1059" s="255"/>
      <c r="FB1059" s="255"/>
      <c r="FC1059" s="255"/>
      <c r="FD1059" s="255"/>
      <c r="FE1059" s="255"/>
      <c r="FF1059" s="255"/>
      <c r="FG1059" s="255"/>
      <c r="FH1059" s="241"/>
      <c r="FI1059" s="436"/>
      <c r="FJ1059" s="668"/>
      <c r="FK1059" s="668"/>
      <c r="FL1059" s="668"/>
      <c r="FM1059" s="668"/>
      <c r="FN1059" s="668"/>
      <c r="FO1059" s="668"/>
      <c r="FP1059" s="668"/>
      <c r="FQ1059" s="668"/>
      <c r="FR1059" s="668"/>
      <c r="FS1059" s="433"/>
      <c r="FT1059" s="433"/>
      <c r="FU1059" s="433"/>
      <c r="FV1059" s="433"/>
      <c r="FW1059" s="433"/>
      <c r="FX1059" s="433"/>
      <c r="FY1059" s="433"/>
      <c r="FZ1059" s="433"/>
      <c r="GA1059" s="433"/>
      <c r="GB1059" s="433"/>
      <c r="GC1059" s="433"/>
      <c r="GD1059" s="433"/>
      <c r="GE1059" s="433"/>
      <c r="GF1059" s="433"/>
      <c r="GG1059" s="255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436"/>
      <c r="HJ1059" s="65"/>
      <c r="HK1059" s="436"/>
      <c r="HL1059" s="37"/>
      <c r="HM1059" s="65"/>
      <c r="HN1059" s="436"/>
      <c r="HO1059" s="120"/>
      <c r="HP1059" s="3"/>
      <c r="HQ1059" s="436"/>
      <c r="HR1059" s="8"/>
      <c r="HS1059" s="31"/>
      <c r="HT1059" s="3"/>
      <c r="HU1059" s="3"/>
      <c r="HV1059" s="3"/>
      <c r="HX1059" s="432"/>
      <c r="HY1059" s="27"/>
      <c r="HZ1059" s="27"/>
      <c r="IA1059" s="27"/>
      <c r="IB1059" s="27"/>
      <c r="IC1059" s="27"/>
      <c r="ID1059" s="27"/>
      <c r="IE1059" s="27"/>
      <c r="IF1059" s="27"/>
      <c r="IG1059" s="432"/>
      <c r="IH1059" s="432"/>
      <c r="II1059" s="432"/>
      <c r="IJ1059" s="432"/>
      <c r="IK1059" s="432"/>
      <c r="IL1059" s="432"/>
      <c r="IM1059" s="432"/>
      <c r="IN1059" s="432"/>
      <c r="IO1059" s="432"/>
      <c r="IP1059" s="432"/>
      <c r="IQ1059" s="432"/>
      <c r="IR1059" s="432"/>
      <c r="IS1059" s="432"/>
      <c r="IT1059" s="432"/>
      <c r="IU1059" s="432"/>
      <c r="IV1059" s="432"/>
      <c r="IW1059" s="432"/>
      <c r="IX1059" s="432"/>
      <c r="IY1059" s="432"/>
      <c r="IZ1059" s="432"/>
      <c r="JA1059" s="432"/>
      <c r="JB1059" s="432"/>
      <c r="JC1059" s="432"/>
      <c r="JD1059" s="432"/>
      <c r="JE1059" s="432"/>
      <c r="JF1059" s="432"/>
      <c r="JG1059" s="432"/>
      <c r="JH1059" s="432"/>
      <c r="JI1059" s="432"/>
      <c r="JJ1059" s="432"/>
      <c r="JK1059" s="432"/>
      <c r="JL1059" s="432"/>
      <c r="JM1059" s="432"/>
      <c r="JN1059" s="432"/>
      <c r="JO1059" s="432"/>
      <c r="JP1059" s="432"/>
      <c r="JQ1059" s="432"/>
      <c r="JR1059" s="432"/>
      <c r="JS1059" s="432"/>
      <c r="JT1059" s="432"/>
      <c r="JU1059" s="432"/>
    </row>
    <row r="1060" spans="1:281" s="40" customFormat="1" ht="15" hidden="1" customHeight="1" x14ac:dyDescent="0.25">
      <c r="A1060" s="432"/>
      <c r="B1060" s="31"/>
      <c r="C1060" s="31"/>
      <c r="D1060" s="3"/>
      <c r="E1060" s="31"/>
      <c r="F1060" s="3"/>
      <c r="G1060" s="122"/>
      <c r="I1060" s="31"/>
      <c r="K1060" s="9"/>
      <c r="M1060" s="3"/>
      <c r="N1060" s="41"/>
      <c r="P1060" s="31"/>
      <c r="Q1060" s="27"/>
      <c r="R1060" s="31"/>
      <c r="T1060" s="21"/>
      <c r="U1060" s="21"/>
      <c r="V1060" s="83"/>
      <c r="W1060" s="83"/>
      <c r="X1060" s="21"/>
      <c r="Y1060" s="83"/>
      <c r="Z1060" s="83"/>
      <c r="AA1060" s="21"/>
      <c r="AB1060" s="83"/>
      <c r="AC1060" s="83"/>
      <c r="AD1060" s="21"/>
      <c r="AE1060" s="83"/>
      <c r="AF1060" s="83"/>
      <c r="AG1060" s="21"/>
      <c r="AH1060" s="83"/>
      <c r="AI1060" s="83"/>
      <c r="AJ1060" s="21"/>
      <c r="AK1060" s="83"/>
      <c r="AL1060" s="83"/>
      <c r="AM1060" s="21"/>
      <c r="AN1060" s="83"/>
      <c r="AO1060" s="83"/>
      <c r="AP1060" s="21"/>
      <c r="AQ1060" s="83"/>
      <c r="AR1060" s="83"/>
      <c r="AS1060" s="21"/>
      <c r="AT1060" s="3"/>
      <c r="AU1060" s="3"/>
      <c r="AV1060" s="31"/>
      <c r="AW1060" s="3"/>
      <c r="AX1060" s="129"/>
      <c r="AY1060" s="90"/>
      <c r="AZ1060" s="6"/>
      <c r="BA1060" s="10"/>
      <c r="BB1060" s="10"/>
      <c r="BC1060" s="6"/>
      <c r="BD1060" s="10"/>
      <c r="BE1060" s="10"/>
      <c r="BF1060" s="122"/>
      <c r="BG1060" s="10"/>
      <c r="BH1060" s="32"/>
      <c r="BI1060" s="129"/>
      <c r="BJ1060" s="10"/>
      <c r="BK1060" s="32"/>
      <c r="BL1060" s="129"/>
      <c r="BM1060" s="10"/>
      <c r="BN1060" s="32"/>
      <c r="BO1060" s="122"/>
      <c r="BP1060" s="133"/>
      <c r="BQ1060" s="12"/>
      <c r="BR1060" s="3"/>
      <c r="BS1060" s="3"/>
      <c r="BU1060" s="122"/>
      <c r="BV1060" s="3"/>
      <c r="BW1060" s="31"/>
      <c r="BX1060" s="122"/>
      <c r="BY1060" s="3"/>
      <c r="CA1060" s="122"/>
      <c r="CB1060" s="3"/>
      <c r="CD1060" s="122"/>
      <c r="CF1060" s="32"/>
      <c r="CH1060" s="255"/>
      <c r="CI1060" s="32"/>
      <c r="CK1060" s="434"/>
      <c r="CM1060" s="122"/>
      <c r="CN1060" s="255"/>
      <c r="CO1060" s="255"/>
      <c r="CP1060" s="255"/>
      <c r="CQ1060" s="739"/>
      <c r="CR1060" s="255"/>
      <c r="CS1060" s="434"/>
      <c r="CT1060" s="255"/>
      <c r="CU1060" s="255"/>
      <c r="CV1060" s="255"/>
      <c r="CW1060" s="10"/>
      <c r="CX1060" s="255"/>
      <c r="CY1060" s="255"/>
      <c r="CZ1060" s="255"/>
      <c r="DA1060" s="255"/>
      <c r="DB1060" s="255"/>
      <c r="DC1060" s="255"/>
      <c r="DD1060" s="255"/>
      <c r="DE1060" s="255"/>
      <c r="DF1060" s="255"/>
      <c r="DG1060" s="255"/>
      <c r="DH1060" s="255"/>
      <c r="DI1060" s="255"/>
      <c r="DJ1060" s="255"/>
      <c r="DK1060" s="255"/>
      <c r="DL1060" s="255"/>
      <c r="DM1060" s="255"/>
      <c r="DN1060" s="255"/>
      <c r="DO1060" s="255"/>
      <c r="DP1060" s="255"/>
      <c r="DQ1060" s="255"/>
      <c r="DR1060" s="255"/>
      <c r="DS1060" s="255"/>
      <c r="DT1060" s="255"/>
      <c r="DU1060" s="255"/>
      <c r="DV1060" s="255"/>
      <c r="DW1060" s="255"/>
      <c r="DX1060" s="255"/>
      <c r="DY1060" s="255"/>
      <c r="DZ1060" s="255"/>
      <c r="EA1060" s="255"/>
      <c r="EB1060" s="255"/>
      <c r="EC1060" s="255"/>
      <c r="ED1060" s="255"/>
      <c r="EE1060" s="255"/>
      <c r="EF1060" s="255"/>
      <c r="EG1060" s="255"/>
      <c r="EH1060" s="255"/>
      <c r="EI1060" s="255"/>
      <c r="EJ1060" s="255"/>
      <c r="EK1060" s="255"/>
      <c r="EL1060" s="255"/>
      <c r="EM1060" s="255"/>
      <c r="EN1060" s="255"/>
      <c r="EO1060" s="255"/>
      <c r="EP1060" s="255"/>
      <c r="EQ1060" s="255"/>
      <c r="ER1060" s="255"/>
      <c r="ES1060" s="255"/>
      <c r="ET1060" s="255"/>
      <c r="EU1060" s="255"/>
      <c r="EV1060" s="255"/>
      <c r="EW1060" s="255"/>
      <c r="EX1060" s="255"/>
      <c r="EY1060" s="255"/>
      <c r="EZ1060" s="255"/>
      <c r="FA1060" s="255"/>
      <c r="FB1060" s="255"/>
      <c r="FC1060" s="255"/>
      <c r="FD1060" s="255"/>
      <c r="FE1060" s="255"/>
      <c r="FF1060" s="255"/>
      <c r="FG1060" s="255"/>
      <c r="FH1060" s="241"/>
      <c r="FI1060" s="436"/>
      <c r="FJ1060" s="668"/>
      <c r="FK1060" s="668"/>
      <c r="FL1060" s="668"/>
      <c r="FM1060" s="668"/>
      <c r="FN1060" s="668"/>
      <c r="FO1060" s="668"/>
      <c r="FP1060" s="668"/>
      <c r="FQ1060" s="668"/>
      <c r="FR1060" s="668"/>
      <c r="FS1060" s="433"/>
      <c r="FT1060" s="433"/>
      <c r="FU1060" s="433"/>
      <c r="FV1060" s="433"/>
      <c r="FW1060" s="433"/>
      <c r="FX1060" s="433"/>
      <c r="FY1060" s="433"/>
      <c r="FZ1060" s="433"/>
      <c r="GA1060" s="433"/>
      <c r="GB1060" s="433"/>
      <c r="GC1060" s="433"/>
      <c r="GD1060" s="433"/>
      <c r="GE1060" s="433"/>
      <c r="GF1060" s="433"/>
      <c r="GG1060" s="255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436"/>
      <c r="HJ1060" s="65"/>
      <c r="HK1060" s="436"/>
      <c r="HL1060" s="37"/>
      <c r="HM1060" s="65"/>
      <c r="HN1060" s="436"/>
      <c r="HO1060" s="120"/>
      <c r="HP1060" s="3"/>
      <c r="HQ1060" s="436"/>
      <c r="HR1060" s="8"/>
      <c r="HS1060" s="31"/>
      <c r="HT1060" s="3"/>
      <c r="HU1060" s="3"/>
      <c r="HV1060" s="3"/>
      <c r="HX1060" s="432"/>
      <c r="HY1060" s="27"/>
      <c r="HZ1060" s="27"/>
      <c r="IA1060" s="27"/>
      <c r="IB1060" s="27"/>
      <c r="IC1060" s="27"/>
      <c r="ID1060" s="27"/>
      <c r="IE1060" s="27"/>
      <c r="IF1060" s="27"/>
      <c r="IG1060" s="432"/>
      <c r="IH1060" s="432"/>
      <c r="II1060" s="432"/>
      <c r="IJ1060" s="432"/>
      <c r="IK1060" s="432"/>
      <c r="IL1060" s="432"/>
      <c r="IM1060" s="432"/>
      <c r="IN1060" s="432"/>
      <c r="IO1060" s="432"/>
      <c r="IP1060" s="432"/>
      <c r="IQ1060" s="432"/>
      <c r="IR1060" s="432"/>
      <c r="IS1060" s="432"/>
      <c r="IT1060" s="432"/>
      <c r="IU1060" s="432"/>
      <c r="IV1060" s="432"/>
      <c r="IW1060" s="432"/>
      <c r="IX1060" s="432"/>
      <c r="IY1060" s="432"/>
      <c r="IZ1060" s="432"/>
      <c r="JA1060" s="432"/>
      <c r="JB1060" s="432"/>
      <c r="JC1060" s="432"/>
      <c r="JD1060" s="432"/>
      <c r="JE1060" s="432"/>
      <c r="JF1060" s="432"/>
      <c r="JG1060" s="432"/>
      <c r="JH1060" s="432"/>
      <c r="JI1060" s="432"/>
      <c r="JJ1060" s="432"/>
      <c r="JK1060" s="432"/>
      <c r="JL1060" s="432"/>
      <c r="JM1060" s="432"/>
      <c r="JN1060" s="432"/>
      <c r="JO1060" s="432"/>
      <c r="JP1060" s="432"/>
      <c r="JQ1060" s="432"/>
      <c r="JR1060" s="432"/>
      <c r="JS1060" s="432"/>
      <c r="JT1060" s="432"/>
      <c r="JU1060" s="432"/>
    </row>
    <row r="1061" spans="1:281" s="40" customFormat="1" ht="15" hidden="1" customHeight="1" x14ac:dyDescent="0.25">
      <c r="A1061" s="432"/>
      <c r="B1061" s="31"/>
      <c r="C1061" s="31"/>
      <c r="D1061" s="3"/>
      <c r="E1061" s="31"/>
      <c r="F1061" s="3"/>
      <c r="G1061" s="122"/>
      <c r="I1061" s="31"/>
      <c r="K1061" s="9"/>
      <c r="M1061" s="3"/>
      <c r="N1061" s="41"/>
      <c r="P1061" s="31"/>
      <c r="Q1061" s="27"/>
      <c r="R1061" s="31"/>
      <c r="T1061" s="21"/>
      <c r="U1061" s="21"/>
      <c r="V1061" s="83"/>
      <c r="W1061" s="83"/>
      <c r="X1061" s="21"/>
      <c r="Y1061" s="83"/>
      <c r="Z1061" s="83"/>
      <c r="AA1061" s="21"/>
      <c r="AB1061" s="83"/>
      <c r="AC1061" s="83"/>
      <c r="AD1061" s="21"/>
      <c r="AE1061" s="83"/>
      <c r="AF1061" s="83"/>
      <c r="AG1061" s="21"/>
      <c r="AH1061" s="83"/>
      <c r="AI1061" s="83"/>
      <c r="AJ1061" s="21"/>
      <c r="AK1061" s="83"/>
      <c r="AL1061" s="83"/>
      <c r="AM1061" s="21"/>
      <c r="AN1061" s="83"/>
      <c r="AO1061" s="83"/>
      <c r="AP1061" s="21"/>
      <c r="AQ1061" s="83"/>
      <c r="AR1061" s="83"/>
      <c r="AS1061" s="21"/>
      <c r="AT1061" s="3"/>
      <c r="AU1061" s="3"/>
      <c r="AV1061" s="31"/>
      <c r="AW1061" s="3"/>
      <c r="AX1061" s="129"/>
      <c r="AY1061" s="90"/>
      <c r="AZ1061" s="6"/>
      <c r="BA1061" s="10"/>
      <c r="BB1061" s="10"/>
      <c r="BC1061" s="6"/>
      <c r="BD1061" s="10"/>
      <c r="BE1061" s="10"/>
      <c r="BF1061" s="122"/>
      <c r="BG1061" s="10"/>
      <c r="BH1061" s="32"/>
      <c r="BI1061" s="129"/>
      <c r="BJ1061" s="10"/>
      <c r="BK1061" s="32"/>
      <c r="BL1061" s="129"/>
      <c r="BM1061" s="10"/>
      <c r="BN1061" s="32"/>
      <c r="BO1061" s="122"/>
      <c r="BP1061" s="133"/>
      <c r="BQ1061" s="12"/>
      <c r="BR1061" s="3"/>
      <c r="BS1061" s="3"/>
      <c r="BU1061" s="122"/>
      <c r="BV1061" s="3"/>
      <c r="BW1061" s="31"/>
      <c r="BX1061" s="122"/>
      <c r="BY1061" s="3"/>
      <c r="CA1061" s="122"/>
      <c r="CB1061" s="3"/>
      <c r="CD1061" s="122"/>
      <c r="CF1061" s="32"/>
      <c r="CH1061" s="255"/>
      <c r="CI1061" s="32"/>
      <c r="CK1061" s="434"/>
      <c r="CM1061" s="122"/>
      <c r="CN1061" s="255"/>
      <c r="CO1061" s="255"/>
      <c r="CP1061" s="255"/>
      <c r="CQ1061" s="739"/>
      <c r="CR1061" s="255"/>
      <c r="CS1061" s="434"/>
      <c r="CT1061" s="255"/>
      <c r="CU1061" s="255"/>
      <c r="CV1061" s="255"/>
      <c r="CW1061" s="10"/>
      <c r="CX1061" s="255"/>
      <c r="CY1061" s="255"/>
      <c r="CZ1061" s="255"/>
      <c r="DA1061" s="255"/>
      <c r="DB1061" s="255"/>
      <c r="DC1061" s="255"/>
      <c r="DD1061" s="255"/>
      <c r="DE1061" s="255"/>
      <c r="DF1061" s="255"/>
      <c r="DG1061" s="255"/>
      <c r="DH1061" s="255"/>
      <c r="DI1061" s="255"/>
      <c r="DJ1061" s="255"/>
      <c r="DK1061" s="255"/>
      <c r="DL1061" s="255"/>
      <c r="DM1061" s="255"/>
      <c r="DN1061" s="255"/>
      <c r="DO1061" s="255"/>
      <c r="DP1061" s="255"/>
      <c r="DQ1061" s="255"/>
      <c r="DR1061" s="255"/>
      <c r="DS1061" s="255"/>
      <c r="DT1061" s="255"/>
      <c r="DU1061" s="255"/>
      <c r="DV1061" s="255"/>
      <c r="DW1061" s="255"/>
      <c r="DX1061" s="255"/>
      <c r="DY1061" s="255"/>
      <c r="DZ1061" s="255"/>
      <c r="EA1061" s="255"/>
      <c r="EB1061" s="255"/>
      <c r="EC1061" s="255"/>
      <c r="ED1061" s="255"/>
      <c r="EE1061" s="255"/>
      <c r="EF1061" s="255"/>
      <c r="EG1061" s="255"/>
      <c r="EH1061" s="255"/>
      <c r="EI1061" s="255"/>
      <c r="EJ1061" s="255"/>
      <c r="EK1061" s="255"/>
      <c r="EL1061" s="255"/>
      <c r="EM1061" s="255"/>
      <c r="EN1061" s="255"/>
      <c r="EO1061" s="255"/>
      <c r="EP1061" s="255"/>
      <c r="EQ1061" s="255"/>
      <c r="ER1061" s="255"/>
      <c r="ES1061" s="255"/>
      <c r="ET1061" s="255"/>
      <c r="EU1061" s="255"/>
      <c r="EV1061" s="255"/>
      <c r="EW1061" s="255"/>
      <c r="EX1061" s="255"/>
      <c r="EY1061" s="255"/>
      <c r="EZ1061" s="255"/>
      <c r="FA1061" s="255"/>
      <c r="FB1061" s="255"/>
      <c r="FC1061" s="255"/>
      <c r="FD1061" s="255"/>
      <c r="FE1061" s="255"/>
      <c r="FF1061" s="255"/>
      <c r="FG1061" s="255"/>
      <c r="FH1061" s="241"/>
      <c r="FI1061" s="436"/>
      <c r="FJ1061" s="668"/>
      <c r="FK1061" s="668"/>
      <c r="FL1061" s="668"/>
      <c r="FM1061" s="668"/>
      <c r="FN1061" s="668"/>
      <c r="FO1061" s="668"/>
      <c r="FP1061" s="668"/>
      <c r="FQ1061" s="668"/>
      <c r="FR1061" s="668"/>
      <c r="FS1061" s="433"/>
      <c r="FT1061" s="433"/>
      <c r="FU1061" s="433"/>
      <c r="FV1061" s="433"/>
      <c r="FW1061" s="433"/>
      <c r="FX1061" s="433"/>
      <c r="FY1061" s="433"/>
      <c r="FZ1061" s="433"/>
      <c r="GA1061" s="433"/>
      <c r="GB1061" s="433"/>
      <c r="GC1061" s="433"/>
      <c r="GD1061" s="433"/>
      <c r="GE1061" s="433"/>
      <c r="GF1061" s="433"/>
      <c r="GG1061" s="255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436"/>
      <c r="HJ1061" s="65"/>
      <c r="HK1061" s="436"/>
      <c r="HL1061" s="37"/>
      <c r="HM1061" s="65"/>
      <c r="HN1061" s="436"/>
      <c r="HO1061" s="120"/>
      <c r="HP1061" s="3"/>
      <c r="HQ1061" s="436"/>
      <c r="HR1061" s="8"/>
      <c r="HS1061" s="31"/>
      <c r="HT1061" s="3"/>
      <c r="HU1061" s="3"/>
      <c r="HV1061" s="3"/>
      <c r="HX1061" s="432"/>
      <c r="HY1061" s="27"/>
      <c r="HZ1061" s="27"/>
      <c r="IA1061" s="27"/>
      <c r="IB1061" s="27"/>
      <c r="IC1061" s="27"/>
      <c r="ID1061" s="27"/>
      <c r="IE1061" s="27"/>
      <c r="IF1061" s="27"/>
      <c r="IG1061" s="432"/>
      <c r="IH1061" s="432"/>
      <c r="II1061" s="432"/>
      <c r="IJ1061" s="432"/>
      <c r="IK1061" s="432"/>
      <c r="IL1061" s="432"/>
      <c r="IM1061" s="432"/>
      <c r="IN1061" s="432"/>
      <c r="IO1061" s="432"/>
      <c r="IP1061" s="432"/>
      <c r="IQ1061" s="432"/>
      <c r="IR1061" s="432"/>
      <c r="IS1061" s="432"/>
      <c r="IT1061" s="432"/>
      <c r="IU1061" s="432"/>
      <c r="IV1061" s="432"/>
      <c r="IW1061" s="432"/>
      <c r="IX1061" s="432"/>
      <c r="IY1061" s="432"/>
      <c r="IZ1061" s="432"/>
      <c r="JA1061" s="432"/>
      <c r="JB1061" s="432"/>
      <c r="JC1061" s="432"/>
      <c r="JD1061" s="432"/>
      <c r="JE1061" s="432"/>
      <c r="JF1061" s="432"/>
      <c r="JG1061" s="432"/>
      <c r="JH1061" s="432"/>
      <c r="JI1061" s="432"/>
      <c r="JJ1061" s="432"/>
      <c r="JK1061" s="432"/>
      <c r="JL1061" s="432"/>
      <c r="JM1061" s="432"/>
      <c r="JN1061" s="432"/>
      <c r="JO1061" s="432"/>
      <c r="JP1061" s="432"/>
      <c r="JQ1061" s="432"/>
      <c r="JR1061" s="432"/>
      <c r="JS1061" s="432"/>
      <c r="JT1061" s="432"/>
      <c r="JU1061" s="432"/>
    </row>
    <row r="1062" spans="1:281" s="40" customFormat="1" ht="15" hidden="1" customHeight="1" x14ac:dyDescent="0.25">
      <c r="A1062" s="432"/>
      <c r="B1062" s="31"/>
      <c r="C1062" s="31"/>
      <c r="D1062" s="3"/>
      <c r="E1062" s="31"/>
      <c r="F1062" s="3"/>
      <c r="G1062" s="122"/>
      <c r="I1062" s="31"/>
      <c r="K1062" s="9"/>
      <c r="M1062" s="3"/>
      <c r="N1062" s="41"/>
      <c r="P1062" s="31"/>
      <c r="Q1062" s="27"/>
      <c r="R1062" s="31"/>
      <c r="T1062" s="21"/>
      <c r="U1062" s="21"/>
      <c r="V1062" s="83"/>
      <c r="W1062" s="83"/>
      <c r="X1062" s="21"/>
      <c r="Y1062" s="83"/>
      <c r="Z1062" s="83"/>
      <c r="AA1062" s="21"/>
      <c r="AB1062" s="83"/>
      <c r="AC1062" s="83"/>
      <c r="AD1062" s="21"/>
      <c r="AE1062" s="83"/>
      <c r="AF1062" s="83"/>
      <c r="AG1062" s="21"/>
      <c r="AH1062" s="83"/>
      <c r="AI1062" s="83"/>
      <c r="AJ1062" s="21"/>
      <c r="AK1062" s="83"/>
      <c r="AL1062" s="83"/>
      <c r="AM1062" s="21"/>
      <c r="AN1062" s="83"/>
      <c r="AO1062" s="83"/>
      <c r="AP1062" s="21"/>
      <c r="AQ1062" s="83"/>
      <c r="AR1062" s="83"/>
      <c r="AS1062" s="21"/>
      <c r="AT1062" s="3"/>
      <c r="AU1062" s="3"/>
      <c r="AV1062" s="31"/>
      <c r="AW1062" s="3"/>
      <c r="AX1062" s="129"/>
      <c r="AY1062" s="90"/>
      <c r="AZ1062" s="6"/>
      <c r="BA1062" s="10"/>
      <c r="BB1062" s="10"/>
      <c r="BC1062" s="6"/>
      <c r="BD1062" s="10"/>
      <c r="BE1062" s="10"/>
      <c r="BF1062" s="122"/>
      <c r="BG1062" s="10"/>
      <c r="BH1062" s="32"/>
      <c r="BI1062" s="129"/>
      <c r="BJ1062" s="10"/>
      <c r="BK1062" s="32"/>
      <c r="BL1062" s="129"/>
      <c r="BM1062" s="10"/>
      <c r="BN1062" s="32"/>
      <c r="BO1062" s="122"/>
      <c r="BP1062" s="133"/>
      <c r="BQ1062" s="12"/>
      <c r="BR1062" s="3"/>
      <c r="BS1062" s="3"/>
      <c r="BU1062" s="122"/>
      <c r="BV1062" s="3"/>
      <c r="BW1062" s="31"/>
      <c r="BX1062" s="122"/>
      <c r="BY1062" s="3"/>
      <c r="CA1062" s="122"/>
      <c r="CB1062" s="3"/>
      <c r="CD1062" s="122"/>
      <c r="CF1062" s="32"/>
      <c r="CH1062" s="255"/>
      <c r="CI1062" s="32"/>
      <c r="CK1062" s="434"/>
      <c r="CM1062" s="122"/>
      <c r="CN1062" s="255"/>
      <c r="CO1062" s="255"/>
      <c r="CP1062" s="255"/>
      <c r="CQ1062" s="739"/>
      <c r="CR1062" s="255"/>
      <c r="CS1062" s="434"/>
      <c r="CT1062" s="255"/>
      <c r="CU1062" s="255"/>
      <c r="CV1062" s="255"/>
      <c r="CW1062" s="10"/>
      <c r="CX1062" s="255"/>
      <c r="CY1062" s="255"/>
      <c r="CZ1062" s="255"/>
      <c r="DA1062" s="255"/>
      <c r="DB1062" s="255"/>
      <c r="DC1062" s="255"/>
      <c r="DD1062" s="255"/>
      <c r="DE1062" s="255"/>
      <c r="DF1062" s="255"/>
      <c r="DG1062" s="255"/>
      <c r="DH1062" s="255"/>
      <c r="DI1062" s="255"/>
      <c r="DJ1062" s="255"/>
      <c r="DK1062" s="255"/>
      <c r="DL1062" s="255"/>
      <c r="DM1062" s="255"/>
      <c r="DN1062" s="255"/>
      <c r="DO1062" s="255"/>
      <c r="DP1062" s="255"/>
      <c r="DQ1062" s="255"/>
      <c r="DR1062" s="255"/>
      <c r="DS1062" s="255"/>
      <c r="DT1062" s="255"/>
      <c r="DU1062" s="255"/>
      <c r="DV1062" s="255"/>
      <c r="DW1062" s="255"/>
      <c r="DX1062" s="255"/>
      <c r="DY1062" s="255"/>
      <c r="DZ1062" s="255"/>
      <c r="EA1062" s="255"/>
      <c r="EB1062" s="255"/>
      <c r="EC1062" s="255"/>
      <c r="ED1062" s="255"/>
      <c r="EE1062" s="255"/>
      <c r="EF1062" s="255"/>
      <c r="EG1062" s="255"/>
      <c r="EH1062" s="255"/>
      <c r="EI1062" s="255"/>
      <c r="EJ1062" s="255"/>
      <c r="EK1062" s="255"/>
      <c r="EL1062" s="255"/>
      <c r="EM1062" s="255"/>
      <c r="EN1062" s="255"/>
      <c r="EO1062" s="255"/>
      <c r="EP1062" s="255"/>
      <c r="EQ1062" s="255"/>
      <c r="ER1062" s="255"/>
      <c r="ES1062" s="255"/>
      <c r="ET1062" s="255"/>
      <c r="EU1062" s="255"/>
      <c r="EV1062" s="255"/>
      <c r="EW1062" s="255"/>
      <c r="EX1062" s="255"/>
      <c r="EY1062" s="255"/>
      <c r="EZ1062" s="255"/>
      <c r="FA1062" s="255"/>
      <c r="FB1062" s="255"/>
      <c r="FC1062" s="255"/>
      <c r="FD1062" s="255"/>
      <c r="FE1062" s="255"/>
      <c r="FF1062" s="255"/>
      <c r="FG1062" s="255"/>
      <c r="FH1062" s="241"/>
      <c r="FI1062" s="436"/>
      <c r="FJ1062" s="668"/>
      <c r="FK1062" s="668"/>
      <c r="FL1062" s="668"/>
      <c r="FM1062" s="668"/>
      <c r="FN1062" s="668"/>
      <c r="FO1062" s="668"/>
      <c r="FP1062" s="668"/>
      <c r="FQ1062" s="668"/>
      <c r="FR1062" s="668"/>
      <c r="FS1062" s="433"/>
      <c r="FT1062" s="433"/>
      <c r="FU1062" s="433"/>
      <c r="FV1062" s="433"/>
      <c r="FW1062" s="433"/>
      <c r="FX1062" s="433"/>
      <c r="FY1062" s="433"/>
      <c r="FZ1062" s="433"/>
      <c r="GA1062" s="433"/>
      <c r="GB1062" s="433"/>
      <c r="GC1062" s="433"/>
      <c r="GD1062" s="433"/>
      <c r="GE1062" s="433"/>
      <c r="GF1062" s="433"/>
      <c r="GG1062" s="255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436"/>
      <c r="HJ1062" s="65"/>
      <c r="HK1062" s="436"/>
      <c r="HL1062" s="37"/>
      <c r="HM1062" s="65"/>
      <c r="HN1062" s="436"/>
      <c r="HO1062" s="120"/>
      <c r="HP1062" s="3"/>
      <c r="HQ1062" s="436"/>
      <c r="HR1062" s="8"/>
      <c r="HS1062" s="31"/>
      <c r="HT1062" s="3"/>
      <c r="HU1062" s="3"/>
      <c r="HV1062" s="3"/>
      <c r="HX1062" s="432"/>
      <c r="HY1062" s="27"/>
      <c r="HZ1062" s="27"/>
      <c r="IA1062" s="27"/>
      <c r="IB1062" s="27"/>
      <c r="IC1062" s="27"/>
      <c r="ID1062" s="27"/>
      <c r="IE1062" s="27"/>
      <c r="IF1062" s="27"/>
      <c r="IG1062" s="432"/>
      <c r="IH1062" s="432"/>
      <c r="II1062" s="432"/>
      <c r="IJ1062" s="432"/>
      <c r="IK1062" s="432"/>
      <c r="IL1062" s="432"/>
      <c r="IM1062" s="432"/>
      <c r="IN1062" s="432"/>
      <c r="IO1062" s="432"/>
      <c r="IP1062" s="432"/>
      <c r="IQ1062" s="432"/>
      <c r="IR1062" s="432"/>
      <c r="IS1062" s="432"/>
      <c r="IT1062" s="432"/>
      <c r="IU1062" s="432"/>
      <c r="IV1062" s="432"/>
      <c r="IW1062" s="432"/>
      <c r="IX1062" s="432"/>
      <c r="IY1062" s="432"/>
      <c r="IZ1062" s="432"/>
      <c r="JA1062" s="432"/>
      <c r="JB1062" s="432"/>
      <c r="JC1062" s="432"/>
      <c r="JD1062" s="432"/>
      <c r="JE1062" s="432"/>
      <c r="JF1062" s="432"/>
      <c r="JG1062" s="432"/>
      <c r="JH1062" s="432"/>
      <c r="JI1062" s="432"/>
      <c r="JJ1062" s="432"/>
      <c r="JK1062" s="432"/>
      <c r="JL1062" s="432"/>
      <c r="JM1062" s="432"/>
      <c r="JN1062" s="432"/>
      <c r="JO1062" s="432"/>
      <c r="JP1062" s="432"/>
      <c r="JQ1062" s="432"/>
      <c r="JR1062" s="432"/>
      <c r="JS1062" s="432"/>
      <c r="JT1062" s="432"/>
      <c r="JU1062" s="432"/>
    </row>
    <row r="1063" spans="1:281" s="40" customFormat="1" ht="15" hidden="1" customHeight="1" x14ac:dyDescent="0.25">
      <c r="A1063" s="432"/>
      <c r="B1063" s="31"/>
      <c r="C1063" s="31"/>
      <c r="D1063" s="3"/>
      <c r="E1063" s="31"/>
      <c r="F1063" s="3"/>
      <c r="G1063" s="122"/>
      <c r="I1063" s="31"/>
      <c r="K1063" s="9"/>
      <c r="M1063" s="3"/>
      <c r="N1063" s="41"/>
      <c r="P1063" s="31"/>
      <c r="Q1063" s="27"/>
      <c r="R1063" s="31"/>
      <c r="T1063" s="21"/>
      <c r="U1063" s="21"/>
      <c r="V1063" s="83"/>
      <c r="W1063" s="83"/>
      <c r="X1063" s="21"/>
      <c r="Y1063" s="83"/>
      <c r="Z1063" s="83"/>
      <c r="AA1063" s="21"/>
      <c r="AB1063" s="83"/>
      <c r="AC1063" s="83"/>
      <c r="AD1063" s="21"/>
      <c r="AE1063" s="83"/>
      <c r="AF1063" s="83"/>
      <c r="AG1063" s="21"/>
      <c r="AH1063" s="83"/>
      <c r="AI1063" s="83"/>
      <c r="AJ1063" s="21"/>
      <c r="AK1063" s="83"/>
      <c r="AL1063" s="83"/>
      <c r="AM1063" s="21"/>
      <c r="AN1063" s="83"/>
      <c r="AO1063" s="83"/>
      <c r="AP1063" s="21"/>
      <c r="AQ1063" s="83"/>
      <c r="AR1063" s="83"/>
      <c r="AS1063" s="21"/>
      <c r="AT1063" s="3"/>
      <c r="AU1063" s="3"/>
      <c r="AV1063" s="31"/>
      <c r="AW1063" s="3"/>
      <c r="AX1063" s="129"/>
      <c r="AY1063" s="90"/>
      <c r="AZ1063" s="6"/>
      <c r="BA1063" s="10"/>
      <c r="BB1063" s="10"/>
      <c r="BC1063" s="6"/>
      <c r="BD1063" s="10"/>
      <c r="BE1063" s="10"/>
      <c r="BF1063" s="122"/>
      <c r="BG1063" s="10"/>
      <c r="BH1063" s="32"/>
      <c r="BI1063" s="129"/>
      <c r="BJ1063" s="10"/>
      <c r="BK1063" s="32"/>
      <c r="BL1063" s="129"/>
      <c r="BM1063" s="10"/>
      <c r="BN1063" s="32"/>
      <c r="BO1063" s="122"/>
      <c r="BP1063" s="133"/>
      <c r="BQ1063" s="12"/>
      <c r="BR1063" s="3"/>
      <c r="BS1063" s="3"/>
      <c r="BU1063" s="122"/>
      <c r="BV1063" s="3"/>
      <c r="BW1063" s="31"/>
      <c r="BX1063" s="122"/>
      <c r="BY1063" s="3"/>
      <c r="CA1063" s="122"/>
      <c r="CB1063" s="3"/>
      <c r="CD1063" s="122"/>
      <c r="CF1063" s="32"/>
      <c r="CH1063" s="255"/>
      <c r="CI1063" s="32"/>
      <c r="CK1063" s="434"/>
      <c r="CM1063" s="122"/>
      <c r="CN1063" s="255"/>
      <c r="CO1063" s="255"/>
      <c r="CP1063" s="255"/>
      <c r="CQ1063" s="739"/>
      <c r="CR1063" s="255"/>
      <c r="CS1063" s="434"/>
      <c r="CT1063" s="255"/>
      <c r="CU1063" s="255"/>
      <c r="CV1063" s="255"/>
      <c r="CW1063" s="10"/>
      <c r="CX1063" s="255"/>
      <c r="CY1063" s="255"/>
      <c r="CZ1063" s="255"/>
      <c r="DA1063" s="255"/>
      <c r="DB1063" s="255"/>
      <c r="DC1063" s="255"/>
      <c r="DD1063" s="255"/>
      <c r="DE1063" s="255"/>
      <c r="DF1063" s="255"/>
      <c r="DG1063" s="255"/>
      <c r="DH1063" s="255"/>
      <c r="DI1063" s="255"/>
      <c r="DJ1063" s="255"/>
      <c r="DK1063" s="255"/>
      <c r="DL1063" s="255"/>
      <c r="DM1063" s="255"/>
      <c r="DN1063" s="255"/>
      <c r="DO1063" s="255"/>
      <c r="DP1063" s="255"/>
      <c r="DQ1063" s="255"/>
      <c r="DR1063" s="255"/>
      <c r="DS1063" s="255"/>
      <c r="DT1063" s="255"/>
      <c r="DU1063" s="255"/>
      <c r="DV1063" s="255"/>
      <c r="DW1063" s="255"/>
      <c r="DX1063" s="255"/>
      <c r="DY1063" s="255"/>
      <c r="DZ1063" s="255"/>
      <c r="EA1063" s="255"/>
      <c r="EB1063" s="255"/>
      <c r="EC1063" s="255"/>
      <c r="ED1063" s="255"/>
      <c r="EE1063" s="255"/>
      <c r="EF1063" s="255"/>
      <c r="EG1063" s="255"/>
      <c r="EH1063" s="255"/>
      <c r="EI1063" s="255"/>
      <c r="EJ1063" s="255"/>
      <c r="EK1063" s="255"/>
      <c r="EL1063" s="255"/>
      <c r="EM1063" s="255"/>
      <c r="EN1063" s="255"/>
      <c r="EO1063" s="255"/>
      <c r="EP1063" s="255"/>
      <c r="EQ1063" s="255"/>
      <c r="ER1063" s="255"/>
      <c r="ES1063" s="255"/>
      <c r="ET1063" s="255"/>
      <c r="EU1063" s="255"/>
      <c r="EV1063" s="255"/>
      <c r="EW1063" s="255"/>
      <c r="EX1063" s="255"/>
      <c r="EY1063" s="255"/>
      <c r="EZ1063" s="255"/>
      <c r="FA1063" s="255"/>
      <c r="FB1063" s="255"/>
      <c r="FC1063" s="255"/>
      <c r="FD1063" s="255"/>
      <c r="FE1063" s="255"/>
      <c r="FF1063" s="255"/>
      <c r="FG1063" s="255"/>
      <c r="FH1063" s="241"/>
      <c r="FI1063" s="436"/>
      <c r="FJ1063" s="668"/>
      <c r="FK1063" s="668"/>
      <c r="FL1063" s="668"/>
      <c r="FM1063" s="668"/>
      <c r="FN1063" s="668"/>
      <c r="FO1063" s="668"/>
      <c r="FP1063" s="668"/>
      <c r="FQ1063" s="668"/>
      <c r="FR1063" s="668"/>
      <c r="FS1063" s="433"/>
      <c r="FT1063" s="433"/>
      <c r="FU1063" s="433"/>
      <c r="FV1063" s="433"/>
      <c r="FW1063" s="433"/>
      <c r="FX1063" s="433"/>
      <c r="FY1063" s="433"/>
      <c r="FZ1063" s="433"/>
      <c r="GA1063" s="433"/>
      <c r="GB1063" s="433"/>
      <c r="GC1063" s="433"/>
      <c r="GD1063" s="433"/>
      <c r="GE1063" s="433"/>
      <c r="GF1063" s="433"/>
      <c r="GG1063" s="25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436"/>
      <c r="HJ1063" s="65"/>
      <c r="HK1063" s="436"/>
      <c r="HL1063" s="37"/>
      <c r="HM1063" s="65"/>
      <c r="HN1063" s="436"/>
      <c r="HO1063" s="120"/>
      <c r="HP1063" s="3"/>
      <c r="HQ1063" s="436"/>
      <c r="HR1063" s="8"/>
      <c r="HS1063" s="31"/>
      <c r="HT1063" s="3"/>
      <c r="HU1063" s="3"/>
      <c r="HV1063" s="3"/>
      <c r="HX1063" s="432"/>
      <c r="HY1063" s="27"/>
      <c r="HZ1063" s="27"/>
      <c r="IA1063" s="27"/>
      <c r="IB1063" s="27"/>
      <c r="IC1063" s="27"/>
      <c r="ID1063" s="27"/>
      <c r="IE1063" s="27"/>
      <c r="IF1063" s="27"/>
      <c r="IG1063" s="432"/>
      <c r="IH1063" s="432"/>
      <c r="II1063" s="432"/>
      <c r="IJ1063" s="432"/>
      <c r="IK1063" s="432"/>
      <c r="IL1063" s="432"/>
      <c r="IM1063" s="432"/>
      <c r="IN1063" s="432"/>
      <c r="IO1063" s="432"/>
      <c r="IP1063" s="432"/>
      <c r="IQ1063" s="432"/>
      <c r="IR1063" s="432"/>
      <c r="IS1063" s="432"/>
      <c r="IT1063" s="432"/>
      <c r="IU1063" s="432"/>
      <c r="IV1063" s="432"/>
      <c r="IW1063" s="432"/>
      <c r="IX1063" s="432"/>
      <c r="IY1063" s="432"/>
      <c r="IZ1063" s="432"/>
      <c r="JA1063" s="432"/>
      <c r="JB1063" s="432"/>
      <c r="JC1063" s="432"/>
      <c r="JD1063" s="432"/>
      <c r="JE1063" s="432"/>
      <c r="JF1063" s="432"/>
      <c r="JG1063" s="432"/>
      <c r="JH1063" s="432"/>
      <c r="JI1063" s="432"/>
      <c r="JJ1063" s="432"/>
      <c r="JK1063" s="432"/>
      <c r="JL1063" s="432"/>
      <c r="JM1063" s="432"/>
      <c r="JN1063" s="432"/>
      <c r="JO1063" s="432"/>
      <c r="JP1063" s="432"/>
      <c r="JQ1063" s="432"/>
      <c r="JR1063" s="432"/>
      <c r="JS1063" s="432"/>
      <c r="JT1063" s="432"/>
      <c r="JU1063" s="432"/>
    </row>
    <row r="1064" spans="1:281" s="40" customFormat="1" ht="15" hidden="1" customHeight="1" x14ac:dyDescent="0.25">
      <c r="A1064" s="432"/>
      <c r="B1064" s="31"/>
      <c r="C1064" s="31"/>
      <c r="D1064" s="3"/>
      <c r="E1064" s="31"/>
      <c r="F1064" s="3"/>
      <c r="G1064" s="122"/>
      <c r="I1064" s="31"/>
      <c r="K1064" s="9"/>
      <c r="M1064" s="3"/>
      <c r="N1064" s="41"/>
      <c r="P1064" s="31"/>
      <c r="Q1064" s="27"/>
      <c r="R1064" s="31"/>
      <c r="T1064" s="21"/>
      <c r="U1064" s="21"/>
      <c r="V1064" s="83"/>
      <c r="W1064" s="83"/>
      <c r="X1064" s="21"/>
      <c r="Y1064" s="83"/>
      <c r="Z1064" s="83"/>
      <c r="AA1064" s="21"/>
      <c r="AB1064" s="83"/>
      <c r="AC1064" s="83"/>
      <c r="AD1064" s="21"/>
      <c r="AE1064" s="83"/>
      <c r="AF1064" s="83"/>
      <c r="AG1064" s="21"/>
      <c r="AH1064" s="83"/>
      <c r="AI1064" s="83"/>
      <c r="AJ1064" s="21"/>
      <c r="AK1064" s="83"/>
      <c r="AL1064" s="83"/>
      <c r="AM1064" s="21"/>
      <c r="AN1064" s="83"/>
      <c r="AO1064" s="83"/>
      <c r="AP1064" s="21"/>
      <c r="AQ1064" s="83"/>
      <c r="AR1064" s="83"/>
      <c r="AS1064" s="21"/>
      <c r="AT1064" s="3"/>
      <c r="AU1064" s="3"/>
      <c r="AV1064" s="31"/>
      <c r="AW1064" s="3"/>
      <c r="AX1064" s="129"/>
      <c r="AY1064" s="90"/>
      <c r="AZ1064" s="6"/>
      <c r="BA1064" s="10"/>
      <c r="BB1064" s="10"/>
      <c r="BC1064" s="6"/>
      <c r="BD1064" s="10"/>
      <c r="BE1064" s="10"/>
      <c r="BF1064" s="122"/>
      <c r="BG1064" s="10"/>
      <c r="BH1064" s="32"/>
      <c r="BI1064" s="129"/>
      <c r="BJ1064" s="10"/>
      <c r="BK1064" s="32"/>
      <c r="BL1064" s="129"/>
      <c r="BM1064" s="10"/>
      <c r="BN1064" s="32"/>
      <c r="BO1064" s="122"/>
      <c r="BP1064" s="133"/>
      <c r="BQ1064" s="12"/>
      <c r="BR1064" s="3"/>
      <c r="BS1064" s="3"/>
      <c r="BU1064" s="122"/>
      <c r="BV1064" s="3"/>
      <c r="BW1064" s="31"/>
      <c r="BX1064" s="122"/>
      <c r="BY1064" s="3"/>
      <c r="CA1064" s="122"/>
      <c r="CB1064" s="3"/>
      <c r="CD1064" s="122"/>
      <c r="CF1064" s="32"/>
      <c r="CH1064" s="255"/>
      <c r="CI1064" s="32"/>
      <c r="CK1064" s="434"/>
      <c r="CM1064" s="122"/>
      <c r="CN1064" s="255"/>
      <c r="CO1064" s="255"/>
      <c r="CP1064" s="255"/>
      <c r="CQ1064" s="739"/>
      <c r="CR1064" s="255"/>
      <c r="CS1064" s="434"/>
      <c r="CT1064" s="255"/>
      <c r="CU1064" s="255"/>
      <c r="CV1064" s="255"/>
      <c r="CW1064" s="10"/>
      <c r="CX1064" s="255"/>
      <c r="CY1064" s="255"/>
      <c r="CZ1064" s="255"/>
      <c r="DA1064" s="255"/>
      <c r="DB1064" s="255"/>
      <c r="DC1064" s="255"/>
      <c r="DD1064" s="255"/>
      <c r="DE1064" s="255"/>
      <c r="DF1064" s="255"/>
      <c r="DG1064" s="255"/>
      <c r="DH1064" s="255"/>
      <c r="DI1064" s="255"/>
      <c r="DJ1064" s="255"/>
      <c r="DK1064" s="255"/>
      <c r="DL1064" s="255"/>
      <c r="DM1064" s="255"/>
      <c r="DN1064" s="255"/>
      <c r="DO1064" s="255"/>
      <c r="DP1064" s="255"/>
      <c r="DQ1064" s="255"/>
      <c r="DR1064" s="255"/>
      <c r="DS1064" s="255"/>
      <c r="DT1064" s="255"/>
      <c r="DU1064" s="255"/>
      <c r="DV1064" s="255"/>
      <c r="DW1064" s="255"/>
      <c r="DX1064" s="255"/>
      <c r="DY1064" s="255"/>
      <c r="DZ1064" s="255"/>
      <c r="EA1064" s="255"/>
      <c r="EB1064" s="255"/>
      <c r="EC1064" s="255"/>
      <c r="ED1064" s="255"/>
      <c r="EE1064" s="255"/>
      <c r="EF1064" s="255"/>
      <c r="EG1064" s="255"/>
      <c r="EH1064" s="255"/>
      <c r="EI1064" s="255"/>
      <c r="EJ1064" s="255"/>
      <c r="EK1064" s="255"/>
      <c r="EL1064" s="255"/>
      <c r="EM1064" s="255"/>
      <c r="EN1064" s="255"/>
      <c r="EO1064" s="255"/>
      <c r="EP1064" s="255"/>
      <c r="EQ1064" s="255"/>
      <c r="ER1064" s="255"/>
      <c r="ES1064" s="255"/>
      <c r="ET1064" s="255"/>
      <c r="EU1064" s="255"/>
      <c r="EV1064" s="255"/>
      <c r="EW1064" s="255"/>
      <c r="EX1064" s="255"/>
      <c r="EY1064" s="255"/>
      <c r="EZ1064" s="255"/>
      <c r="FA1064" s="255"/>
      <c r="FB1064" s="255"/>
      <c r="FC1064" s="255"/>
      <c r="FD1064" s="255"/>
      <c r="FE1064" s="255"/>
      <c r="FF1064" s="255"/>
      <c r="FG1064" s="255"/>
      <c r="FH1064" s="241"/>
      <c r="FI1064" s="436"/>
      <c r="FJ1064" s="668"/>
      <c r="FK1064" s="668"/>
      <c r="FL1064" s="668"/>
      <c r="FM1064" s="668"/>
      <c r="FN1064" s="668"/>
      <c r="FO1064" s="668"/>
      <c r="FP1064" s="668"/>
      <c r="FQ1064" s="668"/>
      <c r="FR1064" s="668"/>
      <c r="FS1064" s="433"/>
      <c r="FT1064" s="433"/>
      <c r="FU1064" s="433"/>
      <c r="FV1064" s="433"/>
      <c r="FW1064" s="433"/>
      <c r="FX1064" s="433"/>
      <c r="FY1064" s="433"/>
      <c r="FZ1064" s="433"/>
      <c r="GA1064" s="433"/>
      <c r="GB1064" s="433"/>
      <c r="GC1064" s="433"/>
      <c r="GD1064" s="433"/>
      <c r="GE1064" s="433"/>
      <c r="GF1064" s="433"/>
      <c r="GG1064" s="255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436"/>
      <c r="HJ1064" s="65"/>
      <c r="HK1064" s="436"/>
      <c r="HL1064" s="37"/>
      <c r="HM1064" s="65"/>
      <c r="HN1064" s="436"/>
      <c r="HO1064" s="120"/>
      <c r="HP1064" s="3"/>
      <c r="HQ1064" s="436"/>
      <c r="HR1064" s="8"/>
      <c r="HS1064" s="31"/>
      <c r="HT1064" s="3"/>
      <c r="HU1064" s="3"/>
      <c r="HV1064" s="3"/>
      <c r="HX1064" s="432"/>
      <c r="HY1064" s="27"/>
      <c r="HZ1064" s="27"/>
      <c r="IA1064" s="27"/>
      <c r="IB1064" s="27"/>
      <c r="IC1064" s="27"/>
      <c r="ID1064" s="27"/>
      <c r="IE1064" s="27"/>
      <c r="IF1064" s="27"/>
      <c r="IG1064" s="432"/>
      <c r="IH1064" s="432"/>
      <c r="II1064" s="432"/>
      <c r="IJ1064" s="432"/>
      <c r="IK1064" s="432"/>
      <c r="IL1064" s="432"/>
      <c r="IM1064" s="432"/>
      <c r="IN1064" s="432"/>
      <c r="IO1064" s="432"/>
      <c r="IP1064" s="432"/>
      <c r="IQ1064" s="432"/>
      <c r="IR1064" s="432"/>
      <c r="IS1064" s="432"/>
      <c r="IT1064" s="432"/>
      <c r="IU1064" s="432"/>
      <c r="IV1064" s="432"/>
      <c r="IW1064" s="432"/>
      <c r="IX1064" s="432"/>
      <c r="IY1064" s="432"/>
      <c r="IZ1064" s="432"/>
      <c r="JA1064" s="432"/>
      <c r="JB1064" s="432"/>
      <c r="JC1064" s="432"/>
      <c r="JD1064" s="432"/>
      <c r="JE1064" s="432"/>
      <c r="JF1064" s="432"/>
      <c r="JG1064" s="432"/>
      <c r="JH1064" s="432"/>
      <c r="JI1064" s="432"/>
      <c r="JJ1064" s="432"/>
      <c r="JK1064" s="432"/>
      <c r="JL1064" s="432"/>
      <c r="JM1064" s="432"/>
      <c r="JN1064" s="432"/>
      <c r="JO1064" s="432"/>
      <c r="JP1064" s="432"/>
      <c r="JQ1064" s="432"/>
      <c r="JR1064" s="432"/>
      <c r="JS1064" s="432"/>
      <c r="JT1064" s="432"/>
      <c r="JU1064" s="432"/>
    </row>
    <row r="1065" spans="1:281" s="40" customFormat="1" ht="15" hidden="1" customHeight="1" x14ac:dyDescent="0.25">
      <c r="A1065" s="432"/>
      <c r="B1065" s="31"/>
      <c r="C1065" s="31"/>
      <c r="D1065" s="3"/>
      <c r="E1065" s="31"/>
      <c r="F1065" s="3"/>
      <c r="G1065" s="122"/>
      <c r="I1065" s="31"/>
      <c r="K1065" s="9"/>
      <c r="M1065" s="3"/>
      <c r="N1065" s="41"/>
      <c r="P1065" s="31"/>
      <c r="Q1065" s="27"/>
      <c r="R1065" s="31"/>
      <c r="T1065" s="21"/>
      <c r="U1065" s="21"/>
      <c r="V1065" s="83"/>
      <c r="W1065" s="83"/>
      <c r="X1065" s="21"/>
      <c r="Y1065" s="83"/>
      <c r="Z1065" s="83"/>
      <c r="AA1065" s="21"/>
      <c r="AB1065" s="83"/>
      <c r="AC1065" s="83"/>
      <c r="AD1065" s="21"/>
      <c r="AE1065" s="83"/>
      <c r="AF1065" s="83"/>
      <c r="AG1065" s="21"/>
      <c r="AH1065" s="83"/>
      <c r="AI1065" s="83"/>
      <c r="AJ1065" s="21"/>
      <c r="AK1065" s="83"/>
      <c r="AL1065" s="83"/>
      <c r="AM1065" s="21"/>
      <c r="AN1065" s="83"/>
      <c r="AO1065" s="83"/>
      <c r="AP1065" s="21"/>
      <c r="AQ1065" s="83"/>
      <c r="AR1065" s="83"/>
      <c r="AS1065" s="21"/>
      <c r="AT1065" s="3"/>
      <c r="AU1065" s="3"/>
      <c r="AV1065" s="31"/>
      <c r="AW1065" s="3"/>
      <c r="AX1065" s="129"/>
      <c r="AY1065" s="90"/>
      <c r="AZ1065" s="6"/>
      <c r="BA1065" s="10"/>
      <c r="BB1065" s="10"/>
      <c r="BC1065" s="6"/>
      <c r="BD1065" s="10"/>
      <c r="BE1065" s="10"/>
      <c r="BF1065" s="122"/>
      <c r="BG1065" s="10"/>
      <c r="BH1065" s="32"/>
      <c r="BI1065" s="129"/>
      <c r="BJ1065" s="10"/>
      <c r="BK1065" s="32"/>
      <c r="BL1065" s="129"/>
      <c r="BM1065" s="10"/>
      <c r="BN1065" s="32"/>
      <c r="BO1065" s="122"/>
      <c r="BP1065" s="133"/>
      <c r="BQ1065" s="12"/>
      <c r="BR1065" s="3"/>
      <c r="BS1065" s="3"/>
      <c r="BU1065" s="122"/>
      <c r="BV1065" s="3"/>
      <c r="BW1065" s="31"/>
      <c r="BX1065" s="122"/>
      <c r="BY1065" s="3"/>
      <c r="CA1065" s="122"/>
      <c r="CB1065" s="3"/>
      <c r="CD1065" s="122"/>
      <c r="CF1065" s="32"/>
      <c r="CH1065" s="255"/>
      <c r="CI1065" s="32"/>
      <c r="CK1065" s="434"/>
      <c r="CM1065" s="122"/>
      <c r="CN1065" s="255"/>
      <c r="CO1065" s="255"/>
      <c r="CP1065" s="255"/>
      <c r="CQ1065" s="739"/>
      <c r="CR1065" s="255"/>
      <c r="CS1065" s="434"/>
      <c r="CT1065" s="255"/>
      <c r="CU1065" s="255"/>
      <c r="CV1065" s="255"/>
      <c r="CW1065" s="10"/>
      <c r="CX1065" s="255"/>
      <c r="CY1065" s="255"/>
      <c r="CZ1065" s="255"/>
      <c r="DA1065" s="255"/>
      <c r="DB1065" s="255"/>
      <c r="DC1065" s="255"/>
      <c r="DD1065" s="255"/>
      <c r="DE1065" s="255"/>
      <c r="DF1065" s="255"/>
      <c r="DG1065" s="255"/>
      <c r="DH1065" s="255"/>
      <c r="DI1065" s="255"/>
      <c r="DJ1065" s="255"/>
      <c r="DK1065" s="255"/>
      <c r="DL1065" s="255"/>
      <c r="DM1065" s="255"/>
      <c r="DN1065" s="255"/>
      <c r="DO1065" s="255"/>
      <c r="DP1065" s="255"/>
      <c r="DQ1065" s="255"/>
      <c r="DR1065" s="255"/>
      <c r="DS1065" s="255"/>
      <c r="DT1065" s="255"/>
      <c r="DU1065" s="255"/>
      <c r="DV1065" s="255"/>
      <c r="DW1065" s="255"/>
      <c r="DX1065" s="255"/>
      <c r="DY1065" s="255"/>
      <c r="DZ1065" s="255"/>
      <c r="EA1065" s="255"/>
      <c r="EB1065" s="255"/>
      <c r="EC1065" s="255"/>
      <c r="ED1065" s="255"/>
      <c r="EE1065" s="255"/>
      <c r="EF1065" s="255"/>
      <c r="EG1065" s="255"/>
      <c r="EH1065" s="255"/>
      <c r="EI1065" s="255"/>
      <c r="EJ1065" s="255"/>
      <c r="EK1065" s="255"/>
      <c r="EL1065" s="255"/>
      <c r="EM1065" s="255"/>
      <c r="EN1065" s="255"/>
      <c r="EO1065" s="255"/>
      <c r="EP1065" s="255"/>
      <c r="EQ1065" s="255"/>
      <c r="ER1065" s="255"/>
      <c r="ES1065" s="255"/>
      <c r="ET1065" s="255"/>
      <c r="EU1065" s="255"/>
      <c r="EV1065" s="255"/>
      <c r="EW1065" s="255"/>
      <c r="EX1065" s="255"/>
      <c r="EY1065" s="255"/>
      <c r="EZ1065" s="255"/>
      <c r="FA1065" s="255"/>
      <c r="FB1065" s="255"/>
      <c r="FC1065" s="255"/>
      <c r="FD1065" s="255"/>
      <c r="FE1065" s="255"/>
      <c r="FF1065" s="255"/>
      <c r="FG1065" s="255"/>
      <c r="FH1065" s="241"/>
      <c r="FI1065" s="436"/>
      <c r="FJ1065" s="668"/>
      <c r="FK1065" s="668"/>
      <c r="FL1065" s="668"/>
      <c r="FM1065" s="668"/>
      <c r="FN1065" s="668"/>
      <c r="FO1065" s="668"/>
      <c r="FP1065" s="668"/>
      <c r="FQ1065" s="668"/>
      <c r="FR1065" s="668"/>
      <c r="FS1065" s="433"/>
      <c r="FT1065" s="433"/>
      <c r="FU1065" s="433"/>
      <c r="FV1065" s="433"/>
      <c r="FW1065" s="433"/>
      <c r="FX1065" s="433"/>
      <c r="FY1065" s="433"/>
      <c r="FZ1065" s="433"/>
      <c r="GA1065" s="433"/>
      <c r="GB1065" s="433"/>
      <c r="GC1065" s="433"/>
      <c r="GD1065" s="433"/>
      <c r="GE1065" s="433"/>
      <c r="GF1065" s="433"/>
      <c r="GG1065" s="255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436"/>
      <c r="HJ1065" s="65"/>
      <c r="HK1065" s="436"/>
      <c r="HL1065" s="37"/>
      <c r="HM1065" s="65"/>
      <c r="HN1065" s="436"/>
      <c r="HO1065" s="120"/>
      <c r="HP1065" s="3"/>
      <c r="HQ1065" s="436"/>
      <c r="HR1065" s="8"/>
      <c r="HS1065" s="31"/>
      <c r="HT1065" s="3"/>
      <c r="HU1065" s="3"/>
      <c r="HV1065" s="3"/>
      <c r="HX1065" s="432"/>
      <c r="HY1065" s="27"/>
      <c r="HZ1065" s="27"/>
      <c r="IA1065" s="27"/>
      <c r="IB1065" s="27"/>
      <c r="IC1065" s="27"/>
      <c r="ID1065" s="27"/>
      <c r="IE1065" s="27"/>
      <c r="IF1065" s="27"/>
      <c r="IG1065" s="432"/>
      <c r="IH1065" s="432"/>
      <c r="II1065" s="432"/>
      <c r="IJ1065" s="432"/>
      <c r="IK1065" s="432"/>
      <c r="IL1065" s="432"/>
      <c r="IM1065" s="432"/>
      <c r="IN1065" s="432"/>
      <c r="IO1065" s="432"/>
      <c r="IP1065" s="432"/>
      <c r="IQ1065" s="432"/>
      <c r="IR1065" s="432"/>
      <c r="IS1065" s="432"/>
      <c r="IT1065" s="432"/>
      <c r="IU1065" s="432"/>
      <c r="IV1065" s="432"/>
      <c r="IW1065" s="432"/>
      <c r="IX1065" s="432"/>
      <c r="IY1065" s="432"/>
      <c r="IZ1065" s="432"/>
      <c r="JA1065" s="432"/>
      <c r="JB1065" s="432"/>
      <c r="JC1065" s="432"/>
      <c r="JD1065" s="432"/>
      <c r="JE1065" s="432"/>
      <c r="JF1065" s="432"/>
      <c r="JG1065" s="432"/>
      <c r="JH1065" s="432"/>
      <c r="JI1065" s="432"/>
      <c r="JJ1065" s="432"/>
      <c r="JK1065" s="432"/>
      <c r="JL1065" s="432"/>
      <c r="JM1065" s="432"/>
      <c r="JN1065" s="432"/>
      <c r="JO1065" s="432"/>
      <c r="JP1065" s="432"/>
      <c r="JQ1065" s="432"/>
      <c r="JR1065" s="432"/>
      <c r="JS1065" s="432"/>
      <c r="JT1065" s="432"/>
      <c r="JU1065" s="432"/>
    </row>
    <row r="1066" spans="1:281" s="40" customFormat="1" ht="15" hidden="1" customHeight="1" x14ac:dyDescent="0.25">
      <c r="A1066" s="432"/>
      <c r="B1066" s="31"/>
      <c r="C1066" s="31"/>
      <c r="D1066" s="3"/>
      <c r="E1066" s="31"/>
      <c r="F1066" s="3"/>
      <c r="G1066" s="122"/>
      <c r="I1066" s="31"/>
      <c r="K1066" s="9"/>
      <c r="M1066" s="3"/>
      <c r="N1066" s="41"/>
      <c r="P1066" s="31"/>
      <c r="Q1066" s="27"/>
      <c r="R1066" s="31"/>
      <c r="T1066" s="21"/>
      <c r="U1066" s="21"/>
      <c r="V1066" s="83"/>
      <c r="W1066" s="83"/>
      <c r="X1066" s="21"/>
      <c r="Y1066" s="83"/>
      <c r="Z1066" s="83"/>
      <c r="AA1066" s="21"/>
      <c r="AB1066" s="83"/>
      <c r="AC1066" s="83"/>
      <c r="AD1066" s="21"/>
      <c r="AE1066" s="83"/>
      <c r="AF1066" s="83"/>
      <c r="AG1066" s="21"/>
      <c r="AH1066" s="83"/>
      <c r="AI1066" s="83"/>
      <c r="AJ1066" s="21"/>
      <c r="AK1066" s="83"/>
      <c r="AL1066" s="83"/>
      <c r="AM1066" s="21"/>
      <c r="AN1066" s="83"/>
      <c r="AO1066" s="83"/>
      <c r="AP1066" s="21"/>
      <c r="AQ1066" s="83"/>
      <c r="AR1066" s="83"/>
      <c r="AS1066" s="21"/>
      <c r="AT1066" s="3"/>
      <c r="AU1066" s="3"/>
      <c r="AV1066" s="31"/>
      <c r="AW1066" s="3"/>
      <c r="AX1066" s="129"/>
      <c r="AY1066" s="90"/>
      <c r="AZ1066" s="6"/>
      <c r="BA1066" s="10"/>
      <c r="BB1066" s="10"/>
      <c r="BC1066" s="6"/>
      <c r="BD1066" s="10"/>
      <c r="BE1066" s="10"/>
      <c r="BF1066" s="122"/>
      <c r="BG1066" s="10"/>
      <c r="BH1066" s="32"/>
      <c r="BI1066" s="129"/>
      <c r="BJ1066" s="10"/>
      <c r="BK1066" s="32"/>
      <c r="BL1066" s="129"/>
      <c r="BM1066" s="10"/>
      <c r="BN1066" s="32"/>
      <c r="BO1066" s="122"/>
      <c r="BP1066" s="133"/>
      <c r="BQ1066" s="12"/>
      <c r="BR1066" s="3"/>
      <c r="BS1066" s="3"/>
      <c r="BU1066" s="122"/>
      <c r="BV1066" s="3"/>
      <c r="BW1066" s="31"/>
      <c r="BX1066" s="122"/>
      <c r="BY1066" s="3"/>
      <c r="CA1066" s="122"/>
      <c r="CB1066" s="3"/>
      <c r="CD1066" s="122"/>
      <c r="CF1066" s="32"/>
      <c r="CH1066" s="255"/>
      <c r="CI1066" s="32"/>
      <c r="CK1066" s="434"/>
      <c r="CM1066" s="122"/>
      <c r="CN1066" s="255"/>
      <c r="CO1066" s="255"/>
      <c r="CP1066" s="255"/>
      <c r="CQ1066" s="739"/>
      <c r="CR1066" s="255"/>
      <c r="CS1066" s="434"/>
      <c r="CT1066" s="255"/>
      <c r="CU1066" s="255"/>
      <c r="CV1066" s="255"/>
      <c r="CW1066" s="10"/>
      <c r="CX1066" s="255"/>
      <c r="CY1066" s="255"/>
      <c r="CZ1066" s="255"/>
      <c r="DA1066" s="255"/>
      <c r="DB1066" s="255"/>
      <c r="DC1066" s="255"/>
      <c r="DD1066" s="255"/>
      <c r="DE1066" s="255"/>
      <c r="DF1066" s="255"/>
      <c r="DG1066" s="255"/>
      <c r="DH1066" s="255"/>
      <c r="DI1066" s="255"/>
      <c r="DJ1066" s="255"/>
      <c r="DK1066" s="255"/>
      <c r="DL1066" s="255"/>
      <c r="DM1066" s="255"/>
      <c r="DN1066" s="255"/>
      <c r="DO1066" s="255"/>
      <c r="DP1066" s="255"/>
      <c r="DQ1066" s="255"/>
      <c r="DR1066" s="255"/>
      <c r="DS1066" s="255"/>
      <c r="DT1066" s="255"/>
      <c r="DU1066" s="255"/>
      <c r="DV1066" s="255"/>
      <c r="DW1066" s="255"/>
      <c r="DX1066" s="255"/>
      <c r="DY1066" s="255"/>
      <c r="DZ1066" s="255"/>
      <c r="EA1066" s="255"/>
      <c r="EB1066" s="255"/>
      <c r="EC1066" s="255"/>
      <c r="ED1066" s="255"/>
      <c r="EE1066" s="255"/>
      <c r="EF1066" s="255"/>
      <c r="EG1066" s="255"/>
      <c r="EH1066" s="255"/>
      <c r="EI1066" s="255"/>
      <c r="EJ1066" s="255"/>
      <c r="EK1066" s="255"/>
      <c r="EL1066" s="255"/>
      <c r="EM1066" s="255"/>
      <c r="EN1066" s="255"/>
      <c r="EO1066" s="255"/>
      <c r="EP1066" s="255"/>
      <c r="EQ1066" s="255"/>
      <c r="ER1066" s="255"/>
      <c r="ES1066" s="255"/>
      <c r="ET1066" s="255"/>
      <c r="EU1066" s="255"/>
      <c r="EV1066" s="255"/>
      <c r="EW1066" s="255"/>
      <c r="EX1066" s="255"/>
      <c r="EY1066" s="255"/>
      <c r="EZ1066" s="255"/>
      <c r="FA1066" s="255"/>
      <c r="FB1066" s="255"/>
      <c r="FC1066" s="255"/>
      <c r="FD1066" s="255"/>
      <c r="FE1066" s="255"/>
      <c r="FF1066" s="255"/>
      <c r="FG1066" s="255"/>
      <c r="FH1066" s="241"/>
      <c r="FI1066" s="436"/>
      <c r="FJ1066" s="668"/>
      <c r="FK1066" s="668"/>
      <c r="FL1066" s="668"/>
      <c r="FM1066" s="668"/>
      <c r="FN1066" s="668"/>
      <c r="FO1066" s="668"/>
      <c r="FP1066" s="668"/>
      <c r="FQ1066" s="668"/>
      <c r="FR1066" s="668"/>
      <c r="FS1066" s="433"/>
      <c r="FT1066" s="433"/>
      <c r="FU1066" s="433"/>
      <c r="FV1066" s="433"/>
      <c r="FW1066" s="433"/>
      <c r="FX1066" s="433"/>
      <c r="FY1066" s="433"/>
      <c r="FZ1066" s="433"/>
      <c r="GA1066" s="433"/>
      <c r="GB1066" s="433"/>
      <c r="GC1066" s="433"/>
      <c r="GD1066" s="433"/>
      <c r="GE1066" s="433"/>
      <c r="GF1066" s="433"/>
      <c r="GG1066" s="255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436"/>
      <c r="HJ1066" s="65"/>
      <c r="HK1066" s="436"/>
      <c r="HL1066" s="37"/>
      <c r="HM1066" s="65"/>
      <c r="HN1066" s="436"/>
      <c r="HO1066" s="120"/>
      <c r="HP1066" s="3"/>
      <c r="HQ1066" s="436"/>
      <c r="HR1066" s="8"/>
      <c r="HS1066" s="31"/>
      <c r="HT1066" s="3"/>
      <c r="HU1066" s="3"/>
      <c r="HV1066" s="3"/>
      <c r="HX1066" s="432"/>
      <c r="HY1066" s="27"/>
      <c r="HZ1066" s="27"/>
      <c r="IA1066" s="27"/>
      <c r="IB1066" s="27"/>
      <c r="IC1066" s="27"/>
      <c r="ID1066" s="27"/>
      <c r="IE1066" s="27"/>
      <c r="IF1066" s="27"/>
      <c r="IG1066" s="432"/>
      <c r="IH1066" s="432"/>
      <c r="II1066" s="432"/>
      <c r="IJ1066" s="432"/>
      <c r="IK1066" s="432"/>
      <c r="IL1066" s="432"/>
      <c r="IM1066" s="432"/>
      <c r="IN1066" s="432"/>
      <c r="IO1066" s="432"/>
      <c r="IP1066" s="432"/>
      <c r="IQ1066" s="432"/>
      <c r="IR1066" s="432"/>
      <c r="IS1066" s="432"/>
      <c r="IT1066" s="432"/>
      <c r="IU1066" s="432"/>
      <c r="IV1066" s="432"/>
      <c r="IW1066" s="432"/>
      <c r="IX1066" s="432"/>
      <c r="IY1066" s="432"/>
      <c r="IZ1066" s="432"/>
      <c r="JA1066" s="432"/>
      <c r="JB1066" s="432"/>
      <c r="JC1066" s="432"/>
      <c r="JD1066" s="432"/>
      <c r="JE1066" s="432"/>
      <c r="JF1066" s="432"/>
      <c r="JG1066" s="432"/>
      <c r="JH1066" s="432"/>
      <c r="JI1066" s="432"/>
      <c r="JJ1066" s="432"/>
      <c r="JK1066" s="432"/>
      <c r="JL1066" s="432"/>
      <c r="JM1066" s="432"/>
      <c r="JN1066" s="432"/>
      <c r="JO1066" s="432"/>
      <c r="JP1066" s="432"/>
      <c r="JQ1066" s="432"/>
      <c r="JR1066" s="432"/>
      <c r="JS1066" s="432"/>
      <c r="JT1066" s="432"/>
      <c r="JU1066" s="432"/>
    </row>
    <row r="1067" spans="1:281" s="40" customFormat="1" ht="15" hidden="1" customHeight="1" x14ac:dyDescent="0.25">
      <c r="A1067" s="432"/>
      <c r="B1067" s="31"/>
      <c r="C1067" s="31"/>
      <c r="D1067" s="3"/>
      <c r="E1067" s="31"/>
      <c r="F1067" s="3"/>
      <c r="G1067" s="122"/>
      <c r="I1067" s="31"/>
      <c r="K1067" s="9"/>
      <c r="M1067" s="3"/>
      <c r="N1067" s="41"/>
      <c r="P1067" s="31"/>
      <c r="Q1067" s="27"/>
      <c r="R1067" s="31"/>
      <c r="T1067" s="21"/>
      <c r="U1067" s="21"/>
      <c r="V1067" s="83"/>
      <c r="W1067" s="83"/>
      <c r="X1067" s="21"/>
      <c r="Y1067" s="83"/>
      <c r="Z1067" s="83"/>
      <c r="AA1067" s="21"/>
      <c r="AB1067" s="83"/>
      <c r="AC1067" s="83"/>
      <c r="AD1067" s="21"/>
      <c r="AE1067" s="83"/>
      <c r="AF1067" s="83"/>
      <c r="AG1067" s="21"/>
      <c r="AH1067" s="83"/>
      <c r="AI1067" s="83"/>
      <c r="AJ1067" s="21"/>
      <c r="AK1067" s="83"/>
      <c r="AL1067" s="83"/>
      <c r="AM1067" s="21"/>
      <c r="AN1067" s="83"/>
      <c r="AO1067" s="83"/>
      <c r="AP1067" s="21"/>
      <c r="AQ1067" s="83"/>
      <c r="AR1067" s="83"/>
      <c r="AS1067" s="21"/>
      <c r="AT1067" s="3"/>
      <c r="AU1067" s="3"/>
      <c r="AV1067" s="31"/>
      <c r="AW1067" s="3"/>
      <c r="AX1067" s="129"/>
      <c r="AY1067" s="90"/>
      <c r="AZ1067" s="6"/>
      <c r="BA1067" s="10"/>
      <c r="BB1067" s="10"/>
      <c r="BC1067" s="6"/>
      <c r="BD1067" s="10"/>
      <c r="BE1067" s="10"/>
      <c r="BF1067" s="122"/>
      <c r="BG1067" s="10"/>
      <c r="BH1067" s="32"/>
      <c r="BI1067" s="129"/>
      <c r="BJ1067" s="10"/>
      <c r="BK1067" s="32"/>
      <c r="BL1067" s="129"/>
      <c r="BM1067" s="10"/>
      <c r="BN1067" s="32"/>
      <c r="BO1067" s="122"/>
      <c r="BP1067" s="133"/>
      <c r="BQ1067" s="12"/>
      <c r="BR1067" s="3"/>
      <c r="BS1067" s="3"/>
      <c r="BU1067" s="122"/>
      <c r="BV1067" s="3"/>
      <c r="BW1067" s="31"/>
      <c r="BX1067" s="122"/>
      <c r="BY1067" s="3"/>
      <c r="CA1067" s="122"/>
      <c r="CB1067" s="3"/>
      <c r="CD1067" s="122"/>
      <c r="CF1067" s="32"/>
      <c r="CH1067" s="255"/>
      <c r="CI1067" s="32"/>
      <c r="CK1067" s="434"/>
      <c r="CM1067" s="122"/>
      <c r="CN1067" s="255"/>
      <c r="CO1067" s="255"/>
      <c r="CP1067" s="255"/>
      <c r="CQ1067" s="739"/>
      <c r="CR1067" s="255"/>
      <c r="CS1067" s="434"/>
      <c r="CT1067" s="255"/>
      <c r="CU1067" s="255"/>
      <c r="CV1067" s="255"/>
      <c r="CW1067" s="10"/>
      <c r="CX1067" s="255"/>
      <c r="CY1067" s="255"/>
      <c r="CZ1067" s="255"/>
      <c r="DA1067" s="255"/>
      <c r="DB1067" s="255"/>
      <c r="DC1067" s="255"/>
      <c r="DD1067" s="255"/>
      <c r="DE1067" s="255"/>
      <c r="DF1067" s="255"/>
      <c r="DG1067" s="255"/>
      <c r="DH1067" s="255"/>
      <c r="DI1067" s="255"/>
      <c r="DJ1067" s="255"/>
      <c r="DK1067" s="255"/>
      <c r="DL1067" s="255"/>
      <c r="DM1067" s="255"/>
      <c r="DN1067" s="255"/>
      <c r="DO1067" s="255"/>
      <c r="DP1067" s="255"/>
      <c r="DQ1067" s="255"/>
      <c r="DR1067" s="255"/>
      <c r="DS1067" s="255"/>
      <c r="DT1067" s="255"/>
      <c r="DU1067" s="255"/>
      <c r="DV1067" s="255"/>
      <c r="DW1067" s="255"/>
      <c r="DX1067" s="255"/>
      <c r="DY1067" s="255"/>
      <c r="DZ1067" s="255"/>
      <c r="EA1067" s="255"/>
      <c r="EB1067" s="255"/>
      <c r="EC1067" s="255"/>
      <c r="ED1067" s="255"/>
      <c r="EE1067" s="255"/>
      <c r="EF1067" s="255"/>
      <c r="EG1067" s="255"/>
      <c r="EH1067" s="255"/>
      <c r="EI1067" s="255"/>
      <c r="EJ1067" s="255"/>
      <c r="EK1067" s="255"/>
      <c r="EL1067" s="255"/>
      <c r="EM1067" s="255"/>
      <c r="EN1067" s="255"/>
      <c r="EO1067" s="255"/>
      <c r="EP1067" s="255"/>
      <c r="EQ1067" s="255"/>
      <c r="ER1067" s="255"/>
      <c r="ES1067" s="255"/>
      <c r="ET1067" s="255"/>
      <c r="EU1067" s="255"/>
      <c r="EV1067" s="255"/>
      <c r="EW1067" s="255"/>
      <c r="EX1067" s="255"/>
      <c r="EY1067" s="255"/>
      <c r="EZ1067" s="255"/>
      <c r="FA1067" s="255"/>
      <c r="FB1067" s="255"/>
      <c r="FC1067" s="255"/>
      <c r="FD1067" s="255"/>
      <c r="FE1067" s="255"/>
      <c r="FF1067" s="255"/>
      <c r="FG1067" s="255"/>
      <c r="FH1067" s="241"/>
      <c r="FI1067" s="436"/>
      <c r="FJ1067" s="668"/>
      <c r="FK1067" s="668"/>
      <c r="FL1067" s="668"/>
      <c r="FM1067" s="668"/>
      <c r="FN1067" s="668"/>
      <c r="FO1067" s="668"/>
      <c r="FP1067" s="668"/>
      <c r="FQ1067" s="668"/>
      <c r="FR1067" s="668"/>
      <c r="FS1067" s="433"/>
      <c r="FT1067" s="433"/>
      <c r="FU1067" s="433"/>
      <c r="FV1067" s="433"/>
      <c r="FW1067" s="433"/>
      <c r="FX1067" s="433"/>
      <c r="FY1067" s="433"/>
      <c r="FZ1067" s="433"/>
      <c r="GA1067" s="433"/>
      <c r="GB1067" s="433"/>
      <c r="GC1067" s="433"/>
      <c r="GD1067" s="433"/>
      <c r="GE1067" s="433"/>
      <c r="GF1067" s="433"/>
      <c r="GG1067" s="255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436"/>
      <c r="HJ1067" s="65"/>
      <c r="HK1067" s="436"/>
      <c r="HL1067" s="37"/>
      <c r="HM1067" s="65"/>
      <c r="HN1067" s="436"/>
      <c r="HO1067" s="120"/>
      <c r="HP1067" s="3"/>
      <c r="HQ1067" s="436"/>
      <c r="HR1067" s="8"/>
      <c r="HS1067" s="31"/>
      <c r="HT1067" s="3"/>
      <c r="HU1067" s="3"/>
      <c r="HV1067" s="3"/>
      <c r="HX1067" s="432"/>
      <c r="HY1067" s="27"/>
      <c r="HZ1067" s="27"/>
      <c r="IA1067" s="27"/>
      <c r="IB1067" s="27"/>
      <c r="IC1067" s="27"/>
      <c r="ID1067" s="27"/>
      <c r="IE1067" s="27"/>
      <c r="IF1067" s="27"/>
      <c r="IG1067" s="432"/>
      <c r="IH1067" s="432"/>
      <c r="II1067" s="432"/>
      <c r="IJ1067" s="432"/>
      <c r="IK1067" s="432"/>
      <c r="IL1067" s="432"/>
      <c r="IM1067" s="432"/>
      <c r="IN1067" s="432"/>
      <c r="IO1067" s="432"/>
      <c r="IP1067" s="432"/>
      <c r="IQ1067" s="432"/>
      <c r="IR1067" s="432"/>
      <c r="IS1067" s="432"/>
      <c r="IT1067" s="432"/>
      <c r="IU1067" s="432"/>
      <c r="IV1067" s="432"/>
      <c r="IW1067" s="432"/>
      <c r="IX1067" s="432"/>
      <c r="IY1067" s="432"/>
      <c r="IZ1067" s="432"/>
      <c r="JA1067" s="432"/>
      <c r="JB1067" s="432"/>
      <c r="JC1067" s="432"/>
      <c r="JD1067" s="432"/>
      <c r="JE1067" s="432"/>
      <c r="JF1067" s="432"/>
      <c r="JG1067" s="432"/>
      <c r="JH1067" s="432"/>
      <c r="JI1067" s="432"/>
      <c r="JJ1067" s="432"/>
      <c r="JK1067" s="432"/>
      <c r="JL1067" s="432"/>
      <c r="JM1067" s="432"/>
      <c r="JN1067" s="432"/>
      <c r="JO1067" s="432"/>
      <c r="JP1067" s="432"/>
      <c r="JQ1067" s="432"/>
      <c r="JR1067" s="432"/>
      <c r="JS1067" s="432"/>
      <c r="JT1067" s="432"/>
      <c r="JU1067" s="432"/>
    </row>
    <row r="1068" spans="1:281" s="40" customFormat="1" ht="15" hidden="1" customHeight="1" x14ac:dyDescent="0.25">
      <c r="A1068" s="432"/>
      <c r="B1068" s="31"/>
      <c r="C1068" s="31"/>
      <c r="D1068" s="3"/>
      <c r="E1068" s="31"/>
      <c r="F1068" s="3"/>
      <c r="G1068" s="122"/>
      <c r="I1068" s="31"/>
      <c r="K1068" s="9"/>
      <c r="M1068" s="3"/>
      <c r="N1068" s="41"/>
      <c r="P1068" s="31"/>
      <c r="Q1068" s="27"/>
      <c r="R1068" s="31"/>
      <c r="T1068" s="21"/>
      <c r="U1068" s="21"/>
      <c r="V1068" s="83"/>
      <c r="W1068" s="83"/>
      <c r="X1068" s="21"/>
      <c r="Y1068" s="83"/>
      <c r="Z1068" s="83"/>
      <c r="AA1068" s="21"/>
      <c r="AB1068" s="83"/>
      <c r="AC1068" s="83"/>
      <c r="AD1068" s="21"/>
      <c r="AE1068" s="83"/>
      <c r="AF1068" s="83"/>
      <c r="AG1068" s="21"/>
      <c r="AH1068" s="83"/>
      <c r="AI1068" s="83"/>
      <c r="AJ1068" s="21"/>
      <c r="AK1068" s="83"/>
      <c r="AL1068" s="83"/>
      <c r="AM1068" s="21"/>
      <c r="AN1068" s="83"/>
      <c r="AO1068" s="83"/>
      <c r="AP1068" s="21"/>
      <c r="AQ1068" s="83"/>
      <c r="AR1068" s="83"/>
      <c r="AS1068" s="21"/>
      <c r="AT1068" s="3"/>
      <c r="AU1068" s="3"/>
      <c r="AV1068" s="31"/>
      <c r="AW1068" s="3"/>
      <c r="AX1068" s="129"/>
      <c r="AY1068" s="90"/>
      <c r="AZ1068" s="6"/>
      <c r="BA1068" s="10"/>
      <c r="BB1068" s="10"/>
      <c r="BC1068" s="6"/>
      <c r="BD1068" s="10"/>
      <c r="BE1068" s="10"/>
      <c r="BF1068" s="122"/>
      <c r="BG1068" s="10"/>
      <c r="BH1068" s="32"/>
      <c r="BI1068" s="129"/>
      <c r="BJ1068" s="10"/>
      <c r="BK1068" s="32"/>
      <c r="BL1068" s="129"/>
      <c r="BM1068" s="10"/>
      <c r="BN1068" s="32"/>
      <c r="BO1068" s="122"/>
      <c r="BP1068" s="133"/>
      <c r="BQ1068" s="12"/>
      <c r="BR1068" s="3"/>
      <c r="BS1068" s="3"/>
      <c r="BU1068" s="122"/>
      <c r="BV1068" s="3"/>
      <c r="BW1068" s="31"/>
      <c r="BX1068" s="122"/>
      <c r="BY1068" s="3"/>
      <c r="CA1068" s="122"/>
      <c r="CB1068" s="3"/>
      <c r="CD1068" s="122"/>
      <c r="CF1068" s="32"/>
      <c r="CH1068" s="255"/>
      <c r="CI1068" s="32"/>
      <c r="CK1068" s="434"/>
      <c r="CM1068" s="122"/>
      <c r="CN1068" s="255"/>
      <c r="CO1068" s="255"/>
      <c r="CP1068" s="255"/>
      <c r="CQ1068" s="739"/>
      <c r="CR1068" s="255"/>
      <c r="CS1068" s="434"/>
      <c r="CT1068" s="255"/>
      <c r="CU1068" s="255"/>
      <c r="CV1068" s="255"/>
      <c r="CW1068" s="10"/>
      <c r="CX1068" s="255"/>
      <c r="CY1068" s="255"/>
      <c r="CZ1068" s="255"/>
      <c r="DA1068" s="255"/>
      <c r="DB1068" s="255"/>
      <c r="DC1068" s="255"/>
      <c r="DD1068" s="255"/>
      <c r="DE1068" s="255"/>
      <c r="DF1068" s="255"/>
      <c r="DG1068" s="255"/>
      <c r="DH1068" s="255"/>
      <c r="DI1068" s="255"/>
      <c r="DJ1068" s="255"/>
      <c r="DK1068" s="255"/>
      <c r="DL1068" s="255"/>
      <c r="DM1068" s="255"/>
      <c r="DN1068" s="255"/>
      <c r="DO1068" s="255"/>
      <c r="DP1068" s="255"/>
      <c r="DQ1068" s="255"/>
      <c r="DR1068" s="255"/>
      <c r="DS1068" s="255"/>
      <c r="DT1068" s="255"/>
      <c r="DU1068" s="255"/>
      <c r="DV1068" s="255"/>
      <c r="DW1068" s="255"/>
      <c r="DX1068" s="255"/>
      <c r="DY1068" s="255"/>
      <c r="DZ1068" s="255"/>
      <c r="EA1068" s="255"/>
      <c r="EB1068" s="255"/>
      <c r="EC1068" s="255"/>
      <c r="ED1068" s="255"/>
      <c r="EE1068" s="255"/>
      <c r="EF1068" s="255"/>
      <c r="EG1068" s="255"/>
      <c r="EH1068" s="255"/>
      <c r="EI1068" s="255"/>
      <c r="EJ1068" s="255"/>
      <c r="EK1068" s="255"/>
      <c r="EL1068" s="255"/>
      <c r="EM1068" s="255"/>
      <c r="EN1068" s="255"/>
      <c r="EO1068" s="255"/>
      <c r="EP1068" s="255"/>
      <c r="EQ1068" s="255"/>
      <c r="ER1068" s="255"/>
      <c r="ES1068" s="255"/>
      <c r="ET1068" s="255"/>
      <c r="EU1068" s="255"/>
      <c r="EV1068" s="255"/>
      <c r="EW1068" s="255"/>
      <c r="EX1068" s="255"/>
      <c r="EY1068" s="255"/>
      <c r="EZ1068" s="255"/>
      <c r="FA1068" s="255"/>
      <c r="FB1068" s="255"/>
      <c r="FC1068" s="255"/>
      <c r="FD1068" s="255"/>
      <c r="FE1068" s="255"/>
      <c r="FF1068" s="255"/>
      <c r="FG1068" s="255"/>
      <c r="FH1068" s="241"/>
      <c r="FI1068" s="436"/>
      <c r="FJ1068" s="668"/>
      <c r="FK1068" s="668"/>
      <c r="FL1068" s="668"/>
      <c r="FM1068" s="668"/>
      <c r="FN1068" s="668"/>
      <c r="FO1068" s="668"/>
      <c r="FP1068" s="668"/>
      <c r="FQ1068" s="668"/>
      <c r="FR1068" s="668"/>
      <c r="FS1068" s="433"/>
      <c r="FT1068" s="433"/>
      <c r="FU1068" s="433"/>
      <c r="FV1068" s="433"/>
      <c r="FW1068" s="433"/>
      <c r="FX1068" s="433"/>
      <c r="FY1068" s="433"/>
      <c r="FZ1068" s="433"/>
      <c r="GA1068" s="433"/>
      <c r="GB1068" s="433"/>
      <c r="GC1068" s="433"/>
      <c r="GD1068" s="433"/>
      <c r="GE1068" s="433"/>
      <c r="GF1068" s="433"/>
      <c r="GG1068" s="255"/>
      <c r="GH1068" s="65"/>
      <c r="GI1068" s="65"/>
      <c r="GJ1068" s="65"/>
      <c r="GK1068" s="65"/>
      <c r="GL1068" s="65"/>
      <c r="GM1068" s="65"/>
      <c r="GN1068" s="65"/>
      <c r="GO1068" s="65"/>
      <c r="GP1068" s="65"/>
      <c r="GQ1068" s="65"/>
      <c r="GR1068" s="65"/>
      <c r="GS1068" s="65"/>
      <c r="GT1068" s="65"/>
      <c r="GU1068" s="65"/>
      <c r="GV1068" s="65"/>
      <c r="GW1068" s="65"/>
      <c r="GX1068" s="65"/>
      <c r="GY1068" s="65"/>
      <c r="GZ1068" s="65"/>
      <c r="HA1068" s="65"/>
      <c r="HB1068" s="65"/>
      <c r="HC1068" s="65"/>
      <c r="HD1068" s="65"/>
      <c r="HE1068" s="65"/>
      <c r="HF1068" s="65"/>
      <c r="HG1068" s="65"/>
      <c r="HH1068" s="65"/>
      <c r="HI1068" s="436"/>
      <c r="HJ1068" s="65"/>
      <c r="HK1068" s="436"/>
      <c r="HL1068" s="37"/>
      <c r="HM1068" s="65"/>
      <c r="HN1068" s="436"/>
      <c r="HO1068" s="120"/>
      <c r="HP1068" s="3"/>
      <c r="HQ1068" s="436"/>
      <c r="HR1068" s="8"/>
      <c r="HS1068" s="31"/>
      <c r="HT1068" s="3"/>
      <c r="HU1068" s="3"/>
      <c r="HV1068" s="3"/>
      <c r="HX1068" s="432"/>
      <c r="HY1068" s="27"/>
      <c r="HZ1068" s="27"/>
      <c r="IA1068" s="27"/>
      <c r="IB1068" s="27"/>
      <c r="IC1068" s="27"/>
      <c r="ID1068" s="27"/>
      <c r="IE1068" s="27"/>
      <c r="IF1068" s="27"/>
      <c r="IG1068" s="432"/>
      <c r="IH1068" s="432"/>
      <c r="II1068" s="432"/>
      <c r="IJ1068" s="432"/>
      <c r="IK1068" s="432"/>
      <c r="IL1068" s="432"/>
      <c r="IM1068" s="432"/>
      <c r="IN1068" s="432"/>
      <c r="IO1068" s="432"/>
      <c r="IP1068" s="432"/>
      <c r="IQ1068" s="432"/>
      <c r="IR1068" s="432"/>
      <c r="IS1068" s="432"/>
      <c r="IT1068" s="432"/>
      <c r="IU1068" s="432"/>
      <c r="IV1068" s="432"/>
      <c r="IW1068" s="432"/>
      <c r="IX1068" s="432"/>
      <c r="IY1068" s="432"/>
      <c r="IZ1068" s="432"/>
      <c r="JA1068" s="432"/>
      <c r="JB1068" s="432"/>
      <c r="JC1068" s="432"/>
      <c r="JD1068" s="432"/>
      <c r="JE1068" s="432"/>
      <c r="JF1068" s="432"/>
      <c r="JG1068" s="432"/>
      <c r="JH1068" s="432"/>
      <c r="JI1068" s="432"/>
      <c r="JJ1068" s="432"/>
      <c r="JK1068" s="432"/>
      <c r="JL1068" s="432"/>
      <c r="JM1068" s="432"/>
      <c r="JN1068" s="432"/>
      <c r="JO1068" s="432"/>
      <c r="JP1068" s="432"/>
      <c r="JQ1068" s="432"/>
      <c r="JR1068" s="432"/>
      <c r="JS1068" s="432"/>
      <c r="JT1068" s="432"/>
      <c r="JU1068" s="432"/>
    </row>
    <row r="1069" spans="1:281" s="40" customFormat="1" ht="15" hidden="1" customHeight="1" x14ac:dyDescent="0.25">
      <c r="A1069" s="432"/>
      <c r="B1069" s="31"/>
      <c r="C1069" s="31"/>
      <c r="D1069" s="3"/>
      <c r="E1069" s="31"/>
      <c r="F1069" s="3"/>
      <c r="G1069" s="122"/>
      <c r="I1069" s="31"/>
      <c r="K1069" s="9"/>
      <c r="M1069" s="3"/>
      <c r="N1069" s="41"/>
      <c r="P1069" s="31"/>
      <c r="Q1069" s="27"/>
      <c r="R1069" s="31"/>
      <c r="T1069" s="21"/>
      <c r="U1069" s="21"/>
      <c r="V1069" s="83"/>
      <c r="W1069" s="83"/>
      <c r="X1069" s="21"/>
      <c r="Y1069" s="83"/>
      <c r="Z1069" s="83"/>
      <c r="AA1069" s="21"/>
      <c r="AB1069" s="83"/>
      <c r="AC1069" s="83"/>
      <c r="AD1069" s="21"/>
      <c r="AE1069" s="83"/>
      <c r="AF1069" s="83"/>
      <c r="AG1069" s="21"/>
      <c r="AH1069" s="83"/>
      <c r="AI1069" s="83"/>
      <c r="AJ1069" s="21"/>
      <c r="AK1069" s="83"/>
      <c r="AL1069" s="83"/>
      <c r="AM1069" s="21"/>
      <c r="AN1069" s="83"/>
      <c r="AO1069" s="83"/>
      <c r="AP1069" s="21"/>
      <c r="AQ1069" s="83"/>
      <c r="AR1069" s="83"/>
      <c r="AS1069" s="21"/>
      <c r="AT1069" s="3"/>
      <c r="AU1069" s="3"/>
      <c r="AV1069" s="31"/>
      <c r="AW1069" s="3"/>
      <c r="AX1069" s="129"/>
      <c r="AY1069" s="90"/>
      <c r="AZ1069" s="6"/>
      <c r="BA1069" s="10"/>
      <c r="BB1069" s="10"/>
      <c r="BC1069" s="6"/>
      <c r="BD1069" s="10"/>
      <c r="BE1069" s="10"/>
      <c r="BF1069" s="122"/>
      <c r="BG1069" s="10"/>
      <c r="BH1069" s="32"/>
      <c r="BI1069" s="129"/>
      <c r="BJ1069" s="10"/>
      <c r="BK1069" s="32"/>
      <c r="BL1069" s="129"/>
      <c r="BM1069" s="10"/>
      <c r="BN1069" s="32"/>
      <c r="BO1069" s="122"/>
      <c r="BP1069" s="133"/>
      <c r="BQ1069" s="12"/>
      <c r="BR1069" s="3"/>
      <c r="BS1069" s="3"/>
      <c r="BU1069" s="122"/>
      <c r="BV1069" s="3"/>
      <c r="BW1069" s="31"/>
      <c r="BX1069" s="122"/>
      <c r="BY1069" s="3"/>
      <c r="CA1069" s="122"/>
      <c r="CB1069" s="3"/>
      <c r="CD1069" s="122"/>
      <c r="CF1069" s="32"/>
      <c r="CH1069" s="255"/>
      <c r="CI1069" s="32"/>
      <c r="CK1069" s="434"/>
      <c r="CM1069" s="122"/>
      <c r="CN1069" s="255"/>
      <c r="CO1069" s="255"/>
      <c r="CP1069" s="255"/>
      <c r="CQ1069" s="739"/>
      <c r="CR1069" s="255"/>
      <c r="CS1069" s="434"/>
      <c r="CT1069" s="255"/>
      <c r="CU1069" s="255"/>
      <c r="CV1069" s="255"/>
      <c r="CW1069" s="10"/>
      <c r="CX1069" s="255"/>
      <c r="CY1069" s="255"/>
      <c r="CZ1069" s="255"/>
      <c r="DA1069" s="255"/>
      <c r="DB1069" s="255"/>
      <c r="DC1069" s="255"/>
      <c r="DD1069" s="255"/>
      <c r="DE1069" s="255"/>
      <c r="DF1069" s="255"/>
      <c r="DG1069" s="255"/>
      <c r="DH1069" s="255"/>
      <c r="DI1069" s="255"/>
      <c r="DJ1069" s="255"/>
      <c r="DK1069" s="255"/>
      <c r="DL1069" s="255"/>
      <c r="DM1069" s="255"/>
      <c r="DN1069" s="255"/>
      <c r="DO1069" s="255"/>
      <c r="DP1069" s="255"/>
      <c r="DQ1069" s="255"/>
      <c r="DR1069" s="255"/>
      <c r="DS1069" s="255"/>
      <c r="DT1069" s="255"/>
      <c r="DU1069" s="255"/>
      <c r="DV1069" s="255"/>
      <c r="DW1069" s="255"/>
      <c r="DX1069" s="255"/>
      <c r="DY1069" s="255"/>
      <c r="DZ1069" s="255"/>
      <c r="EA1069" s="255"/>
      <c r="EB1069" s="255"/>
      <c r="EC1069" s="255"/>
      <c r="ED1069" s="255"/>
      <c r="EE1069" s="255"/>
      <c r="EF1069" s="255"/>
      <c r="EG1069" s="255"/>
      <c r="EH1069" s="255"/>
      <c r="EI1069" s="255"/>
      <c r="EJ1069" s="255"/>
      <c r="EK1069" s="255"/>
      <c r="EL1069" s="255"/>
      <c r="EM1069" s="255"/>
      <c r="EN1069" s="255"/>
      <c r="EO1069" s="255"/>
      <c r="EP1069" s="255"/>
      <c r="EQ1069" s="255"/>
      <c r="ER1069" s="255"/>
      <c r="ES1069" s="255"/>
      <c r="ET1069" s="255"/>
      <c r="EU1069" s="255"/>
      <c r="EV1069" s="255"/>
      <c r="EW1069" s="255"/>
      <c r="EX1069" s="255"/>
      <c r="EY1069" s="255"/>
      <c r="EZ1069" s="255"/>
      <c r="FA1069" s="255"/>
      <c r="FB1069" s="255"/>
      <c r="FC1069" s="255"/>
      <c r="FD1069" s="255"/>
      <c r="FE1069" s="255"/>
      <c r="FF1069" s="255"/>
      <c r="FG1069" s="255"/>
      <c r="FH1069" s="241"/>
      <c r="FI1069" s="436"/>
      <c r="FJ1069" s="668"/>
      <c r="FK1069" s="668"/>
      <c r="FL1069" s="668"/>
      <c r="FM1069" s="668"/>
      <c r="FN1069" s="668"/>
      <c r="FO1069" s="668"/>
      <c r="FP1069" s="668"/>
      <c r="FQ1069" s="668"/>
      <c r="FR1069" s="668"/>
      <c r="FS1069" s="433"/>
      <c r="FT1069" s="433"/>
      <c r="FU1069" s="433"/>
      <c r="FV1069" s="433"/>
      <c r="FW1069" s="433"/>
      <c r="FX1069" s="433"/>
      <c r="FY1069" s="433"/>
      <c r="FZ1069" s="433"/>
      <c r="GA1069" s="433"/>
      <c r="GB1069" s="433"/>
      <c r="GC1069" s="433"/>
      <c r="GD1069" s="433"/>
      <c r="GE1069" s="433"/>
      <c r="GF1069" s="433"/>
      <c r="GG1069" s="255"/>
      <c r="GH1069" s="65"/>
      <c r="GI1069" s="65"/>
      <c r="GJ1069" s="65"/>
      <c r="GK1069" s="65"/>
      <c r="GL1069" s="65"/>
      <c r="GM1069" s="65"/>
      <c r="GN1069" s="65"/>
      <c r="GO1069" s="65"/>
      <c r="GP1069" s="65"/>
      <c r="GQ1069" s="65"/>
      <c r="GR1069" s="65"/>
      <c r="GS1069" s="65"/>
      <c r="GT1069" s="65"/>
      <c r="GU1069" s="65"/>
      <c r="GV1069" s="65"/>
      <c r="GW1069" s="65"/>
      <c r="GX1069" s="65"/>
      <c r="GY1069" s="65"/>
      <c r="GZ1069" s="65"/>
      <c r="HA1069" s="65"/>
      <c r="HB1069" s="65"/>
      <c r="HC1069" s="65"/>
      <c r="HD1069" s="65"/>
      <c r="HE1069" s="65"/>
      <c r="HF1069" s="65"/>
      <c r="HG1069" s="65"/>
      <c r="HH1069" s="65"/>
      <c r="HI1069" s="436"/>
      <c r="HJ1069" s="65"/>
      <c r="HK1069" s="436"/>
      <c r="HL1069" s="37"/>
      <c r="HM1069" s="65"/>
      <c r="HN1069" s="436"/>
      <c r="HO1069" s="120"/>
      <c r="HP1069" s="3"/>
      <c r="HQ1069" s="436"/>
      <c r="HR1069" s="8"/>
      <c r="HS1069" s="31"/>
      <c r="HT1069" s="3"/>
      <c r="HU1069" s="3"/>
      <c r="HV1069" s="3"/>
      <c r="HX1069" s="432"/>
      <c r="HY1069" s="27"/>
      <c r="HZ1069" s="27"/>
      <c r="IA1069" s="27"/>
      <c r="IB1069" s="27"/>
      <c r="IC1069" s="27"/>
      <c r="ID1069" s="27"/>
      <c r="IE1069" s="27"/>
      <c r="IF1069" s="27"/>
      <c r="IG1069" s="432"/>
      <c r="IH1069" s="432"/>
      <c r="II1069" s="432"/>
      <c r="IJ1069" s="432"/>
      <c r="IK1069" s="432"/>
      <c r="IL1069" s="432"/>
      <c r="IM1069" s="432"/>
      <c r="IN1069" s="432"/>
      <c r="IO1069" s="432"/>
      <c r="IP1069" s="432"/>
      <c r="IQ1069" s="432"/>
      <c r="IR1069" s="432"/>
      <c r="IS1069" s="432"/>
      <c r="IT1069" s="432"/>
      <c r="IU1069" s="432"/>
      <c r="IV1069" s="432"/>
      <c r="IW1069" s="432"/>
      <c r="IX1069" s="432"/>
      <c r="IY1069" s="432"/>
      <c r="IZ1069" s="432"/>
      <c r="JA1069" s="432"/>
      <c r="JB1069" s="432"/>
      <c r="JC1069" s="432"/>
      <c r="JD1069" s="432"/>
      <c r="JE1069" s="432"/>
      <c r="JF1069" s="432"/>
      <c r="JG1069" s="432"/>
      <c r="JH1069" s="432"/>
      <c r="JI1069" s="432"/>
      <c r="JJ1069" s="432"/>
      <c r="JK1069" s="432"/>
      <c r="JL1069" s="432"/>
      <c r="JM1069" s="432"/>
      <c r="JN1069" s="432"/>
      <c r="JO1069" s="432"/>
      <c r="JP1069" s="432"/>
      <c r="JQ1069" s="432"/>
      <c r="JR1069" s="432"/>
      <c r="JS1069" s="432"/>
      <c r="JT1069" s="432"/>
      <c r="JU1069" s="432"/>
    </row>
    <row r="1070" spans="1:281" s="40" customFormat="1" ht="15" hidden="1" customHeight="1" x14ac:dyDescent="0.25">
      <c r="A1070" s="432"/>
      <c r="B1070" s="31"/>
      <c r="C1070" s="31"/>
      <c r="D1070" s="3"/>
      <c r="E1070" s="31"/>
      <c r="F1070" s="3"/>
      <c r="G1070" s="122"/>
      <c r="I1070" s="31"/>
      <c r="K1070" s="9"/>
      <c r="M1070" s="3"/>
      <c r="N1070" s="41"/>
      <c r="P1070" s="31"/>
      <c r="Q1070" s="27"/>
      <c r="R1070" s="31"/>
      <c r="T1070" s="21"/>
      <c r="U1070" s="21"/>
      <c r="V1070" s="83"/>
      <c r="W1070" s="83"/>
      <c r="X1070" s="21"/>
      <c r="Y1070" s="83"/>
      <c r="Z1070" s="83"/>
      <c r="AA1070" s="21"/>
      <c r="AB1070" s="83"/>
      <c r="AC1070" s="83"/>
      <c r="AD1070" s="21"/>
      <c r="AE1070" s="83"/>
      <c r="AF1070" s="83"/>
      <c r="AG1070" s="21"/>
      <c r="AH1070" s="83"/>
      <c r="AI1070" s="83"/>
      <c r="AJ1070" s="21"/>
      <c r="AK1070" s="83"/>
      <c r="AL1070" s="83"/>
      <c r="AM1070" s="21"/>
      <c r="AN1070" s="83"/>
      <c r="AO1070" s="83"/>
      <c r="AP1070" s="21"/>
      <c r="AQ1070" s="83"/>
      <c r="AR1070" s="83"/>
      <c r="AS1070" s="21"/>
      <c r="AT1070" s="3"/>
      <c r="AU1070" s="3"/>
      <c r="AV1070" s="31"/>
      <c r="AW1070" s="3"/>
      <c r="AX1070" s="129"/>
      <c r="AY1070" s="90"/>
      <c r="AZ1070" s="6"/>
      <c r="BA1070" s="10"/>
      <c r="BB1070" s="10"/>
      <c r="BC1070" s="6"/>
      <c r="BD1070" s="10"/>
      <c r="BE1070" s="10"/>
      <c r="BF1070" s="122"/>
      <c r="BG1070" s="10"/>
      <c r="BH1070" s="32"/>
      <c r="BI1070" s="129"/>
      <c r="BJ1070" s="10"/>
      <c r="BK1070" s="32"/>
      <c r="BL1070" s="129"/>
      <c r="BM1070" s="10"/>
      <c r="BN1070" s="32"/>
      <c r="BO1070" s="122"/>
      <c r="BP1070" s="133"/>
      <c r="BQ1070" s="12"/>
      <c r="BR1070" s="3"/>
      <c r="BS1070" s="3"/>
      <c r="BU1070" s="122"/>
      <c r="BV1070" s="3"/>
      <c r="BW1070" s="31"/>
      <c r="BX1070" s="122"/>
      <c r="BY1070" s="3"/>
      <c r="CA1070" s="122"/>
      <c r="CB1070" s="3"/>
      <c r="CD1070" s="122"/>
      <c r="CF1070" s="32"/>
      <c r="CH1070" s="255"/>
      <c r="CI1070" s="32"/>
      <c r="CK1070" s="434"/>
      <c r="CM1070" s="122"/>
      <c r="CN1070" s="255"/>
      <c r="CO1070" s="255"/>
      <c r="CP1070" s="255"/>
      <c r="CQ1070" s="739"/>
      <c r="CR1070" s="255"/>
      <c r="CS1070" s="434"/>
      <c r="CT1070" s="255"/>
      <c r="CU1070" s="255"/>
      <c r="CV1070" s="255"/>
      <c r="CW1070" s="10"/>
      <c r="CX1070" s="255"/>
      <c r="CY1070" s="255"/>
      <c r="CZ1070" s="255"/>
      <c r="DA1070" s="255"/>
      <c r="DB1070" s="255"/>
      <c r="DC1070" s="255"/>
      <c r="DD1070" s="255"/>
      <c r="DE1070" s="255"/>
      <c r="DF1070" s="255"/>
      <c r="DG1070" s="255"/>
      <c r="DH1070" s="255"/>
      <c r="DI1070" s="255"/>
      <c r="DJ1070" s="255"/>
      <c r="DK1070" s="255"/>
      <c r="DL1070" s="255"/>
      <c r="DM1070" s="255"/>
      <c r="DN1070" s="255"/>
      <c r="DO1070" s="255"/>
      <c r="DP1070" s="255"/>
      <c r="DQ1070" s="255"/>
      <c r="DR1070" s="255"/>
      <c r="DS1070" s="255"/>
      <c r="DT1070" s="255"/>
      <c r="DU1070" s="255"/>
      <c r="DV1070" s="255"/>
      <c r="DW1070" s="255"/>
      <c r="DX1070" s="255"/>
      <c r="DY1070" s="255"/>
      <c r="DZ1070" s="255"/>
      <c r="EA1070" s="255"/>
      <c r="EB1070" s="255"/>
      <c r="EC1070" s="255"/>
      <c r="ED1070" s="255"/>
      <c r="EE1070" s="255"/>
      <c r="EF1070" s="255"/>
      <c r="EG1070" s="255"/>
      <c r="EH1070" s="255"/>
      <c r="EI1070" s="255"/>
      <c r="EJ1070" s="255"/>
      <c r="EK1070" s="255"/>
      <c r="EL1070" s="255"/>
      <c r="EM1070" s="255"/>
      <c r="EN1070" s="255"/>
      <c r="EO1070" s="255"/>
      <c r="EP1070" s="255"/>
      <c r="EQ1070" s="255"/>
      <c r="ER1070" s="255"/>
      <c r="ES1070" s="255"/>
      <c r="ET1070" s="255"/>
      <c r="EU1070" s="255"/>
      <c r="EV1070" s="255"/>
      <c r="EW1070" s="255"/>
      <c r="EX1070" s="255"/>
      <c r="EY1070" s="255"/>
      <c r="EZ1070" s="255"/>
      <c r="FA1070" s="255"/>
      <c r="FB1070" s="255"/>
      <c r="FC1070" s="255"/>
      <c r="FD1070" s="255"/>
      <c r="FE1070" s="255"/>
      <c r="FF1070" s="255"/>
      <c r="FG1070" s="255"/>
      <c r="FH1070" s="241"/>
      <c r="FI1070" s="436"/>
      <c r="FJ1070" s="668"/>
      <c r="FK1070" s="668"/>
      <c r="FL1070" s="668"/>
      <c r="FM1070" s="668"/>
      <c r="FN1070" s="668"/>
      <c r="FO1070" s="668"/>
      <c r="FP1070" s="668"/>
      <c r="FQ1070" s="668"/>
      <c r="FR1070" s="668"/>
      <c r="FS1070" s="433"/>
      <c r="FT1070" s="433"/>
      <c r="FU1070" s="433"/>
      <c r="FV1070" s="433"/>
      <c r="FW1070" s="433"/>
      <c r="FX1070" s="433"/>
      <c r="FY1070" s="433"/>
      <c r="FZ1070" s="433"/>
      <c r="GA1070" s="433"/>
      <c r="GB1070" s="433"/>
      <c r="GC1070" s="433"/>
      <c r="GD1070" s="433"/>
      <c r="GE1070" s="433"/>
      <c r="GF1070" s="433"/>
      <c r="GG1070" s="255"/>
      <c r="GH1070" s="65"/>
      <c r="GI1070" s="65"/>
      <c r="GJ1070" s="65"/>
      <c r="GK1070" s="65"/>
      <c r="GL1070" s="65"/>
      <c r="GM1070" s="65"/>
      <c r="GN1070" s="65"/>
      <c r="GO1070" s="65"/>
      <c r="GP1070" s="65"/>
      <c r="GQ1070" s="65"/>
      <c r="GR1070" s="65"/>
      <c r="GS1070" s="65"/>
      <c r="GT1070" s="65"/>
      <c r="GU1070" s="65"/>
      <c r="GV1070" s="65"/>
      <c r="GW1070" s="65"/>
      <c r="GX1070" s="65"/>
      <c r="GY1070" s="65"/>
      <c r="GZ1070" s="65"/>
      <c r="HA1070" s="65"/>
      <c r="HB1070" s="65"/>
      <c r="HC1070" s="65"/>
      <c r="HD1070" s="65"/>
      <c r="HE1070" s="65"/>
      <c r="HF1070" s="65"/>
      <c r="HG1070" s="65"/>
      <c r="HH1070" s="65"/>
      <c r="HI1070" s="436"/>
      <c r="HJ1070" s="65"/>
      <c r="HK1070" s="436"/>
      <c r="HL1070" s="37"/>
      <c r="HM1070" s="65"/>
      <c r="HN1070" s="436"/>
      <c r="HO1070" s="120"/>
      <c r="HP1070" s="3"/>
      <c r="HQ1070" s="436"/>
      <c r="HR1070" s="8"/>
      <c r="HS1070" s="31"/>
      <c r="HT1070" s="3"/>
      <c r="HU1070" s="3"/>
      <c r="HV1070" s="3"/>
      <c r="HX1070" s="432"/>
      <c r="HY1070" s="27"/>
      <c r="HZ1070" s="27"/>
      <c r="IA1070" s="27"/>
      <c r="IB1070" s="27"/>
      <c r="IC1070" s="27"/>
      <c r="ID1070" s="27"/>
      <c r="IE1070" s="27"/>
      <c r="IF1070" s="27"/>
      <c r="IG1070" s="432"/>
      <c r="IH1070" s="432"/>
      <c r="II1070" s="432"/>
      <c r="IJ1070" s="432"/>
      <c r="IK1070" s="432"/>
      <c r="IL1070" s="432"/>
      <c r="IM1070" s="432"/>
      <c r="IN1070" s="432"/>
      <c r="IO1070" s="432"/>
      <c r="IP1070" s="432"/>
      <c r="IQ1070" s="432"/>
      <c r="IR1070" s="432"/>
      <c r="IS1070" s="432"/>
      <c r="IT1070" s="432"/>
      <c r="IU1070" s="432"/>
      <c r="IV1070" s="432"/>
      <c r="IW1070" s="432"/>
      <c r="IX1070" s="432"/>
      <c r="IY1070" s="432"/>
      <c r="IZ1070" s="432"/>
      <c r="JA1070" s="432"/>
      <c r="JB1070" s="432"/>
      <c r="JC1070" s="432"/>
      <c r="JD1070" s="432"/>
      <c r="JE1070" s="432"/>
      <c r="JF1070" s="432"/>
      <c r="JG1070" s="432"/>
      <c r="JH1070" s="432"/>
      <c r="JI1070" s="432"/>
      <c r="JJ1070" s="432"/>
      <c r="JK1070" s="432"/>
      <c r="JL1070" s="432"/>
      <c r="JM1070" s="432"/>
      <c r="JN1070" s="432"/>
      <c r="JO1070" s="432"/>
      <c r="JP1070" s="432"/>
      <c r="JQ1070" s="432"/>
      <c r="JR1070" s="432"/>
      <c r="JS1070" s="432"/>
      <c r="JT1070" s="432"/>
      <c r="JU1070" s="432"/>
    </row>
    <row r="1071" spans="1:281" s="40" customFormat="1" ht="15" hidden="1" customHeight="1" x14ac:dyDescent="0.25">
      <c r="A1071" s="432"/>
      <c r="B1071" s="31"/>
      <c r="C1071" s="31"/>
      <c r="D1071" s="3"/>
      <c r="E1071" s="31"/>
      <c r="F1071" s="3"/>
      <c r="G1071" s="122"/>
      <c r="I1071" s="31"/>
      <c r="K1071" s="9"/>
      <c r="M1071" s="3"/>
      <c r="N1071" s="41"/>
      <c r="P1071" s="31"/>
      <c r="Q1071" s="27"/>
      <c r="R1071" s="31"/>
      <c r="T1071" s="21"/>
      <c r="U1071" s="21"/>
      <c r="V1071" s="83"/>
      <c r="W1071" s="83"/>
      <c r="X1071" s="21"/>
      <c r="Y1071" s="83"/>
      <c r="Z1071" s="83"/>
      <c r="AA1071" s="21"/>
      <c r="AB1071" s="83"/>
      <c r="AC1071" s="83"/>
      <c r="AD1071" s="21"/>
      <c r="AE1071" s="83"/>
      <c r="AF1071" s="83"/>
      <c r="AG1071" s="21"/>
      <c r="AH1071" s="83"/>
      <c r="AI1071" s="83"/>
      <c r="AJ1071" s="21"/>
      <c r="AK1071" s="83"/>
      <c r="AL1071" s="83"/>
      <c r="AM1071" s="21"/>
      <c r="AN1071" s="83"/>
      <c r="AO1071" s="83"/>
      <c r="AP1071" s="21"/>
      <c r="AQ1071" s="83"/>
      <c r="AR1071" s="83"/>
      <c r="AS1071" s="21"/>
      <c r="AT1071" s="3"/>
      <c r="AU1071" s="3"/>
      <c r="AV1071" s="31"/>
      <c r="AW1071" s="3"/>
      <c r="AX1071" s="129"/>
      <c r="AY1071" s="90"/>
      <c r="AZ1071" s="6"/>
      <c r="BA1071" s="10"/>
      <c r="BB1071" s="10"/>
      <c r="BC1071" s="6"/>
      <c r="BD1071" s="10"/>
      <c r="BE1071" s="10"/>
      <c r="BF1071" s="122"/>
      <c r="BG1071" s="10"/>
      <c r="BH1071" s="32"/>
      <c r="BI1071" s="129"/>
      <c r="BJ1071" s="10"/>
      <c r="BK1071" s="32"/>
      <c r="BL1071" s="129"/>
      <c r="BM1071" s="10"/>
      <c r="BN1071" s="32"/>
      <c r="BO1071" s="122"/>
      <c r="BP1071" s="133"/>
      <c r="BQ1071" s="12"/>
      <c r="BR1071" s="3"/>
      <c r="BS1071" s="3"/>
      <c r="BU1071" s="122"/>
      <c r="BV1071" s="3"/>
      <c r="BW1071" s="31"/>
      <c r="BX1071" s="122"/>
      <c r="BY1071" s="3"/>
      <c r="CA1071" s="122"/>
      <c r="CB1071" s="3"/>
      <c r="CD1071" s="122"/>
      <c r="CF1071" s="32"/>
      <c r="CH1071" s="255"/>
      <c r="CI1071" s="32"/>
      <c r="CK1071" s="434"/>
      <c r="CM1071" s="122"/>
      <c r="CN1071" s="255"/>
      <c r="CO1071" s="255"/>
      <c r="CP1071" s="255"/>
      <c r="CQ1071" s="739"/>
      <c r="CR1071" s="255"/>
      <c r="CS1071" s="434"/>
      <c r="CT1071" s="255"/>
      <c r="CU1071" s="255"/>
      <c r="CV1071" s="255"/>
      <c r="CW1071" s="10"/>
      <c r="CX1071" s="255"/>
      <c r="CY1071" s="255"/>
      <c r="CZ1071" s="255"/>
      <c r="DA1071" s="255"/>
      <c r="DB1071" s="255"/>
      <c r="DC1071" s="255"/>
      <c r="DD1071" s="255"/>
      <c r="DE1071" s="255"/>
      <c r="DF1071" s="255"/>
      <c r="DG1071" s="255"/>
      <c r="DH1071" s="255"/>
      <c r="DI1071" s="255"/>
      <c r="DJ1071" s="255"/>
      <c r="DK1071" s="255"/>
      <c r="DL1071" s="255"/>
      <c r="DM1071" s="255"/>
      <c r="DN1071" s="255"/>
      <c r="DO1071" s="255"/>
      <c r="DP1071" s="255"/>
      <c r="DQ1071" s="255"/>
      <c r="DR1071" s="255"/>
      <c r="DS1071" s="255"/>
      <c r="DT1071" s="255"/>
      <c r="DU1071" s="255"/>
      <c r="DV1071" s="255"/>
      <c r="DW1071" s="255"/>
      <c r="DX1071" s="255"/>
      <c r="DY1071" s="255"/>
      <c r="DZ1071" s="255"/>
      <c r="EA1071" s="255"/>
      <c r="EB1071" s="255"/>
      <c r="EC1071" s="255"/>
      <c r="ED1071" s="255"/>
      <c r="EE1071" s="255"/>
      <c r="EF1071" s="255"/>
      <c r="EG1071" s="255"/>
      <c r="EH1071" s="255"/>
      <c r="EI1071" s="255"/>
      <c r="EJ1071" s="255"/>
      <c r="EK1071" s="255"/>
      <c r="EL1071" s="255"/>
      <c r="EM1071" s="255"/>
      <c r="EN1071" s="255"/>
      <c r="EO1071" s="255"/>
      <c r="EP1071" s="255"/>
      <c r="EQ1071" s="255"/>
      <c r="ER1071" s="255"/>
      <c r="ES1071" s="255"/>
      <c r="ET1071" s="255"/>
      <c r="EU1071" s="255"/>
      <c r="EV1071" s="255"/>
      <c r="EW1071" s="255"/>
      <c r="EX1071" s="255"/>
      <c r="EY1071" s="255"/>
      <c r="EZ1071" s="255"/>
      <c r="FA1071" s="255"/>
      <c r="FB1071" s="255"/>
      <c r="FC1071" s="255"/>
      <c r="FD1071" s="255"/>
      <c r="FE1071" s="255"/>
      <c r="FF1071" s="255"/>
      <c r="FG1071" s="255"/>
      <c r="FH1071" s="241"/>
      <c r="FI1071" s="436"/>
      <c r="FJ1071" s="668"/>
      <c r="FK1071" s="668"/>
      <c r="FL1071" s="668"/>
      <c r="FM1071" s="668"/>
      <c r="FN1071" s="668"/>
      <c r="FO1071" s="668"/>
      <c r="FP1071" s="668"/>
      <c r="FQ1071" s="668"/>
      <c r="FR1071" s="668"/>
      <c r="FS1071" s="433"/>
      <c r="FT1071" s="433"/>
      <c r="FU1071" s="433"/>
      <c r="FV1071" s="433"/>
      <c r="FW1071" s="433"/>
      <c r="FX1071" s="433"/>
      <c r="FY1071" s="433"/>
      <c r="FZ1071" s="433"/>
      <c r="GA1071" s="433"/>
      <c r="GB1071" s="433"/>
      <c r="GC1071" s="433"/>
      <c r="GD1071" s="433"/>
      <c r="GE1071" s="433"/>
      <c r="GF1071" s="433"/>
      <c r="GG1071" s="255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436"/>
      <c r="HJ1071" s="65"/>
      <c r="HK1071" s="436"/>
      <c r="HL1071" s="37"/>
      <c r="HM1071" s="65"/>
      <c r="HN1071" s="436"/>
      <c r="HO1071" s="120"/>
      <c r="HP1071" s="3"/>
      <c r="HQ1071" s="436"/>
      <c r="HR1071" s="8"/>
      <c r="HS1071" s="31"/>
      <c r="HT1071" s="3"/>
      <c r="HU1071" s="3"/>
      <c r="HV1071" s="3"/>
      <c r="HX1071" s="432"/>
      <c r="HY1071" s="27"/>
      <c r="HZ1071" s="27"/>
      <c r="IA1071" s="27"/>
      <c r="IB1071" s="27"/>
      <c r="IC1071" s="27"/>
      <c r="ID1071" s="27"/>
      <c r="IE1071" s="27"/>
      <c r="IF1071" s="27"/>
      <c r="IG1071" s="432"/>
      <c r="IH1071" s="432"/>
      <c r="II1071" s="432"/>
      <c r="IJ1071" s="432"/>
      <c r="IK1071" s="432"/>
      <c r="IL1071" s="432"/>
      <c r="IM1071" s="432"/>
      <c r="IN1071" s="432"/>
      <c r="IO1071" s="432"/>
      <c r="IP1071" s="432"/>
      <c r="IQ1071" s="432"/>
      <c r="IR1071" s="432"/>
      <c r="IS1071" s="432"/>
      <c r="IT1071" s="432"/>
      <c r="IU1071" s="432"/>
      <c r="IV1071" s="432"/>
      <c r="IW1071" s="432"/>
      <c r="IX1071" s="432"/>
      <c r="IY1071" s="432"/>
      <c r="IZ1071" s="432"/>
      <c r="JA1071" s="432"/>
      <c r="JB1071" s="432"/>
      <c r="JC1071" s="432"/>
      <c r="JD1071" s="432"/>
      <c r="JE1071" s="432"/>
      <c r="JF1071" s="432"/>
      <c r="JG1071" s="432"/>
      <c r="JH1071" s="432"/>
      <c r="JI1071" s="432"/>
      <c r="JJ1071" s="432"/>
      <c r="JK1071" s="432"/>
      <c r="JL1071" s="432"/>
      <c r="JM1071" s="432"/>
      <c r="JN1071" s="432"/>
      <c r="JO1071" s="432"/>
      <c r="JP1071" s="432"/>
      <c r="JQ1071" s="432"/>
      <c r="JR1071" s="432"/>
      <c r="JS1071" s="432"/>
      <c r="JT1071" s="432"/>
      <c r="JU1071" s="432"/>
    </row>
    <row r="1072" spans="1:281" s="40" customFormat="1" ht="15" hidden="1" customHeight="1" x14ac:dyDescent="0.25">
      <c r="A1072" s="432"/>
      <c r="B1072" s="31"/>
      <c r="C1072" s="31"/>
      <c r="D1072" s="3"/>
      <c r="E1072" s="31"/>
      <c r="F1072" s="3"/>
      <c r="G1072" s="122"/>
      <c r="I1072" s="31"/>
      <c r="K1072" s="9"/>
      <c r="M1072" s="3"/>
      <c r="N1072" s="41"/>
      <c r="P1072" s="31"/>
      <c r="Q1072" s="27"/>
      <c r="R1072" s="31"/>
      <c r="T1072" s="21"/>
      <c r="U1072" s="21"/>
      <c r="V1072" s="83"/>
      <c r="W1072" s="83"/>
      <c r="X1072" s="21"/>
      <c r="Y1072" s="83"/>
      <c r="Z1072" s="83"/>
      <c r="AA1072" s="21"/>
      <c r="AB1072" s="83"/>
      <c r="AC1072" s="83"/>
      <c r="AD1072" s="21"/>
      <c r="AE1072" s="83"/>
      <c r="AF1072" s="83"/>
      <c r="AG1072" s="21"/>
      <c r="AH1072" s="83"/>
      <c r="AI1072" s="83"/>
      <c r="AJ1072" s="21"/>
      <c r="AK1072" s="83"/>
      <c r="AL1072" s="83"/>
      <c r="AM1072" s="21"/>
      <c r="AN1072" s="83"/>
      <c r="AO1072" s="83"/>
      <c r="AP1072" s="21"/>
      <c r="AQ1072" s="83"/>
      <c r="AR1072" s="83"/>
      <c r="AS1072" s="21"/>
      <c r="AT1072" s="3"/>
      <c r="AU1072" s="3"/>
      <c r="AV1072" s="31"/>
      <c r="AW1072" s="3"/>
      <c r="AX1072" s="129"/>
      <c r="AY1072" s="90"/>
      <c r="AZ1072" s="6"/>
      <c r="BA1072" s="10"/>
      <c r="BB1072" s="10"/>
      <c r="BC1072" s="6"/>
      <c r="BD1072" s="10"/>
      <c r="BE1072" s="10"/>
      <c r="BF1072" s="122"/>
      <c r="BG1072" s="10"/>
      <c r="BH1072" s="32"/>
      <c r="BI1072" s="129"/>
      <c r="BJ1072" s="10"/>
      <c r="BK1072" s="32"/>
      <c r="BL1072" s="129"/>
      <c r="BM1072" s="10"/>
      <c r="BN1072" s="32"/>
      <c r="BO1072" s="122"/>
      <c r="BP1072" s="133"/>
      <c r="BQ1072" s="12"/>
      <c r="BR1072" s="3"/>
      <c r="BS1072" s="3"/>
      <c r="BU1072" s="122"/>
      <c r="BV1072" s="3"/>
      <c r="BW1072" s="31"/>
      <c r="BX1072" s="122"/>
      <c r="BY1072" s="3"/>
      <c r="CA1072" s="122"/>
      <c r="CB1072" s="3"/>
      <c r="CD1072" s="122"/>
      <c r="CF1072" s="32"/>
      <c r="CH1072" s="255"/>
      <c r="CI1072" s="32"/>
      <c r="CK1072" s="434"/>
      <c r="CM1072" s="122"/>
      <c r="CN1072" s="255"/>
      <c r="CO1072" s="255"/>
      <c r="CP1072" s="255"/>
      <c r="CQ1072" s="739"/>
      <c r="CR1072" s="255"/>
      <c r="CS1072" s="434"/>
      <c r="CT1072" s="255"/>
      <c r="CU1072" s="255"/>
      <c r="CV1072" s="255"/>
      <c r="CW1072" s="10"/>
      <c r="CX1072" s="255"/>
      <c r="CY1072" s="255"/>
      <c r="CZ1072" s="255"/>
      <c r="DA1072" s="255"/>
      <c r="DB1072" s="255"/>
      <c r="DC1072" s="255"/>
      <c r="DD1072" s="255"/>
      <c r="DE1072" s="255"/>
      <c r="DF1072" s="255"/>
      <c r="DG1072" s="255"/>
      <c r="DH1072" s="255"/>
      <c r="DI1072" s="255"/>
      <c r="DJ1072" s="255"/>
      <c r="DK1072" s="255"/>
      <c r="DL1072" s="255"/>
      <c r="DM1072" s="255"/>
      <c r="DN1072" s="255"/>
      <c r="DO1072" s="255"/>
      <c r="DP1072" s="255"/>
      <c r="DQ1072" s="255"/>
      <c r="DR1072" s="255"/>
      <c r="DS1072" s="255"/>
      <c r="DT1072" s="255"/>
      <c r="DU1072" s="255"/>
      <c r="DV1072" s="255"/>
      <c r="DW1072" s="255"/>
      <c r="DX1072" s="255"/>
      <c r="DY1072" s="255"/>
      <c r="DZ1072" s="255"/>
      <c r="EA1072" s="255"/>
      <c r="EB1072" s="255"/>
      <c r="EC1072" s="255"/>
      <c r="ED1072" s="255"/>
      <c r="EE1072" s="255"/>
      <c r="EF1072" s="255"/>
      <c r="EG1072" s="255"/>
      <c r="EH1072" s="255"/>
      <c r="EI1072" s="255"/>
      <c r="EJ1072" s="255"/>
      <c r="EK1072" s="255"/>
      <c r="EL1072" s="255"/>
      <c r="EM1072" s="255"/>
      <c r="EN1072" s="255"/>
      <c r="EO1072" s="255"/>
      <c r="EP1072" s="255"/>
      <c r="EQ1072" s="255"/>
      <c r="ER1072" s="255"/>
      <c r="ES1072" s="255"/>
      <c r="ET1072" s="255"/>
      <c r="EU1072" s="255"/>
      <c r="EV1072" s="255"/>
      <c r="EW1072" s="255"/>
      <c r="EX1072" s="255"/>
      <c r="EY1072" s="255"/>
      <c r="EZ1072" s="255"/>
      <c r="FA1072" s="255"/>
      <c r="FB1072" s="255"/>
      <c r="FC1072" s="255"/>
      <c r="FD1072" s="255"/>
      <c r="FE1072" s="255"/>
      <c r="FF1072" s="255"/>
      <c r="FG1072" s="255"/>
      <c r="FH1072" s="241"/>
      <c r="FI1072" s="436"/>
      <c r="FJ1072" s="668"/>
      <c r="FK1072" s="668"/>
      <c r="FL1072" s="668"/>
      <c r="FM1072" s="668"/>
      <c r="FN1072" s="668"/>
      <c r="FO1072" s="668"/>
      <c r="FP1072" s="668"/>
      <c r="FQ1072" s="668"/>
      <c r="FR1072" s="668"/>
      <c r="FS1072" s="433"/>
      <c r="FT1072" s="433"/>
      <c r="FU1072" s="433"/>
      <c r="FV1072" s="433"/>
      <c r="FW1072" s="433"/>
      <c r="FX1072" s="433"/>
      <c r="FY1072" s="433"/>
      <c r="FZ1072" s="433"/>
      <c r="GA1072" s="433"/>
      <c r="GB1072" s="433"/>
      <c r="GC1072" s="433"/>
      <c r="GD1072" s="433"/>
      <c r="GE1072" s="433"/>
      <c r="GF1072" s="433"/>
      <c r="GG1072" s="255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436"/>
      <c r="HJ1072" s="65"/>
      <c r="HK1072" s="436"/>
      <c r="HL1072" s="37"/>
      <c r="HM1072" s="65"/>
      <c r="HN1072" s="436"/>
      <c r="HO1072" s="120"/>
      <c r="HP1072" s="3"/>
      <c r="HQ1072" s="436"/>
      <c r="HR1072" s="8"/>
      <c r="HS1072" s="31"/>
      <c r="HT1072" s="3"/>
      <c r="HU1072" s="3"/>
      <c r="HV1072" s="3"/>
      <c r="HX1072" s="432"/>
      <c r="HY1072" s="27"/>
      <c r="HZ1072" s="27"/>
      <c r="IA1072" s="27"/>
      <c r="IB1072" s="27"/>
      <c r="IC1072" s="27"/>
      <c r="ID1072" s="27"/>
      <c r="IE1072" s="27"/>
      <c r="IF1072" s="27"/>
      <c r="IG1072" s="432"/>
      <c r="IH1072" s="432"/>
      <c r="II1072" s="432"/>
      <c r="IJ1072" s="432"/>
      <c r="IK1072" s="432"/>
      <c r="IL1072" s="432"/>
      <c r="IM1072" s="432"/>
      <c r="IN1072" s="432"/>
      <c r="IO1072" s="432"/>
      <c r="IP1072" s="432"/>
      <c r="IQ1072" s="432"/>
      <c r="IR1072" s="432"/>
      <c r="IS1072" s="432"/>
      <c r="IT1072" s="432"/>
      <c r="IU1072" s="432"/>
      <c r="IV1072" s="432"/>
      <c r="IW1072" s="432"/>
      <c r="IX1072" s="432"/>
      <c r="IY1072" s="432"/>
      <c r="IZ1072" s="432"/>
      <c r="JA1072" s="432"/>
      <c r="JB1072" s="432"/>
      <c r="JC1072" s="432"/>
      <c r="JD1072" s="432"/>
      <c r="JE1072" s="432"/>
      <c r="JF1072" s="432"/>
      <c r="JG1072" s="432"/>
      <c r="JH1072" s="432"/>
      <c r="JI1072" s="432"/>
      <c r="JJ1072" s="432"/>
      <c r="JK1072" s="432"/>
      <c r="JL1072" s="432"/>
      <c r="JM1072" s="432"/>
      <c r="JN1072" s="432"/>
      <c r="JO1072" s="432"/>
      <c r="JP1072" s="432"/>
      <c r="JQ1072" s="432"/>
      <c r="JR1072" s="432"/>
      <c r="JS1072" s="432"/>
      <c r="JT1072" s="432"/>
      <c r="JU1072" s="432"/>
    </row>
    <row r="1073" spans="1:281" s="40" customFormat="1" ht="15" hidden="1" customHeight="1" x14ac:dyDescent="0.25">
      <c r="A1073" s="432"/>
      <c r="B1073" s="31"/>
      <c r="C1073" s="31"/>
      <c r="D1073" s="3"/>
      <c r="E1073" s="31"/>
      <c r="F1073" s="3"/>
      <c r="G1073" s="122"/>
      <c r="I1073" s="31"/>
      <c r="K1073" s="9"/>
      <c r="M1073" s="3"/>
      <c r="N1073" s="41"/>
      <c r="P1073" s="31"/>
      <c r="Q1073" s="27"/>
      <c r="R1073" s="31"/>
      <c r="T1073" s="21"/>
      <c r="U1073" s="21"/>
      <c r="V1073" s="83"/>
      <c r="W1073" s="83"/>
      <c r="X1073" s="21"/>
      <c r="Y1073" s="83"/>
      <c r="Z1073" s="83"/>
      <c r="AA1073" s="21"/>
      <c r="AB1073" s="83"/>
      <c r="AC1073" s="83"/>
      <c r="AD1073" s="21"/>
      <c r="AE1073" s="83"/>
      <c r="AF1073" s="83"/>
      <c r="AG1073" s="21"/>
      <c r="AH1073" s="83"/>
      <c r="AI1073" s="83"/>
      <c r="AJ1073" s="21"/>
      <c r="AK1073" s="83"/>
      <c r="AL1073" s="83"/>
      <c r="AM1073" s="21"/>
      <c r="AN1073" s="83"/>
      <c r="AO1073" s="83"/>
      <c r="AP1073" s="21"/>
      <c r="AQ1073" s="83"/>
      <c r="AR1073" s="83"/>
      <c r="AS1073" s="21"/>
      <c r="AT1073" s="3"/>
      <c r="AU1073" s="3"/>
      <c r="AV1073" s="31"/>
      <c r="AW1073" s="3"/>
      <c r="AX1073" s="129"/>
      <c r="AY1073" s="90"/>
      <c r="AZ1073" s="6"/>
      <c r="BA1073" s="10"/>
      <c r="BB1073" s="10"/>
      <c r="BC1073" s="6"/>
      <c r="BD1073" s="10"/>
      <c r="BE1073" s="10"/>
      <c r="BF1073" s="122"/>
      <c r="BG1073" s="10"/>
      <c r="BH1073" s="32"/>
      <c r="BI1073" s="129"/>
      <c r="BJ1073" s="10"/>
      <c r="BK1073" s="32"/>
      <c r="BL1073" s="129"/>
      <c r="BM1073" s="10"/>
      <c r="BN1073" s="32"/>
      <c r="BO1073" s="122"/>
      <c r="BP1073" s="133"/>
      <c r="BQ1073" s="12"/>
      <c r="BR1073" s="3"/>
      <c r="BS1073" s="3"/>
      <c r="BU1073" s="122"/>
      <c r="BV1073" s="3"/>
      <c r="BW1073" s="31"/>
      <c r="BX1073" s="122"/>
      <c r="BY1073" s="3"/>
      <c r="CA1073" s="122"/>
      <c r="CB1073" s="3"/>
      <c r="CD1073" s="122"/>
      <c r="CF1073" s="32"/>
      <c r="CH1073" s="255"/>
      <c r="CI1073" s="32"/>
      <c r="CK1073" s="434"/>
      <c r="CM1073" s="122"/>
      <c r="CN1073" s="255"/>
      <c r="CO1073" s="255"/>
      <c r="CP1073" s="255"/>
      <c r="CQ1073" s="739"/>
      <c r="CR1073" s="255"/>
      <c r="CS1073" s="434"/>
      <c r="CT1073" s="255"/>
      <c r="CU1073" s="255"/>
      <c r="CV1073" s="255"/>
      <c r="CW1073" s="10"/>
      <c r="CX1073" s="255"/>
      <c r="CY1073" s="255"/>
      <c r="CZ1073" s="255"/>
      <c r="DA1073" s="255"/>
      <c r="DB1073" s="255"/>
      <c r="DC1073" s="255"/>
      <c r="DD1073" s="255"/>
      <c r="DE1073" s="255"/>
      <c r="DF1073" s="255"/>
      <c r="DG1073" s="255"/>
      <c r="DH1073" s="255"/>
      <c r="DI1073" s="255"/>
      <c r="DJ1073" s="255"/>
      <c r="DK1073" s="255"/>
      <c r="DL1073" s="255"/>
      <c r="DM1073" s="255"/>
      <c r="DN1073" s="255"/>
      <c r="DO1073" s="255"/>
      <c r="DP1073" s="255"/>
      <c r="DQ1073" s="255"/>
      <c r="DR1073" s="255"/>
      <c r="DS1073" s="255"/>
      <c r="DT1073" s="255"/>
      <c r="DU1073" s="255"/>
      <c r="DV1073" s="255"/>
      <c r="DW1073" s="255"/>
      <c r="DX1073" s="255"/>
      <c r="DY1073" s="255"/>
      <c r="DZ1073" s="255"/>
      <c r="EA1073" s="255"/>
      <c r="EB1073" s="255"/>
      <c r="EC1073" s="255"/>
      <c r="ED1073" s="255"/>
      <c r="EE1073" s="255"/>
      <c r="EF1073" s="255"/>
      <c r="EG1073" s="255"/>
      <c r="EH1073" s="255"/>
      <c r="EI1073" s="255"/>
      <c r="EJ1073" s="255"/>
      <c r="EK1073" s="255"/>
      <c r="EL1073" s="255"/>
      <c r="EM1073" s="255"/>
      <c r="EN1073" s="255"/>
      <c r="EO1073" s="255"/>
      <c r="EP1073" s="255"/>
      <c r="EQ1073" s="255"/>
      <c r="ER1073" s="255"/>
      <c r="ES1073" s="255"/>
      <c r="ET1073" s="255"/>
      <c r="EU1073" s="255"/>
      <c r="EV1073" s="255"/>
      <c r="EW1073" s="255"/>
      <c r="EX1073" s="255"/>
      <c r="EY1073" s="255"/>
      <c r="EZ1073" s="255"/>
      <c r="FA1073" s="255"/>
      <c r="FB1073" s="255"/>
      <c r="FC1073" s="255"/>
      <c r="FD1073" s="255"/>
      <c r="FE1073" s="255"/>
      <c r="FF1073" s="255"/>
      <c r="FG1073" s="255"/>
      <c r="FH1073" s="241"/>
      <c r="FI1073" s="436"/>
      <c r="FJ1073" s="668"/>
      <c r="FK1073" s="668"/>
      <c r="FL1073" s="668"/>
      <c r="FM1073" s="668"/>
      <c r="FN1073" s="668"/>
      <c r="FO1073" s="668"/>
      <c r="FP1073" s="668"/>
      <c r="FQ1073" s="668"/>
      <c r="FR1073" s="668"/>
      <c r="FS1073" s="433"/>
      <c r="FT1073" s="433"/>
      <c r="FU1073" s="433"/>
      <c r="FV1073" s="433"/>
      <c r="FW1073" s="433"/>
      <c r="FX1073" s="433"/>
      <c r="FY1073" s="433"/>
      <c r="FZ1073" s="433"/>
      <c r="GA1073" s="433"/>
      <c r="GB1073" s="433"/>
      <c r="GC1073" s="433"/>
      <c r="GD1073" s="433"/>
      <c r="GE1073" s="433"/>
      <c r="GF1073" s="433"/>
      <c r="GG1073" s="255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436"/>
      <c r="HJ1073" s="65"/>
      <c r="HK1073" s="436"/>
      <c r="HL1073" s="37"/>
      <c r="HM1073" s="65"/>
      <c r="HN1073" s="436"/>
      <c r="HO1073" s="120"/>
      <c r="HP1073" s="3"/>
      <c r="HQ1073" s="436"/>
      <c r="HR1073" s="8"/>
      <c r="HS1073" s="31"/>
      <c r="HT1073" s="3"/>
      <c r="HU1073" s="3"/>
      <c r="HV1073" s="3"/>
      <c r="HX1073" s="432"/>
      <c r="HY1073" s="27"/>
      <c r="HZ1073" s="27"/>
      <c r="IA1073" s="27"/>
      <c r="IB1073" s="27"/>
      <c r="IC1073" s="27"/>
      <c r="ID1073" s="27"/>
      <c r="IE1073" s="27"/>
      <c r="IF1073" s="27"/>
      <c r="IG1073" s="432"/>
      <c r="IH1073" s="432"/>
      <c r="II1073" s="432"/>
      <c r="IJ1073" s="432"/>
      <c r="IK1073" s="432"/>
      <c r="IL1073" s="432"/>
      <c r="IM1073" s="432"/>
      <c r="IN1073" s="432"/>
      <c r="IO1073" s="432"/>
      <c r="IP1073" s="432"/>
      <c r="IQ1073" s="432"/>
      <c r="IR1073" s="432"/>
      <c r="IS1073" s="432"/>
      <c r="IT1073" s="432"/>
      <c r="IU1073" s="432"/>
      <c r="IV1073" s="432"/>
      <c r="IW1073" s="432"/>
      <c r="IX1073" s="432"/>
      <c r="IY1073" s="432"/>
      <c r="IZ1073" s="432"/>
      <c r="JA1073" s="432"/>
      <c r="JB1073" s="432"/>
      <c r="JC1073" s="432"/>
      <c r="JD1073" s="432"/>
      <c r="JE1073" s="432"/>
      <c r="JF1073" s="432"/>
      <c r="JG1073" s="432"/>
      <c r="JH1073" s="432"/>
      <c r="JI1073" s="432"/>
      <c r="JJ1073" s="432"/>
      <c r="JK1073" s="432"/>
      <c r="JL1073" s="432"/>
      <c r="JM1073" s="432"/>
      <c r="JN1073" s="432"/>
      <c r="JO1073" s="432"/>
      <c r="JP1073" s="432"/>
      <c r="JQ1073" s="432"/>
      <c r="JR1073" s="432"/>
      <c r="JS1073" s="432"/>
      <c r="JT1073" s="432"/>
      <c r="JU1073" s="432"/>
    </row>
    <row r="1074" spans="1:281" s="40" customFormat="1" ht="15" hidden="1" customHeight="1" x14ac:dyDescent="0.25">
      <c r="A1074" s="432"/>
      <c r="B1074" s="31"/>
      <c r="C1074" s="31"/>
      <c r="D1074" s="3"/>
      <c r="E1074" s="31"/>
      <c r="F1074" s="3"/>
      <c r="G1074" s="122"/>
      <c r="I1074" s="31"/>
      <c r="K1074" s="9"/>
      <c r="M1074" s="3"/>
      <c r="N1074" s="41"/>
      <c r="P1074" s="31"/>
      <c r="Q1074" s="27"/>
      <c r="R1074" s="31"/>
      <c r="T1074" s="21"/>
      <c r="U1074" s="21"/>
      <c r="V1074" s="83"/>
      <c r="W1074" s="83"/>
      <c r="X1074" s="21"/>
      <c r="Y1074" s="83"/>
      <c r="Z1074" s="83"/>
      <c r="AA1074" s="21"/>
      <c r="AB1074" s="83"/>
      <c r="AC1074" s="83"/>
      <c r="AD1074" s="21"/>
      <c r="AE1074" s="83"/>
      <c r="AF1074" s="83"/>
      <c r="AG1074" s="21"/>
      <c r="AH1074" s="83"/>
      <c r="AI1074" s="83"/>
      <c r="AJ1074" s="21"/>
      <c r="AK1074" s="83"/>
      <c r="AL1074" s="83"/>
      <c r="AM1074" s="21"/>
      <c r="AN1074" s="83"/>
      <c r="AO1074" s="83"/>
      <c r="AP1074" s="21"/>
      <c r="AQ1074" s="83"/>
      <c r="AR1074" s="83"/>
      <c r="AS1074" s="21"/>
      <c r="AT1074" s="3"/>
      <c r="AU1074" s="3"/>
      <c r="AV1074" s="31"/>
      <c r="AW1074" s="3"/>
      <c r="AX1074" s="129"/>
      <c r="AY1074" s="90"/>
      <c r="AZ1074" s="6"/>
      <c r="BA1074" s="10"/>
      <c r="BB1074" s="10"/>
      <c r="BC1074" s="6"/>
      <c r="BD1074" s="10"/>
      <c r="BE1074" s="10"/>
      <c r="BF1074" s="122"/>
      <c r="BG1074" s="10"/>
      <c r="BH1074" s="32"/>
      <c r="BI1074" s="129"/>
      <c r="BJ1074" s="10"/>
      <c r="BK1074" s="32"/>
      <c r="BL1074" s="129"/>
      <c r="BM1074" s="10"/>
      <c r="BN1074" s="32"/>
      <c r="BO1074" s="122"/>
      <c r="BP1074" s="133"/>
      <c r="BQ1074" s="12"/>
      <c r="BR1074" s="3"/>
      <c r="BS1074" s="3"/>
      <c r="BU1074" s="122"/>
      <c r="BV1074" s="3"/>
      <c r="BW1074" s="31"/>
      <c r="BX1074" s="122"/>
      <c r="BY1074" s="3"/>
      <c r="CA1074" s="122"/>
      <c r="CB1074" s="3"/>
      <c r="CD1074" s="122"/>
      <c r="CF1074" s="32"/>
      <c r="CH1074" s="255"/>
      <c r="CI1074" s="32"/>
      <c r="CK1074" s="434"/>
      <c r="CM1074" s="122"/>
      <c r="CN1074" s="255"/>
      <c r="CO1074" s="255"/>
      <c r="CP1074" s="255"/>
      <c r="CQ1074" s="739"/>
      <c r="CR1074" s="255"/>
      <c r="CS1074" s="434"/>
      <c r="CT1074" s="255"/>
      <c r="CU1074" s="255"/>
      <c r="CV1074" s="255"/>
      <c r="CW1074" s="10"/>
      <c r="CX1074" s="255"/>
      <c r="CY1074" s="255"/>
      <c r="CZ1074" s="255"/>
      <c r="DA1074" s="255"/>
      <c r="DB1074" s="255"/>
      <c r="DC1074" s="255"/>
      <c r="DD1074" s="255"/>
      <c r="DE1074" s="255"/>
      <c r="DF1074" s="255"/>
      <c r="DG1074" s="255"/>
      <c r="DH1074" s="255"/>
      <c r="DI1074" s="255"/>
      <c r="DJ1074" s="255"/>
      <c r="DK1074" s="255"/>
      <c r="DL1074" s="255"/>
      <c r="DM1074" s="255"/>
      <c r="DN1074" s="255"/>
      <c r="DO1074" s="255"/>
      <c r="DP1074" s="255"/>
      <c r="DQ1074" s="255"/>
      <c r="DR1074" s="255"/>
      <c r="DS1074" s="255"/>
      <c r="DT1074" s="255"/>
      <c r="DU1074" s="255"/>
      <c r="DV1074" s="255"/>
      <c r="DW1074" s="255"/>
      <c r="DX1074" s="255"/>
      <c r="DY1074" s="255"/>
      <c r="DZ1074" s="255"/>
      <c r="EA1074" s="255"/>
      <c r="EB1074" s="255"/>
      <c r="EC1074" s="255"/>
      <c r="ED1074" s="255"/>
      <c r="EE1074" s="255"/>
      <c r="EF1074" s="255"/>
      <c r="EG1074" s="255"/>
      <c r="EH1074" s="255"/>
      <c r="EI1074" s="255"/>
      <c r="EJ1074" s="255"/>
      <c r="EK1074" s="255"/>
      <c r="EL1074" s="255"/>
      <c r="EM1074" s="255"/>
      <c r="EN1074" s="255"/>
      <c r="EO1074" s="255"/>
      <c r="EP1074" s="255"/>
      <c r="EQ1074" s="255"/>
      <c r="ER1074" s="255"/>
      <c r="ES1074" s="255"/>
      <c r="ET1074" s="255"/>
      <c r="EU1074" s="255"/>
      <c r="EV1074" s="255"/>
      <c r="EW1074" s="255"/>
      <c r="EX1074" s="255"/>
      <c r="EY1074" s="255"/>
      <c r="EZ1074" s="255"/>
      <c r="FA1074" s="255"/>
      <c r="FB1074" s="255"/>
      <c r="FC1074" s="255"/>
      <c r="FD1074" s="255"/>
      <c r="FE1074" s="255"/>
      <c r="FF1074" s="255"/>
      <c r="FG1074" s="255"/>
      <c r="FH1074" s="241"/>
      <c r="FI1074" s="436"/>
      <c r="FJ1074" s="668"/>
      <c r="FK1074" s="668"/>
      <c r="FL1074" s="668"/>
      <c r="FM1074" s="668"/>
      <c r="FN1074" s="668"/>
      <c r="FO1074" s="668"/>
      <c r="FP1074" s="668"/>
      <c r="FQ1074" s="668"/>
      <c r="FR1074" s="668"/>
      <c r="FS1074" s="433"/>
      <c r="FT1074" s="433"/>
      <c r="FU1074" s="433"/>
      <c r="FV1074" s="433"/>
      <c r="FW1074" s="433"/>
      <c r="FX1074" s="433"/>
      <c r="FY1074" s="433"/>
      <c r="FZ1074" s="433"/>
      <c r="GA1074" s="433"/>
      <c r="GB1074" s="433"/>
      <c r="GC1074" s="433"/>
      <c r="GD1074" s="433"/>
      <c r="GE1074" s="433"/>
      <c r="GF1074" s="433"/>
      <c r="GG1074" s="255"/>
      <c r="GH1074" s="65"/>
      <c r="GI1074" s="65"/>
      <c r="GJ1074" s="65"/>
      <c r="GK1074" s="65"/>
      <c r="GL1074" s="65"/>
      <c r="GM1074" s="65"/>
      <c r="GN1074" s="65"/>
      <c r="GO1074" s="65"/>
      <c r="GP1074" s="65"/>
      <c r="GQ1074" s="65"/>
      <c r="GR1074" s="65"/>
      <c r="GS1074" s="65"/>
      <c r="GT1074" s="65"/>
      <c r="GU1074" s="65"/>
      <c r="GV1074" s="65"/>
      <c r="GW1074" s="65"/>
      <c r="GX1074" s="65"/>
      <c r="GY1074" s="65"/>
      <c r="GZ1074" s="65"/>
      <c r="HA1074" s="65"/>
      <c r="HB1074" s="65"/>
      <c r="HC1074" s="65"/>
      <c r="HD1074" s="65"/>
      <c r="HE1074" s="65"/>
      <c r="HF1074" s="65"/>
      <c r="HG1074" s="65"/>
      <c r="HH1074" s="65"/>
      <c r="HI1074" s="436"/>
      <c r="HJ1074" s="65"/>
      <c r="HK1074" s="436"/>
      <c r="HL1074" s="37"/>
      <c r="HM1074" s="65"/>
      <c r="HN1074" s="436"/>
      <c r="HO1074" s="120"/>
      <c r="HP1074" s="3"/>
      <c r="HQ1074" s="436"/>
      <c r="HR1074" s="8"/>
      <c r="HS1074" s="31"/>
      <c r="HT1074" s="3"/>
      <c r="HU1074" s="3"/>
      <c r="HV1074" s="3"/>
      <c r="HX1074" s="432"/>
      <c r="HY1074" s="27"/>
      <c r="HZ1074" s="27"/>
      <c r="IA1074" s="27"/>
      <c r="IB1074" s="27"/>
      <c r="IC1074" s="27"/>
      <c r="ID1074" s="27"/>
      <c r="IE1074" s="27"/>
      <c r="IF1074" s="27"/>
      <c r="IG1074" s="432"/>
      <c r="IH1074" s="432"/>
      <c r="II1074" s="432"/>
      <c r="IJ1074" s="432"/>
      <c r="IK1074" s="432"/>
      <c r="IL1074" s="432"/>
      <c r="IM1074" s="432"/>
      <c r="IN1074" s="432"/>
      <c r="IO1074" s="432"/>
      <c r="IP1074" s="432"/>
      <c r="IQ1074" s="432"/>
      <c r="IR1074" s="432"/>
      <c r="IS1074" s="432"/>
      <c r="IT1074" s="432"/>
      <c r="IU1074" s="432"/>
      <c r="IV1074" s="432"/>
      <c r="IW1074" s="432"/>
      <c r="IX1074" s="432"/>
      <c r="IY1074" s="432"/>
      <c r="IZ1074" s="432"/>
      <c r="JA1074" s="432"/>
      <c r="JB1074" s="432"/>
      <c r="JC1074" s="432"/>
      <c r="JD1074" s="432"/>
      <c r="JE1074" s="432"/>
      <c r="JF1074" s="432"/>
      <c r="JG1074" s="432"/>
      <c r="JH1074" s="432"/>
      <c r="JI1074" s="432"/>
      <c r="JJ1074" s="432"/>
      <c r="JK1074" s="432"/>
      <c r="JL1074" s="432"/>
      <c r="JM1074" s="432"/>
      <c r="JN1074" s="432"/>
      <c r="JO1074" s="432"/>
      <c r="JP1074" s="432"/>
      <c r="JQ1074" s="432"/>
      <c r="JR1074" s="432"/>
      <c r="JS1074" s="432"/>
      <c r="JT1074" s="432"/>
      <c r="JU1074" s="432"/>
    </row>
    <row r="1075" spans="1:281" s="40" customFormat="1" ht="15" hidden="1" customHeight="1" x14ac:dyDescent="0.25">
      <c r="A1075" s="432"/>
      <c r="B1075" s="31"/>
      <c r="C1075" s="31"/>
      <c r="D1075" s="3"/>
      <c r="E1075" s="31"/>
      <c r="F1075" s="3"/>
      <c r="G1075" s="122"/>
      <c r="I1075" s="31"/>
      <c r="K1075" s="9"/>
      <c r="M1075" s="3"/>
      <c r="N1075" s="41"/>
      <c r="P1075" s="31"/>
      <c r="Q1075" s="27"/>
      <c r="R1075" s="31"/>
      <c r="T1075" s="21"/>
      <c r="U1075" s="21"/>
      <c r="V1075" s="83"/>
      <c r="W1075" s="83"/>
      <c r="X1075" s="21"/>
      <c r="Y1075" s="83"/>
      <c r="Z1075" s="83"/>
      <c r="AA1075" s="21"/>
      <c r="AB1075" s="83"/>
      <c r="AC1075" s="83"/>
      <c r="AD1075" s="21"/>
      <c r="AE1075" s="83"/>
      <c r="AF1075" s="83"/>
      <c r="AG1075" s="21"/>
      <c r="AH1075" s="83"/>
      <c r="AI1075" s="83"/>
      <c r="AJ1075" s="21"/>
      <c r="AK1075" s="83"/>
      <c r="AL1075" s="83"/>
      <c r="AM1075" s="21"/>
      <c r="AN1075" s="83"/>
      <c r="AO1075" s="83"/>
      <c r="AP1075" s="21"/>
      <c r="AQ1075" s="83"/>
      <c r="AR1075" s="83"/>
      <c r="AS1075" s="21"/>
      <c r="AT1075" s="3"/>
      <c r="AU1075" s="3"/>
      <c r="AV1075" s="31"/>
      <c r="AW1075" s="3"/>
      <c r="AX1075" s="129"/>
      <c r="AY1075" s="90"/>
      <c r="AZ1075" s="6"/>
      <c r="BA1075" s="10"/>
      <c r="BB1075" s="10"/>
      <c r="BC1075" s="6"/>
      <c r="BD1075" s="10"/>
      <c r="BE1075" s="10"/>
      <c r="BF1075" s="122"/>
      <c r="BG1075" s="10"/>
      <c r="BH1075" s="32"/>
      <c r="BI1075" s="129"/>
      <c r="BJ1075" s="10"/>
      <c r="BK1075" s="32"/>
      <c r="BL1075" s="129"/>
      <c r="BM1075" s="10"/>
      <c r="BN1075" s="32"/>
      <c r="BO1075" s="122"/>
      <c r="BP1075" s="133"/>
      <c r="BQ1075" s="12"/>
      <c r="BR1075" s="3"/>
      <c r="BS1075" s="3"/>
      <c r="BU1075" s="122"/>
      <c r="BV1075" s="3"/>
      <c r="BW1075" s="31"/>
      <c r="BX1075" s="122"/>
      <c r="BY1075" s="3"/>
      <c r="CA1075" s="122"/>
      <c r="CB1075" s="3"/>
      <c r="CD1075" s="122"/>
      <c r="CF1075" s="32"/>
      <c r="CH1075" s="255"/>
      <c r="CI1075" s="32"/>
      <c r="CK1075" s="434"/>
      <c r="CM1075" s="122"/>
      <c r="CN1075" s="255"/>
      <c r="CO1075" s="255"/>
      <c r="CP1075" s="255"/>
      <c r="CQ1075" s="739"/>
      <c r="CR1075" s="255"/>
      <c r="CS1075" s="434"/>
      <c r="CT1075" s="255"/>
      <c r="CU1075" s="255"/>
      <c r="CV1075" s="255"/>
      <c r="CW1075" s="10"/>
      <c r="CX1075" s="255"/>
      <c r="CY1075" s="255"/>
      <c r="CZ1075" s="255"/>
      <c r="DA1075" s="255"/>
      <c r="DB1075" s="255"/>
      <c r="DC1075" s="255"/>
      <c r="DD1075" s="255"/>
      <c r="DE1075" s="255"/>
      <c r="DF1075" s="255"/>
      <c r="DG1075" s="255"/>
      <c r="DH1075" s="255"/>
      <c r="DI1075" s="255"/>
      <c r="DJ1075" s="255"/>
      <c r="DK1075" s="255"/>
      <c r="DL1075" s="255"/>
      <c r="DM1075" s="255"/>
      <c r="DN1075" s="255"/>
      <c r="DO1075" s="255"/>
      <c r="DP1075" s="255"/>
      <c r="DQ1075" s="255"/>
      <c r="DR1075" s="255"/>
      <c r="DS1075" s="255"/>
      <c r="DT1075" s="255"/>
      <c r="DU1075" s="255"/>
      <c r="DV1075" s="255"/>
      <c r="DW1075" s="255"/>
      <c r="DX1075" s="255"/>
      <c r="DY1075" s="255"/>
      <c r="DZ1075" s="255"/>
      <c r="EA1075" s="255"/>
      <c r="EB1075" s="255"/>
      <c r="EC1075" s="255"/>
      <c r="ED1075" s="255"/>
      <c r="EE1075" s="255"/>
      <c r="EF1075" s="255"/>
      <c r="EG1075" s="255"/>
      <c r="EH1075" s="255"/>
      <c r="EI1075" s="255"/>
      <c r="EJ1075" s="255"/>
      <c r="EK1075" s="255"/>
      <c r="EL1075" s="255"/>
      <c r="EM1075" s="255"/>
      <c r="EN1075" s="255"/>
      <c r="EO1075" s="255"/>
      <c r="EP1075" s="255"/>
      <c r="EQ1075" s="255"/>
      <c r="ER1075" s="255"/>
      <c r="ES1075" s="255"/>
      <c r="ET1075" s="255"/>
      <c r="EU1075" s="255"/>
      <c r="EV1075" s="255"/>
      <c r="EW1075" s="255"/>
      <c r="EX1075" s="255"/>
      <c r="EY1075" s="255"/>
      <c r="EZ1075" s="255"/>
      <c r="FA1075" s="255"/>
      <c r="FB1075" s="255"/>
      <c r="FC1075" s="255"/>
      <c r="FD1075" s="255"/>
      <c r="FE1075" s="255"/>
      <c r="FF1075" s="255"/>
      <c r="FG1075" s="255"/>
      <c r="FH1075" s="241"/>
      <c r="FI1075" s="436"/>
      <c r="FJ1075" s="668"/>
      <c r="FK1075" s="668"/>
      <c r="FL1075" s="668"/>
      <c r="FM1075" s="668"/>
      <c r="FN1075" s="668"/>
      <c r="FO1075" s="668"/>
      <c r="FP1075" s="668"/>
      <c r="FQ1075" s="668"/>
      <c r="FR1075" s="668"/>
      <c r="FS1075" s="433"/>
      <c r="FT1075" s="433"/>
      <c r="FU1075" s="433"/>
      <c r="FV1075" s="433"/>
      <c r="FW1075" s="433"/>
      <c r="FX1075" s="433"/>
      <c r="FY1075" s="433"/>
      <c r="FZ1075" s="433"/>
      <c r="GA1075" s="433"/>
      <c r="GB1075" s="433"/>
      <c r="GC1075" s="433"/>
      <c r="GD1075" s="433"/>
      <c r="GE1075" s="433"/>
      <c r="GF1075" s="433"/>
      <c r="GG1075" s="255"/>
      <c r="GH1075" s="65"/>
      <c r="GI1075" s="65"/>
      <c r="GJ1075" s="65"/>
      <c r="GK1075" s="65"/>
      <c r="GL1075" s="65"/>
      <c r="GM1075" s="65"/>
      <c r="GN1075" s="65"/>
      <c r="GO1075" s="65"/>
      <c r="GP1075" s="65"/>
      <c r="GQ1075" s="65"/>
      <c r="GR1075" s="65"/>
      <c r="GS1075" s="65"/>
      <c r="GT1075" s="65"/>
      <c r="GU1075" s="65"/>
      <c r="GV1075" s="65"/>
      <c r="GW1075" s="65"/>
      <c r="GX1075" s="65"/>
      <c r="GY1075" s="65"/>
      <c r="GZ1075" s="65"/>
      <c r="HA1075" s="65"/>
      <c r="HB1075" s="65"/>
      <c r="HC1075" s="65"/>
      <c r="HD1075" s="65"/>
      <c r="HE1075" s="65"/>
      <c r="HF1075" s="65"/>
      <c r="HG1075" s="65"/>
      <c r="HH1075" s="65"/>
      <c r="HI1075" s="436"/>
      <c r="HJ1075" s="65"/>
      <c r="HK1075" s="436"/>
      <c r="HL1075" s="37"/>
      <c r="HM1075" s="65"/>
      <c r="HN1075" s="436"/>
      <c r="HO1075" s="120"/>
      <c r="HP1075" s="3"/>
      <c r="HQ1075" s="436"/>
      <c r="HR1075" s="8"/>
      <c r="HS1075" s="31"/>
      <c r="HT1075" s="3"/>
      <c r="HU1075" s="3"/>
      <c r="HV1075" s="3"/>
      <c r="HX1075" s="432"/>
      <c r="HY1075" s="27"/>
      <c r="HZ1075" s="27"/>
      <c r="IA1075" s="27"/>
      <c r="IB1075" s="27"/>
      <c r="IC1075" s="27"/>
      <c r="ID1075" s="27"/>
      <c r="IE1075" s="27"/>
      <c r="IF1075" s="27"/>
      <c r="IG1075" s="432"/>
      <c r="IH1075" s="432"/>
      <c r="II1075" s="432"/>
      <c r="IJ1075" s="432"/>
      <c r="IK1075" s="432"/>
      <c r="IL1075" s="432"/>
      <c r="IM1075" s="432"/>
      <c r="IN1075" s="432"/>
      <c r="IO1075" s="432"/>
      <c r="IP1075" s="432"/>
      <c r="IQ1075" s="432"/>
      <c r="IR1075" s="432"/>
      <c r="IS1075" s="432"/>
      <c r="IT1075" s="432"/>
      <c r="IU1075" s="432"/>
      <c r="IV1075" s="432"/>
      <c r="IW1075" s="432"/>
      <c r="IX1075" s="432"/>
      <c r="IY1075" s="432"/>
      <c r="IZ1075" s="432"/>
      <c r="JA1075" s="432"/>
      <c r="JB1075" s="432"/>
      <c r="JC1075" s="432"/>
      <c r="JD1075" s="432"/>
      <c r="JE1075" s="432"/>
      <c r="JF1075" s="432"/>
      <c r="JG1075" s="432"/>
      <c r="JH1075" s="432"/>
      <c r="JI1075" s="432"/>
      <c r="JJ1075" s="432"/>
      <c r="JK1075" s="432"/>
      <c r="JL1075" s="432"/>
      <c r="JM1075" s="432"/>
      <c r="JN1075" s="432"/>
      <c r="JO1075" s="432"/>
      <c r="JP1075" s="432"/>
      <c r="JQ1075" s="432"/>
      <c r="JR1075" s="432"/>
      <c r="JS1075" s="432"/>
      <c r="JT1075" s="432"/>
      <c r="JU1075" s="432"/>
    </row>
    <row r="1076" spans="1:281" s="40" customFormat="1" ht="15" hidden="1" customHeight="1" x14ac:dyDescent="0.25">
      <c r="A1076" s="432"/>
      <c r="B1076" s="31"/>
      <c r="C1076" s="31"/>
      <c r="D1076" s="3"/>
      <c r="E1076" s="31"/>
      <c r="F1076" s="3"/>
      <c r="G1076" s="122"/>
      <c r="I1076" s="31"/>
      <c r="K1076" s="9"/>
      <c r="M1076" s="3"/>
      <c r="N1076" s="41"/>
      <c r="P1076" s="31"/>
      <c r="Q1076" s="27"/>
      <c r="R1076" s="31"/>
      <c r="T1076" s="21"/>
      <c r="U1076" s="21"/>
      <c r="V1076" s="83"/>
      <c r="W1076" s="83"/>
      <c r="X1076" s="21"/>
      <c r="Y1076" s="83"/>
      <c r="Z1076" s="83"/>
      <c r="AA1076" s="21"/>
      <c r="AB1076" s="83"/>
      <c r="AC1076" s="83"/>
      <c r="AD1076" s="21"/>
      <c r="AE1076" s="83"/>
      <c r="AF1076" s="83"/>
      <c r="AG1076" s="21"/>
      <c r="AH1076" s="83"/>
      <c r="AI1076" s="83"/>
      <c r="AJ1076" s="21"/>
      <c r="AK1076" s="83"/>
      <c r="AL1076" s="83"/>
      <c r="AM1076" s="21"/>
      <c r="AN1076" s="83"/>
      <c r="AO1076" s="83"/>
      <c r="AP1076" s="21"/>
      <c r="AQ1076" s="83"/>
      <c r="AR1076" s="83"/>
      <c r="AS1076" s="21"/>
      <c r="AT1076" s="3"/>
      <c r="AU1076" s="3"/>
      <c r="AV1076" s="31"/>
      <c r="AW1076" s="3"/>
      <c r="AX1076" s="129"/>
      <c r="AY1076" s="90"/>
      <c r="AZ1076" s="6"/>
      <c r="BA1076" s="10"/>
      <c r="BB1076" s="10"/>
      <c r="BC1076" s="6"/>
      <c r="BD1076" s="10"/>
      <c r="BE1076" s="10"/>
      <c r="BF1076" s="122"/>
      <c r="BG1076" s="10"/>
      <c r="BH1076" s="32"/>
      <c r="BI1076" s="129"/>
      <c r="BJ1076" s="10"/>
      <c r="BK1076" s="32"/>
      <c r="BL1076" s="129"/>
      <c r="BM1076" s="10"/>
      <c r="BN1076" s="32"/>
      <c r="BO1076" s="122"/>
      <c r="BP1076" s="133"/>
      <c r="BQ1076" s="12"/>
      <c r="BR1076" s="3"/>
      <c r="BS1076" s="3"/>
      <c r="BU1076" s="122"/>
      <c r="BV1076" s="3"/>
      <c r="BW1076" s="31"/>
      <c r="BX1076" s="122"/>
      <c r="BY1076" s="3"/>
      <c r="CA1076" s="122"/>
      <c r="CB1076" s="3"/>
      <c r="CD1076" s="122"/>
      <c r="CF1076" s="32"/>
      <c r="CH1076" s="255"/>
      <c r="CI1076" s="32"/>
      <c r="CK1076" s="434"/>
      <c r="CM1076" s="122"/>
      <c r="CN1076" s="255"/>
      <c r="CO1076" s="255"/>
      <c r="CP1076" s="255"/>
      <c r="CQ1076" s="739"/>
      <c r="CR1076" s="255"/>
      <c r="CS1076" s="434"/>
      <c r="CT1076" s="255"/>
      <c r="CU1076" s="255"/>
      <c r="CV1076" s="255"/>
      <c r="CW1076" s="10"/>
      <c r="CX1076" s="255"/>
      <c r="CY1076" s="255"/>
      <c r="CZ1076" s="255"/>
      <c r="DA1076" s="255"/>
      <c r="DB1076" s="255"/>
      <c r="DC1076" s="255"/>
      <c r="DD1076" s="255"/>
      <c r="DE1076" s="255"/>
      <c r="DF1076" s="255"/>
      <c r="DG1076" s="255"/>
      <c r="DH1076" s="255"/>
      <c r="DI1076" s="255"/>
      <c r="DJ1076" s="255"/>
      <c r="DK1076" s="255"/>
      <c r="DL1076" s="255"/>
      <c r="DM1076" s="255"/>
      <c r="DN1076" s="255"/>
      <c r="DO1076" s="255"/>
      <c r="DP1076" s="255"/>
      <c r="DQ1076" s="255"/>
      <c r="DR1076" s="255"/>
      <c r="DS1076" s="255"/>
      <c r="DT1076" s="255"/>
      <c r="DU1076" s="255"/>
      <c r="DV1076" s="255"/>
      <c r="DW1076" s="255"/>
      <c r="DX1076" s="255"/>
      <c r="DY1076" s="255"/>
      <c r="DZ1076" s="255"/>
      <c r="EA1076" s="255"/>
      <c r="EB1076" s="255"/>
      <c r="EC1076" s="255"/>
      <c r="ED1076" s="255"/>
      <c r="EE1076" s="255"/>
      <c r="EF1076" s="255"/>
      <c r="EG1076" s="255"/>
      <c r="EH1076" s="255"/>
      <c r="EI1076" s="255"/>
      <c r="EJ1076" s="255"/>
      <c r="EK1076" s="255"/>
      <c r="EL1076" s="255"/>
      <c r="EM1076" s="255"/>
      <c r="EN1076" s="255"/>
      <c r="EO1076" s="255"/>
      <c r="EP1076" s="255"/>
      <c r="EQ1076" s="255"/>
      <c r="ER1076" s="255"/>
      <c r="ES1076" s="255"/>
      <c r="ET1076" s="255"/>
      <c r="EU1076" s="255"/>
      <c r="EV1076" s="255"/>
      <c r="EW1076" s="255"/>
      <c r="EX1076" s="255"/>
      <c r="EY1076" s="255"/>
      <c r="EZ1076" s="255"/>
      <c r="FA1076" s="255"/>
      <c r="FB1076" s="255"/>
      <c r="FC1076" s="255"/>
      <c r="FD1076" s="255"/>
      <c r="FE1076" s="255"/>
      <c r="FF1076" s="255"/>
      <c r="FG1076" s="255"/>
      <c r="FH1076" s="241"/>
      <c r="FI1076" s="436"/>
      <c r="FJ1076" s="668"/>
      <c r="FK1076" s="668"/>
      <c r="FL1076" s="668"/>
      <c r="FM1076" s="668"/>
      <c r="FN1076" s="668"/>
      <c r="FO1076" s="668"/>
      <c r="FP1076" s="668"/>
      <c r="FQ1076" s="668"/>
      <c r="FR1076" s="668"/>
      <c r="FS1076" s="433"/>
      <c r="FT1076" s="433"/>
      <c r="FU1076" s="433"/>
      <c r="FV1076" s="433"/>
      <c r="FW1076" s="433"/>
      <c r="FX1076" s="433"/>
      <c r="FY1076" s="433"/>
      <c r="FZ1076" s="433"/>
      <c r="GA1076" s="433"/>
      <c r="GB1076" s="433"/>
      <c r="GC1076" s="433"/>
      <c r="GD1076" s="433"/>
      <c r="GE1076" s="433"/>
      <c r="GF1076" s="433"/>
      <c r="GG1076" s="255"/>
      <c r="GH1076" s="65"/>
      <c r="GI1076" s="65"/>
      <c r="GJ1076" s="65"/>
      <c r="GK1076" s="65"/>
      <c r="GL1076" s="65"/>
      <c r="GM1076" s="65"/>
      <c r="GN1076" s="65"/>
      <c r="GO1076" s="65"/>
      <c r="GP1076" s="65"/>
      <c r="GQ1076" s="65"/>
      <c r="GR1076" s="65"/>
      <c r="GS1076" s="65"/>
      <c r="GT1076" s="65"/>
      <c r="GU1076" s="65"/>
      <c r="GV1076" s="65"/>
      <c r="GW1076" s="65"/>
      <c r="GX1076" s="65"/>
      <c r="GY1076" s="65"/>
      <c r="GZ1076" s="65"/>
      <c r="HA1076" s="65"/>
      <c r="HB1076" s="65"/>
      <c r="HC1076" s="65"/>
      <c r="HD1076" s="65"/>
      <c r="HE1076" s="65"/>
      <c r="HF1076" s="65"/>
      <c r="HG1076" s="65"/>
      <c r="HH1076" s="65"/>
      <c r="HI1076" s="436"/>
      <c r="HJ1076" s="65"/>
      <c r="HK1076" s="436"/>
      <c r="HL1076" s="37"/>
      <c r="HM1076" s="65"/>
      <c r="HN1076" s="436"/>
      <c r="HO1076" s="120"/>
      <c r="HP1076" s="3"/>
      <c r="HQ1076" s="436"/>
      <c r="HR1076" s="8"/>
      <c r="HS1076" s="31"/>
      <c r="HT1076" s="3"/>
      <c r="HU1076" s="3"/>
      <c r="HV1076" s="3"/>
      <c r="HX1076" s="432"/>
      <c r="HY1076" s="27"/>
      <c r="HZ1076" s="27"/>
      <c r="IA1076" s="27"/>
      <c r="IB1076" s="27"/>
      <c r="IC1076" s="27"/>
      <c r="ID1076" s="27"/>
      <c r="IE1076" s="27"/>
      <c r="IF1076" s="27"/>
      <c r="IG1076" s="432"/>
      <c r="IH1076" s="432"/>
      <c r="II1076" s="432"/>
      <c r="IJ1076" s="432"/>
      <c r="IK1076" s="432"/>
      <c r="IL1076" s="432"/>
      <c r="IM1076" s="432"/>
      <c r="IN1076" s="432"/>
      <c r="IO1076" s="432"/>
      <c r="IP1076" s="432"/>
      <c r="IQ1076" s="432"/>
      <c r="IR1076" s="432"/>
      <c r="IS1076" s="432"/>
      <c r="IT1076" s="432"/>
      <c r="IU1076" s="432"/>
      <c r="IV1076" s="432"/>
      <c r="IW1076" s="432"/>
      <c r="IX1076" s="432"/>
      <c r="IY1076" s="432"/>
      <c r="IZ1076" s="432"/>
      <c r="JA1076" s="432"/>
      <c r="JB1076" s="432"/>
      <c r="JC1076" s="432"/>
      <c r="JD1076" s="432"/>
      <c r="JE1076" s="432"/>
      <c r="JF1076" s="432"/>
      <c r="JG1076" s="432"/>
      <c r="JH1076" s="432"/>
      <c r="JI1076" s="432"/>
      <c r="JJ1076" s="432"/>
      <c r="JK1076" s="432"/>
      <c r="JL1076" s="432"/>
      <c r="JM1076" s="432"/>
      <c r="JN1076" s="432"/>
      <c r="JO1076" s="432"/>
      <c r="JP1076" s="432"/>
      <c r="JQ1076" s="432"/>
      <c r="JR1076" s="432"/>
      <c r="JS1076" s="432"/>
      <c r="JT1076" s="432"/>
      <c r="JU1076" s="432"/>
    </row>
    <row r="1077" spans="1:281" s="40" customFormat="1" ht="15" hidden="1" customHeight="1" x14ac:dyDescent="0.25">
      <c r="A1077" s="432"/>
      <c r="B1077" s="31"/>
      <c r="C1077" s="31"/>
      <c r="D1077" s="3"/>
      <c r="E1077" s="31"/>
      <c r="F1077" s="3"/>
      <c r="G1077" s="122"/>
      <c r="I1077" s="31"/>
      <c r="K1077" s="9"/>
      <c r="M1077" s="3"/>
      <c r="N1077" s="41"/>
      <c r="P1077" s="31"/>
      <c r="Q1077" s="27"/>
      <c r="R1077" s="31"/>
      <c r="T1077" s="21"/>
      <c r="U1077" s="21"/>
      <c r="V1077" s="83"/>
      <c r="W1077" s="83"/>
      <c r="X1077" s="21"/>
      <c r="Y1077" s="83"/>
      <c r="Z1077" s="83"/>
      <c r="AA1077" s="21"/>
      <c r="AB1077" s="83"/>
      <c r="AC1077" s="83"/>
      <c r="AD1077" s="21"/>
      <c r="AE1077" s="83"/>
      <c r="AF1077" s="83"/>
      <c r="AG1077" s="21"/>
      <c r="AH1077" s="83"/>
      <c r="AI1077" s="83"/>
      <c r="AJ1077" s="21"/>
      <c r="AK1077" s="83"/>
      <c r="AL1077" s="83"/>
      <c r="AM1077" s="21"/>
      <c r="AN1077" s="83"/>
      <c r="AO1077" s="83"/>
      <c r="AP1077" s="21"/>
      <c r="AQ1077" s="83"/>
      <c r="AR1077" s="83"/>
      <c r="AS1077" s="21"/>
      <c r="AT1077" s="3"/>
      <c r="AU1077" s="3"/>
      <c r="AV1077" s="31"/>
      <c r="AW1077" s="3"/>
      <c r="AX1077" s="129"/>
      <c r="AY1077" s="90"/>
      <c r="AZ1077" s="6"/>
      <c r="BA1077" s="10"/>
      <c r="BB1077" s="10"/>
      <c r="BC1077" s="6"/>
      <c r="BD1077" s="10"/>
      <c r="BE1077" s="10"/>
      <c r="BF1077" s="122"/>
      <c r="BG1077" s="10"/>
      <c r="BH1077" s="32"/>
      <c r="BI1077" s="129"/>
      <c r="BJ1077" s="10"/>
      <c r="BK1077" s="32"/>
      <c r="BL1077" s="129"/>
      <c r="BM1077" s="10"/>
      <c r="BN1077" s="32"/>
      <c r="BO1077" s="122"/>
      <c r="BP1077" s="133"/>
      <c r="BQ1077" s="12"/>
      <c r="BR1077" s="3"/>
      <c r="BS1077" s="3"/>
      <c r="BU1077" s="122"/>
      <c r="BV1077" s="3"/>
      <c r="BW1077" s="31"/>
      <c r="BX1077" s="122"/>
      <c r="BY1077" s="3"/>
      <c r="CA1077" s="122"/>
      <c r="CB1077" s="3"/>
      <c r="CD1077" s="122"/>
      <c r="CF1077" s="32"/>
      <c r="CH1077" s="255"/>
      <c r="CI1077" s="32"/>
      <c r="CK1077" s="434"/>
      <c r="CM1077" s="122"/>
      <c r="CN1077" s="255"/>
      <c r="CO1077" s="255"/>
      <c r="CP1077" s="255"/>
      <c r="CQ1077" s="739"/>
      <c r="CR1077" s="255"/>
      <c r="CS1077" s="434"/>
      <c r="CT1077" s="255"/>
      <c r="CU1077" s="255"/>
      <c r="CV1077" s="255"/>
      <c r="CW1077" s="10"/>
      <c r="CX1077" s="255"/>
      <c r="CY1077" s="255"/>
      <c r="CZ1077" s="255"/>
      <c r="DA1077" s="255"/>
      <c r="DB1077" s="255"/>
      <c r="DC1077" s="255"/>
      <c r="DD1077" s="255"/>
      <c r="DE1077" s="255"/>
      <c r="DF1077" s="255"/>
      <c r="DG1077" s="255"/>
      <c r="DH1077" s="255"/>
      <c r="DI1077" s="255"/>
      <c r="DJ1077" s="255"/>
      <c r="DK1077" s="255"/>
      <c r="DL1077" s="255"/>
      <c r="DM1077" s="255"/>
      <c r="DN1077" s="255"/>
      <c r="DO1077" s="255"/>
      <c r="DP1077" s="255"/>
      <c r="DQ1077" s="255"/>
      <c r="DR1077" s="255"/>
      <c r="DS1077" s="255"/>
      <c r="DT1077" s="255"/>
      <c r="DU1077" s="255"/>
      <c r="DV1077" s="255"/>
      <c r="DW1077" s="255"/>
      <c r="DX1077" s="255"/>
      <c r="DY1077" s="255"/>
      <c r="DZ1077" s="255"/>
      <c r="EA1077" s="255"/>
      <c r="EB1077" s="255"/>
      <c r="EC1077" s="255"/>
      <c r="ED1077" s="255"/>
      <c r="EE1077" s="255"/>
      <c r="EF1077" s="255"/>
      <c r="EG1077" s="255"/>
      <c r="EH1077" s="255"/>
      <c r="EI1077" s="255"/>
      <c r="EJ1077" s="255"/>
      <c r="EK1077" s="255"/>
      <c r="EL1077" s="255"/>
      <c r="EM1077" s="255"/>
      <c r="EN1077" s="255"/>
      <c r="EO1077" s="255"/>
      <c r="EP1077" s="255"/>
      <c r="EQ1077" s="255"/>
      <c r="ER1077" s="255"/>
      <c r="ES1077" s="255"/>
      <c r="ET1077" s="255"/>
      <c r="EU1077" s="255"/>
      <c r="EV1077" s="255"/>
      <c r="EW1077" s="255"/>
      <c r="EX1077" s="255"/>
      <c r="EY1077" s="255"/>
      <c r="EZ1077" s="255"/>
      <c r="FA1077" s="255"/>
      <c r="FB1077" s="255"/>
      <c r="FC1077" s="255"/>
      <c r="FD1077" s="255"/>
      <c r="FE1077" s="255"/>
      <c r="FF1077" s="255"/>
      <c r="FG1077" s="255"/>
      <c r="FH1077" s="241"/>
      <c r="FI1077" s="436"/>
      <c r="FJ1077" s="668"/>
      <c r="FK1077" s="668"/>
      <c r="FL1077" s="668"/>
      <c r="FM1077" s="668"/>
      <c r="FN1077" s="668"/>
      <c r="FO1077" s="668"/>
      <c r="FP1077" s="668"/>
      <c r="FQ1077" s="668"/>
      <c r="FR1077" s="668"/>
      <c r="FS1077" s="433"/>
      <c r="FT1077" s="433"/>
      <c r="FU1077" s="433"/>
      <c r="FV1077" s="433"/>
      <c r="FW1077" s="433"/>
      <c r="FX1077" s="433"/>
      <c r="FY1077" s="433"/>
      <c r="FZ1077" s="433"/>
      <c r="GA1077" s="433"/>
      <c r="GB1077" s="433"/>
      <c r="GC1077" s="433"/>
      <c r="GD1077" s="433"/>
      <c r="GE1077" s="433"/>
      <c r="GF1077" s="433"/>
      <c r="GG1077" s="255"/>
      <c r="GH1077" s="65"/>
      <c r="GI1077" s="65"/>
      <c r="GJ1077" s="65"/>
      <c r="GK1077" s="65"/>
      <c r="GL1077" s="65"/>
      <c r="GM1077" s="65"/>
      <c r="GN1077" s="65"/>
      <c r="GO1077" s="65"/>
      <c r="GP1077" s="65"/>
      <c r="GQ1077" s="65"/>
      <c r="GR1077" s="65"/>
      <c r="GS1077" s="65"/>
      <c r="GT1077" s="65"/>
      <c r="GU1077" s="65"/>
      <c r="GV1077" s="65"/>
      <c r="GW1077" s="65"/>
      <c r="GX1077" s="65"/>
      <c r="GY1077" s="65"/>
      <c r="GZ1077" s="65"/>
      <c r="HA1077" s="65"/>
      <c r="HB1077" s="65"/>
      <c r="HC1077" s="65"/>
      <c r="HD1077" s="65"/>
      <c r="HE1077" s="65"/>
      <c r="HF1077" s="65"/>
      <c r="HG1077" s="65"/>
      <c r="HH1077" s="65"/>
      <c r="HI1077" s="436"/>
      <c r="HJ1077" s="65"/>
      <c r="HK1077" s="436"/>
      <c r="HL1077" s="37"/>
      <c r="HM1077" s="65"/>
      <c r="HN1077" s="436"/>
      <c r="HO1077" s="120"/>
      <c r="HP1077" s="3"/>
      <c r="HQ1077" s="436"/>
      <c r="HR1077" s="8"/>
      <c r="HS1077" s="31"/>
      <c r="HT1077" s="3"/>
      <c r="HU1077" s="3"/>
      <c r="HV1077" s="3"/>
      <c r="HX1077" s="432"/>
      <c r="HY1077" s="27"/>
      <c r="HZ1077" s="27"/>
      <c r="IA1077" s="27"/>
      <c r="IB1077" s="27"/>
      <c r="IC1077" s="27"/>
      <c r="ID1077" s="27"/>
      <c r="IE1077" s="27"/>
      <c r="IF1077" s="27"/>
      <c r="IG1077" s="432"/>
      <c r="IH1077" s="432"/>
      <c r="II1077" s="432"/>
      <c r="IJ1077" s="432"/>
      <c r="IK1077" s="432"/>
      <c r="IL1077" s="432"/>
      <c r="IM1077" s="432"/>
      <c r="IN1077" s="432"/>
      <c r="IO1077" s="432"/>
      <c r="IP1077" s="432"/>
      <c r="IQ1077" s="432"/>
      <c r="IR1077" s="432"/>
      <c r="IS1077" s="432"/>
      <c r="IT1077" s="432"/>
      <c r="IU1077" s="432"/>
      <c r="IV1077" s="432"/>
      <c r="IW1077" s="432"/>
      <c r="IX1077" s="432"/>
      <c r="IY1077" s="432"/>
      <c r="IZ1077" s="432"/>
      <c r="JA1077" s="432"/>
      <c r="JB1077" s="432"/>
      <c r="JC1077" s="432"/>
      <c r="JD1077" s="432"/>
      <c r="JE1077" s="432"/>
      <c r="JF1077" s="432"/>
      <c r="JG1077" s="432"/>
      <c r="JH1077" s="432"/>
      <c r="JI1077" s="432"/>
      <c r="JJ1077" s="432"/>
      <c r="JK1077" s="432"/>
      <c r="JL1077" s="432"/>
      <c r="JM1077" s="432"/>
      <c r="JN1077" s="432"/>
      <c r="JO1077" s="432"/>
      <c r="JP1077" s="432"/>
      <c r="JQ1077" s="432"/>
      <c r="JR1077" s="432"/>
      <c r="JS1077" s="432"/>
      <c r="JT1077" s="432"/>
      <c r="JU1077" s="432"/>
    </row>
    <row r="1078" spans="1:281" s="40" customFormat="1" ht="15" hidden="1" customHeight="1" x14ac:dyDescent="0.25">
      <c r="A1078" s="432"/>
      <c r="B1078" s="31"/>
      <c r="C1078" s="31"/>
      <c r="D1078" s="3"/>
      <c r="E1078" s="31"/>
      <c r="F1078" s="3"/>
      <c r="G1078" s="122"/>
      <c r="I1078" s="31"/>
      <c r="K1078" s="9"/>
      <c r="M1078" s="3"/>
      <c r="N1078" s="41"/>
      <c r="P1078" s="31"/>
      <c r="Q1078" s="27"/>
      <c r="R1078" s="31"/>
      <c r="T1078" s="21"/>
      <c r="U1078" s="21"/>
      <c r="V1078" s="83"/>
      <c r="W1078" s="83"/>
      <c r="X1078" s="21"/>
      <c r="Y1078" s="83"/>
      <c r="Z1078" s="83"/>
      <c r="AA1078" s="21"/>
      <c r="AB1078" s="83"/>
      <c r="AC1078" s="83"/>
      <c r="AD1078" s="21"/>
      <c r="AE1078" s="83"/>
      <c r="AF1078" s="83"/>
      <c r="AG1078" s="21"/>
      <c r="AH1078" s="83"/>
      <c r="AI1078" s="83"/>
      <c r="AJ1078" s="21"/>
      <c r="AK1078" s="83"/>
      <c r="AL1078" s="83"/>
      <c r="AM1078" s="21"/>
      <c r="AN1078" s="83"/>
      <c r="AO1078" s="83"/>
      <c r="AP1078" s="21"/>
      <c r="AQ1078" s="83"/>
      <c r="AR1078" s="83"/>
      <c r="AS1078" s="21"/>
      <c r="AT1078" s="3"/>
      <c r="AU1078" s="3"/>
      <c r="AV1078" s="31"/>
      <c r="AW1078" s="3"/>
      <c r="AX1078" s="129"/>
      <c r="AY1078" s="90"/>
      <c r="AZ1078" s="6"/>
      <c r="BA1078" s="10"/>
      <c r="BB1078" s="10"/>
      <c r="BC1078" s="6"/>
      <c r="BD1078" s="10"/>
      <c r="BE1078" s="10"/>
      <c r="BF1078" s="122"/>
      <c r="BG1078" s="10"/>
      <c r="BH1078" s="32"/>
      <c r="BI1078" s="129"/>
      <c r="BJ1078" s="10"/>
      <c r="BK1078" s="32"/>
      <c r="BL1078" s="129"/>
      <c r="BM1078" s="10"/>
      <c r="BN1078" s="32"/>
      <c r="BO1078" s="122"/>
      <c r="BP1078" s="133"/>
      <c r="BQ1078" s="12"/>
      <c r="BR1078" s="3"/>
      <c r="BS1078" s="3"/>
      <c r="BU1078" s="122"/>
      <c r="BV1078" s="3"/>
      <c r="BW1078" s="31"/>
      <c r="BX1078" s="122"/>
      <c r="BY1078" s="3"/>
      <c r="CA1078" s="122"/>
      <c r="CB1078" s="3"/>
      <c r="CD1078" s="122"/>
      <c r="CF1078" s="32"/>
      <c r="CH1078" s="255"/>
      <c r="CI1078" s="32"/>
      <c r="CK1078" s="434"/>
      <c r="CM1078" s="122"/>
      <c r="CN1078" s="255"/>
      <c r="CO1078" s="255"/>
      <c r="CP1078" s="255"/>
      <c r="CQ1078" s="739"/>
      <c r="CR1078" s="255"/>
      <c r="CS1078" s="434"/>
      <c r="CT1078" s="255"/>
      <c r="CU1078" s="255"/>
      <c r="CV1078" s="255"/>
      <c r="CW1078" s="10"/>
      <c r="CX1078" s="255"/>
      <c r="CY1078" s="255"/>
      <c r="CZ1078" s="255"/>
      <c r="DA1078" s="255"/>
      <c r="DB1078" s="255"/>
      <c r="DC1078" s="255"/>
      <c r="DD1078" s="255"/>
      <c r="DE1078" s="255"/>
      <c r="DF1078" s="255"/>
      <c r="DG1078" s="255"/>
      <c r="DH1078" s="255"/>
      <c r="DI1078" s="255"/>
      <c r="DJ1078" s="255"/>
      <c r="DK1078" s="255"/>
      <c r="DL1078" s="255"/>
      <c r="DM1078" s="255"/>
      <c r="DN1078" s="255"/>
      <c r="DO1078" s="255"/>
      <c r="DP1078" s="255"/>
      <c r="DQ1078" s="255"/>
      <c r="DR1078" s="255"/>
      <c r="DS1078" s="255"/>
      <c r="DT1078" s="255"/>
      <c r="DU1078" s="255"/>
      <c r="DV1078" s="255"/>
      <c r="DW1078" s="255"/>
      <c r="DX1078" s="255"/>
      <c r="DY1078" s="255"/>
      <c r="DZ1078" s="255"/>
      <c r="EA1078" s="255"/>
      <c r="EB1078" s="255"/>
      <c r="EC1078" s="255"/>
      <c r="ED1078" s="255"/>
      <c r="EE1078" s="255"/>
      <c r="EF1078" s="255"/>
      <c r="EG1078" s="255"/>
      <c r="EH1078" s="255"/>
      <c r="EI1078" s="255"/>
      <c r="EJ1078" s="255"/>
      <c r="EK1078" s="255"/>
      <c r="EL1078" s="255"/>
      <c r="EM1078" s="255"/>
      <c r="EN1078" s="255"/>
      <c r="EO1078" s="255"/>
      <c r="EP1078" s="255"/>
      <c r="EQ1078" s="255"/>
      <c r="ER1078" s="255"/>
      <c r="ES1078" s="255"/>
      <c r="ET1078" s="255"/>
      <c r="EU1078" s="255"/>
      <c r="EV1078" s="255"/>
      <c r="EW1078" s="255"/>
      <c r="EX1078" s="255"/>
      <c r="EY1078" s="255"/>
      <c r="EZ1078" s="255"/>
      <c r="FA1078" s="255"/>
      <c r="FB1078" s="255"/>
      <c r="FC1078" s="255"/>
      <c r="FD1078" s="255"/>
      <c r="FE1078" s="255"/>
      <c r="FF1078" s="255"/>
      <c r="FG1078" s="255"/>
      <c r="FH1078" s="241"/>
      <c r="FI1078" s="436"/>
      <c r="FJ1078" s="668"/>
      <c r="FK1078" s="668"/>
      <c r="FL1078" s="668"/>
      <c r="FM1078" s="668"/>
      <c r="FN1078" s="668"/>
      <c r="FO1078" s="668"/>
      <c r="FP1078" s="668"/>
      <c r="FQ1078" s="668"/>
      <c r="FR1078" s="668"/>
      <c r="FS1078" s="433"/>
      <c r="FT1078" s="433"/>
      <c r="FU1078" s="433"/>
      <c r="FV1078" s="433"/>
      <c r="FW1078" s="433"/>
      <c r="FX1078" s="433"/>
      <c r="FY1078" s="433"/>
      <c r="FZ1078" s="433"/>
      <c r="GA1078" s="433"/>
      <c r="GB1078" s="433"/>
      <c r="GC1078" s="433"/>
      <c r="GD1078" s="433"/>
      <c r="GE1078" s="433"/>
      <c r="GF1078" s="433"/>
      <c r="GG1078" s="255"/>
      <c r="GH1078" s="65"/>
      <c r="GI1078" s="65"/>
      <c r="GJ1078" s="65"/>
      <c r="GK1078" s="65"/>
      <c r="GL1078" s="65"/>
      <c r="GM1078" s="65"/>
      <c r="GN1078" s="65"/>
      <c r="GO1078" s="65"/>
      <c r="GP1078" s="65"/>
      <c r="GQ1078" s="65"/>
      <c r="GR1078" s="65"/>
      <c r="GS1078" s="65"/>
      <c r="GT1078" s="65"/>
      <c r="GU1078" s="65"/>
      <c r="GV1078" s="65"/>
      <c r="GW1078" s="65"/>
      <c r="GX1078" s="65"/>
      <c r="GY1078" s="65"/>
      <c r="GZ1078" s="65"/>
      <c r="HA1078" s="65"/>
      <c r="HB1078" s="65"/>
      <c r="HC1078" s="65"/>
      <c r="HD1078" s="65"/>
      <c r="HE1078" s="65"/>
      <c r="HF1078" s="65"/>
      <c r="HG1078" s="65"/>
      <c r="HH1078" s="65"/>
      <c r="HI1078" s="436"/>
      <c r="HJ1078" s="65"/>
      <c r="HK1078" s="436"/>
      <c r="HL1078" s="37"/>
      <c r="HM1078" s="65"/>
      <c r="HN1078" s="436"/>
      <c r="HO1078" s="120"/>
      <c r="HP1078" s="3"/>
      <c r="HQ1078" s="436"/>
      <c r="HR1078" s="8"/>
      <c r="HS1078" s="31"/>
      <c r="HT1078" s="3"/>
      <c r="HU1078" s="3"/>
      <c r="HV1078" s="3"/>
      <c r="HX1078" s="432"/>
      <c r="HY1078" s="27"/>
      <c r="HZ1078" s="27"/>
      <c r="IA1078" s="27"/>
      <c r="IB1078" s="27"/>
      <c r="IC1078" s="27"/>
      <c r="ID1078" s="27"/>
      <c r="IE1078" s="27"/>
      <c r="IF1078" s="27"/>
      <c r="IG1078" s="432"/>
      <c r="IH1078" s="432"/>
      <c r="II1078" s="432"/>
      <c r="IJ1078" s="432"/>
      <c r="IK1078" s="432"/>
      <c r="IL1078" s="432"/>
      <c r="IM1078" s="432"/>
      <c r="IN1078" s="432"/>
      <c r="IO1078" s="432"/>
      <c r="IP1078" s="432"/>
      <c r="IQ1078" s="432"/>
      <c r="IR1078" s="432"/>
      <c r="IS1078" s="432"/>
      <c r="IT1078" s="432"/>
      <c r="IU1078" s="432"/>
      <c r="IV1078" s="432"/>
      <c r="IW1078" s="432"/>
      <c r="IX1078" s="432"/>
      <c r="IY1078" s="432"/>
      <c r="IZ1078" s="432"/>
      <c r="JA1078" s="432"/>
      <c r="JB1078" s="432"/>
      <c r="JC1078" s="432"/>
      <c r="JD1078" s="432"/>
      <c r="JE1078" s="432"/>
      <c r="JF1078" s="432"/>
      <c r="JG1078" s="432"/>
      <c r="JH1078" s="432"/>
      <c r="JI1078" s="432"/>
      <c r="JJ1078" s="432"/>
      <c r="JK1078" s="432"/>
      <c r="JL1078" s="432"/>
      <c r="JM1078" s="432"/>
      <c r="JN1078" s="432"/>
      <c r="JO1078" s="432"/>
      <c r="JP1078" s="432"/>
      <c r="JQ1078" s="432"/>
      <c r="JR1078" s="432"/>
      <c r="JS1078" s="432"/>
      <c r="JT1078" s="432"/>
      <c r="JU1078" s="432"/>
    </row>
    <row r="1079" spans="1:281" s="40" customFormat="1" ht="15" hidden="1" customHeight="1" x14ac:dyDescent="0.25">
      <c r="A1079" s="432"/>
      <c r="B1079" s="31"/>
      <c r="C1079" s="31"/>
      <c r="D1079" s="3"/>
      <c r="E1079" s="31"/>
      <c r="F1079" s="3"/>
      <c r="G1079" s="122"/>
      <c r="I1079" s="31"/>
      <c r="K1079" s="9"/>
      <c r="M1079" s="3"/>
      <c r="N1079" s="41"/>
      <c r="P1079" s="31"/>
      <c r="Q1079" s="27"/>
      <c r="R1079" s="31"/>
      <c r="T1079" s="21"/>
      <c r="U1079" s="21"/>
      <c r="V1079" s="83"/>
      <c r="W1079" s="83"/>
      <c r="X1079" s="21"/>
      <c r="Y1079" s="83"/>
      <c r="Z1079" s="83"/>
      <c r="AA1079" s="21"/>
      <c r="AB1079" s="83"/>
      <c r="AC1079" s="83"/>
      <c r="AD1079" s="21"/>
      <c r="AE1079" s="83"/>
      <c r="AF1079" s="83"/>
      <c r="AG1079" s="21"/>
      <c r="AH1079" s="83"/>
      <c r="AI1079" s="83"/>
      <c r="AJ1079" s="21"/>
      <c r="AK1079" s="83"/>
      <c r="AL1079" s="83"/>
      <c r="AM1079" s="21"/>
      <c r="AN1079" s="83"/>
      <c r="AO1079" s="83"/>
      <c r="AP1079" s="21"/>
      <c r="AQ1079" s="83"/>
      <c r="AR1079" s="83"/>
      <c r="AS1079" s="21"/>
      <c r="AT1079" s="3"/>
      <c r="AU1079" s="3"/>
      <c r="AV1079" s="31"/>
      <c r="AW1079" s="3"/>
      <c r="AX1079" s="129"/>
      <c r="AY1079" s="90"/>
      <c r="AZ1079" s="6"/>
      <c r="BA1079" s="10"/>
      <c r="BB1079" s="10"/>
      <c r="BC1079" s="6"/>
      <c r="BD1079" s="10"/>
      <c r="BE1079" s="10"/>
      <c r="BF1079" s="122"/>
      <c r="BG1079" s="10"/>
      <c r="BH1079" s="32"/>
      <c r="BI1079" s="129"/>
      <c r="BJ1079" s="10"/>
      <c r="BK1079" s="32"/>
      <c r="BL1079" s="129"/>
      <c r="BM1079" s="10"/>
      <c r="BN1079" s="32"/>
      <c r="BO1079" s="122"/>
      <c r="BP1079" s="133"/>
      <c r="BQ1079" s="12"/>
      <c r="BR1079" s="3"/>
      <c r="BS1079" s="3"/>
      <c r="BU1079" s="122"/>
      <c r="BV1079" s="3"/>
      <c r="BW1079" s="31"/>
      <c r="BX1079" s="122"/>
      <c r="BY1079" s="3"/>
      <c r="CA1079" s="122"/>
      <c r="CB1079" s="3"/>
      <c r="CD1079" s="122"/>
      <c r="CF1079" s="32"/>
      <c r="CH1079" s="255"/>
      <c r="CI1079" s="32"/>
      <c r="CK1079" s="434"/>
      <c r="CM1079" s="122"/>
      <c r="CN1079" s="255"/>
      <c r="CO1079" s="255"/>
      <c r="CP1079" s="255"/>
      <c r="CQ1079" s="739"/>
      <c r="CR1079" s="255"/>
      <c r="CS1079" s="434"/>
      <c r="CT1079" s="255"/>
      <c r="CU1079" s="255"/>
      <c r="CV1079" s="255"/>
      <c r="CW1079" s="10"/>
      <c r="CX1079" s="255"/>
      <c r="CY1079" s="255"/>
      <c r="CZ1079" s="255"/>
      <c r="DA1079" s="255"/>
      <c r="DB1079" s="255"/>
      <c r="DC1079" s="255"/>
      <c r="DD1079" s="255"/>
      <c r="DE1079" s="255"/>
      <c r="DF1079" s="255"/>
      <c r="DG1079" s="255"/>
      <c r="DH1079" s="255"/>
      <c r="DI1079" s="255"/>
      <c r="DJ1079" s="255"/>
      <c r="DK1079" s="255"/>
      <c r="DL1079" s="255"/>
      <c r="DM1079" s="255"/>
      <c r="DN1079" s="255"/>
      <c r="DO1079" s="255"/>
      <c r="DP1079" s="255"/>
      <c r="DQ1079" s="255"/>
      <c r="DR1079" s="255"/>
      <c r="DS1079" s="255"/>
      <c r="DT1079" s="255"/>
      <c r="DU1079" s="255"/>
      <c r="DV1079" s="255"/>
      <c r="DW1079" s="255"/>
      <c r="DX1079" s="255"/>
      <c r="DY1079" s="255"/>
      <c r="DZ1079" s="255"/>
      <c r="EA1079" s="255"/>
      <c r="EB1079" s="255"/>
      <c r="EC1079" s="255"/>
      <c r="ED1079" s="255"/>
      <c r="EE1079" s="255"/>
      <c r="EF1079" s="255"/>
      <c r="EG1079" s="255"/>
      <c r="EH1079" s="255"/>
      <c r="EI1079" s="255"/>
      <c r="EJ1079" s="255"/>
      <c r="EK1079" s="255"/>
      <c r="EL1079" s="255"/>
      <c r="EM1079" s="255"/>
      <c r="EN1079" s="255"/>
      <c r="EO1079" s="255"/>
      <c r="EP1079" s="255"/>
      <c r="EQ1079" s="255"/>
      <c r="ER1079" s="255"/>
      <c r="ES1079" s="255"/>
      <c r="ET1079" s="255"/>
      <c r="EU1079" s="255"/>
      <c r="EV1079" s="255"/>
      <c r="EW1079" s="255"/>
      <c r="EX1079" s="255"/>
      <c r="EY1079" s="255"/>
      <c r="EZ1079" s="255"/>
      <c r="FA1079" s="255"/>
      <c r="FB1079" s="255"/>
      <c r="FC1079" s="255"/>
      <c r="FD1079" s="255"/>
      <c r="FE1079" s="255"/>
      <c r="FF1079" s="255"/>
      <c r="FG1079" s="255"/>
      <c r="FH1079" s="241"/>
      <c r="FI1079" s="436"/>
      <c r="FJ1079" s="668"/>
      <c r="FK1079" s="668"/>
      <c r="FL1079" s="668"/>
      <c r="FM1079" s="668"/>
      <c r="FN1079" s="668"/>
      <c r="FO1079" s="668"/>
      <c r="FP1079" s="668"/>
      <c r="FQ1079" s="668"/>
      <c r="FR1079" s="668"/>
      <c r="FS1079" s="433"/>
      <c r="FT1079" s="433"/>
      <c r="FU1079" s="433"/>
      <c r="FV1079" s="433"/>
      <c r="FW1079" s="433"/>
      <c r="FX1079" s="433"/>
      <c r="FY1079" s="433"/>
      <c r="FZ1079" s="433"/>
      <c r="GA1079" s="433"/>
      <c r="GB1079" s="433"/>
      <c r="GC1079" s="433"/>
      <c r="GD1079" s="433"/>
      <c r="GE1079" s="433"/>
      <c r="GF1079" s="433"/>
      <c r="GG1079" s="255"/>
      <c r="GH1079" s="65"/>
      <c r="GI1079" s="65"/>
      <c r="GJ1079" s="65"/>
      <c r="GK1079" s="65"/>
      <c r="GL1079" s="65"/>
      <c r="GM1079" s="65"/>
      <c r="GN1079" s="65"/>
      <c r="GO1079" s="65"/>
      <c r="GP1079" s="65"/>
      <c r="GQ1079" s="65"/>
      <c r="GR1079" s="65"/>
      <c r="GS1079" s="65"/>
      <c r="GT1079" s="65"/>
      <c r="GU1079" s="65"/>
      <c r="GV1079" s="65"/>
      <c r="GW1079" s="65"/>
      <c r="GX1079" s="65"/>
      <c r="GY1079" s="65"/>
      <c r="GZ1079" s="65"/>
      <c r="HA1079" s="65"/>
      <c r="HB1079" s="65"/>
      <c r="HC1079" s="65"/>
      <c r="HD1079" s="65"/>
      <c r="HE1079" s="65"/>
      <c r="HF1079" s="65"/>
      <c r="HG1079" s="65"/>
      <c r="HH1079" s="65"/>
      <c r="HI1079" s="436"/>
      <c r="HJ1079" s="65"/>
      <c r="HK1079" s="436"/>
      <c r="HL1079" s="37"/>
      <c r="HM1079" s="65"/>
      <c r="HN1079" s="436"/>
      <c r="HO1079" s="120"/>
      <c r="HP1079" s="3"/>
      <c r="HQ1079" s="436"/>
      <c r="HR1079" s="8"/>
      <c r="HS1079" s="31"/>
      <c r="HT1079" s="3"/>
      <c r="HU1079" s="3"/>
      <c r="HV1079" s="3"/>
      <c r="HX1079" s="432"/>
      <c r="HY1079" s="27"/>
      <c r="HZ1079" s="27"/>
      <c r="IA1079" s="27"/>
      <c r="IB1079" s="27"/>
      <c r="IC1079" s="27"/>
      <c r="ID1079" s="27"/>
      <c r="IE1079" s="27"/>
      <c r="IF1079" s="27"/>
      <c r="IG1079" s="432"/>
      <c r="IH1079" s="432"/>
      <c r="II1079" s="432"/>
      <c r="IJ1079" s="432"/>
      <c r="IK1079" s="432"/>
      <c r="IL1079" s="432"/>
      <c r="IM1079" s="432"/>
      <c r="IN1079" s="432"/>
      <c r="IO1079" s="432"/>
      <c r="IP1079" s="432"/>
      <c r="IQ1079" s="432"/>
      <c r="IR1079" s="432"/>
      <c r="IS1079" s="432"/>
      <c r="IT1079" s="432"/>
      <c r="IU1079" s="432"/>
      <c r="IV1079" s="432"/>
      <c r="IW1079" s="432"/>
      <c r="IX1079" s="432"/>
      <c r="IY1079" s="432"/>
      <c r="IZ1079" s="432"/>
      <c r="JA1079" s="432"/>
      <c r="JB1079" s="432"/>
      <c r="JC1079" s="432"/>
      <c r="JD1079" s="432"/>
      <c r="JE1079" s="432"/>
      <c r="JF1079" s="432"/>
      <c r="JG1079" s="432"/>
      <c r="JH1079" s="432"/>
      <c r="JI1079" s="432"/>
      <c r="JJ1079" s="432"/>
      <c r="JK1079" s="432"/>
      <c r="JL1079" s="432"/>
      <c r="JM1079" s="432"/>
      <c r="JN1079" s="432"/>
      <c r="JO1079" s="432"/>
      <c r="JP1079" s="432"/>
      <c r="JQ1079" s="432"/>
      <c r="JR1079" s="432"/>
      <c r="JS1079" s="432"/>
      <c r="JT1079" s="432"/>
      <c r="JU1079" s="432"/>
    </row>
    <row r="1080" spans="1:281" s="40" customFormat="1" ht="15" hidden="1" customHeight="1" x14ac:dyDescent="0.25">
      <c r="A1080" s="432"/>
      <c r="B1080" s="31"/>
      <c r="C1080" s="31"/>
      <c r="D1080" s="3"/>
      <c r="E1080" s="31"/>
      <c r="F1080" s="3"/>
      <c r="G1080" s="122"/>
      <c r="I1080" s="31"/>
      <c r="K1080" s="9"/>
      <c r="M1080" s="3"/>
      <c r="N1080" s="41"/>
      <c r="P1080" s="31"/>
      <c r="Q1080" s="27"/>
      <c r="R1080" s="31"/>
      <c r="T1080" s="21"/>
      <c r="U1080" s="21"/>
      <c r="V1080" s="83"/>
      <c r="W1080" s="83"/>
      <c r="X1080" s="21"/>
      <c r="Y1080" s="83"/>
      <c r="Z1080" s="83"/>
      <c r="AA1080" s="21"/>
      <c r="AB1080" s="83"/>
      <c r="AC1080" s="83"/>
      <c r="AD1080" s="21"/>
      <c r="AE1080" s="83"/>
      <c r="AF1080" s="83"/>
      <c r="AG1080" s="21"/>
      <c r="AH1080" s="83"/>
      <c r="AI1080" s="83"/>
      <c r="AJ1080" s="21"/>
      <c r="AK1080" s="83"/>
      <c r="AL1080" s="83"/>
      <c r="AM1080" s="21"/>
      <c r="AN1080" s="83"/>
      <c r="AO1080" s="83"/>
      <c r="AP1080" s="21"/>
      <c r="AQ1080" s="83"/>
      <c r="AR1080" s="83"/>
      <c r="AS1080" s="21"/>
      <c r="AT1080" s="3"/>
      <c r="AU1080" s="3"/>
      <c r="AV1080" s="31"/>
      <c r="AW1080" s="3"/>
      <c r="AX1080" s="129"/>
      <c r="AY1080" s="90"/>
      <c r="AZ1080" s="6"/>
      <c r="BA1080" s="10"/>
      <c r="BB1080" s="10"/>
      <c r="BC1080" s="6"/>
      <c r="BD1080" s="10"/>
      <c r="BE1080" s="10"/>
      <c r="BF1080" s="122"/>
      <c r="BG1080" s="10"/>
      <c r="BH1080" s="32"/>
      <c r="BI1080" s="129"/>
      <c r="BJ1080" s="10"/>
      <c r="BK1080" s="32"/>
      <c r="BL1080" s="129"/>
      <c r="BM1080" s="10"/>
      <c r="BN1080" s="32"/>
      <c r="BO1080" s="122"/>
      <c r="BP1080" s="133"/>
      <c r="BQ1080" s="12"/>
      <c r="BR1080" s="3"/>
      <c r="BS1080" s="3"/>
      <c r="BU1080" s="122"/>
      <c r="BV1080" s="3"/>
      <c r="BW1080" s="31"/>
      <c r="BX1080" s="122"/>
      <c r="BY1080" s="3"/>
      <c r="CA1080" s="122"/>
      <c r="CB1080" s="3"/>
      <c r="CD1080" s="122"/>
      <c r="CF1080" s="32"/>
      <c r="CH1080" s="255"/>
      <c r="CI1080" s="32"/>
      <c r="CK1080" s="434"/>
      <c r="CM1080" s="122"/>
      <c r="CN1080" s="255"/>
      <c r="CO1080" s="255"/>
      <c r="CP1080" s="255"/>
      <c r="CQ1080" s="739"/>
      <c r="CR1080" s="255"/>
      <c r="CS1080" s="434"/>
      <c r="CT1080" s="255"/>
      <c r="CU1080" s="255"/>
      <c r="CV1080" s="255"/>
      <c r="CW1080" s="10"/>
      <c r="CX1080" s="255"/>
      <c r="CY1080" s="255"/>
      <c r="CZ1080" s="255"/>
      <c r="DA1080" s="255"/>
      <c r="DB1080" s="255"/>
      <c r="DC1080" s="255"/>
      <c r="DD1080" s="255"/>
      <c r="DE1080" s="255"/>
      <c r="DF1080" s="255"/>
      <c r="DG1080" s="255"/>
      <c r="DH1080" s="255"/>
      <c r="DI1080" s="255"/>
      <c r="DJ1080" s="255"/>
      <c r="DK1080" s="255"/>
      <c r="DL1080" s="255"/>
      <c r="DM1080" s="255"/>
      <c r="DN1080" s="255"/>
      <c r="DO1080" s="255"/>
      <c r="DP1080" s="255"/>
      <c r="DQ1080" s="255"/>
      <c r="DR1080" s="255"/>
      <c r="DS1080" s="255"/>
      <c r="DT1080" s="255"/>
      <c r="DU1080" s="255"/>
      <c r="DV1080" s="255"/>
      <c r="DW1080" s="255"/>
      <c r="DX1080" s="255"/>
      <c r="DY1080" s="255"/>
      <c r="DZ1080" s="255"/>
      <c r="EA1080" s="255"/>
      <c r="EB1080" s="255"/>
      <c r="EC1080" s="255"/>
      <c r="ED1080" s="255"/>
      <c r="EE1080" s="255"/>
      <c r="EF1080" s="255"/>
      <c r="EG1080" s="255"/>
      <c r="EH1080" s="255"/>
      <c r="EI1080" s="255"/>
      <c r="EJ1080" s="255"/>
      <c r="EK1080" s="255"/>
      <c r="EL1080" s="255"/>
      <c r="EM1080" s="255"/>
      <c r="EN1080" s="255"/>
      <c r="EO1080" s="255"/>
      <c r="EP1080" s="255"/>
      <c r="EQ1080" s="255"/>
      <c r="ER1080" s="255"/>
      <c r="ES1080" s="255"/>
      <c r="ET1080" s="255"/>
      <c r="EU1080" s="255"/>
      <c r="EV1080" s="255"/>
      <c r="EW1080" s="255"/>
      <c r="EX1080" s="255"/>
      <c r="EY1080" s="255"/>
      <c r="EZ1080" s="255"/>
      <c r="FA1080" s="255"/>
      <c r="FB1080" s="255"/>
      <c r="FC1080" s="255"/>
      <c r="FD1080" s="255"/>
      <c r="FE1080" s="255"/>
      <c r="FF1080" s="255"/>
      <c r="FG1080" s="255"/>
      <c r="FH1080" s="241"/>
      <c r="FI1080" s="436"/>
      <c r="FJ1080" s="668"/>
      <c r="FK1080" s="668"/>
      <c r="FL1080" s="668"/>
      <c r="FM1080" s="668"/>
      <c r="FN1080" s="668"/>
      <c r="FO1080" s="668"/>
      <c r="FP1080" s="668"/>
      <c r="FQ1080" s="668"/>
      <c r="FR1080" s="668"/>
      <c r="FS1080" s="433"/>
      <c r="FT1080" s="433"/>
      <c r="FU1080" s="433"/>
      <c r="FV1080" s="433"/>
      <c r="FW1080" s="433"/>
      <c r="FX1080" s="433"/>
      <c r="FY1080" s="433"/>
      <c r="FZ1080" s="433"/>
      <c r="GA1080" s="433"/>
      <c r="GB1080" s="433"/>
      <c r="GC1080" s="433"/>
      <c r="GD1080" s="433"/>
      <c r="GE1080" s="433"/>
      <c r="GF1080" s="433"/>
      <c r="GG1080" s="255"/>
      <c r="GH1080" s="65"/>
      <c r="GI1080" s="65"/>
      <c r="GJ1080" s="65"/>
      <c r="GK1080" s="65"/>
      <c r="GL1080" s="65"/>
      <c r="GM1080" s="65"/>
      <c r="GN1080" s="65"/>
      <c r="GO1080" s="65"/>
      <c r="GP1080" s="65"/>
      <c r="GQ1080" s="65"/>
      <c r="GR1080" s="65"/>
      <c r="GS1080" s="65"/>
      <c r="GT1080" s="65"/>
      <c r="GU1080" s="65"/>
      <c r="GV1080" s="65"/>
      <c r="GW1080" s="65"/>
      <c r="GX1080" s="65"/>
      <c r="GY1080" s="65"/>
      <c r="GZ1080" s="65"/>
      <c r="HA1080" s="65"/>
      <c r="HB1080" s="65"/>
      <c r="HC1080" s="65"/>
      <c r="HD1080" s="65"/>
      <c r="HE1080" s="65"/>
      <c r="HF1080" s="65"/>
      <c r="HG1080" s="65"/>
      <c r="HH1080" s="65"/>
      <c r="HI1080" s="436"/>
      <c r="HJ1080" s="65"/>
      <c r="HK1080" s="436"/>
      <c r="HL1080" s="37"/>
      <c r="HM1080" s="65"/>
      <c r="HN1080" s="436"/>
      <c r="HO1080" s="120"/>
      <c r="HP1080" s="3"/>
      <c r="HQ1080" s="436"/>
      <c r="HR1080" s="8"/>
      <c r="HS1080" s="31"/>
      <c r="HT1080" s="3"/>
      <c r="HU1080" s="3"/>
      <c r="HV1080" s="3"/>
      <c r="HX1080" s="432"/>
      <c r="HY1080" s="27"/>
      <c r="HZ1080" s="27"/>
      <c r="IA1080" s="27"/>
      <c r="IB1080" s="27"/>
      <c r="IC1080" s="27"/>
      <c r="ID1080" s="27"/>
      <c r="IE1080" s="27"/>
      <c r="IF1080" s="27"/>
      <c r="IG1080" s="432"/>
      <c r="IH1080" s="432"/>
      <c r="II1080" s="432"/>
      <c r="IJ1080" s="432"/>
      <c r="IK1080" s="432"/>
      <c r="IL1080" s="432"/>
      <c r="IM1080" s="432"/>
      <c r="IN1080" s="432"/>
      <c r="IO1080" s="432"/>
      <c r="IP1080" s="432"/>
      <c r="IQ1080" s="432"/>
      <c r="IR1080" s="432"/>
      <c r="IS1080" s="432"/>
      <c r="IT1080" s="432"/>
      <c r="IU1080" s="432"/>
      <c r="IV1080" s="432"/>
      <c r="IW1080" s="432"/>
      <c r="IX1080" s="432"/>
      <c r="IY1080" s="432"/>
      <c r="IZ1080" s="432"/>
      <c r="JA1080" s="432"/>
      <c r="JB1080" s="432"/>
      <c r="JC1080" s="432"/>
      <c r="JD1080" s="432"/>
      <c r="JE1080" s="432"/>
      <c r="JF1080" s="432"/>
      <c r="JG1080" s="432"/>
      <c r="JH1080" s="432"/>
      <c r="JI1080" s="432"/>
      <c r="JJ1080" s="432"/>
      <c r="JK1080" s="432"/>
      <c r="JL1080" s="432"/>
      <c r="JM1080" s="432"/>
      <c r="JN1080" s="432"/>
      <c r="JO1080" s="432"/>
      <c r="JP1080" s="432"/>
      <c r="JQ1080" s="432"/>
      <c r="JR1080" s="432"/>
      <c r="JS1080" s="432"/>
      <c r="JT1080" s="432"/>
      <c r="JU1080" s="432"/>
    </row>
    <row r="1081" spans="1:281" s="40" customFormat="1" ht="15" hidden="1" customHeight="1" x14ac:dyDescent="0.25">
      <c r="A1081" s="432"/>
      <c r="B1081" s="31"/>
      <c r="C1081" s="31"/>
      <c r="D1081" s="3"/>
      <c r="E1081" s="31"/>
      <c r="F1081" s="3"/>
      <c r="G1081" s="122"/>
      <c r="I1081" s="31"/>
      <c r="K1081" s="9"/>
      <c r="M1081" s="3"/>
      <c r="N1081" s="41"/>
      <c r="P1081" s="31"/>
      <c r="Q1081" s="27"/>
      <c r="R1081" s="31"/>
      <c r="T1081" s="21"/>
      <c r="U1081" s="21"/>
      <c r="V1081" s="83"/>
      <c r="W1081" s="83"/>
      <c r="X1081" s="21"/>
      <c r="Y1081" s="83"/>
      <c r="Z1081" s="83"/>
      <c r="AA1081" s="21"/>
      <c r="AB1081" s="83"/>
      <c r="AC1081" s="83"/>
      <c r="AD1081" s="21"/>
      <c r="AE1081" s="83"/>
      <c r="AF1081" s="83"/>
      <c r="AG1081" s="21"/>
      <c r="AH1081" s="83"/>
      <c r="AI1081" s="83"/>
      <c r="AJ1081" s="21"/>
      <c r="AK1081" s="83"/>
      <c r="AL1081" s="83"/>
      <c r="AM1081" s="21"/>
      <c r="AN1081" s="83"/>
      <c r="AO1081" s="83"/>
      <c r="AP1081" s="21"/>
      <c r="AQ1081" s="83"/>
      <c r="AR1081" s="83"/>
      <c r="AS1081" s="21"/>
      <c r="AT1081" s="3"/>
      <c r="AU1081" s="3"/>
      <c r="AV1081" s="31"/>
      <c r="AW1081" s="3"/>
      <c r="AX1081" s="129"/>
      <c r="AY1081" s="90"/>
      <c r="AZ1081" s="6"/>
      <c r="BA1081" s="10"/>
      <c r="BB1081" s="10"/>
      <c r="BC1081" s="6"/>
      <c r="BD1081" s="10"/>
      <c r="BE1081" s="10"/>
      <c r="BF1081" s="122"/>
      <c r="BG1081" s="10"/>
      <c r="BH1081" s="32"/>
      <c r="BI1081" s="129"/>
      <c r="BJ1081" s="10"/>
      <c r="BK1081" s="32"/>
      <c r="BL1081" s="129"/>
      <c r="BM1081" s="10"/>
      <c r="BN1081" s="32"/>
      <c r="BO1081" s="122"/>
      <c r="BP1081" s="133"/>
      <c r="BQ1081" s="12"/>
      <c r="BR1081" s="3"/>
      <c r="BS1081" s="3"/>
      <c r="BU1081" s="122"/>
      <c r="BV1081" s="3"/>
      <c r="BW1081" s="31"/>
      <c r="BX1081" s="122"/>
      <c r="BY1081" s="3"/>
      <c r="CA1081" s="122"/>
      <c r="CB1081" s="3"/>
      <c r="CD1081" s="122"/>
      <c r="CF1081" s="32"/>
      <c r="CH1081" s="255"/>
      <c r="CI1081" s="32"/>
      <c r="CK1081" s="434"/>
      <c r="CM1081" s="122"/>
      <c r="CN1081" s="255"/>
      <c r="CO1081" s="255"/>
      <c r="CP1081" s="255"/>
      <c r="CQ1081" s="739"/>
      <c r="CR1081" s="255"/>
      <c r="CS1081" s="434"/>
      <c r="CT1081" s="255"/>
      <c r="CU1081" s="255"/>
      <c r="CV1081" s="255"/>
      <c r="CW1081" s="10"/>
      <c r="CX1081" s="255"/>
      <c r="CY1081" s="255"/>
      <c r="CZ1081" s="255"/>
      <c r="DA1081" s="255"/>
      <c r="DB1081" s="255"/>
      <c r="DC1081" s="255"/>
      <c r="DD1081" s="255"/>
      <c r="DE1081" s="255"/>
      <c r="DF1081" s="255"/>
      <c r="DG1081" s="255"/>
      <c r="DH1081" s="255"/>
      <c r="DI1081" s="255"/>
      <c r="DJ1081" s="255"/>
      <c r="DK1081" s="255"/>
      <c r="DL1081" s="255"/>
      <c r="DM1081" s="255"/>
      <c r="DN1081" s="255"/>
      <c r="DO1081" s="255"/>
      <c r="DP1081" s="255"/>
      <c r="DQ1081" s="255"/>
      <c r="DR1081" s="255"/>
      <c r="DS1081" s="255"/>
      <c r="DT1081" s="255"/>
      <c r="DU1081" s="255"/>
      <c r="DV1081" s="255"/>
      <c r="DW1081" s="255"/>
      <c r="DX1081" s="255"/>
      <c r="DY1081" s="255"/>
      <c r="DZ1081" s="255"/>
      <c r="EA1081" s="255"/>
      <c r="EB1081" s="255"/>
      <c r="EC1081" s="255"/>
      <c r="ED1081" s="255"/>
      <c r="EE1081" s="255"/>
      <c r="EF1081" s="255"/>
      <c r="EG1081" s="255"/>
      <c r="EH1081" s="255"/>
      <c r="EI1081" s="255"/>
      <c r="EJ1081" s="255"/>
      <c r="EK1081" s="255"/>
      <c r="EL1081" s="255"/>
      <c r="EM1081" s="255"/>
      <c r="EN1081" s="255"/>
      <c r="EO1081" s="255"/>
      <c r="EP1081" s="255"/>
      <c r="EQ1081" s="255"/>
      <c r="ER1081" s="255"/>
      <c r="ES1081" s="255"/>
      <c r="ET1081" s="255"/>
      <c r="EU1081" s="255"/>
      <c r="EV1081" s="255"/>
      <c r="EW1081" s="255"/>
      <c r="EX1081" s="255"/>
      <c r="EY1081" s="255"/>
      <c r="EZ1081" s="255"/>
      <c r="FA1081" s="255"/>
      <c r="FB1081" s="255"/>
      <c r="FC1081" s="255"/>
      <c r="FD1081" s="255"/>
      <c r="FE1081" s="255"/>
      <c r="FF1081" s="255"/>
      <c r="FG1081" s="255"/>
      <c r="FH1081" s="241"/>
      <c r="FI1081" s="436"/>
      <c r="FJ1081" s="668"/>
      <c r="FK1081" s="668"/>
      <c r="FL1081" s="668"/>
      <c r="FM1081" s="668"/>
      <c r="FN1081" s="668"/>
      <c r="FO1081" s="668"/>
      <c r="FP1081" s="668"/>
      <c r="FQ1081" s="668"/>
      <c r="FR1081" s="668"/>
      <c r="FS1081" s="433"/>
      <c r="FT1081" s="433"/>
      <c r="FU1081" s="433"/>
      <c r="FV1081" s="433"/>
      <c r="FW1081" s="433"/>
      <c r="FX1081" s="433"/>
      <c r="FY1081" s="433"/>
      <c r="FZ1081" s="433"/>
      <c r="GA1081" s="433"/>
      <c r="GB1081" s="433"/>
      <c r="GC1081" s="433"/>
      <c r="GD1081" s="433"/>
      <c r="GE1081" s="433"/>
      <c r="GF1081" s="433"/>
      <c r="GG1081" s="255"/>
      <c r="GH1081" s="65"/>
      <c r="GI1081" s="65"/>
      <c r="GJ1081" s="65"/>
      <c r="GK1081" s="65"/>
      <c r="GL1081" s="65"/>
      <c r="GM1081" s="65"/>
      <c r="GN1081" s="65"/>
      <c r="GO1081" s="65"/>
      <c r="GP1081" s="65"/>
      <c r="GQ1081" s="65"/>
      <c r="GR1081" s="65"/>
      <c r="GS1081" s="65"/>
      <c r="GT1081" s="65"/>
      <c r="GU1081" s="65"/>
      <c r="GV1081" s="65"/>
      <c r="GW1081" s="65"/>
      <c r="GX1081" s="65"/>
      <c r="GY1081" s="65"/>
      <c r="GZ1081" s="65"/>
      <c r="HA1081" s="65"/>
      <c r="HB1081" s="65"/>
      <c r="HC1081" s="65"/>
      <c r="HD1081" s="65"/>
      <c r="HE1081" s="65"/>
      <c r="HF1081" s="65"/>
      <c r="HG1081" s="65"/>
      <c r="HH1081" s="65"/>
      <c r="HI1081" s="436"/>
      <c r="HJ1081" s="65"/>
      <c r="HK1081" s="436"/>
      <c r="HL1081" s="37"/>
      <c r="HM1081" s="65"/>
      <c r="HN1081" s="436"/>
      <c r="HO1081" s="120"/>
      <c r="HP1081" s="3"/>
      <c r="HQ1081" s="436"/>
      <c r="HR1081" s="8"/>
      <c r="HS1081" s="31"/>
      <c r="HT1081" s="3"/>
      <c r="HU1081" s="3"/>
      <c r="HV1081" s="3"/>
      <c r="HX1081" s="432"/>
      <c r="HY1081" s="27"/>
      <c r="HZ1081" s="27"/>
      <c r="IA1081" s="27"/>
      <c r="IB1081" s="27"/>
      <c r="IC1081" s="27"/>
      <c r="ID1081" s="27"/>
      <c r="IE1081" s="27"/>
      <c r="IF1081" s="27"/>
      <c r="IG1081" s="432"/>
      <c r="IH1081" s="432"/>
      <c r="II1081" s="432"/>
      <c r="IJ1081" s="432"/>
      <c r="IK1081" s="432"/>
      <c r="IL1081" s="432"/>
      <c r="IM1081" s="432"/>
      <c r="IN1081" s="432"/>
      <c r="IO1081" s="432"/>
      <c r="IP1081" s="432"/>
      <c r="IQ1081" s="432"/>
      <c r="IR1081" s="432"/>
      <c r="IS1081" s="432"/>
      <c r="IT1081" s="432"/>
      <c r="IU1081" s="432"/>
      <c r="IV1081" s="432"/>
      <c r="IW1081" s="432"/>
      <c r="IX1081" s="432"/>
      <c r="IY1081" s="432"/>
      <c r="IZ1081" s="432"/>
      <c r="JA1081" s="432"/>
      <c r="JB1081" s="432"/>
      <c r="JC1081" s="432"/>
      <c r="JD1081" s="432"/>
      <c r="JE1081" s="432"/>
      <c r="JF1081" s="432"/>
      <c r="JG1081" s="432"/>
      <c r="JH1081" s="432"/>
      <c r="JI1081" s="432"/>
      <c r="JJ1081" s="432"/>
      <c r="JK1081" s="432"/>
      <c r="JL1081" s="432"/>
      <c r="JM1081" s="432"/>
      <c r="JN1081" s="432"/>
      <c r="JO1081" s="432"/>
      <c r="JP1081" s="432"/>
      <c r="JQ1081" s="432"/>
      <c r="JR1081" s="432"/>
      <c r="JS1081" s="432"/>
      <c r="JT1081" s="432"/>
      <c r="JU1081" s="432"/>
    </row>
    <row r="1082" spans="1:281" s="40" customFormat="1" ht="15" hidden="1" customHeight="1" x14ac:dyDescent="0.25">
      <c r="A1082" s="432"/>
      <c r="B1082" s="31"/>
      <c r="C1082" s="31"/>
      <c r="D1082" s="3"/>
      <c r="E1082" s="31"/>
      <c r="F1082" s="3"/>
      <c r="G1082" s="122"/>
      <c r="I1082" s="31"/>
      <c r="K1082" s="9"/>
      <c r="M1082" s="3"/>
      <c r="N1082" s="41"/>
      <c r="P1082" s="31"/>
      <c r="Q1082" s="27"/>
      <c r="R1082" s="31"/>
      <c r="T1082" s="21"/>
      <c r="U1082" s="21"/>
      <c r="V1082" s="83"/>
      <c r="W1082" s="83"/>
      <c r="X1082" s="21"/>
      <c r="Y1082" s="83"/>
      <c r="Z1082" s="83"/>
      <c r="AA1082" s="21"/>
      <c r="AB1082" s="83"/>
      <c r="AC1082" s="83"/>
      <c r="AD1082" s="21"/>
      <c r="AE1082" s="83"/>
      <c r="AF1082" s="83"/>
      <c r="AG1082" s="21"/>
      <c r="AH1082" s="83"/>
      <c r="AI1082" s="83"/>
      <c r="AJ1082" s="21"/>
      <c r="AK1082" s="83"/>
      <c r="AL1082" s="83"/>
      <c r="AM1082" s="21"/>
      <c r="AN1082" s="83"/>
      <c r="AO1082" s="83"/>
      <c r="AP1082" s="21"/>
      <c r="AQ1082" s="83"/>
      <c r="AR1082" s="83"/>
      <c r="AS1082" s="21"/>
      <c r="AT1082" s="3"/>
      <c r="AU1082" s="3"/>
      <c r="AV1082" s="31"/>
      <c r="AW1082" s="3"/>
      <c r="AX1082" s="129"/>
      <c r="AY1082" s="90"/>
      <c r="AZ1082" s="6"/>
      <c r="BA1082" s="10"/>
      <c r="BB1082" s="10"/>
      <c r="BC1082" s="6"/>
      <c r="BD1082" s="10"/>
      <c r="BE1082" s="10"/>
      <c r="BF1082" s="122"/>
      <c r="BG1082" s="10"/>
      <c r="BH1082" s="32"/>
      <c r="BI1082" s="129"/>
      <c r="BJ1082" s="10"/>
      <c r="BK1082" s="32"/>
      <c r="BL1082" s="129"/>
      <c r="BM1082" s="10"/>
      <c r="BN1082" s="32"/>
      <c r="BO1082" s="122"/>
      <c r="BP1082" s="133"/>
      <c r="BQ1082" s="12"/>
      <c r="BR1082" s="3"/>
      <c r="BS1082" s="3"/>
      <c r="BU1082" s="122"/>
      <c r="BV1082" s="3"/>
      <c r="BW1082" s="31"/>
      <c r="BX1082" s="122"/>
      <c r="BY1082" s="3"/>
      <c r="CA1082" s="122"/>
      <c r="CB1082" s="3"/>
      <c r="CD1082" s="122"/>
      <c r="CF1082" s="32"/>
      <c r="CH1082" s="255"/>
      <c r="CI1082" s="32"/>
      <c r="CK1082" s="434"/>
      <c r="CM1082" s="122"/>
      <c r="CN1082" s="255"/>
      <c r="CO1082" s="255"/>
      <c r="CP1082" s="255"/>
      <c r="CQ1082" s="739"/>
      <c r="CR1082" s="255"/>
      <c r="CS1082" s="434"/>
      <c r="CT1082" s="255"/>
      <c r="CU1082" s="255"/>
      <c r="CV1082" s="255"/>
      <c r="CW1082" s="10"/>
      <c r="CX1082" s="255"/>
      <c r="CY1082" s="255"/>
      <c r="CZ1082" s="255"/>
      <c r="DA1082" s="255"/>
      <c r="DB1082" s="255"/>
      <c r="DC1082" s="255"/>
      <c r="DD1082" s="255"/>
      <c r="DE1082" s="255"/>
      <c r="DF1082" s="255"/>
      <c r="DG1082" s="255"/>
      <c r="DH1082" s="255"/>
      <c r="DI1082" s="255"/>
      <c r="DJ1082" s="255"/>
      <c r="DK1082" s="255"/>
      <c r="DL1082" s="255"/>
      <c r="DM1082" s="255"/>
      <c r="DN1082" s="255"/>
      <c r="DO1082" s="255"/>
      <c r="DP1082" s="255"/>
      <c r="DQ1082" s="255"/>
      <c r="DR1082" s="255"/>
      <c r="DS1082" s="255"/>
      <c r="DT1082" s="255"/>
      <c r="DU1082" s="255"/>
      <c r="DV1082" s="255"/>
      <c r="DW1082" s="255"/>
      <c r="DX1082" s="255"/>
      <c r="DY1082" s="255"/>
      <c r="DZ1082" s="255"/>
      <c r="EA1082" s="255"/>
      <c r="EB1082" s="255"/>
      <c r="EC1082" s="255"/>
      <c r="ED1082" s="255"/>
      <c r="EE1082" s="255"/>
      <c r="EF1082" s="255"/>
      <c r="EG1082" s="255"/>
      <c r="EH1082" s="255"/>
      <c r="EI1082" s="255"/>
      <c r="EJ1082" s="255"/>
      <c r="EK1082" s="255"/>
      <c r="EL1082" s="255"/>
      <c r="EM1082" s="255"/>
      <c r="EN1082" s="255"/>
      <c r="EO1082" s="255"/>
      <c r="EP1082" s="255"/>
      <c r="EQ1082" s="255"/>
      <c r="ER1082" s="255"/>
      <c r="ES1082" s="255"/>
      <c r="ET1082" s="255"/>
      <c r="EU1082" s="255"/>
      <c r="EV1082" s="255"/>
      <c r="EW1082" s="255"/>
      <c r="EX1082" s="255"/>
      <c r="EY1082" s="255"/>
      <c r="EZ1082" s="255"/>
      <c r="FA1082" s="255"/>
      <c r="FB1082" s="255"/>
      <c r="FC1082" s="255"/>
      <c r="FD1082" s="255"/>
      <c r="FE1082" s="255"/>
      <c r="FF1082" s="255"/>
      <c r="FG1082" s="255"/>
      <c r="FH1082" s="241"/>
      <c r="FI1082" s="436"/>
      <c r="FJ1082" s="668"/>
      <c r="FK1082" s="668"/>
      <c r="FL1082" s="668"/>
      <c r="FM1082" s="668"/>
      <c r="FN1082" s="668"/>
      <c r="FO1082" s="668"/>
      <c r="FP1082" s="668"/>
      <c r="FQ1082" s="668"/>
      <c r="FR1082" s="668"/>
      <c r="FS1082" s="433"/>
      <c r="FT1082" s="433"/>
      <c r="FU1082" s="433"/>
      <c r="FV1082" s="433"/>
      <c r="FW1082" s="433"/>
      <c r="FX1082" s="433"/>
      <c r="FY1082" s="433"/>
      <c r="FZ1082" s="433"/>
      <c r="GA1082" s="433"/>
      <c r="GB1082" s="433"/>
      <c r="GC1082" s="433"/>
      <c r="GD1082" s="433"/>
      <c r="GE1082" s="433"/>
      <c r="GF1082" s="433"/>
      <c r="GG1082" s="255"/>
      <c r="GH1082" s="65"/>
      <c r="GI1082" s="65"/>
      <c r="GJ1082" s="65"/>
      <c r="GK1082" s="65"/>
      <c r="GL1082" s="65"/>
      <c r="GM1082" s="65"/>
      <c r="GN1082" s="65"/>
      <c r="GO1082" s="65"/>
      <c r="GP1082" s="65"/>
      <c r="GQ1082" s="65"/>
      <c r="GR1082" s="65"/>
      <c r="GS1082" s="65"/>
      <c r="GT1082" s="65"/>
      <c r="GU1082" s="65"/>
      <c r="GV1082" s="65"/>
      <c r="GW1082" s="65"/>
      <c r="GX1082" s="65"/>
      <c r="GY1082" s="65"/>
      <c r="GZ1082" s="65"/>
      <c r="HA1082" s="65"/>
      <c r="HB1082" s="65"/>
      <c r="HC1082" s="65"/>
      <c r="HD1082" s="65"/>
      <c r="HE1082" s="65"/>
      <c r="HF1082" s="65"/>
      <c r="HG1082" s="65"/>
      <c r="HH1082" s="65"/>
      <c r="HI1082" s="436"/>
      <c r="HJ1082" s="65"/>
      <c r="HK1082" s="436"/>
      <c r="HL1082" s="37"/>
      <c r="HM1082" s="65"/>
      <c r="HN1082" s="436"/>
      <c r="HO1082" s="120"/>
      <c r="HP1082" s="3"/>
      <c r="HQ1082" s="436"/>
      <c r="HR1082" s="8"/>
      <c r="HS1082" s="31"/>
      <c r="HT1082" s="3"/>
      <c r="HU1082" s="3"/>
      <c r="HV1082" s="3"/>
      <c r="HX1082" s="432"/>
      <c r="HY1082" s="27"/>
      <c r="HZ1082" s="27"/>
      <c r="IA1082" s="27"/>
      <c r="IB1082" s="27"/>
      <c r="IC1082" s="27"/>
      <c r="ID1082" s="27"/>
      <c r="IE1082" s="27"/>
      <c r="IF1082" s="27"/>
      <c r="IG1082" s="432"/>
      <c r="IH1082" s="432"/>
      <c r="II1082" s="432"/>
      <c r="IJ1082" s="432"/>
      <c r="IK1082" s="432"/>
      <c r="IL1082" s="432"/>
      <c r="IM1082" s="432"/>
      <c r="IN1082" s="432"/>
      <c r="IO1082" s="432"/>
      <c r="IP1082" s="432"/>
      <c r="IQ1082" s="432"/>
      <c r="IR1082" s="432"/>
      <c r="IS1082" s="432"/>
      <c r="IT1082" s="432"/>
      <c r="IU1082" s="432"/>
      <c r="IV1082" s="432"/>
      <c r="IW1082" s="432"/>
      <c r="IX1082" s="432"/>
      <c r="IY1082" s="432"/>
      <c r="IZ1082" s="432"/>
      <c r="JA1082" s="432"/>
      <c r="JB1082" s="432"/>
      <c r="JC1082" s="432"/>
      <c r="JD1082" s="432"/>
      <c r="JE1082" s="432"/>
      <c r="JF1082" s="432"/>
      <c r="JG1082" s="432"/>
      <c r="JH1082" s="432"/>
      <c r="JI1082" s="432"/>
      <c r="JJ1082" s="432"/>
      <c r="JK1082" s="432"/>
      <c r="JL1082" s="432"/>
      <c r="JM1082" s="432"/>
      <c r="JN1082" s="432"/>
      <c r="JO1082" s="432"/>
      <c r="JP1082" s="432"/>
      <c r="JQ1082" s="432"/>
      <c r="JR1082" s="432"/>
      <c r="JS1082" s="432"/>
      <c r="JT1082" s="432"/>
      <c r="JU1082" s="432"/>
    </row>
    <row r="1083" spans="1:281" s="40" customFormat="1" ht="15" hidden="1" customHeight="1" x14ac:dyDescent="0.25">
      <c r="A1083" s="432"/>
      <c r="B1083" s="31"/>
      <c r="C1083" s="31"/>
      <c r="D1083" s="3"/>
      <c r="E1083" s="31"/>
      <c r="F1083" s="3"/>
      <c r="G1083" s="122"/>
      <c r="I1083" s="31"/>
      <c r="K1083" s="9"/>
      <c r="M1083" s="3"/>
      <c r="N1083" s="41"/>
      <c r="P1083" s="31"/>
      <c r="Q1083" s="27"/>
      <c r="R1083" s="31"/>
      <c r="T1083" s="21"/>
      <c r="U1083" s="21"/>
      <c r="V1083" s="83"/>
      <c r="W1083" s="83"/>
      <c r="X1083" s="21"/>
      <c r="Y1083" s="83"/>
      <c r="Z1083" s="83"/>
      <c r="AA1083" s="21"/>
      <c r="AB1083" s="83"/>
      <c r="AC1083" s="83"/>
      <c r="AD1083" s="21"/>
      <c r="AE1083" s="83"/>
      <c r="AF1083" s="83"/>
      <c r="AG1083" s="21"/>
      <c r="AH1083" s="83"/>
      <c r="AI1083" s="83"/>
      <c r="AJ1083" s="21"/>
      <c r="AK1083" s="83"/>
      <c r="AL1083" s="83"/>
      <c r="AM1083" s="21"/>
      <c r="AN1083" s="83"/>
      <c r="AO1083" s="83"/>
      <c r="AP1083" s="21"/>
      <c r="AQ1083" s="83"/>
      <c r="AR1083" s="83"/>
      <c r="AS1083" s="21"/>
      <c r="AT1083" s="3"/>
      <c r="AU1083" s="3"/>
      <c r="AV1083" s="31"/>
      <c r="AW1083" s="3"/>
      <c r="AX1083" s="129"/>
      <c r="AY1083" s="90"/>
      <c r="AZ1083" s="6"/>
      <c r="BA1083" s="10"/>
      <c r="BB1083" s="10"/>
      <c r="BC1083" s="6"/>
      <c r="BD1083" s="10"/>
      <c r="BE1083" s="10"/>
      <c r="BF1083" s="122"/>
      <c r="BG1083" s="10"/>
      <c r="BH1083" s="32"/>
      <c r="BI1083" s="129"/>
      <c r="BJ1083" s="10"/>
      <c r="BK1083" s="32"/>
      <c r="BL1083" s="129"/>
      <c r="BM1083" s="10"/>
      <c r="BN1083" s="32"/>
      <c r="BO1083" s="122"/>
      <c r="BP1083" s="133"/>
      <c r="BQ1083" s="12"/>
      <c r="BR1083" s="3"/>
      <c r="BS1083" s="3"/>
      <c r="BU1083" s="122"/>
      <c r="BV1083" s="3"/>
      <c r="BW1083" s="31"/>
      <c r="BX1083" s="122"/>
      <c r="BY1083" s="3"/>
      <c r="CA1083" s="122"/>
      <c r="CB1083" s="3"/>
      <c r="CD1083" s="122"/>
      <c r="CF1083" s="32"/>
      <c r="CH1083" s="255"/>
      <c r="CI1083" s="32"/>
      <c r="CK1083" s="434"/>
      <c r="CM1083" s="122"/>
      <c r="CN1083" s="255"/>
      <c r="CO1083" s="255"/>
      <c r="CP1083" s="255"/>
      <c r="CQ1083" s="739"/>
      <c r="CR1083" s="255"/>
      <c r="CS1083" s="434"/>
      <c r="CT1083" s="255"/>
      <c r="CU1083" s="255"/>
      <c r="CV1083" s="255"/>
      <c r="CW1083" s="10"/>
      <c r="CX1083" s="255"/>
      <c r="CY1083" s="255"/>
      <c r="CZ1083" s="255"/>
      <c r="DA1083" s="255"/>
      <c r="DB1083" s="255"/>
      <c r="DC1083" s="255"/>
      <c r="DD1083" s="255"/>
      <c r="DE1083" s="255"/>
      <c r="DF1083" s="255"/>
      <c r="DG1083" s="255"/>
      <c r="DH1083" s="255"/>
      <c r="DI1083" s="255"/>
      <c r="DJ1083" s="255"/>
      <c r="DK1083" s="255"/>
      <c r="DL1083" s="255"/>
      <c r="DM1083" s="255"/>
      <c r="DN1083" s="255"/>
      <c r="DO1083" s="255"/>
      <c r="DP1083" s="255"/>
      <c r="DQ1083" s="255"/>
      <c r="DR1083" s="255"/>
      <c r="DS1083" s="255"/>
      <c r="DT1083" s="255"/>
      <c r="DU1083" s="255"/>
      <c r="DV1083" s="255"/>
      <c r="DW1083" s="255"/>
      <c r="DX1083" s="255"/>
      <c r="DY1083" s="255"/>
      <c r="DZ1083" s="255"/>
      <c r="EA1083" s="255"/>
      <c r="EB1083" s="255"/>
      <c r="EC1083" s="255"/>
      <c r="ED1083" s="255"/>
      <c r="EE1083" s="255"/>
      <c r="EF1083" s="255"/>
      <c r="EG1083" s="255"/>
      <c r="EH1083" s="255"/>
      <c r="EI1083" s="255"/>
      <c r="EJ1083" s="255"/>
      <c r="EK1083" s="255"/>
      <c r="EL1083" s="255"/>
      <c r="EM1083" s="255"/>
      <c r="EN1083" s="255"/>
      <c r="EO1083" s="255"/>
      <c r="EP1083" s="255"/>
      <c r="EQ1083" s="255"/>
      <c r="ER1083" s="255"/>
      <c r="ES1083" s="255"/>
      <c r="ET1083" s="255"/>
      <c r="EU1083" s="255"/>
      <c r="EV1083" s="255"/>
      <c r="EW1083" s="255"/>
      <c r="EX1083" s="255"/>
      <c r="EY1083" s="255"/>
      <c r="EZ1083" s="255"/>
      <c r="FA1083" s="255"/>
      <c r="FB1083" s="255"/>
      <c r="FC1083" s="255"/>
      <c r="FD1083" s="255"/>
      <c r="FE1083" s="255"/>
      <c r="FF1083" s="255"/>
      <c r="FG1083" s="255"/>
      <c r="FH1083" s="241"/>
      <c r="FI1083" s="436"/>
      <c r="FJ1083" s="668"/>
      <c r="FK1083" s="668"/>
      <c r="FL1083" s="668"/>
      <c r="FM1083" s="668"/>
      <c r="FN1083" s="668"/>
      <c r="FO1083" s="668"/>
      <c r="FP1083" s="668"/>
      <c r="FQ1083" s="668"/>
      <c r="FR1083" s="668"/>
      <c r="FS1083" s="433"/>
      <c r="FT1083" s="433"/>
      <c r="FU1083" s="433"/>
      <c r="FV1083" s="433"/>
      <c r="FW1083" s="433"/>
      <c r="FX1083" s="433"/>
      <c r="FY1083" s="433"/>
      <c r="FZ1083" s="433"/>
      <c r="GA1083" s="433"/>
      <c r="GB1083" s="433"/>
      <c r="GC1083" s="433"/>
      <c r="GD1083" s="433"/>
      <c r="GE1083" s="433"/>
      <c r="GF1083" s="433"/>
      <c r="GG1083" s="255"/>
      <c r="GH1083" s="65"/>
      <c r="GI1083" s="65"/>
      <c r="GJ1083" s="65"/>
      <c r="GK1083" s="65"/>
      <c r="GL1083" s="65"/>
      <c r="GM1083" s="65"/>
      <c r="GN1083" s="65"/>
      <c r="GO1083" s="65"/>
      <c r="GP1083" s="65"/>
      <c r="GQ1083" s="65"/>
      <c r="GR1083" s="65"/>
      <c r="GS1083" s="65"/>
      <c r="GT1083" s="65"/>
      <c r="GU1083" s="65"/>
      <c r="GV1083" s="65"/>
      <c r="GW1083" s="65"/>
      <c r="GX1083" s="65"/>
      <c r="GY1083" s="65"/>
      <c r="GZ1083" s="65"/>
      <c r="HA1083" s="65"/>
      <c r="HB1083" s="65"/>
      <c r="HC1083" s="65"/>
      <c r="HD1083" s="65"/>
      <c r="HE1083" s="65"/>
      <c r="HF1083" s="65"/>
      <c r="HG1083" s="65"/>
      <c r="HH1083" s="65"/>
      <c r="HI1083" s="436"/>
      <c r="HJ1083" s="65"/>
      <c r="HK1083" s="436"/>
      <c r="HL1083" s="37"/>
      <c r="HM1083" s="65"/>
      <c r="HN1083" s="436"/>
      <c r="HO1083" s="120"/>
      <c r="HP1083" s="3"/>
      <c r="HQ1083" s="436"/>
      <c r="HR1083" s="8"/>
      <c r="HS1083" s="31"/>
      <c r="HT1083" s="3"/>
      <c r="HU1083" s="3"/>
      <c r="HV1083" s="3"/>
      <c r="HX1083" s="432"/>
      <c r="HY1083" s="27"/>
      <c r="HZ1083" s="27"/>
      <c r="IA1083" s="27"/>
      <c r="IB1083" s="27"/>
      <c r="IC1083" s="27"/>
      <c r="ID1083" s="27"/>
      <c r="IE1083" s="27"/>
      <c r="IF1083" s="27"/>
      <c r="IG1083" s="432"/>
      <c r="IH1083" s="432"/>
      <c r="II1083" s="432"/>
      <c r="IJ1083" s="432"/>
      <c r="IK1083" s="432"/>
      <c r="IL1083" s="432"/>
      <c r="IM1083" s="432"/>
      <c r="IN1083" s="432"/>
      <c r="IO1083" s="432"/>
      <c r="IP1083" s="432"/>
      <c r="IQ1083" s="432"/>
      <c r="IR1083" s="432"/>
      <c r="IS1083" s="432"/>
      <c r="IT1083" s="432"/>
      <c r="IU1083" s="432"/>
      <c r="IV1083" s="432"/>
      <c r="IW1083" s="432"/>
      <c r="IX1083" s="432"/>
      <c r="IY1083" s="432"/>
      <c r="IZ1083" s="432"/>
      <c r="JA1083" s="432"/>
      <c r="JB1083" s="432"/>
      <c r="JC1083" s="432"/>
      <c r="JD1083" s="432"/>
      <c r="JE1083" s="432"/>
      <c r="JF1083" s="432"/>
      <c r="JG1083" s="432"/>
      <c r="JH1083" s="432"/>
      <c r="JI1083" s="432"/>
      <c r="JJ1083" s="432"/>
      <c r="JK1083" s="432"/>
      <c r="JL1083" s="432"/>
      <c r="JM1083" s="432"/>
      <c r="JN1083" s="432"/>
      <c r="JO1083" s="432"/>
      <c r="JP1083" s="432"/>
      <c r="JQ1083" s="432"/>
      <c r="JR1083" s="432"/>
      <c r="JS1083" s="432"/>
      <c r="JT1083" s="432"/>
      <c r="JU1083" s="432"/>
    </row>
    <row r="1084" spans="1:281" s="40" customFormat="1" ht="15" hidden="1" customHeight="1" x14ac:dyDescent="0.25">
      <c r="A1084" s="432"/>
      <c r="B1084" s="31"/>
      <c r="C1084" s="31"/>
      <c r="D1084" s="3"/>
      <c r="E1084" s="31"/>
      <c r="F1084" s="3"/>
      <c r="G1084" s="122"/>
      <c r="I1084" s="31"/>
      <c r="K1084" s="9"/>
      <c r="M1084" s="3"/>
      <c r="N1084" s="41"/>
      <c r="P1084" s="31"/>
      <c r="Q1084" s="27"/>
      <c r="R1084" s="31"/>
      <c r="T1084" s="21"/>
      <c r="U1084" s="21"/>
      <c r="V1084" s="83"/>
      <c r="W1084" s="83"/>
      <c r="X1084" s="21"/>
      <c r="Y1084" s="83"/>
      <c r="Z1084" s="83"/>
      <c r="AA1084" s="21"/>
      <c r="AB1084" s="83"/>
      <c r="AC1084" s="83"/>
      <c r="AD1084" s="21"/>
      <c r="AE1084" s="83"/>
      <c r="AF1084" s="83"/>
      <c r="AG1084" s="21"/>
      <c r="AH1084" s="83"/>
      <c r="AI1084" s="83"/>
      <c r="AJ1084" s="21"/>
      <c r="AK1084" s="83"/>
      <c r="AL1084" s="83"/>
      <c r="AM1084" s="21"/>
      <c r="AN1084" s="83"/>
      <c r="AO1084" s="83"/>
      <c r="AP1084" s="21"/>
      <c r="AQ1084" s="83"/>
      <c r="AR1084" s="83"/>
      <c r="AS1084" s="21"/>
      <c r="AT1084" s="3"/>
      <c r="AU1084" s="3"/>
      <c r="AV1084" s="31"/>
      <c r="AW1084" s="3"/>
      <c r="AX1084" s="129"/>
      <c r="AY1084" s="90"/>
      <c r="AZ1084" s="6"/>
      <c r="BA1084" s="10"/>
      <c r="BB1084" s="10"/>
      <c r="BC1084" s="6"/>
      <c r="BD1084" s="10"/>
      <c r="BE1084" s="10"/>
      <c r="BF1084" s="122"/>
      <c r="BG1084" s="10"/>
      <c r="BH1084" s="32"/>
      <c r="BI1084" s="129"/>
      <c r="BJ1084" s="10"/>
      <c r="BK1084" s="32"/>
      <c r="BL1084" s="129"/>
      <c r="BM1084" s="10"/>
      <c r="BN1084" s="32"/>
      <c r="BO1084" s="122"/>
      <c r="BP1084" s="133"/>
      <c r="BQ1084" s="12"/>
      <c r="BR1084" s="3"/>
      <c r="BS1084" s="3"/>
      <c r="BU1084" s="122"/>
      <c r="BV1084" s="3"/>
      <c r="BW1084" s="31"/>
      <c r="BX1084" s="122"/>
      <c r="BY1084" s="3"/>
      <c r="CA1084" s="122"/>
      <c r="CB1084" s="3"/>
      <c r="CD1084" s="122"/>
      <c r="CF1084" s="32"/>
      <c r="CH1084" s="255"/>
      <c r="CI1084" s="32"/>
      <c r="CK1084" s="434"/>
      <c r="CM1084" s="122"/>
      <c r="CN1084" s="255"/>
      <c r="CO1084" s="255"/>
      <c r="CP1084" s="255"/>
      <c r="CQ1084" s="739"/>
      <c r="CR1084" s="255"/>
      <c r="CS1084" s="434"/>
      <c r="CT1084" s="255"/>
      <c r="CU1084" s="255"/>
      <c r="CV1084" s="255"/>
      <c r="CW1084" s="10"/>
      <c r="CX1084" s="255"/>
      <c r="CY1084" s="255"/>
      <c r="CZ1084" s="255"/>
      <c r="DA1084" s="255"/>
      <c r="DB1084" s="255"/>
      <c r="DC1084" s="255"/>
      <c r="DD1084" s="255"/>
      <c r="DE1084" s="255"/>
      <c r="DF1084" s="255"/>
      <c r="DG1084" s="255"/>
      <c r="DH1084" s="255"/>
      <c r="DI1084" s="255"/>
      <c r="DJ1084" s="255"/>
      <c r="DK1084" s="255"/>
      <c r="DL1084" s="255"/>
      <c r="DM1084" s="255"/>
      <c r="DN1084" s="255"/>
      <c r="DO1084" s="255"/>
      <c r="DP1084" s="255"/>
      <c r="DQ1084" s="255"/>
      <c r="DR1084" s="255"/>
      <c r="DS1084" s="255"/>
      <c r="DT1084" s="255"/>
      <c r="DU1084" s="255"/>
      <c r="DV1084" s="255"/>
      <c r="DW1084" s="255"/>
      <c r="DX1084" s="255"/>
      <c r="DY1084" s="255"/>
      <c r="DZ1084" s="255"/>
      <c r="EA1084" s="255"/>
      <c r="EB1084" s="255"/>
      <c r="EC1084" s="255"/>
      <c r="ED1084" s="255"/>
      <c r="EE1084" s="255"/>
      <c r="EF1084" s="255"/>
      <c r="EG1084" s="255"/>
      <c r="EH1084" s="255"/>
      <c r="EI1084" s="255"/>
      <c r="EJ1084" s="255"/>
      <c r="EK1084" s="255"/>
      <c r="EL1084" s="255"/>
      <c r="EM1084" s="255"/>
      <c r="EN1084" s="255"/>
      <c r="EO1084" s="255"/>
      <c r="EP1084" s="255"/>
      <c r="EQ1084" s="255"/>
      <c r="ER1084" s="255"/>
      <c r="ES1084" s="255"/>
      <c r="ET1084" s="255"/>
      <c r="EU1084" s="255"/>
      <c r="EV1084" s="255"/>
      <c r="EW1084" s="255"/>
      <c r="EX1084" s="255"/>
      <c r="EY1084" s="255"/>
      <c r="EZ1084" s="255"/>
      <c r="FA1084" s="255"/>
      <c r="FB1084" s="255"/>
      <c r="FC1084" s="255"/>
      <c r="FD1084" s="255"/>
      <c r="FE1084" s="255"/>
      <c r="FF1084" s="255"/>
      <c r="FG1084" s="255"/>
      <c r="FH1084" s="241"/>
      <c r="FI1084" s="436"/>
      <c r="FJ1084" s="668"/>
      <c r="FK1084" s="668"/>
      <c r="FL1084" s="668"/>
      <c r="FM1084" s="668"/>
      <c r="FN1084" s="668"/>
      <c r="FO1084" s="668"/>
      <c r="FP1084" s="668"/>
      <c r="FQ1084" s="668"/>
      <c r="FR1084" s="668"/>
      <c r="FS1084" s="433"/>
      <c r="FT1084" s="433"/>
      <c r="FU1084" s="433"/>
      <c r="FV1084" s="433"/>
      <c r="FW1084" s="433"/>
      <c r="FX1084" s="433"/>
      <c r="FY1084" s="433"/>
      <c r="FZ1084" s="433"/>
      <c r="GA1084" s="433"/>
      <c r="GB1084" s="433"/>
      <c r="GC1084" s="433"/>
      <c r="GD1084" s="433"/>
      <c r="GE1084" s="433"/>
      <c r="GF1084" s="433"/>
      <c r="GG1084" s="255"/>
      <c r="GH1084" s="65"/>
      <c r="GI1084" s="65"/>
      <c r="GJ1084" s="65"/>
      <c r="GK1084" s="65"/>
      <c r="GL1084" s="65"/>
      <c r="GM1084" s="65"/>
      <c r="GN1084" s="65"/>
      <c r="GO1084" s="65"/>
      <c r="GP1084" s="65"/>
      <c r="GQ1084" s="65"/>
      <c r="GR1084" s="65"/>
      <c r="GS1084" s="65"/>
      <c r="GT1084" s="65"/>
      <c r="GU1084" s="65"/>
      <c r="GV1084" s="65"/>
      <c r="GW1084" s="65"/>
      <c r="GX1084" s="65"/>
      <c r="GY1084" s="65"/>
      <c r="GZ1084" s="65"/>
      <c r="HA1084" s="65"/>
      <c r="HB1084" s="65"/>
      <c r="HC1084" s="65"/>
      <c r="HD1084" s="65"/>
      <c r="HE1084" s="65"/>
      <c r="HF1084" s="65"/>
      <c r="HG1084" s="65"/>
      <c r="HH1084" s="65"/>
      <c r="HI1084" s="436"/>
      <c r="HJ1084" s="65"/>
      <c r="HK1084" s="436"/>
      <c r="HL1084" s="37"/>
      <c r="HM1084" s="65"/>
      <c r="HN1084" s="436"/>
      <c r="HO1084" s="120"/>
      <c r="HP1084" s="3"/>
      <c r="HQ1084" s="436"/>
      <c r="HR1084" s="8"/>
      <c r="HS1084" s="31"/>
      <c r="HT1084" s="3"/>
      <c r="HU1084" s="3"/>
      <c r="HV1084" s="3"/>
      <c r="HX1084" s="432"/>
      <c r="HY1084" s="27"/>
      <c r="HZ1084" s="27"/>
      <c r="IA1084" s="27"/>
      <c r="IB1084" s="27"/>
      <c r="IC1084" s="27"/>
      <c r="ID1084" s="27"/>
      <c r="IE1084" s="27"/>
      <c r="IF1084" s="27"/>
      <c r="IG1084" s="432"/>
      <c r="IH1084" s="432"/>
      <c r="II1084" s="432"/>
      <c r="IJ1084" s="432"/>
      <c r="IK1084" s="432"/>
      <c r="IL1084" s="432"/>
      <c r="IM1084" s="432"/>
      <c r="IN1084" s="432"/>
      <c r="IO1084" s="432"/>
      <c r="IP1084" s="432"/>
      <c r="IQ1084" s="432"/>
      <c r="IR1084" s="432"/>
      <c r="IS1084" s="432"/>
      <c r="IT1084" s="432"/>
      <c r="IU1084" s="432"/>
      <c r="IV1084" s="432"/>
      <c r="IW1084" s="432"/>
      <c r="IX1084" s="432"/>
      <c r="IY1084" s="432"/>
      <c r="IZ1084" s="432"/>
      <c r="JA1084" s="432"/>
      <c r="JB1084" s="432"/>
      <c r="JC1084" s="432"/>
      <c r="JD1084" s="432"/>
      <c r="JE1084" s="432"/>
      <c r="JF1084" s="432"/>
      <c r="JG1084" s="432"/>
      <c r="JH1084" s="432"/>
      <c r="JI1084" s="432"/>
      <c r="JJ1084" s="432"/>
      <c r="JK1084" s="432"/>
      <c r="JL1084" s="432"/>
      <c r="JM1084" s="432"/>
      <c r="JN1084" s="432"/>
      <c r="JO1084" s="432"/>
      <c r="JP1084" s="432"/>
      <c r="JQ1084" s="432"/>
      <c r="JR1084" s="432"/>
      <c r="JS1084" s="432"/>
      <c r="JT1084" s="432"/>
      <c r="JU1084" s="432"/>
    </row>
    <row r="1085" spans="1:281" s="40" customFormat="1" ht="15" hidden="1" customHeight="1" x14ac:dyDescent="0.25">
      <c r="A1085" s="432"/>
      <c r="B1085" s="31"/>
      <c r="C1085" s="31"/>
      <c r="D1085" s="3"/>
      <c r="E1085" s="31"/>
      <c r="F1085" s="3"/>
      <c r="G1085" s="122"/>
      <c r="I1085" s="31"/>
      <c r="K1085" s="9"/>
      <c r="M1085" s="3"/>
      <c r="N1085" s="41"/>
      <c r="P1085" s="31"/>
      <c r="Q1085" s="27"/>
      <c r="R1085" s="31"/>
      <c r="T1085" s="21"/>
      <c r="U1085" s="21"/>
      <c r="V1085" s="83"/>
      <c r="W1085" s="83"/>
      <c r="X1085" s="21"/>
      <c r="Y1085" s="83"/>
      <c r="Z1085" s="83"/>
      <c r="AA1085" s="21"/>
      <c r="AB1085" s="83"/>
      <c r="AC1085" s="83"/>
      <c r="AD1085" s="21"/>
      <c r="AE1085" s="83"/>
      <c r="AF1085" s="83"/>
      <c r="AG1085" s="21"/>
      <c r="AH1085" s="83"/>
      <c r="AI1085" s="83"/>
      <c r="AJ1085" s="21"/>
      <c r="AK1085" s="83"/>
      <c r="AL1085" s="83"/>
      <c r="AM1085" s="21"/>
      <c r="AN1085" s="83"/>
      <c r="AO1085" s="83"/>
      <c r="AP1085" s="21"/>
      <c r="AQ1085" s="83"/>
      <c r="AR1085" s="83"/>
      <c r="AS1085" s="21"/>
      <c r="AT1085" s="3"/>
      <c r="AU1085" s="3"/>
      <c r="AV1085" s="31"/>
      <c r="AW1085" s="3"/>
      <c r="AX1085" s="129"/>
      <c r="AY1085" s="90"/>
      <c r="AZ1085" s="6"/>
      <c r="BA1085" s="10"/>
      <c r="BB1085" s="10"/>
      <c r="BC1085" s="6"/>
      <c r="BD1085" s="10"/>
      <c r="BE1085" s="10"/>
      <c r="BF1085" s="122"/>
      <c r="BG1085" s="10"/>
      <c r="BH1085" s="32"/>
      <c r="BI1085" s="129"/>
      <c r="BJ1085" s="10"/>
      <c r="BK1085" s="32"/>
      <c r="BL1085" s="129"/>
      <c r="BM1085" s="10"/>
      <c r="BN1085" s="32"/>
      <c r="BO1085" s="122"/>
      <c r="BP1085" s="133"/>
      <c r="BQ1085" s="12"/>
      <c r="BR1085" s="3"/>
      <c r="BS1085" s="3"/>
      <c r="BU1085" s="122"/>
      <c r="BV1085" s="3"/>
      <c r="BW1085" s="31"/>
      <c r="BX1085" s="122"/>
      <c r="BY1085" s="3"/>
      <c r="CA1085" s="122"/>
      <c r="CB1085" s="3"/>
      <c r="CD1085" s="122"/>
      <c r="CF1085" s="32"/>
      <c r="CH1085" s="255"/>
      <c r="CI1085" s="32"/>
      <c r="CK1085" s="434"/>
      <c r="CM1085" s="122"/>
      <c r="CN1085" s="255"/>
      <c r="CO1085" s="255"/>
      <c r="CP1085" s="255"/>
      <c r="CQ1085" s="739"/>
      <c r="CR1085" s="255"/>
      <c r="CS1085" s="434"/>
      <c r="CT1085" s="255"/>
      <c r="CU1085" s="255"/>
      <c r="CV1085" s="255"/>
      <c r="CW1085" s="10"/>
      <c r="CX1085" s="255"/>
      <c r="CY1085" s="255"/>
      <c r="CZ1085" s="255"/>
      <c r="DA1085" s="255"/>
      <c r="DB1085" s="255"/>
      <c r="DC1085" s="255"/>
      <c r="DD1085" s="255"/>
      <c r="DE1085" s="255"/>
      <c r="DF1085" s="255"/>
      <c r="DG1085" s="255"/>
      <c r="DH1085" s="255"/>
      <c r="DI1085" s="255"/>
      <c r="DJ1085" s="255"/>
      <c r="DK1085" s="255"/>
      <c r="DL1085" s="255"/>
      <c r="DM1085" s="255"/>
      <c r="DN1085" s="255"/>
      <c r="DO1085" s="255"/>
      <c r="DP1085" s="255"/>
      <c r="DQ1085" s="255"/>
      <c r="DR1085" s="255"/>
      <c r="DS1085" s="255"/>
      <c r="DT1085" s="255"/>
      <c r="DU1085" s="255"/>
      <c r="DV1085" s="255"/>
      <c r="DW1085" s="255"/>
      <c r="DX1085" s="255"/>
      <c r="DY1085" s="255"/>
      <c r="DZ1085" s="255"/>
      <c r="EA1085" s="255"/>
      <c r="EB1085" s="255"/>
      <c r="EC1085" s="255"/>
      <c r="ED1085" s="255"/>
      <c r="EE1085" s="255"/>
      <c r="EF1085" s="255"/>
      <c r="EG1085" s="255"/>
      <c r="EH1085" s="255"/>
      <c r="EI1085" s="255"/>
      <c r="EJ1085" s="255"/>
      <c r="EK1085" s="255"/>
      <c r="EL1085" s="255"/>
      <c r="EM1085" s="255"/>
      <c r="EN1085" s="255"/>
      <c r="EO1085" s="255"/>
      <c r="EP1085" s="255"/>
      <c r="EQ1085" s="255"/>
      <c r="ER1085" s="255"/>
      <c r="ES1085" s="255"/>
      <c r="ET1085" s="255"/>
      <c r="EU1085" s="255"/>
      <c r="EV1085" s="255"/>
      <c r="EW1085" s="255"/>
      <c r="EX1085" s="255"/>
      <c r="EY1085" s="255"/>
      <c r="EZ1085" s="255"/>
      <c r="FA1085" s="255"/>
      <c r="FB1085" s="255"/>
      <c r="FC1085" s="255"/>
      <c r="FD1085" s="255"/>
      <c r="FE1085" s="255"/>
      <c r="FF1085" s="255"/>
      <c r="FG1085" s="255"/>
      <c r="FH1085" s="241"/>
      <c r="FI1085" s="436"/>
      <c r="FJ1085" s="668"/>
      <c r="FK1085" s="668"/>
      <c r="FL1085" s="668"/>
      <c r="FM1085" s="668"/>
      <c r="FN1085" s="668"/>
      <c r="FO1085" s="668"/>
      <c r="FP1085" s="668"/>
      <c r="FQ1085" s="668"/>
      <c r="FR1085" s="668"/>
      <c r="FS1085" s="433"/>
      <c r="FT1085" s="433"/>
      <c r="FU1085" s="433"/>
      <c r="FV1085" s="433"/>
      <c r="FW1085" s="433"/>
      <c r="FX1085" s="433"/>
      <c r="FY1085" s="433"/>
      <c r="FZ1085" s="433"/>
      <c r="GA1085" s="433"/>
      <c r="GB1085" s="433"/>
      <c r="GC1085" s="433"/>
      <c r="GD1085" s="433"/>
      <c r="GE1085" s="433"/>
      <c r="GF1085" s="433"/>
      <c r="GG1085" s="255"/>
      <c r="GH1085" s="65"/>
      <c r="GI1085" s="65"/>
      <c r="GJ1085" s="65"/>
      <c r="GK1085" s="65"/>
      <c r="GL1085" s="65"/>
      <c r="GM1085" s="65"/>
      <c r="GN1085" s="65"/>
      <c r="GO1085" s="65"/>
      <c r="GP1085" s="65"/>
      <c r="GQ1085" s="65"/>
      <c r="GR1085" s="65"/>
      <c r="GS1085" s="65"/>
      <c r="GT1085" s="65"/>
      <c r="GU1085" s="65"/>
      <c r="GV1085" s="65"/>
      <c r="GW1085" s="65"/>
      <c r="GX1085" s="65"/>
      <c r="GY1085" s="65"/>
      <c r="GZ1085" s="65"/>
      <c r="HA1085" s="65"/>
      <c r="HB1085" s="65"/>
      <c r="HC1085" s="65"/>
      <c r="HD1085" s="65"/>
      <c r="HE1085" s="65"/>
      <c r="HF1085" s="65"/>
      <c r="HG1085" s="65"/>
      <c r="HH1085" s="65"/>
      <c r="HI1085" s="436"/>
      <c r="HJ1085" s="65"/>
      <c r="HK1085" s="436"/>
      <c r="HL1085" s="37"/>
      <c r="HM1085" s="65"/>
      <c r="HN1085" s="436"/>
      <c r="HO1085" s="120"/>
      <c r="HP1085" s="3"/>
      <c r="HQ1085" s="436"/>
      <c r="HR1085" s="8"/>
      <c r="HS1085" s="31"/>
      <c r="HT1085" s="3"/>
      <c r="HU1085" s="3"/>
      <c r="HV1085" s="3"/>
      <c r="HX1085" s="432"/>
      <c r="HY1085" s="27"/>
      <c r="HZ1085" s="27"/>
      <c r="IA1085" s="27"/>
      <c r="IB1085" s="27"/>
      <c r="IC1085" s="27"/>
      <c r="ID1085" s="27"/>
      <c r="IE1085" s="27"/>
      <c r="IF1085" s="27"/>
      <c r="IG1085" s="432"/>
      <c r="IH1085" s="432"/>
      <c r="II1085" s="432"/>
      <c r="IJ1085" s="432"/>
      <c r="IK1085" s="432"/>
      <c r="IL1085" s="432"/>
      <c r="IM1085" s="432"/>
      <c r="IN1085" s="432"/>
      <c r="IO1085" s="432"/>
      <c r="IP1085" s="432"/>
      <c r="IQ1085" s="432"/>
      <c r="IR1085" s="432"/>
      <c r="IS1085" s="432"/>
      <c r="IT1085" s="432"/>
      <c r="IU1085" s="432"/>
      <c r="IV1085" s="432"/>
      <c r="IW1085" s="432"/>
      <c r="IX1085" s="432"/>
      <c r="IY1085" s="432"/>
      <c r="IZ1085" s="432"/>
      <c r="JA1085" s="432"/>
      <c r="JB1085" s="432"/>
      <c r="JC1085" s="432"/>
      <c r="JD1085" s="432"/>
      <c r="JE1085" s="432"/>
      <c r="JF1085" s="432"/>
      <c r="JG1085" s="432"/>
      <c r="JH1085" s="432"/>
      <c r="JI1085" s="432"/>
      <c r="JJ1085" s="432"/>
      <c r="JK1085" s="432"/>
      <c r="JL1085" s="432"/>
      <c r="JM1085" s="432"/>
      <c r="JN1085" s="432"/>
      <c r="JO1085" s="432"/>
      <c r="JP1085" s="432"/>
      <c r="JQ1085" s="432"/>
      <c r="JR1085" s="432"/>
      <c r="JS1085" s="432"/>
      <c r="JT1085" s="432"/>
      <c r="JU1085" s="432"/>
    </row>
    <row r="1086" spans="1:281" s="40" customFormat="1" ht="15" hidden="1" customHeight="1" x14ac:dyDescent="0.25">
      <c r="A1086" s="432"/>
      <c r="B1086" s="31"/>
      <c r="C1086" s="31"/>
      <c r="D1086" s="3"/>
      <c r="E1086" s="31"/>
      <c r="F1086" s="3"/>
      <c r="G1086" s="122"/>
      <c r="I1086" s="31"/>
      <c r="K1086" s="9"/>
      <c r="M1086" s="3"/>
      <c r="N1086" s="41"/>
      <c r="P1086" s="31"/>
      <c r="Q1086" s="27"/>
      <c r="R1086" s="31"/>
      <c r="T1086" s="21"/>
      <c r="U1086" s="21"/>
      <c r="V1086" s="83"/>
      <c r="W1086" s="83"/>
      <c r="X1086" s="21"/>
      <c r="Y1086" s="83"/>
      <c r="Z1086" s="83"/>
      <c r="AA1086" s="21"/>
      <c r="AB1086" s="83"/>
      <c r="AC1086" s="83"/>
      <c r="AD1086" s="21"/>
      <c r="AE1086" s="83"/>
      <c r="AF1086" s="83"/>
      <c r="AG1086" s="21"/>
      <c r="AH1086" s="83"/>
      <c r="AI1086" s="83"/>
      <c r="AJ1086" s="21"/>
      <c r="AK1086" s="83"/>
      <c r="AL1086" s="83"/>
      <c r="AM1086" s="21"/>
      <c r="AN1086" s="83"/>
      <c r="AO1086" s="83"/>
      <c r="AP1086" s="21"/>
      <c r="AQ1086" s="83"/>
      <c r="AR1086" s="83"/>
      <c r="AS1086" s="21"/>
      <c r="AT1086" s="3"/>
      <c r="AU1086" s="3"/>
      <c r="AV1086" s="31"/>
      <c r="AW1086" s="3"/>
      <c r="AX1086" s="129"/>
      <c r="AY1086" s="90"/>
      <c r="AZ1086" s="6"/>
      <c r="BA1086" s="10"/>
      <c r="BB1086" s="10"/>
      <c r="BC1086" s="6"/>
      <c r="BD1086" s="10"/>
      <c r="BE1086" s="10"/>
      <c r="BF1086" s="122"/>
      <c r="BG1086" s="10"/>
      <c r="BH1086" s="32"/>
      <c r="BI1086" s="129"/>
      <c r="BJ1086" s="10"/>
      <c r="BK1086" s="32"/>
      <c r="BL1086" s="129"/>
      <c r="BM1086" s="10"/>
      <c r="BN1086" s="32"/>
      <c r="BO1086" s="122"/>
      <c r="BP1086" s="133"/>
      <c r="BQ1086" s="12"/>
      <c r="BR1086" s="3"/>
      <c r="BS1086" s="3"/>
      <c r="BU1086" s="122"/>
      <c r="BV1086" s="3"/>
      <c r="BW1086" s="31"/>
      <c r="BX1086" s="122"/>
      <c r="BY1086" s="3"/>
      <c r="CA1086" s="122"/>
      <c r="CB1086" s="3"/>
      <c r="CD1086" s="122"/>
      <c r="CF1086" s="32"/>
      <c r="CH1086" s="255"/>
      <c r="CI1086" s="32"/>
      <c r="CK1086" s="434"/>
      <c r="CM1086" s="122"/>
      <c r="CN1086" s="255"/>
      <c r="CO1086" s="255"/>
      <c r="CP1086" s="255"/>
      <c r="CQ1086" s="739"/>
      <c r="CR1086" s="255"/>
      <c r="CS1086" s="434"/>
      <c r="CT1086" s="255"/>
      <c r="CU1086" s="255"/>
      <c r="CV1086" s="255"/>
      <c r="CW1086" s="10"/>
      <c r="CX1086" s="255"/>
      <c r="CY1086" s="255"/>
      <c r="CZ1086" s="255"/>
      <c r="DA1086" s="255"/>
      <c r="DB1086" s="255"/>
      <c r="DC1086" s="255"/>
      <c r="DD1086" s="255"/>
      <c r="DE1086" s="255"/>
      <c r="DF1086" s="255"/>
      <c r="DG1086" s="255"/>
      <c r="DH1086" s="255"/>
      <c r="DI1086" s="255"/>
      <c r="DJ1086" s="255"/>
      <c r="DK1086" s="255"/>
      <c r="DL1086" s="255"/>
      <c r="DM1086" s="255"/>
      <c r="DN1086" s="255"/>
      <c r="DO1086" s="255"/>
      <c r="DP1086" s="255"/>
      <c r="DQ1086" s="255"/>
      <c r="DR1086" s="255"/>
      <c r="DS1086" s="255"/>
      <c r="DT1086" s="255"/>
      <c r="DU1086" s="255"/>
      <c r="DV1086" s="255"/>
      <c r="DW1086" s="255"/>
      <c r="DX1086" s="255"/>
      <c r="DY1086" s="255"/>
      <c r="DZ1086" s="255"/>
      <c r="EA1086" s="255"/>
      <c r="EB1086" s="255"/>
      <c r="EC1086" s="255"/>
      <c r="ED1086" s="255"/>
      <c r="EE1086" s="255"/>
      <c r="EF1086" s="255"/>
      <c r="EG1086" s="255"/>
      <c r="EH1086" s="255"/>
      <c r="EI1086" s="255"/>
      <c r="EJ1086" s="255"/>
      <c r="EK1086" s="255"/>
      <c r="EL1086" s="255"/>
      <c r="EM1086" s="255"/>
      <c r="EN1086" s="255"/>
      <c r="EO1086" s="255"/>
      <c r="EP1086" s="255"/>
      <c r="EQ1086" s="255"/>
      <c r="ER1086" s="255"/>
      <c r="ES1086" s="255"/>
      <c r="ET1086" s="255"/>
      <c r="EU1086" s="255"/>
      <c r="EV1086" s="255"/>
      <c r="EW1086" s="255"/>
      <c r="EX1086" s="255"/>
      <c r="EY1086" s="255"/>
      <c r="EZ1086" s="255"/>
      <c r="FA1086" s="255"/>
      <c r="FB1086" s="255"/>
      <c r="FC1086" s="255"/>
      <c r="FD1086" s="255"/>
      <c r="FE1086" s="255"/>
      <c r="FF1086" s="255"/>
      <c r="FG1086" s="255"/>
      <c r="FH1086" s="241"/>
      <c r="FI1086" s="436"/>
      <c r="FJ1086" s="668"/>
      <c r="FK1086" s="668"/>
      <c r="FL1086" s="668"/>
      <c r="FM1086" s="668"/>
      <c r="FN1086" s="668"/>
      <c r="FO1086" s="668"/>
      <c r="FP1086" s="668"/>
      <c r="FQ1086" s="668"/>
      <c r="FR1086" s="668"/>
      <c r="FS1086" s="433"/>
      <c r="FT1086" s="433"/>
      <c r="FU1086" s="433"/>
      <c r="FV1086" s="433"/>
      <c r="FW1086" s="433"/>
      <c r="FX1086" s="433"/>
      <c r="FY1086" s="433"/>
      <c r="FZ1086" s="433"/>
      <c r="GA1086" s="433"/>
      <c r="GB1086" s="433"/>
      <c r="GC1086" s="433"/>
      <c r="GD1086" s="433"/>
      <c r="GE1086" s="433"/>
      <c r="GF1086" s="433"/>
      <c r="GG1086" s="255"/>
      <c r="GH1086" s="65"/>
      <c r="GI1086" s="65"/>
      <c r="GJ1086" s="65"/>
      <c r="GK1086" s="65"/>
      <c r="GL1086" s="65"/>
      <c r="GM1086" s="65"/>
      <c r="GN1086" s="65"/>
      <c r="GO1086" s="65"/>
      <c r="GP1086" s="65"/>
      <c r="GQ1086" s="65"/>
      <c r="GR1086" s="65"/>
      <c r="GS1086" s="65"/>
      <c r="GT1086" s="65"/>
      <c r="GU1086" s="65"/>
      <c r="GV1086" s="65"/>
      <c r="GW1086" s="65"/>
      <c r="GX1086" s="65"/>
      <c r="GY1086" s="65"/>
      <c r="GZ1086" s="65"/>
      <c r="HA1086" s="65"/>
      <c r="HB1086" s="65"/>
      <c r="HC1086" s="65"/>
      <c r="HD1086" s="65"/>
      <c r="HE1086" s="65"/>
      <c r="HF1086" s="65"/>
      <c r="HG1086" s="65"/>
      <c r="HH1086" s="65"/>
      <c r="HI1086" s="436"/>
      <c r="HJ1086" s="65"/>
      <c r="HK1086" s="436"/>
      <c r="HL1086" s="37"/>
      <c r="HM1086" s="65"/>
      <c r="HN1086" s="436"/>
      <c r="HO1086" s="120"/>
      <c r="HP1086" s="3"/>
      <c r="HQ1086" s="436"/>
      <c r="HR1086" s="8"/>
      <c r="HS1086" s="31"/>
      <c r="HT1086" s="3"/>
      <c r="HU1086" s="3"/>
      <c r="HV1086" s="3"/>
      <c r="HX1086" s="432"/>
      <c r="HY1086" s="27"/>
      <c r="HZ1086" s="27"/>
      <c r="IA1086" s="27"/>
      <c r="IB1086" s="27"/>
      <c r="IC1086" s="27"/>
      <c r="ID1086" s="27"/>
      <c r="IE1086" s="27"/>
      <c r="IF1086" s="27"/>
      <c r="IG1086" s="432"/>
      <c r="IH1086" s="432"/>
      <c r="II1086" s="432"/>
      <c r="IJ1086" s="432"/>
      <c r="IK1086" s="432"/>
      <c r="IL1086" s="432"/>
      <c r="IM1086" s="432"/>
      <c r="IN1086" s="432"/>
      <c r="IO1086" s="432"/>
      <c r="IP1086" s="432"/>
      <c r="IQ1086" s="432"/>
      <c r="IR1086" s="432"/>
      <c r="IS1086" s="432"/>
      <c r="IT1086" s="432"/>
      <c r="IU1086" s="432"/>
      <c r="IV1086" s="432"/>
      <c r="IW1086" s="432"/>
      <c r="IX1086" s="432"/>
      <c r="IY1086" s="432"/>
      <c r="IZ1086" s="432"/>
      <c r="JA1086" s="432"/>
      <c r="JB1086" s="432"/>
      <c r="JC1086" s="432"/>
      <c r="JD1086" s="432"/>
      <c r="JE1086" s="432"/>
      <c r="JF1086" s="432"/>
      <c r="JG1086" s="432"/>
      <c r="JH1086" s="432"/>
      <c r="JI1086" s="432"/>
      <c r="JJ1086" s="432"/>
      <c r="JK1086" s="432"/>
      <c r="JL1086" s="432"/>
      <c r="JM1086" s="432"/>
      <c r="JN1086" s="432"/>
      <c r="JO1086" s="432"/>
      <c r="JP1086" s="432"/>
      <c r="JQ1086" s="432"/>
      <c r="JR1086" s="432"/>
      <c r="JS1086" s="432"/>
      <c r="JT1086" s="432"/>
      <c r="JU1086" s="432"/>
    </row>
    <row r="1087" spans="1:281" s="40" customFormat="1" ht="15" hidden="1" customHeight="1" x14ac:dyDescent="0.25">
      <c r="A1087" s="432"/>
      <c r="B1087" s="31"/>
      <c r="C1087" s="31"/>
      <c r="D1087" s="3"/>
      <c r="E1087" s="31"/>
      <c r="F1087" s="3"/>
      <c r="G1087" s="122"/>
      <c r="I1087" s="31"/>
      <c r="K1087" s="9"/>
      <c r="M1087" s="3"/>
      <c r="N1087" s="41"/>
      <c r="P1087" s="31"/>
      <c r="Q1087" s="27"/>
      <c r="R1087" s="31"/>
      <c r="T1087" s="21"/>
      <c r="U1087" s="21"/>
      <c r="V1087" s="83"/>
      <c r="W1087" s="83"/>
      <c r="X1087" s="21"/>
      <c r="Y1087" s="83"/>
      <c r="Z1087" s="83"/>
      <c r="AA1087" s="21"/>
      <c r="AB1087" s="83"/>
      <c r="AC1087" s="83"/>
      <c r="AD1087" s="21"/>
      <c r="AE1087" s="83"/>
      <c r="AF1087" s="83"/>
      <c r="AG1087" s="21"/>
      <c r="AH1087" s="83"/>
      <c r="AI1087" s="83"/>
      <c r="AJ1087" s="21"/>
      <c r="AK1087" s="83"/>
      <c r="AL1087" s="83"/>
      <c r="AM1087" s="21"/>
      <c r="AN1087" s="83"/>
      <c r="AO1087" s="83"/>
      <c r="AP1087" s="21"/>
      <c r="AQ1087" s="83"/>
      <c r="AR1087" s="83"/>
      <c r="AS1087" s="21"/>
      <c r="AT1087" s="3"/>
      <c r="AU1087" s="3"/>
      <c r="AV1087" s="31"/>
      <c r="AW1087" s="3"/>
      <c r="AX1087" s="129"/>
      <c r="AY1087" s="90"/>
      <c r="AZ1087" s="6"/>
      <c r="BA1087" s="10"/>
      <c r="BB1087" s="10"/>
      <c r="BC1087" s="6"/>
      <c r="BD1087" s="10"/>
      <c r="BE1087" s="10"/>
      <c r="BF1087" s="122"/>
      <c r="BG1087" s="10"/>
      <c r="BH1087" s="32"/>
      <c r="BI1087" s="129"/>
      <c r="BJ1087" s="10"/>
      <c r="BK1087" s="32"/>
      <c r="BL1087" s="129"/>
      <c r="BM1087" s="10"/>
      <c r="BN1087" s="32"/>
      <c r="BO1087" s="122"/>
      <c r="BP1087" s="133"/>
      <c r="BQ1087" s="12"/>
      <c r="BR1087" s="3"/>
      <c r="BS1087" s="3"/>
      <c r="BU1087" s="122"/>
      <c r="BV1087" s="3"/>
      <c r="BW1087" s="31"/>
      <c r="BX1087" s="122"/>
      <c r="BY1087" s="3"/>
      <c r="CA1087" s="122"/>
      <c r="CB1087" s="3"/>
      <c r="CD1087" s="122"/>
      <c r="CF1087" s="32"/>
      <c r="CH1087" s="255"/>
      <c r="CI1087" s="32"/>
      <c r="CK1087" s="434"/>
      <c r="CM1087" s="122"/>
      <c r="CN1087" s="255"/>
      <c r="CO1087" s="255"/>
      <c r="CP1087" s="255"/>
      <c r="CQ1087" s="739"/>
      <c r="CR1087" s="255"/>
      <c r="CS1087" s="434"/>
      <c r="CT1087" s="255"/>
      <c r="CU1087" s="255"/>
      <c r="CV1087" s="255"/>
      <c r="CW1087" s="10"/>
      <c r="CX1087" s="255"/>
      <c r="CY1087" s="255"/>
      <c r="CZ1087" s="255"/>
      <c r="DA1087" s="255"/>
      <c r="DB1087" s="255"/>
      <c r="DC1087" s="255"/>
      <c r="DD1087" s="255"/>
      <c r="DE1087" s="255"/>
      <c r="DF1087" s="255"/>
      <c r="DG1087" s="255"/>
      <c r="DH1087" s="255"/>
      <c r="DI1087" s="255"/>
      <c r="DJ1087" s="255"/>
      <c r="DK1087" s="255"/>
      <c r="DL1087" s="255"/>
      <c r="DM1087" s="255"/>
      <c r="DN1087" s="255"/>
      <c r="DO1087" s="255"/>
      <c r="DP1087" s="255"/>
      <c r="DQ1087" s="255"/>
      <c r="DR1087" s="255"/>
      <c r="DS1087" s="255"/>
      <c r="DT1087" s="255"/>
      <c r="DU1087" s="255"/>
      <c r="DV1087" s="255"/>
      <c r="DW1087" s="255"/>
      <c r="DX1087" s="255"/>
      <c r="DY1087" s="255"/>
      <c r="DZ1087" s="255"/>
      <c r="EA1087" s="255"/>
      <c r="EB1087" s="255"/>
      <c r="EC1087" s="255"/>
      <c r="ED1087" s="255"/>
      <c r="EE1087" s="255"/>
      <c r="EF1087" s="255"/>
      <c r="EG1087" s="255"/>
      <c r="EH1087" s="255"/>
      <c r="EI1087" s="255"/>
      <c r="EJ1087" s="255"/>
      <c r="EK1087" s="255"/>
      <c r="EL1087" s="255"/>
      <c r="EM1087" s="255"/>
      <c r="EN1087" s="255"/>
      <c r="EO1087" s="255"/>
      <c r="EP1087" s="255"/>
      <c r="EQ1087" s="255"/>
      <c r="ER1087" s="255"/>
      <c r="ES1087" s="255"/>
      <c r="ET1087" s="255"/>
      <c r="EU1087" s="255"/>
      <c r="EV1087" s="255"/>
      <c r="EW1087" s="255"/>
      <c r="EX1087" s="255"/>
      <c r="EY1087" s="255"/>
      <c r="EZ1087" s="255"/>
      <c r="FA1087" s="255"/>
      <c r="FB1087" s="255"/>
      <c r="FC1087" s="255"/>
      <c r="FD1087" s="255"/>
      <c r="FE1087" s="255"/>
      <c r="FF1087" s="255"/>
      <c r="FG1087" s="255"/>
      <c r="FH1087" s="241"/>
      <c r="FI1087" s="436"/>
      <c r="FJ1087" s="668"/>
      <c r="FK1087" s="668"/>
      <c r="FL1087" s="668"/>
      <c r="FM1087" s="668"/>
      <c r="FN1087" s="668"/>
      <c r="FO1087" s="668"/>
      <c r="FP1087" s="668"/>
      <c r="FQ1087" s="668"/>
      <c r="FR1087" s="668"/>
      <c r="FS1087" s="433"/>
      <c r="FT1087" s="433"/>
      <c r="FU1087" s="433"/>
      <c r="FV1087" s="433"/>
      <c r="FW1087" s="433"/>
      <c r="FX1087" s="433"/>
      <c r="FY1087" s="433"/>
      <c r="FZ1087" s="433"/>
      <c r="GA1087" s="433"/>
      <c r="GB1087" s="433"/>
      <c r="GC1087" s="433"/>
      <c r="GD1087" s="433"/>
      <c r="GE1087" s="433"/>
      <c r="GF1087" s="433"/>
      <c r="GG1087" s="255"/>
      <c r="GH1087" s="65"/>
      <c r="GI1087" s="65"/>
      <c r="GJ1087" s="65"/>
      <c r="GK1087" s="65"/>
      <c r="GL1087" s="65"/>
      <c r="GM1087" s="65"/>
      <c r="GN1087" s="65"/>
      <c r="GO1087" s="65"/>
      <c r="GP1087" s="65"/>
      <c r="GQ1087" s="65"/>
      <c r="GR1087" s="65"/>
      <c r="GS1087" s="65"/>
      <c r="GT1087" s="65"/>
      <c r="GU1087" s="65"/>
      <c r="GV1087" s="65"/>
      <c r="GW1087" s="65"/>
      <c r="GX1087" s="65"/>
      <c r="GY1087" s="65"/>
      <c r="GZ1087" s="65"/>
      <c r="HA1087" s="65"/>
      <c r="HB1087" s="65"/>
      <c r="HC1087" s="65"/>
      <c r="HD1087" s="65"/>
      <c r="HE1087" s="65"/>
      <c r="HF1087" s="65"/>
      <c r="HG1087" s="65"/>
      <c r="HH1087" s="65"/>
      <c r="HI1087" s="436"/>
      <c r="HJ1087" s="65"/>
      <c r="HK1087" s="436"/>
      <c r="HL1087" s="37"/>
      <c r="HM1087" s="65"/>
      <c r="HN1087" s="436"/>
      <c r="HO1087" s="120"/>
      <c r="HP1087" s="3"/>
      <c r="HQ1087" s="436"/>
      <c r="HR1087" s="8"/>
      <c r="HS1087" s="31"/>
      <c r="HT1087" s="3"/>
      <c r="HU1087" s="3"/>
      <c r="HV1087" s="3"/>
      <c r="HX1087" s="432"/>
      <c r="HY1087" s="27"/>
      <c r="HZ1087" s="27"/>
      <c r="IA1087" s="27"/>
      <c r="IB1087" s="27"/>
      <c r="IC1087" s="27"/>
      <c r="ID1087" s="27"/>
      <c r="IE1087" s="27"/>
      <c r="IF1087" s="27"/>
      <c r="IG1087" s="432"/>
      <c r="IH1087" s="432"/>
      <c r="II1087" s="432"/>
      <c r="IJ1087" s="432"/>
      <c r="IK1087" s="432"/>
      <c r="IL1087" s="432"/>
      <c r="IM1087" s="432"/>
      <c r="IN1087" s="432"/>
      <c r="IO1087" s="432"/>
      <c r="IP1087" s="432"/>
      <c r="IQ1087" s="432"/>
      <c r="IR1087" s="432"/>
      <c r="IS1087" s="432"/>
      <c r="IT1087" s="432"/>
      <c r="IU1087" s="432"/>
      <c r="IV1087" s="432"/>
      <c r="IW1087" s="432"/>
      <c r="IX1087" s="432"/>
      <c r="IY1087" s="432"/>
      <c r="IZ1087" s="432"/>
      <c r="JA1087" s="432"/>
      <c r="JB1087" s="432"/>
      <c r="JC1087" s="432"/>
      <c r="JD1087" s="432"/>
      <c r="JE1087" s="432"/>
      <c r="JF1087" s="432"/>
      <c r="JG1087" s="432"/>
      <c r="JH1087" s="432"/>
      <c r="JI1087" s="432"/>
      <c r="JJ1087" s="432"/>
      <c r="JK1087" s="432"/>
      <c r="JL1087" s="432"/>
      <c r="JM1087" s="432"/>
      <c r="JN1087" s="432"/>
      <c r="JO1087" s="432"/>
      <c r="JP1087" s="432"/>
      <c r="JQ1087" s="432"/>
      <c r="JR1087" s="432"/>
      <c r="JS1087" s="432"/>
      <c r="JT1087" s="432"/>
      <c r="JU1087" s="432"/>
    </row>
    <row r="1088" spans="1:281" s="40" customFormat="1" ht="15" hidden="1" customHeight="1" x14ac:dyDescent="0.25">
      <c r="A1088" s="432"/>
      <c r="B1088" s="31"/>
      <c r="C1088" s="31"/>
      <c r="D1088" s="3"/>
      <c r="E1088" s="31"/>
      <c r="F1088" s="3"/>
      <c r="G1088" s="122"/>
      <c r="I1088" s="31"/>
      <c r="K1088" s="9"/>
      <c r="M1088" s="3"/>
      <c r="N1088" s="41"/>
      <c r="P1088" s="31"/>
      <c r="Q1088" s="27"/>
      <c r="R1088" s="31"/>
      <c r="T1088" s="21"/>
      <c r="U1088" s="21"/>
      <c r="V1088" s="83"/>
      <c r="W1088" s="83"/>
      <c r="X1088" s="21"/>
      <c r="Y1088" s="83"/>
      <c r="Z1088" s="83"/>
      <c r="AA1088" s="21"/>
      <c r="AB1088" s="83"/>
      <c r="AC1088" s="83"/>
      <c r="AD1088" s="21"/>
      <c r="AE1088" s="83"/>
      <c r="AF1088" s="83"/>
      <c r="AG1088" s="21"/>
      <c r="AH1088" s="83"/>
      <c r="AI1088" s="83"/>
      <c r="AJ1088" s="21"/>
      <c r="AK1088" s="83"/>
      <c r="AL1088" s="83"/>
      <c r="AM1088" s="21"/>
      <c r="AN1088" s="83"/>
      <c r="AO1088" s="83"/>
      <c r="AP1088" s="21"/>
      <c r="AQ1088" s="83"/>
      <c r="AR1088" s="83"/>
      <c r="AS1088" s="21"/>
      <c r="AT1088" s="3"/>
      <c r="AU1088" s="3"/>
      <c r="AV1088" s="31"/>
      <c r="AW1088" s="3"/>
      <c r="AX1088" s="129"/>
      <c r="AY1088" s="90"/>
      <c r="AZ1088" s="6"/>
      <c r="BA1088" s="10"/>
      <c r="BB1088" s="10"/>
      <c r="BC1088" s="6"/>
      <c r="BD1088" s="10"/>
      <c r="BE1088" s="10"/>
      <c r="BF1088" s="122"/>
      <c r="BG1088" s="10"/>
      <c r="BH1088" s="32"/>
      <c r="BI1088" s="129"/>
      <c r="BJ1088" s="10"/>
      <c r="BK1088" s="32"/>
      <c r="BL1088" s="129"/>
      <c r="BM1088" s="10"/>
      <c r="BN1088" s="32"/>
      <c r="BO1088" s="122"/>
      <c r="BP1088" s="133"/>
      <c r="BQ1088" s="12"/>
      <c r="BR1088" s="3"/>
      <c r="BS1088" s="3"/>
      <c r="BU1088" s="122"/>
      <c r="BV1088" s="3"/>
      <c r="BW1088" s="31"/>
      <c r="BX1088" s="122"/>
      <c r="BY1088" s="3"/>
      <c r="CA1088" s="122"/>
      <c r="CB1088" s="3"/>
      <c r="CD1088" s="122"/>
      <c r="CF1088" s="32"/>
      <c r="CH1088" s="255"/>
      <c r="CI1088" s="32"/>
      <c r="CK1088" s="434"/>
      <c r="CM1088" s="122"/>
      <c r="CN1088" s="255"/>
      <c r="CO1088" s="255"/>
      <c r="CP1088" s="255"/>
      <c r="CQ1088" s="739"/>
      <c r="CR1088" s="255"/>
      <c r="CS1088" s="434"/>
      <c r="CT1088" s="255"/>
      <c r="CU1088" s="255"/>
      <c r="CV1088" s="255"/>
      <c r="CW1088" s="10"/>
      <c r="CX1088" s="255"/>
      <c r="CY1088" s="255"/>
      <c r="CZ1088" s="255"/>
      <c r="DA1088" s="255"/>
      <c r="DB1088" s="255"/>
      <c r="DC1088" s="255"/>
      <c r="DD1088" s="255"/>
      <c r="DE1088" s="255"/>
      <c r="DF1088" s="255"/>
      <c r="DG1088" s="255"/>
      <c r="DH1088" s="255"/>
      <c r="DI1088" s="255"/>
      <c r="DJ1088" s="255"/>
      <c r="DK1088" s="255"/>
      <c r="DL1088" s="255"/>
      <c r="DM1088" s="255"/>
      <c r="DN1088" s="255"/>
      <c r="DO1088" s="255"/>
      <c r="DP1088" s="255"/>
      <c r="DQ1088" s="255"/>
      <c r="DR1088" s="255"/>
      <c r="DS1088" s="255"/>
      <c r="DT1088" s="255"/>
      <c r="DU1088" s="255"/>
      <c r="DV1088" s="255"/>
      <c r="DW1088" s="255"/>
      <c r="DX1088" s="255"/>
      <c r="DY1088" s="255"/>
      <c r="DZ1088" s="255"/>
      <c r="EA1088" s="255"/>
      <c r="EB1088" s="255"/>
      <c r="EC1088" s="255"/>
      <c r="ED1088" s="255"/>
      <c r="EE1088" s="255"/>
      <c r="EF1088" s="255"/>
      <c r="EG1088" s="255"/>
      <c r="EH1088" s="255"/>
      <c r="EI1088" s="255"/>
      <c r="EJ1088" s="255"/>
      <c r="EK1088" s="255"/>
      <c r="EL1088" s="255"/>
      <c r="EM1088" s="255"/>
      <c r="EN1088" s="255"/>
      <c r="EO1088" s="255"/>
      <c r="EP1088" s="255"/>
      <c r="EQ1088" s="255"/>
      <c r="ER1088" s="255"/>
      <c r="ES1088" s="255"/>
      <c r="ET1088" s="255"/>
      <c r="EU1088" s="255"/>
      <c r="EV1088" s="255"/>
      <c r="EW1088" s="255"/>
      <c r="EX1088" s="255"/>
      <c r="EY1088" s="255"/>
      <c r="EZ1088" s="255"/>
      <c r="FA1088" s="255"/>
      <c r="FB1088" s="255"/>
      <c r="FC1088" s="255"/>
      <c r="FD1088" s="255"/>
      <c r="FE1088" s="255"/>
      <c r="FF1088" s="255"/>
      <c r="FG1088" s="255"/>
      <c r="FH1088" s="241"/>
      <c r="FI1088" s="436"/>
      <c r="FJ1088" s="668"/>
      <c r="FK1088" s="668"/>
      <c r="FL1088" s="668"/>
      <c r="FM1088" s="668"/>
      <c r="FN1088" s="668"/>
      <c r="FO1088" s="668"/>
      <c r="FP1088" s="668"/>
      <c r="FQ1088" s="668"/>
      <c r="FR1088" s="668"/>
      <c r="FS1088" s="433"/>
      <c r="FT1088" s="433"/>
      <c r="FU1088" s="433"/>
      <c r="FV1088" s="433"/>
      <c r="FW1088" s="433"/>
      <c r="FX1088" s="433"/>
      <c r="FY1088" s="433"/>
      <c r="FZ1088" s="433"/>
      <c r="GA1088" s="433"/>
      <c r="GB1088" s="433"/>
      <c r="GC1088" s="71"/>
      <c r="GD1088" s="71"/>
      <c r="GE1088" s="71"/>
      <c r="GF1088" s="433"/>
      <c r="GG1088" s="255"/>
      <c r="GH1088" s="65"/>
      <c r="GI1088" s="65"/>
      <c r="GJ1088" s="65"/>
      <c r="GK1088" s="65"/>
      <c r="GL1088" s="65"/>
      <c r="GM1088" s="65"/>
      <c r="GN1088" s="65"/>
      <c r="GO1088" s="65"/>
      <c r="GP1088" s="65"/>
      <c r="GQ1088" s="65"/>
      <c r="GR1088" s="65"/>
      <c r="GS1088" s="65"/>
      <c r="GT1088" s="65"/>
      <c r="GU1088" s="65"/>
      <c r="GV1088" s="65"/>
      <c r="GW1088" s="65"/>
      <c r="GX1088" s="65"/>
      <c r="GY1088" s="65"/>
      <c r="GZ1088" s="65"/>
      <c r="HA1088" s="65"/>
      <c r="HB1088" s="65"/>
      <c r="HC1088" s="65"/>
      <c r="HD1088" s="65"/>
      <c r="HE1088" s="65"/>
      <c r="HF1088" s="65"/>
      <c r="HG1088" s="65"/>
      <c r="HH1088" s="65"/>
      <c r="HI1088" s="436"/>
      <c r="HJ1088" s="65"/>
      <c r="HK1088" s="436"/>
      <c r="HL1088" s="37"/>
      <c r="HM1088" s="65"/>
      <c r="HN1088" s="436"/>
      <c r="HO1088" s="120"/>
      <c r="HP1088" s="3"/>
      <c r="HQ1088" s="436"/>
      <c r="HR1088" s="8"/>
      <c r="HS1088" s="31"/>
      <c r="HT1088" s="3"/>
      <c r="HU1088" s="3"/>
      <c r="HV1088" s="3"/>
      <c r="HX1088" s="432"/>
      <c r="HY1088" s="27"/>
      <c r="HZ1088" s="27"/>
      <c r="IA1088" s="27"/>
      <c r="IB1088" s="27"/>
      <c r="IC1088" s="27"/>
      <c r="ID1088" s="27"/>
      <c r="IE1088" s="27"/>
      <c r="IF1088" s="27"/>
      <c r="IG1088" s="432"/>
      <c r="IH1088" s="432"/>
      <c r="II1088" s="432"/>
      <c r="IJ1088" s="432"/>
      <c r="IK1088" s="432"/>
      <c r="IL1088" s="432"/>
      <c r="IM1088" s="432"/>
      <c r="IN1088" s="432"/>
      <c r="IO1088" s="432"/>
      <c r="IP1088" s="432"/>
      <c r="IQ1088" s="432"/>
      <c r="IR1088" s="432"/>
      <c r="IS1088" s="432"/>
      <c r="IT1088" s="432"/>
      <c r="IU1088" s="432"/>
      <c r="IV1088" s="432"/>
      <c r="IW1088" s="432"/>
      <c r="IX1088" s="432"/>
      <c r="IY1088" s="432"/>
      <c r="IZ1088" s="432"/>
      <c r="JA1088" s="432"/>
      <c r="JB1088" s="432"/>
      <c r="JC1088" s="432"/>
      <c r="JD1088" s="432"/>
      <c r="JE1088" s="432"/>
      <c r="JF1088" s="432"/>
      <c r="JG1088" s="432"/>
      <c r="JH1088" s="432"/>
      <c r="JI1088" s="432"/>
      <c r="JJ1088" s="432"/>
      <c r="JK1088" s="432"/>
      <c r="JL1088" s="432"/>
      <c r="JM1088" s="432"/>
      <c r="JN1088" s="432"/>
      <c r="JO1088" s="432"/>
      <c r="JP1088" s="432"/>
      <c r="JQ1088" s="432"/>
      <c r="JR1088" s="432"/>
      <c r="JS1088" s="432"/>
      <c r="JT1088" s="432"/>
      <c r="JU1088" s="432"/>
    </row>
    <row r="1089" spans="1:281" s="40" customFormat="1" ht="15" hidden="1" customHeight="1" x14ac:dyDescent="0.25">
      <c r="A1089" s="432"/>
      <c r="B1089" s="31"/>
      <c r="C1089" s="31"/>
      <c r="D1089" s="3"/>
      <c r="E1089" s="31"/>
      <c r="F1089" s="3"/>
      <c r="G1089" s="122"/>
      <c r="I1089" s="31"/>
      <c r="K1089" s="9"/>
      <c r="M1089" s="3"/>
      <c r="N1089" s="41"/>
      <c r="P1089" s="31"/>
      <c r="Q1089" s="27"/>
      <c r="R1089" s="31"/>
      <c r="T1089" s="21"/>
      <c r="U1089" s="21"/>
      <c r="V1089" s="83"/>
      <c r="W1089" s="83"/>
      <c r="X1089" s="21"/>
      <c r="Y1089" s="83"/>
      <c r="Z1089" s="83"/>
      <c r="AA1089" s="21"/>
      <c r="AB1089" s="83"/>
      <c r="AC1089" s="83"/>
      <c r="AD1089" s="21"/>
      <c r="AE1089" s="83"/>
      <c r="AF1089" s="83"/>
      <c r="AG1089" s="21"/>
      <c r="AH1089" s="83"/>
      <c r="AI1089" s="83"/>
      <c r="AJ1089" s="21"/>
      <c r="AK1089" s="83"/>
      <c r="AL1089" s="83"/>
      <c r="AM1089" s="21"/>
      <c r="AN1089" s="83"/>
      <c r="AO1089" s="83"/>
      <c r="AP1089" s="21"/>
      <c r="AQ1089" s="83"/>
      <c r="AR1089" s="83"/>
      <c r="AS1089" s="21"/>
      <c r="AT1089" s="3"/>
      <c r="AU1089" s="3"/>
      <c r="AV1089" s="31"/>
      <c r="AW1089" s="3"/>
      <c r="AX1089" s="129"/>
      <c r="AY1089" s="90"/>
      <c r="AZ1089" s="6"/>
      <c r="BA1089" s="10"/>
      <c r="BB1089" s="10"/>
      <c r="BC1089" s="6"/>
      <c r="BD1089" s="10"/>
      <c r="BE1089" s="10"/>
      <c r="BF1089" s="122"/>
      <c r="BG1089" s="10"/>
      <c r="BH1089" s="32"/>
      <c r="BI1089" s="129"/>
      <c r="BJ1089" s="10"/>
      <c r="BK1089" s="32"/>
      <c r="BL1089" s="129"/>
      <c r="BM1089" s="10"/>
      <c r="BN1089" s="32"/>
      <c r="BO1089" s="122"/>
      <c r="BP1089" s="133"/>
      <c r="BQ1089" s="12"/>
      <c r="BR1089" s="3"/>
      <c r="BS1089" s="3"/>
      <c r="BU1089" s="122"/>
      <c r="BV1089" s="3"/>
      <c r="BW1089" s="31"/>
      <c r="BX1089" s="122"/>
      <c r="BY1089" s="3"/>
      <c r="CA1089" s="122"/>
      <c r="CB1089" s="3"/>
      <c r="CD1089" s="122"/>
      <c r="CF1089" s="32"/>
      <c r="CH1089" s="255"/>
      <c r="CI1089" s="32"/>
      <c r="CK1089" s="434"/>
      <c r="CM1089" s="122"/>
      <c r="CN1089" s="255"/>
      <c r="CO1089" s="255"/>
      <c r="CP1089" s="255"/>
      <c r="CQ1089" s="739"/>
      <c r="CR1089" s="255"/>
      <c r="CS1089" s="434"/>
      <c r="CT1089" s="255"/>
      <c r="CU1089" s="255"/>
      <c r="CV1089" s="255"/>
      <c r="CW1089" s="10"/>
      <c r="CX1089" s="255"/>
      <c r="CY1089" s="255"/>
      <c r="CZ1089" s="255"/>
      <c r="DA1089" s="255"/>
      <c r="DB1089" s="255"/>
      <c r="DC1089" s="255"/>
      <c r="DD1089" s="255"/>
      <c r="DE1089" s="255"/>
      <c r="DF1089" s="255"/>
      <c r="DG1089" s="255"/>
      <c r="DH1089" s="255"/>
      <c r="DI1089" s="255"/>
      <c r="DJ1089" s="255"/>
      <c r="DK1089" s="255"/>
      <c r="DL1089" s="255"/>
      <c r="DM1089" s="255"/>
      <c r="DN1089" s="255"/>
      <c r="DO1089" s="255"/>
      <c r="DP1089" s="255"/>
      <c r="DQ1089" s="255"/>
      <c r="DR1089" s="255"/>
      <c r="DS1089" s="255"/>
      <c r="DT1089" s="255"/>
      <c r="DU1089" s="255"/>
      <c r="DV1089" s="255"/>
      <c r="DW1089" s="255"/>
      <c r="DX1089" s="255"/>
      <c r="DY1089" s="255"/>
      <c r="DZ1089" s="255"/>
      <c r="EA1089" s="255"/>
      <c r="EB1089" s="255"/>
      <c r="EC1089" s="255"/>
      <c r="ED1089" s="255"/>
      <c r="EE1089" s="255"/>
      <c r="EF1089" s="255"/>
      <c r="EG1089" s="255"/>
      <c r="EH1089" s="255"/>
      <c r="EI1089" s="255"/>
      <c r="EJ1089" s="255"/>
      <c r="EK1089" s="255"/>
      <c r="EL1089" s="255"/>
      <c r="EM1089" s="255"/>
      <c r="EN1089" s="255"/>
      <c r="EO1089" s="255"/>
      <c r="EP1089" s="255"/>
      <c r="EQ1089" s="255"/>
      <c r="ER1089" s="255"/>
      <c r="ES1089" s="255"/>
      <c r="ET1089" s="255"/>
      <c r="EU1089" s="255"/>
      <c r="EV1089" s="255"/>
      <c r="EW1089" s="255"/>
      <c r="EX1089" s="255"/>
      <c r="EY1089" s="255"/>
      <c r="EZ1089" s="255"/>
      <c r="FA1089" s="255"/>
      <c r="FB1089" s="255"/>
      <c r="FC1089" s="255"/>
      <c r="FD1089" s="255"/>
      <c r="FE1089" s="255"/>
      <c r="FF1089" s="255"/>
      <c r="FG1089" s="255"/>
      <c r="FH1089" s="241"/>
      <c r="FI1089" s="436"/>
      <c r="FJ1089" s="668"/>
      <c r="FK1089" s="668"/>
      <c r="FL1089" s="668"/>
      <c r="FM1089" s="668"/>
      <c r="FN1089" s="668"/>
      <c r="FO1089" s="668"/>
      <c r="FP1089" s="668"/>
      <c r="FQ1089" s="668"/>
      <c r="FR1089" s="668"/>
      <c r="FS1089" s="433"/>
      <c r="FT1089" s="433"/>
      <c r="FU1089" s="433"/>
      <c r="FV1089" s="433"/>
      <c r="FW1089" s="433"/>
      <c r="FX1089" s="433"/>
      <c r="FY1089" s="433"/>
      <c r="FZ1089" s="433"/>
      <c r="GA1089" s="433"/>
      <c r="GB1089" s="433"/>
      <c r="GC1089" s="71"/>
      <c r="GD1089" s="71"/>
      <c r="GE1089" s="71"/>
      <c r="GF1089" s="433"/>
      <c r="GG1089" s="255"/>
      <c r="GH1089" s="65"/>
      <c r="GI1089" s="65"/>
      <c r="GJ1089" s="65"/>
      <c r="GK1089" s="65"/>
      <c r="GL1089" s="65"/>
      <c r="GM1089" s="65"/>
      <c r="GN1089" s="65"/>
      <c r="GO1089" s="65"/>
      <c r="GP1089" s="65"/>
      <c r="GQ1089" s="65"/>
      <c r="GR1089" s="65"/>
      <c r="GS1089" s="65"/>
      <c r="GT1089" s="65"/>
      <c r="GU1089" s="65"/>
      <c r="GV1089" s="65"/>
      <c r="GW1089" s="65"/>
      <c r="GX1089" s="65"/>
      <c r="GY1089" s="65"/>
      <c r="GZ1089" s="65"/>
      <c r="HA1089" s="65"/>
      <c r="HB1089" s="65"/>
      <c r="HC1089" s="65"/>
      <c r="HD1089" s="65"/>
      <c r="HE1089" s="65"/>
      <c r="HF1089" s="65"/>
      <c r="HG1089" s="65"/>
      <c r="HH1089" s="65"/>
      <c r="HI1089" s="436"/>
      <c r="HJ1089" s="65"/>
      <c r="HK1089" s="436"/>
      <c r="HL1089" s="37"/>
      <c r="HM1089" s="65"/>
      <c r="HN1089" s="436"/>
      <c r="HO1089" s="120"/>
      <c r="HP1089" s="3"/>
      <c r="HQ1089" s="436"/>
      <c r="HR1089" s="8"/>
      <c r="HS1089" s="31"/>
      <c r="HT1089" s="3"/>
      <c r="HU1089" s="3"/>
      <c r="HV1089" s="3"/>
      <c r="HX1089" s="432"/>
      <c r="HY1089" s="27"/>
      <c r="HZ1089" s="27"/>
      <c r="IA1089" s="27"/>
      <c r="IB1089" s="27"/>
      <c r="IC1089" s="27"/>
      <c r="ID1089" s="27"/>
      <c r="IE1089" s="27"/>
      <c r="IF1089" s="27"/>
      <c r="IG1089" s="432"/>
      <c r="IH1089" s="432"/>
      <c r="II1089" s="432"/>
      <c r="IJ1089" s="432"/>
      <c r="IK1089" s="432"/>
      <c r="IL1089" s="432"/>
      <c r="IM1089" s="432"/>
      <c r="IN1089" s="432"/>
      <c r="IO1089" s="432"/>
      <c r="IP1089" s="432"/>
      <c r="IQ1089" s="432"/>
      <c r="IR1089" s="432"/>
      <c r="IS1089" s="432"/>
      <c r="IT1089" s="432"/>
      <c r="IU1089" s="432"/>
      <c r="IV1089" s="432"/>
      <c r="IW1089" s="432"/>
      <c r="IX1089" s="432"/>
      <c r="IY1089" s="432"/>
      <c r="IZ1089" s="432"/>
      <c r="JA1089" s="432"/>
      <c r="JB1089" s="432"/>
      <c r="JC1089" s="432"/>
      <c r="JD1089" s="432"/>
      <c r="JE1089" s="432"/>
      <c r="JF1089" s="432"/>
      <c r="JG1089" s="432"/>
      <c r="JH1089" s="432"/>
      <c r="JI1089" s="432"/>
      <c r="JJ1089" s="432"/>
      <c r="JK1089" s="432"/>
      <c r="JL1089" s="432"/>
      <c r="JM1089" s="432"/>
      <c r="JN1089" s="432"/>
      <c r="JO1089" s="432"/>
      <c r="JP1089" s="432"/>
      <c r="JQ1089" s="432"/>
      <c r="JR1089" s="432"/>
      <c r="JS1089" s="432"/>
      <c r="JT1089" s="432"/>
      <c r="JU1089" s="432"/>
    </row>
    <row r="1090" spans="1:281" s="40" customFormat="1" ht="15" hidden="1" customHeight="1" x14ac:dyDescent="0.25">
      <c r="A1090" s="432"/>
      <c r="B1090" s="31"/>
      <c r="C1090" s="31"/>
      <c r="D1090" s="3"/>
      <c r="E1090" s="31"/>
      <c r="F1090" s="3"/>
      <c r="G1090" s="122"/>
      <c r="I1090" s="31"/>
      <c r="K1090" s="9"/>
      <c r="M1090" s="3"/>
      <c r="N1090" s="41"/>
      <c r="P1090" s="31"/>
      <c r="Q1090" s="27"/>
      <c r="R1090" s="31"/>
      <c r="T1090" s="21"/>
      <c r="U1090" s="21"/>
      <c r="V1090" s="83"/>
      <c r="W1090" s="83"/>
      <c r="X1090" s="21"/>
      <c r="Y1090" s="83"/>
      <c r="Z1090" s="83"/>
      <c r="AA1090" s="21"/>
      <c r="AB1090" s="83"/>
      <c r="AC1090" s="83"/>
      <c r="AD1090" s="21"/>
      <c r="AE1090" s="83"/>
      <c r="AF1090" s="83"/>
      <c r="AG1090" s="21"/>
      <c r="AH1090" s="83"/>
      <c r="AI1090" s="83"/>
      <c r="AJ1090" s="21"/>
      <c r="AK1090" s="83"/>
      <c r="AL1090" s="83"/>
      <c r="AM1090" s="21"/>
      <c r="AN1090" s="83"/>
      <c r="AO1090" s="83"/>
      <c r="AP1090" s="21"/>
      <c r="AQ1090" s="83"/>
      <c r="AR1090" s="83"/>
      <c r="AS1090" s="21"/>
      <c r="AT1090" s="3"/>
      <c r="AU1090" s="3"/>
      <c r="AV1090" s="31"/>
      <c r="AW1090" s="3"/>
      <c r="AX1090" s="129"/>
      <c r="AY1090" s="90"/>
      <c r="AZ1090" s="6"/>
      <c r="BA1090" s="10"/>
      <c r="BB1090" s="10"/>
      <c r="BC1090" s="6"/>
      <c r="BD1090" s="10"/>
      <c r="BE1090" s="10"/>
      <c r="BF1090" s="122"/>
      <c r="BG1090" s="10"/>
      <c r="BH1090" s="32"/>
      <c r="BI1090" s="129"/>
      <c r="BJ1090" s="10"/>
      <c r="BK1090" s="32"/>
      <c r="BL1090" s="129"/>
      <c r="BM1090" s="10"/>
      <c r="BN1090" s="32"/>
      <c r="BO1090" s="122"/>
      <c r="BP1090" s="133"/>
      <c r="BQ1090" s="12"/>
      <c r="BR1090" s="3"/>
      <c r="BS1090" s="3"/>
      <c r="BU1090" s="122"/>
      <c r="BV1090" s="3"/>
      <c r="BW1090" s="31"/>
      <c r="BX1090" s="122"/>
      <c r="BY1090" s="3"/>
      <c r="CA1090" s="122"/>
      <c r="CB1090" s="3"/>
      <c r="CD1090" s="122"/>
      <c r="CF1090" s="32"/>
      <c r="CH1090" s="255"/>
      <c r="CI1090" s="32"/>
      <c r="CK1090" s="434"/>
      <c r="CM1090" s="122"/>
      <c r="CN1090" s="255"/>
      <c r="CO1090" s="255"/>
      <c r="CP1090" s="255"/>
      <c r="CQ1090" s="739"/>
      <c r="CR1090" s="255"/>
      <c r="CS1090" s="434"/>
      <c r="CT1090" s="255"/>
      <c r="CU1090" s="255"/>
      <c r="CV1090" s="255"/>
      <c r="CW1090" s="10"/>
      <c r="CX1090" s="255"/>
      <c r="CY1090" s="255"/>
      <c r="CZ1090" s="255"/>
      <c r="DA1090" s="255"/>
      <c r="DB1090" s="255"/>
      <c r="DC1090" s="255"/>
      <c r="DD1090" s="255"/>
      <c r="DE1090" s="255"/>
      <c r="DF1090" s="255"/>
      <c r="DG1090" s="255"/>
      <c r="DH1090" s="255"/>
      <c r="DI1090" s="255"/>
      <c r="DJ1090" s="255"/>
      <c r="DK1090" s="255"/>
      <c r="DL1090" s="255"/>
      <c r="DM1090" s="255"/>
      <c r="DN1090" s="255"/>
      <c r="DO1090" s="255"/>
      <c r="DP1090" s="255"/>
      <c r="DQ1090" s="255"/>
      <c r="DR1090" s="255"/>
      <c r="DS1090" s="255"/>
      <c r="DT1090" s="255"/>
      <c r="DU1090" s="255"/>
      <c r="DV1090" s="255"/>
      <c r="DW1090" s="255"/>
      <c r="DX1090" s="255"/>
      <c r="DY1090" s="255"/>
      <c r="DZ1090" s="255"/>
      <c r="EA1090" s="255"/>
      <c r="EB1090" s="255"/>
      <c r="EC1090" s="255"/>
      <c r="ED1090" s="255"/>
      <c r="EE1090" s="255"/>
      <c r="EF1090" s="255"/>
      <c r="EG1090" s="255"/>
      <c r="EH1090" s="255"/>
      <c r="EI1090" s="255"/>
      <c r="EJ1090" s="255"/>
      <c r="EK1090" s="255"/>
      <c r="EL1090" s="255"/>
      <c r="EM1090" s="255"/>
      <c r="EN1090" s="255"/>
      <c r="EO1090" s="255"/>
      <c r="EP1090" s="255"/>
      <c r="EQ1090" s="255"/>
      <c r="ER1090" s="255"/>
      <c r="ES1090" s="255"/>
      <c r="ET1090" s="255"/>
      <c r="EU1090" s="255"/>
      <c r="EV1090" s="255"/>
      <c r="EW1090" s="255"/>
      <c r="EX1090" s="255"/>
      <c r="EY1090" s="255"/>
      <c r="EZ1090" s="255"/>
      <c r="FA1090" s="255"/>
      <c r="FB1090" s="255"/>
      <c r="FC1090" s="255"/>
      <c r="FD1090" s="255"/>
      <c r="FE1090" s="255"/>
      <c r="FF1090" s="255"/>
      <c r="FG1090" s="255"/>
      <c r="FH1090" s="241"/>
      <c r="FI1090" s="436"/>
      <c r="FJ1090" s="668"/>
      <c r="FK1090" s="668"/>
      <c r="FL1090" s="668"/>
      <c r="FM1090" s="668"/>
      <c r="FN1090" s="668"/>
      <c r="FO1090" s="668"/>
      <c r="FP1090" s="668"/>
      <c r="FQ1090" s="668"/>
      <c r="FR1090" s="668"/>
      <c r="FS1090" s="433"/>
      <c r="FT1090" s="433"/>
      <c r="FU1090" s="433"/>
      <c r="FV1090" s="433"/>
      <c r="FW1090" s="433"/>
      <c r="FX1090" s="433"/>
      <c r="FY1090" s="433"/>
      <c r="FZ1090" s="433"/>
      <c r="GA1090" s="433"/>
      <c r="GB1090" s="433"/>
      <c r="GC1090" s="71"/>
      <c r="GD1090" s="71"/>
      <c r="GE1090" s="71"/>
      <c r="GF1090" s="433"/>
      <c r="GG1090" s="255"/>
      <c r="GH1090" s="65"/>
      <c r="GI1090" s="65"/>
      <c r="GJ1090" s="65"/>
      <c r="GK1090" s="65"/>
      <c r="GL1090" s="65"/>
      <c r="GM1090" s="65"/>
      <c r="GN1090" s="65"/>
      <c r="GO1090" s="65"/>
      <c r="GP1090" s="65"/>
      <c r="GQ1090" s="65"/>
      <c r="GR1090" s="65"/>
      <c r="GS1090" s="65"/>
      <c r="GT1090" s="65"/>
      <c r="GU1090" s="65"/>
      <c r="GV1090" s="65"/>
      <c r="GW1090" s="65"/>
      <c r="GX1090" s="65"/>
      <c r="GY1090" s="65"/>
      <c r="GZ1090" s="65"/>
      <c r="HA1090" s="65"/>
      <c r="HB1090" s="65"/>
      <c r="HC1090" s="65"/>
      <c r="HD1090" s="65"/>
      <c r="HE1090" s="65"/>
      <c r="HF1090" s="65"/>
      <c r="HG1090" s="65"/>
      <c r="HH1090" s="65"/>
      <c r="HI1090" s="436"/>
      <c r="HJ1090" s="65"/>
      <c r="HK1090" s="436"/>
      <c r="HL1090" s="37"/>
      <c r="HM1090" s="65"/>
      <c r="HN1090" s="436"/>
      <c r="HO1090" s="120"/>
      <c r="HP1090" s="3"/>
      <c r="HQ1090" s="436"/>
      <c r="HR1090" s="8"/>
      <c r="HS1090" s="31"/>
      <c r="HT1090" s="3"/>
      <c r="HU1090" s="3"/>
      <c r="HV1090" s="3"/>
      <c r="HX1090" s="432"/>
      <c r="HY1090" s="27"/>
      <c r="HZ1090" s="27"/>
      <c r="IA1090" s="27"/>
      <c r="IB1090" s="27"/>
      <c r="IC1090" s="27"/>
      <c r="ID1090" s="27"/>
      <c r="IE1090" s="27"/>
      <c r="IF1090" s="27"/>
      <c r="IG1090" s="432"/>
      <c r="IH1090" s="432"/>
      <c r="II1090" s="432"/>
      <c r="IJ1090" s="432"/>
      <c r="IK1090" s="432"/>
      <c r="IL1090" s="432"/>
      <c r="IM1090" s="432"/>
      <c r="IN1090" s="432"/>
      <c r="IO1090" s="432"/>
      <c r="IP1090" s="432"/>
      <c r="IQ1090" s="432"/>
      <c r="IR1090" s="432"/>
      <c r="IS1090" s="432"/>
      <c r="IT1090" s="432"/>
      <c r="IU1090" s="432"/>
      <c r="IV1090" s="432"/>
      <c r="IW1090" s="432"/>
      <c r="IX1090" s="432"/>
      <c r="IY1090" s="432"/>
      <c r="IZ1090" s="432"/>
      <c r="JA1090" s="432"/>
      <c r="JB1090" s="432"/>
      <c r="JC1090" s="432"/>
      <c r="JD1090" s="432"/>
      <c r="JE1090" s="432"/>
      <c r="JF1090" s="432"/>
      <c r="JG1090" s="432"/>
      <c r="JH1090" s="432"/>
      <c r="JI1090" s="432"/>
      <c r="JJ1090" s="432"/>
      <c r="JK1090" s="432"/>
      <c r="JL1090" s="432"/>
      <c r="JM1090" s="432"/>
      <c r="JN1090" s="432"/>
      <c r="JO1090" s="432"/>
      <c r="JP1090" s="432"/>
      <c r="JQ1090" s="432"/>
      <c r="JR1090" s="432"/>
      <c r="JS1090" s="432"/>
      <c r="JT1090" s="432"/>
      <c r="JU1090" s="432"/>
    </row>
    <row r="1091" spans="1:281" s="40" customFormat="1" ht="15" hidden="1" customHeight="1" x14ac:dyDescent="0.25">
      <c r="A1091" s="432"/>
      <c r="B1091" s="31"/>
      <c r="C1091" s="31"/>
      <c r="D1091" s="3"/>
      <c r="E1091" s="31"/>
      <c r="F1091" s="3"/>
      <c r="G1091" s="122"/>
      <c r="I1091" s="31"/>
      <c r="K1091" s="9"/>
      <c r="M1091" s="3"/>
      <c r="N1091" s="41"/>
      <c r="P1091" s="31"/>
      <c r="Q1091" s="27"/>
      <c r="R1091" s="31"/>
      <c r="T1091" s="21"/>
      <c r="U1091" s="21"/>
      <c r="V1091" s="83"/>
      <c r="W1091" s="83"/>
      <c r="X1091" s="21"/>
      <c r="Y1091" s="83"/>
      <c r="Z1091" s="83"/>
      <c r="AA1091" s="21"/>
      <c r="AB1091" s="83"/>
      <c r="AC1091" s="83"/>
      <c r="AD1091" s="21"/>
      <c r="AE1091" s="83"/>
      <c r="AF1091" s="83"/>
      <c r="AG1091" s="21"/>
      <c r="AH1091" s="83"/>
      <c r="AI1091" s="83"/>
      <c r="AJ1091" s="21"/>
      <c r="AK1091" s="83"/>
      <c r="AL1091" s="83"/>
      <c r="AM1091" s="21"/>
      <c r="AN1091" s="83"/>
      <c r="AO1091" s="83"/>
      <c r="AP1091" s="21"/>
      <c r="AQ1091" s="83"/>
      <c r="AR1091" s="83"/>
      <c r="AS1091" s="21"/>
      <c r="AT1091" s="3"/>
      <c r="AU1091" s="3"/>
      <c r="AV1091" s="31"/>
      <c r="AW1091" s="3"/>
      <c r="AX1091" s="129"/>
      <c r="AY1091" s="90"/>
      <c r="AZ1091" s="6"/>
      <c r="BA1091" s="10"/>
      <c r="BB1091" s="10"/>
      <c r="BC1091" s="6"/>
      <c r="BD1091" s="10"/>
      <c r="BE1091" s="10"/>
      <c r="BF1091" s="122"/>
      <c r="BG1091" s="10"/>
      <c r="BH1091" s="32"/>
      <c r="BI1091" s="129"/>
      <c r="BJ1091" s="10"/>
      <c r="BK1091" s="32"/>
      <c r="BL1091" s="129"/>
      <c r="BM1091" s="10"/>
      <c r="BN1091" s="32"/>
      <c r="BO1091" s="122"/>
      <c r="BP1091" s="133"/>
      <c r="BQ1091" s="12"/>
      <c r="BR1091" s="3"/>
      <c r="BS1091" s="3"/>
      <c r="BU1091" s="122"/>
      <c r="BV1091" s="3"/>
      <c r="BW1091" s="31"/>
      <c r="BX1091" s="122"/>
      <c r="BY1091" s="3"/>
      <c r="CA1091" s="122"/>
      <c r="CB1091" s="3"/>
      <c r="CD1091" s="122"/>
      <c r="CF1091" s="32"/>
      <c r="CH1091" s="255"/>
      <c r="CI1091" s="32"/>
      <c r="CK1091" s="434"/>
      <c r="CM1091" s="122"/>
      <c r="CN1091" s="255"/>
      <c r="CO1091" s="255"/>
      <c r="CP1091" s="255"/>
      <c r="CQ1091" s="739"/>
      <c r="CR1091" s="255"/>
      <c r="CS1091" s="434"/>
      <c r="CT1091" s="255"/>
      <c r="CU1091" s="255"/>
      <c r="CV1091" s="255"/>
      <c r="CW1091" s="10"/>
      <c r="CX1091" s="255"/>
      <c r="CY1091" s="255"/>
      <c r="CZ1091" s="255"/>
      <c r="DA1091" s="255"/>
      <c r="DB1091" s="255"/>
      <c r="DC1091" s="255"/>
      <c r="DD1091" s="255"/>
      <c r="DE1091" s="255"/>
      <c r="DF1091" s="255"/>
      <c r="DG1091" s="255"/>
      <c r="DH1091" s="255"/>
      <c r="DI1091" s="255"/>
      <c r="DJ1091" s="255"/>
      <c r="DK1091" s="255"/>
      <c r="DL1091" s="255"/>
      <c r="DM1091" s="255"/>
      <c r="DN1091" s="255"/>
      <c r="DO1091" s="255"/>
      <c r="DP1091" s="255"/>
      <c r="DQ1091" s="255"/>
      <c r="DR1091" s="255"/>
      <c r="DS1091" s="255"/>
      <c r="DT1091" s="255"/>
      <c r="DU1091" s="255"/>
      <c r="DV1091" s="255"/>
      <c r="DW1091" s="255"/>
      <c r="DX1091" s="255"/>
      <c r="DY1091" s="255"/>
      <c r="DZ1091" s="255"/>
      <c r="EA1091" s="255"/>
      <c r="EB1091" s="255"/>
      <c r="EC1091" s="255"/>
      <c r="ED1091" s="255"/>
      <c r="EE1091" s="255"/>
      <c r="EF1091" s="255"/>
      <c r="EG1091" s="255"/>
      <c r="EH1091" s="255"/>
      <c r="EI1091" s="255"/>
      <c r="EJ1091" s="255"/>
      <c r="EK1091" s="255"/>
      <c r="EL1091" s="255"/>
      <c r="EM1091" s="255"/>
      <c r="EN1091" s="255"/>
      <c r="EO1091" s="255"/>
      <c r="EP1091" s="255"/>
      <c r="EQ1091" s="255"/>
      <c r="ER1091" s="255"/>
      <c r="ES1091" s="255"/>
      <c r="ET1091" s="255"/>
      <c r="EU1091" s="255"/>
      <c r="EV1091" s="255"/>
      <c r="EW1091" s="255"/>
      <c r="EX1091" s="255"/>
      <c r="EY1091" s="255"/>
      <c r="EZ1091" s="255"/>
      <c r="FA1091" s="255"/>
      <c r="FB1091" s="255"/>
      <c r="FC1091" s="255"/>
      <c r="FD1091" s="255"/>
      <c r="FE1091" s="255"/>
      <c r="FF1091" s="255"/>
      <c r="FG1091" s="255"/>
      <c r="FH1091" s="241"/>
      <c r="FI1091" s="436"/>
      <c r="FJ1091" s="668"/>
      <c r="FK1091" s="668"/>
      <c r="FL1091" s="668"/>
      <c r="FM1091" s="668"/>
      <c r="FN1091" s="668"/>
      <c r="FO1091" s="668"/>
      <c r="FP1091" s="668"/>
      <c r="FQ1091" s="668"/>
      <c r="FR1091" s="668"/>
      <c r="FS1091" s="433"/>
      <c r="FT1091" s="433"/>
      <c r="FU1091" s="433"/>
      <c r="FV1091" s="433"/>
      <c r="FW1091" s="433"/>
      <c r="FX1091" s="433"/>
      <c r="FY1091" s="433"/>
      <c r="FZ1091" s="433"/>
      <c r="GA1091" s="433"/>
      <c r="GB1091" s="433"/>
      <c r="GC1091" s="71"/>
      <c r="GD1091" s="71"/>
      <c r="GE1091" s="71"/>
      <c r="GF1091" s="71"/>
      <c r="GG1091" s="255"/>
      <c r="GH1091" s="65"/>
      <c r="GI1091" s="65"/>
      <c r="GJ1091" s="65"/>
      <c r="GK1091" s="65"/>
      <c r="GL1091" s="65"/>
      <c r="GM1091" s="65"/>
      <c r="GN1091" s="65"/>
      <c r="GO1091" s="65"/>
      <c r="GP1091" s="65"/>
      <c r="GQ1091" s="65"/>
      <c r="GR1091" s="65"/>
      <c r="GS1091" s="65"/>
      <c r="GT1091" s="65"/>
      <c r="GU1091" s="65"/>
      <c r="GV1091" s="65"/>
      <c r="GW1091" s="65"/>
      <c r="GX1091" s="65"/>
      <c r="GY1091" s="65"/>
      <c r="GZ1091" s="65"/>
      <c r="HA1091" s="65"/>
      <c r="HB1091" s="65"/>
      <c r="HC1091" s="65"/>
      <c r="HD1091" s="65"/>
      <c r="HE1091" s="65"/>
      <c r="HF1091" s="65"/>
      <c r="HG1091" s="65"/>
      <c r="HH1091" s="65"/>
      <c r="HI1091" s="436"/>
      <c r="HJ1091" s="65"/>
      <c r="HK1091" s="436"/>
      <c r="HL1091" s="37"/>
      <c r="HM1091" s="65"/>
      <c r="HN1091" s="436"/>
      <c r="HO1091" s="120"/>
      <c r="HP1091" s="3"/>
      <c r="HQ1091" s="436"/>
      <c r="HR1091" s="8"/>
      <c r="HS1091" s="31"/>
      <c r="HT1091" s="3"/>
      <c r="HU1091" s="3"/>
      <c r="HV1091" s="3"/>
      <c r="HX1091" s="432"/>
      <c r="HY1091" s="27"/>
      <c r="HZ1091" s="27"/>
      <c r="IA1091" s="27"/>
      <c r="IB1091" s="27"/>
      <c r="IC1091" s="27"/>
      <c r="ID1091" s="27"/>
      <c r="IE1091" s="27"/>
      <c r="IF1091" s="27"/>
      <c r="IG1091" s="432"/>
      <c r="IH1091" s="432"/>
      <c r="II1091" s="432"/>
      <c r="IJ1091" s="432"/>
      <c r="IK1091" s="432"/>
      <c r="IL1091" s="432"/>
      <c r="IM1091" s="432"/>
      <c r="IN1091" s="432"/>
      <c r="IO1091" s="432"/>
      <c r="IP1091" s="432"/>
      <c r="IQ1091" s="432"/>
      <c r="IR1091" s="432"/>
      <c r="IS1091" s="432"/>
      <c r="IT1091" s="432"/>
      <c r="IU1091" s="432"/>
      <c r="IV1091" s="432"/>
      <c r="IW1091" s="432"/>
      <c r="IX1091" s="432"/>
      <c r="IY1091" s="432"/>
      <c r="IZ1091" s="432"/>
      <c r="JA1091" s="432"/>
      <c r="JB1091" s="432"/>
      <c r="JC1091" s="432"/>
      <c r="JD1091" s="432"/>
      <c r="JE1091" s="432"/>
      <c r="JF1091" s="432"/>
      <c r="JG1091" s="432"/>
      <c r="JH1091" s="432"/>
      <c r="JI1091" s="432"/>
      <c r="JJ1091" s="432"/>
      <c r="JK1091" s="432"/>
      <c r="JL1091" s="432"/>
      <c r="JM1091" s="432"/>
      <c r="JN1091" s="432"/>
      <c r="JO1091" s="432"/>
      <c r="JP1091" s="432"/>
      <c r="JQ1091" s="432"/>
      <c r="JR1091" s="432"/>
      <c r="JS1091" s="432"/>
      <c r="JT1091" s="432"/>
      <c r="JU1091" s="432"/>
    </row>
    <row r="1092" spans="1:281" s="40" customFormat="1" ht="15" hidden="1" customHeight="1" x14ac:dyDescent="0.25">
      <c r="A1092" s="432"/>
      <c r="B1092" s="31"/>
      <c r="C1092" s="31"/>
      <c r="D1092" s="3"/>
      <c r="E1092" s="31"/>
      <c r="F1092" s="3"/>
      <c r="G1092" s="122"/>
      <c r="I1092" s="31"/>
      <c r="K1092" s="9"/>
      <c r="M1092" s="3"/>
      <c r="N1092" s="41"/>
      <c r="P1092" s="31"/>
      <c r="Q1092" s="27"/>
      <c r="R1092" s="31"/>
      <c r="T1092" s="21"/>
      <c r="U1092" s="21"/>
      <c r="V1092" s="83"/>
      <c r="W1092" s="83"/>
      <c r="X1092" s="21"/>
      <c r="Y1092" s="83"/>
      <c r="Z1092" s="83"/>
      <c r="AA1092" s="21"/>
      <c r="AB1092" s="83"/>
      <c r="AC1092" s="83"/>
      <c r="AD1092" s="21"/>
      <c r="AE1092" s="83"/>
      <c r="AF1092" s="83"/>
      <c r="AG1092" s="21"/>
      <c r="AH1092" s="83"/>
      <c r="AI1092" s="83"/>
      <c r="AJ1092" s="21"/>
      <c r="AK1092" s="83"/>
      <c r="AL1092" s="83"/>
      <c r="AM1092" s="21"/>
      <c r="AN1092" s="83"/>
      <c r="AO1092" s="83"/>
      <c r="AP1092" s="21"/>
      <c r="AQ1092" s="83"/>
      <c r="AR1092" s="83"/>
      <c r="AS1092" s="21"/>
      <c r="AT1092" s="3"/>
      <c r="AU1092" s="3"/>
      <c r="AV1092" s="31"/>
      <c r="AW1092" s="3"/>
      <c r="AX1092" s="129"/>
      <c r="AY1092" s="90"/>
      <c r="AZ1092" s="6"/>
      <c r="BA1092" s="10"/>
      <c r="BB1092" s="10"/>
      <c r="BC1092" s="6"/>
      <c r="BD1092" s="10"/>
      <c r="BE1092" s="10"/>
      <c r="BF1092" s="122"/>
      <c r="BG1092" s="10"/>
      <c r="BH1092" s="32"/>
      <c r="BI1092" s="129"/>
      <c r="BJ1092" s="10"/>
      <c r="BK1092" s="32"/>
      <c r="BL1092" s="129"/>
      <c r="BM1092" s="10"/>
      <c r="BN1092" s="32"/>
      <c r="BO1092" s="122"/>
      <c r="BP1092" s="133"/>
      <c r="BQ1092" s="12"/>
      <c r="BR1092" s="3"/>
      <c r="BS1092" s="3"/>
      <c r="BU1092" s="122"/>
      <c r="BV1092" s="3"/>
      <c r="BW1092" s="31"/>
      <c r="BX1092" s="122"/>
      <c r="BY1092" s="3"/>
      <c r="CA1092" s="122"/>
      <c r="CB1092" s="3"/>
      <c r="CD1092" s="122"/>
      <c r="CF1092" s="32"/>
      <c r="CH1092" s="255"/>
      <c r="CI1092" s="32"/>
      <c r="CK1092" s="434"/>
      <c r="CM1092" s="122"/>
      <c r="CN1092" s="255"/>
      <c r="CO1092" s="255"/>
      <c r="CP1092" s="255"/>
      <c r="CQ1092" s="739"/>
      <c r="CR1092" s="255"/>
      <c r="CS1092" s="434"/>
      <c r="CT1092" s="255"/>
      <c r="CU1092" s="255"/>
      <c r="CV1092" s="255"/>
      <c r="CW1092" s="10"/>
      <c r="CX1092" s="255"/>
      <c r="CY1092" s="255"/>
      <c r="CZ1092" s="255"/>
      <c r="DA1092" s="255"/>
      <c r="DB1092" s="255"/>
      <c r="DC1092" s="255"/>
      <c r="DD1092" s="255"/>
      <c r="DE1092" s="255"/>
      <c r="DF1092" s="255"/>
      <c r="DG1092" s="255"/>
      <c r="DH1092" s="255"/>
      <c r="DI1092" s="255"/>
      <c r="DJ1092" s="255"/>
      <c r="DK1092" s="255"/>
      <c r="DL1092" s="255"/>
      <c r="DM1092" s="255"/>
      <c r="DN1092" s="255"/>
      <c r="DO1092" s="255"/>
      <c r="DP1092" s="255"/>
      <c r="DQ1092" s="255"/>
      <c r="DR1092" s="255"/>
      <c r="DS1092" s="255"/>
      <c r="DT1092" s="255"/>
      <c r="DU1092" s="255"/>
      <c r="DV1092" s="255"/>
      <c r="DW1092" s="255"/>
      <c r="DX1092" s="255"/>
      <c r="DY1092" s="255"/>
      <c r="DZ1092" s="255"/>
      <c r="EA1092" s="255"/>
      <c r="EB1092" s="255"/>
      <c r="EC1092" s="255"/>
      <c r="ED1092" s="255"/>
      <c r="EE1092" s="255"/>
      <c r="EF1092" s="255"/>
      <c r="EG1092" s="255"/>
      <c r="EH1092" s="255"/>
      <c r="EI1092" s="255"/>
      <c r="EJ1092" s="255"/>
      <c r="EK1092" s="255"/>
      <c r="EL1092" s="255"/>
      <c r="EM1092" s="255"/>
      <c r="EN1092" s="255"/>
      <c r="EO1092" s="255"/>
      <c r="EP1092" s="255"/>
      <c r="EQ1092" s="255"/>
      <c r="ER1092" s="255"/>
      <c r="ES1092" s="255"/>
      <c r="ET1092" s="255"/>
      <c r="EU1092" s="255"/>
      <c r="EV1092" s="255"/>
      <c r="EW1092" s="255"/>
      <c r="EX1092" s="255"/>
      <c r="EY1092" s="255"/>
      <c r="EZ1092" s="255"/>
      <c r="FA1092" s="255"/>
      <c r="FB1092" s="255"/>
      <c r="FC1092" s="255"/>
      <c r="FD1092" s="255"/>
      <c r="FE1092" s="255"/>
      <c r="FF1092" s="255"/>
      <c r="FG1092" s="255"/>
      <c r="FH1092" s="241"/>
      <c r="FI1092" s="436"/>
      <c r="FJ1092" s="668"/>
      <c r="FK1092" s="668"/>
      <c r="FL1092" s="668"/>
      <c r="FM1092" s="668"/>
      <c r="FN1092" s="668"/>
      <c r="FO1092" s="668"/>
      <c r="FP1092" s="668"/>
      <c r="FQ1092" s="668"/>
      <c r="FR1092" s="668"/>
      <c r="FS1092" s="433"/>
      <c r="FT1092" s="433"/>
      <c r="FU1092" s="433"/>
      <c r="FV1092" s="433"/>
      <c r="FW1092" s="433"/>
      <c r="FX1092" s="433"/>
      <c r="FY1092" s="433"/>
      <c r="FZ1092" s="433"/>
      <c r="GA1092" s="433"/>
      <c r="GB1092" s="433"/>
      <c r="GC1092" s="71"/>
      <c r="GD1092" s="71"/>
      <c r="GE1092" s="71"/>
      <c r="GF1092" s="71"/>
      <c r="GG1092" s="255"/>
      <c r="GH1092" s="65"/>
      <c r="GI1092" s="65"/>
      <c r="GJ1092" s="65"/>
      <c r="GK1092" s="65"/>
      <c r="GL1092" s="65"/>
      <c r="GM1092" s="65"/>
      <c r="GN1092" s="65"/>
      <c r="GO1092" s="65"/>
      <c r="GP1092" s="65"/>
      <c r="GQ1092" s="65"/>
      <c r="GR1092" s="65"/>
      <c r="GS1092" s="65"/>
      <c r="GT1092" s="65"/>
      <c r="GU1092" s="65"/>
      <c r="GV1092" s="65"/>
      <c r="GW1092" s="65"/>
      <c r="GX1092" s="65"/>
      <c r="GY1092" s="65"/>
      <c r="GZ1092" s="65"/>
      <c r="HA1092" s="65"/>
      <c r="HB1092" s="65"/>
      <c r="HC1092" s="65"/>
      <c r="HD1092" s="65"/>
      <c r="HE1092" s="65"/>
      <c r="HF1092" s="65"/>
      <c r="HG1092" s="65"/>
      <c r="HH1092" s="65"/>
      <c r="HI1092" s="436"/>
      <c r="HJ1092" s="65"/>
      <c r="HK1092" s="436"/>
      <c r="HL1092" s="37"/>
      <c r="HM1092" s="65"/>
      <c r="HN1092" s="436"/>
      <c r="HO1092" s="120"/>
      <c r="HP1092" s="3"/>
      <c r="HQ1092" s="436"/>
      <c r="HR1092" s="8"/>
      <c r="HS1092" s="31"/>
      <c r="HT1092" s="3"/>
      <c r="HU1092" s="3"/>
      <c r="HV1092" s="3"/>
      <c r="HX1092" s="432"/>
      <c r="HY1092" s="27"/>
      <c r="HZ1092" s="27"/>
      <c r="IA1092" s="27"/>
      <c r="IB1092" s="27"/>
      <c r="IC1092" s="27"/>
      <c r="ID1092" s="27"/>
      <c r="IE1092" s="27"/>
      <c r="IF1092" s="27"/>
      <c r="IG1092" s="432"/>
      <c r="IH1092" s="432"/>
      <c r="II1092" s="432"/>
      <c r="IJ1092" s="432"/>
      <c r="IK1092" s="432"/>
      <c r="IL1092" s="432"/>
      <c r="IM1092" s="432"/>
      <c r="IN1092" s="432"/>
      <c r="IO1092" s="432"/>
      <c r="IP1092" s="432"/>
      <c r="IQ1092" s="432"/>
      <c r="IR1092" s="432"/>
      <c r="IS1092" s="432"/>
      <c r="IT1092" s="432"/>
      <c r="IU1092" s="432"/>
      <c r="IV1092" s="432"/>
      <c r="IW1092" s="432"/>
      <c r="IX1092" s="432"/>
      <c r="IY1092" s="432"/>
      <c r="IZ1092" s="432"/>
      <c r="JA1092" s="432"/>
      <c r="JB1092" s="432"/>
      <c r="JC1092" s="432"/>
      <c r="JD1092" s="432"/>
      <c r="JE1092" s="432"/>
      <c r="JF1092" s="432"/>
      <c r="JG1092" s="432"/>
      <c r="JH1092" s="432"/>
      <c r="JI1092" s="432"/>
      <c r="JJ1092" s="432"/>
      <c r="JK1092" s="432"/>
      <c r="JL1092" s="432"/>
      <c r="JM1092" s="432"/>
      <c r="JN1092" s="432"/>
      <c r="JO1092" s="432"/>
      <c r="JP1092" s="432"/>
      <c r="JQ1092" s="432"/>
      <c r="JR1092" s="432"/>
      <c r="JS1092" s="432"/>
      <c r="JT1092" s="432"/>
      <c r="JU1092" s="432"/>
    </row>
    <row r="1093" spans="1:281" s="40" customFormat="1" ht="15" hidden="1" customHeight="1" x14ac:dyDescent="0.25">
      <c r="A1093" s="432"/>
      <c r="B1093" s="31"/>
      <c r="C1093" s="31"/>
      <c r="D1093" s="3"/>
      <c r="E1093" s="31"/>
      <c r="F1093" s="3"/>
      <c r="G1093" s="122"/>
      <c r="I1093" s="31"/>
      <c r="K1093" s="9"/>
      <c r="M1093" s="3"/>
      <c r="N1093" s="41"/>
      <c r="P1093" s="31"/>
      <c r="Q1093" s="27"/>
      <c r="R1093" s="31"/>
      <c r="T1093" s="21"/>
      <c r="U1093" s="21"/>
      <c r="V1093" s="83"/>
      <c r="W1093" s="83"/>
      <c r="X1093" s="21"/>
      <c r="Y1093" s="83"/>
      <c r="Z1093" s="83"/>
      <c r="AA1093" s="21"/>
      <c r="AB1093" s="83"/>
      <c r="AC1093" s="83"/>
      <c r="AD1093" s="21"/>
      <c r="AE1093" s="83"/>
      <c r="AF1093" s="83"/>
      <c r="AG1093" s="21"/>
      <c r="AH1093" s="83"/>
      <c r="AI1093" s="83"/>
      <c r="AJ1093" s="21"/>
      <c r="AK1093" s="83"/>
      <c r="AL1093" s="83"/>
      <c r="AM1093" s="21"/>
      <c r="AN1093" s="83"/>
      <c r="AO1093" s="83"/>
      <c r="AP1093" s="21"/>
      <c r="AQ1093" s="83"/>
      <c r="AR1093" s="83"/>
      <c r="AS1093" s="21"/>
      <c r="AT1093" s="3"/>
      <c r="AU1093" s="3"/>
      <c r="AV1093" s="31"/>
      <c r="AW1093" s="3"/>
      <c r="AX1093" s="129"/>
      <c r="AY1093" s="90"/>
      <c r="AZ1093" s="6"/>
      <c r="BA1093" s="10"/>
      <c r="BB1093" s="10"/>
      <c r="BC1093" s="6"/>
      <c r="BD1093" s="10"/>
      <c r="BE1093" s="10"/>
      <c r="BF1093" s="122"/>
      <c r="BG1093" s="10"/>
      <c r="BH1093" s="32"/>
      <c r="BI1093" s="129"/>
      <c r="BJ1093" s="10"/>
      <c r="BK1093" s="32"/>
      <c r="BL1093" s="129"/>
      <c r="BM1093" s="10"/>
      <c r="BN1093" s="32"/>
      <c r="BO1093" s="122"/>
      <c r="BP1093" s="133"/>
      <c r="BQ1093" s="12"/>
      <c r="BR1093" s="3"/>
      <c r="BS1093" s="3"/>
      <c r="BU1093" s="122"/>
      <c r="BV1093" s="3"/>
      <c r="BW1093" s="31"/>
      <c r="BX1093" s="122"/>
      <c r="BY1093" s="3"/>
      <c r="CA1093" s="122"/>
      <c r="CB1093" s="3"/>
      <c r="CD1093" s="122"/>
      <c r="CF1093" s="32"/>
      <c r="CH1093" s="255"/>
      <c r="CI1093" s="32"/>
      <c r="CK1093" s="434"/>
      <c r="CM1093" s="122"/>
      <c r="CN1093" s="255"/>
      <c r="CO1093" s="255"/>
      <c r="CP1093" s="255"/>
      <c r="CQ1093" s="739"/>
      <c r="CR1093" s="255"/>
      <c r="CS1093" s="434"/>
      <c r="CT1093" s="255"/>
      <c r="CU1093" s="255"/>
      <c r="CV1093" s="255"/>
      <c r="CW1093" s="10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  <c r="DW1093" s="255"/>
      <c r="DX1093" s="255"/>
      <c r="DY1093" s="255"/>
      <c r="DZ1093" s="255"/>
      <c r="EA1093" s="255"/>
      <c r="EB1093" s="255"/>
      <c r="EC1093" s="255"/>
      <c r="ED1093" s="255"/>
      <c r="EE1093" s="255"/>
      <c r="EF1093" s="255"/>
      <c r="EG1093" s="255"/>
      <c r="EH1093" s="255"/>
      <c r="EI1093" s="255"/>
      <c r="EJ1093" s="255"/>
      <c r="EK1093" s="255"/>
      <c r="EL1093" s="255"/>
      <c r="EM1093" s="255"/>
      <c r="EN1093" s="255"/>
      <c r="EO1093" s="255"/>
      <c r="EP1093" s="255"/>
      <c r="EQ1093" s="255"/>
      <c r="ER1093" s="255"/>
      <c r="ES1093" s="255"/>
      <c r="ET1093" s="255"/>
      <c r="EU1093" s="255"/>
      <c r="EV1093" s="255"/>
      <c r="EW1093" s="255"/>
      <c r="EX1093" s="255"/>
      <c r="EY1093" s="255"/>
      <c r="EZ1093" s="255"/>
      <c r="FA1093" s="255"/>
      <c r="FB1093" s="255"/>
      <c r="FC1093" s="255"/>
      <c r="FD1093" s="255"/>
      <c r="FE1093" s="255"/>
      <c r="FF1093" s="255"/>
      <c r="FG1093" s="255"/>
      <c r="FH1093" s="241"/>
      <c r="FI1093" s="436"/>
      <c r="FJ1093" s="668"/>
      <c r="FK1093" s="668"/>
      <c r="FL1093" s="668"/>
      <c r="FM1093" s="668"/>
      <c r="FN1093" s="668"/>
      <c r="FO1093" s="668"/>
      <c r="FP1093" s="668"/>
      <c r="FQ1093" s="668"/>
      <c r="FR1093" s="668"/>
      <c r="FS1093" s="433"/>
      <c r="FT1093" s="433"/>
      <c r="FU1093" s="433"/>
      <c r="FV1093" s="433"/>
      <c r="FW1093" s="433"/>
      <c r="FX1093" s="433"/>
      <c r="FY1093" s="433"/>
      <c r="FZ1093" s="433"/>
      <c r="GA1093" s="433"/>
      <c r="GB1093" s="433"/>
      <c r="GC1093" s="71"/>
      <c r="GD1093" s="71"/>
      <c r="GE1093" s="71"/>
      <c r="GF1093" s="71"/>
      <c r="GG1093" s="255"/>
      <c r="GH1093" s="65"/>
      <c r="GI1093" s="65"/>
      <c r="GJ1093" s="65"/>
      <c r="GK1093" s="65"/>
      <c r="GL1093" s="65"/>
      <c r="GM1093" s="65"/>
      <c r="GN1093" s="65"/>
      <c r="GO1093" s="65"/>
      <c r="GP1093" s="65"/>
      <c r="GQ1093" s="65"/>
      <c r="GR1093" s="65"/>
      <c r="GS1093" s="65"/>
      <c r="GT1093" s="65"/>
      <c r="GU1093" s="65"/>
      <c r="GV1093" s="65"/>
      <c r="GW1093" s="65"/>
      <c r="GX1093" s="65"/>
      <c r="GY1093" s="65"/>
      <c r="GZ1093" s="65"/>
      <c r="HA1093" s="65"/>
      <c r="HB1093" s="65"/>
      <c r="HC1093" s="65"/>
      <c r="HD1093" s="65"/>
      <c r="HE1093" s="65"/>
      <c r="HF1093" s="65"/>
      <c r="HG1093" s="65"/>
      <c r="HH1093" s="65"/>
      <c r="HI1093" s="436"/>
      <c r="HJ1093" s="65"/>
      <c r="HK1093" s="436"/>
      <c r="HL1093" s="37"/>
      <c r="HM1093" s="65"/>
      <c r="HN1093" s="436"/>
      <c r="HO1093" s="120"/>
      <c r="HP1093" s="3"/>
      <c r="HQ1093" s="436"/>
      <c r="HR1093" s="8"/>
      <c r="HS1093" s="31"/>
      <c r="HT1093" s="3"/>
      <c r="HU1093" s="3"/>
      <c r="HV1093" s="3"/>
      <c r="HX1093" s="432"/>
      <c r="HY1093" s="27"/>
      <c r="HZ1093" s="27"/>
      <c r="IA1093" s="27"/>
      <c r="IB1093" s="27"/>
      <c r="IC1093" s="27"/>
      <c r="ID1093" s="27"/>
      <c r="IE1093" s="27"/>
      <c r="IF1093" s="27"/>
      <c r="IG1093" s="432"/>
      <c r="IH1093" s="432"/>
      <c r="II1093" s="432"/>
      <c r="IJ1093" s="432"/>
      <c r="IK1093" s="432"/>
      <c r="IL1093" s="432"/>
      <c r="IM1093" s="432"/>
      <c r="IN1093" s="432"/>
      <c r="IO1093" s="432"/>
      <c r="IP1093" s="432"/>
      <c r="IQ1093" s="432"/>
      <c r="IR1093" s="432"/>
      <c r="IS1093" s="432"/>
      <c r="IT1093" s="432"/>
      <c r="IU1093" s="432"/>
      <c r="IV1093" s="432"/>
      <c r="IW1093" s="432"/>
      <c r="IX1093" s="432"/>
      <c r="IY1093" s="432"/>
      <c r="IZ1093" s="432"/>
      <c r="JA1093" s="432"/>
      <c r="JB1093" s="432"/>
      <c r="JC1093" s="432"/>
      <c r="JD1093" s="432"/>
      <c r="JE1093" s="432"/>
      <c r="JF1093" s="432"/>
      <c r="JG1093" s="432"/>
      <c r="JH1093" s="432"/>
      <c r="JI1093" s="432"/>
      <c r="JJ1093" s="432"/>
      <c r="JK1093" s="432"/>
      <c r="JL1093" s="432"/>
      <c r="JM1093" s="432"/>
      <c r="JN1093" s="432"/>
      <c r="JO1093" s="432"/>
      <c r="JP1093" s="432"/>
      <c r="JQ1093" s="432"/>
      <c r="JR1093" s="432"/>
      <c r="JS1093" s="432"/>
      <c r="JT1093" s="432"/>
      <c r="JU1093" s="432"/>
    </row>
    <row r="1094" spans="1:281" s="40" customFormat="1" ht="15" hidden="1" customHeight="1" x14ac:dyDescent="0.25">
      <c r="A1094" s="432"/>
      <c r="B1094" s="31"/>
      <c r="C1094" s="31"/>
      <c r="D1094" s="3"/>
      <c r="E1094" s="31"/>
      <c r="F1094" s="3"/>
      <c r="G1094" s="122"/>
      <c r="I1094" s="31"/>
      <c r="K1094" s="9"/>
      <c r="M1094" s="3"/>
      <c r="N1094" s="41"/>
      <c r="P1094" s="31"/>
      <c r="Q1094" s="27"/>
      <c r="R1094" s="31"/>
      <c r="T1094" s="21"/>
      <c r="U1094" s="21"/>
      <c r="V1094" s="83"/>
      <c r="W1094" s="83"/>
      <c r="X1094" s="21"/>
      <c r="Y1094" s="83"/>
      <c r="Z1094" s="83"/>
      <c r="AA1094" s="21"/>
      <c r="AB1094" s="83"/>
      <c r="AC1094" s="83"/>
      <c r="AD1094" s="21"/>
      <c r="AE1094" s="83"/>
      <c r="AF1094" s="83"/>
      <c r="AG1094" s="21"/>
      <c r="AH1094" s="83"/>
      <c r="AI1094" s="83"/>
      <c r="AJ1094" s="21"/>
      <c r="AK1094" s="83"/>
      <c r="AL1094" s="83"/>
      <c r="AM1094" s="21"/>
      <c r="AN1094" s="83"/>
      <c r="AO1094" s="83"/>
      <c r="AP1094" s="21"/>
      <c r="AQ1094" s="83"/>
      <c r="AR1094" s="83"/>
      <c r="AS1094" s="21"/>
      <c r="AT1094" s="3"/>
      <c r="AU1094" s="3"/>
      <c r="AV1094" s="31"/>
      <c r="AW1094" s="3"/>
      <c r="AX1094" s="129"/>
      <c r="AY1094" s="90"/>
      <c r="AZ1094" s="6"/>
      <c r="BA1094" s="10"/>
      <c r="BB1094" s="10"/>
      <c r="BC1094" s="6"/>
      <c r="BD1094" s="10"/>
      <c r="BE1094" s="10"/>
      <c r="BF1094" s="122"/>
      <c r="BG1094" s="10"/>
      <c r="BH1094" s="32"/>
      <c r="BI1094" s="129"/>
      <c r="BJ1094" s="10"/>
      <c r="BK1094" s="32"/>
      <c r="BL1094" s="129"/>
      <c r="BM1094" s="10"/>
      <c r="BN1094" s="32"/>
      <c r="BO1094" s="122"/>
      <c r="BP1094" s="133"/>
      <c r="BQ1094" s="12"/>
      <c r="BR1094" s="3"/>
      <c r="BS1094" s="3"/>
      <c r="BU1094" s="122"/>
      <c r="BV1094" s="3"/>
      <c r="BW1094" s="31"/>
      <c r="BX1094" s="122"/>
      <c r="BY1094" s="3"/>
      <c r="CA1094" s="122"/>
      <c r="CB1094" s="3"/>
      <c r="CD1094" s="122"/>
      <c r="CF1094" s="32"/>
      <c r="CH1094" s="255"/>
      <c r="CI1094" s="32"/>
      <c r="CK1094" s="434"/>
      <c r="CM1094" s="122"/>
      <c r="CN1094" s="255"/>
      <c r="CO1094" s="255"/>
      <c r="CP1094" s="255"/>
      <c r="CQ1094" s="739"/>
      <c r="CR1094" s="255"/>
      <c r="CS1094" s="434"/>
      <c r="CT1094" s="255"/>
      <c r="CU1094" s="255"/>
      <c r="CV1094" s="255"/>
      <c r="CW1094" s="10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  <c r="DW1094" s="255"/>
      <c r="DX1094" s="255"/>
      <c r="DY1094" s="255"/>
      <c r="DZ1094" s="255"/>
      <c r="EA1094" s="255"/>
      <c r="EB1094" s="255"/>
      <c r="EC1094" s="255"/>
      <c r="ED1094" s="255"/>
      <c r="EE1094" s="255"/>
      <c r="EF1094" s="255"/>
      <c r="EG1094" s="255"/>
      <c r="EH1094" s="255"/>
      <c r="EI1094" s="255"/>
      <c r="EJ1094" s="255"/>
      <c r="EK1094" s="255"/>
      <c r="EL1094" s="255"/>
      <c r="EM1094" s="255"/>
      <c r="EN1094" s="255"/>
      <c r="EO1094" s="255"/>
      <c r="EP1094" s="255"/>
      <c r="EQ1094" s="255"/>
      <c r="ER1094" s="255"/>
      <c r="ES1094" s="255"/>
      <c r="ET1094" s="255"/>
      <c r="EU1094" s="255"/>
      <c r="EV1094" s="255"/>
      <c r="EW1094" s="255"/>
      <c r="EX1094" s="255"/>
      <c r="EY1094" s="255"/>
      <c r="EZ1094" s="255"/>
      <c r="FA1094" s="255"/>
      <c r="FB1094" s="255"/>
      <c r="FC1094" s="255"/>
      <c r="FD1094" s="255"/>
      <c r="FE1094" s="255"/>
      <c r="FF1094" s="255"/>
      <c r="FG1094" s="255"/>
      <c r="FH1094" s="241"/>
      <c r="FI1094" s="436"/>
      <c r="FJ1094" s="668"/>
      <c r="FK1094" s="668"/>
      <c r="FL1094" s="668"/>
      <c r="FM1094" s="668"/>
      <c r="FN1094" s="668"/>
      <c r="FO1094" s="668"/>
      <c r="FP1094" s="668"/>
      <c r="FQ1094" s="668"/>
      <c r="FR1094" s="668"/>
      <c r="FS1094" s="433"/>
      <c r="FT1094" s="433"/>
      <c r="FU1094" s="433"/>
      <c r="FV1094" s="433"/>
      <c r="FW1094" s="433"/>
      <c r="FX1094" s="433"/>
      <c r="FY1094" s="433"/>
      <c r="FZ1094" s="433"/>
      <c r="GA1094" s="433"/>
      <c r="GB1094" s="433"/>
      <c r="GC1094" s="433"/>
      <c r="GD1094" s="433"/>
      <c r="GE1094" s="433"/>
      <c r="GF1094" s="71"/>
      <c r="GG1094" s="255"/>
      <c r="GH1094" s="65"/>
      <c r="GI1094" s="65"/>
      <c r="GJ1094" s="65"/>
      <c r="GK1094" s="65"/>
      <c r="GL1094" s="65"/>
      <c r="GM1094" s="65"/>
      <c r="GN1094" s="65"/>
      <c r="GO1094" s="65"/>
      <c r="GP1094" s="65"/>
      <c r="GQ1094" s="65"/>
      <c r="GR1094" s="65"/>
      <c r="GS1094" s="65"/>
      <c r="GT1094" s="65"/>
      <c r="GU1094" s="65"/>
      <c r="GV1094" s="65"/>
      <c r="GW1094" s="65"/>
      <c r="GX1094" s="65"/>
      <c r="GY1094" s="65"/>
      <c r="GZ1094" s="65"/>
      <c r="HA1094" s="65"/>
      <c r="HB1094" s="65"/>
      <c r="HC1094" s="65"/>
      <c r="HD1094" s="65"/>
      <c r="HE1094" s="65"/>
      <c r="HF1094" s="65"/>
      <c r="HG1094" s="65"/>
      <c r="HH1094" s="65"/>
      <c r="HI1094" s="436"/>
      <c r="HJ1094" s="65"/>
      <c r="HK1094" s="436"/>
      <c r="HL1094" s="37"/>
      <c r="HM1094" s="65"/>
      <c r="HN1094" s="436"/>
      <c r="HO1094" s="120"/>
      <c r="HP1094" s="3"/>
      <c r="HQ1094" s="436"/>
      <c r="HR1094" s="8"/>
      <c r="HS1094" s="31"/>
      <c r="HT1094" s="3"/>
      <c r="HU1094" s="3"/>
      <c r="HV1094" s="3"/>
      <c r="HX1094" s="432"/>
      <c r="HY1094" s="27"/>
      <c r="HZ1094" s="27"/>
      <c r="IA1094" s="27"/>
      <c r="IB1094" s="27"/>
      <c r="IC1094" s="27"/>
      <c r="ID1094" s="27"/>
      <c r="IE1094" s="27"/>
      <c r="IF1094" s="27"/>
      <c r="IG1094" s="432"/>
      <c r="IH1094" s="432"/>
      <c r="II1094" s="432"/>
      <c r="IJ1094" s="432"/>
      <c r="IK1094" s="432"/>
      <c r="IL1094" s="432"/>
      <c r="IM1094" s="432"/>
      <c r="IN1094" s="432"/>
      <c r="IO1094" s="432"/>
      <c r="IP1094" s="432"/>
      <c r="IQ1094" s="432"/>
      <c r="IR1094" s="432"/>
      <c r="IS1094" s="432"/>
      <c r="IT1094" s="432"/>
      <c r="IU1094" s="432"/>
      <c r="IV1094" s="432"/>
      <c r="IW1094" s="432"/>
      <c r="IX1094" s="432"/>
      <c r="IY1094" s="432"/>
      <c r="IZ1094" s="432"/>
      <c r="JA1094" s="432"/>
      <c r="JB1094" s="432"/>
      <c r="JC1094" s="432"/>
      <c r="JD1094" s="432"/>
      <c r="JE1094" s="432"/>
      <c r="JF1094" s="432"/>
      <c r="JG1094" s="432"/>
      <c r="JH1094" s="432"/>
      <c r="JI1094" s="432"/>
      <c r="JJ1094" s="432"/>
      <c r="JK1094" s="432"/>
      <c r="JL1094" s="432"/>
      <c r="JM1094" s="432"/>
      <c r="JN1094" s="432"/>
      <c r="JO1094" s="432"/>
      <c r="JP1094" s="432"/>
      <c r="JQ1094" s="432"/>
      <c r="JR1094" s="432"/>
      <c r="JS1094" s="432"/>
      <c r="JT1094" s="432"/>
      <c r="JU1094" s="432"/>
    </row>
    <row r="1095" spans="1:281" s="40" customFormat="1" ht="15" hidden="1" customHeight="1" x14ac:dyDescent="0.25">
      <c r="A1095" s="432"/>
      <c r="B1095" s="31"/>
      <c r="C1095" s="31"/>
      <c r="D1095" s="3"/>
      <c r="E1095" s="31"/>
      <c r="F1095" s="3"/>
      <c r="G1095" s="122"/>
      <c r="I1095" s="31"/>
      <c r="K1095" s="9"/>
      <c r="M1095" s="3"/>
      <c r="N1095" s="41"/>
      <c r="P1095" s="31"/>
      <c r="Q1095" s="27"/>
      <c r="R1095" s="31"/>
      <c r="T1095" s="21"/>
      <c r="U1095" s="21"/>
      <c r="V1095" s="83"/>
      <c r="W1095" s="83"/>
      <c r="X1095" s="21"/>
      <c r="Y1095" s="83"/>
      <c r="Z1095" s="83"/>
      <c r="AA1095" s="21"/>
      <c r="AB1095" s="83"/>
      <c r="AC1095" s="83"/>
      <c r="AD1095" s="21"/>
      <c r="AE1095" s="83"/>
      <c r="AF1095" s="83"/>
      <c r="AG1095" s="21"/>
      <c r="AH1095" s="83"/>
      <c r="AI1095" s="83"/>
      <c r="AJ1095" s="21"/>
      <c r="AK1095" s="83"/>
      <c r="AL1095" s="83"/>
      <c r="AM1095" s="21"/>
      <c r="AN1095" s="83"/>
      <c r="AO1095" s="83"/>
      <c r="AP1095" s="21"/>
      <c r="AQ1095" s="83"/>
      <c r="AR1095" s="83"/>
      <c r="AS1095" s="21"/>
      <c r="AT1095" s="3"/>
      <c r="AU1095" s="3"/>
      <c r="AV1095" s="31"/>
      <c r="AW1095" s="3"/>
      <c r="AX1095" s="129"/>
      <c r="AY1095" s="90"/>
      <c r="AZ1095" s="6"/>
      <c r="BA1095" s="10"/>
      <c r="BB1095" s="10"/>
      <c r="BC1095" s="6"/>
      <c r="BD1095" s="10"/>
      <c r="BE1095" s="10"/>
      <c r="BF1095" s="122"/>
      <c r="BG1095" s="10"/>
      <c r="BH1095" s="32"/>
      <c r="BI1095" s="129"/>
      <c r="BJ1095" s="10"/>
      <c r="BK1095" s="32"/>
      <c r="BL1095" s="129"/>
      <c r="BM1095" s="10"/>
      <c r="BN1095" s="32"/>
      <c r="BO1095" s="122"/>
      <c r="BP1095" s="133"/>
      <c r="BQ1095" s="12"/>
      <c r="BR1095" s="3"/>
      <c r="BS1095" s="3"/>
      <c r="BU1095" s="122"/>
      <c r="BV1095" s="3"/>
      <c r="BW1095" s="31"/>
      <c r="BX1095" s="122"/>
      <c r="BY1095" s="3"/>
      <c r="CA1095" s="122"/>
      <c r="CB1095" s="3"/>
      <c r="CD1095" s="122"/>
      <c r="CF1095" s="32"/>
      <c r="CH1095" s="255"/>
      <c r="CI1095" s="32"/>
      <c r="CK1095" s="434"/>
      <c r="CM1095" s="122"/>
      <c r="CN1095" s="255"/>
      <c r="CO1095" s="255"/>
      <c r="CP1095" s="255"/>
      <c r="CQ1095" s="739"/>
      <c r="CR1095" s="255"/>
      <c r="CS1095" s="434"/>
      <c r="CT1095" s="255"/>
      <c r="CU1095" s="255"/>
      <c r="CV1095" s="255"/>
      <c r="CW1095" s="10"/>
      <c r="CX1095" s="255"/>
      <c r="CY1095" s="255"/>
      <c r="CZ1095" s="255"/>
      <c r="DA1095" s="255"/>
      <c r="DB1095" s="255"/>
      <c r="DC1095" s="255"/>
      <c r="DD1095" s="255"/>
      <c r="DE1095" s="255"/>
      <c r="DF1095" s="255"/>
      <c r="DG1095" s="255"/>
      <c r="DH1095" s="255"/>
      <c r="DI1095" s="255"/>
      <c r="DJ1095" s="255"/>
      <c r="DK1095" s="255"/>
      <c r="DL1095" s="255"/>
      <c r="DM1095" s="255"/>
      <c r="DN1095" s="255"/>
      <c r="DO1095" s="255"/>
      <c r="DP1095" s="255"/>
      <c r="DQ1095" s="255"/>
      <c r="DR1095" s="255"/>
      <c r="DS1095" s="255"/>
      <c r="DT1095" s="255"/>
      <c r="DU1095" s="255"/>
      <c r="DV1095" s="255"/>
      <c r="DW1095" s="255"/>
      <c r="DX1095" s="255"/>
      <c r="DY1095" s="255"/>
      <c r="DZ1095" s="255"/>
      <c r="EA1095" s="255"/>
      <c r="EB1095" s="255"/>
      <c r="EC1095" s="255"/>
      <c r="ED1095" s="255"/>
      <c r="EE1095" s="255"/>
      <c r="EF1095" s="255"/>
      <c r="EG1095" s="255"/>
      <c r="EH1095" s="255"/>
      <c r="EI1095" s="255"/>
      <c r="EJ1095" s="255"/>
      <c r="EK1095" s="255"/>
      <c r="EL1095" s="255"/>
      <c r="EM1095" s="255"/>
      <c r="EN1095" s="255"/>
      <c r="EO1095" s="255"/>
      <c r="EP1095" s="255"/>
      <c r="EQ1095" s="255"/>
      <c r="ER1095" s="255"/>
      <c r="ES1095" s="255"/>
      <c r="ET1095" s="255"/>
      <c r="EU1095" s="255"/>
      <c r="EV1095" s="255"/>
      <c r="EW1095" s="255"/>
      <c r="EX1095" s="255"/>
      <c r="EY1095" s="255"/>
      <c r="EZ1095" s="255"/>
      <c r="FA1095" s="255"/>
      <c r="FB1095" s="255"/>
      <c r="FC1095" s="255"/>
      <c r="FD1095" s="255"/>
      <c r="FE1095" s="255"/>
      <c r="FF1095" s="255"/>
      <c r="FG1095" s="255"/>
      <c r="FH1095" s="241"/>
      <c r="FI1095" s="436"/>
      <c r="FJ1095" s="668"/>
      <c r="FK1095" s="668"/>
      <c r="FL1095" s="668"/>
      <c r="FM1095" s="668"/>
      <c r="FN1095" s="668"/>
      <c r="FO1095" s="668"/>
      <c r="FP1095" s="668"/>
      <c r="FQ1095" s="668"/>
      <c r="FR1095" s="668"/>
      <c r="FS1095" s="433"/>
      <c r="FT1095" s="433"/>
      <c r="FU1095" s="433"/>
      <c r="FV1095" s="433"/>
      <c r="FW1095" s="433"/>
      <c r="FX1095" s="433"/>
      <c r="FY1095" s="433"/>
      <c r="FZ1095" s="433"/>
      <c r="GA1095" s="433"/>
      <c r="GB1095" s="433"/>
      <c r="GC1095" s="433"/>
      <c r="GD1095" s="433"/>
      <c r="GE1095" s="433"/>
      <c r="GF1095" s="71"/>
      <c r="GG1095" s="255"/>
      <c r="GH1095" s="65"/>
      <c r="GI1095" s="65"/>
      <c r="GJ1095" s="65"/>
      <c r="GK1095" s="65"/>
      <c r="GL1095" s="65"/>
      <c r="GM1095" s="65"/>
      <c r="GN1095" s="65"/>
      <c r="GO1095" s="65"/>
      <c r="GP1095" s="65"/>
      <c r="GQ1095" s="65"/>
      <c r="GR1095" s="65"/>
      <c r="GS1095" s="65"/>
      <c r="GT1095" s="65"/>
      <c r="GU1095" s="65"/>
      <c r="GV1095" s="65"/>
      <c r="GW1095" s="65"/>
      <c r="GX1095" s="65"/>
      <c r="GY1095" s="65"/>
      <c r="GZ1095" s="65"/>
      <c r="HA1095" s="65"/>
      <c r="HB1095" s="65"/>
      <c r="HC1095" s="65"/>
      <c r="HD1095" s="65"/>
      <c r="HE1095" s="65"/>
      <c r="HF1095" s="65"/>
      <c r="HG1095" s="65"/>
      <c r="HH1095" s="65"/>
      <c r="HI1095" s="436"/>
      <c r="HJ1095" s="65"/>
      <c r="HK1095" s="436"/>
      <c r="HL1095" s="37"/>
      <c r="HM1095" s="65"/>
      <c r="HN1095" s="436"/>
      <c r="HO1095" s="120"/>
      <c r="HP1095" s="3"/>
      <c r="HQ1095" s="436"/>
      <c r="HR1095" s="8"/>
      <c r="HS1095" s="31"/>
      <c r="HT1095" s="3"/>
      <c r="HU1095" s="3"/>
      <c r="HV1095" s="3"/>
      <c r="HX1095" s="432"/>
      <c r="HY1095" s="27"/>
      <c r="HZ1095" s="27"/>
      <c r="IA1095" s="27"/>
      <c r="IB1095" s="27"/>
      <c r="IC1095" s="27"/>
      <c r="ID1095" s="27"/>
      <c r="IE1095" s="27"/>
      <c r="IF1095" s="27"/>
      <c r="IG1095" s="432"/>
      <c r="IH1095" s="432"/>
      <c r="II1095" s="432"/>
      <c r="IJ1095" s="432"/>
      <c r="IK1095" s="432"/>
      <c r="IL1095" s="432"/>
      <c r="IM1095" s="432"/>
      <c r="IN1095" s="432"/>
      <c r="IO1095" s="432"/>
      <c r="IP1095" s="432"/>
      <c r="IQ1095" s="432"/>
      <c r="IR1095" s="432"/>
      <c r="IS1095" s="432"/>
      <c r="IT1095" s="432"/>
      <c r="IU1095" s="432"/>
      <c r="IV1095" s="432"/>
      <c r="IW1095" s="432"/>
      <c r="IX1095" s="432"/>
      <c r="IY1095" s="432"/>
      <c r="IZ1095" s="432"/>
      <c r="JA1095" s="432"/>
      <c r="JB1095" s="432"/>
      <c r="JC1095" s="432"/>
      <c r="JD1095" s="432"/>
      <c r="JE1095" s="432"/>
      <c r="JF1095" s="432"/>
      <c r="JG1095" s="432"/>
      <c r="JH1095" s="432"/>
      <c r="JI1095" s="432"/>
      <c r="JJ1095" s="432"/>
      <c r="JK1095" s="432"/>
      <c r="JL1095" s="432"/>
      <c r="JM1095" s="432"/>
      <c r="JN1095" s="432"/>
      <c r="JO1095" s="432"/>
      <c r="JP1095" s="432"/>
      <c r="JQ1095" s="432"/>
      <c r="JR1095" s="432"/>
      <c r="JS1095" s="432"/>
      <c r="JT1095" s="432"/>
      <c r="JU1095" s="432"/>
    </row>
    <row r="1096" spans="1:281" s="40" customFormat="1" ht="15" hidden="1" customHeight="1" x14ac:dyDescent="0.25">
      <c r="A1096" s="432"/>
      <c r="B1096" s="31"/>
      <c r="C1096" s="31"/>
      <c r="D1096" s="3"/>
      <c r="E1096" s="31"/>
      <c r="F1096" s="3"/>
      <c r="G1096" s="122"/>
      <c r="I1096" s="31"/>
      <c r="K1096" s="9"/>
      <c r="M1096" s="3"/>
      <c r="N1096" s="41"/>
      <c r="P1096" s="31"/>
      <c r="Q1096" s="27"/>
      <c r="R1096" s="31"/>
      <c r="T1096" s="21"/>
      <c r="U1096" s="21"/>
      <c r="V1096" s="83"/>
      <c r="W1096" s="83"/>
      <c r="X1096" s="21"/>
      <c r="Y1096" s="83"/>
      <c r="Z1096" s="83"/>
      <c r="AA1096" s="21"/>
      <c r="AB1096" s="83"/>
      <c r="AC1096" s="83"/>
      <c r="AD1096" s="21"/>
      <c r="AE1096" s="83"/>
      <c r="AF1096" s="83"/>
      <c r="AG1096" s="21"/>
      <c r="AH1096" s="83"/>
      <c r="AI1096" s="83"/>
      <c r="AJ1096" s="21"/>
      <c r="AK1096" s="83"/>
      <c r="AL1096" s="83"/>
      <c r="AM1096" s="21"/>
      <c r="AN1096" s="83"/>
      <c r="AO1096" s="83"/>
      <c r="AP1096" s="21"/>
      <c r="AQ1096" s="83"/>
      <c r="AR1096" s="83"/>
      <c r="AS1096" s="21"/>
      <c r="AT1096" s="3"/>
      <c r="AU1096" s="3"/>
      <c r="AV1096" s="31"/>
      <c r="AW1096" s="3"/>
      <c r="AX1096" s="129"/>
      <c r="AY1096" s="90"/>
      <c r="AZ1096" s="6"/>
      <c r="BA1096" s="10"/>
      <c r="BB1096" s="10"/>
      <c r="BC1096" s="6"/>
      <c r="BD1096" s="10"/>
      <c r="BE1096" s="10"/>
      <c r="BF1096" s="122"/>
      <c r="BG1096" s="10"/>
      <c r="BH1096" s="32"/>
      <c r="BI1096" s="129"/>
      <c r="BJ1096" s="10"/>
      <c r="BK1096" s="32"/>
      <c r="BL1096" s="129"/>
      <c r="BM1096" s="10"/>
      <c r="BN1096" s="32"/>
      <c r="BO1096" s="122"/>
      <c r="BP1096" s="133"/>
      <c r="BQ1096" s="12"/>
      <c r="BR1096" s="3"/>
      <c r="BS1096" s="3"/>
      <c r="BU1096" s="122"/>
      <c r="BV1096" s="3"/>
      <c r="BW1096" s="31"/>
      <c r="BX1096" s="122"/>
      <c r="BY1096" s="3"/>
      <c r="CA1096" s="122"/>
      <c r="CB1096" s="3"/>
      <c r="CD1096" s="122"/>
      <c r="CF1096" s="32"/>
      <c r="CH1096" s="255"/>
      <c r="CI1096" s="32"/>
      <c r="CK1096" s="434"/>
      <c r="CM1096" s="122"/>
      <c r="CN1096" s="255"/>
      <c r="CO1096" s="255"/>
      <c r="CP1096" s="255"/>
      <c r="CQ1096" s="739"/>
      <c r="CR1096" s="255"/>
      <c r="CS1096" s="434"/>
      <c r="CT1096" s="255"/>
      <c r="CU1096" s="255"/>
      <c r="CV1096" s="255"/>
      <c r="CW1096" s="10"/>
      <c r="CX1096" s="255"/>
      <c r="CY1096" s="255"/>
      <c r="CZ1096" s="255"/>
      <c r="DA1096" s="255"/>
      <c r="DB1096" s="255"/>
      <c r="DC1096" s="255"/>
      <c r="DD1096" s="255"/>
      <c r="DE1096" s="255"/>
      <c r="DF1096" s="255"/>
      <c r="DG1096" s="255"/>
      <c r="DH1096" s="255"/>
      <c r="DI1096" s="255"/>
      <c r="DJ1096" s="255"/>
      <c r="DK1096" s="255"/>
      <c r="DL1096" s="255"/>
      <c r="DM1096" s="255"/>
      <c r="DN1096" s="255"/>
      <c r="DO1096" s="255"/>
      <c r="DP1096" s="255"/>
      <c r="DQ1096" s="255"/>
      <c r="DR1096" s="255"/>
      <c r="DS1096" s="255"/>
      <c r="DT1096" s="255"/>
      <c r="DU1096" s="255"/>
      <c r="DV1096" s="255"/>
      <c r="DW1096" s="255"/>
      <c r="DX1096" s="255"/>
      <c r="DY1096" s="255"/>
      <c r="DZ1096" s="255"/>
      <c r="EA1096" s="255"/>
      <c r="EB1096" s="255"/>
      <c r="EC1096" s="255"/>
      <c r="ED1096" s="255"/>
      <c r="EE1096" s="255"/>
      <c r="EF1096" s="255"/>
      <c r="EG1096" s="255"/>
      <c r="EH1096" s="255"/>
      <c r="EI1096" s="255"/>
      <c r="EJ1096" s="255"/>
      <c r="EK1096" s="255"/>
      <c r="EL1096" s="255"/>
      <c r="EM1096" s="255"/>
      <c r="EN1096" s="255"/>
      <c r="EO1096" s="255"/>
      <c r="EP1096" s="255"/>
      <c r="EQ1096" s="255"/>
      <c r="ER1096" s="255"/>
      <c r="ES1096" s="255"/>
      <c r="ET1096" s="255"/>
      <c r="EU1096" s="255"/>
      <c r="EV1096" s="255"/>
      <c r="EW1096" s="255"/>
      <c r="EX1096" s="255"/>
      <c r="EY1096" s="255"/>
      <c r="EZ1096" s="255"/>
      <c r="FA1096" s="255"/>
      <c r="FB1096" s="255"/>
      <c r="FC1096" s="255"/>
      <c r="FD1096" s="255"/>
      <c r="FE1096" s="255"/>
      <c r="FF1096" s="255"/>
      <c r="FG1096" s="255"/>
      <c r="FH1096" s="241"/>
      <c r="FI1096" s="436"/>
      <c r="FJ1096" s="668"/>
      <c r="FK1096" s="668"/>
      <c r="FL1096" s="668"/>
      <c r="FM1096" s="668"/>
      <c r="FN1096" s="668"/>
      <c r="FO1096" s="668"/>
      <c r="FP1096" s="668"/>
      <c r="FQ1096" s="668"/>
      <c r="FR1096" s="668"/>
      <c r="FS1096" s="433"/>
      <c r="FT1096" s="433"/>
      <c r="FU1096" s="433"/>
      <c r="FV1096" s="433"/>
      <c r="FW1096" s="433"/>
      <c r="FX1096" s="433"/>
      <c r="FY1096" s="433"/>
      <c r="FZ1096" s="433"/>
      <c r="GA1096" s="433"/>
      <c r="GB1096" s="433"/>
      <c r="GC1096" s="433"/>
      <c r="GD1096" s="433"/>
      <c r="GE1096" s="433"/>
      <c r="GF1096" s="71"/>
      <c r="GG1096" s="255"/>
      <c r="GH1096" s="65"/>
      <c r="GI1096" s="65"/>
      <c r="GJ1096" s="65"/>
      <c r="GK1096" s="65"/>
      <c r="GL1096" s="65"/>
      <c r="GM1096" s="65"/>
      <c r="GN1096" s="65"/>
      <c r="GO1096" s="65"/>
      <c r="GP1096" s="65"/>
      <c r="GQ1096" s="65"/>
      <c r="GR1096" s="65"/>
      <c r="GS1096" s="65"/>
      <c r="GT1096" s="65"/>
      <c r="GU1096" s="65"/>
      <c r="GV1096" s="65"/>
      <c r="GW1096" s="65"/>
      <c r="GX1096" s="65"/>
      <c r="GY1096" s="65"/>
      <c r="GZ1096" s="65"/>
      <c r="HA1096" s="65"/>
      <c r="HB1096" s="65"/>
      <c r="HC1096" s="65"/>
      <c r="HD1096" s="65"/>
      <c r="HE1096" s="65"/>
      <c r="HF1096" s="65"/>
      <c r="HG1096" s="65"/>
      <c r="HH1096" s="65"/>
      <c r="HI1096" s="436"/>
      <c r="HJ1096" s="65"/>
      <c r="HK1096" s="436"/>
      <c r="HL1096" s="37"/>
      <c r="HM1096" s="65"/>
      <c r="HN1096" s="436"/>
      <c r="HO1096" s="120"/>
      <c r="HP1096" s="3"/>
      <c r="HQ1096" s="436"/>
      <c r="HR1096" s="8"/>
      <c r="HS1096" s="31"/>
      <c r="HT1096" s="3"/>
      <c r="HU1096" s="3"/>
      <c r="HV1096" s="3"/>
      <c r="HX1096" s="432"/>
      <c r="HY1096" s="27"/>
      <c r="HZ1096" s="27"/>
      <c r="IA1096" s="27"/>
      <c r="IB1096" s="27"/>
      <c r="IC1096" s="27"/>
      <c r="ID1096" s="27"/>
      <c r="IE1096" s="27"/>
      <c r="IF1096" s="27"/>
      <c r="IG1096" s="432"/>
      <c r="IH1096" s="432"/>
      <c r="II1096" s="432"/>
      <c r="IJ1096" s="432"/>
      <c r="IK1096" s="432"/>
      <c r="IL1096" s="432"/>
      <c r="IM1096" s="432"/>
      <c r="IN1096" s="432"/>
      <c r="IO1096" s="432"/>
      <c r="IP1096" s="432"/>
      <c r="IQ1096" s="432"/>
      <c r="IR1096" s="432"/>
      <c r="IS1096" s="432"/>
      <c r="IT1096" s="432"/>
      <c r="IU1096" s="432"/>
      <c r="IV1096" s="432"/>
      <c r="IW1096" s="432"/>
      <c r="IX1096" s="432"/>
      <c r="IY1096" s="432"/>
      <c r="IZ1096" s="432"/>
      <c r="JA1096" s="432"/>
      <c r="JB1096" s="432"/>
      <c r="JC1096" s="432"/>
      <c r="JD1096" s="432"/>
      <c r="JE1096" s="432"/>
      <c r="JF1096" s="432"/>
      <c r="JG1096" s="432"/>
      <c r="JH1096" s="432"/>
      <c r="JI1096" s="432"/>
      <c r="JJ1096" s="432"/>
      <c r="JK1096" s="432"/>
      <c r="JL1096" s="432"/>
      <c r="JM1096" s="432"/>
      <c r="JN1096" s="432"/>
      <c r="JO1096" s="432"/>
      <c r="JP1096" s="432"/>
      <c r="JQ1096" s="432"/>
      <c r="JR1096" s="432"/>
      <c r="JS1096" s="432"/>
      <c r="JT1096" s="432"/>
      <c r="JU1096" s="432"/>
    </row>
    <row r="1097" spans="1:281" s="40" customFormat="1" ht="15" hidden="1" customHeight="1" x14ac:dyDescent="0.25">
      <c r="A1097" s="432"/>
      <c r="B1097" s="31"/>
      <c r="C1097" s="31"/>
      <c r="D1097" s="3"/>
      <c r="E1097" s="31"/>
      <c r="F1097" s="3"/>
      <c r="G1097" s="122"/>
      <c r="I1097" s="31"/>
      <c r="K1097" s="9"/>
      <c r="M1097" s="3"/>
      <c r="N1097" s="41"/>
      <c r="P1097" s="31"/>
      <c r="Q1097" s="27"/>
      <c r="R1097" s="31"/>
      <c r="T1097" s="21"/>
      <c r="U1097" s="21"/>
      <c r="V1097" s="83"/>
      <c r="W1097" s="83"/>
      <c r="X1097" s="21"/>
      <c r="Y1097" s="83"/>
      <c r="Z1097" s="83"/>
      <c r="AA1097" s="21"/>
      <c r="AB1097" s="83"/>
      <c r="AC1097" s="83"/>
      <c r="AD1097" s="21"/>
      <c r="AE1097" s="83"/>
      <c r="AF1097" s="83"/>
      <c r="AG1097" s="21"/>
      <c r="AH1097" s="83"/>
      <c r="AI1097" s="83"/>
      <c r="AJ1097" s="21"/>
      <c r="AK1097" s="83"/>
      <c r="AL1097" s="83"/>
      <c r="AM1097" s="21"/>
      <c r="AN1097" s="83"/>
      <c r="AO1097" s="83"/>
      <c r="AP1097" s="21"/>
      <c r="AQ1097" s="83"/>
      <c r="AR1097" s="83"/>
      <c r="AS1097" s="21"/>
      <c r="AT1097" s="3"/>
      <c r="AU1097" s="3"/>
      <c r="AV1097" s="31"/>
      <c r="AW1097" s="3"/>
      <c r="AX1097" s="129"/>
      <c r="AY1097" s="90"/>
      <c r="AZ1097" s="6"/>
      <c r="BA1097" s="10"/>
      <c r="BB1097" s="10"/>
      <c r="BC1097" s="6"/>
      <c r="BD1097" s="10"/>
      <c r="BE1097" s="10"/>
      <c r="BF1097" s="122"/>
      <c r="BG1097" s="10"/>
      <c r="BH1097" s="32"/>
      <c r="BI1097" s="129"/>
      <c r="BJ1097" s="10"/>
      <c r="BK1097" s="32"/>
      <c r="BL1097" s="129"/>
      <c r="BM1097" s="10"/>
      <c r="BN1097" s="32"/>
      <c r="BO1097" s="122"/>
      <c r="BP1097" s="133"/>
      <c r="BQ1097" s="12"/>
      <c r="BR1097" s="3"/>
      <c r="BS1097" s="3"/>
      <c r="BU1097" s="122"/>
      <c r="BV1097" s="3"/>
      <c r="BW1097" s="31"/>
      <c r="BX1097" s="122"/>
      <c r="BY1097" s="3"/>
      <c r="CA1097" s="122"/>
      <c r="CB1097" s="3"/>
      <c r="CD1097" s="122"/>
      <c r="CF1097" s="32"/>
      <c r="CH1097" s="255"/>
      <c r="CI1097" s="32"/>
      <c r="CK1097" s="434"/>
      <c r="CM1097" s="122"/>
      <c r="CN1097" s="255"/>
      <c r="CO1097" s="255"/>
      <c r="CP1097" s="255"/>
      <c r="CQ1097" s="739"/>
      <c r="CR1097" s="255"/>
      <c r="CS1097" s="434"/>
      <c r="CT1097" s="255"/>
      <c r="CU1097" s="255"/>
      <c r="CV1097" s="255"/>
      <c r="CW1097" s="10"/>
      <c r="CX1097" s="255"/>
      <c r="CY1097" s="255"/>
      <c r="CZ1097" s="255"/>
      <c r="DA1097" s="255"/>
      <c r="DB1097" s="255"/>
      <c r="DC1097" s="255"/>
      <c r="DD1097" s="255"/>
      <c r="DE1097" s="255"/>
      <c r="DF1097" s="255"/>
      <c r="DG1097" s="255"/>
      <c r="DH1097" s="255"/>
      <c r="DI1097" s="255"/>
      <c r="DJ1097" s="255"/>
      <c r="DK1097" s="255"/>
      <c r="DL1097" s="255"/>
      <c r="DM1097" s="255"/>
      <c r="DN1097" s="255"/>
      <c r="DO1097" s="255"/>
      <c r="DP1097" s="255"/>
      <c r="DQ1097" s="255"/>
      <c r="DR1097" s="255"/>
      <c r="DS1097" s="255"/>
      <c r="DT1097" s="255"/>
      <c r="DU1097" s="255"/>
      <c r="DV1097" s="255"/>
      <c r="DW1097" s="255"/>
      <c r="DX1097" s="255"/>
      <c r="DY1097" s="255"/>
      <c r="DZ1097" s="255"/>
      <c r="EA1097" s="255"/>
      <c r="EB1097" s="255"/>
      <c r="EC1097" s="255"/>
      <c r="ED1097" s="255"/>
      <c r="EE1097" s="255"/>
      <c r="EF1097" s="255"/>
      <c r="EG1097" s="255"/>
      <c r="EH1097" s="255"/>
      <c r="EI1097" s="255"/>
      <c r="EJ1097" s="255"/>
      <c r="EK1097" s="255"/>
      <c r="EL1097" s="255"/>
      <c r="EM1097" s="255"/>
      <c r="EN1097" s="255"/>
      <c r="EO1097" s="255"/>
      <c r="EP1097" s="255"/>
      <c r="EQ1097" s="255"/>
      <c r="ER1097" s="255"/>
      <c r="ES1097" s="255"/>
      <c r="ET1097" s="255"/>
      <c r="EU1097" s="255"/>
      <c r="EV1097" s="255"/>
      <c r="EW1097" s="255"/>
      <c r="EX1097" s="255"/>
      <c r="EY1097" s="255"/>
      <c r="EZ1097" s="255"/>
      <c r="FA1097" s="255"/>
      <c r="FB1097" s="255"/>
      <c r="FC1097" s="255"/>
      <c r="FD1097" s="255"/>
      <c r="FE1097" s="255"/>
      <c r="FF1097" s="255"/>
      <c r="FG1097" s="255"/>
      <c r="FH1097" s="241"/>
      <c r="FI1097" s="436"/>
      <c r="FJ1097" s="668"/>
      <c r="FK1097" s="668"/>
      <c r="FL1097" s="668"/>
      <c r="FM1097" s="668"/>
      <c r="FN1097" s="668"/>
      <c r="FO1097" s="668"/>
      <c r="FP1097" s="668"/>
      <c r="FQ1097" s="668"/>
      <c r="FR1097" s="668"/>
      <c r="FS1097" s="433"/>
      <c r="FT1097" s="433"/>
      <c r="FU1097" s="433"/>
      <c r="FV1097" s="433"/>
      <c r="FW1097" s="433"/>
      <c r="FX1097" s="433"/>
      <c r="FY1097" s="433"/>
      <c r="FZ1097" s="433"/>
      <c r="GA1097" s="433"/>
      <c r="GB1097" s="433"/>
      <c r="GC1097" s="433"/>
      <c r="GD1097" s="433"/>
      <c r="GE1097" s="433"/>
      <c r="GF1097" s="433"/>
      <c r="GG1097" s="255"/>
      <c r="GH1097" s="65"/>
      <c r="GI1097" s="65"/>
      <c r="GJ1097" s="65"/>
      <c r="GK1097" s="65"/>
      <c r="GL1097" s="65"/>
      <c r="GM1097" s="65"/>
      <c r="GN1097" s="65"/>
      <c r="GO1097" s="65"/>
      <c r="GP1097" s="65"/>
      <c r="GQ1097" s="65"/>
      <c r="GR1097" s="65"/>
      <c r="GS1097" s="65"/>
      <c r="GT1097" s="65"/>
      <c r="GU1097" s="65"/>
      <c r="GV1097" s="65"/>
      <c r="GW1097" s="65"/>
      <c r="GX1097" s="65"/>
      <c r="GY1097" s="65"/>
      <c r="GZ1097" s="65"/>
      <c r="HA1097" s="65"/>
      <c r="HB1097" s="65"/>
      <c r="HC1097" s="65"/>
      <c r="HD1097" s="65"/>
      <c r="HE1097" s="65"/>
      <c r="HF1097" s="65"/>
      <c r="HG1097" s="65"/>
      <c r="HH1097" s="65"/>
      <c r="HI1097" s="436"/>
      <c r="HJ1097" s="65"/>
      <c r="HK1097" s="436"/>
      <c r="HL1097" s="37"/>
      <c r="HM1097" s="65"/>
      <c r="HN1097" s="436"/>
      <c r="HO1097" s="120"/>
      <c r="HP1097" s="3"/>
      <c r="HQ1097" s="436"/>
      <c r="HR1097" s="8"/>
      <c r="HS1097" s="31"/>
      <c r="HT1097" s="3"/>
      <c r="HU1097" s="3"/>
      <c r="HV1097" s="3"/>
      <c r="HX1097" s="432"/>
      <c r="HY1097" s="27"/>
      <c r="HZ1097" s="27"/>
      <c r="IA1097" s="27"/>
      <c r="IB1097" s="27"/>
      <c r="IC1097" s="27"/>
      <c r="ID1097" s="27"/>
      <c r="IE1097" s="27"/>
      <c r="IF1097" s="27"/>
      <c r="IG1097" s="432"/>
      <c r="IH1097" s="432"/>
      <c r="II1097" s="432"/>
      <c r="IJ1097" s="432"/>
      <c r="IK1097" s="432"/>
      <c r="IL1097" s="432"/>
      <c r="IM1097" s="432"/>
      <c r="IN1097" s="432"/>
      <c r="IO1097" s="432"/>
      <c r="IP1097" s="432"/>
      <c r="IQ1097" s="432"/>
      <c r="IR1097" s="432"/>
      <c r="IS1097" s="432"/>
      <c r="IT1097" s="432"/>
      <c r="IU1097" s="432"/>
      <c r="IV1097" s="432"/>
      <c r="IW1097" s="432"/>
      <c r="IX1097" s="432"/>
      <c r="IY1097" s="432"/>
      <c r="IZ1097" s="432"/>
      <c r="JA1097" s="432"/>
      <c r="JB1097" s="432"/>
      <c r="JC1097" s="432"/>
      <c r="JD1097" s="432"/>
      <c r="JE1097" s="432"/>
      <c r="JF1097" s="432"/>
      <c r="JG1097" s="432"/>
      <c r="JH1097" s="432"/>
      <c r="JI1097" s="432"/>
      <c r="JJ1097" s="432"/>
      <c r="JK1097" s="432"/>
      <c r="JL1097" s="432"/>
      <c r="JM1097" s="432"/>
      <c r="JN1097" s="432"/>
      <c r="JO1097" s="432"/>
      <c r="JP1097" s="432"/>
      <c r="JQ1097" s="432"/>
      <c r="JR1097" s="432"/>
      <c r="JS1097" s="432"/>
      <c r="JT1097" s="432"/>
      <c r="JU1097" s="432"/>
    </row>
    <row r="1098" spans="1:281" s="40" customFormat="1" ht="15" hidden="1" customHeight="1" x14ac:dyDescent="0.25">
      <c r="A1098" s="432"/>
      <c r="B1098" s="31"/>
      <c r="C1098" s="31"/>
      <c r="D1098" s="3"/>
      <c r="E1098" s="31"/>
      <c r="F1098" s="3"/>
      <c r="G1098" s="122"/>
      <c r="I1098" s="31"/>
      <c r="K1098" s="9"/>
      <c r="M1098" s="3"/>
      <c r="N1098" s="41"/>
      <c r="P1098" s="31"/>
      <c r="Q1098" s="27"/>
      <c r="R1098" s="31"/>
      <c r="T1098" s="21"/>
      <c r="U1098" s="21"/>
      <c r="V1098" s="83"/>
      <c r="W1098" s="83"/>
      <c r="X1098" s="21"/>
      <c r="Y1098" s="83"/>
      <c r="Z1098" s="83"/>
      <c r="AA1098" s="21"/>
      <c r="AB1098" s="83"/>
      <c r="AC1098" s="83"/>
      <c r="AD1098" s="21"/>
      <c r="AE1098" s="83"/>
      <c r="AF1098" s="83"/>
      <c r="AG1098" s="21"/>
      <c r="AH1098" s="83"/>
      <c r="AI1098" s="83"/>
      <c r="AJ1098" s="21"/>
      <c r="AK1098" s="83"/>
      <c r="AL1098" s="83"/>
      <c r="AM1098" s="21"/>
      <c r="AN1098" s="83"/>
      <c r="AO1098" s="83"/>
      <c r="AP1098" s="21"/>
      <c r="AQ1098" s="83"/>
      <c r="AR1098" s="83"/>
      <c r="AS1098" s="21"/>
      <c r="AT1098" s="3"/>
      <c r="AU1098" s="3"/>
      <c r="AV1098" s="31"/>
      <c r="AW1098" s="3"/>
      <c r="AX1098" s="129"/>
      <c r="AY1098" s="90"/>
      <c r="AZ1098" s="6"/>
      <c r="BA1098" s="10"/>
      <c r="BB1098" s="10"/>
      <c r="BC1098" s="6"/>
      <c r="BD1098" s="10"/>
      <c r="BE1098" s="10"/>
      <c r="BF1098" s="122"/>
      <c r="BG1098" s="10"/>
      <c r="BH1098" s="32"/>
      <c r="BI1098" s="129"/>
      <c r="BJ1098" s="10"/>
      <c r="BK1098" s="32"/>
      <c r="BL1098" s="129"/>
      <c r="BM1098" s="10"/>
      <c r="BN1098" s="32"/>
      <c r="BO1098" s="122"/>
      <c r="BP1098" s="133"/>
      <c r="BQ1098" s="12"/>
      <c r="BR1098" s="3"/>
      <c r="BS1098" s="3"/>
      <c r="BU1098" s="122"/>
      <c r="BV1098" s="3"/>
      <c r="BW1098" s="31"/>
      <c r="BX1098" s="122"/>
      <c r="BY1098" s="3"/>
      <c r="CA1098" s="122"/>
      <c r="CB1098" s="3"/>
      <c r="CD1098" s="122"/>
      <c r="CF1098" s="32"/>
      <c r="CH1098" s="255"/>
      <c r="CI1098" s="32"/>
      <c r="CK1098" s="434"/>
      <c r="CM1098" s="122"/>
      <c r="CN1098" s="255"/>
      <c r="CO1098" s="255"/>
      <c r="CP1098" s="255"/>
      <c r="CQ1098" s="739"/>
      <c r="CR1098" s="255"/>
      <c r="CS1098" s="434"/>
      <c r="CT1098" s="255"/>
      <c r="CU1098" s="255"/>
      <c r="CV1098" s="255"/>
      <c r="CW1098" s="10"/>
      <c r="CX1098" s="255"/>
      <c r="CY1098" s="255"/>
      <c r="CZ1098" s="255"/>
      <c r="DA1098" s="255"/>
      <c r="DB1098" s="255"/>
      <c r="DC1098" s="255"/>
      <c r="DD1098" s="255"/>
      <c r="DE1098" s="255"/>
      <c r="DF1098" s="255"/>
      <c r="DG1098" s="255"/>
      <c r="DH1098" s="255"/>
      <c r="DI1098" s="255"/>
      <c r="DJ1098" s="255"/>
      <c r="DK1098" s="255"/>
      <c r="DL1098" s="255"/>
      <c r="DM1098" s="255"/>
      <c r="DN1098" s="255"/>
      <c r="DO1098" s="255"/>
      <c r="DP1098" s="255"/>
      <c r="DQ1098" s="255"/>
      <c r="DR1098" s="255"/>
      <c r="DS1098" s="255"/>
      <c r="DT1098" s="255"/>
      <c r="DU1098" s="255"/>
      <c r="DV1098" s="255"/>
      <c r="DW1098" s="255"/>
      <c r="DX1098" s="255"/>
      <c r="DY1098" s="255"/>
      <c r="DZ1098" s="255"/>
      <c r="EA1098" s="255"/>
      <c r="EB1098" s="255"/>
      <c r="EC1098" s="255"/>
      <c r="ED1098" s="255"/>
      <c r="EE1098" s="255"/>
      <c r="EF1098" s="255"/>
      <c r="EG1098" s="255"/>
      <c r="EH1098" s="255"/>
      <c r="EI1098" s="255"/>
      <c r="EJ1098" s="255"/>
      <c r="EK1098" s="255"/>
      <c r="EL1098" s="255"/>
      <c r="EM1098" s="255"/>
      <c r="EN1098" s="255"/>
      <c r="EO1098" s="255"/>
      <c r="EP1098" s="255"/>
      <c r="EQ1098" s="255"/>
      <c r="ER1098" s="255"/>
      <c r="ES1098" s="255"/>
      <c r="ET1098" s="255"/>
      <c r="EU1098" s="255"/>
      <c r="EV1098" s="255"/>
      <c r="EW1098" s="255"/>
      <c r="EX1098" s="255"/>
      <c r="EY1098" s="255"/>
      <c r="EZ1098" s="255"/>
      <c r="FA1098" s="255"/>
      <c r="FB1098" s="255"/>
      <c r="FC1098" s="255"/>
      <c r="FD1098" s="255"/>
      <c r="FE1098" s="255"/>
      <c r="FF1098" s="255"/>
      <c r="FG1098" s="255"/>
      <c r="FH1098" s="241"/>
      <c r="FI1098" s="436"/>
      <c r="FJ1098" s="668"/>
      <c r="FK1098" s="668"/>
      <c r="FL1098" s="668"/>
      <c r="FM1098" s="668"/>
      <c r="FN1098" s="668"/>
      <c r="FO1098" s="668"/>
      <c r="FP1098" s="668"/>
      <c r="FQ1098" s="668"/>
      <c r="FR1098" s="668"/>
      <c r="FS1098" s="433"/>
      <c r="FT1098" s="433"/>
      <c r="FU1098" s="433"/>
      <c r="FV1098" s="433"/>
      <c r="FW1098" s="433"/>
      <c r="FX1098" s="433"/>
      <c r="FY1098" s="433"/>
      <c r="FZ1098" s="433"/>
      <c r="GA1098" s="433"/>
      <c r="GB1098" s="433"/>
      <c r="GC1098" s="433"/>
      <c r="GD1098" s="433"/>
      <c r="GE1098" s="433"/>
      <c r="GF1098" s="433"/>
      <c r="GG1098" s="255"/>
      <c r="GH1098" s="65"/>
      <c r="GI1098" s="65"/>
      <c r="GJ1098" s="65"/>
      <c r="GK1098" s="65"/>
      <c r="GL1098" s="65"/>
      <c r="GM1098" s="65"/>
      <c r="GN1098" s="65"/>
      <c r="GO1098" s="65"/>
      <c r="GP1098" s="65"/>
      <c r="GQ1098" s="65"/>
      <c r="GR1098" s="65"/>
      <c r="GS1098" s="65"/>
      <c r="GT1098" s="65"/>
      <c r="GU1098" s="65"/>
      <c r="GV1098" s="65"/>
      <c r="GW1098" s="65"/>
      <c r="GX1098" s="65"/>
      <c r="GY1098" s="65"/>
      <c r="GZ1098" s="65"/>
      <c r="HA1098" s="65"/>
      <c r="HB1098" s="65"/>
      <c r="HC1098" s="65"/>
      <c r="HD1098" s="65"/>
      <c r="HE1098" s="65"/>
      <c r="HF1098" s="65"/>
      <c r="HG1098" s="65"/>
      <c r="HH1098" s="65"/>
      <c r="HI1098" s="436"/>
      <c r="HJ1098" s="65"/>
      <c r="HK1098" s="436"/>
      <c r="HL1098" s="37"/>
      <c r="HM1098" s="65"/>
      <c r="HN1098" s="436"/>
      <c r="HO1098" s="120"/>
      <c r="HP1098" s="3"/>
      <c r="HQ1098" s="436"/>
      <c r="HR1098" s="8"/>
      <c r="HS1098" s="31"/>
      <c r="HT1098" s="3"/>
      <c r="HU1098" s="3"/>
      <c r="HV1098" s="3"/>
      <c r="HX1098" s="432"/>
      <c r="HY1098" s="27"/>
      <c r="HZ1098" s="27"/>
      <c r="IA1098" s="27"/>
      <c r="IB1098" s="27"/>
      <c r="IC1098" s="27"/>
      <c r="ID1098" s="27"/>
      <c r="IE1098" s="27"/>
      <c r="IF1098" s="27"/>
      <c r="IG1098" s="432"/>
      <c r="IH1098" s="432"/>
      <c r="II1098" s="432"/>
      <c r="IJ1098" s="432"/>
      <c r="IK1098" s="432"/>
      <c r="IL1098" s="432"/>
      <c r="IM1098" s="432"/>
      <c r="IN1098" s="432"/>
      <c r="IO1098" s="432"/>
      <c r="IP1098" s="432"/>
      <c r="IQ1098" s="432"/>
      <c r="IR1098" s="432"/>
      <c r="IS1098" s="432"/>
      <c r="IT1098" s="432"/>
      <c r="IU1098" s="432"/>
      <c r="IV1098" s="432"/>
      <c r="IW1098" s="432"/>
      <c r="IX1098" s="432"/>
      <c r="IY1098" s="432"/>
      <c r="IZ1098" s="432"/>
      <c r="JA1098" s="432"/>
      <c r="JB1098" s="432"/>
      <c r="JC1098" s="432"/>
      <c r="JD1098" s="432"/>
      <c r="JE1098" s="432"/>
      <c r="JF1098" s="432"/>
      <c r="JG1098" s="432"/>
      <c r="JH1098" s="432"/>
      <c r="JI1098" s="432"/>
      <c r="JJ1098" s="432"/>
      <c r="JK1098" s="432"/>
      <c r="JL1098" s="432"/>
      <c r="JM1098" s="432"/>
      <c r="JN1098" s="432"/>
      <c r="JO1098" s="432"/>
      <c r="JP1098" s="432"/>
      <c r="JQ1098" s="432"/>
      <c r="JR1098" s="432"/>
      <c r="JS1098" s="432"/>
      <c r="JT1098" s="432"/>
      <c r="JU1098" s="432"/>
    </row>
    <row r="1099" spans="1:281" s="40" customFormat="1" ht="15" hidden="1" customHeight="1" x14ac:dyDescent="0.25">
      <c r="A1099" s="432"/>
      <c r="B1099" s="31"/>
      <c r="C1099" s="31"/>
      <c r="D1099" s="3"/>
      <c r="E1099" s="31"/>
      <c r="F1099" s="3"/>
      <c r="G1099" s="122"/>
      <c r="I1099" s="31"/>
      <c r="K1099" s="9"/>
      <c r="M1099" s="3"/>
      <c r="N1099" s="41"/>
      <c r="P1099" s="31"/>
      <c r="Q1099" s="27"/>
      <c r="R1099" s="31"/>
      <c r="T1099" s="21"/>
      <c r="U1099" s="21"/>
      <c r="V1099" s="83"/>
      <c r="W1099" s="83"/>
      <c r="X1099" s="21"/>
      <c r="Y1099" s="83"/>
      <c r="Z1099" s="83"/>
      <c r="AA1099" s="21"/>
      <c r="AB1099" s="83"/>
      <c r="AC1099" s="83"/>
      <c r="AD1099" s="21"/>
      <c r="AE1099" s="83"/>
      <c r="AF1099" s="83"/>
      <c r="AG1099" s="21"/>
      <c r="AH1099" s="83"/>
      <c r="AI1099" s="83"/>
      <c r="AJ1099" s="21"/>
      <c r="AK1099" s="83"/>
      <c r="AL1099" s="83"/>
      <c r="AM1099" s="21"/>
      <c r="AN1099" s="83"/>
      <c r="AO1099" s="83"/>
      <c r="AP1099" s="21"/>
      <c r="AQ1099" s="83"/>
      <c r="AR1099" s="83"/>
      <c r="AS1099" s="21"/>
      <c r="AT1099" s="3"/>
      <c r="AU1099" s="3"/>
      <c r="AV1099" s="31"/>
      <c r="AW1099" s="3"/>
      <c r="AX1099" s="129"/>
      <c r="AY1099" s="90"/>
      <c r="AZ1099" s="6"/>
      <c r="BA1099" s="10"/>
      <c r="BB1099" s="10"/>
      <c r="BC1099" s="6"/>
      <c r="BD1099" s="10"/>
      <c r="BE1099" s="10"/>
      <c r="BF1099" s="122"/>
      <c r="BG1099" s="10"/>
      <c r="BH1099" s="32"/>
      <c r="BI1099" s="129"/>
      <c r="BJ1099" s="10"/>
      <c r="BK1099" s="32"/>
      <c r="BL1099" s="129"/>
      <c r="BM1099" s="10"/>
      <c r="BN1099" s="32"/>
      <c r="BO1099" s="122"/>
      <c r="BP1099" s="133"/>
      <c r="BQ1099" s="12"/>
      <c r="BR1099" s="3"/>
      <c r="BS1099" s="3"/>
      <c r="BU1099" s="122"/>
      <c r="BV1099" s="3"/>
      <c r="BW1099" s="31"/>
      <c r="BX1099" s="122"/>
      <c r="BY1099" s="3"/>
      <c r="CA1099" s="122"/>
      <c r="CB1099" s="3"/>
      <c r="CD1099" s="122"/>
      <c r="CF1099" s="32"/>
      <c r="CH1099" s="255"/>
      <c r="CI1099" s="32"/>
      <c r="CK1099" s="434"/>
      <c r="CM1099" s="122"/>
      <c r="CN1099" s="255"/>
      <c r="CO1099" s="255"/>
      <c r="CP1099" s="255"/>
      <c r="CQ1099" s="739"/>
      <c r="CR1099" s="255"/>
      <c r="CS1099" s="434"/>
      <c r="CT1099" s="255"/>
      <c r="CU1099" s="255"/>
      <c r="CV1099" s="255"/>
      <c r="CW1099" s="10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  <c r="DW1099" s="255"/>
      <c r="DX1099" s="255"/>
      <c r="DY1099" s="255"/>
      <c r="DZ1099" s="255"/>
      <c r="EA1099" s="255"/>
      <c r="EB1099" s="255"/>
      <c r="EC1099" s="255"/>
      <c r="ED1099" s="255"/>
      <c r="EE1099" s="255"/>
      <c r="EF1099" s="255"/>
      <c r="EG1099" s="255"/>
      <c r="EH1099" s="255"/>
      <c r="EI1099" s="255"/>
      <c r="EJ1099" s="255"/>
      <c r="EK1099" s="255"/>
      <c r="EL1099" s="255"/>
      <c r="EM1099" s="255"/>
      <c r="EN1099" s="255"/>
      <c r="EO1099" s="255"/>
      <c r="EP1099" s="255"/>
      <c r="EQ1099" s="255"/>
      <c r="ER1099" s="255"/>
      <c r="ES1099" s="255"/>
      <c r="ET1099" s="255"/>
      <c r="EU1099" s="255"/>
      <c r="EV1099" s="255"/>
      <c r="EW1099" s="255"/>
      <c r="EX1099" s="255"/>
      <c r="EY1099" s="255"/>
      <c r="EZ1099" s="255"/>
      <c r="FA1099" s="255"/>
      <c r="FB1099" s="255"/>
      <c r="FC1099" s="255"/>
      <c r="FD1099" s="255"/>
      <c r="FE1099" s="255"/>
      <c r="FF1099" s="255"/>
      <c r="FG1099" s="255"/>
      <c r="FH1099" s="241"/>
      <c r="FI1099" s="436"/>
      <c r="FJ1099" s="668"/>
      <c r="FK1099" s="668"/>
      <c r="FL1099" s="668"/>
      <c r="FM1099" s="668"/>
      <c r="FN1099" s="668"/>
      <c r="FO1099" s="668"/>
      <c r="FP1099" s="668"/>
      <c r="FQ1099" s="668"/>
      <c r="FR1099" s="668"/>
      <c r="FS1099" s="433"/>
      <c r="FT1099" s="433"/>
      <c r="FU1099" s="433"/>
      <c r="FV1099" s="433"/>
      <c r="FW1099" s="433"/>
      <c r="FX1099" s="433"/>
      <c r="FY1099" s="433"/>
      <c r="FZ1099" s="433"/>
      <c r="GA1099" s="433"/>
      <c r="GB1099" s="433"/>
      <c r="GC1099" s="433"/>
      <c r="GD1099" s="433"/>
      <c r="GE1099" s="433"/>
      <c r="GF1099" s="433"/>
      <c r="GG1099" s="255"/>
      <c r="GH1099" s="65"/>
      <c r="GI1099" s="65"/>
      <c r="GJ1099" s="65"/>
      <c r="GK1099" s="65"/>
      <c r="GL1099" s="65"/>
      <c r="GM1099" s="65"/>
      <c r="GN1099" s="65"/>
      <c r="GO1099" s="65"/>
      <c r="GP1099" s="65"/>
      <c r="GQ1099" s="65"/>
      <c r="GR1099" s="65"/>
      <c r="GS1099" s="65"/>
      <c r="GT1099" s="65"/>
      <c r="GU1099" s="65"/>
      <c r="GV1099" s="65"/>
      <c r="GW1099" s="65"/>
      <c r="GX1099" s="65"/>
      <c r="GY1099" s="65"/>
      <c r="GZ1099" s="65"/>
      <c r="HA1099" s="65"/>
      <c r="HB1099" s="65"/>
      <c r="HC1099" s="65"/>
      <c r="HD1099" s="65"/>
      <c r="HE1099" s="65"/>
      <c r="HF1099" s="65"/>
      <c r="HG1099" s="65"/>
      <c r="HH1099" s="65"/>
      <c r="HI1099" s="436"/>
      <c r="HJ1099" s="65"/>
      <c r="HK1099" s="436"/>
      <c r="HL1099" s="37"/>
      <c r="HM1099" s="65"/>
      <c r="HN1099" s="436"/>
      <c r="HO1099" s="120"/>
      <c r="HP1099" s="3"/>
      <c r="HQ1099" s="436"/>
      <c r="HR1099" s="8"/>
      <c r="HS1099" s="31"/>
      <c r="HT1099" s="3"/>
      <c r="HU1099" s="3"/>
      <c r="HV1099" s="3"/>
      <c r="HX1099" s="432"/>
      <c r="HY1099" s="27"/>
      <c r="HZ1099" s="27"/>
      <c r="IA1099" s="27"/>
      <c r="IB1099" s="27"/>
      <c r="IC1099" s="27"/>
      <c r="ID1099" s="27"/>
      <c r="IE1099" s="27"/>
      <c r="IF1099" s="27"/>
      <c r="IG1099" s="432"/>
      <c r="IH1099" s="432"/>
      <c r="II1099" s="432"/>
      <c r="IJ1099" s="432"/>
      <c r="IK1099" s="432"/>
      <c r="IL1099" s="432"/>
      <c r="IM1099" s="432"/>
      <c r="IN1099" s="432"/>
      <c r="IO1099" s="432"/>
      <c r="IP1099" s="432"/>
      <c r="IQ1099" s="432"/>
      <c r="IR1099" s="432"/>
      <c r="IS1099" s="432"/>
      <c r="IT1099" s="432"/>
      <c r="IU1099" s="432"/>
      <c r="IV1099" s="432"/>
      <c r="IW1099" s="432"/>
      <c r="IX1099" s="432"/>
      <c r="IY1099" s="432"/>
      <c r="IZ1099" s="432"/>
      <c r="JA1099" s="432"/>
      <c r="JB1099" s="432"/>
      <c r="JC1099" s="432"/>
      <c r="JD1099" s="432"/>
      <c r="JE1099" s="432"/>
      <c r="JF1099" s="432"/>
      <c r="JG1099" s="432"/>
      <c r="JH1099" s="432"/>
      <c r="JI1099" s="432"/>
      <c r="JJ1099" s="432"/>
      <c r="JK1099" s="432"/>
      <c r="JL1099" s="432"/>
      <c r="JM1099" s="432"/>
      <c r="JN1099" s="432"/>
      <c r="JO1099" s="432"/>
      <c r="JP1099" s="432"/>
      <c r="JQ1099" s="432"/>
      <c r="JR1099" s="432"/>
      <c r="JS1099" s="432"/>
      <c r="JT1099" s="432"/>
      <c r="JU1099" s="432"/>
    </row>
    <row r="1100" spans="1:281" s="40" customFormat="1" ht="15" hidden="1" customHeight="1" x14ac:dyDescent="0.25">
      <c r="A1100" s="432"/>
      <c r="B1100" s="31"/>
      <c r="C1100" s="31"/>
      <c r="D1100" s="3"/>
      <c r="E1100" s="31"/>
      <c r="F1100" s="3"/>
      <c r="G1100" s="122"/>
      <c r="I1100" s="31"/>
      <c r="K1100" s="9"/>
      <c r="M1100" s="3"/>
      <c r="N1100" s="41"/>
      <c r="P1100" s="31"/>
      <c r="Q1100" s="27"/>
      <c r="R1100" s="31"/>
      <c r="T1100" s="21"/>
      <c r="U1100" s="21"/>
      <c r="V1100" s="83"/>
      <c r="W1100" s="83"/>
      <c r="X1100" s="21"/>
      <c r="Y1100" s="83"/>
      <c r="Z1100" s="83"/>
      <c r="AA1100" s="21"/>
      <c r="AB1100" s="83"/>
      <c r="AC1100" s="83"/>
      <c r="AD1100" s="21"/>
      <c r="AE1100" s="83"/>
      <c r="AF1100" s="83"/>
      <c r="AG1100" s="21"/>
      <c r="AH1100" s="83"/>
      <c r="AI1100" s="83"/>
      <c r="AJ1100" s="21"/>
      <c r="AK1100" s="83"/>
      <c r="AL1100" s="83"/>
      <c r="AM1100" s="21"/>
      <c r="AN1100" s="83"/>
      <c r="AO1100" s="83"/>
      <c r="AP1100" s="21"/>
      <c r="AQ1100" s="83"/>
      <c r="AR1100" s="83"/>
      <c r="AS1100" s="21"/>
      <c r="AT1100" s="3"/>
      <c r="AU1100" s="3"/>
      <c r="AV1100" s="31"/>
      <c r="AW1100" s="3"/>
      <c r="AX1100" s="129"/>
      <c r="AY1100" s="90"/>
      <c r="AZ1100" s="6"/>
      <c r="BA1100" s="10"/>
      <c r="BB1100" s="10"/>
      <c r="BC1100" s="6"/>
      <c r="BD1100" s="10"/>
      <c r="BE1100" s="10"/>
      <c r="BF1100" s="122"/>
      <c r="BG1100" s="10"/>
      <c r="BH1100" s="32"/>
      <c r="BI1100" s="129"/>
      <c r="BJ1100" s="10"/>
      <c r="BK1100" s="32"/>
      <c r="BL1100" s="129"/>
      <c r="BM1100" s="10"/>
      <c r="BN1100" s="32"/>
      <c r="BO1100" s="122"/>
      <c r="BP1100" s="133"/>
      <c r="BQ1100" s="12"/>
      <c r="BR1100" s="3"/>
      <c r="BS1100" s="3"/>
      <c r="BU1100" s="122"/>
      <c r="BV1100" s="3"/>
      <c r="BW1100" s="31"/>
      <c r="BX1100" s="122"/>
      <c r="BY1100" s="3"/>
      <c r="CA1100" s="122"/>
      <c r="CB1100" s="3"/>
      <c r="CD1100" s="122"/>
      <c r="CF1100" s="32"/>
      <c r="CH1100" s="255"/>
      <c r="CI1100" s="32"/>
      <c r="CK1100" s="434"/>
      <c r="CM1100" s="122"/>
      <c r="CN1100" s="255"/>
      <c r="CO1100" s="255"/>
      <c r="CP1100" s="255"/>
      <c r="CQ1100" s="739"/>
      <c r="CR1100" s="255"/>
      <c r="CS1100" s="434"/>
      <c r="CT1100" s="255"/>
      <c r="CU1100" s="255"/>
      <c r="CV1100" s="255"/>
      <c r="CW1100" s="10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  <c r="DZ1100" s="255"/>
      <c r="EA1100" s="255"/>
      <c r="EB1100" s="255"/>
      <c r="EC1100" s="255"/>
      <c r="ED1100" s="255"/>
      <c r="EE1100" s="255"/>
      <c r="EF1100" s="255"/>
      <c r="EG1100" s="255"/>
      <c r="EH1100" s="255"/>
      <c r="EI1100" s="255"/>
      <c r="EJ1100" s="255"/>
      <c r="EK1100" s="255"/>
      <c r="EL1100" s="255"/>
      <c r="EM1100" s="255"/>
      <c r="EN1100" s="255"/>
      <c r="EO1100" s="255"/>
      <c r="EP1100" s="255"/>
      <c r="EQ1100" s="255"/>
      <c r="ER1100" s="255"/>
      <c r="ES1100" s="255"/>
      <c r="ET1100" s="255"/>
      <c r="EU1100" s="255"/>
      <c r="EV1100" s="255"/>
      <c r="EW1100" s="255"/>
      <c r="EX1100" s="255"/>
      <c r="EY1100" s="255"/>
      <c r="EZ1100" s="255"/>
      <c r="FA1100" s="255"/>
      <c r="FB1100" s="255"/>
      <c r="FC1100" s="255"/>
      <c r="FD1100" s="255"/>
      <c r="FE1100" s="255"/>
      <c r="FF1100" s="255"/>
      <c r="FG1100" s="255"/>
      <c r="FH1100" s="241"/>
      <c r="FI1100" s="436"/>
      <c r="FJ1100" s="668"/>
      <c r="FK1100" s="668"/>
      <c r="FL1100" s="668"/>
      <c r="FM1100" s="668"/>
      <c r="FN1100" s="668"/>
      <c r="FO1100" s="668"/>
      <c r="FP1100" s="668"/>
      <c r="FQ1100" s="668"/>
      <c r="FR1100" s="668"/>
      <c r="FS1100" s="433"/>
      <c r="FT1100" s="433"/>
      <c r="FU1100" s="433"/>
      <c r="FV1100" s="433"/>
      <c r="FW1100" s="433"/>
      <c r="FX1100" s="433"/>
      <c r="FY1100" s="433"/>
      <c r="FZ1100" s="433"/>
      <c r="GA1100" s="433"/>
      <c r="GB1100" s="433"/>
      <c r="GC1100" s="433"/>
      <c r="GD1100" s="433"/>
      <c r="GE1100" s="433"/>
      <c r="GF1100" s="433"/>
      <c r="GG1100" s="255"/>
      <c r="GH1100" s="65"/>
      <c r="GI1100" s="65"/>
      <c r="GJ1100" s="65"/>
      <c r="GK1100" s="65"/>
      <c r="GL1100" s="65"/>
      <c r="GM1100" s="65"/>
      <c r="GN1100" s="65"/>
      <c r="GO1100" s="65"/>
      <c r="GP1100" s="65"/>
      <c r="GQ1100" s="65"/>
      <c r="GR1100" s="65"/>
      <c r="GS1100" s="65"/>
      <c r="GT1100" s="65"/>
      <c r="GU1100" s="65"/>
      <c r="GV1100" s="65"/>
      <c r="GW1100" s="65"/>
      <c r="GX1100" s="65"/>
      <c r="GY1100" s="65"/>
      <c r="GZ1100" s="65"/>
      <c r="HA1100" s="65"/>
      <c r="HB1100" s="65"/>
      <c r="HC1100" s="65"/>
      <c r="HD1100" s="65"/>
      <c r="HE1100" s="65"/>
      <c r="HF1100" s="65"/>
      <c r="HG1100" s="65"/>
      <c r="HH1100" s="65"/>
      <c r="HI1100" s="436"/>
      <c r="HJ1100" s="65"/>
      <c r="HK1100" s="436"/>
      <c r="HL1100" s="37"/>
      <c r="HM1100" s="65"/>
      <c r="HN1100" s="436"/>
      <c r="HO1100" s="120"/>
      <c r="HP1100" s="3"/>
      <c r="HQ1100" s="436"/>
      <c r="HR1100" s="8"/>
      <c r="HS1100" s="31"/>
      <c r="HT1100" s="3"/>
      <c r="HU1100" s="3"/>
      <c r="HV1100" s="3"/>
      <c r="HX1100" s="432"/>
      <c r="HY1100" s="27"/>
      <c r="HZ1100" s="27"/>
      <c r="IA1100" s="27"/>
      <c r="IB1100" s="27"/>
      <c r="IC1100" s="27"/>
      <c r="ID1100" s="27"/>
      <c r="IE1100" s="27"/>
      <c r="IF1100" s="27"/>
      <c r="IG1100" s="432"/>
      <c r="IH1100" s="432"/>
      <c r="II1100" s="432"/>
      <c r="IJ1100" s="432"/>
      <c r="IK1100" s="432"/>
      <c r="IL1100" s="432"/>
      <c r="IM1100" s="432"/>
      <c r="IN1100" s="432"/>
      <c r="IO1100" s="432"/>
      <c r="IP1100" s="432"/>
      <c r="IQ1100" s="432"/>
      <c r="IR1100" s="432"/>
      <c r="IS1100" s="432"/>
      <c r="IT1100" s="432"/>
      <c r="IU1100" s="432"/>
      <c r="IV1100" s="432"/>
      <c r="IW1100" s="432"/>
      <c r="IX1100" s="432"/>
      <c r="IY1100" s="432"/>
      <c r="IZ1100" s="432"/>
      <c r="JA1100" s="432"/>
      <c r="JB1100" s="432"/>
      <c r="JC1100" s="432"/>
      <c r="JD1100" s="432"/>
      <c r="JE1100" s="432"/>
      <c r="JF1100" s="432"/>
      <c r="JG1100" s="432"/>
      <c r="JH1100" s="432"/>
      <c r="JI1100" s="432"/>
      <c r="JJ1100" s="432"/>
      <c r="JK1100" s="432"/>
      <c r="JL1100" s="432"/>
      <c r="JM1100" s="432"/>
      <c r="JN1100" s="432"/>
      <c r="JO1100" s="432"/>
      <c r="JP1100" s="432"/>
      <c r="JQ1100" s="432"/>
      <c r="JR1100" s="432"/>
      <c r="JS1100" s="432"/>
      <c r="JT1100" s="432"/>
      <c r="JU1100" s="432"/>
    </row>
    <row r="1101" spans="1:281" s="40" customFormat="1" ht="15" hidden="1" customHeight="1" x14ac:dyDescent="0.25">
      <c r="A1101" s="432"/>
      <c r="B1101" s="31"/>
      <c r="C1101" s="31"/>
      <c r="D1101" s="3"/>
      <c r="E1101" s="31"/>
      <c r="F1101" s="3"/>
      <c r="G1101" s="122"/>
      <c r="I1101" s="31"/>
      <c r="K1101" s="9"/>
      <c r="M1101" s="3"/>
      <c r="N1101" s="41"/>
      <c r="P1101" s="31"/>
      <c r="Q1101" s="27"/>
      <c r="R1101" s="31"/>
      <c r="T1101" s="21"/>
      <c r="U1101" s="21"/>
      <c r="V1101" s="83"/>
      <c r="W1101" s="83"/>
      <c r="X1101" s="21"/>
      <c r="Y1101" s="83"/>
      <c r="Z1101" s="83"/>
      <c r="AA1101" s="21"/>
      <c r="AB1101" s="83"/>
      <c r="AC1101" s="83"/>
      <c r="AD1101" s="21"/>
      <c r="AE1101" s="83"/>
      <c r="AF1101" s="83"/>
      <c r="AG1101" s="21"/>
      <c r="AH1101" s="83"/>
      <c r="AI1101" s="83"/>
      <c r="AJ1101" s="21"/>
      <c r="AK1101" s="83"/>
      <c r="AL1101" s="83"/>
      <c r="AM1101" s="21"/>
      <c r="AN1101" s="83"/>
      <c r="AO1101" s="83"/>
      <c r="AP1101" s="21"/>
      <c r="AQ1101" s="83"/>
      <c r="AR1101" s="83"/>
      <c r="AS1101" s="21"/>
      <c r="AT1101" s="3"/>
      <c r="AU1101" s="3"/>
      <c r="AV1101" s="31"/>
      <c r="AW1101" s="3"/>
      <c r="AX1101" s="129"/>
      <c r="AY1101" s="90"/>
      <c r="AZ1101" s="6"/>
      <c r="BA1101" s="10"/>
      <c r="BB1101" s="10"/>
      <c r="BC1101" s="6"/>
      <c r="BD1101" s="10"/>
      <c r="BE1101" s="10"/>
      <c r="BF1101" s="122"/>
      <c r="BG1101" s="10"/>
      <c r="BH1101" s="32"/>
      <c r="BI1101" s="129"/>
      <c r="BJ1101" s="10"/>
      <c r="BK1101" s="32"/>
      <c r="BL1101" s="129"/>
      <c r="BM1101" s="10"/>
      <c r="BN1101" s="32"/>
      <c r="BO1101" s="122"/>
      <c r="BP1101" s="133"/>
      <c r="BQ1101" s="12"/>
      <c r="BR1101" s="3"/>
      <c r="BS1101" s="3"/>
      <c r="BU1101" s="122"/>
      <c r="BV1101" s="3"/>
      <c r="BW1101" s="31"/>
      <c r="BX1101" s="122"/>
      <c r="BY1101" s="3"/>
      <c r="CA1101" s="122"/>
      <c r="CB1101" s="3"/>
      <c r="CD1101" s="122"/>
      <c r="CF1101" s="32"/>
      <c r="CH1101" s="255"/>
      <c r="CI1101" s="32"/>
      <c r="CK1101" s="434"/>
      <c r="CM1101" s="122"/>
      <c r="CN1101" s="255"/>
      <c r="CO1101" s="255"/>
      <c r="CP1101" s="255"/>
      <c r="CQ1101" s="739"/>
      <c r="CR1101" s="255"/>
      <c r="CS1101" s="434"/>
      <c r="CT1101" s="255"/>
      <c r="CU1101" s="255"/>
      <c r="CV1101" s="255"/>
      <c r="CW1101" s="10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  <c r="DW1101" s="255"/>
      <c r="DX1101" s="255"/>
      <c r="DY1101" s="255"/>
      <c r="DZ1101" s="255"/>
      <c r="EA1101" s="255"/>
      <c r="EB1101" s="255"/>
      <c r="EC1101" s="255"/>
      <c r="ED1101" s="255"/>
      <c r="EE1101" s="255"/>
      <c r="EF1101" s="255"/>
      <c r="EG1101" s="255"/>
      <c r="EH1101" s="255"/>
      <c r="EI1101" s="255"/>
      <c r="EJ1101" s="255"/>
      <c r="EK1101" s="255"/>
      <c r="EL1101" s="255"/>
      <c r="EM1101" s="255"/>
      <c r="EN1101" s="255"/>
      <c r="EO1101" s="255"/>
      <c r="EP1101" s="255"/>
      <c r="EQ1101" s="255"/>
      <c r="ER1101" s="255"/>
      <c r="ES1101" s="255"/>
      <c r="ET1101" s="255"/>
      <c r="EU1101" s="255"/>
      <c r="EV1101" s="255"/>
      <c r="EW1101" s="255"/>
      <c r="EX1101" s="255"/>
      <c r="EY1101" s="255"/>
      <c r="EZ1101" s="255"/>
      <c r="FA1101" s="255"/>
      <c r="FB1101" s="255"/>
      <c r="FC1101" s="255"/>
      <c r="FD1101" s="255"/>
      <c r="FE1101" s="255"/>
      <c r="FF1101" s="255"/>
      <c r="FG1101" s="255"/>
      <c r="FH1101" s="241"/>
      <c r="FI1101" s="436"/>
      <c r="FJ1101" s="668"/>
      <c r="FK1101" s="668"/>
      <c r="FL1101" s="668"/>
      <c r="FM1101" s="668"/>
      <c r="FN1101" s="668"/>
      <c r="FO1101" s="668"/>
      <c r="FP1101" s="668"/>
      <c r="FQ1101" s="668"/>
      <c r="FR1101" s="668"/>
      <c r="FS1101" s="433"/>
      <c r="FT1101" s="433"/>
      <c r="FU1101" s="433"/>
      <c r="FV1101" s="433"/>
      <c r="FW1101" s="433"/>
      <c r="FX1101" s="433"/>
      <c r="FY1101" s="433"/>
      <c r="FZ1101" s="433"/>
      <c r="GA1101" s="433"/>
      <c r="GB1101" s="433"/>
      <c r="GC1101" s="433"/>
      <c r="GD1101" s="433"/>
      <c r="GE1101" s="433"/>
      <c r="GF1101" s="433"/>
      <c r="GG1101" s="255"/>
      <c r="GH1101" s="65"/>
      <c r="GI1101" s="65"/>
      <c r="GJ1101" s="65"/>
      <c r="GK1101" s="65"/>
      <c r="GL1101" s="65"/>
      <c r="GM1101" s="65"/>
      <c r="GN1101" s="65"/>
      <c r="GO1101" s="65"/>
      <c r="GP1101" s="65"/>
      <c r="GQ1101" s="65"/>
      <c r="GR1101" s="65"/>
      <c r="GS1101" s="65"/>
      <c r="GT1101" s="65"/>
      <c r="GU1101" s="65"/>
      <c r="GV1101" s="65"/>
      <c r="GW1101" s="65"/>
      <c r="GX1101" s="65"/>
      <c r="GY1101" s="65"/>
      <c r="GZ1101" s="65"/>
      <c r="HA1101" s="65"/>
      <c r="HB1101" s="65"/>
      <c r="HC1101" s="65"/>
      <c r="HD1101" s="65"/>
      <c r="HE1101" s="65"/>
      <c r="HF1101" s="65"/>
      <c r="HG1101" s="65"/>
      <c r="HH1101" s="65"/>
      <c r="HI1101" s="436"/>
      <c r="HJ1101" s="65"/>
      <c r="HK1101" s="436"/>
      <c r="HL1101" s="37"/>
      <c r="HM1101" s="65"/>
      <c r="HN1101" s="436"/>
      <c r="HO1101" s="120"/>
      <c r="HP1101" s="3"/>
      <c r="HQ1101" s="436"/>
      <c r="HR1101" s="8"/>
      <c r="HS1101" s="31"/>
      <c r="HT1101" s="3"/>
      <c r="HU1101" s="3"/>
      <c r="HV1101" s="3"/>
      <c r="HX1101" s="432"/>
      <c r="HY1101" s="27"/>
      <c r="HZ1101" s="27"/>
      <c r="IA1101" s="27"/>
      <c r="IB1101" s="27"/>
      <c r="IC1101" s="27"/>
      <c r="ID1101" s="27"/>
      <c r="IE1101" s="27"/>
      <c r="IF1101" s="27"/>
      <c r="IG1101" s="432"/>
      <c r="IH1101" s="432"/>
      <c r="II1101" s="432"/>
      <c r="IJ1101" s="432"/>
      <c r="IK1101" s="432"/>
      <c r="IL1101" s="432"/>
      <c r="IM1101" s="432"/>
      <c r="IN1101" s="432"/>
      <c r="IO1101" s="432"/>
      <c r="IP1101" s="432"/>
      <c r="IQ1101" s="432"/>
      <c r="IR1101" s="432"/>
      <c r="IS1101" s="432"/>
      <c r="IT1101" s="432"/>
      <c r="IU1101" s="432"/>
      <c r="IV1101" s="432"/>
      <c r="IW1101" s="432"/>
      <c r="IX1101" s="432"/>
      <c r="IY1101" s="432"/>
      <c r="IZ1101" s="432"/>
      <c r="JA1101" s="432"/>
      <c r="JB1101" s="432"/>
      <c r="JC1101" s="432"/>
      <c r="JD1101" s="432"/>
      <c r="JE1101" s="432"/>
      <c r="JF1101" s="432"/>
      <c r="JG1101" s="432"/>
      <c r="JH1101" s="432"/>
      <c r="JI1101" s="432"/>
      <c r="JJ1101" s="432"/>
      <c r="JK1101" s="432"/>
      <c r="JL1101" s="432"/>
      <c r="JM1101" s="432"/>
      <c r="JN1101" s="432"/>
      <c r="JO1101" s="432"/>
      <c r="JP1101" s="432"/>
      <c r="JQ1101" s="432"/>
      <c r="JR1101" s="432"/>
      <c r="JS1101" s="432"/>
      <c r="JT1101" s="432"/>
      <c r="JU1101" s="432"/>
    </row>
    <row r="1102" spans="1:281" s="40" customFormat="1" ht="15" hidden="1" customHeight="1" x14ac:dyDescent="0.25">
      <c r="A1102" s="432"/>
      <c r="B1102" s="31"/>
      <c r="C1102" s="31"/>
      <c r="D1102" s="3"/>
      <c r="E1102" s="31"/>
      <c r="F1102" s="3"/>
      <c r="G1102" s="122"/>
      <c r="I1102" s="31"/>
      <c r="K1102" s="9"/>
      <c r="M1102" s="3"/>
      <c r="N1102" s="41"/>
      <c r="P1102" s="31"/>
      <c r="Q1102" s="27"/>
      <c r="R1102" s="31"/>
      <c r="T1102" s="21"/>
      <c r="U1102" s="21"/>
      <c r="V1102" s="83"/>
      <c r="W1102" s="83"/>
      <c r="X1102" s="21"/>
      <c r="Y1102" s="83"/>
      <c r="Z1102" s="83"/>
      <c r="AA1102" s="21"/>
      <c r="AB1102" s="83"/>
      <c r="AC1102" s="83"/>
      <c r="AD1102" s="21"/>
      <c r="AE1102" s="83"/>
      <c r="AF1102" s="83"/>
      <c r="AG1102" s="21"/>
      <c r="AH1102" s="83"/>
      <c r="AI1102" s="83"/>
      <c r="AJ1102" s="21"/>
      <c r="AK1102" s="83"/>
      <c r="AL1102" s="83"/>
      <c r="AM1102" s="21"/>
      <c r="AN1102" s="83"/>
      <c r="AO1102" s="83"/>
      <c r="AP1102" s="21"/>
      <c r="AQ1102" s="83"/>
      <c r="AR1102" s="83"/>
      <c r="AS1102" s="21"/>
      <c r="AT1102" s="3"/>
      <c r="AU1102" s="3"/>
      <c r="AV1102" s="31"/>
      <c r="AW1102" s="3"/>
      <c r="AX1102" s="129"/>
      <c r="AY1102" s="90"/>
      <c r="AZ1102" s="6"/>
      <c r="BA1102" s="10"/>
      <c r="BB1102" s="10"/>
      <c r="BC1102" s="6"/>
      <c r="BD1102" s="10"/>
      <c r="BE1102" s="10"/>
      <c r="BF1102" s="122"/>
      <c r="BG1102" s="10"/>
      <c r="BH1102" s="32"/>
      <c r="BI1102" s="129"/>
      <c r="BJ1102" s="10"/>
      <c r="BK1102" s="32"/>
      <c r="BL1102" s="129"/>
      <c r="BM1102" s="10"/>
      <c r="BN1102" s="32"/>
      <c r="BO1102" s="122"/>
      <c r="BP1102" s="133"/>
      <c r="BQ1102" s="12"/>
      <c r="BR1102" s="3"/>
      <c r="BS1102" s="3"/>
      <c r="BU1102" s="122"/>
      <c r="BV1102" s="3"/>
      <c r="BW1102" s="31"/>
      <c r="BX1102" s="122"/>
      <c r="BY1102" s="3"/>
      <c r="CA1102" s="122"/>
      <c r="CB1102" s="3"/>
      <c r="CD1102" s="122"/>
      <c r="CF1102" s="32"/>
      <c r="CH1102" s="255"/>
      <c r="CI1102" s="32"/>
      <c r="CK1102" s="434"/>
      <c r="CM1102" s="122"/>
      <c r="CN1102" s="255"/>
      <c r="CO1102" s="255"/>
      <c r="CP1102" s="255"/>
      <c r="CQ1102" s="739"/>
      <c r="CR1102" s="255"/>
      <c r="CS1102" s="434"/>
      <c r="CT1102" s="255"/>
      <c r="CU1102" s="255"/>
      <c r="CV1102" s="255"/>
      <c r="CW1102" s="10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  <c r="DW1102" s="255"/>
      <c r="DX1102" s="255"/>
      <c r="DY1102" s="255"/>
      <c r="DZ1102" s="255"/>
      <c r="EA1102" s="255"/>
      <c r="EB1102" s="255"/>
      <c r="EC1102" s="255"/>
      <c r="ED1102" s="255"/>
      <c r="EE1102" s="255"/>
      <c r="EF1102" s="255"/>
      <c r="EG1102" s="255"/>
      <c r="EH1102" s="255"/>
      <c r="EI1102" s="255"/>
      <c r="EJ1102" s="255"/>
      <c r="EK1102" s="255"/>
      <c r="EL1102" s="255"/>
      <c r="EM1102" s="255"/>
      <c r="EN1102" s="255"/>
      <c r="EO1102" s="255"/>
      <c r="EP1102" s="255"/>
      <c r="EQ1102" s="255"/>
      <c r="ER1102" s="255"/>
      <c r="ES1102" s="255"/>
      <c r="ET1102" s="255"/>
      <c r="EU1102" s="255"/>
      <c r="EV1102" s="255"/>
      <c r="EW1102" s="255"/>
      <c r="EX1102" s="255"/>
      <c r="EY1102" s="255"/>
      <c r="EZ1102" s="255"/>
      <c r="FA1102" s="255"/>
      <c r="FB1102" s="255"/>
      <c r="FC1102" s="255"/>
      <c r="FD1102" s="255"/>
      <c r="FE1102" s="255"/>
      <c r="FF1102" s="255"/>
      <c r="FG1102" s="255"/>
      <c r="FH1102" s="241"/>
      <c r="FI1102" s="436"/>
      <c r="FJ1102" s="668"/>
      <c r="FK1102" s="668"/>
      <c r="FL1102" s="668"/>
      <c r="FM1102" s="668"/>
      <c r="FN1102" s="668"/>
      <c r="FO1102" s="668"/>
      <c r="FP1102" s="668"/>
      <c r="FQ1102" s="668"/>
      <c r="FR1102" s="668"/>
      <c r="FS1102" s="433"/>
      <c r="FT1102" s="433"/>
      <c r="FU1102" s="433"/>
      <c r="FV1102" s="433"/>
      <c r="FW1102" s="433"/>
      <c r="FX1102" s="433"/>
      <c r="FY1102" s="433"/>
      <c r="FZ1102" s="433"/>
      <c r="GA1102" s="433"/>
      <c r="GB1102" s="433"/>
      <c r="GC1102" s="433"/>
      <c r="GD1102" s="433"/>
      <c r="GE1102" s="433"/>
      <c r="GF1102" s="433"/>
      <c r="GG1102" s="255"/>
      <c r="GH1102" s="65"/>
      <c r="GI1102" s="65"/>
      <c r="GJ1102" s="65"/>
      <c r="GK1102" s="65"/>
      <c r="GL1102" s="65"/>
      <c r="GM1102" s="65"/>
      <c r="GN1102" s="65"/>
      <c r="GO1102" s="65"/>
      <c r="GP1102" s="65"/>
      <c r="GQ1102" s="65"/>
      <c r="GR1102" s="65"/>
      <c r="GS1102" s="65"/>
      <c r="GT1102" s="65"/>
      <c r="GU1102" s="65"/>
      <c r="GV1102" s="65"/>
      <c r="GW1102" s="65"/>
      <c r="GX1102" s="65"/>
      <c r="GY1102" s="65"/>
      <c r="GZ1102" s="65"/>
      <c r="HA1102" s="65"/>
      <c r="HB1102" s="65"/>
      <c r="HC1102" s="65"/>
      <c r="HD1102" s="65"/>
      <c r="HE1102" s="65"/>
      <c r="HF1102" s="65"/>
      <c r="HG1102" s="65"/>
      <c r="HH1102" s="65"/>
      <c r="HI1102" s="436"/>
      <c r="HJ1102" s="65"/>
      <c r="HK1102" s="436"/>
      <c r="HL1102" s="37"/>
      <c r="HM1102" s="65"/>
      <c r="HN1102" s="436"/>
      <c r="HO1102" s="120"/>
      <c r="HP1102" s="3"/>
      <c r="HQ1102" s="436"/>
      <c r="HR1102" s="8"/>
      <c r="HS1102" s="31"/>
      <c r="HT1102" s="3"/>
      <c r="HU1102" s="3"/>
      <c r="HV1102" s="3"/>
      <c r="HX1102" s="432"/>
      <c r="HY1102" s="27"/>
      <c r="HZ1102" s="27"/>
      <c r="IA1102" s="27"/>
      <c r="IB1102" s="27"/>
      <c r="IC1102" s="27"/>
      <c r="ID1102" s="27"/>
      <c r="IE1102" s="27"/>
      <c r="IF1102" s="27"/>
      <c r="IG1102" s="432"/>
      <c r="IH1102" s="432"/>
      <c r="II1102" s="432"/>
      <c r="IJ1102" s="432"/>
      <c r="IK1102" s="432"/>
      <c r="IL1102" s="432"/>
      <c r="IM1102" s="432"/>
      <c r="IN1102" s="432"/>
      <c r="IO1102" s="432"/>
      <c r="IP1102" s="432"/>
      <c r="IQ1102" s="432"/>
      <c r="IR1102" s="432"/>
      <c r="IS1102" s="432"/>
      <c r="IT1102" s="432"/>
      <c r="IU1102" s="432"/>
      <c r="IV1102" s="432"/>
      <c r="IW1102" s="432"/>
      <c r="IX1102" s="432"/>
      <c r="IY1102" s="432"/>
      <c r="IZ1102" s="432"/>
      <c r="JA1102" s="432"/>
      <c r="JB1102" s="432"/>
      <c r="JC1102" s="432"/>
      <c r="JD1102" s="432"/>
      <c r="JE1102" s="432"/>
      <c r="JF1102" s="432"/>
      <c r="JG1102" s="432"/>
      <c r="JH1102" s="432"/>
      <c r="JI1102" s="432"/>
      <c r="JJ1102" s="432"/>
      <c r="JK1102" s="432"/>
      <c r="JL1102" s="432"/>
      <c r="JM1102" s="432"/>
      <c r="JN1102" s="432"/>
      <c r="JO1102" s="432"/>
      <c r="JP1102" s="432"/>
      <c r="JQ1102" s="432"/>
      <c r="JR1102" s="432"/>
      <c r="JS1102" s="432"/>
      <c r="JT1102" s="432"/>
      <c r="JU1102" s="432"/>
    </row>
    <row r="1103" spans="1:281" s="40" customFormat="1" ht="15" hidden="1" customHeight="1" x14ac:dyDescent="0.25">
      <c r="A1103" s="432"/>
      <c r="B1103" s="31"/>
      <c r="C1103" s="31"/>
      <c r="D1103" s="3"/>
      <c r="E1103" s="31"/>
      <c r="F1103" s="3"/>
      <c r="G1103" s="122"/>
      <c r="I1103" s="31"/>
      <c r="K1103" s="9"/>
      <c r="M1103" s="3"/>
      <c r="N1103" s="41"/>
      <c r="P1103" s="31"/>
      <c r="Q1103" s="27"/>
      <c r="R1103" s="31"/>
      <c r="T1103" s="21"/>
      <c r="U1103" s="21"/>
      <c r="V1103" s="83"/>
      <c r="W1103" s="83"/>
      <c r="X1103" s="21"/>
      <c r="Y1103" s="83"/>
      <c r="Z1103" s="83"/>
      <c r="AA1103" s="21"/>
      <c r="AB1103" s="83"/>
      <c r="AC1103" s="83"/>
      <c r="AD1103" s="21"/>
      <c r="AE1103" s="83"/>
      <c r="AF1103" s="83"/>
      <c r="AG1103" s="21"/>
      <c r="AH1103" s="83"/>
      <c r="AI1103" s="83"/>
      <c r="AJ1103" s="21"/>
      <c r="AK1103" s="83"/>
      <c r="AL1103" s="83"/>
      <c r="AM1103" s="21"/>
      <c r="AN1103" s="83"/>
      <c r="AO1103" s="83"/>
      <c r="AP1103" s="21"/>
      <c r="AQ1103" s="83"/>
      <c r="AR1103" s="83"/>
      <c r="AS1103" s="21"/>
      <c r="AT1103" s="3"/>
      <c r="AU1103" s="3"/>
      <c r="AV1103" s="31"/>
      <c r="AW1103" s="3"/>
      <c r="AX1103" s="129"/>
      <c r="AY1103" s="90"/>
      <c r="AZ1103" s="6"/>
      <c r="BA1103" s="10"/>
      <c r="BB1103" s="10"/>
      <c r="BC1103" s="6"/>
      <c r="BD1103" s="10"/>
      <c r="BE1103" s="10"/>
      <c r="BF1103" s="122"/>
      <c r="BG1103" s="10"/>
      <c r="BH1103" s="32"/>
      <c r="BI1103" s="129"/>
      <c r="BJ1103" s="10"/>
      <c r="BK1103" s="32"/>
      <c r="BL1103" s="129"/>
      <c r="BM1103" s="10"/>
      <c r="BN1103" s="32"/>
      <c r="BO1103" s="122"/>
      <c r="BP1103" s="133"/>
      <c r="BQ1103" s="12"/>
      <c r="BR1103" s="3"/>
      <c r="BS1103" s="3"/>
      <c r="BU1103" s="122"/>
      <c r="BV1103" s="3"/>
      <c r="BW1103" s="31"/>
      <c r="BX1103" s="122"/>
      <c r="BY1103" s="3"/>
      <c r="CA1103" s="122"/>
      <c r="CB1103" s="3"/>
      <c r="CD1103" s="122"/>
      <c r="CF1103" s="32"/>
      <c r="CH1103" s="255"/>
      <c r="CI1103" s="32"/>
      <c r="CK1103" s="434"/>
      <c r="CM1103" s="122"/>
      <c r="CN1103" s="255"/>
      <c r="CO1103" s="255"/>
      <c r="CP1103" s="255"/>
      <c r="CQ1103" s="739"/>
      <c r="CR1103" s="255"/>
      <c r="CS1103" s="434"/>
      <c r="CT1103" s="255"/>
      <c r="CU1103" s="255"/>
      <c r="CV1103" s="255"/>
      <c r="CW1103" s="10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  <c r="DZ1103" s="255"/>
      <c r="EA1103" s="255"/>
      <c r="EB1103" s="255"/>
      <c r="EC1103" s="255"/>
      <c r="ED1103" s="255"/>
      <c r="EE1103" s="255"/>
      <c r="EF1103" s="255"/>
      <c r="EG1103" s="255"/>
      <c r="EH1103" s="255"/>
      <c r="EI1103" s="255"/>
      <c r="EJ1103" s="255"/>
      <c r="EK1103" s="255"/>
      <c r="EL1103" s="255"/>
      <c r="EM1103" s="255"/>
      <c r="EN1103" s="255"/>
      <c r="EO1103" s="255"/>
      <c r="EP1103" s="255"/>
      <c r="EQ1103" s="255"/>
      <c r="ER1103" s="255"/>
      <c r="ES1103" s="255"/>
      <c r="ET1103" s="255"/>
      <c r="EU1103" s="255"/>
      <c r="EV1103" s="255"/>
      <c r="EW1103" s="255"/>
      <c r="EX1103" s="255"/>
      <c r="EY1103" s="255"/>
      <c r="EZ1103" s="255"/>
      <c r="FA1103" s="255"/>
      <c r="FB1103" s="255"/>
      <c r="FC1103" s="255"/>
      <c r="FD1103" s="255"/>
      <c r="FE1103" s="255"/>
      <c r="FF1103" s="255"/>
      <c r="FG1103" s="255"/>
      <c r="FH1103" s="241"/>
      <c r="FI1103" s="436"/>
      <c r="FJ1103" s="668"/>
      <c r="FK1103" s="668"/>
      <c r="FL1103" s="668"/>
      <c r="FM1103" s="668"/>
      <c r="FN1103" s="668"/>
      <c r="FO1103" s="668"/>
      <c r="FP1103" s="668"/>
      <c r="FQ1103" s="668"/>
      <c r="FR1103" s="668"/>
      <c r="FS1103" s="433"/>
      <c r="FT1103" s="433"/>
      <c r="FU1103" s="433"/>
      <c r="FV1103" s="433"/>
      <c r="FW1103" s="433"/>
      <c r="FX1103" s="433"/>
      <c r="FY1103" s="433"/>
      <c r="FZ1103" s="433"/>
      <c r="GA1103" s="433"/>
      <c r="GB1103" s="433"/>
      <c r="GC1103" s="433"/>
      <c r="GD1103" s="433"/>
      <c r="GE1103" s="433"/>
      <c r="GF1103" s="433"/>
      <c r="GG1103" s="255"/>
      <c r="GH1103" s="65"/>
      <c r="GI1103" s="65"/>
      <c r="GJ1103" s="65"/>
      <c r="GK1103" s="65"/>
      <c r="GL1103" s="65"/>
      <c r="GM1103" s="65"/>
      <c r="GN1103" s="65"/>
      <c r="GO1103" s="65"/>
      <c r="GP1103" s="65"/>
      <c r="GQ1103" s="65"/>
      <c r="GR1103" s="65"/>
      <c r="GS1103" s="65"/>
      <c r="GT1103" s="65"/>
      <c r="GU1103" s="65"/>
      <c r="GV1103" s="65"/>
      <c r="GW1103" s="65"/>
      <c r="GX1103" s="65"/>
      <c r="GY1103" s="65"/>
      <c r="GZ1103" s="65"/>
      <c r="HA1103" s="65"/>
      <c r="HB1103" s="65"/>
      <c r="HC1103" s="65"/>
      <c r="HD1103" s="65"/>
      <c r="HE1103" s="65"/>
      <c r="HF1103" s="65"/>
      <c r="HG1103" s="65"/>
      <c r="HH1103" s="65"/>
      <c r="HI1103" s="436"/>
      <c r="HJ1103" s="65"/>
      <c r="HK1103" s="436"/>
      <c r="HL1103" s="37"/>
      <c r="HM1103" s="65"/>
      <c r="HN1103" s="436"/>
      <c r="HO1103" s="120"/>
      <c r="HP1103" s="3"/>
      <c r="HQ1103" s="436"/>
      <c r="HR1103" s="8"/>
      <c r="HS1103" s="31"/>
      <c r="HT1103" s="3"/>
      <c r="HU1103" s="3"/>
      <c r="HV1103" s="3"/>
      <c r="HX1103" s="432"/>
      <c r="HY1103" s="27"/>
      <c r="HZ1103" s="27"/>
      <c r="IA1103" s="27"/>
      <c r="IB1103" s="27"/>
      <c r="IC1103" s="27"/>
      <c r="ID1103" s="27"/>
      <c r="IE1103" s="27"/>
      <c r="IF1103" s="27"/>
      <c r="IG1103" s="432"/>
      <c r="IH1103" s="432"/>
      <c r="II1103" s="432"/>
      <c r="IJ1103" s="432"/>
      <c r="IK1103" s="432"/>
      <c r="IL1103" s="432"/>
      <c r="IM1103" s="432"/>
      <c r="IN1103" s="432"/>
      <c r="IO1103" s="432"/>
      <c r="IP1103" s="432"/>
      <c r="IQ1103" s="432"/>
      <c r="IR1103" s="432"/>
      <c r="IS1103" s="432"/>
      <c r="IT1103" s="432"/>
      <c r="IU1103" s="432"/>
      <c r="IV1103" s="432"/>
      <c r="IW1103" s="432"/>
      <c r="IX1103" s="432"/>
      <c r="IY1103" s="432"/>
      <c r="IZ1103" s="432"/>
      <c r="JA1103" s="432"/>
      <c r="JB1103" s="432"/>
      <c r="JC1103" s="432"/>
      <c r="JD1103" s="432"/>
      <c r="JE1103" s="432"/>
      <c r="JF1103" s="432"/>
      <c r="JG1103" s="432"/>
      <c r="JH1103" s="432"/>
      <c r="JI1103" s="432"/>
      <c r="JJ1103" s="432"/>
      <c r="JK1103" s="432"/>
      <c r="JL1103" s="432"/>
      <c r="JM1103" s="432"/>
      <c r="JN1103" s="432"/>
      <c r="JO1103" s="432"/>
      <c r="JP1103" s="432"/>
      <c r="JQ1103" s="432"/>
      <c r="JR1103" s="432"/>
      <c r="JS1103" s="432"/>
      <c r="JT1103" s="432"/>
      <c r="JU1103" s="432"/>
    </row>
    <row r="1104" spans="1:281" s="40" customFormat="1" ht="15" hidden="1" customHeight="1" x14ac:dyDescent="0.25">
      <c r="A1104" s="432"/>
      <c r="B1104" s="31"/>
      <c r="C1104" s="31"/>
      <c r="D1104" s="3"/>
      <c r="E1104" s="31"/>
      <c r="F1104" s="3"/>
      <c r="G1104" s="122"/>
      <c r="I1104" s="31"/>
      <c r="K1104" s="9"/>
      <c r="M1104" s="3"/>
      <c r="N1104" s="41"/>
      <c r="P1104" s="31"/>
      <c r="Q1104" s="27"/>
      <c r="R1104" s="31"/>
      <c r="T1104" s="21"/>
      <c r="U1104" s="21"/>
      <c r="V1104" s="83"/>
      <c r="W1104" s="83"/>
      <c r="X1104" s="21"/>
      <c r="Y1104" s="83"/>
      <c r="Z1104" s="83"/>
      <c r="AA1104" s="21"/>
      <c r="AB1104" s="83"/>
      <c r="AC1104" s="83"/>
      <c r="AD1104" s="21"/>
      <c r="AE1104" s="83"/>
      <c r="AF1104" s="83"/>
      <c r="AG1104" s="21"/>
      <c r="AH1104" s="83"/>
      <c r="AI1104" s="83"/>
      <c r="AJ1104" s="21"/>
      <c r="AK1104" s="83"/>
      <c r="AL1104" s="83"/>
      <c r="AM1104" s="21"/>
      <c r="AN1104" s="83"/>
      <c r="AO1104" s="83"/>
      <c r="AP1104" s="21"/>
      <c r="AQ1104" s="83"/>
      <c r="AR1104" s="83"/>
      <c r="AS1104" s="21"/>
      <c r="AT1104" s="3"/>
      <c r="AU1104" s="3"/>
      <c r="AV1104" s="31"/>
      <c r="AW1104" s="3"/>
      <c r="AX1104" s="129"/>
      <c r="AY1104" s="90"/>
      <c r="AZ1104" s="6"/>
      <c r="BA1104" s="10"/>
      <c r="BB1104" s="10"/>
      <c r="BC1104" s="6"/>
      <c r="BD1104" s="10"/>
      <c r="BE1104" s="10"/>
      <c r="BF1104" s="122"/>
      <c r="BG1104" s="10"/>
      <c r="BH1104" s="32"/>
      <c r="BI1104" s="129"/>
      <c r="BJ1104" s="10"/>
      <c r="BK1104" s="32"/>
      <c r="BL1104" s="129"/>
      <c r="BM1104" s="10"/>
      <c r="BN1104" s="32"/>
      <c r="BO1104" s="122"/>
      <c r="BP1104" s="133"/>
      <c r="BQ1104" s="12"/>
      <c r="BR1104" s="3"/>
      <c r="BS1104" s="3"/>
      <c r="BU1104" s="122"/>
      <c r="BV1104" s="3"/>
      <c r="BW1104" s="31"/>
      <c r="BX1104" s="122"/>
      <c r="BY1104" s="3"/>
      <c r="CA1104" s="122"/>
      <c r="CB1104" s="3"/>
      <c r="CD1104" s="122"/>
      <c r="CF1104" s="32"/>
      <c r="CH1104" s="255"/>
      <c r="CI1104" s="32"/>
      <c r="CK1104" s="434"/>
      <c r="CM1104" s="122"/>
      <c r="CN1104" s="255"/>
      <c r="CO1104" s="255"/>
      <c r="CP1104" s="255"/>
      <c r="CQ1104" s="739"/>
      <c r="CR1104" s="255"/>
      <c r="CS1104" s="434"/>
      <c r="CT1104" s="255"/>
      <c r="CU1104" s="255"/>
      <c r="CV1104" s="255"/>
      <c r="CW1104" s="10"/>
      <c r="CX1104" s="255"/>
      <c r="CY1104" s="255"/>
      <c r="CZ1104" s="255"/>
      <c r="DA1104" s="255"/>
      <c r="DB1104" s="255"/>
      <c r="DC1104" s="255"/>
      <c r="DD1104" s="255"/>
      <c r="DE1104" s="255"/>
      <c r="DF1104" s="255"/>
      <c r="DG1104" s="255"/>
      <c r="DH1104" s="255"/>
      <c r="DI1104" s="255"/>
      <c r="DJ1104" s="255"/>
      <c r="DK1104" s="255"/>
      <c r="DL1104" s="255"/>
      <c r="DM1104" s="255"/>
      <c r="DN1104" s="255"/>
      <c r="DO1104" s="255"/>
      <c r="DP1104" s="255"/>
      <c r="DQ1104" s="255"/>
      <c r="DR1104" s="255"/>
      <c r="DS1104" s="255"/>
      <c r="DT1104" s="255"/>
      <c r="DU1104" s="255"/>
      <c r="DV1104" s="255"/>
      <c r="DW1104" s="255"/>
      <c r="DX1104" s="255"/>
      <c r="DY1104" s="255"/>
      <c r="DZ1104" s="255"/>
      <c r="EA1104" s="255"/>
      <c r="EB1104" s="255"/>
      <c r="EC1104" s="255"/>
      <c r="ED1104" s="255"/>
      <c r="EE1104" s="255"/>
      <c r="EF1104" s="255"/>
      <c r="EG1104" s="255"/>
      <c r="EH1104" s="255"/>
      <c r="EI1104" s="255"/>
      <c r="EJ1104" s="255"/>
      <c r="EK1104" s="255"/>
      <c r="EL1104" s="255"/>
      <c r="EM1104" s="255"/>
      <c r="EN1104" s="255"/>
      <c r="EO1104" s="255"/>
      <c r="EP1104" s="255"/>
      <c r="EQ1104" s="255"/>
      <c r="ER1104" s="255"/>
      <c r="ES1104" s="255"/>
      <c r="ET1104" s="255"/>
      <c r="EU1104" s="255"/>
      <c r="EV1104" s="255"/>
      <c r="EW1104" s="255"/>
      <c r="EX1104" s="255"/>
      <c r="EY1104" s="255"/>
      <c r="EZ1104" s="255"/>
      <c r="FA1104" s="255"/>
      <c r="FB1104" s="255"/>
      <c r="FC1104" s="255"/>
      <c r="FD1104" s="255"/>
      <c r="FE1104" s="255"/>
      <c r="FF1104" s="255"/>
      <c r="FG1104" s="255"/>
      <c r="FH1104" s="241"/>
      <c r="FI1104" s="436"/>
      <c r="FJ1104" s="668"/>
      <c r="FK1104" s="668"/>
      <c r="FL1104" s="668"/>
      <c r="FM1104" s="668"/>
      <c r="FN1104" s="668"/>
      <c r="FO1104" s="668"/>
      <c r="FP1104" s="668"/>
      <c r="FQ1104" s="668"/>
      <c r="FR1104" s="668"/>
      <c r="FS1104" s="433"/>
      <c r="FT1104" s="433"/>
      <c r="FU1104" s="433"/>
      <c r="FV1104" s="433"/>
      <c r="FW1104" s="433"/>
      <c r="FX1104" s="433"/>
      <c r="FY1104" s="433"/>
      <c r="FZ1104" s="433"/>
      <c r="GA1104" s="433"/>
      <c r="GB1104" s="433"/>
      <c r="GC1104" s="433"/>
      <c r="GD1104" s="433"/>
      <c r="GE1104" s="433"/>
      <c r="GF1104" s="433"/>
      <c r="GG1104" s="255"/>
      <c r="GH1104" s="65"/>
      <c r="GI1104" s="65"/>
      <c r="GJ1104" s="65"/>
      <c r="GK1104" s="65"/>
      <c r="GL1104" s="65"/>
      <c r="GM1104" s="65"/>
      <c r="GN1104" s="65"/>
      <c r="GO1104" s="65"/>
      <c r="GP1104" s="65"/>
      <c r="GQ1104" s="65"/>
      <c r="GR1104" s="65"/>
      <c r="GS1104" s="65"/>
      <c r="GT1104" s="65"/>
      <c r="GU1104" s="65"/>
      <c r="GV1104" s="65"/>
      <c r="GW1104" s="65"/>
      <c r="GX1104" s="65"/>
      <c r="GY1104" s="65"/>
      <c r="GZ1104" s="65"/>
      <c r="HA1104" s="65"/>
      <c r="HB1104" s="65"/>
      <c r="HC1104" s="65"/>
      <c r="HD1104" s="65"/>
      <c r="HE1104" s="65"/>
      <c r="HF1104" s="65"/>
      <c r="HG1104" s="65"/>
      <c r="HH1104" s="65"/>
      <c r="HI1104" s="436"/>
      <c r="HJ1104" s="65"/>
      <c r="HK1104" s="436"/>
      <c r="HL1104" s="37"/>
      <c r="HM1104" s="65"/>
      <c r="HN1104" s="436"/>
      <c r="HO1104" s="120"/>
      <c r="HP1104" s="3"/>
      <c r="HQ1104" s="436"/>
      <c r="HR1104" s="8"/>
      <c r="HS1104" s="31"/>
      <c r="HT1104" s="3"/>
      <c r="HU1104" s="3"/>
      <c r="HV1104" s="3"/>
      <c r="HX1104" s="432"/>
      <c r="HY1104" s="27"/>
      <c r="HZ1104" s="27"/>
      <c r="IA1104" s="27"/>
      <c r="IB1104" s="27"/>
      <c r="IC1104" s="27"/>
      <c r="ID1104" s="27"/>
      <c r="IE1104" s="27"/>
      <c r="IF1104" s="27"/>
      <c r="IG1104" s="432"/>
      <c r="IH1104" s="432"/>
      <c r="II1104" s="432"/>
      <c r="IJ1104" s="432"/>
      <c r="IK1104" s="432"/>
      <c r="IL1104" s="432"/>
      <c r="IM1104" s="432"/>
      <c r="IN1104" s="432"/>
      <c r="IO1104" s="432"/>
      <c r="IP1104" s="432"/>
      <c r="IQ1104" s="432"/>
      <c r="IR1104" s="432"/>
      <c r="IS1104" s="432"/>
      <c r="IT1104" s="432"/>
      <c r="IU1104" s="432"/>
      <c r="IV1104" s="432"/>
      <c r="IW1104" s="432"/>
      <c r="IX1104" s="432"/>
      <c r="IY1104" s="432"/>
      <c r="IZ1104" s="432"/>
      <c r="JA1104" s="432"/>
      <c r="JB1104" s="432"/>
      <c r="JC1104" s="432"/>
      <c r="JD1104" s="432"/>
      <c r="JE1104" s="432"/>
      <c r="JF1104" s="432"/>
      <c r="JG1104" s="432"/>
      <c r="JH1104" s="432"/>
      <c r="JI1104" s="432"/>
      <c r="JJ1104" s="432"/>
      <c r="JK1104" s="432"/>
      <c r="JL1104" s="432"/>
      <c r="JM1104" s="432"/>
      <c r="JN1104" s="432"/>
      <c r="JO1104" s="432"/>
      <c r="JP1104" s="432"/>
      <c r="JQ1104" s="432"/>
      <c r="JR1104" s="432"/>
      <c r="JS1104" s="432"/>
      <c r="JT1104" s="432"/>
      <c r="JU1104" s="432"/>
    </row>
    <row r="1105" spans="1:281" s="40" customFormat="1" ht="15" hidden="1" customHeight="1" x14ac:dyDescent="0.25">
      <c r="A1105" s="432"/>
      <c r="B1105" s="31"/>
      <c r="C1105" s="31"/>
      <c r="D1105" s="3"/>
      <c r="E1105" s="31"/>
      <c r="F1105" s="3"/>
      <c r="G1105" s="122"/>
      <c r="I1105" s="31"/>
      <c r="K1105" s="9"/>
      <c r="M1105" s="3"/>
      <c r="N1105" s="41"/>
      <c r="P1105" s="31"/>
      <c r="Q1105" s="27"/>
      <c r="R1105" s="31"/>
      <c r="T1105" s="21"/>
      <c r="U1105" s="21"/>
      <c r="V1105" s="83"/>
      <c r="W1105" s="83"/>
      <c r="X1105" s="21"/>
      <c r="Y1105" s="83"/>
      <c r="Z1105" s="83"/>
      <c r="AA1105" s="21"/>
      <c r="AB1105" s="83"/>
      <c r="AC1105" s="83"/>
      <c r="AD1105" s="21"/>
      <c r="AE1105" s="83"/>
      <c r="AF1105" s="83"/>
      <c r="AG1105" s="21"/>
      <c r="AH1105" s="83"/>
      <c r="AI1105" s="83"/>
      <c r="AJ1105" s="21"/>
      <c r="AK1105" s="83"/>
      <c r="AL1105" s="83"/>
      <c r="AM1105" s="21"/>
      <c r="AN1105" s="83"/>
      <c r="AO1105" s="83"/>
      <c r="AP1105" s="21"/>
      <c r="AQ1105" s="83"/>
      <c r="AR1105" s="83"/>
      <c r="AS1105" s="21"/>
      <c r="AT1105" s="3"/>
      <c r="AU1105" s="3"/>
      <c r="AV1105" s="31"/>
      <c r="AW1105" s="3"/>
      <c r="AX1105" s="129"/>
      <c r="AY1105" s="90"/>
      <c r="AZ1105" s="6"/>
      <c r="BA1105" s="10"/>
      <c r="BB1105" s="10"/>
      <c r="BC1105" s="6"/>
      <c r="BD1105" s="10"/>
      <c r="BE1105" s="10"/>
      <c r="BF1105" s="122"/>
      <c r="BG1105" s="10"/>
      <c r="BH1105" s="32"/>
      <c r="BI1105" s="129"/>
      <c r="BJ1105" s="10"/>
      <c r="BK1105" s="32"/>
      <c r="BL1105" s="129"/>
      <c r="BM1105" s="10"/>
      <c r="BN1105" s="32"/>
      <c r="BO1105" s="122"/>
      <c r="BP1105" s="133"/>
      <c r="BQ1105" s="12"/>
      <c r="BR1105" s="3"/>
      <c r="BS1105" s="3"/>
      <c r="BU1105" s="122"/>
      <c r="BV1105" s="3"/>
      <c r="BW1105" s="31"/>
      <c r="BX1105" s="122"/>
      <c r="BY1105" s="3"/>
      <c r="CA1105" s="122"/>
      <c r="CB1105" s="3"/>
      <c r="CD1105" s="122"/>
      <c r="CF1105" s="32"/>
      <c r="CH1105" s="255"/>
      <c r="CI1105" s="32"/>
      <c r="CK1105" s="434"/>
      <c r="CM1105" s="122"/>
      <c r="CN1105" s="255"/>
      <c r="CO1105" s="255"/>
      <c r="CP1105" s="255"/>
      <c r="CQ1105" s="739"/>
      <c r="CR1105" s="255"/>
      <c r="CS1105" s="434"/>
      <c r="CT1105" s="255"/>
      <c r="CU1105" s="255"/>
      <c r="CV1105" s="255"/>
      <c r="CW1105" s="10"/>
      <c r="CX1105" s="255"/>
      <c r="CY1105" s="255"/>
      <c r="CZ1105" s="255"/>
      <c r="DA1105" s="255"/>
      <c r="DB1105" s="255"/>
      <c r="DC1105" s="255"/>
      <c r="DD1105" s="255"/>
      <c r="DE1105" s="255"/>
      <c r="DF1105" s="255"/>
      <c r="DG1105" s="255"/>
      <c r="DH1105" s="255"/>
      <c r="DI1105" s="255"/>
      <c r="DJ1105" s="255"/>
      <c r="DK1105" s="255"/>
      <c r="DL1105" s="255"/>
      <c r="DM1105" s="255"/>
      <c r="DN1105" s="255"/>
      <c r="DO1105" s="255"/>
      <c r="DP1105" s="255"/>
      <c r="DQ1105" s="255"/>
      <c r="DR1105" s="255"/>
      <c r="DS1105" s="255"/>
      <c r="DT1105" s="255"/>
      <c r="DU1105" s="255"/>
      <c r="DV1105" s="255"/>
      <c r="DW1105" s="255"/>
      <c r="DX1105" s="255"/>
      <c r="DY1105" s="255"/>
      <c r="DZ1105" s="255"/>
      <c r="EA1105" s="255"/>
      <c r="EB1105" s="255"/>
      <c r="EC1105" s="255"/>
      <c r="ED1105" s="255"/>
      <c r="EE1105" s="255"/>
      <c r="EF1105" s="255"/>
      <c r="EG1105" s="255"/>
      <c r="EH1105" s="255"/>
      <c r="EI1105" s="255"/>
      <c r="EJ1105" s="255"/>
      <c r="EK1105" s="255"/>
      <c r="EL1105" s="255"/>
      <c r="EM1105" s="255"/>
      <c r="EN1105" s="255"/>
      <c r="EO1105" s="255"/>
      <c r="EP1105" s="255"/>
      <c r="EQ1105" s="255"/>
      <c r="ER1105" s="255"/>
      <c r="ES1105" s="255"/>
      <c r="ET1105" s="255"/>
      <c r="EU1105" s="255"/>
      <c r="EV1105" s="255"/>
      <c r="EW1105" s="255"/>
      <c r="EX1105" s="255"/>
      <c r="EY1105" s="255"/>
      <c r="EZ1105" s="255"/>
      <c r="FA1105" s="255"/>
      <c r="FB1105" s="255"/>
      <c r="FC1105" s="255"/>
      <c r="FD1105" s="255"/>
      <c r="FE1105" s="255"/>
      <c r="FF1105" s="255"/>
      <c r="FG1105" s="255"/>
      <c r="FH1105" s="241"/>
      <c r="FI1105" s="436"/>
      <c r="FJ1105" s="668"/>
      <c r="FK1105" s="668"/>
      <c r="FL1105" s="668"/>
      <c r="FM1105" s="668"/>
      <c r="FN1105" s="668"/>
      <c r="FO1105" s="668"/>
      <c r="FP1105" s="668"/>
      <c r="FQ1105" s="668"/>
      <c r="FR1105" s="668"/>
      <c r="FS1105" s="433"/>
      <c r="FT1105" s="433"/>
      <c r="FU1105" s="433"/>
      <c r="FV1105" s="433"/>
      <c r="FW1105" s="433"/>
      <c r="FX1105" s="433"/>
      <c r="FY1105" s="433"/>
      <c r="FZ1105" s="433"/>
      <c r="GA1105" s="433"/>
      <c r="GB1105" s="433"/>
      <c r="GC1105" s="433"/>
      <c r="GD1105" s="433"/>
      <c r="GE1105" s="433"/>
      <c r="GF1105" s="433"/>
      <c r="GG1105" s="255"/>
      <c r="GH1105" s="65"/>
      <c r="GI1105" s="65"/>
      <c r="GJ1105" s="65"/>
      <c r="GK1105" s="65"/>
      <c r="GL1105" s="65"/>
      <c r="GM1105" s="65"/>
      <c r="GN1105" s="65"/>
      <c r="GO1105" s="65"/>
      <c r="GP1105" s="65"/>
      <c r="GQ1105" s="65"/>
      <c r="GR1105" s="65"/>
      <c r="GS1105" s="65"/>
      <c r="GT1105" s="65"/>
      <c r="GU1105" s="65"/>
      <c r="GV1105" s="65"/>
      <c r="GW1105" s="65"/>
      <c r="GX1105" s="65"/>
      <c r="GY1105" s="65"/>
      <c r="GZ1105" s="65"/>
      <c r="HA1105" s="65"/>
      <c r="HB1105" s="65"/>
      <c r="HC1105" s="65"/>
      <c r="HD1105" s="65"/>
      <c r="HE1105" s="65"/>
      <c r="HF1105" s="65"/>
      <c r="HG1105" s="65"/>
      <c r="HH1105" s="65"/>
      <c r="HI1105" s="436"/>
      <c r="HJ1105" s="65"/>
      <c r="HK1105" s="436"/>
      <c r="HL1105" s="37"/>
      <c r="HM1105" s="65"/>
      <c r="HN1105" s="436"/>
      <c r="HO1105" s="120"/>
      <c r="HP1105" s="3"/>
      <c r="HQ1105" s="436"/>
      <c r="HR1105" s="8"/>
      <c r="HS1105" s="31"/>
      <c r="HT1105" s="3"/>
      <c r="HU1105" s="3"/>
      <c r="HV1105" s="3"/>
      <c r="HX1105" s="432"/>
      <c r="HY1105" s="27"/>
      <c r="HZ1105" s="27"/>
      <c r="IA1105" s="27"/>
      <c r="IB1105" s="27"/>
      <c r="IC1105" s="27"/>
      <c r="ID1105" s="27"/>
      <c r="IE1105" s="27"/>
      <c r="IF1105" s="27"/>
      <c r="IG1105" s="432"/>
      <c r="IH1105" s="432"/>
      <c r="II1105" s="432"/>
      <c r="IJ1105" s="432"/>
      <c r="IK1105" s="432"/>
      <c r="IL1105" s="432"/>
      <c r="IM1105" s="432"/>
      <c r="IN1105" s="432"/>
      <c r="IO1105" s="432"/>
      <c r="IP1105" s="432"/>
      <c r="IQ1105" s="432"/>
      <c r="IR1105" s="432"/>
      <c r="IS1105" s="432"/>
      <c r="IT1105" s="432"/>
      <c r="IU1105" s="432"/>
      <c r="IV1105" s="432"/>
      <c r="IW1105" s="432"/>
      <c r="IX1105" s="432"/>
      <c r="IY1105" s="432"/>
      <c r="IZ1105" s="432"/>
      <c r="JA1105" s="432"/>
      <c r="JB1105" s="432"/>
      <c r="JC1105" s="432"/>
      <c r="JD1105" s="432"/>
      <c r="JE1105" s="432"/>
      <c r="JF1105" s="432"/>
      <c r="JG1105" s="432"/>
      <c r="JH1105" s="432"/>
      <c r="JI1105" s="432"/>
      <c r="JJ1105" s="432"/>
      <c r="JK1105" s="432"/>
      <c r="JL1105" s="432"/>
      <c r="JM1105" s="432"/>
      <c r="JN1105" s="432"/>
      <c r="JO1105" s="432"/>
      <c r="JP1105" s="432"/>
      <c r="JQ1105" s="432"/>
      <c r="JR1105" s="432"/>
      <c r="JS1105" s="432"/>
      <c r="JT1105" s="432"/>
      <c r="JU1105" s="432"/>
    </row>
    <row r="1106" spans="1:281" s="40" customFormat="1" ht="15" hidden="1" customHeight="1" x14ac:dyDescent="0.25">
      <c r="A1106" s="432"/>
      <c r="B1106" s="31"/>
      <c r="C1106" s="31"/>
      <c r="D1106" s="3"/>
      <c r="E1106" s="31"/>
      <c r="F1106" s="3"/>
      <c r="G1106" s="122"/>
      <c r="I1106" s="31"/>
      <c r="K1106" s="9"/>
      <c r="M1106" s="3"/>
      <c r="N1106" s="41"/>
      <c r="P1106" s="31"/>
      <c r="Q1106" s="27"/>
      <c r="R1106" s="31"/>
      <c r="T1106" s="21"/>
      <c r="U1106" s="21"/>
      <c r="V1106" s="83"/>
      <c r="W1106" s="83"/>
      <c r="X1106" s="21"/>
      <c r="Y1106" s="83"/>
      <c r="Z1106" s="83"/>
      <c r="AA1106" s="21"/>
      <c r="AB1106" s="83"/>
      <c r="AC1106" s="83"/>
      <c r="AD1106" s="21"/>
      <c r="AE1106" s="83"/>
      <c r="AF1106" s="83"/>
      <c r="AG1106" s="21"/>
      <c r="AH1106" s="83"/>
      <c r="AI1106" s="83"/>
      <c r="AJ1106" s="21"/>
      <c r="AK1106" s="83"/>
      <c r="AL1106" s="83"/>
      <c r="AM1106" s="21"/>
      <c r="AN1106" s="83"/>
      <c r="AO1106" s="83"/>
      <c r="AP1106" s="21"/>
      <c r="AQ1106" s="83"/>
      <c r="AR1106" s="83"/>
      <c r="AS1106" s="21"/>
      <c r="AT1106" s="3"/>
      <c r="AU1106" s="3"/>
      <c r="AV1106" s="31"/>
      <c r="AW1106" s="3"/>
      <c r="AX1106" s="129"/>
      <c r="AY1106" s="90"/>
      <c r="AZ1106" s="6"/>
      <c r="BA1106" s="10"/>
      <c r="BB1106" s="10"/>
      <c r="BC1106" s="6"/>
      <c r="BD1106" s="10"/>
      <c r="BE1106" s="10"/>
      <c r="BF1106" s="122"/>
      <c r="BG1106" s="10"/>
      <c r="BH1106" s="32"/>
      <c r="BI1106" s="129"/>
      <c r="BJ1106" s="10"/>
      <c r="BK1106" s="32"/>
      <c r="BL1106" s="129"/>
      <c r="BM1106" s="10"/>
      <c r="BN1106" s="32"/>
      <c r="BO1106" s="122"/>
      <c r="BP1106" s="133"/>
      <c r="BQ1106" s="12"/>
      <c r="BR1106" s="3"/>
      <c r="BS1106" s="3"/>
      <c r="BU1106" s="122"/>
      <c r="BV1106" s="3"/>
      <c r="BW1106" s="31"/>
      <c r="BX1106" s="122"/>
      <c r="BY1106" s="3"/>
      <c r="CA1106" s="122"/>
      <c r="CB1106" s="3"/>
      <c r="CD1106" s="122"/>
      <c r="CF1106" s="32"/>
      <c r="CH1106" s="255"/>
      <c r="CI1106" s="32"/>
      <c r="CK1106" s="434"/>
      <c r="CM1106" s="122"/>
      <c r="CN1106" s="255"/>
      <c r="CO1106" s="255"/>
      <c r="CP1106" s="255"/>
      <c r="CQ1106" s="739"/>
      <c r="CR1106" s="255"/>
      <c r="CS1106" s="434"/>
      <c r="CT1106" s="255"/>
      <c r="CU1106" s="255"/>
      <c r="CV1106" s="255"/>
      <c r="CW1106" s="10"/>
      <c r="CX1106" s="255"/>
      <c r="CY1106" s="255"/>
      <c r="CZ1106" s="255"/>
      <c r="DA1106" s="255"/>
      <c r="DB1106" s="255"/>
      <c r="DC1106" s="255"/>
      <c r="DD1106" s="255"/>
      <c r="DE1106" s="255"/>
      <c r="DF1106" s="255"/>
      <c r="DG1106" s="255"/>
      <c r="DH1106" s="255"/>
      <c r="DI1106" s="255"/>
      <c r="DJ1106" s="255"/>
      <c r="DK1106" s="255"/>
      <c r="DL1106" s="255"/>
      <c r="DM1106" s="255"/>
      <c r="DN1106" s="255"/>
      <c r="DO1106" s="255"/>
      <c r="DP1106" s="255"/>
      <c r="DQ1106" s="255"/>
      <c r="DR1106" s="255"/>
      <c r="DS1106" s="255"/>
      <c r="DT1106" s="255"/>
      <c r="DU1106" s="255"/>
      <c r="DV1106" s="255"/>
      <c r="DW1106" s="255"/>
      <c r="DX1106" s="255"/>
      <c r="DY1106" s="255"/>
      <c r="DZ1106" s="255"/>
      <c r="EA1106" s="255"/>
      <c r="EB1106" s="255"/>
      <c r="EC1106" s="255"/>
      <c r="ED1106" s="255"/>
      <c r="EE1106" s="255"/>
      <c r="EF1106" s="255"/>
      <c r="EG1106" s="255"/>
      <c r="EH1106" s="255"/>
      <c r="EI1106" s="255"/>
      <c r="EJ1106" s="255"/>
      <c r="EK1106" s="255"/>
      <c r="EL1106" s="255"/>
      <c r="EM1106" s="255"/>
      <c r="EN1106" s="255"/>
      <c r="EO1106" s="255"/>
      <c r="EP1106" s="255"/>
      <c r="EQ1106" s="255"/>
      <c r="ER1106" s="255"/>
      <c r="ES1106" s="255"/>
      <c r="ET1106" s="255"/>
      <c r="EU1106" s="255"/>
      <c r="EV1106" s="255"/>
      <c r="EW1106" s="255"/>
      <c r="EX1106" s="255"/>
      <c r="EY1106" s="255"/>
      <c r="EZ1106" s="255"/>
      <c r="FA1106" s="255"/>
      <c r="FB1106" s="255"/>
      <c r="FC1106" s="255"/>
      <c r="FD1106" s="255"/>
      <c r="FE1106" s="255"/>
      <c r="FF1106" s="255"/>
      <c r="FG1106" s="255"/>
      <c r="FH1106" s="241"/>
      <c r="FI1106" s="436"/>
      <c r="FJ1106" s="668"/>
      <c r="FK1106" s="668"/>
      <c r="FL1106" s="668"/>
      <c r="FM1106" s="668"/>
      <c r="FN1106" s="668"/>
      <c r="FO1106" s="668"/>
      <c r="FP1106" s="668"/>
      <c r="FQ1106" s="668"/>
      <c r="FR1106" s="668"/>
      <c r="FS1106" s="433"/>
      <c r="FT1106" s="433"/>
      <c r="FU1106" s="433"/>
      <c r="FV1106" s="433"/>
      <c r="FW1106" s="433"/>
      <c r="FX1106" s="433"/>
      <c r="FY1106" s="433"/>
      <c r="FZ1106" s="433"/>
      <c r="GA1106" s="433"/>
      <c r="GB1106" s="433"/>
      <c r="GC1106" s="433"/>
      <c r="GD1106" s="433"/>
      <c r="GE1106" s="433"/>
      <c r="GF1106" s="433"/>
      <c r="GG1106" s="255"/>
      <c r="GH1106" s="65"/>
      <c r="GI1106" s="65"/>
      <c r="GJ1106" s="65"/>
      <c r="GK1106" s="65"/>
      <c r="GL1106" s="65"/>
      <c r="GM1106" s="65"/>
      <c r="GN1106" s="65"/>
      <c r="GO1106" s="65"/>
      <c r="GP1106" s="65"/>
      <c r="GQ1106" s="65"/>
      <c r="GR1106" s="65"/>
      <c r="GS1106" s="65"/>
      <c r="GT1106" s="65"/>
      <c r="GU1106" s="65"/>
      <c r="GV1106" s="65"/>
      <c r="GW1106" s="65"/>
      <c r="GX1106" s="65"/>
      <c r="GY1106" s="65"/>
      <c r="GZ1106" s="65"/>
      <c r="HA1106" s="65"/>
      <c r="HB1106" s="65"/>
      <c r="HC1106" s="65"/>
      <c r="HD1106" s="65"/>
      <c r="HE1106" s="65"/>
      <c r="HF1106" s="65"/>
      <c r="HG1106" s="65"/>
      <c r="HH1106" s="65"/>
      <c r="HI1106" s="436"/>
      <c r="HJ1106" s="65"/>
      <c r="HK1106" s="436"/>
      <c r="HL1106" s="37"/>
      <c r="HM1106" s="65"/>
      <c r="HN1106" s="436"/>
      <c r="HO1106" s="120"/>
      <c r="HP1106" s="3"/>
      <c r="HQ1106" s="436"/>
      <c r="HR1106" s="8"/>
      <c r="HS1106" s="31"/>
      <c r="HT1106" s="3"/>
      <c r="HU1106" s="3"/>
      <c r="HV1106" s="3"/>
      <c r="HX1106" s="432"/>
      <c r="HY1106" s="27"/>
      <c r="HZ1106" s="27"/>
      <c r="IA1106" s="27"/>
      <c r="IB1106" s="27"/>
      <c r="IC1106" s="27"/>
      <c r="ID1106" s="27"/>
      <c r="IE1106" s="27"/>
      <c r="IF1106" s="27"/>
      <c r="IG1106" s="432"/>
      <c r="IH1106" s="432"/>
      <c r="II1106" s="432"/>
      <c r="IJ1106" s="432"/>
      <c r="IK1106" s="432"/>
      <c r="IL1106" s="432"/>
      <c r="IM1106" s="432"/>
      <c r="IN1106" s="432"/>
      <c r="IO1106" s="432"/>
      <c r="IP1106" s="432"/>
      <c r="IQ1106" s="432"/>
      <c r="IR1106" s="432"/>
      <c r="IS1106" s="432"/>
      <c r="IT1106" s="432"/>
      <c r="IU1106" s="432"/>
      <c r="IV1106" s="432"/>
      <c r="IW1106" s="432"/>
      <c r="IX1106" s="432"/>
      <c r="IY1106" s="432"/>
      <c r="IZ1106" s="432"/>
      <c r="JA1106" s="432"/>
      <c r="JB1106" s="432"/>
      <c r="JC1106" s="432"/>
      <c r="JD1106" s="432"/>
      <c r="JE1106" s="432"/>
      <c r="JF1106" s="432"/>
      <c r="JG1106" s="432"/>
      <c r="JH1106" s="432"/>
      <c r="JI1106" s="432"/>
      <c r="JJ1106" s="432"/>
      <c r="JK1106" s="432"/>
      <c r="JL1106" s="432"/>
      <c r="JM1106" s="432"/>
      <c r="JN1106" s="432"/>
      <c r="JO1106" s="432"/>
      <c r="JP1106" s="432"/>
      <c r="JQ1106" s="432"/>
      <c r="JR1106" s="432"/>
      <c r="JS1106" s="432"/>
      <c r="JT1106" s="432"/>
      <c r="JU1106" s="432"/>
    </row>
    <row r="1107" spans="1:281" s="40" customFormat="1" ht="15" hidden="1" customHeight="1" x14ac:dyDescent="0.25">
      <c r="A1107" s="432"/>
      <c r="B1107" s="31"/>
      <c r="C1107" s="31"/>
      <c r="D1107" s="3"/>
      <c r="E1107" s="31"/>
      <c r="F1107" s="3"/>
      <c r="G1107" s="122"/>
      <c r="I1107" s="31"/>
      <c r="K1107" s="9"/>
      <c r="M1107" s="3"/>
      <c r="N1107" s="41"/>
      <c r="P1107" s="31"/>
      <c r="Q1107" s="27"/>
      <c r="R1107" s="31"/>
      <c r="T1107" s="21"/>
      <c r="U1107" s="21"/>
      <c r="V1107" s="83"/>
      <c r="W1107" s="83"/>
      <c r="X1107" s="21"/>
      <c r="Y1107" s="83"/>
      <c r="Z1107" s="83"/>
      <c r="AA1107" s="21"/>
      <c r="AB1107" s="83"/>
      <c r="AC1107" s="83"/>
      <c r="AD1107" s="21"/>
      <c r="AE1107" s="83"/>
      <c r="AF1107" s="83"/>
      <c r="AG1107" s="21"/>
      <c r="AH1107" s="83"/>
      <c r="AI1107" s="83"/>
      <c r="AJ1107" s="21"/>
      <c r="AK1107" s="83"/>
      <c r="AL1107" s="83"/>
      <c r="AM1107" s="21"/>
      <c r="AN1107" s="83"/>
      <c r="AO1107" s="83"/>
      <c r="AP1107" s="21"/>
      <c r="AQ1107" s="83"/>
      <c r="AR1107" s="83"/>
      <c r="AS1107" s="21"/>
      <c r="AT1107" s="3"/>
      <c r="AU1107" s="3"/>
      <c r="AV1107" s="31"/>
      <c r="AW1107" s="3"/>
      <c r="AX1107" s="129"/>
      <c r="AY1107" s="90"/>
      <c r="AZ1107" s="6"/>
      <c r="BA1107" s="10"/>
      <c r="BB1107" s="10"/>
      <c r="BC1107" s="6"/>
      <c r="BD1107" s="10"/>
      <c r="BE1107" s="10"/>
      <c r="BF1107" s="122"/>
      <c r="BG1107" s="10"/>
      <c r="BH1107" s="32"/>
      <c r="BI1107" s="129"/>
      <c r="BJ1107" s="10"/>
      <c r="BK1107" s="32"/>
      <c r="BL1107" s="129"/>
      <c r="BM1107" s="10"/>
      <c r="BN1107" s="32"/>
      <c r="BO1107" s="122"/>
      <c r="BP1107" s="133"/>
      <c r="BQ1107" s="12"/>
      <c r="BR1107" s="3"/>
      <c r="BS1107" s="3"/>
      <c r="BU1107" s="122"/>
      <c r="BV1107" s="3"/>
      <c r="BW1107" s="31"/>
      <c r="BX1107" s="122"/>
      <c r="BY1107" s="3"/>
      <c r="CA1107" s="122"/>
      <c r="CB1107" s="3"/>
      <c r="CD1107" s="122"/>
      <c r="CF1107" s="32"/>
      <c r="CH1107" s="255"/>
      <c r="CI1107" s="32"/>
      <c r="CK1107" s="434"/>
      <c r="CM1107" s="122"/>
      <c r="CN1107" s="255"/>
      <c r="CO1107" s="255"/>
      <c r="CP1107" s="255"/>
      <c r="CQ1107" s="739"/>
      <c r="CR1107" s="255"/>
      <c r="CS1107" s="434"/>
      <c r="CT1107" s="255"/>
      <c r="CU1107" s="255"/>
      <c r="CV1107" s="255"/>
      <c r="CW1107" s="10"/>
      <c r="CX1107" s="255"/>
      <c r="CY1107" s="255"/>
      <c r="CZ1107" s="255"/>
      <c r="DA1107" s="255"/>
      <c r="DB1107" s="255"/>
      <c r="DC1107" s="255"/>
      <c r="DD1107" s="255"/>
      <c r="DE1107" s="255"/>
      <c r="DF1107" s="255"/>
      <c r="DG1107" s="255"/>
      <c r="DH1107" s="255"/>
      <c r="DI1107" s="255"/>
      <c r="DJ1107" s="255"/>
      <c r="DK1107" s="255"/>
      <c r="DL1107" s="255"/>
      <c r="DM1107" s="255"/>
      <c r="DN1107" s="255"/>
      <c r="DO1107" s="255"/>
      <c r="DP1107" s="255"/>
      <c r="DQ1107" s="255"/>
      <c r="DR1107" s="255"/>
      <c r="DS1107" s="255"/>
      <c r="DT1107" s="255"/>
      <c r="DU1107" s="255"/>
      <c r="DV1107" s="255"/>
      <c r="DW1107" s="255"/>
      <c r="DX1107" s="255"/>
      <c r="DY1107" s="255"/>
      <c r="DZ1107" s="255"/>
      <c r="EA1107" s="255"/>
      <c r="EB1107" s="255"/>
      <c r="EC1107" s="255"/>
      <c r="ED1107" s="255"/>
      <c r="EE1107" s="255"/>
      <c r="EF1107" s="255"/>
      <c r="EG1107" s="255"/>
      <c r="EH1107" s="255"/>
      <c r="EI1107" s="255"/>
      <c r="EJ1107" s="255"/>
      <c r="EK1107" s="255"/>
      <c r="EL1107" s="255"/>
      <c r="EM1107" s="255"/>
      <c r="EN1107" s="255"/>
      <c r="EO1107" s="255"/>
      <c r="EP1107" s="255"/>
      <c r="EQ1107" s="255"/>
      <c r="ER1107" s="255"/>
      <c r="ES1107" s="255"/>
      <c r="ET1107" s="255"/>
      <c r="EU1107" s="255"/>
      <c r="EV1107" s="255"/>
      <c r="EW1107" s="255"/>
      <c r="EX1107" s="255"/>
      <c r="EY1107" s="255"/>
      <c r="EZ1107" s="255"/>
      <c r="FA1107" s="255"/>
      <c r="FB1107" s="255"/>
      <c r="FC1107" s="255"/>
      <c r="FD1107" s="255"/>
      <c r="FE1107" s="255"/>
      <c r="FF1107" s="255"/>
      <c r="FG1107" s="255"/>
      <c r="FH1107" s="241"/>
      <c r="FI1107" s="436"/>
      <c r="FJ1107" s="668"/>
      <c r="FK1107" s="668"/>
      <c r="FL1107" s="668"/>
      <c r="FM1107" s="668"/>
      <c r="FN1107" s="668"/>
      <c r="FO1107" s="668"/>
      <c r="FP1107" s="668"/>
      <c r="FQ1107" s="668"/>
      <c r="FR1107" s="668"/>
      <c r="FS1107" s="433"/>
      <c r="FT1107" s="433"/>
      <c r="FU1107" s="433"/>
      <c r="FV1107" s="433"/>
      <c r="FW1107" s="433"/>
      <c r="FX1107" s="433"/>
      <c r="FY1107" s="433"/>
      <c r="FZ1107" s="433"/>
      <c r="GA1107" s="433"/>
      <c r="GB1107" s="433"/>
      <c r="GC1107" s="433"/>
      <c r="GD1107" s="433"/>
      <c r="GE1107" s="433"/>
      <c r="GF1107" s="433"/>
      <c r="GG1107" s="255"/>
      <c r="GH1107" s="65"/>
      <c r="GI1107" s="65"/>
      <c r="GJ1107" s="65"/>
      <c r="GK1107" s="65"/>
      <c r="GL1107" s="65"/>
      <c r="GM1107" s="65"/>
      <c r="GN1107" s="65"/>
      <c r="GO1107" s="65"/>
      <c r="GP1107" s="65"/>
      <c r="GQ1107" s="65"/>
      <c r="GR1107" s="65"/>
      <c r="GS1107" s="65"/>
      <c r="GT1107" s="65"/>
      <c r="GU1107" s="65"/>
      <c r="GV1107" s="65"/>
      <c r="GW1107" s="65"/>
      <c r="GX1107" s="65"/>
      <c r="GY1107" s="65"/>
      <c r="GZ1107" s="65"/>
      <c r="HA1107" s="65"/>
      <c r="HB1107" s="65"/>
      <c r="HC1107" s="65"/>
      <c r="HD1107" s="65"/>
      <c r="HE1107" s="65"/>
      <c r="HF1107" s="65"/>
      <c r="HG1107" s="65"/>
      <c r="HH1107" s="65"/>
      <c r="HI1107" s="436"/>
      <c r="HJ1107" s="65"/>
      <c r="HK1107" s="436"/>
      <c r="HL1107" s="37"/>
      <c r="HM1107" s="65"/>
      <c r="HN1107" s="436"/>
      <c r="HO1107" s="120"/>
      <c r="HP1107" s="3"/>
      <c r="HQ1107" s="436"/>
      <c r="HR1107" s="8"/>
      <c r="HS1107" s="31"/>
      <c r="HT1107" s="3"/>
      <c r="HU1107" s="3"/>
      <c r="HV1107" s="3"/>
      <c r="HX1107" s="432"/>
      <c r="HY1107" s="27"/>
      <c r="HZ1107" s="27"/>
      <c r="IA1107" s="27"/>
      <c r="IB1107" s="27"/>
      <c r="IC1107" s="27"/>
      <c r="ID1107" s="27"/>
      <c r="IE1107" s="27"/>
      <c r="IF1107" s="27"/>
      <c r="IG1107" s="432"/>
      <c r="IH1107" s="432"/>
      <c r="II1107" s="432"/>
      <c r="IJ1107" s="432"/>
      <c r="IK1107" s="432"/>
      <c r="IL1107" s="432"/>
      <c r="IM1107" s="432"/>
      <c r="IN1107" s="432"/>
      <c r="IO1107" s="432"/>
      <c r="IP1107" s="432"/>
      <c r="IQ1107" s="432"/>
      <c r="IR1107" s="432"/>
      <c r="IS1107" s="432"/>
      <c r="IT1107" s="432"/>
      <c r="IU1107" s="432"/>
      <c r="IV1107" s="432"/>
      <c r="IW1107" s="432"/>
      <c r="IX1107" s="432"/>
      <c r="IY1107" s="432"/>
      <c r="IZ1107" s="432"/>
      <c r="JA1107" s="432"/>
      <c r="JB1107" s="432"/>
      <c r="JC1107" s="432"/>
      <c r="JD1107" s="432"/>
      <c r="JE1107" s="432"/>
      <c r="JF1107" s="432"/>
      <c r="JG1107" s="432"/>
      <c r="JH1107" s="432"/>
      <c r="JI1107" s="432"/>
      <c r="JJ1107" s="432"/>
      <c r="JK1107" s="432"/>
      <c r="JL1107" s="432"/>
      <c r="JM1107" s="432"/>
      <c r="JN1107" s="432"/>
      <c r="JO1107" s="432"/>
      <c r="JP1107" s="432"/>
      <c r="JQ1107" s="432"/>
      <c r="JR1107" s="432"/>
      <c r="JS1107" s="432"/>
      <c r="JT1107" s="432"/>
      <c r="JU1107" s="432"/>
    </row>
    <row r="1108" spans="1:281" s="40" customFormat="1" ht="15" hidden="1" customHeight="1" x14ac:dyDescent="0.25">
      <c r="A1108" s="432"/>
      <c r="B1108" s="31"/>
      <c r="C1108" s="31"/>
      <c r="D1108" s="3"/>
      <c r="E1108" s="31"/>
      <c r="F1108" s="3"/>
      <c r="G1108" s="122"/>
      <c r="I1108" s="31"/>
      <c r="K1108" s="9"/>
      <c r="M1108" s="3"/>
      <c r="N1108" s="41"/>
      <c r="P1108" s="31"/>
      <c r="Q1108" s="27"/>
      <c r="R1108" s="31"/>
      <c r="T1108" s="21"/>
      <c r="U1108" s="21"/>
      <c r="V1108" s="83"/>
      <c r="W1108" s="83"/>
      <c r="X1108" s="21"/>
      <c r="Y1108" s="83"/>
      <c r="Z1108" s="83"/>
      <c r="AA1108" s="21"/>
      <c r="AB1108" s="83"/>
      <c r="AC1108" s="83"/>
      <c r="AD1108" s="21"/>
      <c r="AE1108" s="83"/>
      <c r="AF1108" s="83"/>
      <c r="AG1108" s="21"/>
      <c r="AH1108" s="83"/>
      <c r="AI1108" s="83"/>
      <c r="AJ1108" s="21"/>
      <c r="AK1108" s="83"/>
      <c r="AL1108" s="83"/>
      <c r="AM1108" s="21"/>
      <c r="AN1108" s="83"/>
      <c r="AO1108" s="83"/>
      <c r="AP1108" s="21"/>
      <c r="AQ1108" s="83"/>
      <c r="AR1108" s="83"/>
      <c r="AS1108" s="21"/>
      <c r="AT1108" s="3"/>
      <c r="AU1108" s="3"/>
      <c r="AV1108" s="31"/>
      <c r="AW1108" s="3"/>
      <c r="AX1108" s="129"/>
      <c r="AY1108" s="90"/>
      <c r="AZ1108" s="6"/>
      <c r="BA1108" s="10"/>
      <c r="BB1108" s="10"/>
      <c r="BC1108" s="6"/>
      <c r="BD1108" s="10"/>
      <c r="BE1108" s="10"/>
      <c r="BF1108" s="122"/>
      <c r="BG1108" s="10"/>
      <c r="BH1108" s="32"/>
      <c r="BI1108" s="129"/>
      <c r="BJ1108" s="10"/>
      <c r="BK1108" s="32"/>
      <c r="BL1108" s="129"/>
      <c r="BM1108" s="10"/>
      <c r="BN1108" s="32"/>
      <c r="BO1108" s="122"/>
      <c r="BP1108" s="133"/>
      <c r="BQ1108" s="12"/>
      <c r="BR1108" s="3"/>
      <c r="BS1108" s="3"/>
      <c r="BU1108" s="122"/>
      <c r="BV1108" s="3"/>
      <c r="BW1108" s="31"/>
      <c r="BX1108" s="122"/>
      <c r="BY1108" s="3"/>
      <c r="CA1108" s="122"/>
      <c r="CB1108" s="3"/>
      <c r="CD1108" s="122"/>
      <c r="CF1108" s="32"/>
      <c r="CH1108" s="255"/>
      <c r="CI1108" s="32"/>
      <c r="CK1108" s="434"/>
      <c r="CM1108" s="122"/>
      <c r="CN1108" s="255"/>
      <c r="CO1108" s="255"/>
      <c r="CP1108" s="255"/>
      <c r="CQ1108" s="739"/>
      <c r="CR1108" s="255"/>
      <c r="CS1108" s="434"/>
      <c r="CT1108" s="255"/>
      <c r="CU1108" s="255"/>
      <c r="CV1108" s="255"/>
      <c r="CW1108" s="10"/>
      <c r="CX1108" s="255"/>
      <c r="CY1108" s="255"/>
      <c r="CZ1108" s="255"/>
      <c r="DA1108" s="255"/>
      <c r="DB1108" s="255"/>
      <c r="DC1108" s="255"/>
      <c r="DD1108" s="255"/>
      <c r="DE1108" s="255"/>
      <c r="DF1108" s="255"/>
      <c r="DG1108" s="255"/>
      <c r="DH1108" s="255"/>
      <c r="DI1108" s="255"/>
      <c r="DJ1108" s="255"/>
      <c r="DK1108" s="255"/>
      <c r="DL1108" s="255"/>
      <c r="DM1108" s="255"/>
      <c r="DN1108" s="255"/>
      <c r="DO1108" s="255"/>
      <c r="DP1108" s="255"/>
      <c r="DQ1108" s="255"/>
      <c r="DR1108" s="255"/>
      <c r="DS1108" s="255"/>
      <c r="DT1108" s="255"/>
      <c r="DU1108" s="255"/>
      <c r="DV1108" s="255"/>
      <c r="DW1108" s="255"/>
      <c r="DX1108" s="255"/>
      <c r="DY1108" s="255"/>
      <c r="DZ1108" s="255"/>
      <c r="EA1108" s="255"/>
      <c r="EB1108" s="255"/>
      <c r="EC1108" s="255"/>
      <c r="ED1108" s="255"/>
      <c r="EE1108" s="255"/>
      <c r="EF1108" s="255"/>
      <c r="EG1108" s="255"/>
      <c r="EH1108" s="255"/>
      <c r="EI1108" s="255"/>
      <c r="EJ1108" s="255"/>
      <c r="EK1108" s="255"/>
      <c r="EL1108" s="255"/>
      <c r="EM1108" s="255"/>
      <c r="EN1108" s="255"/>
      <c r="EO1108" s="255"/>
      <c r="EP1108" s="255"/>
      <c r="EQ1108" s="255"/>
      <c r="ER1108" s="255"/>
      <c r="ES1108" s="255"/>
      <c r="ET1108" s="255"/>
      <c r="EU1108" s="255"/>
      <c r="EV1108" s="255"/>
      <c r="EW1108" s="255"/>
      <c r="EX1108" s="255"/>
      <c r="EY1108" s="255"/>
      <c r="EZ1108" s="255"/>
      <c r="FA1108" s="255"/>
      <c r="FB1108" s="255"/>
      <c r="FC1108" s="255"/>
      <c r="FD1108" s="255"/>
      <c r="FE1108" s="255"/>
      <c r="FF1108" s="255"/>
      <c r="FG1108" s="255"/>
      <c r="FH1108" s="241"/>
      <c r="FI1108" s="436"/>
      <c r="FJ1108" s="668"/>
      <c r="FK1108" s="668"/>
      <c r="FL1108" s="668"/>
      <c r="FM1108" s="668"/>
      <c r="FN1108" s="668"/>
      <c r="FO1108" s="668"/>
      <c r="FP1108" s="668"/>
      <c r="FQ1108" s="668"/>
      <c r="FR1108" s="668"/>
      <c r="FS1108" s="433"/>
      <c r="FT1108" s="433"/>
      <c r="FU1108" s="433"/>
      <c r="FV1108" s="433"/>
      <c r="FW1108" s="433"/>
      <c r="FX1108" s="433"/>
      <c r="FY1108" s="433"/>
      <c r="FZ1108" s="433"/>
      <c r="GA1108" s="433"/>
      <c r="GB1108" s="433"/>
      <c r="GC1108" s="433"/>
      <c r="GD1108" s="433"/>
      <c r="GE1108" s="433"/>
      <c r="GF1108" s="433"/>
      <c r="GG1108" s="255"/>
      <c r="GH1108" s="65"/>
      <c r="GI1108" s="65"/>
      <c r="GJ1108" s="65"/>
      <c r="GK1108" s="65"/>
      <c r="GL1108" s="65"/>
      <c r="GM1108" s="65"/>
      <c r="GN1108" s="65"/>
      <c r="GO1108" s="65"/>
      <c r="GP1108" s="65"/>
      <c r="GQ1108" s="65"/>
      <c r="GR1108" s="65"/>
      <c r="GS1108" s="65"/>
      <c r="GT1108" s="65"/>
      <c r="GU1108" s="65"/>
      <c r="GV1108" s="65"/>
      <c r="GW1108" s="65"/>
      <c r="GX1108" s="65"/>
      <c r="GY1108" s="65"/>
      <c r="GZ1108" s="65"/>
      <c r="HA1108" s="65"/>
      <c r="HB1108" s="65"/>
      <c r="HC1108" s="65"/>
      <c r="HD1108" s="65"/>
      <c r="HE1108" s="65"/>
      <c r="HF1108" s="65"/>
      <c r="HG1108" s="65"/>
      <c r="HH1108" s="65"/>
      <c r="HI1108" s="436"/>
      <c r="HJ1108" s="65"/>
      <c r="HK1108" s="436"/>
      <c r="HL1108" s="37"/>
      <c r="HM1108" s="65"/>
      <c r="HN1108" s="436"/>
      <c r="HO1108" s="120"/>
      <c r="HP1108" s="3"/>
      <c r="HQ1108" s="436"/>
      <c r="HR1108" s="8"/>
      <c r="HS1108" s="31"/>
      <c r="HT1108" s="3"/>
      <c r="HU1108" s="3"/>
      <c r="HV1108" s="3"/>
      <c r="HX1108" s="432"/>
      <c r="HY1108" s="27"/>
      <c r="HZ1108" s="27"/>
      <c r="IA1108" s="27"/>
      <c r="IB1108" s="27"/>
      <c r="IC1108" s="27"/>
      <c r="ID1108" s="27"/>
      <c r="IE1108" s="27"/>
      <c r="IF1108" s="27"/>
      <c r="IG1108" s="432"/>
      <c r="IH1108" s="432"/>
      <c r="II1108" s="432"/>
      <c r="IJ1108" s="432"/>
      <c r="IK1108" s="432"/>
      <c r="IL1108" s="432"/>
      <c r="IM1108" s="432"/>
      <c r="IN1108" s="432"/>
      <c r="IO1108" s="432"/>
      <c r="IP1108" s="432"/>
      <c r="IQ1108" s="432"/>
      <c r="IR1108" s="432"/>
      <c r="IS1108" s="432"/>
      <c r="IT1108" s="432"/>
      <c r="IU1108" s="432"/>
      <c r="IV1108" s="432"/>
      <c r="IW1108" s="432"/>
      <c r="IX1108" s="432"/>
      <c r="IY1108" s="432"/>
      <c r="IZ1108" s="432"/>
      <c r="JA1108" s="432"/>
      <c r="JB1108" s="432"/>
      <c r="JC1108" s="432"/>
      <c r="JD1108" s="432"/>
      <c r="JE1108" s="432"/>
      <c r="JF1108" s="432"/>
      <c r="JG1108" s="432"/>
      <c r="JH1108" s="432"/>
      <c r="JI1108" s="432"/>
      <c r="JJ1108" s="432"/>
      <c r="JK1108" s="432"/>
      <c r="JL1108" s="432"/>
      <c r="JM1108" s="432"/>
      <c r="JN1108" s="432"/>
      <c r="JO1108" s="432"/>
      <c r="JP1108" s="432"/>
      <c r="JQ1108" s="432"/>
      <c r="JR1108" s="432"/>
      <c r="JS1108" s="432"/>
      <c r="JT1108" s="432"/>
      <c r="JU1108" s="432"/>
    </row>
    <row r="1109" spans="1:281" s="40" customFormat="1" ht="15" hidden="1" customHeight="1" x14ac:dyDescent="0.25">
      <c r="A1109" s="432"/>
      <c r="B1109" s="31"/>
      <c r="C1109" s="31"/>
      <c r="D1109" s="3"/>
      <c r="E1109" s="31"/>
      <c r="F1109" s="3"/>
      <c r="G1109" s="122"/>
      <c r="I1109" s="31"/>
      <c r="K1109" s="9"/>
      <c r="M1109" s="3"/>
      <c r="N1109" s="41"/>
      <c r="P1109" s="31"/>
      <c r="Q1109" s="27"/>
      <c r="R1109" s="31"/>
      <c r="T1109" s="21"/>
      <c r="U1109" s="21"/>
      <c r="V1109" s="83"/>
      <c r="W1109" s="83"/>
      <c r="X1109" s="21"/>
      <c r="Y1109" s="83"/>
      <c r="Z1109" s="83"/>
      <c r="AA1109" s="21"/>
      <c r="AB1109" s="83"/>
      <c r="AC1109" s="83"/>
      <c r="AD1109" s="21"/>
      <c r="AE1109" s="83"/>
      <c r="AF1109" s="83"/>
      <c r="AG1109" s="21"/>
      <c r="AH1109" s="83"/>
      <c r="AI1109" s="83"/>
      <c r="AJ1109" s="21"/>
      <c r="AK1109" s="83"/>
      <c r="AL1109" s="83"/>
      <c r="AM1109" s="21"/>
      <c r="AN1109" s="83"/>
      <c r="AO1109" s="83"/>
      <c r="AP1109" s="21"/>
      <c r="AQ1109" s="83"/>
      <c r="AR1109" s="83"/>
      <c r="AS1109" s="21"/>
      <c r="AT1109" s="3"/>
      <c r="AU1109" s="3"/>
      <c r="AV1109" s="31"/>
      <c r="AW1109" s="3"/>
      <c r="AX1109" s="129"/>
      <c r="AY1109" s="90"/>
      <c r="AZ1109" s="6"/>
      <c r="BA1109" s="10"/>
      <c r="BB1109" s="10"/>
      <c r="BC1109" s="6"/>
      <c r="BD1109" s="10"/>
      <c r="BE1109" s="10"/>
      <c r="BF1109" s="122"/>
      <c r="BG1109" s="10"/>
      <c r="BH1109" s="32"/>
      <c r="BI1109" s="129"/>
      <c r="BJ1109" s="10"/>
      <c r="BK1109" s="32"/>
      <c r="BL1109" s="129"/>
      <c r="BM1109" s="10"/>
      <c r="BN1109" s="32"/>
      <c r="BO1109" s="122"/>
      <c r="BP1109" s="133"/>
      <c r="BQ1109" s="12"/>
      <c r="BR1109" s="3"/>
      <c r="BS1109" s="3"/>
      <c r="BU1109" s="122"/>
      <c r="BV1109" s="3"/>
      <c r="BW1109" s="31"/>
      <c r="BX1109" s="122"/>
      <c r="BY1109" s="3"/>
      <c r="CA1109" s="122"/>
      <c r="CB1109" s="3"/>
      <c r="CD1109" s="122"/>
      <c r="CF1109" s="32"/>
      <c r="CH1109" s="255"/>
      <c r="CI1109" s="32"/>
      <c r="CK1109" s="434"/>
      <c r="CM1109" s="122"/>
      <c r="CN1109" s="255"/>
      <c r="CO1109" s="255"/>
      <c r="CP1109" s="255"/>
      <c r="CQ1109" s="739"/>
      <c r="CR1109" s="255"/>
      <c r="CS1109" s="434"/>
      <c r="CT1109" s="255"/>
      <c r="CU1109" s="255"/>
      <c r="CV1109" s="255"/>
      <c r="CW1109" s="10"/>
      <c r="CX1109" s="255"/>
      <c r="CY1109" s="255"/>
      <c r="CZ1109" s="255"/>
      <c r="DA1109" s="255"/>
      <c r="DB1109" s="255"/>
      <c r="DC1109" s="255"/>
      <c r="DD1109" s="255"/>
      <c r="DE1109" s="255"/>
      <c r="DF1109" s="255"/>
      <c r="DG1109" s="255"/>
      <c r="DH1109" s="255"/>
      <c r="DI1109" s="255"/>
      <c r="DJ1109" s="255"/>
      <c r="DK1109" s="255"/>
      <c r="DL1109" s="255"/>
      <c r="DM1109" s="255"/>
      <c r="DN1109" s="255"/>
      <c r="DO1109" s="255"/>
      <c r="DP1109" s="255"/>
      <c r="DQ1109" s="255"/>
      <c r="DR1109" s="255"/>
      <c r="DS1109" s="255"/>
      <c r="DT1109" s="255"/>
      <c r="DU1109" s="255"/>
      <c r="DV1109" s="255"/>
      <c r="DW1109" s="255"/>
      <c r="DX1109" s="255"/>
      <c r="DY1109" s="255"/>
      <c r="DZ1109" s="255"/>
      <c r="EA1109" s="255"/>
      <c r="EB1109" s="255"/>
      <c r="EC1109" s="255"/>
      <c r="ED1109" s="255"/>
      <c r="EE1109" s="255"/>
      <c r="EF1109" s="255"/>
      <c r="EG1109" s="255"/>
      <c r="EH1109" s="255"/>
      <c r="EI1109" s="255"/>
      <c r="EJ1109" s="255"/>
      <c r="EK1109" s="255"/>
      <c r="EL1109" s="255"/>
      <c r="EM1109" s="255"/>
      <c r="EN1109" s="255"/>
      <c r="EO1109" s="255"/>
      <c r="EP1109" s="255"/>
      <c r="EQ1109" s="255"/>
      <c r="ER1109" s="255"/>
      <c r="ES1109" s="255"/>
      <c r="ET1109" s="255"/>
      <c r="EU1109" s="255"/>
      <c r="EV1109" s="255"/>
      <c r="EW1109" s="255"/>
      <c r="EX1109" s="255"/>
      <c r="EY1109" s="255"/>
      <c r="EZ1109" s="255"/>
      <c r="FA1109" s="255"/>
      <c r="FB1109" s="255"/>
      <c r="FC1109" s="255"/>
      <c r="FD1109" s="255"/>
      <c r="FE1109" s="255"/>
      <c r="FF1109" s="255"/>
      <c r="FG1109" s="255"/>
      <c r="FH1109" s="241"/>
      <c r="FI1109" s="436"/>
      <c r="FJ1109" s="668"/>
      <c r="FK1109" s="668"/>
      <c r="FL1109" s="668"/>
      <c r="FM1109" s="668"/>
      <c r="FN1109" s="668"/>
      <c r="FO1109" s="668"/>
      <c r="FP1109" s="668"/>
      <c r="FQ1109" s="668"/>
      <c r="FR1109" s="668"/>
      <c r="FS1109" s="433"/>
      <c r="FT1109" s="433"/>
      <c r="FU1109" s="433"/>
      <c r="FV1109" s="433"/>
      <c r="FW1109" s="433"/>
      <c r="FX1109" s="433"/>
      <c r="FY1109" s="433"/>
      <c r="FZ1109" s="433"/>
      <c r="GA1109" s="433"/>
      <c r="GB1109" s="433"/>
      <c r="GC1109" s="433"/>
      <c r="GD1109" s="433"/>
      <c r="GE1109" s="433"/>
      <c r="GF1109" s="433"/>
      <c r="GG1109" s="255"/>
      <c r="GH1109" s="65"/>
      <c r="GI1109" s="65"/>
      <c r="GJ1109" s="65"/>
      <c r="GK1109" s="65"/>
      <c r="GL1109" s="65"/>
      <c r="GM1109" s="65"/>
      <c r="GN1109" s="65"/>
      <c r="GO1109" s="65"/>
      <c r="GP1109" s="65"/>
      <c r="GQ1109" s="65"/>
      <c r="GR1109" s="65"/>
      <c r="GS1109" s="65"/>
      <c r="GT1109" s="65"/>
      <c r="GU1109" s="65"/>
      <c r="GV1109" s="65"/>
      <c r="GW1109" s="65"/>
      <c r="GX1109" s="65"/>
      <c r="GY1109" s="65"/>
      <c r="GZ1109" s="65"/>
      <c r="HA1109" s="65"/>
      <c r="HB1109" s="65"/>
      <c r="HC1109" s="65"/>
      <c r="HD1109" s="65"/>
      <c r="HE1109" s="65"/>
      <c r="HF1109" s="65"/>
      <c r="HG1109" s="65"/>
      <c r="HH1109" s="65"/>
      <c r="HI1109" s="436"/>
      <c r="HJ1109" s="65"/>
      <c r="HK1109" s="436"/>
      <c r="HL1109" s="37"/>
      <c r="HM1109" s="65"/>
      <c r="HN1109" s="436"/>
      <c r="HO1109" s="120"/>
      <c r="HP1109" s="3"/>
      <c r="HQ1109" s="436"/>
      <c r="HR1109" s="8"/>
      <c r="HS1109" s="31"/>
      <c r="HT1109" s="3"/>
      <c r="HU1109" s="3"/>
      <c r="HV1109" s="3"/>
      <c r="HX1109" s="432"/>
      <c r="HY1109" s="27"/>
      <c r="HZ1109" s="27"/>
      <c r="IA1109" s="27"/>
      <c r="IB1109" s="27"/>
      <c r="IC1109" s="27"/>
      <c r="ID1109" s="27"/>
      <c r="IE1109" s="27"/>
      <c r="IF1109" s="27"/>
      <c r="IG1109" s="432"/>
      <c r="IH1109" s="432"/>
      <c r="II1109" s="432"/>
      <c r="IJ1109" s="432"/>
      <c r="IK1109" s="432"/>
      <c r="IL1109" s="432"/>
      <c r="IM1109" s="432"/>
      <c r="IN1109" s="432"/>
      <c r="IO1109" s="432"/>
      <c r="IP1109" s="432"/>
      <c r="IQ1109" s="432"/>
      <c r="IR1109" s="432"/>
      <c r="IS1109" s="432"/>
      <c r="IT1109" s="432"/>
      <c r="IU1109" s="432"/>
      <c r="IV1109" s="432"/>
      <c r="IW1109" s="432"/>
      <c r="IX1109" s="432"/>
      <c r="IY1109" s="432"/>
      <c r="IZ1109" s="432"/>
      <c r="JA1109" s="432"/>
      <c r="JB1109" s="432"/>
      <c r="JC1109" s="432"/>
      <c r="JD1109" s="432"/>
      <c r="JE1109" s="432"/>
      <c r="JF1109" s="432"/>
      <c r="JG1109" s="432"/>
      <c r="JH1109" s="432"/>
      <c r="JI1109" s="432"/>
      <c r="JJ1109" s="432"/>
      <c r="JK1109" s="432"/>
      <c r="JL1109" s="432"/>
      <c r="JM1109" s="432"/>
      <c r="JN1109" s="432"/>
      <c r="JO1109" s="432"/>
      <c r="JP1109" s="432"/>
      <c r="JQ1109" s="432"/>
      <c r="JR1109" s="432"/>
      <c r="JS1109" s="432"/>
      <c r="JT1109" s="432"/>
      <c r="JU1109" s="432"/>
    </row>
    <row r="1110" spans="1:281" s="40" customFormat="1" ht="15" hidden="1" customHeight="1" x14ac:dyDescent="0.25">
      <c r="A1110" s="432"/>
      <c r="B1110" s="31"/>
      <c r="C1110" s="31"/>
      <c r="D1110" s="3"/>
      <c r="E1110" s="31"/>
      <c r="F1110" s="3"/>
      <c r="G1110" s="122"/>
      <c r="I1110" s="31"/>
      <c r="K1110" s="9"/>
      <c r="M1110" s="3"/>
      <c r="N1110" s="41"/>
      <c r="P1110" s="31"/>
      <c r="Q1110" s="27"/>
      <c r="R1110" s="31"/>
      <c r="T1110" s="21"/>
      <c r="U1110" s="21"/>
      <c r="V1110" s="83"/>
      <c r="W1110" s="83"/>
      <c r="X1110" s="21"/>
      <c r="Y1110" s="83"/>
      <c r="Z1110" s="83"/>
      <c r="AA1110" s="21"/>
      <c r="AB1110" s="83"/>
      <c r="AC1110" s="83"/>
      <c r="AD1110" s="21"/>
      <c r="AE1110" s="83"/>
      <c r="AF1110" s="83"/>
      <c r="AG1110" s="21"/>
      <c r="AH1110" s="83"/>
      <c r="AI1110" s="83"/>
      <c r="AJ1110" s="21"/>
      <c r="AK1110" s="83"/>
      <c r="AL1110" s="83"/>
      <c r="AM1110" s="21"/>
      <c r="AN1110" s="83"/>
      <c r="AO1110" s="83"/>
      <c r="AP1110" s="21"/>
      <c r="AQ1110" s="83"/>
      <c r="AR1110" s="83"/>
      <c r="AS1110" s="21"/>
      <c r="AT1110" s="3"/>
      <c r="AU1110" s="3"/>
      <c r="AV1110" s="31"/>
      <c r="AW1110" s="3"/>
      <c r="AX1110" s="129"/>
      <c r="AY1110" s="90"/>
      <c r="AZ1110" s="6"/>
      <c r="BA1110" s="10"/>
      <c r="BB1110" s="10"/>
      <c r="BC1110" s="6"/>
      <c r="BD1110" s="10"/>
      <c r="BE1110" s="10"/>
      <c r="BF1110" s="122"/>
      <c r="BG1110" s="10"/>
      <c r="BH1110" s="32"/>
      <c r="BI1110" s="129"/>
      <c r="BJ1110" s="10"/>
      <c r="BK1110" s="32"/>
      <c r="BL1110" s="129"/>
      <c r="BM1110" s="10"/>
      <c r="BN1110" s="32"/>
      <c r="BO1110" s="122"/>
      <c r="BP1110" s="133"/>
      <c r="BQ1110" s="12"/>
      <c r="BR1110" s="3"/>
      <c r="BS1110" s="3"/>
      <c r="BU1110" s="122"/>
      <c r="BV1110" s="3"/>
      <c r="BW1110" s="31"/>
      <c r="BX1110" s="122"/>
      <c r="BY1110" s="3"/>
      <c r="CA1110" s="122"/>
      <c r="CB1110" s="3"/>
      <c r="CD1110" s="122"/>
      <c r="CF1110" s="32"/>
      <c r="CH1110" s="255"/>
      <c r="CI1110" s="32"/>
      <c r="CK1110" s="434"/>
      <c r="CM1110" s="122"/>
      <c r="CN1110" s="255"/>
      <c r="CO1110" s="255"/>
      <c r="CP1110" s="255"/>
      <c r="CQ1110" s="739"/>
      <c r="CR1110" s="255"/>
      <c r="CS1110" s="434"/>
      <c r="CT1110" s="255"/>
      <c r="CU1110" s="255"/>
      <c r="CV1110" s="255"/>
      <c r="CW1110" s="10"/>
      <c r="CX1110" s="255"/>
      <c r="CY1110" s="255"/>
      <c r="CZ1110" s="255"/>
      <c r="DA1110" s="255"/>
      <c r="DB1110" s="255"/>
      <c r="DC1110" s="255"/>
      <c r="DD1110" s="255"/>
      <c r="DE1110" s="255"/>
      <c r="DF1110" s="255"/>
      <c r="DG1110" s="255"/>
      <c r="DH1110" s="255"/>
      <c r="DI1110" s="255"/>
      <c r="DJ1110" s="255"/>
      <c r="DK1110" s="255"/>
      <c r="DL1110" s="255"/>
      <c r="DM1110" s="255"/>
      <c r="DN1110" s="255"/>
      <c r="DO1110" s="255"/>
      <c r="DP1110" s="255"/>
      <c r="DQ1110" s="255"/>
      <c r="DR1110" s="255"/>
      <c r="DS1110" s="255"/>
      <c r="DT1110" s="255"/>
      <c r="DU1110" s="255"/>
      <c r="DV1110" s="255"/>
      <c r="DW1110" s="255"/>
      <c r="DX1110" s="255"/>
      <c r="DY1110" s="255"/>
      <c r="DZ1110" s="255"/>
      <c r="EA1110" s="255"/>
      <c r="EB1110" s="255"/>
      <c r="EC1110" s="255"/>
      <c r="ED1110" s="255"/>
      <c r="EE1110" s="255"/>
      <c r="EF1110" s="255"/>
      <c r="EG1110" s="255"/>
      <c r="EH1110" s="255"/>
      <c r="EI1110" s="255"/>
      <c r="EJ1110" s="255"/>
      <c r="EK1110" s="255"/>
      <c r="EL1110" s="255"/>
      <c r="EM1110" s="255"/>
      <c r="EN1110" s="255"/>
      <c r="EO1110" s="255"/>
      <c r="EP1110" s="255"/>
      <c r="EQ1110" s="255"/>
      <c r="ER1110" s="255"/>
      <c r="ES1110" s="255"/>
      <c r="ET1110" s="255"/>
      <c r="EU1110" s="255"/>
      <c r="EV1110" s="255"/>
      <c r="EW1110" s="255"/>
      <c r="EX1110" s="255"/>
      <c r="EY1110" s="255"/>
      <c r="EZ1110" s="255"/>
      <c r="FA1110" s="255"/>
      <c r="FB1110" s="255"/>
      <c r="FC1110" s="255"/>
      <c r="FD1110" s="255"/>
      <c r="FE1110" s="255"/>
      <c r="FF1110" s="255"/>
      <c r="FG1110" s="255"/>
      <c r="FH1110" s="241"/>
      <c r="FI1110" s="436"/>
      <c r="FJ1110" s="668"/>
      <c r="FK1110" s="668"/>
      <c r="FL1110" s="668"/>
      <c r="FM1110" s="668"/>
      <c r="FN1110" s="668"/>
      <c r="FO1110" s="668"/>
      <c r="FP1110" s="668"/>
      <c r="FQ1110" s="668"/>
      <c r="FR1110" s="668"/>
      <c r="FS1110" s="433"/>
      <c r="FT1110" s="433"/>
      <c r="FU1110" s="433"/>
      <c r="FV1110" s="433"/>
      <c r="FW1110" s="433"/>
      <c r="FX1110" s="433"/>
      <c r="FY1110" s="433"/>
      <c r="FZ1110" s="433"/>
      <c r="GA1110" s="433"/>
      <c r="GB1110" s="433"/>
      <c r="GC1110" s="433"/>
      <c r="GD1110" s="433"/>
      <c r="GE1110" s="433"/>
      <c r="GF1110" s="433"/>
      <c r="GG1110" s="255"/>
      <c r="GH1110" s="65"/>
      <c r="GI1110" s="65"/>
      <c r="GJ1110" s="65"/>
      <c r="GK1110" s="65"/>
      <c r="GL1110" s="65"/>
      <c r="GM1110" s="65"/>
      <c r="GN1110" s="65"/>
      <c r="GO1110" s="65"/>
      <c r="GP1110" s="65"/>
      <c r="GQ1110" s="65"/>
      <c r="GR1110" s="65"/>
      <c r="GS1110" s="65"/>
      <c r="GT1110" s="65"/>
      <c r="GU1110" s="65"/>
      <c r="GV1110" s="65"/>
      <c r="GW1110" s="65"/>
      <c r="GX1110" s="65"/>
      <c r="GY1110" s="65"/>
      <c r="GZ1110" s="65"/>
      <c r="HA1110" s="65"/>
      <c r="HB1110" s="65"/>
      <c r="HC1110" s="65"/>
      <c r="HD1110" s="65"/>
      <c r="HE1110" s="65"/>
      <c r="HF1110" s="65"/>
      <c r="HG1110" s="65"/>
      <c r="HH1110" s="65"/>
      <c r="HI1110" s="436"/>
      <c r="HJ1110" s="65"/>
      <c r="HK1110" s="436"/>
      <c r="HL1110" s="37"/>
      <c r="HM1110" s="65"/>
      <c r="HN1110" s="436"/>
      <c r="HO1110" s="120"/>
      <c r="HP1110" s="3"/>
      <c r="HQ1110" s="436"/>
      <c r="HR1110" s="8"/>
      <c r="HS1110" s="31"/>
      <c r="HT1110" s="3"/>
      <c r="HU1110" s="3"/>
      <c r="HV1110" s="3"/>
      <c r="HX1110" s="432"/>
      <c r="HY1110" s="27"/>
      <c r="HZ1110" s="27"/>
      <c r="IA1110" s="27"/>
      <c r="IB1110" s="27"/>
      <c r="IC1110" s="27"/>
      <c r="ID1110" s="27"/>
      <c r="IE1110" s="27"/>
      <c r="IF1110" s="27"/>
      <c r="IG1110" s="432"/>
      <c r="IH1110" s="432"/>
      <c r="II1110" s="432"/>
      <c r="IJ1110" s="432"/>
      <c r="IK1110" s="432"/>
      <c r="IL1110" s="432"/>
      <c r="IM1110" s="432"/>
      <c r="IN1110" s="432"/>
      <c r="IO1110" s="432"/>
      <c r="IP1110" s="432"/>
      <c r="IQ1110" s="432"/>
      <c r="IR1110" s="432"/>
      <c r="IS1110" s="432"/>
      <c r="IT1110" s="432"/>
      <c r="IU1110" s="432"/>
      <c r="IV1110" s="432"/>
      <c r="IW1110" s="432"/>
      <c r="IX1110" s="432"/>
      <c r="IY1110" s="432"/>
      <c r="IZ1110" s="432"/>
      <c r="JA1110" s="432"/>
      <c r="JB1110" s="432"/>
      <c r="JC1110" s="432"/>
      <c r="JD1110" s="432"/>
      <c r="JE1110" s="432"/>
      <c r="JF1110" s="432"/>
      <c r="JG1110" s="432"/>
      <c r="JH1110" s="432"/>
      <c r="JI1110" s="432"/>
      <c r="JJ1110" s="432"/>
      <c r="JK1110" s="432"/>
      <c r="JL1110" s="432"/>
      <c r="JM1110" s="432"/>
      <c r="JN1110" s="432"/>
      <c r="JO1110" s="432"/>
      <c r="JP1110" s="432"/>
      <c r="JQ1110" s="432"/>
      <c r="JR1110" s="432"/>
      <c r="JS1110" s="432"/>
      <c r="JT1110" s="432"/>
      <c r="JU1110" s="432"/>
    </row>
    <row r="1111" spans="1:281" s="40" customFormat="1" ht="15" hidden="1" customHeight="1" x14ac:dyDescent="0.25">
      <c r="A1111" s="432"/>
      <c r="B1111" s="31"/>
      <c r="C1111" s="31"/>
      <c r="D1111" s="3"/>
      <c r="E1111" s="31"/>
      <c r="F1111" s="3"/>
      <c r="G1111" s="122"/>
      <c r="I1111" s="31"/>
      <c r="K1111" s="9"/>
      <c r="M1111" s="3"/>
      <c r="N1111" s="41"/>
      <c r="P1111" s="31"/>
      <c r="Q1111" s="27"/>
      <c r="R1111" s="31"/>
      <c r="T1111" s="21"/>
      <c r="U1111" s="21"/>
      <c r="V1111" s="83"/>
      <c r="W1111" s="83"/>
      <c r="X1111" s="21"/>
      <c r="Y1111" s="83"/>
      <c r="Z1111" s="83"/>
      <c r="AA1111" s="21"/>
      <c r="AB1111" s="83"/>
      <c r="AC1111" s="83"/>
      <c r="AD1111" s="21"/>
      <c r="AE1111" s="83"/>
      <c r="AF1111" s="83"/>
      <c r="AG1111" s="21"/>
      <c r="AH1111" s="83"/>
      <c r="AI1111" s="83"/>
      <c r="AJ1111" s="21"/>
      <c r="AK1111" s="83"/>
      <c r="AL1111" s="83"/>
      <c r="AM1111" s="21"/>
      <c r="AN1111" s="83"/>
      <c r="AO1111" s="83"/>
      <c r="AP1111" s="21"/>
      <c r="AQ1111" s="83"/>
      <c r="AR1111" s="83"/>
      <c r="AS1111" s="21"/>
      <c r="AT1111" s="3"/>
      <c r="AU1111" s="3"/>
      <c r="AV1111" s="31"/>
      <c r="AW1111" s="3"/>
      <c r="AX1111" s="129"/>
      <c r="AY1111" s="90"/>
      <c r="AZ1111" s="6"/>
      <c r="BA1111" s="10"/>
      <c r="BB1111" s="10"/>
      <c r="BC1111" s="6"/>
      <c r="BD1111" s="10"/>
      <c r="BE1111" s="10"/>
      <c r="BF1111" s="122"/>
      <c r="BG1111" s="10"/>
      <c r="BH1111" s="32"/>
      <c r="BI1111" s="129"/>
      <c r="BJ1111" s="10"/>
      <c r="BK1111" s="32"/>
      <c r="BL1111" s="129"/>
      <c r="BM1111" s="10"/>
      <c r="BN1111" s="32"/>
      <c r="BO1111" s="122"/>
      <c r="BP1111" s="133"/>
      <c r="BQ1111" s="12"/>
      <c r="BR1111" s="3"/>
      <c r="BS1111" s="3"/>
      <c r="BU1111" s="122"/>
      <c r="BV1111" s="3"/>
      <c r="BW1111" s="31"/>
      <c r="BX1111" s="122"/>
      <c r="BY1111" s="3"/>
      <c r="CA1111" s="122"/>
      <c r="CB1111" s="3"/>
      <c r="CD1111" s="122"/>
      <c r="CF1111" s="32"/>
      <c r="CH1111" s="255"/>
      <c r="CI1111" s="32"/>
      <c r="CK1111" s="434"/>
      <c r="CM1111" s="122"/>
      <c r="CN1111" s="255"/>
      <c r="CO1111" s="255"/>
      <c r="CP1111" s="255"/>
      <c r="CQ1111" s="739"/>
      <c r="CR1111" s="255"/>
      <c r="CS1111" s="434"/>
      <c r="CT1111" s="255"/>
      <c r="CU1111" s="255"/>
      <c r="CV1111" s="255"/>
      <c r="CW1111" s="10"/>
      <c r="CX1111" s="255"/>
      <c r="CY1111" s="255"/>
      <c r="CZ1111" s="255"/>
      <c r="DA1111" s="255"/>
      <c r="DB1111" s="255"/>
      <c r="DC1111" s="255"/>
      <c r="DD1111" s="255"/>
      <c r="DE1111" s="255"/>
      <c r="DF1111" s="255"/>
      <c r="DG1111" s="255"/>
      <c r="DH1111" s="255"/>
      <c r="DI1111" s="255"/>
      <c r="DJ1111" s="255"/>
      <c r="DK1111" s="255"/>
      <c r="DL1111" s="255"/>
      <c r="DM1111" s="255"/>
      <c r="DN1111" s="255"/>
      <c r="DO1111" s="255"/>
      <c r="DP1111" s="255"/>
      <c r="DQ1111" s="255"/>
      <c r="DR1111" s="255"/>
      <c r="DS1111" s="255"/>
      <c r="DT1111" s="255"/>
      <c r="DU1111" s="255"/>
      <c r="DV1111" s="255"/>
      <c r="DW1111" s="255"/>
      <c r="DX1111" s="255"/>
      <c r="DY1111" s="255"/>
      <c r="DZ1111" s="255"/>
      <c r="EA1111" s="255"/>
      <c r="EB1111" s="255"/>
      <c r="EC1111" s="255"/>
      <c r="ED1111" s="255"/>
      <c r="EE1111" s="255"/>
      <c r="EF1111" s="255"/>
      <c r="EG1111" s="255"/>
      <c r="EH1111" s="255"/>
      <c r="EI1111" s="255"/>
      <c r="EJ1111" s="255"/>
      <c r="EK1111" s="255"/>
      <c r="EL1111" s="255"/>
      <c r="EM1111" s="255"/>
      <c r="EN1111" s="255"/>
      <c r="EO1111" s="255"/>
      <c r="EP1111" s="255"/>
      <c r="EQ1111" s="255"/>
      <c r="ER1111" s="255"/>
      <c r="ES1111" s="255"/>
      <c r="ET1111" s="255"/>
      <c r="EU1111" s="255"/>
      <c r="EV1111" s="255"/>
      <c r="EW1111" s="255"/>
      <c r="EX1111" s="255"/>
      <c r="EY1111" s="255"/>
      <c r="EZ1111" s="255"/>
      <c r="FA1111" s="255"/>
      <c r="FB1111" s="255"/>
      <c r="FC1111" s="255"/>
      <c r="FD1111" s="255"/>
      <c r="FE1111" s="255"/>
      <c r="FF1111" s="255"/>
      <c r="FG1111" s="255"/>
      <c r="FH1111" s="241"/>
      <c r="FI1111" s="436"/>
      <c r="FJ1111" s="668"/>
      <c r="FK1111" s="668"/>
      <c r="FL1111" s="668"/>
      <c r="FM1111" s="668"/>
      <c r="FN1111" s="668"/>
      <c r="FO1111" s="668"/>
      <c r="FP1111" s="668"/>
      <c r="FQ1111" s="668"/>
      <c r="FR1111" s="668"/>
      <c r="FS1111" s="433"/>
      <c r="FT1111" s="433"/>
      <c r="FU1111" s="433"/>
      <c r="FV1111" s="433"/>
      <c r="FW1111" s="433"/>
      <c r="FX1111" s="433"/>
      <c r="FY1111" s="433"/>
      <c r="FZ1111" s="433"/>
      <c r="GA1111" s="433"/>
      <c r="GB1111" s="433"/>
      <c r="GC1111" s="433"/>
      <c r="GD1111" s="433"/>
      <c r="GE1111" s="433"/>
      <c r="GF1111" s="433"/>
      <c r="GG1111" s="255"/>
      <c r="GH1111" s="65"/>
      <c r="GI1111" s="65"/>
      <c r="GJ1111" s="65"/>
      <c r="GK1111" s="65"/>
      <c r="GL1111" s="65"/>
      <c r="GM1111" s="65"/>
      <c r="GN1111" s="65"/>
      <c r="GO1111" s="65"/>
      <c r="GP1111" s="65"/>
      <c r="GQ1111" s="65"/>
      <c r="GR1111" s="65"/>
      <c r="GS1111" s="65"/>
      <c r="GT1111" s="65"/>
      <c r="GU1111" s="65"/>
      <c r="GV1111" s="65"/>
      <c r="GW1111" s="65"/>
      <c r="GX1111" s="65"/>
      <c r="GY1111" s="65"/>
      <c r="GZ1111" s="65"/>
      <c r="HA1111" s="65"/>
      <c r="HB1111" s="65"/>
      <c r="HC1111" s="65"/>
      <c r="HD1111" s="65"/>
      <c r="HE1111" s="65"/>
      <c r="HF1111" s="65"/>
      <c r="HG1111" s="65"/>
      <c r="HH1111" s="65"/>
      <c r="HI1111" s="436"/>
      <c r="HJ1111" s="65"/>
      <c r="HK1111" s="436"/>
      <c r="HL1111" s="37"/>
      <c r="HM1111" s="65"/>
      <c r="HN1111" s="436"/>
      <c r="HO1111" s="120"/>
      <c r="HP1111" s="3"/>
      <c r="HQ1111" s="436"/>
      <c r="HR1111" s="8"/>
      <c r="HS1111" s="31"/>
      <c r="HT1111" s="3"/>
      <c r="HU1111" s="3"/>
      <c r="HV1111" s="3"/>
      <c r="HX1111" s="432"/>
      <c r="HY1111" s="27"/>
      <c r="HZ1111" s="27"/>
      <c r="IA1111" s="27"/>
      <c r="IB1111" s="27"/>
      <c r="IC1111" s="27"/>
      <c r="ID1111" s="27"/>
      <c r="IE1111" s="27"/>
      <c r="IF1111" s="27"/>
      <c r="IG1111" s="432"/>
      <c r="IH1111" s="432"/>
      <c r="II1111" s="432"/>
      <c r="IJ1111" s="432"/>
      <c r="IK1111" s="432"/>
      <c r="IL1111" s="432"/>
      <c r="IM1111" s="432"/>
      <c r="IN1111" s="432"/>
      <c r="IO1111" s="432"/>
      <c r="IP1111" s="432"/>
      <c r="IQ1111" s="432"/>
      <c r="IR1111" s="432"/>
      <c r="IS1111" s="432"/>
      <c r="IT1111" s="432"/>
      <c r="IU1111" s="432"/>
      <c r="IV1111" s="432"/>
      <c r="IW1111" s="432"/>
      <c r="IX1111" s="432"/>
      <c r="IY1111" s="432"/>
      <c r="IZ1111" s="432"/>
      <c r="JA1111" s="432"/>
      <c r="JB1111" s="432"/>
      <c r="JC1111" s="432"/>
      <c r="JD1111" s="432"/>
      <c r="JE1111" s="432"/>
      <c r="JF1111" s="432"/>
      <c r="JG1111" s="432"/>
      <c r="JH1111" s="432"/>
      <c r="JI1111" s="432"/>
      <c r="JJ1111" s="432"/>
      <c r="JK1111" s="432"/>
      <c r="JL1111" s="432"/>
      <c r="JM1111" s="432"/>
      <c r="JN1111" s="432"/>
      <c r="JO1111" s="432"/>
      <c r="JP1111" s="432"/>
      <c r="JQ1111" s="432"/>
      <c r="JR1111" s="432"/>
      <c r="JS1111" s="432"/>
      <c r="JT1111" s="432"/>
      <c r="JU1111" s="432"/>
    </row>
    <row r="1112" spans="1:281" s="40" customFormat="1" ht="15" hidden="1" customHeight="1" x14ac:dyDescent="0.25">
      <c r="A1112" s="432"/>
      <c r="B1112" s="31"/>
      <c r="C1112" s="31"/>
      <c r="D1112" s="3"/>
      <c r="E1112" s="31"/>
      <c r="F1112" s="3"/>
      <c r="G1112" s="122"/>
      <c r="I1112" s="31"/>
      <c r="K1112" s="9"/>
      <c r="M1112" s="3"/>
      <c r="N1112" s="41"/>
      <c r="P1112" s="31"/>
      <c r="Q1112" s="27"/>
      <c r="R1112" s="31"/>
      <c r="T1112" s="21"/>
      <c r="U1112" s="21"/>
      <c r="V1112" s="83"/>
      <c r="W1112" s="83"/>
      <c r="X1112" s="21"/>
      <c r="Y1112" s="83"/>
      <c r="Z1112" s="83"/>
      <c r="AA1112" s="21"/>
      <c r="AB1112" s="83"/>
      <c r="AC1112" s="83"/>
      <c r="AD1112" s="21"/>
      <c r="AE1112" s="83"/>
      <c r="AF1112" s="83"/>
      <c r="AG1112" s="21"/>
      <c r="AH1112" s="83"/>
      <c r="AI1112" s="83"/>
      <c r="AJ1112" s="21"/>
      <c r="AK1112" s="83"/>
      <c r="AL1112" s="83"/>
      <c r="AM1112" s="21"/>
      <c r="AN1112" s="83"/>
      <c r="AO1112" s="83"/>
      <c r="AP1112" s="21"/>
      <c r="AQ1112" s="83"/>
      <c r="AR1112" s="83"/>
      <c r="AS1112" s="21"/>
      <c r="AT1112" s="3"/>
      <c r="AU1112" s="3"/>
      <c r="AV1112" s="31"/>
      <c r="AW1112" s="3"/>
      <c r="AX1112" s="129"/>
      <c r="AY1112" s="90"/>
      <c r="AZ1112" s="6"/>
      <c r="BA1112" s="10"/>
      <c r="BB1112" s="10"/>
      <c r="BC1112" s="6"/>
      <c r="BD1112" s="10"/>
      <c r="BE1112" s="10"/>
      <c r="BF1112" s="122"/>
      <c r="BG1112" s="10"/>
      <c r="BH1112" s="32"/>
      <c r="BI1112" s="129"/>
      <c r="BJ1112" s="10"/>
      <c r="BK1112" s="32"/>
      <c r="BL1112" s="129"/>
      <c r="BM1112" s="10"/>
      <c r="BN1112" s="32"/>
      <c r="BO1112" s="122"/>
      <c r="BP1112" s="133"/>
      <c r="BQ1112" s="12"/>
      <c r="BR1112" s="3"/>
      <c r="BS1112" s="3"/>
      <c r="BU1112" s="122"/>
      <c r="BV1112" s="3"/>
      <c r="BW1112" s="31"/>
      <c r="BX1112" s="122"/>
      <c r="BY1112" s="3"/>
      <c r="CA1112" s="122"/>
      <c r="CB1112" s="3"/>
      <c r="CD1112" s="122"/>
      <c r="CF1112" s="32"/>
      <c r="CH1112" s="255"/>
      <c r="CI1112" s="32"/>
      <c r="CK1112" s="434"/>
      <c r="CM1112" s="122"/>
      <c r="CN1112" s="255"/>
      <c r="CO1112" s="255"/>
      <c r="CP1112" s="255"/>
      <c r="CQ1112" s="739"/>
      <c r="CR1112" s="255"/>
      <c r="CS1112" s="434"/>
      <c r="CT1112" s="255"/>
      <c r="CU1112" s="255"/>
      <c r="CV1112" s="255"/>
      <c r="CW1112" s="10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  <c r="DW1112" s="255"/>
      <c r="DX1112" s="255"/>
      <c r="DY1112" s="255"/>
      <c r="DZ1112" s="255"/>
      <c r="EA1112" s="255"/>
      <c r="EB1112" s="255"/>
      <c r="EC1112" s="255"/>
      <c r="ED1112" s="255"/>
      <c r="EE1112" s="255"/>
      <c r="EF1112" s="255"/>
      <c r="EG1112" s="255"/>
      <c r="EH1112" s="255"/>
      <c r="EI1112" s="255"/>
      <c r="EJ1112" s="255"/>
      <c r="EK1112" s="255"/>
      <c r="EL1112" s="255"/>
      <c r="EM1112" s="255"/>
      <c r="EN1112" s="255"/>
      <c r="EO1112" s="255"/>
      <c r="EP1112" s="255"/>
      <c r="EQ1112" s="255"/>
      <c r="ER1112" s="255"/>
      <c r="ES1112" s="255"/>
      <c r="ET1112" s="255"/>
      <c r="EU1112" s="255"/>
      <c r="EV1112" s="255"/>
      <c r="EW1112" s="255"/>
      <c r="EX1112" s="255"/>
      <c r="EY1112" s="255"/>
      <c r="EZ1112" s="255"/>
      <c r="FA1112" s="255"/>
      <c r="FB1112" s="255"/>
      <c r="FC1112" s="255"/>
      <c r="FD1112" s="255"/>
      <c r="FE1112" s="255"/>
      <c r="FF1112" s="255"/>
      <c r="FG1112" s="255"/>
      <c r="FH1112" s="241"/>
      <c r="FI1112" s="436"/>
      <c r="FJ1112" s="668"/>
      <c r="FK1112" s="668"/>
      <c r="FL1112" s="668"/>
      <c r="FM1112" s="668"/>
      <c r="FN1112" s="668"/>
      <c r="FO1112" s="668"/>
      <c r="FP1112" s="668"/>
      <c r="FQ1112" s="668"/>
      <c r="FR1112" s="668"/>
      <c r="FS1112" s="433"/>
      <c r="FT1112" s="433"/>
      <c r="FU1112" s="433"/>
      <c r="FV1112" s="433"/>
      <c r="FW1112" s="433"/>
      <c r="FX1112" s="433"/>
      <c r="FY1112" s="433"/>
      <c r="FZ1112" s="433"/>
      <c r="GA1112" s="433"/>
      <c r="GB1112" s="433"/>
      <c r="GC1112" s="433"/>
      <c r="GD1112" s="433"/>
      <c r="GE1112" s="433"/>
      <c r="GF1112" s="433"/>
      <c r="GG1112" s="255"/>
      <c r="GH1112" s="65"/>
      <c r="GI1112" s="65"/>
      <c r="GJ1112" s="65"/>
      <c r="GK1112" s="65"/>
      <c r="GL1112" s="65"/>
      <c r="GM1112" s="65"/>
      <c r="GN1112" s="65"/>
      <c r="GO1112" s="65"/>
      <c r="GP1112" s="65"/>
      <c r="GQ1112" s="65"/>
      <c r="GR1112" s="65"/>
      <c r="GS1112" s="65"/>
      <c r="GT1112" s="65"/>
      <c r="GU1112" s="65"/>
      <c r="GV1112" s="65"/>
      <c r="GW1112" s="65"/>
      <c r="GX1112" s="65"/>
      <c r="GY1112" s="65"/>
      <c r="GZ1112" s="65"/>
      <c r="HA1112" s="65"/>
      <c r="HB1112" s="65"/>
      <c r="HC1112" s="65"/>
      <c r="HD1112" s="65"/>
      <c r="HE1112" s="65"/>
      <c r="HF1112" s="65"/>
      <c r="HG1112" s="65"/>
      <c r="HH1112" s="65"/>
      <c r="HI1112" s="436"/>
      <c r="HJ1112" s="65"/>
      <c r="HK1112" s="436"/>
      <c r="HL1112" s="37"/>
      <c r="HM1112" s="65"/>
      <c r="HN1112" s="436"/>
      <c r="HO1112" s="120"/>
      <c r="HP1112" s="3"/>
      <c r="HQ1112" s="436"/>
      <c r="HR1112" s="8"/>
      <c r="HS1112" s="31"/>
      <c r="HT1112" s="3"/>
      <c r="HU1112" s="3"/>
      <c r="HV1112" s="3"/>
      <c r="HX1112" s="432"/>
      <c r="HY1112" s="27"/>
      <c r="HZ1112" s="27"/>
      <c r="IA1112" s="27"/>
      <c r="IB1112" s="27"/>
      <c r="IC1112" s="27"/>
      <c r="ID1112" s="27"/>
      <c r="IE1112" s="27"/>
      <c r="IF1112" s="27"/>
      <c r="IG1112" s="432"/>
      <c r="IH1112" s="432"/>
      <c r="II1112" s="432"/>
      <c r="IJ1112" s="432"/>
      <c r="IK1112" s="432"/>
      <c r="IL1112" s="432"/>
      <c r="IM1112" s="432"/>
      <c r="IN1112" s="432"/>
      <c r="IO1112" s="432"/>
      <c r="IP1112" s="432"/>
      <c r="IQ1112" s="432"/>
      <c r="IR1112" s="432"/>
      <c r="IS1112" s="432"/>
      <c r="IT1112" s="432"/>
      <c r="IU1112" s="432"/>
      <c r="IV1112" s="432"/>
      <c r="IW1112" s="432"/>
      <c r="IX1112" s="432"/>
      <c r="IY1112" s="432"/>
      <c r="IZ1112" s="432"/>
      <c r="JA1112" s="432"/>
      <c r="JB1112" s="432"/>
      <c r="JC1112" s="432"/>
      <c r="JD1112" s="432"/>
      <c r="JE1112" s="432"/>
      <c r="JF1112" s="432"/>
      <c r="JG1112" s="432"/>
      <c r="JH1112" s="432"/>
      <c r="JI1112" s="432"/>
      <c r="JJ1112" s="432"/>
      <c r="JK1112" s="432"/>
      <c r="JL1112" s="432"/>
      <c r="JM1112" s="432"/>
      <c r="JN1112" s="432"/>
      <c r="JO1112" s="432"/>
      <c r="JP1112" s="432"/>
      <c r="JQ1112" s="432"/>
      <c r="JR1112" s="432"/>
      <c r="JS1112" s="432"/>
      <c r="JT1112" s="432"/>
      <c r="JU1112" s="432"/>
    </row>
    <row r="1113" spans="1:281" s="40" customFormat="1" ht="15" hidden="1" customHeight="1" x14ac:dyDescent="0.25">
      <c r="A1113" s="432"/>
      <c r="B1113" s="31"/>
      <c r="C1113" s="31"/>
      <c r="D1113" s="3"/>
      <c r="E1113" s="31"/>
      <c r="F1113" s="3"/>
      <c r="G1113" s="122"/>
      <c r="I1113" s="31"/>
      <c r="K1113" s="9"/>
      <c r="M1113" s="3"/>
      <c r="N1113" s="41"/>
      <c r="P1113" s="31"/>
      <c r="Q1113" s="27"/>
      <c r="R1113" s="31"/>
      <c r="T1113" s="21"/>
      <c r="U1113" s="21"/>
      <c r="V1113" s="83"/>
      <c r="W1113" s="83"/>
      <c r="X1113" s="21"/>
      <c r="Y1113" s="83"/>
      <c r="Z1113" s="83"/>
      <c r="AA1113" s="21"/>
      <c r="AB1113" s="83"/>
      <c r="AC1113" s="83"/>
      <c r="AD1113" s="21"/>
      <c r="AE1113" s="83"/>
      <c r="AF1113" s="83"/>
      <c r="AG1113" s="21"/>
      <c r="AH1113" s="83"/>
      <c r="AI1113" s="83"/>
      <c r="AJ1113" s="21"/>
      <c r="AK1113" s="83"/>
      <c r="AL1113" s="83"/>
      <c r="AM1113" s="21"/>
      <c r="AN1113" s="83"/>
      <c r="AO1113" s="83"/>
      <c r="AP1113" s="21"/>
      <c r="AQ1113" s="83"/>
      <c r="AR1113" s="83"/>
      <c r="AS1113" s="21"/>
      <c r="AT1113" s="3"/>
      <c r="AU1113" s="3"/>
      <c r="AV1113" s="31"/>
      <c r="AW1113" s="3"/>
      <c r="AX1113" s="129"/>
      <c r="AY1113" s="90"/>
      <c r="AZ1113" s="6"/>
      <c r="BA1113" s="10"/>
      <c r="BB1113" s="10"/>
      <c r="BC1113" s="6"/>
      <c r="BD1113" s="10"/>
      <c r="BE1113" s="10"/>
      <c r="BF1113" s="122"/>
      <c r="BG1113" s="10"/>
      <c r="BH1113" s="32"/>
      <c r="BI1113" s="129"/>
      <c r="BJ1113" s="10"/>
      <c r="BK1113" s="32"/>
      <c r="BL1113" s="129"/>
      <c r="BM1113" s="10"/>
      <c r="BN1113" s="32"/>
      <c r="BO1113" s="122"/>
      <c r="BP1113" s="133"/>
      <c r="BQ1113" s="12"/>
      <c r="BR1113" s="3"/>
      <c r="BS1113" s="3"/>
      <c r="BU1113" s="122"/>
      <c r="BV1113" s="3"/>
      <c r="BW1113" s="31"/>
      <c r="BX1113" s="122"/>
      <c r="BY1113" s="3"/>
      <c r="CA1113" s="122"/>
      <c r="CB1113" s="3"/>
      <c r="CD1113" s="122"/>
      <c r="CF1113" s="32"/>
      <c r="CH1113" s="255"/>
      <c r="CI1113" s="32"/>
      <c r="CK1113" s="434"/>
      <c r="CM1113" s="122"/>
      <c r="CN1113" s="255"/>
      <c r="CO1113" s="255"/>
      <c r="CP1113" s="255"/>
      <c r="CQ1113" s="739"/>
      <c r="CR1113" s="255"/>
      <c r="CS1113" s="434"/>
      <c r="CT1113" s="255"/>
      <c r="CU1113" s="255"/>
      <c r="CV1113" s="255"/>
      <c r="CW1113" s="10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  <c r="DW1113" s="255"/>
      <c r="DX1113" s="255"/>
      <c r="DY1113" s="255"/>
      <c r="DZ1113" s="255"/>
      <c r="EA1113" s="255"/>
      <c r="EB1113" s="255"/>
      <c r="EC1113" s="255"/>
      <c r="ED1113" s="255"/>
      <c r="EE1113" s="255"/>
      <c r="EF1113" s="255"/>
      <c r="EG1113" s="255"/>
      <c r="EH1113" s="255"/>
      <c r="EI1113" s="255"/>
      <c r="EJ1113" s="255"/>
      <c r="EK1113" s="255"/>
      <c r="EL1113" s="255"/>
      <c r="EM1113" s="255"/>
      <c r="EN1113" s="255"/>
      <c r="EO1113" s="255"/>
      <c r="EP1113" s="255"/>
      <c r="EQ1113" s="255"/>
      <c r="ER1113" s="255"/>
      <c r="ES1113" s="255"/>
      <c r="ET1113" s="255"/>
      <c r="EU1113" s="255"/>
      <c r="EV1113" s="255"/>
      <c r="EW1113" s="255"/>
      <c r="EX1113" s="255"/>
      <c r="EY1113" s="255"/>
      <c r="EZ1113" s="255"/>
      <c r="FA1113" s="255"/>
      <c r="FB1113" s="255"/>
      <c r="FC1113" s="255"/>
      <c r="FD1113" s="255"/>
      <c r="FE1113" s="255"/>
      <c r="FF1113" s="255"/>
      <c r="FG1113" s="255"/>
      <c r="FH1113" s="241"/>
      <c r="FI1113" s="436"/>
      <c r="FJ1113" s="668"/>
      <c r="FK1113" s="668"/>
      <c r="FL1113" s="668"/>
      <c r="FM1113" s="668"/>
      <c r="FN1113" s="668"/>
      <c r="FO1113" s="668"/>
      <c r="FP1113" s="668"/>
      <c r="FQ1113" s="668"/>
      <c r="FR1113" s="668"/>
      <c r="FS1113" s="433"/>
      <c r="FT1113" s="433"/>
      <c r="FU1113" s="433"/>
      <c r="FV1113" s="433"/>
      <c r="FW1113" s="433"/>
      <c r="FX1113" s="433"/>
      <c r="FY1113" s="433"/>
      <c r="FZ1113" s="433"/>
      <c r="GA1113" s="433"/>
      <c r="GB1113" s="433"/>
      <c r="GC1113" s="433"/>
      <c r="GD1113" s="433"/>
      <c r="GE1113" s="433"/>
      <c r="GF1113" s="433"/>
      <c r="GG1113" s="255"/>
      <c r="GH1113" s="65"/>
      <c r="GI1113" s="65"/>
      <c r="GJ1113" s="65"/>
      <c r="GK1113" s="65"/>
      <c r="GL1113" s="65"/>
      <c r="GM1113" s="65"/>
      <c r="GN1113" s="65"/>
      <c r="GO1113" s="65"/>
      <c r="GP1113" s="65"/>
      <c r="GQ1113" s="65"/>
      <c r="GR1113" s="65"/>
      <c r="GS1113" s="65"/>
      <c r="GT1113" s="65"/>
      <c r="GU1113" s="65"/>
      <c r="GV1113" s="65"/>
      <c r="GW1113" s="65"/>
      <c r="GX1113" s="65"/>
      <c r="GY1113" s="65"/>
      <c r="GZ1113" s="65"/>
      <c r="HA1113" s="65"/>
      <c r="HB1113" s="65"/>
      <c r="HC1113" s="65"/>
      <c r="HD1113" s="65"/>
      <c r="HE1113" s="65"/>
      <c r="HF1113" s="65"/>
      <c r="HG1113" s="65"/>
      <c r="HH1113" s="65"/>
      <c r="HI1113" s="436"/>
      <c r="HJ1113" s="65"/>
      <c r="HK1113" s="436"/>
      <c r="HL1113" s="37"/>
      <c r="HM1113" s="65"/>
      <c r="HN1113" s="436"/>
      <c r="HO1113" s="120"/>
      <c r="HP1113" s="3"/>
      <c r="HQ1113" s="436"/>
      <c r="HR1113" s="8"/>
      <c r="HS1113" s="31"/>
      <c r="HT1113" s="3"/>
      <c r="HU1113" s="3"/>
      <c r="HV1113" s="3"/>
      <c r="HX1113" s="432"/>
      <c r="HY1113" s="27"/>
      <c r="HZ1113" s="27"/>
      <c r="IA1113" s="27"/>
      <c r="IB1113" s="27"/>
      <c r="IC1113" s="27"/>
      <c r="ID1113" s="27"/>
      <c r="IE1113" s="27"/>
      <c r="IF1113" s="27"/>
      <c r="IG1113" s="432"/>
      <c r="IH1113" s="432"/>
      <c r="II1113" s="432"/>
      <c r="IJ1113" s="432"/>
      <c r="IK1113" s="432"/>
      <c r="IL1113" s="432"/>
      <c r="IM1113" s="432"/>
      <c r="IN1113" s="432"/>
      <c r="IO1113" s="432"/>
      <c r="IP1113" s="432"/>
      <c r="IQ1113" s="432"/>
      <c r="IR1113" s="432"/>
      <c r="IS1113" s="432"/>
      <c r="IT1113" s="432"/>
      <c r="IU1113" s="432"/>
      <c r="IV1113" s="432"/>
      <c r="IW1113" s="432"/>
      <c r="IX1113" s="432"/>
      <c r="IY1113" s="432"/>
      <c r="IZ1113" s="432"/>
      <c r="JA1113" s="432"/>
      <c r="JB1113" s="432"/>
      <c r="JC1113" s="432"/>
      <c r="JD1113" s="432"/>
      <c r="JE1113" s="432"/>
      <c r="JF1113" s="432"/>
      <c r="JG1113" s="432"/>
      <c r="JH1113" s="432"/>
      <c r="JI1113" s="432"/>
      <c r="JJ1113" s="432"/>
      <c r="JK1113" s="432"/>
      <c r="JL1113" s="432"/>
      <c r="JM1113" s="432"/>
      <c r="JN1113" s="432"/>
      <c r="JO1113" s="432"/>
      <c r="JP1113" s="432"/>
      <c r="JQ1113" s="432"/>
      <c r="JR1113" s="432"/>
      <c r="JS1113" s="432"/>
      <c r="JT1113" s="432"/>
      <c r="JU1113" s="432"/>
    </row>
    <row r="1114" spans="1:281" s="40" customFormat="1" ht="15" hidden="1" customHeight="1" x14ac:dyDescent="0.25">
      <c r="A1114" s="432"/>
      <c r="B1114" s="31"/>
      <c r="C1114" s="31"/>
      <c r="D1114" s="3"/>
      <c r="E1114" s="31"/>
      <c r="F1114" s="3"/>
      <c r="G1114" s="122"/>
      <c r="I1114" s="31"/>
      <c r="K1114" s="9"/>
      <c r="M1114" s="3"/>
      <c r="N1114" s="41"/>
      <c r="P1114" s="31"/>
      <c r="Q1114" s="27"/>
      <c r="R1114" s="31"/>
      <c r="T1114" s="21"/>
      <c r="U1114" s="21"/>
      <c r="V1114" s="83"/>
      <c r="W1114" s="83"/>
      <c r="X1114" s="21"/>
      <c r="Y1114" s="83"/>
      <c r="Z1114" s="83"/>
      <c r="AA1114" s="21"/>
      <c r="AB1114" s="83"/>
      <c r="AC1114" s="83"/>
      <c r="AD1114" s="21"/>
      <c r="AE1114" s="83"/>
      <c r="AF1114" s="83"/>
      <c r="AG1114" s="21"/>
      <c r="AH1114" s="83"/>
      <c r="AI1114" s="83"/>
      <c r="AJ1114" s="21"/>
      <c r="AK1114" s="83"/>
      <c r="AL1114" s="83"/>
      <c r="AM1114" s="21"/>
      <c r="AN1114" s="83"/>
      <c r="AO1114" s="83"/>
      <c r="AP1114" s="21"/>
      <c r="AQ1114" s="83"/>
      <c r="AR1114" s="83"/>
      <c r="AS1114" s="21"/>
      <c r="AT1114" s="3"/>
      <c r="AU1114" s="3"/>
      <c r="AV1114" s="31"/>
      <c r="AW1114" s="3"/>
      <c r="AX1114" s="129"/>
      <c r="AY1114" s="90"/>
      <c r="AZ1114" s="6"/>
      <c r="BA1114" s="10"/>
      <c r="BB1114" s="10"/>
      <c r="BC1114" s="6"/>
      <c r="BD1114" s="10"/>
      <c r="BE1114" s="10"/>
      <c r="BF1114" s="122"/>
      <c r="BG1114" s="10"/>
      <c r="BH1114" s="32"/>
      <c r="BI1114" s="129"/>
      <c r="BJ1114" s="10"/>
      <c r="BK1114" s="32"/>
      <c r="BL1114" s="129"/>
      <c r="BM1114" s="10"/>
      <c r="BN1114" s="32"/>
      <c r="BO1114" s="122"/>
      <c r="BP1114" s="133"/>
      <c r="BQ1114" s="12"/>
      <c r="BR1114" s="3"/>
      <c r="BS1114" s="3"/>
      <c r="BU1114" s="122"/>
      <c r="BV1114" s="3"/>
      <c r="BW1114" s="31"/>
      <c r="BX1114" s="122"/>
      <c r="BY1114" s="3"/>
      <c r="CA1114" s="122"/>
      <c r="CB1114" s="3"/>
      <c r="CD1114" s="122"/>
      <c r="CF1114" s="32"/>
      <c r="CH1114" s="255"/>
      <c r="CI1114" s="32"/>
      <c r="CK1114" s="434"/>
      <c r="CM1114" s="122"/>
      <c r="CN1114" s="255"/>
      <c r="CO1114" s="255"/>
      <c r="CP1114" s="255"/>
      <c r="CQ1114" s="739"/>
      <c r="CR1114" s="255"/>
      <c r="CS1114" s="434"/>
      <c r="CT1114" s="255"/>
      <c r="CU1114" s="255"/>
      <c r="CV1114" s="255"/>
      <c r="CW1114" s="10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  <c r="DW1114" s="255"/>
      <c r="DX1114" s="255"/>
      <c r="DY1114" s="255"/>
      <c r="DZ1114" s="255"/>
      <c r="EA1114" s="255"/>
      <c r="EB1114" s="255"/>
      <c r="EC1114" s="255"/>
      <c r="ED1114" s="255"/>
      <c r="EE1114" s="255"/>
      <c r="EF1114" s="255"/>
      <c r="EG1114" s="255"/>
      <c r="EH1114" s="255"/>
      <c r="EI1114" s="255"/>
      <c r="EJ1114" s="255"/>
      <c r="EK1114" s="255"/>
      <c r="EL1114" s="255"/>
      <c r="EM1114" s="255"/>
      <c r="EN1114" s="255"/>
      <c r="EO1114" s="255"/>
      <c r="EP1114" s="255"/>
      <c r="EQ1114" s="255"/>
      <c r="ER1114" s="255"/>
      <c r="ES1114" s="255"/>
      <c r="ET1114" s="255"/>
      <c r="EU1114" s="255"/>
      <c r="EV1114" s="255"/>
      <c r="EW1114" s="255"/>
      <c r="EX1114" s="255"/>
      <c r="EY1114" s="255"/>
      <c r="EZ1114" s="255"/>
      <c r="FA1114" s="255"/>
      <c r="FB1114" s="255"/>
      <c r="FC1114" s="255"/>
      <c r="FD1114" s="255"/>
      <c r="FE1114" s="255"/>
      <c r="FF1114" s="255"/>
      <c r="FG1114" s="255"/>
      <c r="FH1114" s="241"/>
      <c r="FI1114" s="436"/>
      <c r="FJ1114" s="668"/>
      <c r="FK1114" s="668"/>
      <c r="FL1114" s="668"/>
      <c r="FM1114" s="668"/>
      <c r="FN1114" s="668"/>
      <c r="FO1114" s="668"/>
      <c r="FP1114" s="668"/>
      <c r="FQ1114" s="668"/>
      <c r="FR1114" s="668"/>
      <c r="FS1114" s="433"/>
      <c r="FT1114" s="433"/>
      <c r="FU1114" s="433"/>
      <c r="FV1114" s="433"/>
      <c r="FW1114" s="433"/>
      <c r="FX1114" s="433"/>
      <c r="FY1114" s="433"/>
      <c r="FZ1114" s="433"/>
      <c r="GA1114" s="433"/>
      <c r="GB1114" s="433"/>
      <c r="GC1114" s="433"/>
      <c r="GD1114" s="433"/>
      <c r="GE1114" s="433"/>
      <c r="GF1114" s="433"/>
      <c r="GG1114" s="255"/>
      <c r="GH1114" s="65"/>
      <c r="GI1114" s="65"/>
      <c r="GJ1114" s="65"/>
      <c r="GK1114" s="65"/>
      <c r="GL1114" s="65"/>
      <c r="GM1114" s="65"/>
      <c r="GN1114" s="65"/>
      <c r="GO1114" s="65"/>
      <c r="GP1114" s="65"/>
      <c r="GQ1114" s="65"/>
      <c r="GR1114" s="65"/>
      <c r="GS1114" s="65"/>
      <c r="GT1114" s="65"/>
      <c r="GU1114" s="65"/>
      <c r="GV1114" s="65"/>
      <c r="GW1114" s="65"/>
      <c r="GX1114" s="65"/>
      <c r="GY1114" s="65"/>
      <c r="GZ1114" s="65"/>
      <c r="HA1114" s="65"/>
      <c r="HB1114" s="65"/>
      <c r="HC1114" s="65"/>
      <c r="HD1114" s="65"/>
      <c r="HE1114" s="65"/>
      <c r="HF1114" s="65"/>
      <c r="HG1114" s="65"/>
      <c r="HH1114" s="65"/>
      <c r="HI1114" s="436"/>
      <c r="HJ1114" s="65"/>
      <c r="HK1114" s="436"/>
      <c r="HL1114" s="37"/>
      <c r="HM1114" s="65"/>
      <c r="HN1114" s="436"/>
      <c r="HO1114" s="120"/>
      <c r="HP1114" s="3"/>
      <c r="HQ1114" s="436"/>
      <c r="HR1114" s="8"/>
      <c r="HS1114" s="31"/>
      <c r="HT1114" s="3"/>
      <c r="HU1114" s="3"/>
      <c r="HV1114" s="3"/>
      <c r="HX1114" s="432"/>
      <c r="HY1114" s="27"/>
      <c r="HZ1114" s="27"/>
      <c r="IA1114" s="27"/>
      <c r="IB1114" s="27"/>
      <c r="IC1114" s="27"/>
      <c r="ID1114" s="27"/>
      <c r="IE1114" s="27"/>
      <c r="IF1114" s="27"/>
      <c r="IG1114" s="432"/>
      <c r="IH1114" s="432"/>
      <c r="II1114" s="432"/>
      <c r="IJ1114" s="432"/>
      <c r="IK1114" s="432"/>
      <c r="IL1114" s="432"/>
      <c r="IM1114" s="432"/>
      <c r="IN1114" s="432"/>
      <c r="IO1114" s="432"/>
      <c r="IP1114" s="432"/>
      <c r="IQ1114" s="432"/>
      <c r="IR1114" s="432"/>
      <c r="IS1114" s="432"/>
      <c r="IT1114" s="432"/>
      <c r="IU1114" s="432"/>
      <c r="IV1114" s="432"/>
      <c r="IW1114" s="432"/>
      <c r="IX1114" s="432"/>
      <c r="IY1114" s="432"/>
      <c r="IZ1114" s="432"/>
      <c r="JA1114" s="432"/>
      <c r="JB1114" s="432"/>
      <c r="JC1114" s="432"/>
      <c r="JD1114" s="432"/>
      <c r="JE1114" s="432"/>
      <c r="JF1114" s="432"/>
      <c r="JG1114" s="432"/>
      <c r="JH1114" s="432"/>
      <c r="JI1114" s="432"/>
      <c r="JJ1114" s="432"/>
      <c r="JK1114" s="432"/>
      <c r="JL1114" s="432"/>
      <c r="JM1114" s="432"/>
      <c r="JN1114" s="432"/>
      <c r="JO1114" s="432"/>
      <c r="JP1114" s="432"/>
      <c r="JQ1114" s="432"/>
      <c r="JR1114" s="432"/>
      <c r="JS1114" s="432"/>
      <c r="JT1114" s="432"/>
      <c r="JU1114" s="432"/>
    </row>
    <row r="1115" spans="1:281" s="40" customFormat="1" ht="15" hidden="1" customHeight="1" x14ac:dyDescent="0.25">
      <c r="A1115" s="432"/>
      <c r="B1115" s="31"/>
      <c r="C1115" s="31"/>
      <c r="D1115" s="3"/>
      <c r="E1115" s="31"/>
      <c r="F1115" s="3"/>
      <c r="G1115" s="122"/>
      <c r="I1115" s="31"/>
      <c r="K1115" s="9"/>
      <c r="M1115" s="3"/>
      <c r="N1115" s="41"/>
      <c r="P1115" s="31"/>
      <c r="Q1115" s="27"/>
      <c r="R1115" s="31"/>
      <c r="T1115" s="21"/>
      <c r="U1115" s="21"/>
      <c r="V1115" s="83"/>
      <c r="W1115" s="83"/>
      <c r="X1115" s="21"/>
      <c r="Y1115" s="83"/>
      <c r="Z1115" s="83"/>
      <c r="AA1115" s="21"/>
      <c r="AB1115" s="83"/>
      <c r="AC1115" s="83"/>
      <c r="AD1115" s="21"/>
      <c r="AE1115" s="83"/>
      <c r="AF1115" s="83"/>
      <c r="AG1115" s="21"/>
      <c r="AH1115" s="83"/>
      <c r="AI1115" s="83"/>
      <c r="AJ1115" s="21"/>
      <c r="AK1115" s="83"/>
      <c r="AL1115" s="83"/>
      <c r="AM1115" s="21"/>
      <c r="AN1115" s="83"/>
      <c r="AO1115" s="83"/>
      <c r="AP1115" s="21"/>
      <c r="AQ1115" s="83"/>
      <c r="AR1115" s="83"/>
      <c r="AS1115" s="21"/>
      <c r="AT1115" s="3"/>
      <c r="AU1115" s="3"/>
      <c r="AV1115" s="31"/>
      <c r="AW1115" s="3"/>
      <c r="AX1115" s="129"/>
      <c r="AY1115" s="90"/>
      <c r="AZ1115" s="6"/>
      <c r="BA1115" s="10"/>
      <c r="BB1115" s="10"/>
      <c r="BC1115" s="6"/>
      <c r="BD1115" s="10"/>
      <c r="BE1115" s="10"/>
      <c r="BF1115" s="122"/>
      <c r="BG1115" s="10"/>
      <c r="BH1115" s="32"/>
      <c r="BI1115" s="129"/>
      <c r="BJ1115" s="10"/>
      <c r="BK1115" s="32"/>
      <c r="BL1115" s="129"/>
      <c r="BM1115" s="10"/>
      <c r="BN1115" s="32"/>
      <c r="BO1115" s="122"/>
      <c r="BP1115" s="133"/>
      <c r="BQ1115" s="12"/>
      <c r="BR1115" s="3"/>
      <c r="BS1115" s="3"/>
      <c r="BU1115" s="122"/>
      <c r="BV1115" s="3"/>
      <c r="BW1115" s="31"/>
      <c r="BX1115" s="122"/>
      <c r="BY1115" s="3"/>
      <c r="CA1115" s="122"/>
      <c r="CB1115" s="3"/>
      <c r="CD1115" s="122"/>
      <c r="CF1115" s="32"/>
      <c r="CH1115" s="255"/>
      <c r="CI1115" s="32"/>
      <c r="CK1115" s="434"/>
      <c r="CM1115" s="122"/>
      <c r="CN1115" s="255"/>
      <c r="CO1115" s="255"/>
      <c r="CP1115" s="255"/>
      <c r="CQ1115" s="739"/>
      <c r="CR1115" s="255"/>
      <c r="CS1115" s="434"/>
      <c r="CT1115" s="255"/>
      <c r="CU1115" s="255"/>
      <c r="CV1115" s="255"/>
      <c r="CW1115" s="10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  <c r="DW1115" s="255"/>
      <c r="DX1115" s="255"/>
      <c r="DY1115" s="255"/>
      <c r="DZ1115" s="255"/>
      <c r="EA1115" s="255"/>
      <c r="EB1115" s="255"/>
      <c r="EC1115" s="255"/>
      <c r="ED1115" s="255"/>
      <c r="EE1115" s="255"/>
      <c r="EF1115" s="255"/>
      <c r="EG1115" s="255"/>
      <c r="EH1115" s="255"/>
      <c r="EI1115" s="255"/>
      <c r="EJ1115" s="255"/>
      <c r="EK1115" s="255"/>
      <c r="EL1115" s="255"/>
      <c r="EM1115" s="255"/>
      <c r="EN1115" s="255"/>
      <c r="EO1115" s="255"/>
      <c r="EP1115" s="255"/>
      <c r="EQ1115" s="255"/>
      <c r="ER1115" s="255"/>
      <c r="ES1115" s="255"/>
      <c r="ET1115" s="255"/>
      <c r="EU1115" s="255"/>
      <c r="EV1115" s="255"/>
      <c r="EW1115" s="255"/>
      <c r="EX1115" s="255"/>
      <c r="EY1115" s="255"/>
      <c r="EZ1115" s="255"/>
      <c r="FA1115" s="255"/>
      <c r="FB1115" s="255"/>
      <c r="FC1115" s="255"/>
      <c r="FD1115" s="255"/>
      <c r="FE1115" s="255"/>
      <c r="FF1115" s="255"/>
      <c r="FG1115" s="255"/>
      <c r="FH1115" s="241"/>
      <c r="FI1115" s="436"/>
      <c r="FJ1115" s="668"/>
      <c r="FK1115" s="668"/>
      <c r="FL1115" s="668"/>
      <c r="FM1115" s="668"/>
      <c r="FN1115" s="668"/>
      <c r="FO1115" s="668"/>
      <c r="FP1115" s="668"/>
      <c r="FQ1115" s="668"/>
      <c r="FR1115" s="668"/>
      <c r="FS1115" s="433"/>
      <c r="FT1115" s="433"/>
      <c r="FU1115" s="433"/>
      <c r="FV1115" s="433"/>
      <c r="FW1115" s="433"/>
      <c r="FX1115" s="433"/>
      <c r="FY1115" s="433"/>
      <c r="FZ1115" s="433"/>
      <c r="GA1115" s="433"/>
      <c r="GB1115" s="433"/>
      <c r="GC1115" s="433"/>
      <c r="GD1115" s="433"/>
      <c r="GE1115" s="433"/>
      <c r="GF1115" s="433"/>
      <c r="GG1115" s="255"/>
      <c r="GH1115" s="65"/>
      <c r="GI1115" s="65"/>
      <c r="GJ1115" s="65"/>
      <c r="GK1115" s="65"/>
      <c r="GL1115" s="65"/>
      <c r="GM1115" s="65"/>
      <c r="GN1115" s="65"/>
      <c r="GO1115" s="65"/>
      <c r="GP1115" s="65"/>
      <c r="GQ1115" s="65"/>
      <c r="GR1115" s="65"/>
      <c r="GS1115" s="65"/>
      <c r="GT1115" s="65"/>
      <c r="GU1115" s="65"/>
      <c r="GV1115" s="65"/>
      <c r="GW1115" s="65"/>
      <c r="GX1115" s="65"/>
      <c r="GY1115" s="65"/>
      <c r="GZ1115" s="65"/>
      <c r="HA1115" s="65"/>
      <c r="HB1115" s="65"/>
      <c r="HC1115" s="65"/>
      <c r="HD1115" s="65"/>
      <c r="HE1115" s="65"/>
      <c r="HF1115" s="65"/>
      <c r="HG1115" s="65"/>
      <c r="HH1115" s="65"/>
      <c r="HI1115" s="436"/>
      <c r="HJ1115" s="65"/>
      <c r="HK1115" s="436"/>
      <c r="HL1115" s="37"/>
      <c r="HM1115" s="65"/>
      <c r="HN1115" s="436"/>
      <c r="HO1115" s="120"/>
      <c r="HP1115" s="3"/>
      <c r="HQ1115" s="436"/>
      <c r="HR1115" s="8"/>
      <c r="HS1115" s="31"/>
      <c r="HT1115" s="3"/>
      <c r="HU1115" s="3"/>
      <c r="HV1115" s="3"/>
      <c r="HX1115" s="432"/>
      <c r="HY1115" s="27"/>
      <c r="HZ1115" s="27"/>
      <c r="IA1115" s="27"/>
      <c r="IB1115" s="27"/>
      <c r="IC1115" s="27"/>
      <c r="ID1115" s="27"/>
      <c r="IE1115" s="27"/>
      <c r="IF1115" s="27"/>
      <c r="IG1115" s="432"/>
      <c r="IH1115" s="432"/>
      <c r="II1115" s="432"/>
      <c r="IJ1115" s="432"/>
      <c r="IK1115" s="432"/>
      <c r="IL1115" s="432"/>
      <c r="IM1115" s="432"/>
      <c r="IN1115" s="432"/>
      <c r="IO1115" s="432"/>
      <c r="IP1115" s="432"/>
      <c r="IQ1115" s="432"/>
      <c r="IR1115" s="432"/>
      <c r="IS1115" s="432"/>
      <c r="IT1115" s="432"/>
      <c r="IU1115" s="432"/>
      <c r="IV1115" s="432"/>
      <c r="IW1115" s="432"/>
      <c r="IX1115" s="432"/>
      <c r="IY1115" s="432"/>
      <c r="IZ1115" s="432"/>
      <c r="JA1115" s="432"/>
      <c r="JB1115" s="432"/>
      <c r="JC1115" s="432"/>
      <c r="JD1115" s="432"/>
      <c r="JE1115" s="432"/>
      <c r="JF1115" s="432"/>
      <c r="JG1115" s="432"/>
      <c r="JH1115" s="432"/>
      <c r="JI1115" s="432"/>
      <c r="JJ1115" s="432"/>
      <c r="JK1115" s="432"/>
      <c r="JL1115" s="432"/>
      <c r="JM1115" s="432"/>
      <c r="JN1115" s="432"/>
      <c r="JO1115" s="432"/>
      <c r="JP1115" s="432"/>
      <c r="JQ1115" s="432"/>
      <c r="JR1115" s="432"/>
      <c r="JS1115" s="432"/>
      <c r="JT1115" s="432"/>
      <c r="JU1115" s="432"/>
    </row>
    <row r="1116" spans="1:281" s="40" customFormat="1" ht="15" hidden="1" customHeight="1" x14ac:dyDescent="0.25">
      <c r="A1116" s="432"/>
      <c r="B1116" s="31"/>
      <c r="C1116" s="31"/>
      <c r="D1116" s="3"/>
      <c r="E1116" s="31"/>
      <c r="F1116" s="3"/>
      <c r="G1116" s="122"/>
      <c r="I1116" s="31"/>
      <c r="K1116" s="9"/>
      <c r="M1116" s="3"/>
      <c r="N1116" s="41"/>
      <c r="P1116" s="31"/>
      <c r="Q1116" s="27"/>
      <c r="R1116" s="31"/>
      <c r="T1116" s="21"/>
      <c r="U1116" s="21"/>
      <c r="V1116" s="83"/>
      <c r="W1116" s="83"/>
      <c r="X1116" s="21"/>
      <c r="Y1116" s="83"/>
      <c r="Z1116" s="83"/>
      <c r="AA1116" s="21"/>
      <c r="AB1116" s="83"/>
      <c r="AC1116" s="83"/>
      <c r="AD1116" s="21"/>
      <c r="AE1116" s="83"/>
      <c r="AF1116" s="83"/>
      <c r="AG1116" s="21"/>
      <c r="AH1116" s="83"/>
      <c r="AI1116" s="83"/>
      <c r="AJ1116" s="21"/>
      <c r="AK1116" s="83"/>
      <c r="AL1116" s="83"/>
      <c r="AM1116" s="21"/>
      <c r="AN1116" s="83"/>
      <c r="AO1116" s="83"/>
      <c r="AP1116" s="21"/>
      <c r="AQ1116" s="83"/>
      <c r="AR1116" s="83"/>
      <c r="AS1116" s="21"/>
      <c r="AT1116" s="3"/>
      <c r="AU1116" s="3"/>
      <c r="AV1116" s="31"/>
      <c r="AW1116" s="3"/>
      <c r="AX1116" s="129"/>
      <c r="AY1116" s="90"/>
      <c r="AZ1116" s="6"/>
      <c r="BA1116" s="10"/>
      <c r="BB1116" s="10"/>
      <c r="BC1116" s="6"/>
      <c r="BD1116" s="10"/>
      <c r="BE1116" s="10"/>
      <c r="BF1116" s="122"/>
      <c r="BG1116" s="10"/>
      <c r="BH1116" s="32"/>
      <c r="BI1116" s="129"/>
      <c r="BJ1116" s="10"/>
      <c r="BK1116" s="32"/>
      <c r="BL1116" s="129"/>
      <c r="BM1116" s="10"/>
      <c r="BN1116" s="32"/>
      <c r="BO1116" s="122"/>
      <c r="BP1116" s="133"/>
      <c r="BQ1116" s="12"/>
      <c r="BR1116" s="3"/>
      <c r="BS1116" s="3"/>
      <c r="BU1116" s="122"/>
      <c r="BV1116" s="3"/>
      <c r="BW1116" s="31"/>
      <c r="BX1116" s="122"/>
      <c r="BY1116" s="3"/>
      <c r="CA1116" s="122"/>
      <c r="CB1116" s="3"/>
      <c r="CD1116" s="122"/>
      <c r="CF1116" s="32"/>
      <c r="CH1116" s="255"/>
      <c r="CI1116" s="32"/>
      <c r="CK1116" s="434"/>
      <c r="CM1116" s="122"/>
      <c r="CN1116" s="255"/>
      <c r="CO1116" s="255"/>
      <c r="CP1116" s="255"/>
      <c r="CQ1116" s="739"/>
      <c r="CR1116" s="255"/>
      <c r="CS1116" s="434"/>
      <c r="CT1116" s="255"/>
      <c r="CU1116" s="255"/>
      <c r="CV1116" s="255"/>
      <c r="CW1116" s="10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  <c r="DW1116" s="255"/>
      <c r="DX1116" s="255"/>
      <c r="DY1116" s="255"/>
      <c r="DZ1116" s="255"/>
      <c r="EA1116" s="255"/>
      <c r="EB1116" s="255"/>
      <c r="EC1116" s="255"/>
      <c r="ED1116" s="255"/>
      <c r="EE1116" s="255"/>
      <c r="EF1116" s="255"/>
      <c r="EG1116" s="255"/>
      <c r="EH1116" s="255"/>
      <c r="EI1116" s="255"/>
      <c r="EJ1116" s="255"/>
      <c r="EK1116" s="255"/>
      <c r="EL1116" s="255"/>
      <c r="EM1116" s="255"/>
      <c r="EN1116" s="255"/>
      <c r="EO1116" s="255"/>
      <c r="EP1116" s="255"/>
      <c r="EQ1116" s="255"/>
      <c r="ER1116" s="255"/>
      <c r="ES1116" s="255"/>
      <c r="ET1116" s="255"/>
      <c r="EU1116" s="255"/>
      <c r="EV1116" s="255"/>
      <c r="EW1116" s="255"/>
      <c r="EX1116" s="255"/>
      <c r="EY1116" s="255"/>
      <c r="EZ1116" s="255"/>
      <c r="FA1116" s="255"/>
      <c r="FB1116" s="255"/>
      <c r="FC1116" s="255"/>
      <c r="FD1116" s="255"/>
      <c r="FE1116" s="255"/>
      <c r="FF1116" s="255"/>
      <c r="FG1116" s="255"/>
      <c r="FH1116" s="241"/>
      <c r="FI1116" s="436"/>
      <c r="FJ1116" s="668"/>
      <c r="FK1116" s="668"/>
      <c r="FL1116" s="668"/>
      <c r="FM1116" s="668"/>
      <c r="FN1116" s="668"/>
      <c r="FO1116" s="668"/>
      <c r="FP1116" s="668"/>
      <c r="FQ1116" s="668"/>
      <c r="FR1116" s="668"/>
      <c r="FS1116" s="433"/>
      <c r="FT1116" s="433"/>
      <c r="FU1116" s="433"/>
      <c r="FV1116" s="433"/>
      <c r="FW1116" s="433"/>
      <c r="FX1116" s="433"/>
      <c r="FY1116" s="433"/>
      <c r="FZ1116" s="433"/>
      <c r="GA1116" s="433"/>
      <c r="GB1116" s="433"/>
      <c r="GC1116" s="433"/>
      <c r="GD1116" s="433"/>
      <c r="GE1116" s="433"/>
      <c r="GF1116" s="433"/>
      <c r="GG1116" s="255"/>
      <c r="GH1116" s="65"/>
      <c r="GI1116" s="65"/>
      <c r="GJ1116" s="65"/>
      <c r="GK1116" s="65"/>
      <c r="GL1116" s="65"/>
      <c r="GM1116" s="65"/>
      <c r="GN1116" s="65"/>
      <c r="GO1116" s="65"/>
      <c r="GP1116" s="65"/>
      <c r="GQ1116" s="65"/>
      <c r="GR1116" s="65"/>
      <c r="GS1116" s="65"/>
      <c r="GT1116" s="65"/>
      <c r="GU1116" s="65"/>
      <c r="GV1116" s="65"/>
      <c r="GW1116" s="65"/>
      <c r="GX1116" s="65"/>
      <c r="GY1116" s="65"/>
      <c r="GZ1116" s="65"/>
      <c r="HA1116" s="65"/>
      <c r="HB1116" s="65"/>
      <c r="HC1116" s="65"/>
      <c r="HD1116" s="65"/>
      <c r="HE1116" s="65"/>
      <c r="HF1116" s="65"/>
      <c r="HG1116" s="65"/>
      <c r="HH1116" s="65"/>
      <c r="HI1116" s="436"/>
      <c r="HJ1116" s="65"/>
      <c r="HK1116" s="436"/>
      <c r="HL1116" s="37"/>
      <c r="HM1116" s="65"/>
      <c r="HN1116" s="436"/>
      <c r="HO1116" s="120"/>
      <c r="HP1116" s="3"/>
      <c r="HQ1116" s="436"/>
      <c r="HR1116" s="8"/>
      <c r="HS1116" s="31"/>
      <c r="HT1116" s="3"/>
      <c r="HU1116" s="3"/>
      <c r="HV1116" s="3"/>
      <c r="HX1116" s="432"/>
      <c r="HY1116" s="27"/>
      <c r="HZ1116" s="27"/>
      <c r="IA1116" s="27"/>
      <c r="IB1116" s="27"/>
      <c r="IC1116" s="27"/>
      <c r="ID1116" s="27"/>
      <c r="IE1116" s="27"/>
      <c r="IF1116" s="27"/>
      <c r="IG1116" s="432"/>
      <c r="IH1116" s="432"/>
      <c r="II1116" s="432"/>
      <c r="IJ1116" s="432"/>
      <c r="IK1116" s="432"/>
      <c r="IL1116" s="432"/>
      <c r="IM1116" s="432"/>
      <c r="IN1116" s="432"/>
      <c r="IO1116" s="432"/>
      <c r="IP1116" s="432"/>
      <c r="IQ1116" s="432"/>
      <c r="IR1116" s="432"/>
      <c r="IS1116" s="432"/>
      <c r="IT1116" s="432"/>
      <c r="IU1116" s="432"/>
      <c r="IV1116" s="432"/>
      <c r="IW1116" s="432"/>
      <c r="IX1116" s="432"/>
      <c r="IY1116" s="432"/>
      <c r="IZ1116" s="432"/>
      <c r="JA1116" s="432"/>
      <c r="JB1116" s="432"/>
      <c r="JC1116" s="432"/>
      <c r="JD1116" s="432"/>
      <c r="JE1116" s="432"/>
      <c r="JF1116" s="432"/>
      <c r="JG1116" s="432"/>
      <c r="JH1116" s="432"/>
      <c r="JI1116" s="432"/>
      <c r="JJ1116" s="432"/>
      <c r="JK1116" s="432"/>
      <c r="JL1116" s="432"/>
      <c r="JM1116" s="432"/>
      <c r="JN1116" s="432"/>
      <c r="JO1116" s="432"/>
      <c r="JP1116" s="432"/>
      <c r="JQ1116" s="432"/>
      <c r="JR1116" s="432"/>
      <c r="JS1116" s="432"/>
      <c r="JT1116" s="432"/>
      <c r="JU1116" s="432"/>
    </row>
    <row r="1117" spans="1:281" s="40" customFormat="1" ht="15" hidden="1" customHeight="1" x14ac:dyDescent="0.25">
      <c r="A1117" s="432"/>
      <c r="B1117" s="31"/>
      <c r="C1117" s="31"/>
      <c r="D1117" s="3"/>
      <c r="E1117" s="31"/>
      <c r="F1117" s="3"/>
      <c r="G1117" s="122"/>
      <c r="I1117" s="31"/>
      <c r="K1117" s="9"/>
      <c r="M1117" s="3"/>
      <c r="N1117" s="41"/>
      <c r="P1117" s="31"/>
      <c r="Q1117" s="27"/>
      <c r="R1117" s="31"/>
      <c r="T1117" s="21"/>
      <c r="U1117" s="21"/>
      <c r="V1117" s="83"/>
      <c r="W1117" s="83"/>
      <c r="X1117" s="21"/>
      <c r="Y1117" s="83"/>
      <c r="Z1117" s="83"/>
      <c r="AA1117" s="21"/>
      <c r="AB1117" s="83"/>
      <c r="AC1117" s="83"/>
      <c r="AD1117" s="21"/>
      <c r="AE1117" s="83"/>
      <c r="AF1117" s="83"/>
      <c r="AG1117" s="21"/>
      <c r="AH1117" s="83"/>
      <c r="AI1117" s="83"/>
      <c r="AJ1117" s="21"/>
      <c r="AK1117" s="83"/>
      <c r="AL1117" s="83"/>
      <c r="AM1117" s="21"/>
      <c r="AN1117" s="83"/>
      <c r="AO1117" s="83"/>
      <c r="AP1117" s="21"/>
      <c r="AQ1117" s="83"/>
      <c r="AR1117" s="83"/>
      <c r="AS1117" s="21"/>
      <c r="AT1117" s="3"/>
      <c r="AU1117" s="3"/>
      <c r="AV1117" s="31"/>
      <c r="AW1117" s="3"/>
      <c r="AX1117" s="129"/>
      <c r="AY1117" s="90"/>
      <c r="AZ1117" s="6"/>
      <c r="BA1117" s="10"/>
      <c r="BB1117" s="10"/>
      <c r="BC1117" s="6"/>
      <c r="BD1117" s="10"/>
      <c r="BE1117" s="10"/>
      <c r="BF1117" s="122"/>
      <c r="BG1117" s="10"/>
      <c r="BH1117" s="32"/>
      <c r="BI1117" s="129"/>
      <c r="BJ1117" s="10"/>
      <c r="BK1117" s="32"/>
      <c r="BL1117" s="129"/>
      <c r="BM1117" s="10"/>
      <c r="BN1117" s="32"/>
      <c r="BO1117" s="122"/>
      <c r="BP1117" s="133"/>
      <c r="BQ1117" s="12"/>
      <c r="BR1117" s="3"/>
      <c r="BS1117" s="3"/>
      <c r="BU1117" s="122"/>
      <c r="BV1117" s="3"/>
      <c r="BW1117" s="31"/>
      <c r="BX1117" s="122"/>
      <c r="BY1117" s="3"/>
      <c r="CA1117" s="122"/>
      <c r="CB1117" s="3"/>
      <c r="CD1117" s="122"/>
      <c r="CF1117" s="32"/>
      <c r="CH1117" s="255"/>
      <c r="CI1117" s="32"/>
      <c r="CK1117" s="434"/>
      <c r="CM1117" s="122"/>
      <c r="CN1117" s="255"/>
      <c r="CO1117" s="255"/>
      <c r="CP1117" s="255"/>
      <c r="CQ1117" s="739"/>
      <c r="CR1117" s="255"/>
      <c r="CS1117" s="434"/>
      <c r="CT1117" s="255"/>
      <c r="CU1117" s="255"/>
      <c r="CV1117" s="255"/>
      <c r="CW1117" s="10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  <c r="DZ1117" s="255"/>
      <c r="EA1117" s="255"/>
      <c r="EB1117" s="255"/>
      <c r="EC1117" s="255"/>
      <c r="ED1117" s="255"/>
      <c r="EE1117" s="255"/>
      <c r="EF1117" s="255"/>
      <c r="EG1117" s="255"/>
      <c r="EH1117" s="255"/>
      <c r="EI1117" s="255"/>
      <c r="EJ1117" s="255"/>
      <c r="EK1117" s="255"/>
      <c r="EL1117" s="255"/>
      <c r="EM1117" s="255"/>
      <c r="EN1117" s="255"/>
      <c r="EO1117" s="255"/>
      <c r="EP1117" s="255"/>
      <c r="EQ1117" s="255"/>
      <c r="ER1117" s="255"/>
      <c r="ES1117" s="255"/>
      <c r="ET1117" s="255"/>
      <c r="EU1117" s="255"/>
      <c r="EV1117" s="255"/>
      <c r="EW1117" s="255"/>
      <c r="EX1117" s="255"/>
      <c r="EY1117" s="255"/>
      <c r="EZ1117" s="255"/>
      <c r="FA1117" s="255"/>
      <c r="FB1117" s="255"/>
      <c r="FC1117" s="255"/>
      <c r="FD1117" s="255"/>
      <c r="FE1117" s="255"/>
      <c r="FF1117" s="255"/>
      <c r="FG1117" s="255"/>
      <c r="FH1117" s="241"/>
      <c r="FI1117" s="436"/>
      <c r="FJ1117" s="668"/>
      <c r="FK1117" s="668"/>
      <c r="FL1117" s="668"/>
      <c r="FM1117" s="668"/>
      <c r="FN1117" s="668"/>
      <c r="FO1117" s="668"/>
      <c r="FP1117" s="668"/>
      <c r="FQ1117" s="668"/>
      <c r="FR1117" s="668"/>
      <c r="FS1117" s="433"/>
      <c r="FT1117" s="433"/>
      <c r="FU1117" s="433"/>
      <c r="FV1117" s="433"/>
      <c r="FW1117" s="433"/>
      <c r="FX1117" s="433"/>
      <c r="FY1117" s="433"/>
      <c r="FZ1117" s="433"/>
      <c r="GA1117" s="433"/>
      <c r="GB1117" s="433"/>
      <c r="GC1117" s="433"/>
      <c r="GD1117" s="433"/>
      <c r="GE1117" s="433"/>
      <c r="GF1117" s="433"/>
      <c r="GG1117" s="255"/>
      <c r="GH1117" s="65"/>
      <c r="GI1117" s="65"/>
      <c r="GJ1117" s="65"/>
      <c r="GK1117" s="65"/>
      <c r="GL1117" s="65"/>
      <c r="GM1117" s="65"/>
      <c r="GN1117" s="65"/>
      <c r="GO1117" s="65"/>
      <c r="GP1117" s="65"/>
      <c r="GQ1117" s="65"/>
      <c r="GR1117" s="65"/>
      <c r="GS1117" s="65"/>
      <c r="GT1117" s="65"/>
      <c r="GU1117" s="65"/>
      <c r="GV1117" s="65"/>
      <c r="GW1117" s="65"/>
      <c r="GX1117" s="65"/>
      <c r="GY1117" s="65"/>
      <c r="GZ1117" s="65"/>
      <c r="HA1117" s="65"/>
      <c r="HB1117" s="65"/>
      <c r="HC1117" s="65"/>
      <c r="HD1117" s="65"/>
      <c r="HE1117" s="65"/>
      <c r="HF1117" s="65"/>
      <c r="HG1117" s="65"/>
      <c r="HH1117" s="65"/>
      <c r="HI1117" s="436"/>
      <c r="HJ1117" s="65"/>
      <c r="HK1117" s="436"/>
      <c r="HL1117" s="37"/>
      <c r="HM1117" s="65"/>
      <c r="HN1117" s="436"/>
      <c r="HO1117" s="120"/>
      <c r="HP1117" s="3"/>
      <c r="HQ1117" s="436"/>
      <c r="HR1117" s="8"/>
      <c r="HS1117" s="31"/>
      <c r="HT1117" s="3"/>
      <c r="HU1117" s="3"/>
      <c r="HV1117" s="3"/>
      <c r="HX1117" s="432"/>
      <c r="HY1117" s="27"/>
      <c r="HZ1117" s="27"/>
      <c r="IA1117" s="27"/>
      <c r="IB1117" s="27"/>
      <c r="IC1117" s="27"/>
      <c r="ID1117" s="27"/>
      <c r="IE1117" s="27"/>
      <c r="IF1117" s="27"/>
      <c r="IG1117" s="432"/>
      <c r="IH1117" s="432"/>
      <c r="II1117" s="432"/>
      <c r="IJ1117" s="432"/>
      <c r="IK1117" s="432"/>
      <c r="IL1117" s="432"/>
      <c r="IM1117" s="432"/>
      <c r="IN1117" s="432"/>
      <c r="IO1117" s="432"/>
      <c r="IP1117" s="432"/>
      <c r="IQ1117" s="432"/>
      <c r="IR1117" s="432"/>
      <c r="IS1117" s="432"/>
      <c r="IT1117" s="432"/>
      <c r="IU1117" s="432"/>
      <c r="IV1117" s="432"/>
      <c r="IW1117" s="432"/>
      <c r="IX1117" s="432"/>
      <c r="IY1117" s="432"/>
      <c r="IZ1117" s="432"/>
      <c r="JA1117" s="432"/>
      <c r="JB1117" s="432"/>
      <c r="JC1117" s="432"/>
      <c r="JD1117" s="432"/>
      <c r="JE1117" s="432"/>
      <c r="JF1117" s="432"/>
      <c r="JG1117" s="432"/>
      <c r="JH1117" s="432"/>
      <c r="JI1117" s="432"/>
      <c r="JJ1117" s="432"/>
      <c r="JK1117" s="432"/>
      <c r="JL1117" s="432"/>
      <c r="JM1117" s="432"/>
      <c r="JN1117" s="432"/>
      <c r="JO1117" s="432"/>
      <c r="JP1117" s="432"/>
      <c r="JQ1117" s="432"/>
      <c r="JR1117" s="432"/>
      <c r="JS1117" s="432"/>
      <c r="JT1117" s="432"/>
      <c r="JU1117" s="432"/>
    </row>
    <row r="1118" spans="1:281" s="40" customFormat="1" ht="15" hidden="1" customHeight="1" x14ac:dyDescent="0.25">
      <c r="A1118" s="432"/>
      <c r="B1118" s="31"/>
      <c r="C1118" s="31"/>
      <c r="D1118" s="3"/>
      <c r="E1118" s="31"/>
      <c r="F1118" s="3"/>
      <c r="G1118" s="122"/>
      <c r="I1118" s="31"/>
      <c r="K1118" s="9"/>
      <c r="M1118" s="3"/>
      <c r="N1118" s="41"/>
      <c r="P1118" s="31"/>
      <c r="Q1118" s="27"/>
      <c r="R1118" s="31"/>
      <c r="T1118" s="21"/>
      <c r="U1118" s="21"/>
      <c r="V1118" s="83"/>
      <c r="W1118" s="83"/>
      <c r="X1118" s="21"/>
      <c r="Y1118" s="83"/>
      <c r="Z1118" s="83"/>
      <c r="AA1118" s="21"/>
      <c r="AB1118" s="83"/>
      <c r="AC1118" s="83"/>
      <c r="AD1118" s="21"/>
      <c r="AE1118" s="83"/>
      <c r="AF1118" s="83"/>
      <c r="AG1118" s="21"/>
      <c r="AH1118" s="83"/>
      <c r="AI1118" s="83"/>
      <c r="AJ1118" s="21"/>
      <c r="AK1118" s="83"/>
      <c r="AL1118" s="83"/>
      <c r="AM1118" s="21"/>
      <c r="AN1118" s="83"/>
      <c r="AO1118" s="83"/>
      <c r="AP1118" s="21"/>
      <c r="AQ1118" s="83"/>
      <c r="AR1118" s="83"/>
      <c r="AS1118" s="21"/>
      <c r="AT1118" s="3"/>
      <c r="AU1118" s="3"/>
      <c r="AV1118" s="31"/>
      <c r="AW1118" s="3"/>
      <c r="AX1118" s="129"/>
      <c r="AY1118" s="90"/>
      <c r="AZ1118" s="6"/>
      <c r="BA1118" s="10"/>
      <c r="BB1118" s="10"/>
      <c r="BC1118" s="6"/>
      <c r="BD1118" s="10"/>
      <c r="BE1118" s="10"/>
      <c r="BF1118" s="122"/>
      <c r="BG1118" s="10"/>
      <c r="BH1118" s="32"/>
      <c r="BI1118" s="129"/>
      <c r="BJ1118" s="10"/>
      <c r="BK1118" s="32"/>
      <c r="BL1118" s="129"/>
      <c r="BM1118" s="10"/>
      <c r="BN1118" s="32"/>
      <c r="BO1118" s="122"/>
      <c r="BP1118" s="133"/>
      <c r="BQ1118" s="12"/>
      <c r="BR1118" s="3"/>
      <c r="BS1118" s="3"/>
      <c r="BU1118" s="122"/>
      <c r="BV1118" s="3"/>
      <c r="BW1118" s="31"/>
      <c r="BX1118" s="122"/>
      <c r="BY1118" s="3"/>
      <c r="CA1118" s="122"/>
      <c r="CB1118" s="3"/>
      <c r="CD1118" s="122"/>
      <c r="CF1118" s="32"/>
      <c r="CH1118" s="255"/>
      <c r="CI1118" s="32"/>
      <c r="CK1118" s="434"/>
      <c r="CM1118" s="122"/>
      <c r="CN1118" s="255"/>
      <c r="CO1118" s="255"/>
      <c r="CP1118" s="255"/>
      <c r="CQ1118" s="739"/>
      <c r="CR1118" s="255"/>
      <c r="CS1118" s="434"/>
      <c r="CT1118" s="255"/>
      <c r="CU1118" s="255"/>
      <c r="CV1118" s="255"/>
      <c r="CW1118" s="10"/>
      <c r="CX1118" s="255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  <c r="DW1118" s="255"/>
      <c r="DX1118" s="255"/>
      <c r="DY1118" s="255"/>
      <c r="DZ1118" s="255"/>
      <c r="EA1118" s="255"/>
      <c r="EB1118" s="255"/>
      <c r="EC1118" s="255"/>
      <c r="ED1118" s="255"/>
      <c r="EE1118" s="255"/>
      <c r="EF1118" s="255"/>
      <c r="EG1118" s="255"/>
      <c r="EH1118" s="255"/>
      <c r="EI1118" s="255"/>
      <c r="EJ1118" s="255"/>
      <c r="EK1118" s="255"/>
      <c r="EL1118" s="255"/>
      <c r="EM1118" s="255"/>
      <c r="EN1118" s="255"/>
      <c r="EO1118" s="255"/>
      <c r="EP1118" s="255"/>
      <c r="EQ1118" s="255"/>
      <c r="ER1118" s="255"/>
      <c r="ES1118" s="255"/>
      <c r="ET1118" s="255"/>
      <c r="EU1118" s="255"/>
      <c r="EV1118" s="255"/>
      <c r="EW1118" s="255"/>
      <c r="EX1118" s="255"/>
      <c r="EY1118" s="255"/>
      <c r="EZ1118" s="255"/>
      <c r="FA1118" s="255"/>
      <c r="FB1118" s="255"/>
      <c r="FC1118" s="255"/>
      <c r="FD1118" s="255"/>
      <c r="FE1118" s="255"/>
      <c r="FF1118" s="255"/>
      <c r="FG1118" s="255"/>
      <c r="FH1118" s="241"/>
      <c r="FI1118" s="436"/>
      <c r="FJ1118" s="668"/>
      <c r="FK1118" s="668"/>
      <c r="FL1118" s="668"/>
      <c r="FM1118" s="668"/>
      <c r="FN1118" s="668"/>
      <c r="FO1118" s="668"/>
      <c r="FP1118" s="668"/>
      <c r="FQ1118" s="668"/>
      <c r="FR1118" s="668"/>
      <c r="FS1118" s="433"/>
      <c r="FT1118" s="433"/>
      <c r="FU1118" s="433"/>
      <c r="FV1118" s="433"/>
      <c r="FW1118" s="433"/>
      <c r="FX1118" s="433"/>
      <c r="FY1118" s="433"/>
      <c r="FZ1118" s="433"/>
      <c r="GA1118" s="433"/>
      <c r="GB1118" s="433"/>
      <c r="GC1118" s="433"/>
      <c r="GD1118" s="433"/>
      <c r="GE1118" s="433"/>
      <c r="GF1118" s="433"/>
      <c r="GG1118" s="255"/>
      <c r="GH1118" s="65"/>
      <c r="GI1118" s="65"/>
      <c r="GJ1118" s="65"/>
      <c r="GK1118" s="65"/>
      <c r="GL1118" s="65"/>
      <c r="GM1118" s="65"/>
      <c r="GN1118" s="65"/>
      <c r="GO1118" s="65"/>
      <c r="GP1118" s="65"/>
      <c r="GQ1118" s="65"/>
      <c r="GR1118" s="65"/>
      <c r="GS1118" s="65"/>
      <c r="GT1118" s="65"/>
      <c r="GU1118" s="65"/>
      <c r="GV1118" s="65"/>
      <c r="GW1118" s="65"/>
      <c r="GX1118" s="65"/>
      <c r="GY1118" s="65"/>
      <c r="GZ1118" s="65"/>
      <c r="HA1118" s="65"/>
      <c r="HB1118" s="65"/>
      <c r="HC1118" s="65"/>
      <c r="HD1118" s="65"/>
      <c r="HE1118" s="65"/>
      <c r="HF1118" s="65"/>
      <c r="HG1118" s="65"/>
      <c r="HH1118" s="65"/>
      <c r="HI1118" s="436"/>
      <c r="HJ1118" s="65"/>
      <c r="HK1118" s="436"/>
      <c r="HL1118" s="37"/>
      <c r="HM1118" s="65"/>
      <c r="HN1118" s="436"/>
      <c r="HO1118" s="120"/>
      <c r="HP1118" s="3"/>
      <c r="HQ1118" s="436"/>
      <c r="HR1118" s="8"/>
      <c r="HS1118" s="31"/>
      <c r="HT1118" s="3"/>
      <c r="HU1118" s="3"/>
      <c r="HV1118" s="3"/>
      <c r="HX1118" s="432"/>
      <c r="HY1118" s="27"/>
      <c r="HZ1118" s="27"/>
      <c r="IA1118" s="27"/>
      <c r="IB1118" s="27"/>
      <c r="IC1118" s="27"/>
      <c r="ID1118" s="27"/>
      <c r="IE1118" s="27"/>
      <c r="IF1118" s="27"/>
      <c r="IG1118" s="432"/>
      <c r="IH1118" s="432"/>
      <c r="II1118" s="432"/>
      <c r="IJ1118" s="432"/>
      <c r="IK1118" s="432"/>
      <c r="IL1118" s="432"/>
      <c r="IM1118" s="432"/>
      <c r="IN1118" s="432"/>
      <c r="IO1118" s="432"/>
      <c r="IP1118" s="432"/>
      <c r="IQ1118" s="432"/>
      <c r="IR1118" s="432"/>
      <c r="IS1118" s="432"/>
      <c r="IT1118" s="432"/>
      <c r="IU1118" s="432"/>
      <c r="IV1118" s="432"/>
      <c r="IW1118" s="432"/>
      <c r="IX1118" s="432"/>
      <c r="IY1118" s="432"/>
      <c r="IZ1118" s="432"/>
      <c r="JA1118" s="432"/>
      <c r="JB1118" s="432"/>
      <c r="JC1118" s="432"/>
      <c r="JD1118" s="432"/>
      <c r="JE1118" s="432"/>
      <c r="JF1118" s="432"/>
      <c r="JG1118" s="432"/>
      <c r="JH1118" s="432"/>
      <c r="JI1118" s="432"/>
      <c r="JJ1118" s="432"/>
      <c r="JK1118" s="432"/>
      <c r="JL1118" s="432"/>
      <c r="JM1118" s="432"/>
      <c r="JN1118" s="432"/>
      <c r="JO1118" s="432"/>
      <c r="JP1118" s="432"/>
      <c r="JQ1118" s="432"/>
      <c r="JR1118" s="432"/>
      <c r="JS1118" s="432"/>
      <c r="JT1118" s="432"/>
      <c r="JU1118" s="432"/>
    </row>
    <row r="1119" spans="1:281" s="40" customFormat="1" ht="15" hidden="1" customHeight="1" x14ac:dyDescent="0.25">
      <c r="A1119" s="432"/>
      <c r="B1119" s="31"/>
      <c r="C1119" s="31"/>
      <c r="D1119" s="3"/>
      <c r="E1119" s="31"/>
      <c r="F1119" s="3"/>
      <c r="G1119" s="122"/>
      <c r="I1119" s="31"/>
      <c r="K1119" s="9"/>
      <c r="M1119" s="3"/>
      <c r="N1119" s="41"/>
      <c r="P1119" s="31"/>
      <c r="Q1119" s="27"/>
      <c r="R1119" s="31"/>
      <c r="T1119" s="21"/>
      <c r="U1119" s="21"/>
      <c r="V1119" s="83"/>
      <c r="W1119" s="83"/>
      <c r="X1119" s="21"/>
      <c r="Y1119" s="83"/>
      <c r="Z1119" s="83"/>
      <c r="AA1119" s="21"/>
      <c r="AB1119" s="83"/>
      <c r="AC1119" s="83"/>
      <c r="AD1119" s="21"/>
      <c r="AE1119" s="83"/>
      <c r="AF1119" s="83"/>
      <c r="AG1119" s="21"/>
      <c r="AH1119" s="83"/>
      <c r="AI1119" s="83"/>
      <c r="AJ1119" s="21"/>
      <c r="AK1119" s="83"/>
      <c r="AL1119" s="83"/>
      <c r="AM1119" s="21"/>
      <c r="AN1119" s="83"/>
      <c r="AO1119" s="83"/>
      <c r="AP1119" s="21"/>
      <c r="AQ1119" s="83"/>
      <c r="AR1119" s="83"/>
      <c r="AS1119" s="21"/>
      <c r="AT1119" s="3"/>
      <c r="AU1119" s="3"/>
      <c r="AV1119" s="31"/>
      <c r="AW1119" s="3"/>
      <c r="AX1119" s="129"/>
      <c r="AY1119" s="90"/>
      <c r="AZ1119" s="6"/>
      <c r="BA1119" s="10"/>
      <c r="BB1119" s="10"/>
      <c r="BC1119" s="6"/>
      <c r="BD1119" s="10"/>
      <c r="BE1119" s="10"/>
      <c r="BF1119" s="122"/>
      <c r="BG1119" s="10"/>
      <c r="BH1119" s="32"/>
      <c r="BI1119" s="129"/>
      <c r="BJ1119" s="10"/>
      <c r="BK1119" s="32"/>
      <c r="BL1119" s="129"/>
      <c r="BM1119" s="10"/>
      <c r="BN1119" s="32"/>
      <c r="BO1119" s="122"/>
      <c r="BP1119" s="133"/>
      <c r="BQ1119" s="12"/>
      <c r="BR1119" s="3"/>
      <c r="BS1119" s="3"/>
      <c r="BU1119" s="122"/>
      <c r="BV1119" s="3"/>
      <c r="BW1119" s="31"/>
      <c r="BX1119" s="122"/>
      <c r="BY1119" s="3"/>
      <c r="CA1119" s="122"/>
      <c r="CB1119" s="3"/>
      <c r="CD1119" s="122"/>
      <c r="CF1119" s="32"/>
      <c r="CH1119" s="255"/>
      <c r="CI1119" s="32"/>
      <c r="CK1119" s="434"/>
      <c r="CM1119" s="122"/>
      <c r="CN1119" s="255"/>
      <c r="CO1119" s="255"/>
      <c r="CP1119" s="255"/>
      <c r="CQ1119" s="739"/>
      <c r="CR1119" s="255"/>
      <c r="CS1119" s="434"/>
      <c r="CT1119" s="255"/>
      <c r="CU1119" s="255"/>
      <c r="CV1119" s="255"/>
      <c r="CW1119" s="10"/>
      <c r="CX1119" s="255"/>
      <c r="CY1119" s="255"/>
      <c r="CZ1119" s="255"/>
      <c r="DA1119" s="255"/>
      <c r="DB1119" s="255"/>
      <c r="DC1119" s="255"/>
      <c r="DD1119" s="255"/>
      <c r="DE1119" s="255"/>
      <c r="DF1119" s="255"/>
      <c r="DG1119" s="255"/>
      <c r="DH1119" s="255"/>
      <c r="DI1119" s="255"/>
      <c r="DJ1119" s="255"/>
      <c r="DK1119" s="255"/>
      <c r="DL1119" s="255"/>
      <c r="DM1119" s="255"/>
      <c r="DN1119" s="255"/>
      <c r="DO1119" s="255"/>
      <c r="DP1119" s="255"/>
      <c r="DQ1119" s="255"/>
      <c r="DR1119" s="255"/>
      <c r="DS1119" s="255"/>
      <c r="DT1119" s="255"/>
      <c r="DU1119" s="255"/>
      <c r="DV1119" s="255"/>
      <c r="DW1119" s="255"/>
      <c r="DX1119" s="255"/>
      <c r="DY1119" s="255"/>
      <c r="DZ1119" s="255"/>
      <c r="EA1119" s="255"/>
      <c r="EB1119" s="255"/>
      <c r="EC1119" s="255"/>
      <c r="ED1119" s="255"/>
      <c r="EE1119" s="255"/>
      <c r="EF1119" s="255"/>
      <c r="EG1119" s="255"/>
      <c r="EH1119" s="255"/>
      <c r="EI1119" s="255"/>
      <c r="EJ1119" s="255"/>
      <c r="EK1119" s="255"/>
      <c r="EL1119" s="255"/>
      <c r="EM1119" s="255"/>
      <c r="EN1119" s="255"/>
      <c r="EO1119" s="255"/>
      <c r="EP1119" s="255"/>
      <c r="EQ1119" s="255"/>
      <c r="ER1119" s="255"/>
      <c r="ES1119" s="255"/>
      <c r="ET1119" s="255"/>
      <c r="EU1119" s="255"/>
      <c r="EV1119" s="255"/>
      <c r="EW1119" s="255"/>
      <c r="EX1119" s="255"/>
      <c r="EY1119" s="255"/>
      <c r="EZ1119" s="255"/>
      <c r="FA1119" s="255"/>
      <c r="FB1119" s="255"/>
      <c r="FC1119" s="255"/>
      <c r="FD1119" s="255"/>
      <c r="FE1119" s="255"/>
      <c r="FF1119" s="255"/>
      <c r="FG1119" s="255"/>
      <c r="FH1119" s="241"/>
      <c r="FI1119" s="436"/>
      <c r="FJ1119" s="668"/>
      <c r="FK1119" s="668"/>
      <c r="FL1119" s="668"/>
      <c r="FM1119" s="668"/>
      <c r="FN1119" s="668"/>
      <c r="FO1119" s="668"/>
      <c r="FP1119" s="668"/>
      <c r="FQ1119" s="668"/>
      <c r="FR1119" s="668"/>
      <c r="FS1119" s="433"/>
      <c r="FT1119" s="433"/>
      <c r="FU1119" s="433"/>
      <c r="FV1119" s="433"/>
      <c r="FW1119" s="433"/>
      <c r="FX1119" s="433"/>
      <c r="FY1119" s="433"/>
      <c r="FZ1119" s="433"/>
      <c r="GA1119" s="433"/>
      <c r="GB1119" s="433"/>
      <c r="GC1119" s="433"/>
      <c r="GD1119" s="433"/>
      <c r="GE1119" s="433"/>
      <c r="GF1119" s="433"/>
      <c r="GG1119" s="255"/>
      <c r="GH1119" s="65"/>
      <c r="GI1119" s="65"/>
      <c r="GJ1119" s="65"/>
      <c r="GK1119" s="65"/>
      <c r="GL1119" s="65"/>
      <c r="GM1119" s="65"/>
      <c r="GN1119" s="65"/>
      <c r="GO1119" s="65"/>
      <c r="GP1119" s="65"/>
      <c r="GQ1119" s="65"/>
      <c r="GR1119" s="65"/>
      <c r="GS1119" s="65"/>
      <c r="GT1119" s="65"/>
      <c r="GU1119" s="65"/>
      <c r="GV1119" s="65"/>
      <c r="GW1119" s="65"/>
      <c r="GX1119" s="65"/>
      <c r="GY1119" s="65"/>
      <c r="GZ1119" s="65"/>
      <c r="HA1119" s="65"/>
      <c r="HB1119" s="65"/>
      <c r="HC1119" s="65"/>
      <c r="HD1119" s="65"/>
      <c r="HE1119" s="65"/>
      <c r="HF1119" s="65"/>
      <c r="HG1119" s="65"/>
      <c r="HH1119" s="65"/>
      <c r="HI1119" s="436"/>
      <c r="HJ1119" s="65"/>
      <c r="HK1119" s="436"/>
      <c r="HL1119" s="37"/>
      <c r="HM1119" s="65"/>
      <c r="HN1119" s="436"/>
      <c r="HO1119" s="120"/>
      <c r="HP1119" s="3"/>
      <c r="HQ1119" s="436"/>
      <c r="HR1119" s="8"/>
      <c r="HS1119" s="31"/>
      <c r="HT1119" s="3"/>
      <c r="HU1119" s="3"/>
      <c r="HV1119" s="3"/>
      <c r="HX1119" s="432"/>
      <c r="HY1119" s="27"/>
      <c r="HZ1119" s="27"/>
      <c r="IA1119" s="27"/>
      <c r="IB1119" s="27"/>
      <c r="IC1119" s="27"/>
      <c r="ID1119" s="27"/>
      <c r="IE1119" s="27"/>
      <c r="IF1119" s="27"/>
      <c r="IG1119" s="432"/>
      <c r="IH1119" s="432"/>
      <c r="II1119" s="432"/>
      <c r="IJ1119" s="432"/>
      <c r="IK1119" s="432"/>
      <c r="IL1119" s="432"/>
      <c r="IM1119" s="432"/>
      <c r="IN1119" s="432"/>
      <c r="IO1119" s="432"/>
      <c r="IP1119" s="432"/>
      <c r="IQ1119" s="432"/>
      <c r="IR1119" s="432"/>
      <c r="IS1119" s="432"/>
      <c r="IT1119" s="432"/>
      <c r="IU1119" s="432"/>
      <c r="IV1119" s="432"/>
      <c r="IW1119" s="432"/>
      <c r="IX1119" s="432"/>
      <c r="IY1119" s="432"/>
      <c r="IZ1119" s="432"/>
      <c r="JA1119" s="432"/>
      <c r="JB1119" s="432"/>
      <c r="JC1119" s="432"/>
      <c r="JD1119" s="432"/>
      <c r="JE1119" s="432"/>
      <c r="JF1119" s="432"/>
      <c r="JG1119" s="432"/>
      <c r="JH1119" s="432"/>
      <c r="JI1119" s="432"/>
      <c r="JJ1119" s="432"/>
      <c r="JK1119" s="432"/>
      <c r="JL1119" s="432"/>
      <c r="JM1119" s="432"/>
      <c r="JN1119" s="432"/>
      <c r="JO1119" s="432"/>
      <c r="JP1119" s="432"/>
      <c r="JQ1119" s="432"/>
      <c r="JR1119" s="432"/>
      <c r="JS1119" s="432"/>
      <c r="JT1119" s="432"/>
      <c r="JU1119" s="432"/>
    </row>
    <row r="1120" spans="1:281" s="40" customFormat="1" ht="15" hidden="1" customHeight="1" x14ac:dyDescent="0.25">
      <c r="A1120" s="432"/>
      <c r="B1120" s="31"/>
      <c r="C1120" s="31"/>
      <c r="D1120" s="3"/>
      <c r="E1120" s="31"/>
      <c r="F1120" s="3"/>
      <c r="G1120" s="122"/>
      <c r="I1120" s="31"/>
      <c r="K1120" s="9"/>
      <c r="M1120" s="3"/>
      <c r="N1120" s="41"/>
      <c r="P1120" s="31"/>
      <c r="Q1120" s="27"/>
      <c r="R1120" s="31"/>
      <c r="T1120" s="21"/>
      <c r="U1120" s="21"/>
      <c r="V1120" s="83"/>
      <c r="W1120" s="83"/>
      <c r="X1120" s="21"/>
      <c r="Y1120" s="83"/>
      <c r="Z1120" s="83"/>
      <c r="AA1120" s="21"/>
      <c r="AB1120" s="83"/>
      <c r="AC1120" s="83"/>
      <c r="AD1120" s="21"/>
      <c r="AE1120" s="83"/>
      <c r="AF1120" s="83"/>
      <c r="AG1120" s="21"/>
      <c r="AH1120" s="83"/>
      <c r="AI1120" s="83"/>
      <c r="AJ1120" s="21"/>
      <c r="AK1120" s="83"/>
      <c r="AL1120" s="83"/>
      <c r="AM1120" s="21"/>
      <c r="AN1120" s="83"/>
      <c r="AO1120" s="83"/>
      <c r="AP1120" s="21"/>
      <c r="AQ1120" s="83"/>
      <c r="AR1120" s="83"/>
      <c r="AS1120" s="21"/>
      <c r="AT1120" s="3"/>
      <c r="AU1120" s="3"/>
      <c r="AV1120" s="31"/>
      <c r="AW1120" s="3"/>
      <c r="AX1120" s="129"/>
      <c r="AY1120" s="90"/>
      <c r="AZ1120" s="6"/>
      <c r="BA1120" s="10"/>
      <c r="BB1120" s="10"/>
      <c r="BC1120" s="6"/>
      <c r="BD1120" s="10"/>
      <c r="BE1120" s="10"/>
      <c r="BF1120" s="122"/>
      <c r="BG1120" s="10"/>
      <c r="BH1120" s="32"/>
      <c r="BI1120" s="129"/>
      <c r="BJ1120" s="10"/>
      <c r="BK1120" s="32"/>
      <c r="BL1120" s="129"/>
      <c r="BM1120" s="10"/>
      <c r="BN1120" s="32"/>
      <c r="BO1120" s="122"/>
      <c r="BP1120" s="133"/>
      <c r="BQ1120" s="12"/>
      <c r="BR1120" s="3"/>
      <c r="BS1120" s="3"/>
      <c r="BU1120" s="122"/>
      <c r="BV1120" s="3"/>
      <c r="BW1120" s="31"/>
      <c r="BX1120" s="122"/>
      <c r="BY1120" s="3"/>
      <c r="CA1120" s="122"/>
      <c r="CB1120" s="3"/>
      <c r="CD1120" s="122"/>
      <c r="CF1120" s="32"/>
      <c r="CH1120" s="255"/>
      <c r="CI1120" s="32"/>
      <c r="CK1120" s="434"/>
      <c r="CM1120" s="122"/>
      <c r="CN1120" s="255"/>
      <c r="CO1120" s="255"/>
      <c r="CP1120" s="255"/>
      <c r="CQ1120" s="739"/>
      <c r="CR1120" s="255"/>
      <c r="CS1120" s="434"/>
      <c r="CT1120" s="255"/>
      <c r="CU1120" s="255"/>
      <c r="CV1120" s="255"/>
      <c r="CW1120" s="10"/>
      <c r="CX1120" s="255"/>
      <c r="CY1120" s="255"/>
      <c r="CZ1120" s="255"/>
      <c r="DA1120" s="255"/>
      <c r="DB1120" s="255"/>
      <c r="DC1120" s="255"/>
      <c r="DD1120" s="255"/>
      <c r="DE1120" s="255"/>
      <c r="DF1120" s="255"/>
      <c r="DG1120" s="255"/>
      <c r="DH1120" s="255"/>
      <c r="DI1120" s="255"/>
      <c r="DJ1120" s="255"/>
      <c r="DK1120" s="255"/>
      <c r="DL1120" s="255"/>
      <c r="DM1120" s="255"/>
      <c r="DN1120" s="255"/>
      <c r="DO1120" s="255"/>
      <c r="DP1120" s="255"/>
      <c r="DQ1120" s="255"/>
      <c r="DR1120" s="255"/>
      <c r="DS1120" s="255"/>
      <c r="DT1120" s="255"/>
      <c r="DU1120" s="255"/>
      <c r="DV1120" s="255"/>
      <c r="DW1120" s="255"/>
      <c r="DX1120" s="255"/>
      <c r="DY1120" s="255"/>
      <c r="DZ1120" s="255"/>
      <c r="EA1120" s="255"/>
      <c r="EB1120" s="255"/>
      <c r="EC1120" s="255"/>
      <c r="ED1120" s="255"/>
      <c r="EE1120" s="255"/>
      <c r="EF1120" s="255"/>
      <c r="EG1120" s="255"/>
      <c r="EH1120" s="255"/>
      <c r="EI1120" s="255"/>
      <c r="EJ1120" s="255"/>
      <c r="EK1120" s="255"/>
      <c r="EL1120" s="255"/>
      <c r="EM1120" s="255"/>
      <c r="EN1120" s="255"/>
      <c r="EO1120" s="255"/>
      <c r="EP1120" s="255"/>
      <c r="EQ1120" s="255"/>
      <c r="ER1120" s="255"/>
      <c r="ES1120" s="255"/>
      <c r="ET1120" s="255"/>
      <c r="EU1120" s="255"/>
      <c r="EV1120" s="255"/>
      <c r="EW1120" s="255"/>
      <c r="EX1120" s="255"/>
      <c r="EY1120" s="255"/>
      <c r="EZ1120" s="255"/>
      <c r="FA1120" s="255"/>
      <c r="FB1120" s="255"/>
      <c r="FC1120" s="255"/>
      <c r="FD1120" s="255"/>
      <c r="FE1120" s="255"/>
      <c r="FF1120" s="255"/>
      <c r="FG1120" s="255"/>
      <c r="FH1120" s="241"/>
      <c r="FI1120" s="436"/>
      <c r="FJ1120" s="668"/>
      <c r="FK1120" s="668"/>
      <c r="FL1120" s="668"/>
      <c r="FM1120" s="668"/>
      <c r="FN1120" s="668"/>
      <c r="FO1120" s="668"/>
      <c r="FP1120" s="668"/>
      <c r="FQ1120" s="668"/>
      <c r="FR1120" s="668"/>
      <c r="FS1120" s="433"/>
      <c r="FT1120" s="433"/>
      <c r="FU1120" s="433"/>
      <c r="FV1120" s="433"/>
      <c r="FW1120" s="433"/>
      <c r="FX1120" s="433"/>
      <c r="FY1120" s="433"/>
      <c r="FZ1120" s="433"/>
      <c r="GA1120" s="433"/>
      <c r="GB1120" s="433"/>
      <c r="GC1120" s="433"/>
      <c r="GD1120" s="433"/>
      <c r="GE1120" s="433"/>
      <c r="GF1120" s="433"/>
      <c r="GG1120" s="255"/>
      <c r="GH1120" s="65"/>
      <c r="GI1120" s="65"/>
      <c r="GJ1120" s="65"/>
      <c r="GK1120" s="65"/>
      <c r="GL1120" s="65"/>
      <c r="GM1120" s="65"/>
      <c r="GN1120" s="65"/>
      <c r="GO1120" s="65"/>
      <c r="GP1120" s="65"/>
      <c r="GQ1120" s="65"/>
      <c r="GR1120" s="65"/>
      <c r="GS1120" s="65"/>
      <c r="GT1120" s="65"/>
      <c r="GU1120" s="65"/>
      <c r="GV1120" s="65"/>
      <c r="GW1120" s="65"/>
      <c r="GX1120" s="65"/>
      <c r="GY1120" s="65"/>
      <c r="GZ1120" s="65"/>
      <c r="HA1120" s="65"/>
      <c r="HB1120" s="65"/>
      <c r="HC1120" s="65"/>
      <c r="HD1120" s="65"/>
      <c r="HE1120" s="65"/>
      <c r="HF1120" s="65"/>
      <c r="HG1120" s="65"/>
      <c r="HH1120" s="65"/>
      <c r="HI1120" s="436"/>
      <c r="HJ1120" s="65"/>
      <c r="HK1120" s="436"/>
      <c r="HL1120" s="37"/>
      <c r="HM1120" s="65"/>
      <c r="HN1120" s="436"/>
      <c r="HO1120" s="120"/>
      <c r="HP1120" s="3"/>
      <c r="HQ1120" s="436"/>
      <c r="HR1120" s="8"/>
      <c r="HS1120" s="31"/>
      <c r="HT1120" s="3"/>
      <c r="HU1120" s="3"/>
      <c r="HV1120" s="3"/>
      <c r="HX1120" s="432"/>
      <c r="HY1120" s="27"/>
      <c r="HZ1120" s="27"/>
      <c r="IA1120" s="27"/>
      <c r="IB1120" s="27"/>
      <c r="IC1120" s="27"/>
      <c r="ID1120" s="27"/>
      <c r="IE1120" s="27"/>
      <c r="IF1120" s="27"/>
      <c r="IG1120" s="432"/>
      <c r="IH1120" s="432"/>
      <c r="II1120" s="432"/>
      <c r="IJ1120" s="432"/>
      <c r="IK1120" s="432"/>
      <c r="IL1120" s="432"/>
      <c r="IM1120" s="432"/>
      <c r="IN1120" s="432"/>
      <c r="IO1120" s="432"/>
      <c r="IP1120" s="432"/>
      <c r="IQ1120" s="432"/>
      <c r="IR1120" s="432"/>
      <c r="IS1120" s="432"/>
      <c r="IT1120" s="432"/>
      <c r="IU1120" s="432"/>
      <c r="IV1120" s="432"/>
      <c r="IW1120" s="432"/>
      <c r="IX1120" s="432"/>
      <c r="IY1120" s="432"/>
      <c r="IZ1120" s="432"/>
      <c r="JA1120" s="432"/>
      <c r="JB1120" s="432"/>
      <c r="JC1120" s="432"/>
      <c r="JD1120" s="432"/>
      <c r="JE1120" s="432"/>
      <c r="JF1120" s="432"/>
      <c r="JG1120" s="432"/>
      <c r="JH1120" s="432"/>
      <c r="JI1120" s="432"/>
      <c r="JJ1120" s="432"/>
      <c r="JK1120" s="432"/>
      <c r="JL1120" s="432"/>
      <c r="JM1120" s="432"/>
      <c r="JN1120" s="432"/>
      <c r="JO1120" s="432"/>
      <c r="JP1120" s="432"/>
      <c r="JQ1120" s="432"/>
      <c r="JR1120" s="432"/>
      <c r="JS1120" s="432"/>
      <c r="JT1120" s="432"/>
      <c r="JU1120" s="432"/>
    </row>
    <row r="1121" spans="1:281" s="40" customFormat="1" ht="15" hidden="1" customHeight="1" x14ac:dyDescent="0.25">
      <c r="A1121" s="432"/>
      <c r="B1121" s="31"/>
      <c r="C1121" s="31"/>
      <c r="D1121" s="3"/>
      <c r="E1121" s="31"/>
      <c r="F1121" s="3"/>
      <c r="G1121" s="122"/>
      <c r="I1121" s="31"/>
      <c r="K1121" s="9"/>
      <c r="M1121" s="3"/>
      <c r="N1121" s="41"/>
      <c r="P1121" s="31"/>
      <c r="Q1121" s="27"/>
      <c r="R1121" s="31"/>
      <c r="T1121" s="21"/>
      <c r="U1121" s="21"/>
      <c r="V1121" s="83"/>
      <c r="W1121" s="83"/>
      <c r="X1121" s="21"/>
      <c r="Y1121" s="83"/>
      <c r="Z1121" s="83"/>
      <c r="AA1121" s="21"/>
      <c r="AB1121" s="83"/>
      <c r="AC1121" s="83"/>
      <c r="AD1121" s="21"/>
      <c r="AE1121" s="83"/>
      <c r="AF1121" s="83"/>
      <c r="AG1121" s="21"/>
      <c r="AH1121" s="83"/>
      <c r="AI1121" s="83"/>
      <c r="AJ1121" s="21"/>
      <c r="AK1121" s="83"/>
      <c r="AL1121" s="83"/>
      <c r="AM1121" s="21"/>
      <c r="AN1121" s="83"/>
      <c r="AO1121" s="83"/>
      <c r="AP1121" s="21"/>
      <c r="AQ1121" s="83"/>
      <c r="AR1121" s="83"/>
      <c r="AS1121" s="21"/>
      <c r="AT1121" s="3"/>
      <c r="AU1121" s="3"/>
      <c r="AV1121" s="31"/>
      <c r="AW1121" s="3"/>
      <c r="AX1121" s="129"/>
      <c r="AY1121" s="90"/>
      <c r="AZ1121" s="6"/>
      <c r="BA1121" s="10"/>
      <c r="BB1121" s="10"/>
      <c r="BC1121" s="6"/>
      <c r="BD1121" s="10"/>
      <c r="BE1121" s="10"/>
      <c r="BF1121" s="122"/>
      <c r="BG1121" s="10"/>
      <c r="BH1121" s="32"/>
      <c r="BI1121" s="129"/>
      <c r="BJ1121" s="10"/>
      <c r="BK1121" s="32"/>
      <c r="BL1121" s="129"/>
      <c r="BM1121" s="10"/>
      <c r="BN1121" s="32"/>
      <c r="BO1121" s="122"/>
      <c r="BP1121" s="133"/>
      <c r="BQ1121" s="12"/>
      <c r="BR1121" s="3"/>
      <c r="BS1121" s="3"/>
      <c r="BU1121" s="122"/>
      <c r="BV1121" s="3"/>
      <c r="BW1121" s="31"/>
      <c r="BX1121" s="122"/>
      <c r="BY1121" s="3"/>
      <c r="CA1121" s="122"/>
      <c r="CB1121" s="3"/>
      <c r="CD1121" s="122"/>
      <c r="CF1121" s="32"/>
      <c r="CH1121" s="255"/>
      <c r="CI1121" s="32"/>
      <c r="CK1121" s="434"/>
      <c r="CM1121" s="122"/>
      <c r="CN1121" s="255"/>
      <c r="CO1121" s="255"/>
      <c r="CP1121" s="255"/>
      <c r="CQ1121" s="739"/>
      <c r="CR1121" s="255"/>
      <c r="CS1121" s="434"/>
      <c r="CT1121" s="255"/>
      <c r="CU1121" s="255"/>
      <c r="CV1121" s="255"/>
      <c r="CW1121" s="10"/>
      <c r="CX1121" s="255"/>
      <c r="CY1121" s="255"/>
      <c r="CZ1121" s="255"/>
      <c r="DA1121" s="255"/>
      <c r="DB1121" s="255"/>
      <c r="DC1121" s="255"/>
      <c r="DD1121" s="255"/>
      <c r="DE1121" s="255"/>
      <c r="DF1121" s="255"/>
      <c r="DG1121" s="255"/>
      <c r="DH1121" s="255"/>
      <c r="DI1121" s="255"/>
      <c r="DJ1121" s="255"/>
      <c r="DK1121" s="255"/>
      <c r="DL1121" s="255"/>
      <c r="DM1121" s="255"/>
      <c r="DN1121" s="255"/>
      <c r="DO1121" s="255"/>
      <c r="DP1121" s="255"/>
      <c r="DQ1121" s="255"/>
      <c r="DR1121" s="255"/>
      <c r="DS1121" s="255"/>
      <c r="DT1121" s="255"/>
      <c r="DU1121" s="255"/>
      <c r="DV1121" s="255"/>
      <c r="DW1121" s="255"/>
      <c r="DX1121" s="255"/>
      <c r="DY1121" s="255"/>
      <c r="DZ1121" s="255"/>
      <c r="EA1121" s="255"/>
      <c r="EB1121" s="255"/>
      <c r="EC1121" s="255"/>
      <c r="ED1121" s="255"/>
      <c r="EE1121" s="255"/>
      <c r="EF1121" s="255"/>
      <c r="EG1121" s="255"/>
      <c r="EH1121" s="255"/>
      <c r="EI1121" s="255"/>
      <c r="EJ1121" s="255"/>
      <c r="EK1121" s="255"/>
      <c r="EL1121" s="255"/>
      <c r="EM1121" s="255"/>
      <c r="EN1121" s="255"/>
      <c r="EO1121" s="255"/>
      <c r="EP1121" s="255"/>
      <c r="EQ1121" s="255"/>
      <c r="ER1121" s="255"/>
      <c r="ES1121" s="255"/>
      <c r="ET1121" s="255"/>
      <c r="EU1121" s="255"/>
      <c r="EV1121" s="255"/>
      <c r="EW1121" s="255"/>
      <c r="EX1121" s="255"/>
      <c r="EY1121" s="255"/>
      <c r="EZ1121" s="255"/>
      <c r="FA1121" s="255"/>
      <c r="FB1121" s="255"/>
      <c r="FC1121" s="255"/>
      <c r="FD1121" s="255"/>
      <c r="FE1121" s="255"/>
      <c r="FF1121" s="255"/>
      <c r="FG1121" s="255"/>
      <c r="FH1121" s="241"/>
      <c r="FI1121" s="436"/>
      <c r="FJ1121" s="668"/>
      <c r="FK1121" s="668"/>
      <c r="FL1121" s="668"/>
      <c r="FM1121" s="668"/>
      <c r="FN1121" s="668"/>
      <c r="FO1121" s="668"/>
      <c r="FP1121" s="668"/>
      <c r="FQ1121" s="668"/>
      <c r="FR1121" s="668"/>
      <c r="FS1121" s="433"/>
      <c r="FT1121" s="433"/>
      <c r="FU1121" s="433"/>
      <c r="FV1121" s="433"/>
      <c r="FW1121" s="433"/>
      <c r="FX1121" s="433"/>
      <c r="FY1121" s="433"/>
      <c r="FZ1121" s="433"/>
      <c r="GA1121" s="433"/>
      <c r="GB1121" s="433"/>
      <c r="GC1121" s="433"/>
      <c r="GD1121" s="433"/>
      <c r="GE1121" s="433"/>
      <c r="GF1121" s="433"/>
      <c r="GG1121" s="255"/>
      <c r="GH1121" s="65"/>
      <c r="GI1121" s="65"/>
      <c r="GJ1121" s="65"/>
      <c r="GK1121" s="65"/>
      <c r="GL1121" s="65"/>
      <c r="GM1121" s="65"/>
      <c r="GN1121" s="65"/>
      <c r="GO1121" s="65"/>
      <c r="GP1121" s="65"/>
      <c r="GQ1121" s="65"/>
      <c r="GR1121" s="65"/>
      <c r="GS1121" s="65"/>
      <c r="GT1121" s="65"/>
      <c r="GU1121" s="65"/>
      <c r="GV1121" s="65"/>
      <c r="GW1121" s="65"/>
      <c r="GX1121" s="65"/>
      <c r="GY1121" s="65"/>
      <c r="GZ1121" s="65"/>
      <c r="HA1121" s="65"/>
      <c r="HB1121" s="65"/>
      <c r="HC1121" s="65"/>
      <c r="HD1121" s="65"/>
      <c r="HE1121" s="65"/>
      <c r="HF1121" s="65"/>
      <c r="HG1121" s="65"/>
      <c r="HH1121" s="65"/>
      <c r="HI1121" s="436"/>
      <c r="HJ1121" s="65"/>
      <c r="HK1121" s="436"/>
      <c r="HL1121" s="37"/>
      <c r="HM1121" s="65"/>
      <c r="HN1121" s="436"/>
      <c r="HO1121" s="120"/>
      <c r="HP1121" s="3"/>
      <c r="HQ1121" s="436"/>
      <c r="HR1121" s="8"/>
      <c r="HS1121" s="31"/>
      <c r="HT1121" s="3"/>
      <c r="HU1121" s="3"/>
      <c r="HV1121" s="3"/>
      <c r="HX1121" s="432"/>
      <c r="HY1121" s="27"/>
      <c r="HZ1121" s="27"/>
      <c r="IA1121" s="27"/>
      <c r="IB1121" s="27"/>
      <c r="IC1121" s="27"/>
      <c r="ID1121" s="27"/>
      <c r="IE1121" s="27"/>
      <c r="IF1121" s="27"/>
      <c r="IG1121" s="432"/>
      <c r="IH1121" s="432"/>
      <c r="II1121" s="432"/>
      <c r="IJ1121" s="432"/>
      <c r="IK1121" s="432"/>
      <c r="IL1121" s="432"/>
      <c r="IM1121" s="432"/>
      <c r="IN1121" s="432"/>
      <c r="IO1121" s="432"/>
      <c r="IP1121" s="432"/>
      <c r="IQ1121" s="432"/>
      <c r="IR1121" s="432"/>
      <c r="IS1121" s="432"/>
      <c r="IT1121" s="432"/>
      <c r="IU1121" s="432"/>
      <c r="IV1121" s="432"/>
      <c r="IW1121" s="432"/>
      <c r="IX1121" s="432"/>
      <c r="IY1121" s="432"/>
      <c r="IZ1121" s="432"/>
      <c r="JA1121" s="432"/>
      <c r="JB1121" s="432"/>
      <c r="JC1121" s="432"/>
      <c r="JD1121" s="432"/>
      <c r="JE1121" s="432"/>
      <c r="JF1121" s="432"/>
      <c r="JG1121" s="432"/>
      <c r="JH1121" s="432"/>
      <c r="JI1121" s="432"/>
      <c r="JJ1121" s="432"/>
      <c r="JK1121" s="432"/>
      <c r="JL1121" s="432"/>
      <c r="JM1121" s="432"/>
      <c r="JN1121" s="432"/>
      <c r="JO1121" s="432"/>
      <c r="JP1121" s="432"/>
      <c r="JQ1121" s="432"/>
      <c r="JR1121" s="432"/>
      <c r="JS1121" s="432"/>
      <c r="JT1121" s="432"/>
      <c r="JU1121" s="432"/>
    </row>
    <row r="1122" spans="1:281" s="40" customFormat="1" ht="15" hidden="1" customHeight="1" x14ac:dyDescent="0.25">
      <c r="A1122" s="432"/>
      <c r="B1122" s="31"/>
      <c r="C1122" s="31"/>
      <c r="D1122" s="3"/>
      <c r="E1122" s="31"/>
      <c r="F1122" s="3"/>
      <c r="G1122" s="122"/>
      <c r="I1122" s="31"/>
      <c r="K1122" s="9"/>
      <c r="M1122" s="3"/>
      <c r="N1122" s="41"/>
      <c r="P1122" s="31"/>
      <c r="Q1122" s="27"/>
      <c r="R1122" s="31"/>
      <c r="T1122" s="21"/>
      <c r="U1122" s="21"/>
      <c r="V1122" s="83"/>
      <c r="W1122" s="83"/>
      <c r="X1122" s="21"/>
      <c r="Y1122" s="83"/>
      <c r="Z1122" s="83"/>
      <c r="AA1122" s="21"/>
      <c r="AB1122" s="83"/>
      <c r="AC1122" s="83"/>
      <c r="AD1122" s="21"/>
      <c r="AE1122" s="83"/>
      <c r="AF1122" s="83"/>
      <c r="AG1122" s="21"/>
      <c r="AH1122" s="83"/>
      <c r="AI1122" s="83"/>
      <c r="AJ1122" s="21"/>
      <c r="AK1122" s="83"/>
      <c r="AL1122" s="83"/>
      <c r="AM1122" s="21"/>
      <c r="AN1122" s="83"/>
      <c r="AO1122" s="83"/>
      <c r="AP1122" s="21"/>
      <c r="AQ1122" s="83"/>
      <c r="AR1122" s="83"/>
      <c r="AS1122" s="21"/>
      <c r="AT1122" s="3"/>
      <c r="AU1122" s="3"/>
      <c r="AV1122" s="31"/>
      <c r="AW1122" s="3"/>
      <c r="AX1122" s="129"/>
      <c r="AY1122" s="90"/>
      <c r="AZ1122" s="6"/>
      <c r="BA1122" s="10"/>
      <c r="BB1122" s="10"/>
      <c r="BC1122" s="6"/>
      <c r="BD1122" s="10"/>
      <c r="BE1122" s="10"/>
      <c r="BF1122" s="122"/>
      <c r="BG1122" s="10"/>
      <c r="BH1122" s="32"/>
      <c r="BI1122" s="129"/>
      <c r="BJ1122" s="10"/>
      <c r="BK1122" s="32"/>
      <c r="BL1122" s="129"/>
      <c r="BM1122" s="10"/>
      <c r="BN1122" s="32"/>
      <c r="BO1122" s="122"/>
      <c r="BP1122" s="133"/>
      <c r="BQ1122" s="12"/>
      <c r="BR1122" s="3"/>
      <c r="BS1122" s="3"/>
      <c r="BU1122" s="122"/>
      <c r="BV1122" s="3"/>
      <c r="BW1122" s="31"/>
      <c r="BX1122" s="122"/>
      <c r="BY1122" s="3"/>
      <c r="CA1122" s="122"/>
      <c r="CB1122" s="3"/>
      <c r="CD1122" s="122"/>
      <c r="CF1122" s="32"/>
      <c r="CH1122" s="255"/>
      <c r="CI1122" s="32"/>
      <c r="CK1122" s="434"/>
      <c r="CM1122" s="122"/>
      <c r="CN1122" s="255"/>
      <c r="CO1122" s="255"/>
      <c r="CP1122" s="255"/>
      <c r="CQ1122" s="739"/>
      <c r="CR1122" s="255"/>
      <c r="CS1122" s="434"/>
      <c r="CT1122" s="255"/>
      <c r="CU1122" s="255"/>
      <c r="CV1122" s="255"/>
      <c r="CW1122" s="10"/>
      <c r="CX1122" s="255"/>
      <c r="CY1122" s="255"/>
      <c r="CZ1122" s="255"/>
      <c r="DA1122" s="255"/>
      <c r="DB1122" s="255"/>
      <c r="DC1122" s="255"/>
      <c r="DD1122" s="255"/>
      <c r="DE1122" s="255"/>
      <c r="DF1122" s="255"/>
      <c r="DG1122" s="255"/>
      <c r="DH1122" s="255"/>
      <c r="DI1122" s="255"/>
      <c r="DJ1122" s="255"/>
      <c r="DK1122" s="255"/>
      <c r="DL1122" s="255"/>
      <c r="DM1122" s="255"/>
      <c r="DN1122" s="255"/>
      <c r="DO1122" s="255"/>
      <c r="DP1122" s="255"/>
      <c r="DQ1122" s="255"/>
      <c r="DR1122" s="255"/>
      <c r="DS1122" s="255"/>
      <c r="DT1122" s="255"/>
      <c r="DU1122" s="255"/>
      <c r="DV1122" s="255"/>
      <c r="DW1122" s="255"/>
      <c r="DX1122" s="255"/>
      <c r="DY1122" s="255"/>
      <c r="DZ1122" s="255"/>
      <c r="EA1122" s="255"/>
      <c r="EB1122" s="255"/>
      <c r="EC1122" s="255"/>
      <c r="ED1122" s="255"/>
      <c r="EE1122" s="255"/>
      <c r="EF1122" s="255"/>
      <c r="EG1122" s="255"/>
      <c r="EH1122" s="255"/>
      <c r="EI1122" s="255"/>
      <c r="EJ1122" s="255"/>
      <c r="EK1122" s="255"/>
      <c r="EL1122" s="255"/>
      <c r="EM1122" s="255"/>
      <c r="EN1122" s="255"/>
      <c r="EO1122" s="255"/>
      <c r="EP1122" s="255"/>
      <c r="EQ1122" s="255"/>
      <c r="ER1122" s="255"/>
      <c r="ES1122" s="255"/>
      <c r="ET1122" s="255"/>
      <c r="EU1122" s="255"/>
      <c r="EV1122" s="255"/>
      <c r="EW1122" s="255"/>
      <c r="EX1122" s="255"/>
      <c r="EY1122" s="255"/>
      <c r="EZ1122" s="255"/>
      <c r="FA1122" s="255"/>
      <c r="FB1122" s="255"/>
      <c r="FC1122" s="255"/>
      <c r="FD1122" s="255"/>
      <c r="FE1122" s="255"/>
      <c r="FF1122" s="255"/>
      <c r="FG1122" s="255"/>
      <c r="FH1122" s="241"/>
      <c r="FI1122" s="436"/>
      <c r="FJ1122" s="668"/>
      <c r="FK1122" s="668"/>
      <c r="FL1122" s="668"/>
      <c r="FM1122" s="668"/>
      <c r="FN1122" s="668"/>
      <c r="FO1122" s="668"/>
      <c r="FP1122" s="668"/>
      <c r="FQ1122" s="668"/>
      <c r="FR1122" s="668"/>
      <c r="FS1122" s="433"/>
      <c r="FT1122" s="433"/>
      <c r="FU1122" s="433"/>
      <c r="FV1122" s="433"/>
      <c r="FW1122" s="433"/>
      <c r="FX1122" s="433"/>
      <c r="FY1122" s="433"/>
      <c r="FZ1122" s="433"/>
      <c r="GA1122" s="433"/>
      <c r="GB1122" s="433"/>
      <c r="GC1122" s="433"/>
      <c r="GD1122" s="433"/>
      <c r="GE1122" s="433"/>
      <c r="GF1122" s="433"/>
      <c r="GG1122" s="255"/>
      <c r="GH1122" s="65"/>
      <c r="GI1122" s="65"/>
      <c r="GJ1122" s="65"/>
      <c r="GK1122" s="65"/>
      <c r="GL1122" s="65"/>
      <c r="GM1122" s="65"/>
      <c r="GN1122" s="65"/>
      <c r="GO1122" s="65"/>
      <c r="GP1122" s="65"/>
      <c r="GQ1122" s="65"/>
      <c r="GR1122" s="65"/>
      <c r="GS1122" s="65"/>
      <c r="GT1122" s="65"/>
      <c r="GU1122" s="65"/>
      <c r="GV1122" s="65"/>
      <c r="GW1122" s="65"/>
      <c r="GX1122" s="65"/>
      <c r="GY1122" s="65"/>
      <c r="GZ1122" s="65"/>
      <c r="HA1122" s="65"/>
      <c r="HB1122" s="65"/>
      <c r="HC1122" s="65"/>
      <c r="HD1122" s="65"/>
      <c r="HE1122" s="65"/>
      <c r="HF1122" s="65"/>
      <c r="HG1122" s="65"/>
      <c r="HH1122" s="65"/>
      <c r="HI1122" s="436"/>
      <c r="HJ1122" s="65"/>
      <c r="HK1122" s="436"/>
      <c r="HL1122" s="37"/>
      <c r="HM1122" s="65"/>
      <c r="HN1122" s="436"/>
      <c r="HO1122" s="120"/>
      <c r="HP1122" s="3"/>
      <c r="HQ1122" s="436"/>
      <c r="HR1122" s="8"/>
      <c r="HS1122" s="31"/>
      <c r="HT1122" s="3"/>
      <c r="HU1122" s="3"/>
      <c r="HV1122" s="3"/>
      <c r="HX1122" s="432"/>
      <c r="HY1122" s="27"/>
      <c r="HZ1122" s="27"/>
      <c r="IA1122" s="27"/>
      <c r="IB1122" s="27"/>
      <c r="IC1122" s="27"/>
      <c r="ID1122" s="27"/>
      <c r="IE1122" s="27"/>
      <c r="IF1122" s="27"/>
      <c r="IG1122" s="432"/>
      <c r="IH1122" s="432"/>
      <c r="II1122" s="432"/>
      <c r="IJ1122" s="432"/>
      <c r="IK1122" s="432"/>
      <c r="IL1122" s="432"/>
      <c r="IM1122" s="432"/>
      <c r="IN1122" s="432"/>
      <c r="IO1122" s="432"/>
      <c r="IP1122" s="432"/>
      <c r="IQ1122" s="432"/>
      <c r="IR1122" s="432"/>
      <c r="IS1122" s="432"/>
      <c r="IT1122" s="432"/>
      <c r="IU1122" s="432"/>
      <c r="IV1122" s="432"/>
      <c r="IW1122" s="432"/>
      <c r="IX1122" s="432"/>
      <c r="IY1122" s="432"/>
      <c r="IZ1122" s="432"/>
      <c r="JA1122" s="432"/>
      <c r="JB1122" s="432"/>
      <c r="JC1122" s="432"/>
      <c r="JD1122" s="432"/>
      <c r="JE1122" s="432"/>
      <c r="JF1122" s="432"/>
      <c r="JG1122" s="432"/>
      <c r="JH1122" s="432"/>
      <c r="JI1122" s="432"/>
      <c r="JJ1122" s="432"/>
      <c r="JK1122" s="432"/>
      <c r="JL1122" s="432"/>
      <c r="JM1122" s="432"/>
      <c r="JN1122" s="432"/>
      <c r="JO1122" s="432"/>
      <c r="JP1122" s="432"/>
      <c r="JQ1122" s="432"/>
      <c r="JR1122" s="432"/>
      <c r="JS1122" s="432"/>
      <c r="JT1122" s="432"/>
      <c r="JU1122" s="432"/>
    </row>
    <row r="1123" spans="1:281" s="40" customFormat="1" ht="15" hidden="1" customHeight="1" x14ac:dyDescent="0.25">
      <c r="A1123" s="432"/>
      <c r="B1123" s="31"/>
      <c r="C1123" s="31"/>
      <c r="D1123" s="3"/>
      <c r="E1123" s="31"/>
      <c r="F1123" s="3"/>
      <c r="G1123" s="122"/>
      <c r="I1123" s="31"/>
      <c r="K1123" s="9"/>
      <c r="M1123" s="3"/>
      <c r="N1123" s="41"/>
      <c r="P1123" s="31"/>
      <c r="Q1123" s="27"/>
      <c r="R1123" s="31"/>
      <c r="T1123" s="21"/>
      <c r="U1123" s="21"/>
      <c r="V1123" s="83"/>
      <c r="W1123" s="83"/>
      <c r="X1123" s="21"/>
      <c r="Y1123" s="83"/>
      <c r="Z1123" s="83"/>
      <c r="AA1123" s="21"/>
      <c r="AB1123" s="83"/>
      <c r="AC1123" s="83"/>
      <c r="AD1123" s="21"/>
      <c r="AE1123" s="83"/>
      <c r="AF1123" s="83"/>
      <c r="AG1123" s="21"/>
      <c r="AH1123" s="83"/>
      <c r="AI1123" s="83"/>
      <c r="AJ1123" s="21"/>
      <c r="AK1123" s="83"/>
      <c r="AL1123" s="83"/>
      <c r="AM1123" s="21"/>
      <c r="AN1123" s="83"/>
      <c r="AO1123" s="83"/>
      <c r="AP1123" s="21"/>
      <c r="AQ1123" s="83"/>
      <c r="AR1123" s="83"/>
      <c r="AS1123" s="21"/>
      <c r="AT1123" s="3"/>
      <c r="AU1123" s="3"/>
      <c r="AV1123" s="31"/>
      <c r="AW1123" s="3"/>
      <c r="AX1123" s="129"/>
      <c r="AY1123" s="90"/>
      <c r="AZ1123" s="6"/>
      <c r="BA1123" s="10"/>
      <c r="BB1123" s="10"/>
      <c r="BC1123" s="6"/>
      <c r="BD1123" s="10"/>
      <c r="BE1123" s="10"/>
      <c r="BF1123" s="122"/>
      <c r="BG1123" s="10"/>
      <c r="BH1123" s="32"/>
      <c r="BI1123" s="129"/>
      <c r="BJ1123" s="10"/>
      <c r="BK1123" s="32"/>
      <c r="BL1123" s="129"/>
      <c r="BM1123" s="10"/>
      <c r="BN1123" s="32"/>
      <c r="BO1123" s="122"/>
      <c r="BP1123" s="133"/>
      <c r="BQ1123" s="12"/>
      <c r="BR1123" s="3"/>
      <c r="BS1123" s="3"/>
      <c r="BU1123" s="122"/>
      <c r="BV1123" s="3"/>
      <c r="BW1123" s="31"/>
      <c r="BX1123" s="122"/>
      <c r="BY1123" s="3"/>
      <c r="CA1123" s="122"/>
      <c r="CB1123" s="3"/>
      <c r="CD1123" s="122"/>
      <c r="CF1123" s="32"/>
      <c r="CH1123" s="255"/>
      <c r="CI1123" s="32"/>
      <c r="CK1123" s="434"/>
      <c r="CM1123" s="122"/>
      <c r="CN1123" s="255"/>
      <c r="CO1123" s="255"/>
      <c r="CP1123" s="255"/>
      <c r="CQ1123" s="739"/>
      <c r="CR1123" s="255"/>
      <c r="CS1123" s="434"/>
      <c r="CT1123" s="255"/>
      <c r="CU1123" s="255"/>
      <c r="CV1123" s="255"/>
      <c r="CW1123" s="10"/>
      <c r="CX1123" s="255"/>
      <c r="CY1123" s="255"/>
      <c r="CZ1123" s="255"/>
      <c r="DA1123" s="255"/>
      <c r="DB1123" s="255"/>
      <c r="DC1123" s="255"/>
      <c r="DD1123" s="255"/>
      <c r="DE1123" s="255"/>
      <c r="DF1123" s="255"/>
      <c r="DG1123" s="255"/>
      <c r="DH1123" s="255"/>
      <c r="DI1123" s="255"/>
      <c r="DJ1123" s="255"/>
      <c r="DK1123" s="255"/>
      <c r="DL1123" s="255"/>
      <c r="DM1123" s="255"/>
      <c r="DN1123" s="255"/>
      <c r="DO1123" s="255"/>
      <c r="DP1123" s="255"/>
      <c r="DQ1123" s="255"/>
      <c r="DR1123" s="255"/>
      <c r="DS1123" s="255"/>
      <c r="DT1123" s="255"/>
      <c r="DU1123" s="255"/>
      <c r="DV1123" s="255"/>
      <c r="DW1123" s="255"/>
      <c r="DX1123" s="255"/>
      <c r="DY1123" s="255"/>
      <c r="DZ1123" s="255"/>
      <c r="EA1123" s="255"/>
      <c r="EB1123" s="255"/>
      <c r="EC1123" s="255"/>
      <c r="ED1123" s="255"/>
      <c r="EE1123" s="255"/>
      <c r="EF1123" s="255"/>
      <c r="EG1123" s="255"/>
      <c r="EH1123" s="255"/>
      <c r="EI1123" s="255"/>
      <c r="EJ1123" s="255"/>
      <c r="EK1123" s="255"/>
      <c r="EL1123" s="255"/>
      <c r="EM1123" s="255"/>
      <c r="EN1123" s="255"/>
      <c r="EO1123" s="255"/>
      <c r="EP1123" s="255"/>
      <c r="EQ1123" s="255"/>
      <c r="ER1123" s="255"/>
      <c r="ES1123" s="255"/>
      <c r="ET1123" s="255"/>
      <c r="EU1123" s="255"/>
      <c r="EV1123" s="255"/>
      <c r="EW1123" s="255"/>
      <c r="EX1123" s="255"/>
      <c r="EY1123" s="255"/>
      <c r="EZ1123" s="255"/>
      <c r="FA1123" s="255"/>
      <c r="FB1123" s="255"/>
      <c r="FC1123" s="255"/>
      <c r="FD1123" s="255"/>
      <c r="FE1123" s="255"/>
      <c r="FF1123" s="255"/>
      <c r="FG1123" s="255"/>
      <c r="FH1123" s="241"/>
      <c r="FI1123" s="436"/>
      <c r="FJ1123" s="668"/>
      <c r="FK1123" s="668"/>
      <c r="FL1123" s="668"/>
      <c r="FM1123" s="668"/>
      <c r="FN1123" s="668"/>
      <c r="FO1123" s="668"/>
      <c r="FP1123" s="668"/>
      <c r="FQ1123" s="668"/>
      <c r="FR1123" s="668"/>
      <c r="FS1123" s="433"/>
      <c r="FT1123" s="433"/>
      <c r="FU1123" s="433"/>
      <c r="FV1123" s="433"/>
      <c r="FW1123" s="433"/>
      <c r="FX1123" s="433"/>
      <c r="FY1123" s="433"/>
      <c r="FZ1123" s="433"/>
      <c r="GA1123" s="433"/>
      <c r="GB1123" s="433"/>
      <c r="GC1123" s="433"/>
      <c r="GD1123" s="433"/>
      <c r="GE1123" s="433"/>
      <c r="GF1123" s="433"/>
      <c r="GG1123" s="255"/>
      <c r="GH1123" s="65"/>
      <c r="GI1123" s="65"/>
      <c r="GJ1123" s="65"/>
      <c r="GK1123" s="65"/>
      <c r="GL1123" s="65"/>
      <c r="GM1123" s="65"/>
      <c r="GN1123" s="65"/>
      <c r="GO1123" s="65"/>
      <c r="GP1123" s="65"/>
      <c r="GQ1123" s="65"/>
      <c r="GR1123" s="65"/>
      <c r="GS1123" s="65"/>
      <c r="GT1123" s="65"/>
      <c r="GU1123" s="65"/>
      <c r="GV1123" s="65"/>
      <c r="GW1123" s="65"/>
      <c r="GX1123" s="65"/>
      <c r="GY1123" s="65"/>
      <c r="GZ1123" s="65"/>
      <c r="HA1123" s="65"/>
      <c r="HB1123" s="65"/>
      <c r="HC1123" s="65"/>
      <c r="HD1123" s="65"/>
      <c r="HE1123" s="65"/>
      <c r="HF1123" s="65"/>
      <c r="HG1123" s="65"/>
      <c r="HH1123" s="65"/>
      <c r="HI1123" s="436"/>
      <c r="HJ1123" s="65"/>
      <c r="HK1123" s="436"/>
      <c r="HL1123" s="37"/>
      <c r="HM1123" s="65"/>
      <c r="HN1123" s="436"/>
      <c r="HO1123" s="120"/>
      <c r="HP1123" s="3"/>
      <c r="HQ1123" s="436"/>
      <c r="HR1123" s="8"/>
      <c r="HS1123" s="31"/>
      <c r="HT1123" s="3"/>
      <c r="HU1123" s="3"/>
      <c r="HV1123" s="3"/>
      <c r="HX1123" s="432"/>
      <c r="HY1123" s="27"/>
      <c r="HZ1123" s="27"/>
      <c r="IA1123" s="27"/>
      <c r="IB1123" s="27"/>
      <c r="IC1123" s="27"/>
      <c r="ID1123" s="27"/>
      <c r="IE1123" s="27"/>
      <c r="IF1123" s="27"/>
      <c r="IG1123" s="432"/>
      <c r="IH1123" s="432"/>
      <c r="II1123" s="432"/>
      <c r="IJ1123" s="432"/>
      <c r="IK1123" s="432"/>
      <c r="IL1123" s="432"/>
      <c r="IM1123" s="432"/>
      <c r="IN1123" s="432"/>
      <c r="IO1123" s="432"/>
      <c r="IP1123" s="432"/>
      <c r="IQ1123" s="432"/>
      <c r="IR1123" s="432"/>
      <c r="IS1123" s="432"/>
      <c r="IT1123" s="432"/>
      <c r="IU1123" s="432"/>
      <c r="IV1123" s="432"/>
      <c r="IW1123" s="432"/>
      <c r="IX1123" s="432"/>
      <c r="IY1123" s="432"/>
      <c r="IZ1123" s="432"/>
      <c r="JA1123" s="432"/>
      <c r="JB1123" s="432"/>
      <c r="JC1123" s="432"/>
      <c r="JD1123" s="432"/>
      <c r="JE1123" s="432"/>
      <c r="JF1123" s="432"/>
      <c r="JG1123" s="432"/>
      <c r="JH1123" s="432"/>
      <c r="JI1123" s="432"/>
      <c r="JJ1123" s="432"/>
      <c r="JK1123" s="432"/>
      <c r="JL1123" s="432"/>
      <c r="JM1123" s="432"/>
      <c r="JN1123" s="432"/>
      <c r="JO1123" s="432"/>
      <c r="JP1123" s="432"/>
      <c r="JQ1123" s="432"/>
      <c r="JR1123" s="432"/>
      <c r="JS1123" s="432"/>
      <c r="JT1123" s="432"/>
      <c r="JU1123" s="432"/>
    </row>
    <row r="1124" spans="1:281" s="40" customFormat="1" ht="15" hidden="1" customHeight="1" x14ac:dyDescent="0.25">
      <c r="A1124" s="432"/>
      <c r="B1124" s="31"/>
      <c r="C1124" s="31"/>
      <c r="D1124" s="3"/>
      <c r="E1124" s="31"/>
      <c r="F1124" s="3"/>
      <c r="G1124" s="122"/>
      <c r="I1124" s="31"/>
      <c r="K1124" s="9"/>
      <c r="M1124" s="3"/>
      <c r="N1124" s="41"/>
      <c r="P1124" s="31"/>
      <c r="Q1124" s="27"/>
      <c r="R1124" s="31"/>
      <c r="T1124" s="21"/>
      <c r="U1124" s="21"/>
      <c r="V1124" s="83"/>
      <c r="W1124" s="83"/>
      <c r="X1124" s="21"/>
      <c r="Y1124" s="83"/>
      <c r="Z1124" s="83"/>
      <c r="AA1124" s="21"/>
      <c r="AB1124" s="83"/>
      <c r="AC1124" s="83"/>
      <c r="AD1124" s="21"/>
      <c r="AE1124" s="83"/>
      <c r="AF1124" s="83"/>
      <c r="AG1124" s="21"/>
      <c r="AH1124" s="83"/>
      <c r="AI1124" s="83"/>
      <c r="AJ1124" s="21"/>
      <c r="AK1124" s="83"/>
      <c r="AL1124" s="83"/>
      <c r="AM1124" s="21"/>
      <c r="AN1124" s="83"/>
      <c r="AO1124" s="83"/>
      <c r="AP1124" s="21"/>
      <c r="AQ1124" s="83"/>
      <c r="AR1124" s="83"/>
      <c r="AS1124" s="21"/>
      <c r="AT1124" s="3"/>
      <c r="AU1124" s="3"/>
      <c r="AV1124" s="31"/>
      <c r="AW1124" s="3"/>
      <c r="AX1124" s="129"/>
      <c r="AY1124" s="90"/>
      <c r="AZ1124" s="6"/>
      <c r="BA1124" s="10"/>
      <c r="BB1124" s="10"/>
      <c r="BC1124" s="6"/>
      <c r="BD1124" s="10"/>
      <c r="BE1124" s="10"/>
      <c r="BF1124" s="122"/>
      <c r="BG1124" s="10"/>
      <c r="BH1124" s="32"/>
      <c r="BI1124" s="129"/>
      <c r="BJ1124" s="10"/>
      <c r="BK1124" s="32"/>
      <c r="BL1124" s="129"/>
      <c r="BM1124" s="10"/>
      <c r="BN1124" s="32"/>
      <c r="BO1124" s="122"/>
      <c r="BP1124" s="133"/>
      <c r="BQ1124" s="12"/>
      <c r="BR1124" s="3"/>
      <c r="BS1124" s="3"/>
      <c r="BU1124" s="122"/>
      <c r="BV1124" s="3"/>
      <c r="BW1124" s="31"/>
      <c r="BX1124" s="122"/>
      <c r="BY1124" s="3"/>
      <c r="CA1124" s="122"/>
      <c r="CB1124" s="3"/>
      <c r="CD1124" s="122"/>
      <c r="CF1124" s="32"/>
      <c r="CH1124" s="255"/>
      <c r="CI1124" s="32"/>
      <c r="CK1124" s="434"/>
      <c r="CM1124" s="122"/>
      <c r="CN1124" s="255"/>
      <c r="CO1124" s="255"/>
      <c r="CP1124" s="255"/>
      <c r="CQ1124" s="739"/>
      <c r="CR1124" s="255"/>
      <c r="CS1124" s="434"/>
      <c r="CT1124" s="255"/>
      <c r="CU1124" s="255"/>
      <c r="CV1124" s="255"/>
      <c r="CW1124" s="10"/>
      <c r="CX1124" s="255"/>
      <c r="CY1124" s="255"/>
      <c r="CZ1124" s="255"/>
      <c r="DA1124" s="255"/>
      <c r="DB1124" s="255"/>
      <c r="DC1124" s="255"/>
      <c r="DD1124" s="255"/>
      <c r="DE1124" s="255"/>
      <c r="DF1124" s="255"/>
      <c r="DG1124" s="255"/>
      <c r="DH1124" s="255"/>
      <c r="DI1124" s="255"/>
      <c r="DJ1124" s="255"/>
      <c r="DK1124" s="255"/>
      <c r="DL1124" s="255"/>
      <c r="DM1124" s="255"/>
      <c r="DN1124" s="255"/>
      <c r="DO1124" s="255"/>
      <c r="DP1124" s="255"/>
      <c r="DQ1124" s="255"/>
      <c r="DR1124" s="255"/>
      <c r="DS1124" s="255"/>
      <c r="DT1124" s="255"/>
      <c r="DU1124" s="255"/>
      <c r="DV1124" s="255"/>
      <c r="DW1124" s="255"/>
      <c r="DX1124" s="255"/>
      <c r="DY1124" s="255"/>
      <c r="DZ1124" s="255"/>
      <c r="EA1124" s="255"/>
      <c r="EB1124" s="255"/>
      <c r="EC1124" s="255"/>
      <c r="ED1124" s="255"/>
      <c r="EE1124" s="255"/>
      <c r="EF1124" s="255"/>
      <c r="EG1124" s="255"/>
      <c r="EH1124" s="255"/>
      <c r="EI1124" s="255"/>
      <c r="EJ1124" s="255"/>
      <c r="EK1124" s="255"/>
      <c r="EL1124" s="255"/>
      <c r="EM1124" s="255"/>
      <c r="EN1124" s="255"/>
      <c r="EO1124" s="255"/>
      <c r="EP1124" s="255"/>
      <c r="EQ1124" s="255"/>
      <c r="ER1124" s="255"/>
      <c r="ES1124" s="255"/>
      <c r="ET1124" s="255"/>
      <c r="EU1124" s="255"/>
      <c r="EV1124" s="255"/>
      <c r="EW1124" s="255"/>
      <c r="EX1124" s="255"/>
      <c r="EY1124" s="255"/>
      <c r="EZ1124" s="255"/>
      <c r="FA1124" s="255"/>
      <c r="FB1124" s="255"/>
      <c r="FC1124" s="255"/>
      <c r="FD1124" s="255"/>
      <c r="FE1124" s="255"/>
      <c r="FF1124" s="255"/>
      <c r="FG1124" s="255"/>
      <c r="FH1124" s="241"/>
      <c r="FI1124" s="436"/>
      <c r="FJ1124" s="668"/>
      <c r="FK1124" s="668"/>
      <c r="FL1124" s="668"/>
      <c r="FM1124" s="668"/>
      <c r="FN1124" s="668"/>
      <c r="FO1124" s="668"/>
      <c r="FP1124" s="668"/>
      <c r="FQ1124" s="668"/>
      <c r="FR1124" s="668"/>
      <c r="FS1124" s="433"/>
      <c r="FT1124" s="433"/>
      <c r="FU1124" s="433"/>
      <c r="FV1124" s="433"/>
      <c r="FW1124" s="433"/>
      <c r="FX1124" s="433"/>
      <c r="FY1124" s="433"/>
      <c r="FZ1124" s="433"/>
      <c r="GA1124" s="433"/>
      <c r="GB1124" s="433"/>
      <c r="GC1124" s="433"/>
      <c r="GD1124" s="433"/>
      <c r="GE1124" s="433"/>
      <c r="GF1124" s="433"/>
      <c r="GG1124" s="255"/>
      <c r="GH1124" s="65"/>
      <c r="GI1124" s="65"/>
      <c r="GJ1124" s="65"/>
      <c r="GK1124" s="65"/>
      <c r="GL1124" s="65"/>
      <c r="GM1124" s="65"/>
      <c r="GN1124" s="65"/>
      <c r="GO1124" s="65"/>
      <c r="GP1124" s="65"/>
      <c r="GQ1124" s="65"/>
      <c r="GR1124" s="65"/>
      <c r="GS1124" s="65"/>
      <c r="GT1124" s="65"/>
      <c r="GU1124" s="65"/>
      <c r="GV1124" s="65"/>
      <c r="GW1124" s="65"/>
      <c r="GX1124" s="65"/>
      <c r="GY1124" s="65"/>
      <c r="GZ1124" s="65"/>
      <c r="HA1124" s="65"/>
      <c r="HB1124" s="65"/>
      <c r="HC1124" s="65"/>
      <c r="HD1124" s="65"/>
      <c r="HE1124" s="65"/>
      <c r="HF1124" s="65"/>
      <c r="HG1124" s="65"/>
      <c r="HH1124" s="65"/>
      <c r="HI1124" s="436"/>
      <c r="HJ1124" s="65"/>
      <c r="HK1124" s="436"/>
      <c r="HL1124" s="37"/>
      <c r="HM1124" s="65"/>
      <c r="HN1124" s="436"/>
      <c r="HO1124" s="120"/>
      <c r="HP1124" s="3"/>
      <c r="HQ1124" s="436"/>
      <c r="HR1124" s="8"/>
      <c r="HS1124" s="31"/>
      <c r="HT1124" s="3"/>
      <c r="HU1124" s="3"/>
      <c r="HV1124" s="3"/>
      <c r="HX1124" s="432"/>
      <c r="HY1124" s="27"/>
      <c r="HZ1124" s="27"/>
      <c r="IA1124" s="27"/>
      <c r="IB1124" s="27"/>
      <c r="IC1124" s="27"/>
      <c r="ID1124" s="27"/>
      <c r="IE1124" s="27"/>
      <c r="IF1124" s="27"/>
      <c r="IG1124" s="432"/>
      <c r="IH1124" s="432"/>
      <c r="II1124" s="432"/>
      <c r="IJ1124" s="432"/>
      <c r="IK1124" s="432"/>
      <c r="IL1124" s="432"/>
      <c r="IM1124" s="432"/>
      <c r="IN1124" s="432"/>
      <c r="IO1124" s="432"/>
      <c r="IP1124" s="432"/>
      <c r="IQ1124" s="432"/>
      <c r="IR1124" s="432"/>
      <c r="IS1124" s="432"/>
      <c r="IT1124" s="432"/>
      <c r="IU1124" s="432"/>
      <c r="IV1124" s="432"/>
      <c r="IW1124" s="432"/>
      <c r="IX1124" s="432"/>
      <c r="IY1124" s="432"/>
      <c r="IZ1124" s="432"/>
      <c r="JA1124" s="432"/>
      <c r="JB1124" s="432"/>
      <c r="JC1124" s="432"/>
      <c r="JD1124" s="432"/>
      <c r="JE1124" s="432"/>
      <c r="JF1124" s="432"/>
      <c r="JG1124" s="432"/>
      <c r="JH1124" s="432"/>
      <c r="JI1124" s="432"/>
      <c r="JJ1124" s="432"/>
      <c r="JK1124" s="432"/>
      <c r="JL1124" s="432"/>
      <c r="JM1124" s="432"/>
      <c r="JN1124" s="432"/>
      <c r="JO1124" s="432"/>
      <c r="JP1124" s="432"/>
      <c r="JQ1124" s="432"/>
      <c r="JR1124" s="432"/>
      <c r="JS1124" s="432"/>
      <c r="JT1124" s="432"/>
      <c r="JU1124" s="432"/>
    </row>
    <row r="1125" spans="1:281" s="40" customFormat="1" ht="15" hidden="1" customHeight="1" x14ac:dyDescent="0.25">
      <c r="A1125" s="432"/>
      <c r="B1125" s="31"/>
      <c r="C1125" s="31"/>
      <c r="D1125" s="3"/>
      <c r="E1125" s="31"/>
      <c r="F1125" s="3"/>
      <c r="G1125" s="122"/>
      <c r="I1125" s="31"/>
      <c r="K1125" s="9"/>
      <c r="M1125" s="3"/>
      <c r="N1125" s="41"/>
      <c r="P1125" s="31"/>
      <c r="Q1125" s="27"/>
      <c r="R1125" s="31"/>
      <c r="T1125" s="21"/>
      <c r="U1125" s="21"/>
      <c r="V1125" s="83"/>
      <c r="W1125" s="83"/>
      <c r="X1125" s="21"/>
      <c r="Y1125" s="83"/>
      <c r="Z1125" s="83"/>
      <c r="AA1125" s="21"/>
      <c r="AB1125" s="83"/>
      <c r="AC1125" s="83"/>
      <c r="AD1125" s="21"/>
      <c r="AE1125" s="83"/>
      <c r="AF1125" s="83"/>
      <c r="AG1125" s="21"/>
      <c r="AH1125" s="83"/>
      <c r="AI1125" s="83"/>
      <c r="AJ1125" s="21"/>
      <c r="AK1125" s="83"/>
      <c r="AL1125" s="83"/>
      <c r="AM1125" s="21"/>
      <c r="AN1125" s="83"/>
      <c r="AO1125" s="83"/>
      <c r="AP1125" s="21"/>
      <c r="AQ1125" s="83"/>
      <c r="AR1125" s="83"/>
      <c r="AS1125" s="21"/>
      <c r="AT1125" s="3"/>
      <c r="AU1125" s="3"/>
      <c r="AV1125" s="31"/>
      <c r="AW1125" s="3"/>
      <c r="AX1125" s="129"/>
      <c r="AY1125" s="90"/>
      <c r="AZ1125" s="6"/>
      <c r="BA1125" s="10"/>
      <c r="BB1125" s="10"/>
      <c r="BC1125" s="6"/>
      <c r="BD1125" s="10"/>
      <c r="BE1125" s="10"/>
      <c r="BF1125" s="122"/>
      <c r="BG1125" s="10"/>
      <c r="BH1125" s="32"/>
      <c r="BI1125" s="129"/>
      <c r="BJ1125" s="10"/>
      <c r="BK1125" s="32"/>
      <c r="BL1125" s="129"/>
      <c r="BM1125" s="10"/>
      <c r="BN1125" s="32"/>
      <c r="BO1125" s="122"/>
      <c r="BP1125" s="133"/>
      <c r="BQ1125" s="12"/>
      <c r="BR1125" s="3"/>
      <c r="BS1125" s="3"/>
      <c r="BU1125" s="122"/>
      <c r="BV1125" s="3"/>
      <c r="BW1125" s="31"/>
      <c r="BX1125" s="122"/>
      <c r="BY1125" s="3"/>
      <c r="CA1125" s="122"/>
      <c r="CB1125" s="3"/>
      <c r="CD1125" s="122"/>
      <c r="CF1125" s="32"/>
      <c r="CH1125" s="255"/>
      <c r="CI1125" s="32"/>
      <c r="CK1125" s="434"/>
      <c r="CM1125" s="122"/>
      <c r="CN1125" s="255"/>
      <c r="CO1125" s="255"/>
      <c r="CP1125" s="255"/>
      <c r="CQ1125" s="739"/>
      <c r="CR1125" s="255"/>
      <c r="CS1125" s="434"/>
      <c r="CT1125" s="255"/>
      <c r="CU1125" s="255"/>
      <c r="CV1125" s="255"/>
      <c r="CW1125" s="10"/>
      <c r="CX1125" s="255"/>
      <c r="CY1125" s="255"/>
      <c r="CZ1125" s="255"/>
      <c r="DA1125" s="255"/>
      <c r="DB1125" s="255"/>
      <c r="DC1125" s="255"/>
      <c r="DD1125" s="255"/>
      <c r="DE1125" s="255"/>
      <c r="DF1125" s="255"/>
      <c r="DG1125" s="255"/>
      <c r="DH1125" s="255"/>
      <c r="DI1125" s="255"/>
      <c r="DJ1125" s="255"/>
      <c r="DK1125" s="255"/>
      <c r="DL1125" s="255"/>
      <c r="DM1125" s="255"/>
      <c r="DN1125" s="255"/>
      <c r="DO1125" s="255"/>
      <c r="DP1125" s="255"/>
      <c r="DQ1125" s="255"/>
      <c r="DR1125" s="255"/>
      <c r="DS1125" s="255"/>
      <c r="DT1125" s="255"/>
      <c r="DU1125" s="255"/>
      <c r="DV1125" s="255"/>
      <c r="DW1125" s="255"/>
      <c r="DX1125" s="255"/>
      <c r="DY1125" s="255"/>
      <c r="DZ1125" s="255"/>
      <c r="EA1125" s="255"/>
      <c r="EB1125" s="255"/>
      <c r="EC1125" s="255"/>
      <c r="ED1125" s="255"/>
      <c r="EE1125" s="255"/>
      <c r="EF1125" s="255"/>
      <c r="EG1125" s="255"/>
      <c r="EH1125" s="255"/>
      <c r="EI1125" s="255"/>
      <c r="EJ1125" s="255"/>
      <c r="EK1125" s="255"/>
      <c r="EL1125" s="255"/>
      <c r="EM1125" s="255"/>
      <c r="EN1125" s="255"/>
      <c r="EO1125" s="255"/>
      <c r="EP1125" s="255"/>
      <c r="EQ1125" s="255"/>
      <c r="ER1125" s="255"/>
      <c r="ES1125" s="255"/>
      <c r="ET1125" s="255"/>
      <c r="EU1125" s="255"/>
      <c r="EV1125" s="255"/>
      <c r="EW1125" s="255"/>
      <c r="EX1125" s="255"/>
      <c r="EY1125" s="255"/>
      <c r="EZ1125" s="255"/>
      <c r="FA1125" s="255"/>
      <c r="FB1125" s="255"/>
      <c r="FC1125" s="255"/>
      <c r="FD1125" s="255"/>
      <c r="FE1125" s="255"/>
      <c r="FF1125" s="255"/>
      <c r="FG1125" s="255"/>
      <c r="FH1125" s="241"/>
      <c r="FI1125" s="436"/>
      <c r="FJ1125" s="668"/>
      <c r="FK1125" s="668"/>
      <c r="FL1125" s="668"/>
      <c r="FM1125" s="668"/>
      <c r="FN1125" s="668"/>
      <c r="FO1125" s="668"/>
      <c r="FP1125" s="668"/>
      <c r="FQ1125" s="668"/>
      <c r="FR1125" s="668"/>
      <c r="FS1125" s="433"/>
      <c r="FT1125" s="433"/>
      <c r="FU1125" s="433"/>
      <c r="FV1125" s="433"/>
      <c r="FW1125" s="433"/>
      <c r="FX1125" s="433"/>
      <c r="FY1125" s="433"/>
      <c r="FZ1125" s="433"/>
      <c r="GA1125" s="433"/>
      <c r="GB1125" s="433"/>
      <c r="GC1125" s="433"/>
      <c r="GD1125" s="433"/>
      <c r="GE1125" s="433"/>
      <c r="GF1125" s="433"/>
      <c r="GG1125" s="255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436"/>
      <c r="HJ1125" s="65"/>
      <c r="HK1125" s="436"/>
      <c r="HL1125" s="37"/>
      <c r="HM1125" s="65"/>
      <c r="HN1125" s="436"/>
      <c r="HO1125" s="120"/>
      <c r="HP1125" s="3"/>
      <c r="HQ1125" s="436"/>
      <c r="HR1125" s="8"/>
      <c r="HS1125" s="31"/>
      <c r="HT1125" s="3"/>
      <c r="HU1125" s="3"/>
      <c r="HV1125" s="3"/>
      <c r="HX1125" s="432"/>
      <c r="HY1125" s="27"/>
      <c r="HZ1125" s="27"/>
      <c r="IA1125" s="27"/>
      <c r="IB1125" s="27"/>
      <c r="IC1125" s="27"/>
      <c r="ID1125" s="27"/>
      <c r="IE1125" s="27"/>
      <c r="IF1125" s="27"/>
      <c r="IG1125" s="432"/>
      <c r="IH1125" s="432"/>
      <c r="II1125" s="432"/>
      <c r="IJ1125" s="432"/>
      <c r="IK1125" s="432"/>
      <c r="IL1125" s="432"/>
      <c r="IM1125" s="432"/>
      <c r="IN1125" s="432"/>
      <c r="IO1125" s="432"/>
      <c r="IP1125" s="432"/>
      <c r="IQ1125" s="432"/>
      <c r="IR1125" s="432"/>
      <c r="IS1125" s="432"/>
      <c r="IT1125" s="432"/>
      <c r="IU1125" s="432"/>
      <c r="IV1125" s="432"/>
      <c r="IW1125" s="432"/>
      <c r="IX1125" s="432"/>
      <c r="IY1125" s="432"/>
      <c r="IZ1125" s="432"/>
      <c r="JA1125" s="432"/>
      <c r="JB1125" s="432"/>
      <c r="JC1125" s="432"/>
      <c r="JD1125" s="432"/>
      <c r="JE1125" s="432"/>
      <c r="JF1125" s="432"/>
      <c r="JG1125" s="432"/>
      <c r="JH1125" s="432"/>
      <c r="JI1125" s="432"/>
      <c r="JJ1125" s="432"/>
      <c r="JK1125" s="432"/>
      <c r="JL1125" s="432"/>
      <c r="JM1125" s="432"/>
      <c r="JN1125" s="432"/>
      <c r="JO1125" s="432"/>
      <c r="JP1125" s="432"/>
      <c r="JQ1125" s="432"/>
      <c r="JR1125" s="432"/>
      <c r="JS1125" s="432"/>
      <c r="JT1125" s="432"/>
      <c r="JU1125" s="432"/>
    </row>
    <row r="1126" spans="1:281" s="40" customFormat="1" ht="15" hidden="1" customHeight="1" x14ac:dyDescent="0.25">
      <c r="A1126" s="432"/>
      <c r="B1126" s="31"/>
      <c r="C1126" s="31"/>
      <c r="D1126" s="3"/>
      <c r="E1126" s="31"/>
      <c r="F1126" s="3"/>
      <c r="G1126" s="122"/>
      <c r="I1126" s="31"/>
      <c r="K1126" s="9"/>
      <c r="M1126" s="3"/>
      <c r="N1126" s="41"/>
      <c r="P1126" s="31"/>
      <c r="Q1126" s="27"/>
      <c r="R1126" s="31"/>
      <c r="T1126" s="21"/>
      <c r="U1126" s="21"/>
      <c r="V1126" s="83"/>
      <c r="W1126" s="83"/>
      <c r="X1126" s="21"/>
      <c r="Y1126" s="83"/>
      <c r="Z1126" s="83"/>
      <c r="AA1126" s="21"/>
      <c r="AB1126" s="83"/>
      <c r="AC1126" s="83"/>
      <c r="AD1126" s="21"/>
      <c r="AE1126" s="83"/>
      <c r="AF1126" s="83"/>
      <c r="AG1126" s="21"/>
      <c r="AH1126" s="83"/>
      <c r="AI1126" s="83"/>
      <c r="AJ1126" s="21"/>
      <c r="AK1126" s="83"/>
      <c r="AL1126" s="83"/>
      <c r="AM1126" s="21"/>
      <c r="AN1126" s="83"/>
      <c r="AO1126" s="83"/>
      <c r="AP1126" s="21"/>
      <c r="AQ1126" s="83"/>
      <c r="AR1126" s="83"/>
      <c r="AS1126" s="21"/>
      <c r="AT1126" s="3"/>
      <c r="AU1126" s="3"/>
      <c r="AV1126" s="31"/>
      <c r="AW1126" s="3"/>
      <c r="AX1126" s="129"/>
      <c r="AY1126" s="90"/>
      <c r="AZ1126" s="6"/>
      <c r="BA1126" s="10"/>
      <c r="BB1126" s="10"/>
      <c r="BC1126" s="6"/>
      <c r="BD1126" s="10"/>
      <c r="BE1126" s="10"/>
      <c r="BF1126" s="122"/>
      <c r="BG1126" s="10"/>
      <c r="BH1126" s="32"/>
      <c r="BI1126" s="129"/>
      <c r="BJ1126" s="10"/>
      <c r="BK1126" s="32"/>
      <c r="BL1126" s="129"/>
      <c r="BM1126" s="10"/>
      <c r="BN1126" s="32"/>
      <c r="BO1126" s="122"/>
      <c r="BP1126" s="133"/>
      <c r="BQ1126" s="12"/>
      <c r="BR1126" s="3"/>
      <c r="BS1126" s="3"/>
      <c r="BU1126" s="122"/>
      <c r="BV1126" s="3"/>
      <c r="BW1126" s="31"/>
      <c r="BX1126" s="122"/>
      <c r="BY1126" s="3"/>
      <c r="CA1126" s="122"/>
      <c r="CB1126" s="3"/>
      <c r="CD1126" s="122"/>
      <c r="CF1126" s="32"/>
      <c r="CH1126" s="255"/>
      <c r="CI1126" s="32"/>
      <c r="CK1126" s="434"/>
      <c r="CM1126" s="122"/>
      <c r="CN1126" s="255"/>
      <c r="CO1126" s="255"/>
      <c r="CP1126" s="255"/>
      <c r="CQ1126" s="739"/>
      <c r="CR1126" s="255"/>
      <c r="CS1126" s="434"/>
      <c r="CT1126" s="255"/>
      <c r="CU1126" s="255"/>
      <c r="CV1126" s="255"/>
      <c r="CW1126" s="10"/>
      <c r="CX1126" s="255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  <c r="DW1126" s="255"/>
      <c r="DX1126" s="255"/>
      <c r="DY1126" s="255"/>
      <c r="DZ1126" s="255"/>
      <c r="EA1126" s="255"/>
      <c r="EB1126" s="255"/>
      <c r="EC1126" s="255"/>
      <c r="ED1126" s="255"/>
      <c r="EE1126" s="255"/>
      <c r="EF1126" s="255"/>
      <c r="EG1126" s="255"/>
      <c r="EH1126" s="255"/>
      <c r="EI1126" s="255"/>
      <c r="EJ1126" s="255"/>
      <c r="EK1126" s="255"/>
      <c r="EL1126" s="255"/>
      <c r="EM1126" s="255"/>
      <c r="EN1126" s="255"/>
      <c r="EO1126" s="255"/>
      <c r="EP1126" s="255"/>
      <c r="EQ1126" s="255"/>
      <c r="ER1126" s="255"/>
      <c r="ES1126" s="255"/>
      <c r="ET1126" s="255"/>
      <c r="EU1126" s="255"/>
      <c r="EV1126" s="255"/>
      <c r="EW1126" s="255"/>
      <c r="EX1126" s="255"/>
      <c r="EY1126" s="255"/>
      <c r="EZ1126" s="255"/>
      <c r="FA1126" s="255"/>
      <c r="FB1126" s="255"/>
      <c r="FC1126" s="255"/>
      <c r="FD1126" s="255"/>
      <c r="FE1126" s="255"/>
      <c r="FF1126" s="255"/>
      <c r="FG1126" s="255"/>
      <c r="FH1126" s="241"/>
      <c r="FI1126" s="436"/>
      <c r="FJ1126" s="668"/>
      <c r="FK1126" s="668"/>
      <c r="FL1126" s="668"/>
      <c r="FM1126" s="668"/>
      <c r="FN1126" s="668"/>
      <c r="FO1126" s="668"/>
      <c r="FP1126" s="668"/>
      <c r="FQ1126" s="668"/>
      <c r="FR1126" s="668"/>
      <c r="FS1126" s="433"/>
      <c r="FT1126" s="433"/>
      <c r="FU1126" s="433"/>
      <c r="FV1126" s="433"/>
      <c r="FW1126" s="433"/>
      <c r="FX1126" s="433"/>
      <c r="FY1126" s="433"/>
      <c r="FZ1126" s="433"/>
      <c r="GA1126" s="433"/>
      <c r="GB1126" s="433"/>
      <c r="GC1126" s="433"/>
      <c r="GD1126" s="433"/>
      <c r="GE1126" s="433"/>
      <c r="GF1126" s="433"/>
      <c r="GG1126" s="25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436"/>
      <c r="HJ1126" s="65"/>
      <c r="HK1126" s="436"/>
      <c r="HL1126" s="37"/>
      <c r="HM1126" s="65"/>
      <c r="HN1126" s="436"/>
      <c r="HO1126" s="120"/>
      <c r="HP1126" s="3"/>
      <c r="HQ1126" s="436"/>
      <c r="HR1126" s="8"/>
      <c r="HS1126" s="31"/>
      <c r="HT1126" s="3"/>
      <c r="HU1126" s="3"/>
      <c r="HV1126" s="3"/>
      <c r="HX1126" s="432"/>
      <c r="HY1126" s="27"/>
      <c r="HZ1126" s="27"/>
      <c r="IA1126" s="27"/>
      <c r="IB1126" s="27"/>
      <c r="IC1126" s="27"/>
      <c r="ID1126" s="27"/>
      <c r="IE1126" s="27"/>
      <c r="IF1126" s="27"/>
      <c r="IG1126" s="432"/>
      <c r="IH1126" s="432"/>
      <c r="II1126" s="432"/>
      <c r="IJ1126" s="432"/>
      <c r="IK1126" s="432"/>
      <c r="IL1126" s="432"/>
      <c r="IM1126" s="432"/>
      <c r="IN1126" s="432"/>
      <c r="IO1126" s="432"/>
      <c r="IP1126" s="432"/>
      <c r="IQ1126" s="432"/>
      <c r="IR1126" s="432"/>
      <c r="IS1126" s="432"/>
      <c r="IT1126" s="432"/>
      <c r="IU1126" s="432"/>
      <c r="IV1126" s="432"/>
      <c r="IW1126" s="432"/>
      <c r="IX1126" s="432"/>
      <c r="IY1126" s="432"/>
      <c r="IZ1126" s="432"/>
      <c r="JA1126" s="432"/>
      <c r="JB1126" s="432"/>
      <c r="JC1126" s="432"/>
      <c r="JD1126" s="432"/>
      <c r="JE1126" s="432"/>
      <c r="JF1126" s="432"/>
      <c r="JG1126" s="432"/>
      <c r="JH1126" s="432"/>
      <c r="JI1126" s="432"/>
      <c r="JJ1126" s="432"/>
      <c r="JK1126" s="432"/>
      <c r="JL1126" s="432"/>
      <c r="JM1126" s="432"/>
      <c r="JN1126" s="432"/>
      <c r="JO1126" s="432"/>
      <c r="JP1126" s="432"/>
      <c r="JQ1126" s="432"/>
      <c r="JR1126" s="432"/>
      <c r="JS1126" s="432"/>
      <c r="JT1126" s="432"/>
      <c r="JU1126" s="432"/>
    </row>
    <row r="1127" spans="1:281" s="40" customFormat="1" ht="15" hidden="1" customHeight="1" x14ac:dyDescent="0.25">
      <c r="A1127" s="432"/>
      <c r="B1127" s="31"/>
      <c r="C1127" s="31"/>
      <c r="D1127" s="3"/>
      <c r="E1127" s="31"/>
      <c r="F1127" s="3"/>
      <c r="G1127" s="122"/>
      <c r="I1127" s="31"/>
      <c r="K1127" s="9"/>
      <c r="M1127" s="3"/>
      <c r="N1127" s="41"/>
      <c r="P1127" s="31"/>
      <c r="Q1127" s="27"/>
      <c r="R1127" s="31"/>
      <c r="T1127" s="21"/>
      <c r="U1127" s="21"/>
      <c r="V1127" s="83"/>
      <c r="W1127" s="83"/>
      <c r="X1127" s="21"/>
      <c r="Y1127" s="83"/>
      <c r="Z1127" s="83"/>
      <c r="AA1127" s="21"/>
      <c r="AB1127" s="83"/>
      <c r="AC1127" s="83"/>
      <c r="AD1127" s="21"/>
      <c r="AE1127" s="83"/>
      <c r="AF1127" s="83"/>
      <c r="AG1127" s="21"/>
      <c r="AH1127" s="83"/>
      <c r="AI1127" s="83"/>
      <c r="AJ1127" s="21"/>
      <c r="AK1127" s="83"/>
      <c r="AL1127" s="83"/>
      <c r="AM1127" s="21"/>
      <c r="AN1127" s="83"/>
      <c r="AO1127" s="83"/>
      <c r="AP1127" s="21"/>
      <c r="AQ1127" s="83"/>
      <c r="AR1127" s="83"/>
      <c r="AS1127" s="21"/>
      <c r="AT1127" s="3"/>
      <c r="AU1127" s="3"/>
      <c r="AV1127" s="31"/>
      <c r="AW1127" s="3"/>
      <c r="AX1127" s="129"/>
      <c r="AY1127" s="90"/>
      <c r="AZ1127" s="6"/>
      <c r="BA1127" s="10"/>
      <c r="BB1127" s="10"/>
      <c r="BC1127" s="6"/>
      <c r="BD1127" s="10"/>
      <c r="BE1127" s="10"/>
      <c r="BF1127" s="122"/>
      <c r="BG1127" s="10"/>
      <c r="BH1127" s="32"/>
      <c r="BI1127" s="129"/>
      <c r="BJ1127" s="10"/>
      <c r="BK1127" s="32"/>
      <c r="BL1127" s="129"/>
      <c r="BM1127" s="10"/>
      <c r="BN1127" s="32"/>
      <c r="BO1127" s="122"/>
      <c r="BP1127" s="133"/>
      <c r="BQ1127" s="12"/>
      <c r="BR1127" s="3"/>
      <c r="BS1127" s="3"/>
      <c r="BU1127" s="122"/>
      <c r="BV1127" s="3"/>
      <c r="BW1127" s="31"/>
      <c r="BX1127" s="122"/>
      <c r="BY1127" s="3"/>
      <c r="CA1127" s="122"/>
      <c r="CB1127" s="3"/>
      <c r="CD1127" s="122"/>
      <c r="CF1127" s="32"/>
      <c r="CH1127" s="255"/>
      <c r="CI1127" s="32"/>
      <c r="CK1127" s="434"/>
      <c r="CM1127" s="122"/>
      <c r="CN1127" s="255"/>
      <c r="CO1127" s="255"/>
      <c r="CP1127" s="255"/>
      <c r="CQ1127" s="739"/>
      <c r="CR1127" s="255"/>
      <c r="CS1127" s="434"/>
      <c r="CT1127" s="255"/>
      <c r="CU1127" s="255"/>
      <c r="CV1127" s="255"/>
      <c r="CW1127" s="10"/>
      <c r="CX1127" s="255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  <c r="DW1127" s="255"/>
      <c r="DX1127" s="255"/>
      <c r="DY1127" s="255"/>
      <c r="DZ1127" s="255"/>
      <c r="EA1127" s="255"/>
      <c r="EB1127" s="255"/>
      <c r="EC1127" s="255"/>
      <c r="ED1127" s="255"/>
      <c r="EE1127" s="255"/>
      <c r="EF1127" s="255"/>
      <c r="EG1127" s="255"/>
      <c r="EH1127" s="255"/>
      <c r="EI1127" s="255"/>
      <c r="EJ1127" s="255"/>
      <c r="EK1127" s="255"/>
      <c r="EL1127" s="255"/>
      <c r="EM1127" s="255"/>
      <c r="EN1127" s="255"/>
      <c r="EO1127" s="255"/>
      <c r="EP1127" s="255"/>
      <c r="EQ1127" s="255"/>
      <c r="ER1127" s="255"/>
      <c r="ES1127" s="255"/>
      <c r="ET1127" s="255"/>
      <c r="EU1127" s="255"/>
      <c r="EV1127" s="255"/>
      <c r="EW1127" s="255"/>
      <c r="EX1127" s="255"/>
      <c r="EY1127" s="255"/>
      <c r="EZ1127" s="255"/>
      <c r="FA1127" s="255"/>
      <c r="FB1127" s="255"/>
      <c r="FC1127" s="255"/>
      <c r="FD1127" s="255"/>
      <c r="FE1127" s="255"/>
      <c r="FF1127" s="255"/>
      <c r="FG1127" s="255"/>
      <c r="FH1127" s="241"/>
      <c r="FI1127" s="436"/>
      <c r="FJ1127" s="668"/>
      <c r="FK1127" s="668"/>
      <c r="FL1127" s="668"/>
      <c r="FM1127" s="668"/>
      <c r="FN1127" s="668"/>
      <c r="FO1127" s="668"/>
      <c r="FP1127" s="668"/>
      <c r="FQ1127" s="668"/>
      <c r="FR1127" s="668"/>
      <c r="FS1127" s="433"/>
      <c r="FT1127" s="433"/>
      <c r="FU1127" s="433"/>
      <c r="FV1127" s="433"/>
      <c r="FW1127" s="433"/>
      <c r="FX1127" s="433"/>
      <c r="FY1127" s="433"/>
      <c r="FZ1127" s="433"/>
      <c r="GA1127" s="433"/>
      <c r="GB1127" s="433"/>
      <c r="GC1127" s="433"/>
      <c r="GD1127" s="433"/>
      <c r="GE1127" s="433"/>
      <c r="GF1127" s="433"/>
      <c r="GG1127" s="255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436"/>
      <c r="HJ1127" s="65"/>
      <c r="HK1127" s="436"/>
      <c r="HL1127" s="37"/>
      <c r="HM1127" s="65"/>
      <c r="HN1127" s="436"/>
      <c r="HO1127" s="120"/>
      <c r="HP1127" s="3"/>
      <c r="HQ1127" s="436"/>
      <c r="HR1127" s="8"/>
      <c r="HS1127" s="31"/>
      <c r="HT1127" s="3"/>
      <c r="HU1127" s="3"/>
      <c r="HV1127" s="3"/>
      <c r="HX1127" s="432"/>
      <c r="HY1127" s="27"/>
      <c r="HZ1127" s="27"/>
      <c r="IA1127" s="27"/>
      <c r="IB1127" s="27"/>
      <c r="IC1127" s="27"/>
      <c r="ID1127" s="27"/>
      <c r="IE1127" s="27"/>
      <c r="IF1127" s="27"/>
      <c r="IG1127" s="432"/>
      <c r="IH1127" s="432"/>
      <c r="II1127" s="432"/>
      <c r="IJ1127" s="432"/>
      <c r="IK1127" s="432"/>
      <c r="IL1127" s="432"/>
      <c r="IM1127" s="432"/>
      <c r="IN1127" s="432"/>
      <c r="IO1127" s="432"/>
      <c r="IP1127" s="432"/>
      <c r="IQ1127" s="432"/>
      <c r="IR1127" s="432"/>
      <c r="IS1127" s="432"/>
      <c r="IT1127" s="432"/>
      <c r="IU1127" s="432"/>
      <c r="IV1127" s="432"/>
      <c r="IW1127" s="432"/>
      <c r="IX1127" s="432"/>
      <c r="IY1127" s="432"/>
      <c r="IZ1127" s="432"/>
      <c r="JA1127" s="432"/>
      <c r="JB1127" s="432"/>
      <c r="JC1127" s="432"/>
      <c r="JD1127" s="432"/>
      <c r="JE1127" s="432"/>
      <c r="JF1127" s="432"/>
      <c r="JG1127" s="432"/>
      <c r="JH1127" s="432"/>
      <c r="JI1127" s="432"/>
      <c r="JJ1127" s="432"/>
      <c r="JK1127" s="432"/>
      <c r="JL1127" s="432"/>
      <c r="JM1127" s="432"/>
      <c r="JN1127" s="432"/>
      <c r="JO1127" s="432"/>
      <c r="JP1127" s="432"/>
      <c r="JQ1127" s="432"/>
      <c r="JR1127" s="432"/>
      <c r="JS1127" s="432"/>
      <c r="JT1127" s="432"/>
      <c r="JU1127" s="432"/>
    </row>
    <row r="1128" spans="1:281" s="40" customFormat="1" ht="15" hidden="1" customHeight="1" x14ac:dyDescent="0.25">
      <c r="A1128" s="432"/>
      <c r="B1128" s="31"/>
      <c r="C1128" s="31"/>
      <c r="D1128" s="3"/>
      <c r="E1128" s="31"/>
      <c r="F1128" s="3"/>
      <c r="G1128" s="122"/>
      <c r="I1128" s="31"/>
      <c r="K1128" s="9"/>
      <c r="M1128" s="3"/>
      <c r="N1128" s="41"/>
      <c r="P1128" s="31"/>
      <c r="Q1128" s="27"/>
      <c r="R1128" s="31"/>
      <c r="T1128" s="21"/>
      <c r="U1128" s="21"/>
      <c r="V1128" s="83"/>
      <c r="W1128" s="83"/>
      <c r="X1128" s="21"/>
      <c r="Y1128" s="83"/>
      <c r="Z1128" s="83"/>
      <c r="AA1128" s="21"/>
      <c r="AB1128" s="83"/>
      <c r="AC1128" s="83"/>
      <c r="AD1128" s="21"/>
      <c r="AE1128" s="83"/>
      <c r="AF1128" s="83"/>
      <c r="AG1128" s="21"/>
      <c r="AH1128" s="83"/>
      <c r="AI1128" s="83"/>
      <c r="AJ1128" s="21"/>
      <c r="AK1128" s="83"/>
      <c r="AL1128" s="83"/>
      <c r="AM1128" s="21"/>
      <c r="AN1128" s="83"/>
      <c r="AO1128" s="83"/>
      <c r="AP1128" s="21"/>
      <c r="AQ1128" s="83"/>
      <c r="AR1128" s="83"/>
      <c r="AS1128" s="21"/>
      <c r="AT1128" s="3"/>
      <c r="AU1128" s="3"/>
      <c r="AV1128" s="31"/>
      <c r="AW1128" s="3"/>
      <c r="AX1128" s="129"/>
      <c r="AY1128" s="90"/>
      <c r="AZ1128" s="6"/>
      <c r="BA1128" s="10"/>
      <c r="BB1128" s="10"/>
      <c r="BC1128" s="6"/>
      <c r="BD1128" s="10"/>
      <c r="BE1128" s="10"/>
      <c r="BF1128" s="122"/>
      <c r="BG1128" s="10"/>
      <c r="BH1128" s="32"/>
      <c r="BI1128" s="129"/>
      <c r="BJ1128" s="10"/>
      <c r="BK1128" s="32"/>
      <c r="BL1128" s="129"/>
      <c r="BM1128" s="10"/>
      <c r="BN1128" s="32"/>
      <c r="BO1128" s="122"/>
      <c r="BP1128" s="133"/>
      <c r="BQ1128" s="12"/>
      <c r="BR1128" s="3"/>
      <c r="BS1128" s="3"/>
      <c r="BU1128" s="122"/>
      <c r="BV1128" s="3"/>
      <c r="BW1128" s="31"/>
      <c r="BX1128" s="122"/>
      <c r="BY1128" s="3"/>
      <c r="CA1128" s="122"/>
      <c r="CB1128" s="3"/>
      <c r="CD1128" s="122"/>
      <c r="CF1128" s="32"/>
      <c r="CH1128" s="255"/>
      <c r="CI1128" s="32"/>
      <c r="CK1128" s="434"/>
      <c r="CM1128" s="122"/>
      <c r="CN1128" s="255"/>
      <c r="CO1128" s="255"/>
      <c r="CP1128" s="255"/>
      <c r="CQ1128" s="739"/>
      <c r="CR1128" s="255"/>
      <c r="CS1128" s="434"/>
      <c r="CT1128" s="255"/>
      <c r="CU1128" s="255"/>
      <c r="CV1128" s="255"/>
      <c r="CW1128" s="10"/>
      <c r="CX1128" s="255"/>
      <c r="CY1128" s="255"/>
      <c r="CZ1128" s="255"/>
      <c r="DA1128" s="255"/>
      <c r="DB1128" s="255"/>
      <c r="DC1128" s="255"/>
      <c r="DD1128" s="255"/>
      <c r="DE1128" s="255"/>
      <c r="DF1128" s="255"/>
      <c r="DG1128" s="255"/>
      <c r="DH1128" s="255"/>
      <c r="DI1128" s="255"/>
      <c r="DJ1128" s="255"/>
      <c r="DK1128" s="255"/>
      <c r="DL1128" s="255"/>
      <c r="DM1128" s="255"/>
      <c r="DN1128" s="255"/>
      <c r="DO1128" s="255"/>
      <c r="DP1128" s="255"/>
      <c r="DQ1128" s="255"/>
      <c r="DR1128" s="255"/>
      <c r="DS1128" s="255"/>
      <c r="DT1128" s="255"/>
      <c r="DU1128" s="255"/>
      <c r="DV1128" s="255"/>
      <c r="DW1128" s="255"/>
      <c r="DX1128" s="255"/>
      <c r="DY1128" s="255"/>
      <c r="DZ1128" s="255"/>
      <c r="EA1128" s="255"/>
      <c r="EB1128" s="255"/>
      <c r="EC1128" s="255"/>
      <c r="ED1128" s="255"/>
      <c r="EE1128" s="255"/>
      <c r="EF1128" s="255"/>
      <c r="EG1128" s="255"/>
      <c r="EH1128" s="255"/>
      <c r="EI1128" s="255"/>
      <c r="EJ1128" s="255"/>
      <c r="EK1128" s="255"/>
      <c r="EL1128" s="255"/>
      <c r="EM1128" s="255"/>
      <c r="EN1128" s="255"/>
      <c r="EO1128" s="255"/>
      <c r="EP1128" s="255"/>
      <c r="EQ1128" s="255"/>
      <c r="ER1128" s="255"/>
      <c r="ES1128" s="255"/>
      <c r="ET1128" s="255"/>
      <c r="EU1128" s="255"/>
      <c r="EV1128" s="255"/>
      <c r="EW1128" s="255"/>
      <c r="EX1128" s="255"/>
      <c r="EY1128" s="255"/>
      <c r="EZ1128" s="255"/>
      <c r="FA1128" s="255"/>
      <c r="FB1128" s="255"/>
      <c r="FC1128" s="255"/>
      <c r="FD1128" s="255"/>
      <c r="FE1128" s="255"/>
      <c r="FF1128" s="255"/>
      <c r="FG1128" s="255"/>
      <c r="FH1128" s="241"/>
      <c r="FI1128" s="436"/>
      <c r="FJ1128" s="668"/>
      <c r="FK1128" s="668"/>
      <c r="FL1128" s="668"/>
      <c r="FM1128" s="668"/>
      <c r="FN1128" s="668"/>
      <c r="FO1128" s="668"/>
      <c r="FP1128" s="668"/>
      <c r="FQ1128" s="668"/>
      <c r="FR1128" s="668"/>
      <c r="FS1128" s="433"/>
      <c r="FT1128" s="433"/>
      <c r="FU1128" s="433"/>
      <c r="FV1128" s="433"/>
      <c r="FW1128" s="433"/>
      <c r="FX1128" s="433"/>
      <c r="FY1128" s="433"/>
      <c r="FZ1128" s="433"/>
      <c r="GA1128" s="433"/>
      <c r="GB1128" s="433"/>
      <c r="GC1128" s="433"/>
      <c r="GD1128" s="433"/>
      <c r="GE1128" s="433"/>
      <c r="GF1128" s="433"/>
      <c r="GG1128" s="255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436"/>
      <c r="HJ1128" s="65"/>
      <c r="HK1128" s="436"/>
      <c r="HL1128" s="37"/>
      <c r="HM1128" s="65"/>
      <c r="HN1128" s="436"/>
      <c r="HO1128" s="120"/>
      <c r="HP1128" s="3"/>
      <c r="HQ1128" s="436"/>
      <c r="HR1128" s="8"/>
      <c r="HS1128" s="31"/>
      <c r="HT1128" s="3"/>
      <c r="HU1128" s="3"/>
      <c r="HV1128" s="3"/>
      <c r="HX1128" s="432"/>
      <c r="HY1128" s="27"/>
      <c r="HZ1128" s="27"/>
      <c r="IA1128" s="27"/>
      <c r="IB1128" s="27"/>
      <c r="IC1128" s="27"/>
      <c r="ID1128" s="27"/>
      <c r="IE1128" s="27"/>
      <c r="IF1128" s="27"/>
      <c r="IG1128" s="432"/>
      <c r="IH1128" s="432"/>
      <c r="II1128" s="432"/>
      <c r="IJ1128" s="432"/>
      <c r="IK1128" s="432"/>
      <c r="IL1128" s="432"/>
      <c r="IM1128" s="432"/>
      <c r="IN1128" s="432"/>
      <c r="IO1128" s="432"/>
      <c r="IP1128" s="432"/>
      <c r="IQ1128" s="432"/>
      <c r="IR1128" s="432"/>
      <c r="IS1128" s="432"/>
      <c r="IT1128" s="432"/>
      <c r="IU1128" s="432"/>
      <c r="IV1128" s="432"/>
      <c r="IW1128" s="432"/>
      <c r="IX1128" s="432"/>
      <c r="IY1128" s="432"/>
      <c r="IZ1128" s="432"/>
      <c r="JA1128" s="432"/>
      <c r="JB1128" s="432"/>
      <c r="JC1128" s="432"/>
      <c r="JD1128" s="432"/>
      <c r="JE1128" s="432"/>
      <c r="JF1128" s="432"/>
      <c r="JG1128" s="432"/>
      <c r="JH1128" s="432"/>
      <c r="JI1128" s="432"/>
      <c r="JJ1128" s="432"/>
      <c r="JK1128" s="432"/>
      <c r="JL1128" s="432"/>
      <c r="JM1128" s="432"/>
      <c r="JN1128" s="432"/>
      <c r="JO1128" s="432"/>
      <c r="JP1128" s="432"/>
      <c r="JQ1128" s="432"/>
      <c r="JR1128" s="432"/>
      <c r="JS1128" s="432"/>
      <c r="JT1128" s="432"/>
      <c r="JU1128" s="432"/>
    </row>
    <row r="1129" spans="1:281" s="40" customFormat="1" ht="15" hidden="1" customHeight="1" x14ac:dyDescent="0.25">
      <c r="A1129" s="432"/>
      <c r="B1129" s="31"/>
      <c r="C1129" s="31"/>
      <c r="D1129" s="3"/>
      <c r="E1129" s="31"/>
      <c r="F1129" s="3"/>
      <c r="G1129" s="122"/>
      <c r="I1129" s="31"/>
      <c r="K1129" s="9"/>
      <c r="M1129" s="3"/>
      <c r="N1129" s="41"/>
      <c r="P1129" s="31"/>
      <c r="Q1129" s="27"/>
      <c r="R1129" s="31"/>
      <c r="T1129" s="21"/>
      <c r="U1129" s="21"/>
      <c r="V1129" s="83"/>
      <c r="W1129" s="83"/>
      <c r="X1129" s="21"/>
      <c r="Y1129" s="83"/>
      <c r="Z1129" s="83"/>
      <c r="AA1129" s="21"/>
      <c r="AB1129" s="83"/>
      <c r="AC1129" s="83"/>
      <c r="AD1129" s="21"/>
      <c r="AE1129" s="83"/>
      <c r="AF1129" s="83"/>
      <c r="AG1129" s="21"/>
      <c r="AH1129" s="83"/>
      <c r="AI1129" s="83"/>
      <c r="AJ1129" s="21"/>
      <c r="AK1129" s="83"/>
      <c r="AL1129" s="83"/>
      <c r="AM1129" s="21"/>
      <c r="AN1129" s="83"/>
      <c r="AO1129" s="83"/>
      <c r="AP1129" s="21"/>
      <c r="AQ1129" s="83"/>
      <c r="AR1129" s="83"/>
      <c r="AS1129" s="21"/>
      <c r="AT1129" s="3"/>
      <c r="AU1129" s="3"/>
      <c r="AV1129" s="31"/>
      <c r="AW1129" s="3"/>
      <c r="AX1129" s="129"/>
      <c r="AY1129" s="90"/>
      <c r="AZ1129" s="6"/>
      <c r="BA1129" s="10"/>
      <c r="BB1129" s="10"/>
      <c r="BC1129" s="6"/>
      <c r="BD1129" s="10"/>
      <c r="BE1129" s="10"/>
      <c r="BF1129" s="122"/>
      <c r="BG1129" s="10"/>
      <c r="BH1129" s="32"/>
      <c r="BI1129" s="129"/>
      <c r="BJ1129" s="10"/>
      <c r="BK1129" s="32"/>
      <c r="BL1129" s="129"/>
      <c r="BM1129" s="10"/>
      <c r="BN1129" s="32"/>
      <c r="BO1129" s="122"/>
      <c r="BP1129" s="133"/>
      <c r="BQ1129" s="12"/>
      <c r="BR1129" s="3"/>
      <c r="BS1129" s="3"/>
      <c r="BU1129" s="122"/>
      <c r="BV1129" s="3"/>
      <c r="BW1129" s="31"/>
      <c r="BX1129" s="122"/>
      <c r="BY1129" s="3"/>
      <c r="CA1129" s="122"/>
      <c r="CB1129" s="3"/>
      <c r="CD1129" s="122"/>
      <c r="CF1129" s="32"/>
      <c r="CH1129" s="255"/>
      <c r="CI1129" s="32"/>
      <c r="CK1129" s="434"/>
      <c r="CM1129" s="122"/>
      <c r="CN1129" s="255"/>
      <c r="CO1129" s="255"/>
      <c r="CP1129" s="255"/>
      <c r="CQ1129" s="739"/>
      <c r="CR1129" s="255"/>
      <c r="CS1129" s="434"/>
      <c r="CT1129" s="255"/>
      <c r="CU1129" s="255"/>
      <c r="CV1129" s="255"/>
      <c r="CW1129" s="10"/>
      <c r="CX1129" s="255"/>
      <c r="CY1129" s="255"/>
      <c r="CZ1129" s="255"/>
      <c r="DA1129" s="255"/>
      <c r="DB1129" s="255"/>
      <c r="DC1129" s="255"/>
      <c r="DD1129" s="255"/>
      <c r="DE1129" s="255"/>
      <c r="DF1129" s="255"/>
      <c r="DG1129" s="255"/>
      <c r="DH1129" s="255"/>
      <c r="DI1129" s="255"/>
      <c r="DJ1129" s="255"/>
      <c r="DK1129" s="255"/>
      <c r="DL1129" s="255"/>
      <c r="DM1129" s="255"/>
      <c r="DN1129" s="255"/>
      <c r="DO1129" s="255"/>
      <c r="DP1129" s="255"/>
      <c r="DQ1129" s="255"/>
      <c r="DR1129" s="255"/>
      <c r="DS1129" s="255"/>
      <c r="DT1129" s="255"/>
      <c r="DU1129" s="255"/>
      <c r="DV1129" s="255"/>
      <c r="DW1129" s="255"/>
      <c r="DX1129" s="255"/>
      <c r="DY1129" s="255"/>
      <c r="DZ1129" s="255"/>
      <c r="EA1129" s="255"/>
      <c r="EB1129" s="255"/>
      <c r="EC1129" s="255"/>
      <c r="ED1129" s="255"/>
      <c r="EE1129" s="255"/>
      <c r="EF1129" s="255"/>
      <c r="EG1129" s="255"/>
      <c r="EH1129" s="255"/>
      <c r="EI1129" s="255"/>
      <c r="EJ1129" s="255"/>
      <c r="EK1129" s="255"/>
      <c r="EL1129" s="255"/>
      <c r="EM1129" s="255"/>
      <c r="EN1129" s="255"/>
      <c r="EO1129" s="255"/>
      <c r="EP1129" s="255"/>
      <c r="EQ1129" s="255"/>
      <c r="ER1129" s="255"/>
      <c r="ES1129" s="255"/>
      <c r="ET1129" s="255"/>
      <c r="EU1129" s="255"/>
      <c r="EV1129" s="255"/>
      <c r="EW1129" s="255"/>
      <c r="EX1129" s="255"/>
      <c r="EY1129" s="255"/>
      <c r="EZ1129" s="255"/>
      <c r="FA1129" s="255"/>
      <c r="FB1129" s="255"/>
      <c r="FC1129" s="255"/>
      <c r="FD1129" s="255"/>
      <c r="FE1129" s="255"/>
      <c r="FF1129" s="255"/>
      <c r="FG1129" s="255"/>
      <c r="FH1129" s="241"/>
      <c r="FI1129" s="436"/>
      <c r="FJ1129" s="668"/>
      <c r="FK1129" s="668"/>
      <c r="FL1129" s="668"/>
      <c r="FM1129" s="668"/>
      <c r="FN1129" s="668"/>
      <c r="FO1129" s="668"/>
      <c r="FP1129" s="668"/>
      <c r="FQ1129" s="668"/>
      <c r="FR1129" s="668"/>
      <c r="FS1129" s="433"/>
      <c r="FT1129" s="433"/>
      <c r="FU1129" s="433"/>
      <c r="FV1129" s="433"/>
      <c r="FW1129" s="433"/>
      <c r="FX1129" s="433"/>
      <c r="FY1129" s="433"/>
      <c r="FZ1129" s="433"/>
      <c r="GA1129" s="433"/>
      <c r="GB1129" s="433"/>
      <c r="GC1129" s="433"/>
      <c r="GD1129" s="433"/>
      <c r="GE1129" s="433"/>
      <c r="GF1129" s="433"/>
      <c r="GG1129" s="255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436"/>
      <c r="HJ1129" s="65"/>
      <c r="HK1129" s="436"/>
      <c r="HL1129" s="37"/>
      <c r="HM1129" s="65"/>
      <c r="HN1129" s="436"/>
      <c r="HO1129" s="120"/>
      <c r="HP1129" s="3"/>
      <c r="HQ1129" s="436"/>
      <c r="HR1129" s="8"/>
      <c r="HS1129" s="31"/>
      <c r="HT1129" s="3"/>
      <c r="HU1129" s="3"/>
      <c r="HV1129" s="3"/>
      <c r="HX1129" s="432"/>
      <c r="HY1129" s="27"/>
      <c r="HZ1129" s="27"/>
      <c r="IA1129" s="27"/>
      <c r="IB1129" s="27"/>
      <c r="IC1129" s="27"/>
      <c r="ID1129" s="27"/>
      <c r="IE1129" s="27"/>
      <c r="IF1129" s="27"/>
      <c r="IG1129" s="432"/>
      <c r="IH1129" s="432"/>
      <c r="II1129" s="432"/>
      <c r="IJ1129" s="432"/>
      <c r="IK1129" s="432"/>
      <c r="IL1129" s="432"/>
      <c r="IM1129" s="432"/>
      <c r="IN1129" s="432"/>
      <c r="IO1129" s="432"/>
      <c r="IP1129" s="432"/>
      <c r="IQ1129" s="432"/>
      <c r="IR1129" s="432"/>
      <c r="IS1129" s="432"/>
      <c r="IT1129" s="432"/>
      <c r="IU1129" s="432"/>
      <c r="IV1129" s="432"/>
      <c r="IW1129" s="432"/>
      <c r="IX1129" s="432"/>
      <c r="IY1129" s="432"/>
      <c r="IZ1129" s="432"/>
      <c r="JA1129" s="432"/>
      <c r="JB1129" s="432"/>
      <c r="JC1129" s="432"/>
      <c r="JD1129" s="432"/>
      <c r="JE1129" s="432"/>
      <c r="JF1129" s="432"/>
      <c r="JG1129" s="432"/>
      <c r="JH1129" s="432"/>
      <c r="JI1129" s="432"/>
      <c r="JJ1129" s="432"/>
      <c r="JK1129" s="432"/>
      <c r="JL1129" s="432"/>
      <c r="JM1129" s="432"/>
      <c r="JN1129" s="432"/>
      <c r="JO1129" s="432"/>
      <c r="JP1129" s="432"/>
      <c r="JQ1129" s="432"/>
      <c r="JR1129" s="432"/>
      <c r="JS1129" s="432"/>
      <c r="JT1129" s="432"/>
      <c r="JU1129" s="432"/>
    </row>
    <row r="1130" spans="1:281" s="40" customFormat="1" ht="15" hidden="1" customHeight="1" x14ac:dyDescent="0.25">
      <c r="A1130" s="432"/>
      <c r="B1130" s="31"/>
      <c r="C1130" s="31"/>
      <c r="D1130" s="3"/>
      <c r="E1130" s="31"/>
      <c r="F1130" s="3"/>
      <c r="G1130" s="122"/>
      <c r="I1130" s="31"/>
      <c r="K1130" s="9"/>
      <c r="M1130" s="3"/>
      <c r="N1130" s="41"/>
      <c r="P1130" s="31"/>
      <c r="Q1130" s="27"/>
      <c r="R1130" s="31"/>
      <c r="T1130" s="21"/>
      <c r="U1130" s="21"/>
      <c r="V1130" s="83"/>
      <c r="W1130" s="83"/>
      <c r="X1130" s="21"/>
      <c r="Y1130" s="83"/>
      <c r="Z1130" s="83"/>
      <c r="AA1130" s="21"/>
      <c r="AB1130" s="83"/>
      <c r="AC1130" s="83"/>
      <c r="AD1130" s="21"/>
      <c r="AE1130" s="83"/>
      <c r="AF1130" s="83"/>
      <c r="AG1130" s="21"/>
      <c r="AH1130" s="83"/>
      <c r="AI1130" s="83"/>
      <c r="AJ1130" s="21"/>
      <c r="AK1130" s="83"/>
      <c r="AL1130" s="83"/>
      <c r="AM1130" s="21"/>
      <c r="AN1130" s="83"/>
      <c r="AO1130" s="83"/>
      <c r="AP1130" s="21"/>
      <c r="AQ1130" s="83"/>
      <c r="AR1130" s="83"/>
      <c r="AS1130" s="21"/>
      <c r="AT1130" s="3"/>
      <c r="AU1130" s="3"/>
      <c r="AV1130" s="31"/>
      <c r="AW1130" s="3"/>
      <c r="AX1130" s="129"/>
      <c r="AY1130" s="90"/>
      <c r="AZ1130" s="6"/>
      <c r="BA1130" s="10"/>
      <c r="BB1130" s="10"/>
      <c r="BC1130" s="6"/>
      <c r="BD1130" s="10"/>
      <c r="BE1130" s="10"/>
      <c r="BF1130" s="122"/>
      <c r="BG1130" s="10"/>
      <c r="BH1130" s="32"/>
      <c r="BI1130" s="129"/>
      <c r="BJ1130" s="10"/>
      <c r="BK1130" s="32"/>
      <c r="BL1130" s="129"/>
      <c r="BM1130" s="10"/>
      <c r="BN1130" s="32"/>
      <c r="BO1130" s="122"/>
      <c r="BP1130" s="133"/>
      <c r="BQ1130" s="12"/>
      <c r="BR1130" s="3"/>
      <c r="BS1130" s="3"/>
      <c r="BU1130" s="122"/>
      <c r="BV1130" s="3"/>
      <c r="BW1130" s="31"/>
      <c r="BX1130" s="122"/>
      <c r="BY1130" s="3"/>
      <c r="CA1130" s="122"/>
      <c r="CB1130" s="3"/>
      <c r="CD1130" s="122"/>
      <c r="CF1130" s="32"/>
      <c r="CH1130" s="255"/>
      <c r="CI1130" s="32"/>
      <c r="CK1130" s="434"/>
      <c r="CM1130" s="122"/>
      <c r="CN1130" s="255"/>
      <c r="CO1130" s="255"/>
      <c r="CP1130" s="255"/>
      <c r="CQ1130" s="739"/>
      <c r="CR1130" s="255"/>
      <c r="CS1130" s="434"/>
      <c r="CT1130" s="255"/>
      <c r="CU1130" s="255"/>
      <c r="CV1130" s="255"/>
      <c r="CW1130" s="10"/>
      <c r="CX1130" s="255"/>
      <c r="CY1130" s="255"/>
      <c r="CZ1130" s="255"/>
      <c r="DA1130" s="255"/>
      <c r="DB1130" s="255"/>
      <c r="DC1130" s="255"/>
      <c r="DD1130" s="255"/>
      <c r="DE1130" s="255"/>
      <c r="DF1130" s="255"/>
      <c r="DG1130" s="255"/>
      <c r="DH1130" s="255"/>
      <c r="DI1130" s="255"/>
      <c r="DJ1130" s="255"/>
      <c r="DK1130" s="255"/>
      <c r="DL1130" s="255"/>
      <c r="DM1130" s="255"/>
      <c r="DN1130" s="255"/>
      <c r="DO1130" s="255"/>
      <c r="DP1130" s="255"/>
      <c r="DQ1130" s="255"/>
      <c r="DR1130" s="255"/>
      <c r="DS1130" s="255"/>
      <c r="DT1130" s="255"/>
      <c r="DU1130" s="255"/>
      <c r="DV1130" s="255"/>
      <c r="DW1130" s="255"/>
      <c r="DX1130" s="255"/>
      <c r="DY1130" s="255"/>
      <c r="DZ1130" s="255"/>
      <c r="EA1130" s="255"/>
      <c r="EB1130" s="255"/>
      <c r="EC1130" s="255"/>
      <c r="ED1130" s="255"/>
      <c r="EE1130" s="255"/>
      <c r="EF1130" s="255"/>
      <c r="EG1130" s="255"/>
      <c r="EH1130" s="255"/>
      <c r="EI1130" s="255"/>
      <c r="EJ1130" s="255"/>
      <c r="EK1130" s="255"/>
      <c r="EL1130" s="255"/>
      <c r="EM1130" s="255"/>
      <c r="EN1130" s="255"/>
      <c r="EO1130" s="255"/>
      <c r="EP1130" s="255"/>
      <c r="EQ1130" s="255"/>
      <c r="ER1130" s="255"/>
      <c r="ES1130" s="255"/>
      <c r="ET1130" s="255"/>
      <c r="EU1130" s="255"/>
      <c r="EV1130" s="255"/>
      <c r="EW1130" s="255"/>
      <c r="EX1130" s="255"/>
      <c r="EY1130" s="255"/>
      <c r="EZ1130" s="255"/>
      <c r="FA1130" s="255"/>
      <c r="FB1130" s="255"/>
      <c r="FC1130" s="255"/>
      <c r="FD1130" s="255"/>
      <c r="FE1130" s="255"/>
      <c r="FF1130" s="255"/>
      <c r="FG1130" s="255"/>
      <c r="FH1130" s="241"/>
      <c r="FI1130" s="436"/>
      <c r="FJ1130" s="668"/>
      <c r="FK1130" s="668"/>
      <c r="FL1130" s="668"/>
      <c r="FM1130" s="668"/>
      <c r="FN1130" s="668"/>
      <c r="FO1130" s="668"/>
      <c r="FP1130" s="668"/>
      <c r="FQ1130" s="668"/>
      <c r="FR1130" s="668"/>
      <c r="FS1130" s="433"/>
      <c r="FT1130" s="433"/>
      <c r="FU1130" s="433"/>
      <c r="FV1130" s="433"/>
      <c r="FW1130" s="433"/>
      <c r="FX1130" s="433"/>
      <c r="FY1130" s="433"/>
      <c r="FZ1130" s="433"/>
      <c r="GA1130" s="433"/>
      <c r="GB1130" s="433"/>
      <c r="GC1130" s="433"/>
      <c r="GD1130" s="433"/>
      <c r="GE1130" s="433"/>
      <c r="GF1130" s="433"/>
      <c r="GG1130" s="255"/>
      <c r="GH1130" s="65"/>
      <c r="GI1130" s="65"/>
      <c r="GJ1130" s="65"/>
      <c r="GK1130" s="65"/>
      <c r="GL1130" s="65"/>
      <c r="GM1130" s="65"/>
      <c r="GN1130" s="65"/>
      <c r="GO1130" s="65"/>
      <c r="GP1130" s="65"/>
      <c r="GQ1130" s="65"/>
      <c r="GR1130" s="65"/>
      <c r="GS1130" s="65"/>
      <c r="GT1130" s="65"/>
      <c r="GU1130" s="65"/>
      <c r="GV1130" s="65"/>
      <c r="GW1130" s="65"/>
      <c r="GX1130" s="65"/>
      <c r="GY1130" s="65"/>
      <c r="GZ1130" s="65"/>
      <c r="HA1130" s="65"/>
      <c r="HB1130" s="65"/>
      <c r="HC1130" s="65"/>
      <c r="HD1130" s="65"/>
      <c r="HE1130" s="65"/>
      <c r="HF1130" s="65"/>
      <c r="HG1130" s="65"/>
      <c r="HH1130" s="65"/>
      <c r="HI1130" s="436"/>
      <c r="HJ1130" s="65"/>
      <c r="HK1130" s="436"/>
      <c r="HL1130" s="37"/>
      <c r="HM1130" s="65"/>
      <c r="HN1130" s="436"/>
      <c r="HO1130" s="120"/>
      <c r="HP1130" s="3"/>
      <c r="HQ1130" s="436"/>
      <c r="HR1130" s="8"/>
      <c r="HS1130" s="31"/>
      <c r="HT1130" s="3"/>
      <c r="HU1130" s="3"/>
      <c r="HV1130" s="3"/>
      <c r="HX1130" s="432"/>
      <c r="HY1130" s="27"/>
      <c r="HZ1130" s="27"/>
      <c r="IA1130" s="27"/>
      <c r="IB1130" s="27"/>
      <c r="IC1130" s="27"/>
      <c r="ID1130" s="27"/>
      <c r="IE1130" s="27"/>
      <c r="IF1130" s="27"/>
      <c r="IG1130" s="432"/>
      <c r="IH1130" s="432"/>
      <c r="II1130" s="432"/>
      <c r="IJ1130" s="432"/>
      <c r="IK1130" s="432"/>
      <c r="IL1130" s="432"/>
      <c r="IM1130" s="432"/>
      <c r="IN1130" s="432"/>
      <c r="IO1130" s="432"/>
      <c r="IP1130" s="432"/>
      <c r="IQ1130" s="432"/>
      <c r="IR1130" s="432"/>
      <c r="IS1130" s="432"/>
      <c r="IT1130" s="432"/>
      <c r="IU1130" s="432"/>
      <c r="IV1130" s="432"/>
      <c r="IW1130" s="432"/>
      <c r="IX1130" s="432"/>
      <c r="IY1130" s="432"/>
      <c r="IZ1130" s="432"/>
      <c r="JA1130" s="432"/>
      <c r="JB1130" s="432"/>
      <c r="JC1130" s="432"/>
      <c r="JD1130" s="432"/>
      <c r="JE1130" s="432"/>
      <c r="JF1130" s="432"/>
      <c r="JG1130" s="432"/>
      <c r="JH1130" s="432"/>
      <c r="JI1130" s="432"/>
      <c r="JJ1130" s="432"/>
      <c r="JK1130" s="432"/>
      <c r="JL1130" s="432"/>
      <c r="JM1130" s="432"/>
      <c r="JN1130" s="432"/>
      <c r="JO1130" s="432"/>
      <c r="JP1130" s="432"/>
      <c r="JQ1130" s="432"/>
      <c r="JR1130" s="432"/>
      <c r="JS1130" s="432"/>
      <c r="JT1130" s="432"/>
      <c r="JU1130" s="432"/>
    </row>
    <row r="1131" spans="1:281" s="40" customFormat="1" ht="15" hidden="1" customHeight="1" x14ac:dyDescent="0.25">
      <c r="A1131" s="432"/>
      <c r="B1131" s="31"/>
      <c r="C1131" s="31"/>
      <c r="D1131" s="3"/>
      <c r="E1131" s="31"/>
      <c r="F1131" s="3"/>
      <c r="G1131" s="122"/>
      <c r="I1131" s="31"/>
      <c r="K1131" s="9"/>
      <c r="M1131" s="3"/>
      <c r="N1131" s="41"/>
      <c r="P1131" s="31"/>
      <c r="Q1131" s="27"/>
      <c r="R1131" s="31"/>
      <c r="T1131" s="21"/>
      <c r="U1131" s="21"/>
      <c r="V1131" s="83"/>
      <c r="W1131" s="83"/>
      <c r="X1131" s="21"/>
      <c r="Y1131" s="83"/>
      <c r="Z1131" s="83"/>
      <c r="AA1131" s="21"/>
      <c r="AB1131" s="83"/>
      <c r="AC1131" s="83"/>
      <c r="AD1131" s="21"/>
      <c r="AE1131" s="83"/>
      <c r="AF1131" s="83"/>
      <c r="AG1131" s="21"/>
      <c r="AH1131" s="83"/>
      <c r="AI1131" s="83"/>
      <c r="AJ1131" s="21"/>
      <c r="AK1131" s="83"/>
      <c r="AL1131" s="83"/>
      <c r="AM1131" s="21"/>
      <c r="AN1131" s="83"/>
      <c r="AO1131" s="83"/>
      <c r="AP1131" s="21"/>
      <c r="AQ1131" s="83"/>
      <c r="AR1131" s="83"/>
      <c r="AS1131" s="21"/>
      <c r="AT1131" s="3"/>
      <c r="AU1131" s="3"/>
      <c r="AV1131" s="31"/>
      <c r="AW1131" s="3"/>
      <c r="AX1131" s="129"/>
      <c r="AY1131" s="90"/>
      <c r="AZ1131" s="6"/>
      <c r="BA1131" s="10"/>
      <c r="BB1131" s="10"/>
      <c r="BC1131" s="6"/>
      <c r="BD1131" s="10"/>
      <c r="BE1131" s="10"/>
      <c r="BF1131" s="122"/>
      <c r="BG1131" s="10"/>
      <c r="BH1131" s="32"/>
      <c r="BI1131" s="129"/>
      <c r="BJ1131" s="10"/>
      <c r="BK1131" s="32"/>
      <c r="BL1131" s="129"/>
      <c r="BM1131" s="10"/>
      <c r="BN1131" s="32"/>
      <c r="BO1131" s="122"/>
      <c r="BP1131" s="133"/>
      <c r="BQ1131" s="12"/>
      <c r="BR1131" s="3"/>
      <c r="BS1131" s="3"/>
      <c r="BU1131" s="122"/>
      <c r="BV1131" s="3"/>
      <c r="BW1131" s="31"/>
      <c r="BX1131" s="122"/>
      <c r="BY1131" s="3"/>
      <c r="CA1131" s="122"/>
      <c r="CB1131" s="3"/>
      <c r="CD1131" s="122"/>
      <c r="CF1131" s="32"/>
      <c r="CH1131" s="255"/>
      <c r="CI1131" s="32"/>
      <c r="CK1131" s="434"/>
      <c r="CM1131" s="122"/>
      <c r="CN1131" s="255"/>
      <c r="CO1131" s="255"/>
      <c r="CP1131" s="255"/>
      <c r="CQ1131" s="739"/>
      <c r="CR1131" s="255"/>
      <c r="CS1131" s="434"/>
      <c r="CT1131" s="255"/>
      <c r="CU1131" s="255"/>
      <c r="CV1131" s="255"/>
      <c r="CW1131" s="10"/>
      <c r="CX1131" s="255"/>
      <c r="CY1131" s="255"/>
      <c r="CZ1131" s="255"/>
      <c r="DA1131" s="255"/>
      <c r="DB1131" s="255"/>
      <c r="DC1131" s="255"/>
      <c r="DD1131" s="255"/>
      <c r="DE1131" s="255"/>
      <c r="DF1131" s="255"/>
      <c r="DG1131" s="255"/>
      <c r="DH1131" s="255"/>
      <c r="DI1131" s="255"/>
      <c r="DJ1131" s="255"/>
      <c r="DK1131" s="255"/>
      <c r="DL1131" s="255"/>
      <c r="DM1131" s="255"/>
      <c r="DN1131" s="255"/>
      <c r="DO1131" s="255"/>
      <c r="DP1131" s="255"/>
      <c r="DQ1131" s="255"/>
      <c r="DR1131" s="255"/>
      <c r="DS1131" s="255"/>
      <c r="DT1131" s="255"/>
      <c r="DU1131" s="255"/>
      <c r="DV1131" s="255"/>
      <c r="DW1131" s="255"/>
      <c r="DX1131" s="255"/>
      <c r="DY1131" s="255"/>
      <c r="DZ1131" s="255"/>
      <c r="EA1131" s="255"/>
      <c r="EB1131" s="255"/>
      <c r="EC1131" s="255"/>
      <c r="ED1131" s="255"/>
      <c r="EE1131" s="255"/>
      <c r="EF1131" s="255"/>
      <c r="EG1131" s="255"/>
      <c r="EH1131" s="255"/>
      <c r="EI1131" s="255"/>
      <c r="EJ1131" s="255"/>
      <c r="EK1131" s="255"/>
      <c r="EL1131" s="255"/>
      <c r="EM1131" s="255"/>
      <c r="EN1131" s="255"/>
      <c r="EO1131" s="255"/>
      <c r="EP1131" s="255"/>
      <c r="EQ1131" s="255"/>
      <c r="ER1131" s="255"/>
      <c r="ES1131" s="255"/>
      <c r="ET1131" s="255"/>
      <c r="EU1131" s="255"/>
      <c r="EV1131" s="255"/>
      <c r="EW1131" s="255"/>
      <c r="EX1131" s="255"/>
      <c r="EY1131" s="255"/>
      <c r="EZ1131" s="255"/>
      <c r="FA1131" s="255"/>
      <c r="FB1131" s="255"/>
      <c r="FC1131" s="255"/>
      <c r="FD1131" s="255"/>
      <c r="FE1131" s="255"/>
      <c r="FF1131" s="255"/>
      <c r="FG1131" s="255"/>
      <c r="FH1131" s="241"/>
      <c r="FI1131" s="436"/>
      <c r="FJ1131" s="668"/>
      <c r="FK1131" s="668"/>
      <c r="FL1131" s="668"/>
      <c r="FM1131" s="668"/>
      <c r="FN1131" s="668"/>
      <c r="FO1131" s="668"/>
      <c r="FP1131" s="668"/>
      <c r="FQ1131" s="668"/>
      <c r="FR1131" s="668"/>
      <c r="FS1131" s="433"/>
      <c r="FT1131" s="433"/>
      <c r="FU1131" s="433"/>
      <c r="FV1131" s="433"/>
      <c r="FW1131" s="433"/>
      <c r="FX1131" s="433"/>
      <c r="FY1131" s="433"/>
      <c r="FZ1131" s="433"/>
      <c r="GA1131" s="433"/>
      <c r="GB1131" s="433"/>
      <c r="GC1131" s="433"/>
      <c r="GD1131" s="433"/>
      <c r="GE1131" s="433"/>
      <c r="GF1131" s="433"/>
      <c r="GG1131" s="255"/>
      <c r="GH1131" s="65"/>
      <c r="GI1131" s="65"/>
      <c r="GJ1131" s="65"/>
      <c r="GK1131" s="65"/>
      <c r="GL1131" s="65"/>
      <c r="GM1131" s="65"/>
      <c r="GN1131" s="65"/>
      <c r="GO1131" s="65"/>
      <c r="GP1131" s="65"/>
      <c r="GQ1131" s="65"/>
      <c r="GR1131" s="65"/>
      <c r="GS1131" s="65"/>
      <c r="GT1131" s="65"/>
      <c r="GU1131" s="65"/>
      <c r="GV1131" s="65"/>
      <c r="GW1131" s="65"/>
      <c r="GX1131" s="65"/>
      <c r="GY1131" s="65"/>
      <c r="GZ1131" s="65"/>
      <c r="HA1131" s="65"/>
      <c r="HB1131" s="65"/>
      <c r="HC1131" s="65"/>
      <c r="HD1131" s="65"/>
      <c r="HE1131" s="65"/>
      <c r="HF1131" s="65"/>
      <c r="HG1131" s="65"/>
      <c r="HH1131" s="65"/>
      <c r="HI1131" s="436"/>
      <c r="HJ1131" s="65"/>
      <c r="HK1131" s="436"/>
      <c r="HL1131" s="37"/>
      <c r="HM1131" s="65"/>
      <c r="HN1131" s="436"/>
      <c r="HO1131" s="120"/>
      <c r="HP1131" s="3"/>
      <c r="HQ1131" s="436"/>
      <c r="HR1131" s="8"/>
      <c r="HS1131" s="31"/>
      <c r="HT1131" s="3"/>
      <c r="HU1131" s="3"/>
      <c r="HV1131" s="3"/>
      <c r="HX1131" s="432"/>
      <c r="HY1131" s="27"/>
      <c r="HZ1131" s="27"/>
      <c r="IA1131" s="27"/>
      <c r="IB1131" s="27"/>
      <c r="IC1131" s="27"/>
      <c r="ID1131" s="27"/>
      <c r="IE1131" s="27"/>
      <c r="IF1131" s="27"/>
      <c r="IG1131" s="432"/>
      <c r="IH1131" s="432"/>
      <c r="II1131" s="432"/>
      <c r="IJ1131" s="432"/>
      <c r="IK1131" s="432"/>
      <c r="IL1131" s="432"/>
      <c r="IM1131" s="432"/>
      <c r="IN1131" s="432"/>
      <c r="IO1131" s="432"/>
      <c r="IP1131" s="432"/>
      <c r="IQ1131" s="432"/>
      <c r="IR1131" s="432"/>
      <c r="IS1131" s="432"/>
      <c r="IT1131" s="432"/>
      <c r="IU1131" s="432"/>
      <c r="IV1131" s="432"/>
      <c r="IW1131" s="432"/>
      <c r="IX1131" s="432"/>
      <c r="IY1131" s="432"/>
      <c r="IZ1131" s="432"/>
      <c r="JA1131" s="432"/>
      <c r="JB1131" s="432"/>
      <c r="JC1131" s="432"/>
      <c r="JD1131" s="432"/>
      <c r="JE1131" s="432"/>
      <c r="JF1131" s="432"/>
      <c r="JG1131" s="432"/>
      <c r="JH1131" s="432"/>
      <c r="JI1131" s="432"/>
      <c r="JJ1131" s="432"/>
      <c r="JK1131" s="432"/>
      <c r="JL1131" s="432"/>
      <c r="JM1131" s="432"/>
      <c r="JN1131" s="432"/>
      <c r="JO1131" s="432"/>
      <c r="JP1131" s="432"/>
      <c r="JQ1131" s="432"/>
      <c r="JR1131" s="432"/>
      <c r="JS1131" s="432"/>
      <c r="JT1131" s="432"/>
      <c r="JU1131" s="432"/>
    </row>
    <row r="1132" spans="1:281" s="40" customFormat="1" ht="15" hidden="1" customHeight="1" x14ac:dyDescent="0.25">
      <c r="A1132" s="432"/>
      <c r="B1132" s="31"/>
      <c r="C1132" s="31"/>
      <c r="D1132" s="3"/>
      <c r="E1132" s="31"/>
      <c r="F1132" s="3"/>
      <c r="G1132" s="122"/>
      <c r="I1132" s="31"/>
      <c r="K1132" s="9"/>
      <c r="M1132" s="3"/>
      <c r="N1132" s="41"/>
      <c r="P1132" s="31"/>
      <c r="Q1132" s="27"/>
      <c r="R1132" s="31"/>
      <c r="T1132" s="21"/>
      <c r="U1132" s="21"/>
      <c r="V1132" s="83"/>
      <c r="W1132" s="83"/>
      <c r="X1132" s="21"/>
      <c r="Y1132" s="83"/>
      <c r="Z1132" s="83"/>
      <c r="AA1132" s="21"/>
      <c r="AB1132" s="83"/>
      <c r="AC1132" s="83"/>
      <c r="AD1132" s="21"/>
      <c r="AE1132" s="83"/>
      <c r="AF1132" s="83"/>
      <c r="AG1132" s="21"/>
      <c r="AH1132" s="83"/>
      <c r="AI1132" s="83"/>
      <c r="AJ1132" s="21"/>
      <c r="AK1132" s="83"/>
      <c r="AL1132" s="83"/>
      <c r="AM1132" s="21"/>
      <c r="AN1132" s="83"/>
      <c r="AO1132" s="83"/>
      <c r="AP1132" s="21"/>
      <c r="AQ1132" s="83"/>
      <c r="AR1132" s="83"/>
      <c r="AS1132" s="21"/>
      <c r="AT1132" s="3"/>
      <c r="AU1132" s="3"/>
      <c r="AV1132" s="31"/>
      <c r="AW1132" s="3"/>
      <c r="AX1132" s="129"/>
      <c r="AY1132" s="90"/>
      <c r="AZ1132" s="6"/>
      <c r="BA1132" s="10"/>
      <c r="BB1132" s="10"/>
      <c r="BC1132" s="6"/>
      <c r="BD1132" s="10"/>
      <c r="BE1132" s="10"/>
      <c r="BF1132" s="122"/>
      <c r="BG1132" s="10"/>
      <c r="BH1132" s="32"/>
      <c r="BI1132" s="129"/>
      <c r="BJ1132" s="10"/>
      <c r="BK1132" s="32"/>
      <c r="BL1132" s="129"/>
      <c r="BM1132" s="10"/>
      <c r="BN1132" s="32"/>
      <c r="BO1132" s="122"/>
      <c r="BP1132" s="133"/>
      <c r="BQ1132" s="12"/>
      <c r="BR1132" s="3"/>
      <c r="BS1132" s="3"/>
      <c r="BU1132" s="122"/>
      <c r="BV1132" s="3"/>
      <c r="BW1132" s="31"/>
      <c r="BX1132" s="122"/>
      <c r="BY1132" s="3"/>
      <c r="CA1132" s="122"/>
      <c r="CB1132" s="3"/>
      <c r="CD1132" s="122"/>
      <c r="CF1132" s="32"/>
      <c r="CH1132" s="255"/>
      <c r="CI1132" s="32"/>
      <c r="CK1132" s="434"/>
      <c r="CM1132" s="122"/>
      <c r="CN1132" s="255"/>
      <c r="CO1132" s="255"/>
      <c r="CP1132" s="255"/>
      <c r="CQ1132" s="739"/>
      <c r="CR1132" s="255"/>
      <c r="CS1132" s="434"/>
      <c r="CT1132" s="255"/>
      <c r="CU1132" s="255"/>
      <c r="CV1132" s="255"/>
      <c r="CW1132" s="10"/>
      <c r="CX1132" s="255"/>
      <c r="CY1132" s="255"/>
      <c r="CZ1132" s="255"/>
      <c r="DA1132" s="255"/>
      <c r="DB1132" s="255"/>
      <c r="DC1132" s="255"/>
      <c r="DD1132" s="255"/>
      <c r="DE1132" s="255"/>
      <c r="DF1132" s="255"/>
      <c r="DG1132" s="255"/>
      <c r="DH1132" s="255"/>
      <c r="DI1132" s="255"/>
      <c r="DJ1132" s="255"/>
      <c r="DK1132" s="255"/>
      <c r="DL1132" s="255"/>
      <c r="DM1132" s="255"/>
      <c r="DN1132" s="255"/>
      <c r="DO1132" s="255"/>
      <c r="DP1132" s="255"/>
      <c r="DQ1132" s="255"/>
      <c r="DR1132" s="255"/>
      <c r="DS1132" s="255"/>
      <c r="DT1132" s="255"/>
      <c r="DU1132" s="255"/>
      <c r="DV1132" s="255"/>
      <c r="DW1132" s="255"/>
      <c r="DX1132" s="255"/>
      <c r="DY1132" s="255"/>
      <c r="DZ1132" s="255"/>
      <c r="EA1132" s="255"/>
      <c r="EB1132" s="255"/>
      <c r="EC1132" s="255"/>
      <c r="ED1132" s="255"/>
      <c r="EE1132" s="255"/>
      <c r="EF1132" s="255"/>
      <c r="EG1132" s="255"/>
      <c r="EH1132" s="255"/>
      <c r="EI1132" s="255"/>
      <c r="EJ1132" s="255"/>
      <c r="EK1132" s="255"/>
      <c r="EL1132" s="255"/>
      <c r="EM1132" s="255"/>
      <c r="EN1132" s="255"/>
      <c r="EO1132" s="255"/>
      <c r="EP1132" s="255"/>
      <c r="EQ1132" s="255"/>
      <c r="ER1132" s="255"/>
      <c r="ES1132" s="255"/>
      <c r="ET1132" s="255"/>
      <c r="EU1132" s="255"/>
      <c r="EV1132" s="255"/>
      <c r="EW1132" s="255"/>
      <c r="EX1132" s="255"/>
      <c r="EY1132" s="255"/>
      <c r="EZ1132" s="255"/>
      <c r="FA1132" s="255"/>
      <c r="FB1132" s="255"/>
      <c r="FC1132" s="255"/>
      <c r="FD1132" s="255"/>
      <c r="FE1132" s="255"/>
      <c r="FF1132" s="255"/>
      <c r="FG1132" s="255"/>
      <c r="FH1132" s="241"/>
      <c r="FI1132" s="436"/>
      <c r="FJ1132" s="668"/>
      <c r="FK1132" s="668"/>
      <c r="FL1132" s="668"/>
      <c r="FM1132" s="668"/>
      <c r="FN1132" s="668"/>
      <c r="FO1132" s="668"/>
      <c r="FP1132" s="668"/>
      <c r="FQ1132" s="668"/>
      <c r="FR1132" s="668"/>
      <c r="FS1132" s="433"/>
      <c r="FT1132" s="433"/>
      <c r="FU1132" s="433"/>
      <c r="FV1132" s="433"/>
      <c r="FW1132" s="433"/>
      <c r="FX1132" s="433"/>
      <c r="FY1132" s="433"/>
      <c r="FZ1132" s="433"/>
      <c r="GA1132" s="433"/>
      <c r="GB1132" s="433"/>
      <c r="GC1132" s="433"/>
      <c r="GD1132" s="433"/>
      <c r="GE1132" s="433"/>
      <c r="GF1132" s="433"/>
      <c r="GG1132" s="255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436"/>
      <c r="HJ1132" s="65"/>
      <c r="HK1132" s="436"/>
      <c r="HL1132" s="37"/>
      <c r="HM1132" s="65"/>
      <c r="HN1132" s="436"/>
      <c r="HO1132" s="120"/>
      <c r="HP1132" s="3"/>
      <c r="HQ1132" s="436"/>
      <c r="HR1132" s="8"/>
      <c r="HS1132" s="31"/>
      <c r="HT1132" s="3"/>
      <c r="HU1132" s="3"/>
      <c r="HV1132" s="3"/>
      <c r="HX1132" s="432"/>
      <c r="HY1132" s="27"/>
      <c r="HZ1132" s="27"/>
      <c r="IA1132" s="27"/>
      <c r="IB1132" s="27"/>
      <c r="IC1132" s="27"/>
      <c r="ID1132" s="27"/>
      <c r="IE1132" s="27"/>
      <c r="IF1132" s="27"/>
      <c r="IG1132" s="432"/>
      <c r="IH1132" s="432"/>
      <c r="II1132" s="432"/>
      <c r="IJ1132" s="432"/>
      <c r="IK1132" s="432"/>
      <c r="IL1132" s="432"/>
      <c r="IM1132" s="432"/>
      <c r="IN1132" s="432"/>
      <c r="IO1132" s="432"/>
      <c r="IP1132" s="432"/>
      <c r="IQ1132" s="432"/>
      <c r="IR1132" s="432"/>
      <c r="IS1132" s="432"/>
      <c r="IT1132" s="432"/>
      <c r="IU1132" s="432"/>
      <c r="IV1132" s="432"/>
      <c r="IW1132" s="432"/>
      <c r="IX1132" s="432"/>
      <c r="IY1132" s="432"/>
      <c r="IZ1132" s="432"/>
      <c r="JA1132" s="432"/>
      <c r="JB1132" s="432"/>
      <c r="JC1132" s="432"/>
      <c r="JD1132" s="432"/>
      <c r="JE1132" s="432"/>
      <c r="JF1132" s="432"/>
      <c r="JG1132" s="432"/>
      <c r="JH1132" s="432"/>
      <c r="JI1132" s="432"/>
      <c r="JJ1132" s="432"/>
      <c r="JK1132" s="432"/>
      <c r="JL1132" s="432"/>
      <c r="JM1132" s="432"/>
      <c r="JN1132" s="432"/>
      <c r="JO1132" s="432"/>
      <c r="JP1132" s="432"/>
      <c r="JQ1132" s="432"/>
      <c r="JR1132" s="432"/>
      <c r="JS1132" s="432"/>
      <c r="JT1132" s="432"/>
      <c r="JU1132" s="432"/>
    </row>
    <row r="1133" spans="1:281" s="40" customFormat="1" ht="15" hidden="1" customHeight="1" x14ac:dyDescent="0.25">
      <c r="A1133" s="432"/>
      <c r="B1133" s="31"/>
      <c r="C1133" s="31"/>
      <c r="D1133" s="3"/>
      <c r="E1133" s="31"/>
      <c r="F1133" s="3"/>
      <c r="G1133" s="122"/>
      <c r="I1133" s="31"/>
      <c r="K1133" s="9"/>
      <c r="M1133" s="3"/>
      <c r="N1133" s="41"/>
      <c r="P1133" s="31"/>
      <c r="Q1133" s="27"/>
      <c r="R1133" s="31"/>
      <c r="T1133" s="21"/>
      <c r="U1133" s="21"/>
      <c r="V1133" s="83"/>
      <c r="W1133" s="83"/>
      <c r="X1133" s="21"/>
      <c r="Y1133" s="83"/>
      <c r="Z1133" s="83"/>
      <c r="AA1133" s="21"/>
      <c r="AB1133" s="83"/>
      <c r="AC1133" s="83"/>
      <c r="AD1133" s="21"/>
      <c r="AE1133" s="83"/>
      <c r="AF1133" s="83"/>
      <c r="AG1133" s="21"/>
      <c r="AH1133" s="83"/>
      <c r="AI1133" s="83"/>
      <c r="AJ1133" s="21"/>
      <c r="AK1133" s="83"/>
      <c r="AL1133" s="83"/>
      <c r="AM1133" s="21"/>
      <c r="AN1133" s="83"/>
      <c r="AO1133" s="83"/>
      <c r="AP1133" s="21"/>
      <c r="AQ1133" s="83"/>
      <c r="AR1133" s="83"/>
      <c r="AS1133" s="21"/>
      <c r="AT1133" s="3"/>
      <c r="AU1133" s="3"/>
      <c r="AV1133" s="31"/>
      <c r="AW1133" s="3"/>
      <c r="AX1133" s="129"/>
      <c r="AY1133" s="90"/>
      <c r="AZ1133" s="6"/>
      <c r="BA1133" s="10"/>
      <c r="BB1133" s="10"/>
      <c r="BC1133" s="6"/>
      <c r="BD1133" s="10"/>
      <c r="BE1133" s="10"/>
      <c r="BF1133" s="122"/>
      <c r="BG1133" s="10"/>
      <c r="BH1133" s="32"/>
      <c r="BI1133" s="129"/>
      <c r="BJ1133" s="10"/>
      <c r="BK1133" s="32"/>
      <c r="BL1133" s="129"/>
      <c r="BM1133" s="10"/>
      <c r="BN1133" s="32"/>
      <c r="BO1133" s="122"/>
      <c r="BP1133" s="133"/>
      <c r="BQ1133" s="12"/>
      <c r="BR1133" s="3"/>
      <c r="BS1133" s="3"/>
      <c r="BU1133" s="122"/>
      <c r="BV1133" s="3"/>
      <c r="BW1133" s="31"/>
      <c r="BX1133" s="122"/>
      <c r="BY1133" s="3"/>
      <c r="CA1133" s="122"/>
      <c r="CB1133" s="3"/>
      <c r="CD1133" s="122"/>
      <c r="CF1133" s="32"/>
      <c r="CH1133" s="255"/>
      <c r="CI1133" s="32"/>
      <c r="CK1133" s="434"/>
      <c r="CM1133" s="122"/>
      <c r="CN1133" s="255"/>
      <c r="CO1133" s="255"/>
      <c r="CP1133" s="255"/>
      <c r="CQ1133" s="739"/>
      <c r="CR1133" s="255"/>
      <c r="CS1133" s="434"/>
      <c r="CT1133" s="255"/>
      <c r="CU1133" s="255"/>
      <c r="CV1133" s="255"/>
      <c r="CW1133" s="10"/>
      <c r="CX1133" s="255"/>
      <c r="CY1133" s="255"/>
      <c r="CZ1133" s="255"/>
      <c r="DA1133" s="255"/>
      <c r="DB1133" s="255"/>
      <c r="DC1133" s="255"/>
      <c r="DD1133" s="255"/>
      <c r="DE1133" s="255"/>
      <c r="DF1133" s="255"/>
      <c r="DG1133" s="255"/>
      <c r="DH1133" s="255"/>
      <c r="DI1133" s="255"/>
      <c r="DJ1133" s="255"/>
      <c r="DK1133" s="255"/>
      <c r="DL1133" s="255"/>
      <c r="DM1133" s="255"/>
      <c r="DN1133" s="255"/>
      <c r="DO1133" s="255"/>
      <c r="DP1133" s="255"/>
      <c r="DQ1133" s="255"/>
      <c r="DR1133" s="255"/>
      <c r="DS1133" s="255"/>
      <c r="DT1133" s="255"/>
      <c r="DU1133" s="255"/>
      <c r="DV1133" s="255"/>
      <c r="DW1133" s="255"/>
      <c r="DX1133" s="255"/>
      <c r="DY1133" s="255"/>
      <c r="DZ1133" s="255"/>
      <c r="EA1133" s="255"/>
      <c r="EB1133" s="255"/>
      <c r="EC1133" s="255"/>
      <c r="ED1133" s="255"/>
      <c r="EE1133" s="255"/>
      <c r="EF1133" s="255"/>
      <c r="EG1133" s="255"/>
      <c r="EH1133" s="255"/>
      <c r="EI1133" s="255"/>
      <c r="EJ1133" s="255"/>
      <c r="EK1133" s="255"/>
      <c r="EL1133" s="255"/>
      <c r="EM1133" s="255"/>
      <c r="EN1133" s="255"/>
      <c r="EO1133" s="255"/>
      <c r="EP1133" s="255"/>
      <c r="EQ1133" s="255"/>
      <c r="ER1133" s="255"/>
      <c r="ES1133" s="255"/>
      <c r="ET1133" s="255"/>
      <c r="EU1133" s="255"/>
      <c r="EV1133" s="255"/>
      <c r="EW1133" s="255"/>
      <c r="EX1133" s="255"/>
      <c r="EY1133" s="255"/>
      <c r="EZ1133" s="255"/>
      <c r="FA1133" s="255"/>
      <c r="FB1133" s="255"/>
      <c r="FC1133" s="255"/>
      <c r="FD1133" s="255"/>
      <c r="FE1133" s="255"/>
      <c r="FF1133" s="255"/>
      <c r="FG1133" s="255"/>
      <c r="FH1133" s="241"/>
      <c r="FI1133" s="436"/>
      <c r="FJ1133" s="668"/>
      <c r="FK1133" s="668"/>
      <c r="FL1133" s="668"/>
      <c r="FM1133" s="668"/>
      <c r="FN1133" s="668"/>
      <c r="FO1133" s="668"/>
      <c r="FP1133" s="668"/>
      <c r="FQ1133" s="668"/>
      <c r="FR1133" s="668"/>
      <c r="FS1133" s="433"/>
      <c r="FT1133" s="433"/>
      <c r="FU1133" s="433"/>
      <c r="FV1133" s="433"/>
      <c r="FW1133" s="433"/>
      <c r="FX1133" s="433"/>
      <c r="FY1133" s="433"/>
      <c r="FZ1133" s="433"/>
      <c r="GA1133" s="433"/>
      <c r="GB1133" s="433"/>
      <c r="GC1133" s="433"/>
      <c r="GD1133" s="433"/>
      <c r="GE1133" s="433"/>
      <c r="GF1133" s="433"/>
      <c r="GG1133" s="25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436"/>
      <c r="HJ1133" s="65"/>
      <c r="HK1133" s="436"/>
      <c r="HL1133" s="37"/>
      <c r="HM1133" s="65"/>
      <c r="HN1133" s="436"/>
      <c r="HO1133" s="120"/>
      <c r="HP1133" s="3"/>
      <c r="HQ1133" s="436"/>
      <c r="HR1133" s="8"/>
      <c r="HS1133" s="31"/>
      <c r="HT1133" s="3"/>
      <c r="HU1133" s="3"/>
      <c r="HV1133" s="3"/>
      <c r="HX1133" s="432"/>
      <c r="HY1133" s="27"/>
      <c r="HZ1133" s="27"/>
      <c r="IA1133" s="27"/>
      <c r="IB1133" s="27"/>
      <c r="IC1133" s="27"/>
      <c r="ID1133" s="27"/>
      <c r="IE1133" s="27"/>
      <c r="IF1133" s="27"/>
      <c r="IG1133" s="432"/>
      <c r="IH1133" s="432"/>
      <c r="II1133" s="432"/>
      <c r="IJ1133" s="432"/>
      <c r="IK1133" s="432"/>
      <c r="IL1133" s="432"/>
      <c r="IM1133" s="432"/>
      <c r="IN1133" s="432"/>
      <c r="IO1133" s="432"/>
      <c r="IP1133" s="432"/>
      <c r="IQ1133" s="432"/>
      <c r="IR1133" s="432"/>
      <c r="IS1133" s="432"/>
      <c r="IT1133" s="432"/>
      <c r="IU1133" s="432"/>
      <c r="IV1133" s="432"/>
      <c r="IW1133" s="432"/>
      <c r="IX1133" s="432"/>
      <c r="IY1133" s="432"/>
      <c r="IZ1133" s="432"/>
      <c r="JA1133" s="432"/>
      <c r="JB1133" s="432"/>
      <c r="JC1133" s="432"/>
      <c r="JD1133" s="432"/>
      <c r="JE1133" s="432"/>
      <c r="JF1133" s="432"/>
      <c r="JG1133" s="432"/>
      <c r="JH1133" s="432"/>
      <c r="JI1133" s="432"/>
      <c r="JJ1133" s="432"/>
      <c r="JK1133" s="432"/>
      <c r="JL1133" s="432"/>
      <c r="JM1133" s="432"/>
      <c r="JN1133" s="432"/>
      <c r="JO1133" s="432"/>
      <c r="JP1133" s="432"/>
      <c r="JQ1133" s="432"/>
      <c r="JR1133" s="432"/>
      <c r="JS1133" s="432"/>
      <c r="JT1133" s="432"/>
      <c r="JU1133" s="432"/>
    </row>
    <row r="1134" spans="1:281" s="40" customFormat="1" ht="15" hidden="1" customHeight="1" x14ac:dyDescent="0.25">
      <c r="A1134" s="432"/>
      <c r="B1134" s="31"/>
      <c r="C1134" s="31"/>
      <c r="D1134" s="3"/>
      <c r="E1134" s="31"/>
      <c r="F1134" s="3"/>
      <c r="G1134" s="122"/>
      <c r="I1134" s="31"/>
      <c r="K1134" s="9"/>
      <c r="M1134" s="3"/>
      <c r="N1134" s="41"/>
      <c r="P1134" s="31"/>
      <c r="Q1134" s="27"/>
      <c r="R1134" s="31"/>
      <c r="T1134" s="21"/>
      <c r="U1134" s="21"/>
      <c r="V1134" s="83"/>
      <c r="W1134" s="83"/>
      <c r="X1134" s="21"/>
      <c r="Y1134" s="83"/>
      <c r="Z1134" s="83"/>
      <c r="AA1134" s="21"/>
      <c r="AB1134" s="83"/>
      <c r="AC1134" s="83"/>
      <c r="AD1134" s="21"/>
      <c r="AE1134" s="83"/>
      <c r="AF1134" s="83"/>
      <c r="AG1134" s="21"/>
      <c r="AH1134" s="83"/>
      <c r="AI1134" s="83"/>
      <c r="AJ1134" s="21"/>
      <c r="AK1134" s="83"/>
      <c r="AL1134" s="83"/>
      <c r="AM1134" s="21"/>
      <c r="AN1134" s="83"/>
      <c r="AO1134" s="83"/>
      <c r="AP1134" s="21"/>
      <c r="AQ1134" s="83"/>
      <c r="AR1134" s="83"/>
      <c r="AS1134" s="21"/>
      <c r="AT1134" s="3"/>
      <c r="AU1134" s="3"/>
      <c r="AV1134" s="31"/>
      <c r="AW1134" s="3"/>
      <c r="AX1134" s="129"/>
      <c r="AY1134" s="90"/>
      <c r="AZ1134" s="6"/>
      <c r="BA1134" s="10"/>
      <c r="BB1134" s="10"/>
      <c r="BC1134" s="6"/>
      <c r="BD1134" s="10"/>
      <c r="BE1134" s="10"/>
      <c r="BF1134" s="122"/>
      <c r="BG1134" s="10"/>
      <c r="BH1134" s="32"/>
      <c r="BI1134" s="129"/>
      <c r="BJ1134" s="10"/>
      <c r="BK1134" s="32"/>
      <c r="BL1134" s="129"/>
      <c r="BM1134" s="10"/>
      <c r="BN1134" s="32"/>
      <c r="BO1134" s="122"/>
      <c r="BP1134" s="133"/>
      <c r="BQ1134" s="12"/>
      <c r="BR1134" s="3"/>
      <c r="BS1134" s="3"/>
      <c r="BU1134" s="122"/>
      <c r="BV1134" s="3"/>
      <c r="BW1134" s="31"/>
      <c r="BX1134" s="122"/>
      <c r="BY1134" s="3"/>
      <c r="CA1134" s="122"/>
      <c r="CB1134" s="3"/>
      <c r="CD1134" s="122"/>
      <c r="CF1134" s="32"/>
      <c r="CH1134" s="255"/>
      <c r="CI1134" s="32"/>
      <c r="CK1134" s="434"/>
      <c r="CM1134" s="122"/>
      <c r="CN1134" s="255"/>
      <c r="CO1134" s="255"/>
      <c r="CP1134" s="255"/>
      <c r="CQ1134" s="739"/>
      <c r="CR1134" s="255"/>
      <c r="CS1134" s="434"/>
      <c r="CT1134" s="255"/>
      <c r="CU1134" s="255"/>
      <c r="CV1134" s="255"/>
      <c r="CW1134" s="10"/>
      <c r="CX1134" s="255"/>
      <c r="CY1134" s="255"/>
      <c r="CZ1134" s="255"/>
      <c r="DA1134" s="255"/>
      <c r="DB1134" s="255"/>
      <c r="DC1134" s="255"/>
      <c r="DD1134" s="255"/>
      <c r="DE1134" s="255"/>
      <c r="DF1134" s="255"/>
      <c r="DG1134" s="255"/>
      <c r="DH1134" s="255"/>
      <c r="DI1134" s="255"/>
      <c r="DJ1134" s="255"/>
      <c r="DK1134" s="255"/>
      <c r="DL1134" s="255"/>
      <c r="DM1134" s="255"/>
      <c r="DN1134" s="255"/>
      <c r="DO1134" s="255"/>
      <c r="DP1134" s="255"/>
      <c r="DQ1134" s="255"/>
      <c r="DR1134" s="255"/>
      <c r="DS1134" s="255"/>
      <c r="DT1134" s="255"/>
      <c r="DU1134" s="255"/>
      <c r="DV1134" s="255"/>
      <c r="DW1134" s="255"/>
      <c r="DX1134" s="255"/>
      <c r="DY1134" s="255"/>
      <c r="DZ1134" s="255"/>
      <c r="EA1134" s="255"/>
      <c r="EB1134" s="255"/>
      <c r="EC1134" s="255"/>
      <c r="ED1134" s="255"/>
      <c r="EE1134" s="255"/>
      <c r="EF1134" s="255"/>
      <c r="EG1134" s="255"/>
      <c r="EH1134" s="255"/>
      <c r="EI1134" s="255"/>
      <c r="EJ1134" s="255"/>
      <c r="EK1134" s="255"/>
      <c r="EL1134" s="255"/>
      <c r="EM1134" s="255"/>
      <c r="EN1134" s="255"/>
      <c r="EO1134" s="255"/>
      <c r="EP1134" s="255"/>
      <c r="EQ1134" s="255"/>
      <c r="ER1134" s="255"/>
      <c r="ES1134" s="255"/>
      <c r="ET1134" s="255"/>
      <c r="EU1134" s="255"/>
      <c r="EV1134" s="255"/>
      <c r="EW1134" s="255"/>
      <c r="EX1134" s="255"/>
      <c r="EY1134" s="255"/>
      <c r="EZ1134" s="255"/>
      <c r="FA1134" s="255"/>
      <c r="FB1134" s="255"/>
      <c r="FC1134" s="255"/>
      <c r="FD1134" s="255"/>
      <c r="FE1134" s="255"/>
      <c r="FF1134" s="255"/>
      <c r="FG1134" s="255"/>
      <c r="FH1134" s="241"/>
      <c r="FI1134" s="436"/>
      <c r="FJ1134" s="668"/>
      <c r="FK1134" s="668"/>
      <c r="FL1134" s="668"/>
      <c r="FM1134" s="668"/>
      <c r="FN1134" s="668"/>
      <c r="FO1134" s="668"/>
      <c r="FP1134" s="668"/>
      <c r="FQ1134" s="668"/>
      <c r="FR1134" s="668"/>
      <c r="FS1134" s="433"/>
      <c r="FT1134" s="433"/>
      <c r="FU1134" s="433"/>
      <c r="FV1134" s="433"/>
      <c r="FW1134" s="433"/>
      <c r="FX1134" s="433"/>
      <c r="FY1134" s="433"/>
      <c r="FZ1134" s="433"/>
      <c r="GA1134" s="433"/>
      <c r="GB1134" s="433"/>
      <c r="GC1134" s="433"/>
      <c r="GD1134" s="433"/>
      <c r="GE1134" s="433"/>
      <c r="GF1134" s="433"/>
      <c r="GG1134" s="255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436"/>
      <c r="HJ1134" s="65"/>
      <c r="HK1134" s="436"/>
      <c r="HL1134" s="37"/>
      <c r="HM1134" s="65"/>
      <c r="HN1134" s="436"/>
      <c r="HO1134" s="120"/>
      <c r="HP1134" s="3"/>
      <c r="HQ1134" s="436"/>
      <c r="HR1134" s="8"/>
      <c r="HS1134" s="31"/>
      <c r="HT1134" s="3"/>
      <c r="HU1134" s="3"/>
      <c r="HV1134" s="3"/>
      <c r="HX1134" s="432"/>
      <c r="HY1134" s="27"/>
      <c r="HZ1134" s="27"/>
      <c r="IA1134" s="27"/>
      <c r="IB1134" s="27"/>
      <c r="IC1134" s="27"/>
      <c r="ID1134" s="27"/>
      <c r="IE1134" s="27"/>
      <c r="IF1134" s="27"/>
      <c r="IG1134" s="432"/>
      <c r="IH1134" s="432"/>
      <c r="II1134" s="432"/>
      <c r="IJ1134" s="432"/>
      <c r="IK1134" s="432"/>
      <c r="IL1134" s="432"/>
      <c r="IM1134" s="432"/>
      <c r="IN1134" s="432"/>
      <c r="IO1134" s="432"/>
      <c r="IP1134" s="432"/>
      <c r="IQ1134" s="432"/>
      <c r="IR1134" s="432"/>
      <c r="IS1134" s="432"/>
      <c r="IT1134" s="432"/>
      <c r="IU1134" s="432"/>
      <c r="IV1134" s="432"/>
      <c r="IW1134" s="432"/>
      <c r="IX1134" s="432"/>
      <c r="IY1134" s="432"/>
      <c r="IZ1134" s="432"/>
      <c r="JA1134" s="432"/>
      <c r="JB1134" s="432"/>
      <c r="JC1134" s="432"/>
      <c r="JD1134" s="432"/>
      <c r="JE1134" s="432"/>
      <c r="JF1134" s="432"/>
      <c r="JG1134" s="432"/>
      <c r="JH1134" s="432"/>
      <c r="JI1134" s="432"/>
      <c r="JJ1134" s="432"/>
      <c r="JK1134" s="432"/>
      <c r="JL1134" s="432"/>
      <c r="JM1134" s="432"/>
      <c r="JN1134" s="432"/>
      <c r="JO1134" s="432"/>
      <c r="JP1134" s="432"/>
      <c r="JQ1134" s="432"/>
      <c r="JR1134" s="432"/>
      <c r="JS1134" s="432"/>
      <c r="JT1134" s="432"/>
      <c r="JU1134" s="432"/>
    </row>
    <row r="1135" spans="1:281" s="40" customFormat="1" ht="15" hidden="1" customHeight="1" x14ac:dyDescent="0.25">
      <c r="A1135" s="432"/>
      <c r="B1135" s="31"/>
      <c r="C1135" s="31"/>
      <c r="D1135" s="3"/>
      <c r="E1135" s="31"/>
      <c r="F1135" s="3"/>
      <c r="G1135" s="122"/>
      <c r="I1135" s="31"/>
      <c r="K1135" s="9"/>
      <c r="M1135" s="3"/>
      <c r="N1135" s="41"/>
      <c r="P1135" s="31"/>
      <c r="Q1135" s="27"/>
      <c r="R1135" s="31"/>
      <c r="T1135" s="21"/>
      <c r="U1135" s="21"/>
      <c r="V1135" s="83"/>
      <c r="W1135" s="83"/>
      <c r="X1135" s="21"/>
      <c r="Y1135" s="83"/>
      <c r="Z1135" s="83"/>
      <c r="AA1135" s="21"/>
      <c r="AB1135" s="83"/>
      <c r="AC1135" s="83"/>
      <c r="AD1135" s="21"/>
      <c r="AE1135" s="83"/>
      <c r="AF1135" s="83"/>
      <c r="AG1135" s="21"/>
      <c r="AH1135" s="83"/>
      <c r="AI1135" s="83"/>
      <c r="AJ1135" s="21"/>
      <c r="AK1135" s="83"/>
      <c r="AL1135" s="83"/>
      <c r="AM1135" s="21"/>
      <c r="AN1135" s="83"/>
      <c r="AO1135" s="83"/>
      <c r="AP1135" s="21"/>
      <c r="AQ1135" s="83"/>
      <c r="AR1135" s="83"/>
      <c r="AS1135" s="21"/>
      <c r="AT1135" s="3"/>
      <c r="AU1135" s="3"/>
      <c r="AV1135" s="31"/>
      <c r="AW1135" s="3"/>
      <c r="AX1135" s="129"/>
      <c r="AY1135" s="90"/>
      <c r="AZ1135" s="6"/>
      <c r="BA1135" s="10"/>
      <c r="BB1135" s="10"/>
      <c r="BC1135" s="6"/>
      <c r="BD1135" s="10"/>
      <c r="BE1135" s="10"/>
      <c r="BF1135" s="122"/>
      <c r="BG1135" s="10"/>
      <c r="BH1135" s="32"/>
      <c r="BI1135" s="129"/>
      <c r="BJ1135" s="10"/>
      <c r="BK1135" s="32"/>
      <c r="BL1135" s="129"/>
      <c r="BM1135" s="10"/>
      <c r="BN1135" s="32"/>
      <c r="BO1135" s="122"/>
      <c r="BP1135" s="133"/>
      <c r="BQ1135" s="12"/>
      <c r="BR1135" s="3"/>
      <c r="BS1135" s="3"/>
      <c r="BU1135" s="122"/>
      <c r="BV1135" s="3"/>
      <c r="BW1135" s="31"/>
      <c r="BX1135" s="122"/>
      <c r="BY1135" s="3"/>
      <c r="CA1135" s="122"/>
      <c r="CB1135" s="3"/>
      <c r="CD1135" s="122"/>
      <c r="CF1135" s="32"/>
      <c r="CH1135" s="255"/>
      <c r="CI1135" s="32"/>
      <c r="CK1135" s="434"/>
      <c r="CM1135" s="122"/>
      <c r="CN1135" s="255"/>
      <c r="CO1135" s="255"/>
      <c r="CP1135" s="255"/>
      <c r="CQ1135" s="739"/>
      <c r="CR1135" s="255"/>
      <c r="CS1135" s="434"/>
      <c r="CT1135" s="255"/>
      <c r="CU1135" s="255"/>
      <c r="CV1135" s="255"/>
      <c r="CW1135" s="10"/>
      <c r="CX1135" s="255"/>
      <c r="CY1135" s="255"/>
      <c r="CZ1135" s="255"/>
      <c r="DA1135" s="255"/>
      <c r="DB1135" s="255"/>
      <c r="DC1135" s="255"/>
      <c r="DD1135" s="255"/>
      <c r="DE1135" s="255"/>
      <c r="DF1135" s="255"/>
      <c r="DG1135" s="255"/>
      <c r="DH1135" s="255"/>
      <c r="DI1135" s="255"/>
      <c r="DJ1135" s="255"/>
      <c r="DK1135" s="255"/>
      <c r="DL1135" s="255"/>
      <c r="DM1135" s="255"/>
      <c r="DN1135" s="255"/>
      <c r="DO1135" s="255"/>
      <c r="DP1135" s="255"/>
      <c r="DQ1135" s="255"/>
      <c r="DR1135" s="255"/>
      <c r="DS1135" s="255"/>
      <c r="DT1135" s="255"/>
      <c r="DU1135" s="255"/>
      <c r="DV1135" s="255"/>
      <c r="DW1135" s="255"/>
      <c r="DX1135" s="255"/>
      <c r="DY1135" s="255"/>
      <c r="DZ1135" s="255"/>
      <c r="EA1135" s="255"/>
      <c r="EB1135" s="255"/>
      <c r="EC1135" s="255"/>
      <c r="ED1135" s="255"/>
      <c r="EE1135" s="255"/>
      <c r="EF1135" s="255"/>
      <c r="EG1135" s="255"/>
      <c r="EH1135" s="255"/>
      <c r="EI1135" s="255"/>
      <c r="EJ1135" s="255"/>
      <c r="EK1135" s="255"/>
      <c r="EL1135" s="255"/>
      <c r="EM1135" s="255"/>
      <c r="EN1135" s="255"/>
      <c r="EO1135" s="255"/>
      <c r="EP1135" s="255"/>
      <c r="EQ1135" s="255"/>
      <c r="ER1135" s="255"/>
      <c r="ES1135" s="255"/>
      <c r="ET1135" s="255"/>
      <c r="EU1135" s="255"/>
      <c r="EV1135" s="255"/>
      <c r="EW1135" s="255"/>
      <c r="EX1135" s="255"/>
      <c r="EY1135" s="255"/>
      <c r="EZ1135" s="255"/>
      <c r="FA1135" s="255"/>
      <c r="FB1135" s="255"/>
      <c r="FC1135" s="255"/>
      <c r="FD1135" s="255"/>
      <c r="FE1135" s="255"/>
      <c r="FF1135" s="255"/>
      <c r="FG1135" s="255"/>
      <c r="FH1135" s="241"/>
      <c r="FI1135" s="436"/>
      <c r="FJ1135" s="668"/>
      <c r="FK1135" s="668"/>
      <c r="FL1135" s="668"/>
      <c r="FM1135" s="668"/>
      <c r="FN1135" s="668"/>
      <c r="FO1135" s="668"/>
      <c r="FP1135" s="668"/>
      <c r="FQ1135" s="668"/>
      <c r="FR1135" s="668"/>
      <c r="FS1135" s="433"/>
      <c r="FT1135" s="433"/>
      <c r="FU1135" s="433"/>
      <c r="FV1135" s="433"/>
      <c r="FW1135" s="433"/>
      <c r="FX1135" s="433"/>
      <c r="FY1135" s="433"/>
      <c r="FZ1135" s="433"/>
      <c r="GA1135" s="433"/>
      <c r="GB1135" s="433"/>
      <c r="GC1135" s="433"/>
      <c r="GD1135" s="433"/>
      <c r="GE1135" s="433"/>
      <c r="GF1135" s="433"/>
      <c r="GG1135" s="255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436"/>
      <c r="HJ1135" s="65"/>
      <c r="HK1135" s="436"/>
      <c r="HL1135" s="37"/>
      <c r="HM1135" s="65"/>
      <c r="HN1135" s="436"/>
      <c r="HO1135" s="120"/>
      <c r="HP1135" s="3"/>
      <c r="HQ1135" s="436"/>
      <c r="HR1135" s="8"/>
      <c r="HS1135" s="31"/>
      <c r="HT1135" s="3"/>
      <c r="HU1135" s="3"/>
      <c r="HV1135" s="3"/>
      <c r="HX1135" s="432"/>
      <c r="HY1135" s="27"/>
      <c r="HZ1135" s="27"/>
      <c r="IA1135" s="27"/>
      <c r="IB1135" s="27"/>
      <c r="IC1135" s="27"/>
      <c r="ID1135" s="27"/>
      <c r="IE1135" s="27"/>
      <c r="IF1135" s="27"/>
      <c r="IG1135" s="432"/>
      <c r="IH1135" s="432"/>
      <c r="II1135" s="432"/>
      <c r="IJ1135" s="432"/>
      <c r="IK1135" s="432"/>
      <c r="IL1135" s="432"/>
      <c r="IM1135" s="432"/>
      <c r="IN1135" s="432"/>
      <c r="IO1135" s="432"/>
      <c r="IP1135" s="432"/>
      <c r="IQ1135" s="432"/>
      <c r="IR1135" s="432"/>
      <c r="IS1135" s="432"/>
      <c r="IT1135" s="432"/>
      <c r="IU1135" s="432"/>
      <c r="IV1135" s="432"/>
      <c r="IW1135" s="432"/>
      <c r="IX1135" s="432"/>
      <c r="IY1135" s="432"/>
      <c r="IZ1135" s="432"/>
      <c r="JA1135" s="432"/>
      <c r="JB1135" s="432"/>
      <c r="JC1135" s="432"/>
      <c r="JD1135" s="432"/>
      <c r="JE1135" s="432"/>
      <c r="JF1135" s="432"/>
      <c r="JG1135" s="432"/>
      <c r="JH1135" s="432"/>
      <c r="JI1135" s="432"/>
      <c r="JJ1135" s="432"/>
      <c r="JK1135" s="432"/>
      <c r="JL1135" s="432"/>
      <c r="JM1135" s="432"/>
      <c r="JN1135" s="432"/>
      <c r="JO1135" s="432"/>
      <c r="JP1135" s="432"/>
      <c r="JQ1135" s="432"/>
      <c r="JR1135" s="432"/>
      <c r="JS1135" s="432"/>
      <c r="JT1135" s="432"/>
      <c r="JU1135" s="432"/>
    </row>
    <row r="1136" spans="1:281" s="40" customFormat="1" ht="15" hidden="1" customHeight="1" x14ac:dyDescent="0.25">
      <c r="A1136" s="432"/>
      <c r="B1136" s="31"/>
      <c r="C1136" s="31"/>
      <c r="D1136" s="3"/>
      <c r="E1136" s="31"/>
      <c r="F1136" s="3"/>
      <c r="G1136" s="122"/>
      <c r="I1136" s="31"/>
      <c r="K1136" s="9"/>
      <c r="M1136" s="3"/>
      <c r="N1136" s="41"/>
      <c r="P1136" s="31"/>
      <c r="Q1136" s="27"/>
      <c r="R1136" s="31"/>
      <c r="T1136" s="21"/>
      <c r="U1136" s="21"/>
      <c r="V1136" s="83"/>
      <c r="W1136" s="83"/>
      <c r="X1136" s="21"/>
      <c r="Y1136" s="83"/>
      <c r="Z1136" s="83"/>
      <c r="AA1136" s="21"/>
      <c r="AB1136" s="83"/>
      <c r="AC1136" s="83"/>
      <c r="AD1136" s="21"/>
      <c r="AE1136" s="83"/>
      <c r="AF1136" s="83"/>
      <c r="AG1136" s="21"/>
      <c r="AH1136" s="83"/>
      <c r="AI1136" s="83"/>
      <c r="AJ1136" s="21"/>
      <c r="AK1136" s="83"/>
      <c r="AL1136" s="83"/>
      <c r="AM1136" s="21"/>
      <c r="AN1136" s="83"/>
      <c r="AO1136" s="83"/>
      <c r="AP1136" s="21"/>
      <c r="AQ1136" s="83"/>
      <c r="AR1136" s="83"/>
      <c r="AS1136" s="21"/>
      <c r="AT1136" s="3"/>
      <c r="AU1136" s="3"/>
      <c r="AV1136" s="31"/>
      <c r="AW1136" s="3"/>
      <c r="AX1136" s="129"/>
      <c r="AY1136" s="90"/>
      <c r="AZ1136" s="6"/>
      <c r="BA1136" s="10"/>
      <c r="BB1136" s="10"/>
      <c r="BC1136" s="6"/>
      <c r="BD1136" s="10"/>
      <c r="BE1136" s="10"/>
      <c r="BF1136" s="122"/>
      <c r="BG1136" s="10"/>
      <c r="BH1136" s="32"/>
      <c r="BI1136" s="129"/>
      <c r="BJ1136" s="10"/>
      <c r="BK1136" s="32"/>
      <c r="BL1136" s="129"/>
      <c r="BM1136" s="10"/>
      <c r="BN1136" s="32"/>
      <c r="BO1136" s="122"/>
      <c r="BP1136" s="133"/>
      <c r="BQ1136" s="12"/>
      <c r="BR1136" s="3"/>
      <c r="BS1136" s="3"/>
      <c r="BU1136" s="122"/>
      <c r="BV1136" s="3"/>
      <c r="BW1136" s="31"/>
      <c r="BX1136" s="122"/>
      <c r="BY1136" s="3"/>
      <c r="CA1136" s="122"/>
      <c r="CB1136" s="3"/>
      <c r="CD1136" s="122"/>
      <c r="CF1136" s="32"/>
      <c r="CH1136" s="255"/>
      <c r="CI1136" s="32"/>
      <c r="CK1136" s="434"/>
      <c r="CM1136" s="122"/>
      <c r="CN1136" s="255"/>
      <c r="CO1136" s="255"/>
      <c r="CP1136" s="255"/>
      <c r="CQ1136" s="739"/>
      <c r="CR1136" s="255"/>
      <c r="CS1136" s="434"/>
      <c r="CT1136" s="255"/>
      <c r="CU1136" s="255"/>
      <c r="CV1136" s="255"/>
      <c r="CW1136" s="10"/>
      <c r="CX1136" s="255"/>
      <c r="CY1136" s="255"/>
      <c r="CZ1136" s="255"/>
      <c r="DA1136" s="255"/>
      <c r="DB1136" s="255"/>
      <c r="DC1136" s="255"/>
      <c r="DD1136" s="255"/>
      <c r="DE1136" s="255"/>
      <c r="DF1136" s="255"/>
      <c r="DG1136" s="255"/>
      <c r="DH1136" s="255"/>
      <c r="DI1136" s="255"/>
      <c r="DJ1136" s="255"/>
      <c r="DK1136" s="255"/>
      <c r="DL1136" s="255"/>
      <c r="DM1136" s="255"/>
      <c r="DN1136" s="255"/>
      <c r="DO1136" s="255"/>
      <c r="DP1136" s="255"/>
      <c r="DQ1136" s="255"/>
      <c r="DR1136" s="255"/>
      <c r="DS1136" s="255"/>
      <c r="DT1136" s="255"/>
      <c r="DU1136" s="255"/>
      <c r="DV1136" s="255"/>
      <c r="DW1136" s="255"/>
      <c r="DX1136" s="255"/>
      <c r="DY1136" s="255"/>
      <c r="DZ1136" s="255"/>
      <c r="EA1136" s="255"/>
      <c r="EB1136" s="255"/>
      <c r="EC1136" s="255"/>
      <c r="ED1136" s="255"/>
      <c r="EE1136" s="255"/>
      <c r="EF1136" s="255"/>
      <c r="EG1136" s="255"/>
      <c r="EH1136" s="255"/>
      <c r="EI1136" s="255"/>
      <c r="EJ1136" s="255"/>
      <c r="EK1136" s="255"/>
      <c r="EL1136" s="255"/>
      <c r="EM1136" s="255"/>
      <c r="EN1136" s="255"/>
      <c r="EO1136" s="255"/>
      <c r="EP1136" s="255"/>
      <c r="EQ1136" s="255"/>
      <c r="ER1136" s="255"/>
      <c r="ES1136" s="255"/>
      <c r="ET1136" s="255"/>
      <c r="EU1136" s="255"/>
      <c r="EV1136" s="255"/>
      <c r="EW1136" s="255"/>
      <c r="EX1136" s="255"/>
      <c r="EY1136" s="255"/>
      <c r="EZ1136" s="255"/>
      <c r="FA1136" s="255"/>
      <c r="FB1136" s="255"/>
      <c r="FC1136" s="255"/>
      <c r="FD1136" s="255"/>
      <c r="FE1136" s="255"/>
      <c r="FF1136" s="255"/>
      <c r="FG1136" s="255"/>
      <c r="FH1136" s="241"/>
      <c r="FI1136" s="436"/>
      <c r="FJ1136" s="668"/>
      <c r="FK1136" s="668"/>
      <c r="FL1136" s="668"/>
      <c r="FM1136" s="668"/>
      <c r="FN1136" s="668"/>
      <c r="FO1136" s="668"/>
      <c r="FP1136" s="668"/>
      <c r="FQ1136" s="668"/>
      <c r="FR1136" s="668"/>
      <c r="FS1136" s="433"/>
      <c r="FT1136" s="433"/>
      <c r="FU1136" s="433"/>
      <c r="FV1136" s="433"/>
      <c r="FW1136" s="433"/>
      <c r="FX1136" s="433"/>
      <c r="FY1136" s="433"/>
      <c r="FZ1136" s="433"/>
      <c r="GA1136" s="433"/>
      <c r="GB1136" s="433"/>
      <c r="GC1136" s="433"/>
      <c r="GD1136" s="433"/>
      <c r="GE1136" s="433"/>
      <c r="GF1136" s="433"/>
      <c r="GG1136" s="255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436"/>
      <c r="HJ1136" s="65"/>
      <c r="HK1136" s="436"/>
      <c r="HL1136" s="37"/>
      <c r="HM1136" s="65"/>
      <c r="HN1136" s="436"/>
      <c r="HO1136" s="120"/>
      <c r="HP1136" s="3"/>
      <c r="HQ1136" s="436"/>
      <c r="HR1136" s="8"/>
      <c r="HS1136" s="31"/>
      <c r="HT1136" s="3"/>
      <c r="HU1136" s="3"/>
      <c r="HV1136" s="3"/>
      <c r="HX1136" s="432"/>
      <c r="HY1136" s="27"/>
      <c r="HZ1136" s="27"/>
      <c r="IA1136" s="27"/>
      <c r="IB1136" s="27"/>
      <c r="IC1136" s="27"/>
      <c r="ID1136" s="27"/>
      <c r="IE1136" s="27"/>
      <c r="IF1136" s="27"/>
      <c r="IG1136" s="432"/>
      <c r="IH1136" s="432"/>
      <c r="II1136" s="432"/>
      <c r="IJ1136" s="432"/>
      <c r="IK1136" s="432"/>
      <c r="IL1136" s="432"/>
      <c r="IM1136" s="432"/>
      <c r="IN1136" s="432"/>
      <c r="IO1136" s="432"/>
      <c r="IP1136" s="432"/>
      <c r="IQ1136" s="432"/>
      <c r="IR1136" s="432"/>
      <c r="IS1136" s="432"/>
      <c r="IT1136" s="432"/>
      <c r="IU1136" s="432"/>
      <c r="IV1136" s="432"/>
      <c r="IW1136" s="432"/>
      <c r="IX1136" s="432"/>
      <c r="IY1136" s="432"/>
      <c r="IZ1136" s="432"/>
      <c r="JA1136" s="432"/>
      <c r="JB1136" s="432"/>
      <c r="JC1136" s="432"/>
      <c r="JD1136" s="432"/>
      <c r="JE1136" s="432"/>
      <c r="JF1136" s="432"/>
      <c r="JG1136" s="432"/>
      <c r="JH1136" s="432"/>
      <c r="JI1136" s="432"/>
      <c r="JJ1136" s="432"/>
      <c r="JK1136" s="432"/>
      <c r="JL1136" s="432"/>
      <c r="JM1136" s="432"/>
      <c r="JN1136" s="432"/>
      <c r="JO1136" s="432"/>
      <c r="JP1136" s="432"/>
      <c r="JQ1136" s="432"/>
      <c r="JR1136" s="432"/>
      <c r="JS1136" s="432"/>
      <c r="JT1136" s="432"/>
      <c r="JU1136" s="432"/>
    </row>
    <row r="1137" spans="1:281" s="40" customFormat="1" ht="15" hidden="1" customHeight="1" x14ac:dyDescent="0.25">
      <c r="A1137" s="432"/>
      <c r="B1137" s="31"/>
      <c r="C1137" s="31"/>
      <c r="D1137" s="3"/>
      <c r="E1137" s="31"/>
      <c r="F1137" s="3"/>
      <c r="G1137" s="122"/>
      <c r="I1137" s="31"/>
      <c r="K1137" s="9"/>
      <c r="M1137" s="3"/>
      <c r="N1137" s="41"/>
      <c r="P1137" s="31"/>
      <c r="Q1137" s="27"/>
      <c r="R1137" s="31"/>
      <c r="T1137" s="21"/>
      <c r="U1137" s="21"/>
      <c r="V1137" s="83"/>
      <c r="W1137" s="83"/>
      <c r="X1137" s="21"/>
      <c r="Y1137" s="83"/>
      <c r="Z1137" s="83"/>
      <c r="AA1137" s="21"/>
      <c r="AB1137" s="83"/>
      <c r="AC1137" s="83"/>
      <c r="AD1137" s="21"/>
      <c r="AE1137" s="83"/>
      <c r="AF1137" s="83"/>
      <c r="AG1137" s="21"/>
      <c r="AH1137" s="83"/>
      <c r="AI1137" s="83"/>
      <c r="AJ1137" s="21"/>
      <c r="AK1137" s="83"/>
      <c r="AL1137" s="83"/>
      <c r="AM1137" s="21"/>
      <c r="AN1137" s="83"/>
      <c r="AO1137" s="83"/>
      <c r="AP1137" s="21"/>
      <c r="AQ1137" s="83"/>
      <c r="AR1137" s="83"/>
      <c r="AS1137" s="21"/>
      <c r="AT1137" s="3"/>
      <c r="AU1137" s="3"/>
      <c r="AV1137" s="31"/>
      <c r="AW1137" s="3"/>
      <c r="AX1137" s="129"/>
      <c r="AY1137" s="90"/>
      <c r="AZ1137" s="6"/>
      <c r="BA1137" s="10"/>
      <c r="BB1137" s="10"/>
      <c r="BC1137" s="6"/>
      <c r="BD1137" s="10"/>
      <c r="BE1137" s="10"/>
      <c r="BF1137" s="122"/>
      <c r="BG1137" s="10"/>
      <c r="BH1137" s="32"/>
      <c r="BI1137" s="129"/>
      <c r="BJ1137" s="10"/>
      <c r="BK1137" s="32"/>
      <c r="BL1137" s="129"/>
      <c r="BM1137" s="10"/>
      <c r="BN1137" s="32"/>
      <c r="BO1137" s="122"/>
      <c r="BP1137" s="133"/>
      <c r="BQ1137" s="12"/>
      <c r="BR1137" s="3"/>
      <c r="BS1137" s="3"/>
      <c r="BU1137" s="122"/>
      <c r="BV1137" s="3"/>
      <c r="BW1137" s="31"/>
      <c r="BX1137" s="122"/>
      <c r="BY1137" s="3"/>
      <c r="CA1137" s="122"/>
      <c r="CB1137" s="3"/>
      <c r="CD1137" s="122"/>
      <c r="CF1137" s="32"/>
      <c r="CH1137" s="255"/>
      <c r="CI1137" s="32"/>
      <c r="CK1137" s="434"/>
      <c r="CM1137" s="122"/>
      <c r="CN1137" s="255"/>
      <c r="CO1137" s="255"/>
      <c r="CP1137" s="255"/>
      <c r="CQ1137" s="739"/>
      <c r="CR1137" s="255"/>
      <c r="CS1137" s="434"/>
      <c r="CT1137" s="255"/>
      <c r="CU1137" s="255"/>
      <c r="CV1137" s="255"/>
      <c r="CW1137" s="10"/>
      <c r="CX1137" s="255"/>
      <c r="CY1137" s="255"/>
      <c r="CZ1137" s="255"/>
      <c r="DA1137" s="255"/>
      <c r="DB1137" s="255"/>
      <c r="DC1137" s="255"/>
      <c r="DD1137" s="255"/>
      <c r="DE1137" s="255"/>
      <c r="DF1137" s="255"/>
      <c r="DG1137" s="255"/>
      <c r="DH1137" s="255"/>
      <c r="DI1137" s="255"/>
      <c r="DJ1137" s="255"/>
      <c r="DK1137" s="255"/>
      <c r="DL1137" s="255"/>
      <c r="DM1137" s="255"/>
      <c r="DN1137" s="255"/>
      <c r="DO1137" s="255"/>
      <c r="DP1137" s="255"/>
      <c r="DQ1137" s="255"/>
      <c r="DR1137" s="255"/>
      <c r="DS1137" s="255"/>
      <c r="DT1137" s="255"/>
      <c r="DU1137" s="255"/>
      <c r="DV1137" s="255"/>
      <c r="DW1137" s="255"/>
      <c r="DX1137" s="255"/>
      <c r="DY1137" s="255"/>
      <c r="DZ1137" s="255"/>
      <c r="EA1137" s="255"/>
      <c r="EB1137" s="255"/>
      <c r="EC1137" s="255"/>
      <c r="ED1137" s="255"/>
      <c r="EE1137" s="255"/>
      <c r="EF1137" s="255"/>
      <c r="EG1137" s="255"/>
      <c r="EH1137" s="255"/>
      <c r="EI1137" s="255"/>
      <c r="EJ1137" s="255"/>
      <c r="EK1137" s="255"/>
      <c r="EL1137" s="255"/>
      <c r="EM1137" s="255"/>
      <c r="EN1137" s="255"/>
      <c r="EO1137" s="255"/>
      <c r="EP1137" s="255"/>
      <c r="EQ1137" s="255"/>
      <c r="ER1137" s="255"/>
      <c r="ES1137" s="255"/>
      <c r="ET1137" s="255"/>
      <c r="EU1137" s="255"/>
      <c r="EV1137" s="255"/>
      <c r="EW1137" s="255"/>
      <c r="EX1137" s="255"/>
      <c r="EY1137" s="255"/>
      <c r="EZ1137" s="255"/>
      <c r="FA1137" s="255"/>
      <c r="FB1137" s="255"/>
      <c r="FC1137" s="255"/>
      <c r="FD1137" s="255"/>
      <c r="FE1137" s="255"/>
      <c r="FF1137" s="255"/>
      <c r="FG1137" s="255"/>
      <c r="FH1137" s="241"/>
      <c r="FI1137" s="436"/>
      <c r="FJ1137" s="668"/>
      <c r="FK1137" s="668"/>
      <c r="FL1137" s="668"/>
      <c r="FM1137" s="668"/>
      <c r="FN1137" s="668"/>
      <c r="FO1137" s="668"/>
      <c r="FP1137" s="668"/>
      <c r="FQ1137" s="668"/>
      <c r="FR1137" s="668"/>
      <c r="FS1137" s="433"/>
      <c r="FT1137" s="433"/>
      <c r="FU1137" s="433"/>
      <c r="FV1137" s="433"/>
      <c r="FW1137" s="433"/>
      <c r="FX1137" s="433"/>
      <c r="FY1137" s="433"/>
      <c r="FZ1137" s="433"/>
      <c r="GA1137" s="433"/>
      <c r="GB1137" s="433"/>
      <c r="GC1137" s="433"/>
      <c r="GD1137" s="433"/>
      <c r="GE1137" s="433"/>
      <c r="GF1137" s="433"/>
      <c r="GG1137" s="255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436"/>
      <c r="HJ1137" s="65"/>
      <c r="HK1137" s="436"/>
      <c r="HL1137" s="37"/>
      <c r="HM1137" s="65"/>
      <c r="HN1137" s="436"/>
      <c r="HO1137" s="120"/>
      <c r="HP1137" s="3"/>
      <c r="HQ1137" s="436"/>
      <c r="HR1137" s="8"/>
      <c r="HS1137" s="31"/>
      <c r="HT1137" s="3"/>
      <c r="HU1137" s="3"/>
      <c r="HV1137" s="3"/>
      <c r="HX1137" s="432"/>
      <c r="HY1137" s="27"/>
      <c r="HZ1137" s="27"/>
      <c r="IA1137" s="27"/>
      <c r="IB1137" s="27"/>
      <c r="IC1137" s="27"/>
      <c r="ID1137" s="27"/>
      <c r="IE1137" s="27"/>
      <c r="IF1137" s="27"/>
      <c r="IG1137" s="432"/>
      <c r="IH1137" s="432"/>
      <c r="II1137" s="432"/>
      <c r="IJ1137" s="432"/>
      <c r="IK1137" s="432"/>
      <c r="IL1137" s="432"/>
      <c r="IM1137" s="432"/>
      <c r="IN1137" s="432"/>
      <c r="IO1137" s="432"/>
      <c r="IP1137" s="432"/>
      <c r="IQ1137" s="432"/>
      <c r="IR1137" s="432"/>
      <c r="IS1137" s="432"/>
      <c r="IT1137" s="432"/>
      <c r="IU1137" s="432"/>
      <c r="IV1137" s="432"/>
      <c r="IW1137" s="432"/>
      <c r="IX1137" s="432"/>
      <c r="IY1137" s="432"/>
      <c r="IZ1137" s="432"/>
      <c r="JA1137" s="432"/>
      <c r="JB1137" s="432"/>
      <c r="JC1137" s="432"/>
      <c r="JD1137" s="432"/>
      <c r="JE1137" s="432"/>
      <c r="JF1137" s="432"/>
      <c r="JG1137" s="432"/>
      <c r="JH1137" s="432"/>
      <c r="JI1137" s="432"/>
      <c r="JJ1137" s="432"/>
      <c r="JK1137" s="432"/>
      <c r="JL1137" s="432"/>
      <c r="JM1137" s="432"/>
      <c r="JN1137" s="432"/>
      <c r="JO1137" s="432"/>
      <c r="JP1137" s="432"/>
      <c r="JQ1137" s="432"/>
      <c r="JR1137" s="432"/>
      <c r="JS1137" s="432"/>
      <c r="JT1137" s="432"/>
      <c r="JU1137" s="432"/>
    </row>
    <row r="1138" spans="1:281" s="40" customFormat="1" ht="15" hidden="1" customHeight="1" x14ac:dyDescent="0.25">
      <c r="A1138" s="432"/>
      <c r="B1138" s="31"/>
      <c r="C1138" s="31"/>
      <c r="D1138" s="3"/>
      <c r="E1138" s="31"/>
      <c r="F1138" s="3"/>
      <c r="G1138" s="122"/>
      <c r="I1138" s="31"/>
      <c r="K1138" s="9"/>
      <c r="M1138" s="3"/>
      <c r="N1138" s="41"/>
      <c r="P1138" s="31"/>
      <c r="Q1138" s="27"/>
      <c r="R1138" s="31"/>
      <c r="T1138" s="21"/>
      <c r="U1138" s="21"/>
      <c r="V1138" s="83"/>
      <c r="W1138" s="83"/>
      <c r="X1138" s="21"/>
      <c r="Y1138" s="83"/>
      <c r="Z1138" s="83"/>
      <c r="AA1138" s="21"/>
      <c r="AB1138" s="83"/>
      <c r="AC1138" s="83"/>
      <c r="AD1138" s="21"/>
      <c r="AE1138" s="83"/>
      <c r="AF1138" s="83"/>
      <c r="AG1138" s="21"/>
      <c r="AH1138" s="83"/>
      <c r="AI1138" s="83"/>
      <c r="AJ1138" s="21"/>
      <c r="AK1138" s="83"/>
      <c r="AL1138" s="83"/>
      <c r="AM1138" s="21"/>
      <c r="AN1138" s="83"/>
      <c r="AO1138" s="83"/>
      <c r="AP1138" s="21"/>
      <c r="AQ1138" s="83"/>
      <c r="AR1138" s="83"/>
      <c r="AS1138" s="21"/>
      <c r="AT1138" s="3"/>
      <c r="AU1138" s="3"/>
      <c r="AV1138" s="31"/>
      <c r="AW1138" s="3"/>
      <c r="AX1138" s="129"/>
      <c r="AY1138" s="90"/>
      <c r="AZ1138" s="6"/>
      <c r="BA1138" s="10"/>
      <c r="BB1138" s="10"/>
      <c r="BC1138" s="6"/>
      <c r="BD1138" s="10"/>
      <c r="BE1138" s="10"/>
      <c r="BF1138" s="122"/>
      <c r="BG1138" s="10"/>
      <c r="BH1138" s="32"/>
      <c r="BI1138" s="129"/>
      <c r="BJ1138" s="10"/>
      <c r="BK1138" s="32"/>
      <c r="BL1138" s="129"/>
      <c r="BM1138" s="10"/>
      <c r="BN1138" s="32"/>
      <c r="BO1138" s="122"/>
      <c r="BP1138" s="133"/>
      <c r="BQ1138" s="12"/>
      <c r="BR1138" s="3"/>
      <c r="BS1138" s="3"/>
      <c r="BU1138" s="122"/>
      <c r="BV1138" s="3"/>
      <c r="BW1138" s="31"/>
      <c r="BX1138" s="122"/>
      <c r="BY1138" s="3"/>
      <c r="CA1138" s="122"/>
      <c r="CB1138" s="3"/>
      <c r="CD1138" s="122"/>
      <c r="CF1138" s="32"/>
      <c r="CH1138" s="255"/>
      <c r="CI1138" s="32"/>
      <c r="CK1138" s="434"/>
      <c r="CM1138" s="122"/>
      <c r="CN1138" s="255"/>
      <c r="CO1138" s="255"/>
      <c r="CP1138" s="255"/>
      <c r="CQ1138" s="739"/>
      <c r="CR1138" s="255"/>
      <c r="CS1138" s="434"/>
      <c r="CT1138" s="255"/>
      <c r="CU1138" s="255"/>
      <c r="CV1138" s="255"/>
      <c r="CW1138" s="10"/>
      <c r="CX1138" s="255"/>
      <c r="CY1138" s="255"/>
      <c r="CZ1138" s="255"/>
      <c r="DA1138" s="255"/>
      <c r="DB1138" s="255"/>
      <c r="DC1138" s="255"/>
      <c r="DD1138" s="255"/>
      <c r="DE1138" s="255"/>
      <c r="DF1138" s="255"/>
      <c r="DG1138" s="255"/>
      <c r="DH1138" s="255"/>
      <c r="DI1138" s="255"/>
      <c r="DJ1138" s="255"/>
      <c r="DK1138" s="255"/>
      <c r="DL1138" s="255"/>
      <c r="DM1138" s="255"/>
      <c r="DN1138" s="255"/>
      <c r="DO1138" s="255"/>
      <c r="DP1138" s="255"/>
      <c r="DQ1138" s="255"/>
      <c r="DR1138" s="255"/>
      <c r="DS1138" s="255"/>
      <c r="DT1138" s="255"/>
      <c r="DU1138" s="255"/>
      <c r="DV1138" s="255"/>
      <c r="DW1138" s="255"/>
      <c r="DX1138" s="255"/>
      <c r="DY1138" s="255"/>
      <c r="DZ1138" s="255"/>
      <c r="EA1138" s="255"/>
      <c r="EB1138" s="255"/>
      <c r="EC1138" s="255"/>
      <c r="ED1138" s="255"/>
      <c r="EE1138" s="255"/>
      <c r="EF1138" s="255"/>
      <c r="EG1138" s="255"/>
      <c r="EH1138" s="255"/>
      <c r="EI1138" s="255"/>
      <c r="EJ1138" s="255"/>
      <c r="EK1138" s="255"/>
      <c r="EL1138" s="255"/>
      <c r="EM1138" s="255"/>
      <c r="EN1138" s="255"/>
      <c r="EO1138" s="255"/>
      <c r="EP1138" s="255"/>
      <c r="EQ1138" s="255"/>
      <c r="ER1138" s="255"/>
      <c r="ES1138" s="255"/>
      <c r="ET1138" s="255"/>
      <c r="EU1138" s="255"/>
      <c r="EV1138" s="255"/>
      <c r="EW1138" s="255"/>
      <c r="EX1138" s="255"/>
      <c r="EY1138" s="255"/>
      <c r="EZ1138" s="255"/>
      <c r="FA1138" s="255"/>
      <c r="FB1138" s="255"/>
      <c r="FC1138" s="255"/>
      <c r="FD1138" s="255"/>
      <c r="FE1138" s="255"/>
      <c r="FF1138" s="255"/>
      <c r="FG1138" s="255"/>
      <c r="FH1138" s="241"/>
      <c r="FI1138" s="436"/>
      <c r="FJ1138" s="668"/>
      <c r="FK1138" s="668"/>
      <c r="FL1138" s="668"/>
      <c r="FM1138" s="668"/>
      <c r="FN1138" s="668"/>
      <c r="FO1138" s="668"/>
      <c r="FP1138" s="668"/>
      <c r="FQ1138" s="668"/>
      <c r="FR1138" s="668"/>
      <c r="FS1138" s="433"/>
      <c r="FT1138" s="433"/>
      <c r="FU1138" s="433"/>
      <c r="FV1138" s="433"/>
      <c r="FW1138" s="433"/>
      <c r="FX1138" s="433"/>
      <c r="FY1138" s="433"/>
      <c r="FZ1138" s="433"/>
      <c r="GA1138" s="433"/>
      <c r="GB1138" s="433"/>
      <c r="GC1138" s="433"/>
      <c r="GD1138" s="433"/>
      <c r="GE1138" s="433"/>
      <c r="GF1138" s="433"/>
      <c r="GG1138" s="255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436"/>
      <c r="HJ1138" s="65"/>
      <c r="HK1138" s="436"/>
      <c r="HL1138" s="37"/>
      <c r="HM1138" s="65"/>
      <c r="HN1138" s="436"/>
      <c r="HO1138" s="120"/>
      <c r="HP1138" s="3"/>
      <c r="HQ1138" s="436"/>
      <c r="HR1138" s="8"/>
      <c r="HS1138" s="31"/>
      <c r="HT1138" s="3"/>
      <c r="HU1138" s="3"/>
      <c r="HV1138" s="3"/>
      <c r="HX1138" s="432"/>
      <c r="HY1138" s="27"/>
      <c r="HZ1138" s="27"/>
      <c r="IA1138" s="27"/>
      <c r="IB1138" s="27"/>
      <c r="IC1138" s="27"/>
      <c r="ID1138" s="27"/>
      <c r="IE1138" s="27"/>
      <c r="IF1138" s="27"/>
      <c r="IG1138" s="432"/>
      <c r="IH1138" s="432"/>
      <c r="II1138" s="432"/>
      <c r="IJ1138" s="432"/>
      <c r="IK1138" s="432"/>
      <c r="IL1138" s="432"/>
      <c r="IM1138" s="432"/>
      <c r="IN1138" s="432"/>
      <c r="IO1138" s="432"/>
      <c r="IP1138" s="432"/>
      <c r="IQ1138" s="432"/>
      <c r="IR1138" s="432"/>
      <c r="IS1138" s="432"/>
      <c r="IT1138" s="432"/>
      <c r="IU1138" s="432"/>
      <c r="IV1138" s="432"/>
      <c r="IW1138" s="432"/>
      <c r="IX1138" s="432"/>
      <c r="IY1138" s="432"/>
      <c r="IZ1138" s="432"/>
      <c r="JA1138" s="432"/>
      <c r="JB1138" s="432"/>
      <c r="JC1138" s="432"/>
      <c r="JD1138" s="432"/>
      <c r="JE1138" s="432"/>
      <c r="JF1138" s="432"/>
      <c r="JG1138" s="432"/>
      <c r="JH1138" s="432"/>
      <c r="JI1138" s="432"/>
      <c r="JJ1138" s="432"/>
      <c r="JK1138" s="432"/>
      <c r="JL1138" s="432"/>
      <c r="JM1138" s="432"/>
      <c r="JN1138" s="432"/>
      <c r="JO1138" s="432"/>
      <c r="JP1138" s="432"/>
      <c r="JQ1138" s="432"/>
      <c r="JR1138" s="432"/>
      <c r="JS1138" s="432"/>
      <c r="JT1138" s="432"/>
      <c r="JU1138" s="432"/>
    </row>
    <row r="1139" spans="1:281" s="40" customFormat="1" ht="15" hidden="1" customHeight="1" x14ac:dyDescent="0.25">
      <c r="A1139" s="432"/>
      <c r="B1139" s="31"/>
      <c r="C1139" s="31"/>
      <c r="D1139" s="3"/>
      <c r="E1139" s="31"/>
      <c r="F1139" s="3"/>
      <c r="G1139" s="122"/>
      <c r="I1139" s="31"/>
      <c r="K1139" s="9"/>
      <c r="M1139" s="3"/>
      <c r="N1139" s="41"/>
      <c r="P1139" s="31"/>
      <c r="Q1139" s="27"/>
      <c r="R1139" s="31"/>
      <c r="T1139" s="21"/>
      <c r="U1139" s="21"/>
      <c r="V1139" s="83"/>
      <c r="W1139" s="83"/>
      <c r="X1139" s="21"/>
      <c r="Y1139" s="83"/>
      <c r="Z1139" s="83"/>
      <c r="AA1139" s="21"/>
      <c r="AB1139" s="83"/>
      <c r="AC1139" s="83"/>
      <c r="AD1139" s="21"/>
      <c r="AE1139" s="83"/>
      <c r="AF1139" s="83"/>
      <c r="AG1139" s="21"/>
      <c r="AH1139" s="83"/>
      <c r="AI1139" s="83"/>
      <c r="AJ1139" s="21"/>
      <c r="AK1139" s="83"/>
      <c r="AL1139" s="83"/>
      <c r="AM1139" s="21"/>
      <c r="AN1139" s="83"/>
      <c r="AO1139" s="83"/>
      <c r="AP1139" s="21"/>
      <c r="AQ1139" s="83"/>
      <c r="AR1139" s="83"/>
      <c r="AS1139" s="21"/>
      <c r="AT1139" s="3"/>
      <c r="AU1139" s="3"/>
      <c r="AV1139" s="31"/>
      <c r="AW1139" s="3"/>
      <c r="AX1139" s="129"/>
      <c r="AY1139" s="90"/>
      <c r="AZ1139" s="6"/>
      <c r="BA1139" s="10"/>
      <c r="BB1139" s="10"/>
      <c r="BC1139" s="6"/>
      <c r="BD1139" s="10"/>
      <c r="BE1139" s="10"/>
      <c r="BF1139" s="122"/>
      <c r="BG1139" s="10"/>
      <c r="BH1139" s="32"/>
      <c r="BI1139" s="129"/>
      <c r="BJ1139" s="10"/>
      <c r="BK1139" s="32"/>
      <c r="BL1139" s="129"/>
      <c r="BM1139" s="10"/>
      <c r="BN1139" s="32"/>
      <c r="BO1139" s="122"/>
      <c r="BP1139" s="133"/>
      <c r="BQ1139" s="12"/>
      <c r="BR1139" s="3"/>
      <c r="BS1139" s="3"/>
      <c r="BU1139" s="122"/>
      <c r="BV1139" s="3"/>
      <c r="BW1139" s="31"/>
      <c r="BX1139" s="122"/>
      <c r="BY1139" s="3"/>
      <c r="CA1139" s="122"/>
      <c r="CB1139" s="3"/>
      <c r="CD1139" s="122"/>
      <c r="CF1139" s="32"/>
      <c r="CH1139" s="255"/>
      <c r="CI1139" s="32"/>
      <c r="CK1139" s="434"/>
      <c r="CM1139" s="122"/>
      <c r="CN1139" s="255"/>
      <c r="CO1139" s="255"/>
      <c r="CP1139" s="255"/>
      <c r="CQ1139" s="739"/>
      <c r="CR1139" s="255"/>
      <c r="CS1139" s="434"/>
      <c r="CT1139" s="255"/>
      <c r="CU1139" s="255"/>
      <c r="CV1139" s="255"/>
      <c r="CW1139" s="10"/>
      <c r="CX1139" s="255"/>
      <c r="CY1139" s="255"/>
      <c r="CZ1139" s="255"/>
      <c r="DA1139" s="255"/>
      <c r="DB1139" s="255"/>
      <c r="DC1139" s="255"/>
      <c r="DD1139" s="255"/>
      <c r="DE1139" s="255"/>
      <c r="DF1139" s="255"/>
      <c r="DG1139" s="255"/>
      <c r="DH1139" s="255"/>
      <c r="DI1139" s="255"/>
      <c r="DJ1139" s="255"/>
      <c r="DK1139" s="255"/>
      <c r="DL1139" s="255"/>
      <c r="DM1139" s="255"/>
      <c r="DN1139" s="255"/>
      <c r="DO1139" s="255"/>
      <c r="DP1139" s="255"/>
      <c r="DQ1139" s="255"/>
      <c r="DR1139" s="255"/>
      <c r="DS1139" s="255"/>
      <c r="DT1139" s="255"/>
      <c r="DU1139" s="255"/>
      <c r="DV1139" s="255"/>
      <c r="DW1139" s="255"/>
      <c r="DX1139" s="255"/>
      <c r="DY1139" s="255"/>
      <c r="DZ1139" s="255"/>
      <c r="EA1139" s="255"/>
      <c r="EB1139" s="255"/>
      <c r="EC1139" s="255"/>
      <c r="ED1139" s="255"/>
      <c r="EE1139" s="255"/>
      <c r="EF1139" s="255"/>
      <c r="EG1139" s="255"/>
      <c r="EH1139" s="255"/>
      <c r="EI1139" s="255"/>
      <c r="EJ1139" s="255"/>
      <c r="EK1139" s="255"/>
      <c r="EL1139" s="255"/>
      <c r="EM1139" s="255"/>
      <c r="EN1139" s="255"/>
      <c r="EO1139" s="255"/>
      <c r="EP1139" s="255"/>
      <c r="EQ1139" s="255"/>
      <c r="ER1139" s="255"/>
      <c r="ES1139" s="255"/>
      <c r="ET1139" s="255"/>
      <c r="EU1139" s="255"/>
      <c r="EV1139" s="255"/>
      <c r="EW1139" s="255"/>
      <c r="EX1139" s="255"/>
      <c r="EY1139" s="255"/>
      <c r="EZ1139" s="255"/>
      <c r="FA1139" s="255"/>
      <c r="FB1139" s="255"/>
      <c r="FC1139" s="255"/>
      <c r="FD1139" s="255"/>
      <c r="FE1139" s="255"/>
      <c r="FF1139" s="255"/>
      <c r="FG1139" s="255"/>
      <c r="FH1139" s="241"/>
      <c r="FI1139" s="436"/>
      <c r="FJ1139" s="668"/>
      <c r="FK1139" s="668"/>
      <c r="FL1139" s="668"/>
      <c r="FM1139" s="668"/>
      <c r="FN1139" s="668"/>
      <c r="FO1139" s="668"/>
      <c r="FP1139" s="668"/>
      <c r="FQ1139" s="668"/>
      <c r="FR1139" s="668"/>
      <c r="FS1139" s="433"/>
      <c r="FT1139" s="433"/>
      <c r="FU1139" s="433"/>
      <c r="FV1139" s="433"/>
      <c r="FW1139" s="433"/>
      <c r="FX1139" s="433"/>
      <c r="FY1139" s="433"/>
      <c r="FZ1139" s="433"/>
      <c r="GA1139" s="433"/>
      <c r="GB1139" s="433"/>
      <c r="GC1139" s="433"/>
      <c r="GD1139" s="433"/>
      <c r="GE1139" s="433"/>
      <c r="GF1139" s="433"/>
      <c r="GG1139" s="255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436"/>
      <c r="HJ1139" s="65"/>
      <c r="HK1139" s="436"/>
      <c r="HL1139" s="37"/>
      <c r="HM1139" s="65"/>
      <c r="HN1139" s="436"/>
      <c r="HO1139" s="120"/>
      <c r="HP1139" s="3"/>
      <c r="HQ1139" s="436"/>
      <c r="HR1139" s="8"/>
      <c r="HS1139" s="31"/>
      <c r="HT1139" s="3"/>
      <c r="HU1139" s="3"/>
      <c r="HV1139" s="3"/>
      <c r="HX1139" s="432"/>
      <c r="HY1139" s="27"/>
      <c r="HZ1139" s="27"/>
      <c r="IA1139" s="27"/>
      <c r="IB1139" s="27"/>
      <c r="IC1139" s="27"/>
      <c r="ID1139" s="27"/>
      <c r="IE1139" s="27"/>
      <c r="IF1139" s="27"/>
      <c r="IG1139" s="432"/>
      <c r="IH1139" s="432"/>
      <c r="II1139" s="432"/>
      <c r="IJ1139" s="432"/>
      <c r="IK1139" s="432"/>
      <c r="IL1139" s="432"/>
      <c r="IM1139" s="432"/>
      <c r="IN1139" s="432"/>
      <c r="IO1139" s="432"/>
      <c r="IP1139" s="432"/>
      <c r="IQ1139" s="432"/>
      <c r="IR1139" s="432"/>
      <c r="IS1139" s="432"/>
      <c r="IT1139" s="432"/>
      <c r="IU1139" s="432"/>
      <c r="IV1139" s="432"/>
      <c r="IW1139" s="432"/>
      <c r="IX1139" s="432"/>
      <c r="IY1139" s="432"/>
      <c r="IZ1139" s="432"/>
      <c r="JA1139" s="432"/>
      <c r="JB1139" s="432"/>
      <c r="JC1139" s="432"/>
      <c r="JD1139" s="432"/>
      <c r="JE1139" s="432"/>
      <c r="JF1139" s="432"/>
      <c r="JG1139" s="432"/>
      <c r="JH1139" s="432"/>
      <c r="JI1139" s="432"/>
      <c r="JJ1139" s="432"/>
      <c r="JK1139" s="432"/>
      <c r="JL1139" s="432"/>
      <c r="JM1139" s="432"/>
      <c r="JN1139" s="432"/>
      <c r="JO1139" s="432"/>
      <c r="JP1139" s="432"/>
      <c r="JQ1139" s="432"/>
      <c r="JR1139" s="432"/>
      <c r="JS1139" s="432"/>
      <c r="JT1139" s="432"/>
      <c r="JU1139" s="432"/>
    </row>
    <row r="1140" spans="1:281" s="40" customFormat="1" ht="15" hidden="1" customHeight="1" x14ac:dyDescent="0.25">
      <c r="A1140" s="432"/>
      <c r="B1140" s="31"/>
      <c r="C1140" s="31"/>
      <c r="D1140" s="3"/>
      <c r="E1140" s="31"/>
      <c r="F1140" s="3"/>
      <c r="G1140" s="122"/>
      <c r="I1140" s="31"/>
      <c r="K1140" s="9"/>
      <c r="M1140" s="3"/>
      <c r="N1140" s="41"/>
      <c r="P1140" s="31"/>
      <c r="Q1140" s="27"/>
      <c r="R1140" s="31"/>
      <c r="T1140" s="21"/>
      <c r="U1140" s="21"/>
      <c r="V1140" s="83"/>
      <c r="W1140" s="83"/>
      <c r="X1140" s="21"/>
      <c r="Y1140" s="83"/>
      <c r="Z1140" s="83"/>
      <c r="AA1140" s="21"/>
      <c r="AB1140" s="83"/>
      <c r="AC1140" s="83"/>
      <c r="AD1140" s="21"/>
      <c r="AE1140" s="83"/>
      <c r="AF1140" s="83"/>
      <c r="AG1140" s="21"/>
      <c r="AH1140" s="83"/>
      <c r="AI1140" s="83"/>
      <c r="AJ1140" s="21"/>
      <c r="AK1140" s="83"/>
      <c r="AL1140" s="83"/>
      <c r="AM1140" s="21"/>
      <c r="AN1140" s="83"/>
      <c r="AO1140" s="83"/>
      <c r="AP1140" s="21"/>
      <c r="AQ1140" s="83"/>
      <c r="AR1140" s="83"/>
      <c r="AS1140" s="21"/>
      <c r="AT1140" s="3"/>
      <c r="AU1140" s="3"/>
      <c r="AV1140" s="31"/>
      <c r="AW1140" s="3"/>
      <c r="AX1140" s="129"/>
      <c r="AY1140" s="90"/>
      <c r="AZ1140" s="6"/>
      <c r="BA1140" s="10"/>
      <c r="BB1140" s="10"/>
      <c r="BC1140" s="6"/>
      <c r="BD1140" s="10"/>
      <c r="BE1140" s="10"/>
      <c r="BF1140" s="122"/>
      <c r="BG1140" s="10"/>
      <c r="BH1140" s="32"/>
      <c r="BI1140" s="129"/>
      <c r="BJ1140" s="10"/>
      <c r="BK1140" s="32"/>
      <c r="BL1140" s="129"/>
      <c r="BM1140" s="10"/>
      <c r="BN1140" s="32"/>
      <c r="BO1140" s="122"/>
      <c r="BP1140" s="133"/>
      <c r="BQ1140" s="12"/>
      <c r="BR1140" s="3"/>
      <c r="BS1140" s="3"/>
      <c r="BU1140" s="122"/>
      <c r="BV1140" s="3"/>
      <c r="BW1140" s="31"/>
      <c r="BX1140" s="122"/>
      <c r="BY1140" s="3"/>
      <c r="CA1140" s="122"/>
      <c r="CB1140" s="3"/>
      <c r="CD1140" s="122"/>
      <c r="CF1140" s="32"/>
      <c r="CH1140" s="255"/>
      <c r="CI1140" s="32"/>
      <c r="CK1140" s="434"/>
      <c r="CM1140" s="122"/>
      <c r="CN1140" s="255"/>
      <c r="CO1140" s="255"/>
      <c r="CP1140" s="255"/>
      <c r="CQ1140" s="739"/>
      <c r="CR1140" s="255"/>
      <c r="CS1140" s="434"/>
      <c r="CT1140" s="255"/>
      <c r="CU1140" s="255"/>
      <c r="CV1140" s="255"/>
      <c r="CW1140" s="10"/>
      <c r="CX1140" s="255"/>
      <c r="CY1140" s="255"/>
      <c r="CZ1140" s="255"/>
      <c r="DA1140" s="255"/>
      <c r="DB1140" s="255"/>
      <c r="DC1140" s="255"/>
      <c r="DD1140" s="255"/>
      <c r="DE1140" s="255"/>
      <c r="DF1140" s="255"/>
      <c r="DG1140" s="255"/>
      <c r="DH1140" s="255"/>
      <c r="DI1140" s="255"/>
      <c r="DJ1140" s="255"/>
      <c r="DK1140" s="255"/>
      <c r="DL1140" s="255"/>
      <c r="DM1140" s="255"/>
      <c r="DN1140" s="255"/>
      <c r="DO1140" s="255"/>
      <c r="DP1140" s="255"/>
      <c r="DQ1140" s="255"/>
      <c r="DR1140" s="255"/>
      <c r="DS1140" s="255"/>
      <c r="DT1140" s="255"/>
      <c r="DU1140" s="255"/>
      <c r="DV1140" s="255"/>
      <c r="DW1140" s="255"/>
      <c r="DX1140" s="255"/>
      <c r="DY1140" s="255"/>
      <c r="DZ1140" s="255"/>
      <c r="EA1140" s="255"/>
      <c r="EB1140" s="255"/>
      <c r="EC1140" s="255"/>
      <c r="ED1140" s="255"/>
      <c r="EE1140" s="255"/>
      <c r="EF1140" s="255"/>
      <c r="EG1140" s="255"/>
      <c r="EH1140" s="255"/>
      <c r="EI1140" s="255"/>
      <c r="EJ1140" s="255"/>
      <c r="EK1140" s="255"/>
      <c r="EL1140" s="255"/>
      <c r="EM1140" s="255"/>
      <c r="EN1140" s="255"/>
      <c r="EO1140" s="255"/>
      <c r="EP1140" s="255"/>
      <c r="EQ1140" s="255"/>
      <c r="ER1140" s="255"/>
      <c r="ES1140" s="255"/>
      <c r="ET1140" s="255"/>
      <c r="EU1140" s="255"/>
      <c r="EV1140" s="255"/>
      <c r="EW1140" s="255"/>
      <c r="EX1140" s="255"/>
      <c r="EY1140" s="255"/>
      <c r="EZ1140" s="255"/>
      <c r="FA1140" s="255"/>
      <c r="FB1140" s="255"/>
      <c r="FC1140" s="255"/>
      <c r="FD1140" s="255"/>
      <c r="FE1140" s="255"/>
      <c r="FF1140" s="255"/>
      <c r="FG1140" s="255"/>
      <c r="FH1140" s="241"/>
      <c r="FI1140" s="436"/>
      <c r="FJ1140" s="668"/>
      <c r="FK1140" s="668"/>
      <c r="FL1140" s="668"/>
      <c r="FM1140" s="668"/>
      <c r="FN1140" s="668"/>
      <c r="FO1140" s="668"/>
      <c r="FP1140" s="668"/>
      <c r="FQ1140" s="668"/>
      <c r="FR1140" s="668"/>
      <c r="FS1140" s="433"/>
      <c r="FT1140" s="433"/>
      <c r="FU1140" s="433"/>
      <c r="FV1140" s="433"/>
      <c r="FW1140" s="433"/>
      <c r="FX1140" s="433"/>
      <c r="FY1140" s="433"/>
      <c r="FZ1140" s="433"/>
      <c r="GA1140" s="433"/>
      <c r="GB1140" s="433"/>
      <c r="GC1140" s="433"/>
      <c r="GD1140" s="433"/>
      <c r="GE1140" s="433"/>
      <c r="GF1140" s="433"/>
      <c r="GG1140" s="25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436"/>
      <c r="HJ1140" s="65"/>
      <c r="HK1140" s="436"/>
      <c r="HL1140" s="37"/>
      <c r="HM1140" s="65"/>
      <c r="HN1140" s="436"/>
      <c r="HO1140" s="120"/>
      <c r="HP1140" s="3"/>
      <c r="HQ1140" s="436"/>
      <c r="HR1140" s="8"/>
      <c r="HS1140" s="31"/>
      <c r="HT1140" s="3"/>
      <c r="HU1140" s="3"/>
      <c r="HV1140" s="3"/>
      <c r="HX1140" s="432"/>
      <c r="HY1140" s="27"/>
      <c r="HZ1140" s="27"/>
      <c r="IA1140" s="27"/>
      <c r="IB1140" s="27"/>
      <c r="IC1140" s="27"/>
      <c r="ID1140" s="27"/>
      <c r="IE1140" s="27"/>
      <c r="IF1140" s="27"/>
      <c r="IG1140" s="432"/>
      <c r="IH1140" s="432"/>
      <c r="II1140" s="432"/>
      <c r="IJ1140" s="432"/>
      <c r="IK1140" s="432"/>
      <c r="IL1140" s="432"/>
      <c r="IM1140" s="432"/>
      <c r="IN1140" s="432"/>
      <c r="IO1140" s="432"/>
      <c r="IP1140" s="432"/>
      <c r="IQ1140" s="432"/>
      <c r="IR1140" s="432"/>
      <c r="IS1140" s="432"/>
      <c r="IT1140" s="432"/>
      <c r="IU1140" s="432"/>
      <c r="IV1140" s="432"/>
      <c r="IW1140" s="432"/>
      <c r="IX1140" s="432"/>
      <c r="IY1140" s="432"/>
      <c r="IZ1140" s="432"/>
      <c r="JA1140" s="432"/>
      <c r="JB1140" s="432"/>
      <c r="JC1140" s="432"/>
      <c r="JD1140" s="432"/>
      <c r="JE1140" s="432"/>
      <c r="JF1140" s="432"/>
      <c r="JG1140" s="432"/>
      <c r="JH1140" s="432"/>
      <c r="JI1140" s="432"/>
      <c r="JJ1140" s="432"/>
      <c r="JK1140" s="432"/>
      <c r="JL1140" s="432"/>
      <c r="JM1140" s="432"/>
      <c r="JN1140" s="432"/>
      <c r="JO1140" s="432"/>
      <c r="JP1140" s="432"/>
      <c r="JQ1140" s="432"/>
      <c r="JR1140" s="432"/>
      <c r="JS1140" s="432"/>
      <c r="JT1140" s="432"/>
      <c r="JU1140" s="432"/>
    </row>
    <row r="1141" spans="1:281" s="40" customFormat="1" ht="15" hidden="1" customHeight="1" x14ac:dyDescent="0.25">
      <c r="A1141" s="432"/>
      <c r="B1141" s="31"/>
      <c r="C1141" s="31"/>
      <c r="D1141" s="3"/>
      <c r="E1141" s="31"/>
      <c r="F1141" s="3"/>
      <c r="G1141" s="122"/>
      <c r="I1141" s="31"/>
      <c r="K1141" s="9"/>
      <c r="M1141" s="3"/>
      <c r="N1141" s="41"/>
      <c r="P1141" s="31"/>
      <c r="Q1141" s="27"/>
      <c r="R1141" s="31"/>
      <c r="T1141" s="21"/>
      <c r="U1141" s="21"/>
      <c r="V1141" s="83"/>
      <c r="W1141" s="83"/>
      <c r="X1141" s="21"/>
      <c r="Y1141" s="83"/>
      <c r="Z1141" s="83"/>
      <c r="AA1141" s="21"/>
      <c r="AB1141" s="83"/>
      <c r="AC1141" s="83"/>
      <c r="AD1141" s="21"/>
      <c r="AE1141" s="83"/>
      <c r="AF1141" s="83"/>
      <c r="AG1141" s="21"/>
      <c r="AH1141" s="83"/>
      <c r="AI1141" s="83"/>
      <c r="AJ1141" s="21"/>
      <c r="AK1141" s="83"/>
      <c r="AL1141" s="83"/>
      <c r="AM1141" s="21"/>
      <c r="AN1141" s="83"/>
      <c r="AO1141" s="83"/>
      <c r="AP1141" s="21"/>
      <c r="AQ1141" s="83"/>
      <c r="AR1141" s="83"/>
      <c r="AS1141" s="21"/>
      <c r="AT1141" s="3"/>
      <c r="AU1141" s="3"/>
      <c r="AV1141" s="31"/>
      <c r="AW1141" s="3"/>
      <c r="AX1141" s="129"/>
      <c r="AY1141" s="90"/>
      <c r="AZ1141" s="6"/>
      <c r="BA1141" s="10"/>
      <c r="BB1141" s="10"/>
      <c r="BC1141" s="6"/>
      <c r="BD1141" s="10"/>
      <c r="BE1141" s="10"/>
      <c r="BF1141" s="122"/>
      <c r="BG1141" s="10"/>
      <c r="BH1141" s="32"/>
      <c r="BI1141" s="129"/>
      <c r="BJ1141" s="10"/>
      <c r="BK1141" s="32"/>
      <c r="BL1141" s="129"/>
      <c r="BM1141" s="10"/>
      <c r="BN1141" s="32"/>
      <c r="BO1141" s="122"/>
      <c r="BP1141" s="133"/>
      <c r="BQ1141" s="12"/>
      <c r="BR1141" s="3"/>
      <c r="BS1141" s="3"/>
      <c r="BU1141" s="122"/>
      <c r="BV1141" s="3"/>
      <c r="BW1141" s="31"/>
      <c r="BX1141" s="122"/>
      <c r="BY1141" s="3"/>
      <c r="CA1141" s="122"/>
      <c r="CB1141" s="3"/>
      <c r="CD1141" s="122"/>
      <c r="CF1141" s="32"/>
      <c r="CH1141" s="255"/>
      <c r="CI1141" s="32"/>
      <c r="CK1141" s="434"/>
      <c r="CM1141" s="122"/>
      <c r="CN1141" s="255"/>
      <c r="CO1141" s="255"/>
      <c r="CP1141" s="255"/>
      <c r="CQ1141" s="739"/>
      <c r="CR1141" s="255"/>
      <c r="CS1141" s="434"/>
      <c r="CT1141" s="255"/>
      <c r="CU1141" s="255"/>
      <c r="CV1141" s="255"/>
      <c r="CW1141" s="10"/>
      <c r="CX1141" s="255"/>
      <c r="CY1141" s="255"/>
      <c r="CZ1141" s="255"/>
      <c r="DA1141" s="255"/>
      <c r="DB1141" s="255"/>
      <c r="DC1141" s="255"/>
      <c r="DD1141" s="255"/>
      <c r="DE1141" s="255"/>
      <c r="DF1141" s="255"/>
      <c r="DG1141" s="255"/>
      <c r="DH1141" s="255"/>
      <c r="DI1141" s="255"/>
      <c r="DJ1141" s="255"/>
      <c r="DK1141" s="255"/>
      <c r="DL1141" s="255"/>
      <c r="DM1141" s="255"/>
      <c r="DN1141" s="255"/>
      <c r="DO1141" s="255"/>
      <c r="DP1141" s="255"/>
      <c r="DQ1141" s="255"/>
      <c r="DR1141" s="255"/>
      <c r="DS1141" s="255"/>
      <c r="DT1141" s="255"/>
      <c r="DU1141" s="255"/>
      <c r="DV1141" s="255"/>
      <c r="DW1141" s="255"/>
      <c r="DX1141" s="255"/>
      <c r="DY1141" s="255"/>
      <c r="DZ1141" s="255"/>
      <c r="EA1141" s="255"/>
      <c r="EB1141" s="255"/>
      <c r="EC1141" s="255"/>
      <c r="ED1141" s="255"/>
      <c r="EE1141" s="255"/>
      <c r="EF1141" s="255"/>
      <c r="EG1141" s="255"/>
      <c r="EH1141" s="255"/>
      <c r="EI1141" s="255"/>
      <c r="EJ1141" s="255"/>
      <c r="EK1141" s="255"/>
      <c r="EL1141" s="255"/>
      <c r="EM1141" s="255"/>
      <c r="EN1141" s="255"/>
      <c r="EO1141" s="255"/>
      <c r="EP1141" s="255"/>
      <c r="EQ1141" s="255"/>
      <c r="ER1141" s="255"/>
      <c r="ES1141" s="255"/>
      <c r="ET1141" s="255"/>
      <c r="EU1141" s="255"/>
      <c r="EV1141" s="255"/>
      <c r="EW1141" s="255"/>
      <c r="EX1141" s="255"/>
      <c r="EY1141" s="255"/>
      <c r="EZ1141" s="255"/>
      <c r="FA1141" s="255"/>
      <c r="FB1141" s="255"/>
      <c r="FC1141" s="255"/>
      <c r="FD1141" s="255"/>
      <c r="FE1141" s="255"/>
      <c r="FF1141" s="255"/>
      <c r="FG1141" s="255"/>
      <c r="FH1141" s="241"/>
      <c r="FI1141" s="436"/>
      <c r="FJ1141" s="668"/>
      <c r="FK1141" s="668"/>
      <c r="FL1141" s="668"/>
      <c r="FM1141" s="668"/>
      <c r="FN1141" s="668"/>
      <c r="FO1141" s="668"/>
      <c r="FP1141" s="668"/>
      <c r="FQ1141" s="668"/>
      <c r="FR1141" s="668"/>
      <c r="FS1141" s="433"/>
      <c r="FT1141" s="433"/>
      <c r="FU1141" s="433"/>
      <c r="FV1141" s="433"/>
      <c r="FW1141" s="433"/>
      <c r="FX1141" s="433"/>
      <c r="FY1141" s="433"/>
      <c r="FZ1141" s="433"/>
      <c r="GA1141" s="433"/>
      <c r="GB1141" s="433"/>
      <c r="GC1141" s="433"/>
      <c r="GD1141" s="433"/>
      <c r="GE1141" s="433"/>
      <c r="GF1141" s="433"/>
      <c r="GG1141" s="255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436"/>
      <c r="HJ1141" s="65"/>
      <c r="HK1141" s="436"/>
      <c r="HL1141" s="37"/>
      <c r="HM1141" s="65"/>
      <c r="HN1141" s="436"/>
      <c r="HO1141" s="120"/>
      <c r="HP1141" s="3"/>
      <c r="HQ1141" s="436"/>
      <c r="HR1141" s="8"/>
      <c r="HS1141" s="31"/>
      <c r="HT1141" s="3"/>
      <c r="HU1141" s="3"/>
      <c r="HV1141" s="3"/>
      <c r="HX1141" s="432"/>
      <c r="HY1141" s="27"/>
      <c r="HZ1141" s="27"/>
      <c r="IA1141" s="27"/>
      <c r="IB1141" s="27"/>
      <c r="IC1141" s="27"/>
      <c r="ID1141" s="27"/>
      <c r="IE1141" s="27"/>
      <c r="IF1141" s="27"/>
      <c r="IG1141" s="432"/>
      <c r="IH1141" s="432"/>
      <c r="II1141" s="432"/>
      <c r="IJ1141" s="432"/>
      <c r="IK1141" s="432"/>
      <c r="IL1141" s="432"/>
      <c r="IM1141" s="432"/>
      <c r="IN1141" s="432"/>
      <c r="IO1141" s="432"/>
      <c r="IP1141" s="432"/>
      <c r="IQ1141" s="432"/>
      <c r="IR1141" s="432"/>
      <c r="IS1141" s="432"/>
      <c r="IT1141" s="432"/>
      <c r="IU1141" s="432"/>
      <c r="IV1141" s="432"/>
      <c r="IW1141" s="432"/>
      <c r="IX1141" s="432"/>
      <c r="IY1141" s="432"/>
      <c r="IZ1141" s="432"/>
      <c r="JA1141" s="432"/>
      <c r="JB1141" s="432"/>
      <c r="JC1141" s="432"/>
      <c r="JD1141" s="432"/>
      <c r="JE1141" s="432"/>
      <c r="JF1141" s="432"/>
      <c r="JG1141" s="432"/>
      <c r="JH1141" s="432"/>
      <c r="JI1141" s="432"/>
      <c r="JJ1141" s="432"/>
      <c r="JK1141" s="432"/>
      <c r="JL1141" s="432"/>
      <c r="JM1141" s="432"/>
      <c r="JN1141" s="432"/>
      <c r="JO1141" s="432"/>
      <c r="JP1141" s="432"/>
      <c r="JQ1141" s="432"/>
      <c r="JR1141" s="432"/>
      <c r="JS1141" s="432"/>
      <c r="JT1141" s="432"/>
      <c r="JU1141" s="432"/>
    </row>
    <row r="1142" spans="1:281" s="40" customFormat="1" ht="15" hidden="1" customHeight="1" x14ac:dyDescent="0.25">
      <c r="A1142" s="432"/>
      <c r="B1142" s="31"/>
      <c r="C1142" s="31"/>
      <c r="D1142" s="3"/>
      <c r="E1142" s="31"/>
      <c r="F1142" s="3"/>
      <c r="G1142" s="122"/>
      <c r="I1142" s="31"/>
      <c r="K1142" s="9"/>
      <c r="M1142" s="3"/>
      <c r="N1142" s="41"/>
      <c r="P1142" s="31"/>
      <c r="Q1142" s="27"/>
      <c r="R1142" s="31"/>
      <c r="T1142" s="21"/>
      <c r="U1142" s="21"/>
      <c r="V1142" s="83"/>
      <c r="W1142" s="83"/>
      <c r="X1142" s="21"/>
      <c r="Y1142" s="83"/>
      <c r="Z1142" s="83"/>
      <c r="AA1142" s="21"/>
      <c r="AB1142" s="83"/>
      <c r="AC1142" s="83"/>
      <c r="AD1142" s="21"/>
      <c r="AE1142" s="83"/>
      <c r="AF1142" s="83"/>
      <c r="AG1142" s="21"/>
      <c r="AH1142" s="83"/>
      <c r="AI1142" s="83"/>
      <c r="AJ1142" s="21"/>
      <c r="AK1142" s="83"/>
      <c r="AL1142" s="83"/>
      <c r="AM1142" s="21"/>
      <c r="AN1142" s="83"/>
      <c r="AO1142" s="83"/>
      <c r="AP1142" s="21"/>
      <c r="AQ1142" s="83"/>
      <c r="AR1142" s="83"/>
      <c r="AS1142" s="21"/>
      <c r="AT1142" s="3"/>
      <c r="AU1142" s="3"/>
      <c r="AV1142" s="31"/>
      <c r="AW1142" s="3"/>
      <c r="AX1142" s="129"/>
      <c r="AY1142" s="90"/>
      <c r="AZ1142" s="6"/>
      <c r="BA1142" s="10"/>
      <c r="BB1142" s="10"/>
      <c r="BC1142" s="6"/>
      <c r="BD1142" s="10"/>
      <c r="BE1142" s="10"/>
      <c r="BF1142" s="122"/>
      <c r="BG1142" s="10"/>
      <c r="BH1142" s="32"/>
      <c r="BI1142" s="129"/>
      <c r="BJ1142" s="10"/>
      <c r="BK1142" s="32"/>
      <c r="BL1142" s="129"/>
      <c r="BM1142" s="10"/>
      <c r="BN1142" s="32"/>
      <c r="BO1142" s="122"/>
      <c r="BP1142" s="133"/>
      <c r="BQ1142" s="12"/>
      <c r="BR1142" s="3"/>
      <c r="BS1142" s="3"/>
      <c r="BU1142" s="122"/>
      <c r="BV1142" s="3"/>
      <c r="BW1142" s="31"/>
      <c r="BX1142" s="122"/>
      <c r="BY1142" s="3"/>
      <c r="CA1142" s="122"/>
      <c r="CB1142" s="3"/>
      <c r="CD1142" s="122"/>
      <c r="CF1142" s="32"/>
      <c r="CH1142" s="255"/>
      <c r="CI1142" s="32"/>
      <c r="CK1142" s="434"/>
      <c r="CM1142" s="122"/>
      <c r="CN1142" s="255"/>
      <c r="CO1142" s="255"/>
      <c r="CP1142" s="255"/>
      <c r="CQ1142" s="739"/>
      <c r="CR1142" s="255"/>
      <c r="CS1142" s="434"/>
      <c r="CT1142" s="255"/>
      <c r="CU1142" s="255"/>
      <c r="CV1142" s="255"/>
      <c r="CW1142" s="10"/>
      <c r="CX1142" s="255"/>
      <c r="CY1142" s="255"/>
      <c r="CZ1142" s="255"/>
      <c r="DA1142" s="255"/>
      <c r="DB1142" s="255"/>
      <c r="DC1142" s="255"/>
      <c r="DD1142" s="255"/>
      <c r="DE1142" s="255"/>
      <c r="DF1142" s="255"/>
      <c r="DG1142" s="255"/>
      <c r="DH1142" s="255"/>
      <c r="DI1142" s="255"/>
      <c r="DJ1142" s="255"/>
      <c r="DK1142" s="255"/>
      <c r="DL1142" s="255"/>
      <c r="DM1142" s="255"/>
      <c r="DN1142" s="255"/>
      <c r="DO1142" s="255"/>
      <c r="DP1142" s="255"/>
      <c r="DQ1142" s="255"/>
      <c r="DR1142" s="255"/>
      <c r="DS1142" s="255"/>
      <c r="DT1142" s="255"/>
      <c r="DU1142" s="255"/>
      <c r="DV1142" s="255"/>
      <c r="DW1142" s="255"/>
      <c r="DX1142" s="255"/>
      <c r="DY1142" s="255"/>
      <c r="DZ1142" s="255"/>
      <c r="EA1142" s="255"/>
      <c r="EB1142" s="255"/>
      <c r="EC1142" s="255"/>
      <c r="ED1142" s="255"/>
      <c r="EE1142" s="255"/>
      <c r="EF1142" s="255"/>
      <c r="EG1142" s="255"/>
      <c r="EH1142" s="255"/>
      <c r="EI1142" s="255"/>
      <c r="EJ1142" s="255"/>
      <c r="EK1142" s="255"/>
      <c r="EL1142" s="255"/>
      <c r="EM1142" s="255"/>
      <c r="EN1142" s="255"/>
      <c r="EO1142" s="255"/>
      <c r="EP1142" s="255"/>
      <c r="EQ1142" s="255"/>
      <c r="ER1142" s="255"/>
      <c r="ES1142" s="255"/>
      <c r="ET1142" s="255"/>
      <c r="EU1142" s="255"/>
      <c r="EV1142" s="255"/>
      <c r="EW1142" s="255"/>
      <c r="EX1142" s="255"/>
      <c r="EY1142" s="255"/>
      <c r="EZ1142" s="255"/>
      <c r="FA1142" s="255"/>
      <c r="FB1142" s="255"/>
      <c r="FC1142" s="255"/>
      <c r="FD1142" s="255"/>
      <c r="FE1142" s="255"/>
      <c r="FF1142" s="255"/>
      <c r="FG1142" s="255"/>
      <c r="FH1142" s="241"/>
      <c r="FI1142" s="436"/>
      <c r="FJ1142" s="668"/>
      <c r="FK1142" s="668"/>
      <c r="FL1142" s="668"/>
      <c r="FM1142" s="668"/>
      <c r="FN1142" s="668"/>
      <c r="FO1142" s="668"/>
      <c r="FP1142" s="668"/>
      <c r="FQ1142" s="668"/>
      <c r="FR1142" s="668"/>
      <c r="FS1142" s="433"/>
      <c r="FT1142" s="433"/>
      <c r="FU1142" s="433"/>
      <c r="FV1142" s="433"/>
      <c r="FW1142" s="433"/>
      <c r="FX1142" s="433"/>
      <c r="FY1142" s="433"/>
      <c r="FZ1142" s="433"/>
      <c r="GA1142" s="433"/>
      <c r="GB1142" s="433"/>
      <c r="GC1142" s="71"/>
      <c r="GD1142" s="71"/>
      <c r="GE1142" s="71"/>
      <c r="GF1142" s="433"/>
      <c r="GG1142" s="255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436"/>
      <c r="HJ1142" s="65"/>
      <c r="HK1142" s="436"/>
      <c r="HL1142" s="37"/>
      <c r="HM1142" s="65"/>
      <c r="HN1142" s="436"/>
      <c r="HO1142" s="120"/>
      <c r="HP1142" s="3"/>
      <c r="HQ1142" s="436"/>
      <c r="HR1142" s="8"/>
      <c r="HS1142" s="31"/>
      <c r="HT1142" s="3"/>
      <c r="HU1142" s="3"/>
      <c r="HV1142" s="3"/>
      <c r="HX1142" s="432"/>
      <c r="HY1142" s="27"/>
      <c r="HZ1142" s="27"/>
      <c r="IA1142" s="27"/>
      <c r="IB1142" s="27"/>
      <c r="IC1142" s="27"/>
      <c r="ID1142" s="27"/>
      <c r="IE1142" s="27"/>
      <c r="IF1142" s="27"/>
      <c r="IG1142" s="432"/>
      <c r="IH1142" s="432"/>
      <c r="II1142" s="432"/>
      <c r="IJ1142" s="432"/>
      <c r="IK1142" s="432"/>
      <c r="IL1142" s="432"/>
      <c r="IM1142" s="432"/>
      <c r="IN1142" s="432"/>
      <c r="IO1142" s="432"/>
      <c r="IP1142" s="432"/>
      <c r="IQ1142" s="432"/>
      <c r="IR1142" s="432"/>
      <c r="IS1142" s="432"/>
      <c r="IT1142" s="432"/>
      <c r="IU1142" s="432"/>
      <c r="IV1142" s="432"/>
      <c r="IW1142" s="432"/>
      <c r="IX1142" s="432"/>
      <c r="IY1142" s="432"/>
      <c r="IZ1142" s="432"/>
      <c r="JA1142" s="432"/>
      <c r="JB1142" s="432"/>
      <c r="JC1142" s="432"/>
      <c r="JD1142" s="432"/>
      <c r="JE1142" s="432"/>
      <c r="JF1142" s="432"/>
      <c r="JG1142" s="432"/>
      <c r="JH1142" s="432"/>
      <c r="JI1142" s="432"/>
      <c r="JJ1142" s="432"/>
      <c r="JK1142" s="432"/>
      <c r="JL1142" s="432"/>
      <c r="JM1142" s="432"/>
      <c r="JN1142" s="432"/>
      <c r="JO1142" s="432"/>
      <c r="JP1142" s="432"/>
      <c r="JQ1142" s="432"/>
      <c r="JR1142" s="432"/>
      <c r="JS1142" s="432"/>
      <c r="JT1142" s="432"/>
      <c r="JU1142" s="432"/>
    </row>
    <row r="1143" spans="1:281" s="40" customFormat="1" ht="15" hidden="1" customHeight="1" x14ac:dyDescent="0.25">
      <c r="A1143" s="432"/>
      <c r="B1143" s="31"/>
      <c r="C1143" s="31"/>
      <c r="D1143" s="3"/>
      <c r="E1143" s="31"/>
      <c r="F1143" s="3"/>
      <c r="G1143" s="122"/>
      <c r="I1143" s="31"/>
      <c r="K1143" s="9"/>
      <c r="M1143" s="3"/>
      <c r="N1143" s="41"/>
      <c r="P1143" s="31"/>
      <c r="Q1143" s="27"/>
      <c r="R1143" s="31"/>
      <c r="T1143" s="21"/>
      <c r="U1143" s="21"/>
      <c r="V1143" s="83"/>
      <c r="W1143" s="83"/>
      <c r="X1143" s="21"/>
      <c r="Y1143" s="83"/>
      <c r="Z1143" s="83"/>
      <c r="AA1143" s="21"/>
      <c r="AB1143" s="83"/>
      <c r="AC1143" s="83"/>
      <c r="AD1143" s="21"/>
      <c r="AE1143" s="83"/>
      <c r="AF1143" s="83"/>
      <c r="AG1143" s="21"/>
      <c r="AH1143" s="83"/>
      <c r="AI1143" s="83"/>
      <c r="AJ1143" s="21"/>
      <c r="AK1143" s="83"/>
      <c r="AL1143" s="83"/>
      <c r="AM1143" s="21"/>
      <c r="AN1143" s="83"/>
      <c r="AO1143" s="83"/>
      <c r="AP1143" s="21"/>
      <c r="AQ1143" s="83"/>
      <c r="AR1143" s="83"/>
      <c r="AS1143" s="21"/>
      <c r="AT1143" s="3"/>
      <c r="AU1143" s="3"/>
      <c r="AV1143" s="31"/>
      <c r="AW1143" s="3"/>
      <c r="AX1143" s="129"/>
      <c r="AY1143" s="90"/>
      <c r="AZ1143" s="6"/>
      <c r="BA1143" s="10"/>
      <c r="BB1143" s="10"/>
      <c r="BC1143" s="6"/>
      <c r="BD1143" s="10"/>
      <c r="BE1143" s="10"/>
      <c r="BF1143" s="122"/>
      <c r="BG1143" s="10"/>
      <c r="BH1143" s="32"/>
      <c r="BI1143" s="129"/>
      <c r="BJ1143" s="10"/>
      <c r="BK1143" s="32"/>
      <c r="BL1143" s="129"/>
      <c r="BM1143" s="10"/>
      <c r="BN1143" s="32"/>
      <c r="BO1143" s="122"/>
      <c r="BP1143" s="133"/>
      <c r="BQ1143" s="12"/>
      <c r="BR1143" s="3"/>
      <c r="BS1143" s="3"/>
      <c r="BU1143" s="122"/>
      <c r="BV1143" s="3"/>
      <c r="BW1143" s="31"/>
      <c r="BX1143" s="122"/>
      <c r="BY1143" s="3"/>
      <c r="CA1143" s="122"/>
      <c r="CB1143" s="3"/>
      <c r="CD1143" s="122"/>
      <c r="CF1143" s="32"/>
      <c r="CH1143" s="255"/>
      <c r="CI1143" s="32"/>
      <c r="CK1143" s="434"/>
      <c r="CM1143" s="122"/>
      <c r="CN1143" s="255"/>
      <c r="CO1143" s="255"/>
      <c r="CP1143" s="255"/>
      <c r="CQ1143" s="739"/>
      <c r="CR1143" s="255"/>
      <c r="CS1143" s="434"/>
      <c r="CT1143" s="255"/>
      <c r="CU1143" s="255"/>
      <c r="CV1143" s="255"/>
      <c r="CW1143" s="10"/>
      <c r="CX1143" s="255"/>
      <c r="CY1143" s="255"/>
      <c r="CZ1143" s="255"/>
      <c r="DA1143" s="255"/>
      <c r="DB1143" s="255"/>
      <c r="DC1143" s="255"/>
      <c r="DD1143" s="255"/>
      <c r="DE1143" s="255"/>
      <c r="DF1143" s="255"/>
      <c r="DG1143" s="255"/>
      <c r="DH1143" s="255"/>
      <c r="DI1143" s="255"/>
      <c r="DJ1143" s="255"/>
      <c r="DK1143" s="255"/>
      <c r="DL1143" s="255"/>
      <c r="DM1143" s="255"/>
      <c r="DN1143" s="255"/>
      <c r="DO1143" s="255"/>
      <c r="DP1143" s="255"/>
      <c r="DQ1143" s="255"/>
      <c r="DR1143" s="255"/>
      <c r="DS1143" s="255"/>
      <c r="DT1143" s="255"/>
      <c r="DU1143" s="255"/>
      <c r="DV1143" s="255"/>
      <c r="DW1143" s="255"/>
      <c r="DX1143" s="255"/>
      <c r="DY1143" s="255"/>
      <c r="DZ1143" s="255"/>
      <c r="EA1143" s="255"/>
      <c r="EB1143" s="255"/>
      <c r="EC1143" s="255"/>
      <c r="ED1143" s="255"/>
      <c r="EE1143" s="255"/>
      <c r="EF1143" s="255"/>
      <c r="EG1143" s="255"/>
      <c r="EH1143" s="255"/>
      <c r="EI1143" s="255"/>
      <c r="EJ1143" s="255"/>
      <c r="EK1143" s="255"/>
      <c r="EL1143" s="255"/>
      <c r="EM1143" s="255"/>
      <c r="EN1143" s="255"/>
      <c r="EO1143" s="255"/>
      <c r="EP1143" s="255"/>
      <c r="EQ1143" s="255"/>
      <c r="ER1143" s="255"/>
      <c r="ES1143" s="255"/>
      <c r="ET1143" s="255"/>
      <c r="EU1143" s="255"/>
      <c r="EV1143" s="255"/>
      <c r="EW1143" s="255"/>
      <c r="EX1143" s="255"/>
      <c r="EY1143" s="255"/>
      <c r="EZ1143" s="255"/>
      <c r="FA1143" s="255"/>
      <c r="FB1143" s="255"/>
      <c r="FC1143" s="255"/>
      <c r="FD1143" s="255"/>
      <c r="FE1143" s="255"/>
      <c r="FF1143" s="255"/>
      <c r="FG1143" s="255"/>
      <c r="FH1143" s="241"/>
      <c r="FI1143" s="436"/>
      <c r="FJ1143" s="668"/>
      <c r="FK1143" s="668"/>
      <c r="FL1143" s="668"/>
      <c r="FM1143" s="668"/>
      <c r="FN1143" s="668"/>
      <c r="FO1143" s="668"/>
      <c r="FP1143" s="668"/>
      <c r="FQ1143" s="668"/>
      <c r="FR1143" s="668"/>
      <c r="FS1143" s="433"/>
      <c r="FT1143" s="433"/>
      <c r="FU1143" s="433"/>
      <c r="FV1143" s="433"/>
      <c r="FW1143" s="433"/>
      <c r="FX1143" s="433"/>
      <c r="FY1143" s="433"/>
      <c r="FZ1143" s="433"/>
      <c r="GA1143" s="433"/>
      <c r="GB1143" s="433"/>
      <c r="GC1143" s="71"/>
      <c r="GD1143" s="71"/>
      <c r="GE1143" s="71"/>
      <c r="GF1143" s="433"/>
      <c r="GG1143" s="255"/>
      <c r="GH1143" s="65"/>
      <c r="GI1143" s="65"/>
      <c r="GJ1143" s="65"/>
      <c r="GK1143" s="65"/>
      <c r="GL1143" s="65"/>
      <c r="GM1143" s="65"/>
      <c r="GN1143" s="65"/>
      <c r="GO1143" s="65"/>
      <c r="GP1143" s="65"/>
      <c r="GQ1143" s="65"/>
      <c r="GR1143" s="65"/>
      <c r="GS1143" s="65"/>
      <c r="GT1143" s="65"/>
      <c r="GU1143" s="65"/>
      <c r="GV1143" s="65"/>
      <c r="GW1143" s="65"/>
      <c r="GX1143" s="65"/>
      <c r="GY1143" s="65"/>
      <c r="GZ1143" s="65"/>
      <c r="HA1143" s="65"/>
      <c r="HB1143" s="65"/>
      <c r="HC1143" s="65"/>
      <c r="HD1143" s="65"/>
      <c r="HE1143" s="65"/>
      <c r="HF1143" s="65"/>
      <c r="HG1143" s="65"/>
      <c r="HH1143" s="65"/>
      <c r="HI1143" s="436"/>
      <c r="HJ1143" s="65"/>
      <c r="HK1143" s="436"/>
      <c r="HL1143" s="37"/>
      <c r="HM1143" s="65"/>
      <c r="HN1143" s="436"/>
      <c r="HO1143" s="120"/>
      <c r="HP1143" s="3"/>
      <c r="HQ1143" s="436"/>
      <c r="HR1143" s="8"/>
      <c r="HS1143" s="31"/>
      <c r="HT1143" s="3"/>
      <c r="HU1143" s="3"/>
      <c r="HV1143" s="3"/>
      <c r="HX1143" s="432"/>
      <c r="HY1143" s="27"/>
      <c r="HZ1143" s="27"/>
      <c r="IA1143" s="27"/>
      <c r="IB1143" s="27"/>
      <c r="IC1143" s="27"/>
      <c r="ID1143" s="27"/>
      <c r="IE1143" s="27"/>
      <c r="IF1143" s="27"/>
      <c r="IG1143" s="432"/>
      <c r="IH1143" s="432"/>
      <c r="II1143" s="432"/>
      <c r="IJ1143" s="432"/>
      <c r="IK1143" s="432"/>
      <c r="IL1143" s="432"/>
      <c r="IM1143" s="432"/>
      <c r="IN1143" s="432"/>
      <c r="IO1143" s="432"/>
      <c r="IP1143" s="432"/>
      <c r="IQ1143" s="432"/>
      <c r="IR1143" s="432"/>
      <c r="IS1143" s="432"/>
      <c r="IT1143" s="432"/>
      <c r="IU1143" s="432"/>
      <c r="IV1143" s="432"/>
      <c r="IW1143" s="432"/>
      <c r="IX1143" s="432"/>
      <c r="IY1143" s="432"/>
      <c r="IZ1143" s="432"/>
      <c r="JA1143" s="432"/>
      <c r="JB1143" s="432"/>
      <c r="JC1143" s="432"/>
      <c r="JD1143" s="432"/>
      <c r="JE1143" s="432"/>
      <c r="JF1143" s="432"/>
      <c r="JG1143" s="432"/>
      <c r="JH1143" s="432"/>
      <c r="JI1143" s="432"/>
      <c r="JJ1143" s="432"/>
      <c r="JK1143" s="432"/>
      <c r="JL1143" s="432"/>
      <c r="JM1143" s="432"/>
      <c r="JN1143" s="432"/>
      <c r="JO1143" s="432"/>
      <c r="JP1143" s="432"/>
      <c r="JQ1143" s="432"/>
      <c r="JR1143" s="432"/>
      <c r="JS1143" s="432"/>
      <c r="JT1143" s="432"/>
      <c r="JU1143" s="432"/>
    </row>
    <row r="1144" spans="1:281" s="40" customFormat="1" ht="15" hidden="1" customHeight="1" x14ac:dyDescent="0.25">
      <c r="A1144" s="432"/>
      <c r="B1144" s="31"/>
      <c r="C1144" s="31"/>
      <c r="D1144" s="3"/>
      <c r="E1144" s="31"/>
      <c r="F1144" s="3"/>
      <c r="G1144" s="122"/>
      <c r="I1144" s="31"/>
      <c r="K1144" s="9"/>
      <c r="M1144" s="3"/>
      <c r="N1144" s="41"/>
      <c r="P1144" s="31"/>
      <c r="Q1144" s="27"/>
      <c r="R1144" s="31"/>
      <c r="T1144" s="21"/>
      <c r="U1144" s="21"/>
      <c r="V1144" s="83"/>
      <c r="W1144" s="83"/>
      <c r="X1144" s="21"/>
      <c r="Y1144" s="83"/>
      <c r="Z1144" s="83"/>
      <c r="AA1144" s="21"/>
      <c r="AB1144" s="83"/>
      <c r="AC1144" s="83"/>
      <c r="AD1144" s="21"/>
      <c r="AE1144" s="83"/>
      <c r="AF1144" s="83"/>
      <c r="AG1144" s="21"/>
      <c r="AH1144" s="83"/>
      <c r="AI1144" s="83"/>
      <c r="AJ1144" s="21"/>
      <c r="AK1144" s="83"/>
      <c r="AL1144" s="83"/>
      <c r="AM1144" s="21"/>
      <c r="AN1144" s="83"/>
      <c r="AO1144" s="83"/>
      <c r="AP1144" s="21"/>
      <c r="AQ1144" s="83"/>
      <c r="AR1144" s="83"/>
      <c r="AS1144" s="21"/>
      <c r="AT1144" s="3"/>
      <c r="AU1144" s="3"/>
      <c r="AV1144" s="31"/>
      <c r="AW1144" s="3"/>
      <c r="AX1144" s="129"/>
      <c r="AY1144" s="90"/>
      <c r="AZ1144" s="6"/>
      <c r="BA1144" s="10"/>
      <c r="BB1144" s="10"/>
      <c r="BC1144" s="6"/>
      <c r="BD1144" s="10"/>
      <c r="BE1144" s="10"/>
      <c r="BF1144" s="122"/>
      <c r="BG1144" s="10"/>
      <c r="BH1144" s="32"/>
      <c r="BI1144" s="129"/>
      <c r="BJ1144" s="10"/>
      <c r="BK1144" s="32"/>
      <c r="BL1144" s="129"/>
      <c r="BM1144" s="10"/>
      <c r="BN1144" s="32"/>
      <c r="BO1144" s="122"/>
      <c r="BP1144" s="133"/>
      <c r="BQ1144" s="12"/>
      <c r="BR1144" s="3"/>
      <c r="BS1144" s="3"/>
      <c r="BU1144" s="122"/>
      <c r="BV1144" s="3"/>
      <c r="BW1144" s="31"/>
      <c r="BX1144" s="122"/>
      <c r="BY1144" s="3"/>
      <c r="CA1144" s="122"/>
      <c r="CB1144" s="3"/>
      <c r="CD1144" s="122"/>
      <c r="CF1144" s="32"/>
      <c r="CH1144" s="255"/>
      <c r="CI1144" s="32"/>
      <c r="CK1144" s="434"/>
      <c r="CM1144" s="122"/>
      <c r="CN1144" s="255"/>
      <c r="CO1144" s="255"/>
      <c r="CP1144" s="255"/>
      <c r="CQ1144" s="739"/>
      <c r="CR1144" s="255"/>
      <c r="CS1144" s="434"/>
      <c r="CT1144" s="255"/>
      <c r="CU1144" s="255"/>
      <c r="CV1144" s="255"/>
      <c r="CW1144" s="10"/>
      <c r="CX1144" s="255"/>
      <c r="CY1144" s="255"/>
      <c r="CZ1144" s="255"/>
      <c r="DA1144" s="255"/>
      <c r="DB1144" s="255"/>
      <c r="DC1144" s="255"/>
      <c r="DD1144" s="255"/>
      <c r="DE1144" s="255"/>
      <c r="DF1144" s="255"/>
      <c r="DG1144" s="255"/>
      <c r="DH1144" s="255"/>
      <c r="DI1144" s="255"/>
      <c r="DJ1144" s="255"/>
      <c r="DK1144" s="255"/>
      <c r="DL1144" s="255"/>
      <c r="DM1144" s="255"/>
      <c r="DN1144" s="255"/>
      <c r="DO1144" s="255"/>
      <c r="DP1144" s="255"/>
      <c r="DQ1144" s="255"/>
      <c r="DR1144" s="255"/>
      <c r="DS1144" s="255"/>
      <c r="DT1144" s="255"/>
      <c r="DU1144" s="255"/>
      <c r="DV1144" s="255"/>
      <c r="DW1144" s="255"/>
      <c r="DX1144" s="255"/>
      <c r="DY1144" s="255"/>
      <c r="DZ1144" s="255"/>
      <c r="EA1144" s="255"/>
      <c r="EB1144" s="255"/>
      <c r="EC1144" s="255"/>
      <c r="ED1144" s="255"/>
      <c r="EE1144" s="255"/>
      <c r="EF1144" s="255"/>
      <c r="EG1144" s="255"/>
      <c r="EH1144" s="255"/>
      <c r="EI1144" s="255"/>
      <c r="EJ1144" s="255"/>
      <c r="EK1144" s="255"/>
      <c r="EL1144" s="255"/>
      <c r="EM1144" s="255"/>
      <c r="EN1144" s="255"/>
      <c r="EO1144" s="255"/>
      <c r="EP1144" s="255"/>
      <c r="EQ1144" s="255"/>
      <c r="ER1144" s="255"/>
      <c r="ES1144" s="255"/>
      <c r="ET1144" s="255"/>
      <c r="EU1144" s="255"/>
      <c r="EV1144" s="255"/>
      <c r="EW1144" s="255"/>
      <c r="EX1144" s="255"/>
      <c r="EY1144" s="255"/>
      <c r="EZ1144" s="255"/>
      <c r="FA1144" s="255"/>
      <c r="FB1144" s="255"/>
      <c r="FC1144" s="255"/>
      <c r="FD1144" s="255"/>
      <c r="FE1144" s="255"/>
      <c r="FF1144" s="255"/>
      <c r="FG1144" s="255"/>
      <c r="FH1144" s="241"/>
      <c r="FI1144" s="436"/>
      <c r="FJ1144" s="668"/>
      <c r="FK1144" s="668"/>
      <c r="FL1144" s="668"/>
      <c r="FM1144" s="668"/>
      <c r="FN1144" s="668"/>
      <c r="FO1144" s="668"/>
      <c r="FP1144" s="668"/>
      <c r="FQ1144" s="668"/>
      <c r="FR1144" s="668"/>
      <c r="FS1144" s="433"/>
      <c r="FT1144" s="433"/>
      <c r="FU1144" s="433"/>
      <c r="FV1144" s="433"/>
      <c r="FW1144" s="433"/>
      <c r="FX1144" s="433"/>
      <c r="FY1144" s="433"/>
      <c r="FZ1144" s="433"/>
      <c r="GA1144" s="433"/>
      <c r="GB1144" s="433"/>
      <c r="GC1144" s="71"/>
      <c r="GD1144" s="71"/>
      <c r="GE1144" s="71"/>
      <c r="GF1144" s="433"/>
      <c r="GG1144" s="255"/>
      <c r="GH1144" s="65"/>
      <c r="GI1144" s="65"/>
      <c r="GJ1144" s="65"/>
      <c r="GK1144" s="65"/>
      <c r="GL1144" s="65"/>
      <c r="GM1144" s="65"/>
      <c r="GN1144" s="65"/>
      <c r="GO1144" s="65"/>
      <c r="GP1144" s="65"/>
      <c r="GQ1144" s="65"/>
      <c r="GR1144" s="65"/>
      <c r="GS1144" s="65"/>
      <c r="GT1144" s="65"/>
      <c r="GU1144" s="65"/>
      <c r="GV1144" s="65"/>
      <c r="GW1144" s="65"/>
      <c r="GX1144" s="65"/>
      <c r="GY1144" s="65"/>
      <c r="GZ1144" s="65"/>
      <c r="HA1144" s="65"/>
      <c r="HB1144" s="65"/>
      <c r="HC1144" s="65"/>
      <c r="HD1144" s="65"/>
      <c r="HE1144" s="65"/>
      <c r="HF1144" s="65"/>
      <c r="HG1144" s="65"/>
      <c r="HH1144" s="65"/>
      <c r="HI1144" s="436"/>
      <c r="HJ1144" s="65"/>
      <c r="HK1144" s="436"/>
      <c r="HL1144" s="37"/>
      <c r="HM1144" s="65"/>
      <c r="HN1144" s="436"/>
      <c r="HO1144" s="120"/>
      <c r="HP1144" s="3"/>
      <c r="HQ1144" s="436"/>
      <c r="HR1144" s="8"/>
      <c r="HS1144" s="31"/>
      <c r="HT1144" s="3"/>
      <c r="HU1144" s="3"/>
      <c r="HV1144" s="3"/>
      <c r="HX1144" s="432"/>
      <c r="HY1144" s="27"/>
      <c r="HZ1144" s="27"/>
      <c r="IA1144" s="27"/>
      <c r="IB1144" s="27"/>
      <c r="IC1144" s="27"/>
      <c r="ID1144" s="27"/>
      <c r="IE1144" s="27"/>
      <c r="IF1144" s="27"/>
      <c r="IG1144" s="432"/>
      <c r="IH1144" s="432"/>
      <c r="II1144" s="432"/>
      <c r="IJ1144" s="432"/>
      <c r="IK1144" s="432"/>
      <c r="IL1144" s="432"/>
      <c r="IM1144" s="432"/>
      <c r="IN1144" s="432"/>
      <c r="IO1144" s="432"/>
      <c r="IP1144" s="432"/>
      <c r="IQ1144" s="432"/>
      <c r="IR1144" s="432"/>
      <c r="IS1144" s="432"/>
      <c r="IT1144" s="432"/>
      <c r="IU1144" s="432"/>
      <c r="IV1144" s="432"/>
      <c r="IW1144" s="432"/>
      <c r="IX1144" s="432"/>
      <c r="IY1144" s="432"/>
      <c r="IZ1144" s="432"/>
      <c r="JA1144" s="432"/>
      <c r="JB1144" s="432"/>
      <c r="JC1144" s="432"/>
      <c r="JD1144" s="432"/>
      <c r="JE1144" s="432"/>
      <c r="JF1144" s="432"/>
      <c r="JG1144" s="432"/>
      <c r="JH1144" s="432"/>
      <c r="JI1144" s="432"/>
      <c r="JJ1144" s="432"/>
      <c r="JK1144" s="432"/>
      <c r="JL1144" s="432"/>
      <c r="JM1144" s="432"/>
      <c r="JN1144" s="432"/>
      <c r="JO1144" s="432"/>
      <c r="JP1144" s="432"/>
      <c r="JQ1144" s="432"/>
      <c r="JR1144" s="432"/>
      <c r="JS1144" s="432"/>
      <c r="JT1144" s="432"/>
      <c r="JU1144" s="432"/>
    </row>
    <row r="1145" spans="1:281" s="40" customFormat="1" ht="15" hidden="1" customHeight="1" x14ac:dyDescent="0.25">
      <c r="A1145" s="432"/>
      <c r="B1145" s="31"/>
      <c r="C1145" s="31"/>
      <c r="D1145" s="3"/>
      <c r="E1145" s="31"/>
      <c r="F1145" s="3"/>
      <c r="G1145" s="122"/>
      <c r="I1145" s="31"/>
      <c r="K1145" s="9"/>
      <c r="M1145" s="3"/>
      <c r="N1145" s="41"/>
      <c r="P1145" s="31"/>
      <c r="Q1145" s="27"/>
      <c r="R1145" s="31"/>
      <c r="T1145" s="21"/>
      <c r="U1145" s="21"/>
      <c r="V1145" s="83"/>
      <c r="W1145" s="83"/>
      <c r="X1145" s="21"/>
      <c r="Y1145" s="83"/>
      <c r="Z1145" s="83"/>
      <c r="AA1145" s="21"/>
      <c r="AB1145" s="83"/>
      <c r="AC1145" s="83"/>
      <c r="AD1145" s="21"/>
      <c r="AE1145" s="83"/>
      <c r="AF1145" s="83"/>
      <c r="AG1145" s="21"/>
      <c r="AH1145" s="83"/>
      <c r="AI1145" s="83"/>
      <c r="AJ1145" s="21"/>
      <c r="AK1145" s="83"/>
      <c r="AL1145" s="83"/>
      <c r="AM1145" s="21"/>
      <c r="AN1145" s="83"/>
      <c r="AO1145" s="83"/>
      <c r="AP1145" s="21"/>
      <c r="AQ1145" s="83"/>
      <c r="AR1145" s="83"/>
      <c r="AS1145" s="21"/>
      <c r="AT1145" s="3"/>
      <c r="AU1145" s="3"/>
      <c r="AV1145" s="31"/>
      <c r="AW1145" s="3"/>
      <c r="AX1145" s="129"/>
      <c r="AY1145" s="90"/>
      <c r="AZ1145" s="6"/>
      <c r="BA1145" s="10"/>
      <c r="BB1145" s="10"/>
      <c r="BC1145" s="6"/>
      <c r="BD1145" s="10"/>
      <c r="BE1145" s="10"/>
      <c r="BF1145" s="122"/>
      <c r="BG1145" s="10"/>
      <c r="BH1145" s="32"/>
      <c r="BI1145" s="129"/>
      <c r="BJ1145" s="10"/>
      <c r="BK1145" s="32"/>
      <c r="BL1145" s="129"/>
      <c r="BM1145" s="10"/>
      <c r="BN1145" s="32"/>
      <c r="BO1145" s="122"/>
      <c r="BP1145" s="133"/>
      <c r="BQ1145" s="12"/>
      <c r="BR1145" s="3"/>
      <c r="BS1145" s="3"/>
      <c r="BU1145" s="122"/>
      <c r="BV1145" s="3"/>
      <c r="BW1145" s="31"/>
      <c r="BX1145" s="122"/>
      <c r="BY1145" s="3"/>
      <c r="CA1145" s="122"/>
      <c r="CB1145" s="3"/>
      <c r="CD1145" s="122"/>
      <c r="CF1145" s="32"/>
      <c r="CH1145" s="255"/>
      <c r="CI1145" s="32"/>
      <c r="CK1145" s="434"/>
      <c r="CM1145" s="122"/>
      <c r="CN1145" s="255"/>
      <c r="CO1145" s="255"/>
      <c r="CP1145" s="255"/>
      <c r="CQ1145" s="739"/>
      <c r="CR1145" s="255"/>
      <c r="CS1145" s="434"/>
      <c r="CT1145" s="255"/>
      <c r="CU1145" s="255"/>
      <c r="CV1145" s="255"/>
      <c r="CW1145" s="10"/>
      <c r="CX1145" s="255"/>
      <c r="CY1145" s="255"/>
      <c r="CZ1145" s="255"/>
      <c r="DA1145" s="255"/>
      <c r="DB1145" s="255"/>
      <c r="DC1145" s="255"/>
      <c r="DD1145" s="255"/>
      <c r="DE1145" s="255"/>
      <c r="DF1145" s="255"/>
      <c r="DG1145" s="255"/>
      <c r="DH1145" s="255"/>
      <c r="DI1145" s="255"/>
      <c r="DJ1145" s="255"/>
      <c r="DK1145" s="255"/>
      <c r="DL1145" s="255"/>
      <c r="DM1145" s="255"/>
      <c r="DN1145" s="255"/>
      <c r="DO1145" s="255"/>
      <c r="DP1145" s="255"/>
      <c r="DQ1145" s="255"/>
      <c r="DR1145" s="255"/>
      <c r="DS1145" s="255"/>
      <c r="DT1145" s="255"/>
      <c r="DU1145" s="255"/>
      <c r="DV1145" s="255"/>
      <c r="DW1145" s="255"/>
      <c r="DX1145" s="255"/>
      <c r="DY1145" s="255"/>
      <c r="DZ1145" s="255"/>
      <c r="EA1145" s="255"/>
      <c r="EB1145" s="255"/>
      <c r="EC1145" s="255"/>
      <c r="ED1145" s="255"/>
      <c r="EE1145" s="255"/>
      <c r="EF1145" s="255"/>
      <c r="EG1145" s="255"/>
      <c r="EH1145" s="255"/>
      <c r="EI1145" s="255"/>
      <c r="EJ1145" s="255"/>
      <c r="EK1145" s="255"/>
      <c r="EL1145" s="255"/>
      <c r="EM1145" s="255"/>
      <c r="EN1145" s="255"/>
      <c r="EO1145" s="255"/>
      <c r="EP1145" s="255"/>
      <c r="EQ1145" s="255"/>
      <c r="ER1145" s="255"/>
      <c r="ES1145" s="255"/>
      <c r="ET1145" s="255"/>
      <c r="EU1145" s="255"/>
      <c r="EV1145" s="255"/>
      <c r="EW1145" s="255"/>
      <c r="EX1145" s="255"/>
      <c r="EY1145" s="255"/>
      <c r="EZ1145" s="255"/>
      <c r="FA1145" s="255"/>
      <c r="FB1145" s="255"/>
      <c r="FC1145" s="255"/>
      <c r="FD1145" s="255"/>
      <c r="FE1145" s="255"/>
      <c r="FF1145" s="255"/>
      <c r="FG1145" s="255"/>
      <c r="FH1145" s="241"/>
      <c r="FI1145" s="436"/>
      <c r="FJ1145" s="668"/>
      <c r="FK1145" s="668"/>
      <c r="FL1145" s="668"/>
      <c r="FM1145" s="668"/>
      <c r="FN1145" s="668"/>
      <c r="FO1145" s="668"/>
      <c r="FP1145" s="668"/>
      <c r="FQ1145" s="668"/>
      <c r="FR1145" s="668"/>
      <c r="FS1145" s="433"/>
      <c r="FT1145" s="433"/>
      <c r="FU1145" s="433"/>
      <c r="FV1145" s="433"/>
      <c r="FW1145" s="433"/>
      <c r="FX1145" s="433"/>
      <c r="FY1145" s="433"/>
      <c r="FZ1145" s="433"/>
      <c r="GA1145" s="433"/>
      <c r="GB1145" s="433"/>
      <c r="GC1145" s="71"/>
      <c r="GD1145" s="71"/>
      <c r="GE1145" s="71"/>
      <c r="GF1145" s="71"/>
      <c r="GG1145" s="255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436"/>
      <c r="HJ1145" s="65"/>
      <c r="HK1145" s="436"/>
      <c r="HL1145" s="37"/>
      <c r="HM1145" s="65"/>
      <c r="HN1145" s="436"/>
      <c r="HO1145" s="120"/>
      <c r="HP1145" s="3"/>
      <c r="HQ1145" s="436"/>
      <c r="HR1145" s="8"/>
      <c r="HS1145" s="31"/>
      <c r="HT1145" s="3"/>
      <c r="HU1145" s="3"/>
      <c r="HV1145" s="3"/>
      <c r="HX1145" s="432"/>
      <c r="HY1145" s="27"/>
      <c r="HZ1145" s="27"/>
      <c r="IA1145" s="27"/>
      <c r="IB1145" s="27"/>
      <c r="IC1145" s="27"/>
      <c r="ID1145" s="27"/>
      <c r="IE1145" s="27"/>
      <c r="IF1145" s="27"/>
      <c r="IG1145" s="432"/>
      <c r="IH1145" s="432"/>
      <c r="II1145" s="432"/>
      <c r="IJ1145" s="432"/>
      <c r="IK1145" s="432"/>
      <c r="IL1145" s="432"/>
      <c r="IM1145" s="432"/>
      <c r="IN1145" s="432"/>
      <c r="IO1145" s="432"/>
      <c r="IP1145" s="432"/>
      <c r="IQ1145" s="432"/>
      <c r="IR1145" s="432"/>
      <c r="IS1145" s="432"/>
      <c r="IT1145" s="432"/>
      <c r="IU1145" s="432"/>
      <c r="IV1145" s="432"/>
      <c r="IW1145" s="432"/>
      <c r="IX1145" s="432"/>
      <c r="IY1145" s="432"/>
      <c r="IZ1145" s="432"/>
      <c r="JA1145" s="432"/>
      <c r="JB1145" s="432"/>
      <c r="JC1145" s="432"/>
      <c r="JD1145" s="432"/>
      <c r="JE1145" s="432"/>
      <c r="JF1145" s="432"/>
      <c r="JG1145" s="432"/>
      <c r="JH1145" s="432"/>
      <c r="JI1145" s="432"/>
      <c r="JJ1145" s="432"/>
      <c r="JK1145" s="432"/>
      <c r="JL1145" s="432"/>
      <c r="JM1145" s="432"/>
      <c r="JN1145" s="432"/>
      <c r="JO1145" s="432"/>
      <c r="JP1145" s="432"/>
      <c r="JQ1145" s="432"/>
      <c r="JR1145" s="432"/>
      <c r="JS1145" s="432"/>
      <c r="JT1145" s="432"/>
      <c r="JU1145" s="432"/>
    </row>
    <row r="1146" spans="1:281" s="40" customFormat="1" ht="15" hidden="1" customHeight="1" x14ac:dyDescent="0.25">
      <c r="A1146" s="432"/>
      <c r="B1146" s="31"/>
      <c r="C1146" s="31"/>
      <c r="D1146" s="3"/>
      <c r="E1146" s="31"/>
      <c r="F1146" s="3"/>
      <c r="G1146" s="122"/>
      <c r="I1146" s="31"/>
      <c r="K1146" s="9"/>
      <c r="M1146" s="3"/>
      <c r="N1146" s="41"/>
      <c r="P1146" s="31"/>
      <c r="Q1146" s="27"/>
      <c r="R1146" s="31"/>
      <c r="T1146" s="21"/>
      <c r="U1146" s="21"/>
      <c r="V1146" s="83"/>
      <c r="W1146" s="83"/>
      <c r="X1146" s="21"/>
      <c r="Y1146" s="83"/>
      <c r="Z1146" s="83"/>
      <c r="AA1146" s="21"/>
      <c r="AB1146" s="83"/>
      <c r="AC1146" s="83"/>
      <c r="AD1146" s="21"/>
      <c r="AE1146" s="83"/>
      <c r="AF1146" s="83"/>
      <c r="AG1146" s="21"/>
      <c r="AH1146" s="83"/>
      <c r="AI1146" s="83"/>
      <c r="AJ1146" s="21"/>
      <c r="AK1146" s="83"/>
      <c r="AL1146" s="83"/>
      <c r="AM1146" s="21"/>
      <c r="AN1146" s="83"/>
      <c r="AO1146" s="83"/>
      <c r="AP1146" s="21"/>
      <c r="AQ1146" s="83"/>
      <c r="AR1146" s="83"/>
      <c r="AS1146" s="21"/>
      <c r="AT1146" s="3"/>
      <c r="AU1146" s="3"/>
      <c r="AV1146" s="31"/>
      <c r="AW1146" s="3"/>
      <c r="AX1146" s="129"/>
      <c r="AY1146" s="90"/>
      <c r="AZ1146" s="6"/>
      <c r="BA1146" s="10"/>
      <c r="BB1146" s="10"/>
      <c r="BC1146" s="6"/>
      <c r="BD1146" s="10"/>
      <c r="BE1146" s="10"/>
      <c r="BF1146" s="122"/>
      <c r="BG1146" s="10"/>
      <c r="BH1146" s="32"/>
      <c r="BI1146" s="129"/>
      <c r="BJ1146" s="10"/>
      <c r="BK1146" s="32"/>
      <c r="BL1146" s="129"/>
      <c r="BM1146" s="10"/>
      <c r="BN1146" s="32"/>
      <c r="BO1146" s="122"/>
      <c r="BP1146" s="133"/>
      <c r="BQ1146" s="12"/>
      <c r="BR1146" s="3"/>
      <c r="BS1146" s="3"/>
      <c r="BU1146" s="122"/>
      <c r="BV1146" s="3"/>
      <c r="BW1146" s="31"/>
      <c r="BX1146" s="122"/>
      <c r="BY1146" s="3"/>
      <c r="CA1146" s="122"/>
      <c r="CB1146" s="3"/>
      <c r="CD1146" s="122"/>
      <c r="CF1146" s="32"/>
      <c r="CH1146" s="255"/>
      <c r="CI1146" s="32"/>
      <c r="CK1146" s="434"/>
      <c r="CM1146" s="122"/>
      <c r="CN1146" s="255"/>
      <c r="CO1146" s="255"/>
      <c r="CP1146" s="255"/>
      <c r="CQ1146" s="739"/>
      <c r="CR1146" s="255"/>
      <c r="CS1146" s="434"/>
      <c r="CT1146" s="255"/>
      <c r="CU1146" s="255"/>
      <c r="CV1146" s="255"/>
      <c r="CW1146" s="10"/>
      <c r="CX1146" s="255"/>
      <c r="CY1146" s="255"/>
      <c r="CZ1146" s="255"/>
      <c r="DA1146" s="255"/>
      <c r="DB1146" s="255"/>
      <c r="DC1146" s="255"/>
      <c r="DD1146" s="255"/>
      <c r="DE1146" s="255"/>
      <c r="DF1146" s="255"/>
      <c r="DG1146" s="255"/>
      <c r="DH1146" s="255"/>
      <c r="DI1146" s="255"/>
      <c r="DJ1146" s="255"/>
      <c r="DK1146" s="255"/>
      <c r="DL1146" s="255"/>
      <c r="DM1146" s="255"/>
      <c r="DN1146" s="255"/>
      <c r="DO1146" s="255"/>
      <c r="DP1146" s="255"/>
      <c r="DQ1146" s="255"/>
      <c r="DR1146" s="255"/>
      <c r="DS1146" s="255"/>
      <c r="DT1146" s="255"/>
      <c r="DU1146" s="255"/>
      <c r="DV1146" s="255"/>
      <c r="DW1146" s="255"/>
      <c r="DX1146" s="255"/>
      <c r="DY1146" s="255"/>
      <c r="DZ1146" s="255"/>
      <c r="EA1146" s="255"/>
      <c r="EB1146" s="255"/>
      <c r="EC1146" s="255"/>
      <c r="ED1146" s="255"/>
      <c r="EE1146" s="255"/>
      <c r="EF1146" s="255"/>
      <c r="EG1146" s="255"/>
      <c r="EH1146" s="255"/>
      <c r="EI1146" s="255"/>
      <c r="EJ1146" s="255"/>
      <c r="EK1146" s="255"/>
      <c r="EL1146" s="255"/>
      <c r="EM1146" s="255"/>
      <c r="EN1146" s="255"/>
      <c r="EO1146" s="255"/>
      <c r="EP1146" s="255"/>
      <c r="EQ1146" s="255"/>
      <c r="ER1146" s="255"/>
      <c r="ES1146" s="255"/>
      <c r="ET1146" s="255"/>
      <c r="EU1146" s="255"/>
      <c r="EV1146" s="255"/>
      <c r="EW1146" s="255"/>
      <c r="EX1146" s="255"/>
      <c r="EY1146" s="255"/>
      <c r="EZ1146" s="255"/>
      <c r="FA1146" s="255"/>
      <c r="FB1146" s="255"/>
      <c r="FC1146" s="255"/>
      <c r="FD1146" s="255"/>
      <c r="FE1146" s="255"/>
      <c r="FF1146" s="255"/>
      <c r="FG1146" s="255"/>
      <c r="FH1146" s="241"/>
      <c r="FI1146" s="436"/>
      <c r="FJ1146" s="668"/>
      <c r="FK1146" s="668"/>
      <c r="FL1146" s="668"/>
      <c r="FM1146" s="668"/>
      <c r="FN1146" s="668"/>
      <c r="FO1146" s="668"/>
      <c r="FP1146" s="668"/>
      <c r="FQ1146" s="668"/>
      <c r="FR1146" s="668"/>
      <c r="FS1146" s="433"/>
      <c r="FT1146" s="433"/>
      <c r="FU1146" s="433"/>
      <c r="FV1146" s="433"/>
      <c r="FW1146" s="433"/>
      <c r="FX1146" s="433"/>
      <c r="FY1146" s="433"/>
      <c r="FZ1146" s="433"/>
      <c r="GA1146" s="433"/>
      <c r="GB1146" s="433"/>
      <c r="GC1146" s="71"/>
      <c r="GD1146" s="71"/>
      <c r="GE1146" s="71"/>
      <c r="GF1146" s="71"/>
      <c r="GG1146" s="255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436"/>
      <c r="HJ1146" s="65"/>
      <c r="HK1146" s="436"/>
      <c r="HL1146" s="37"/>
      <c r="HM1146" s="65"/>
      <c r="HN1146" s="436"/>
      <c r="HO1146" s="120"/>
      <c r="HP1146" s="3"/>
      <c r="HQ1146" s="436"/>
      <c r="HR1146" s="8"/>
      <c r="HS1146" s="31"/>
      <c r="HT1146" s="3"/>
      <c r="HU1146" s="3"/>
      <c r="HV1146" s="3"/>
      <c r="HX1146" s="432"/>
      <c r="HY1146" s="27"/>
      <c r="HZ1146" s="27"/>
      <c r="IA1146" s="27"/>
      <c r="IB1146" s="27"/>
      <c r="IC1146" s="27"/>
      <c r="ID1146" s="27"/>
      <c r="IE1146" s="27"/>
      <c r="IF1146" s="27"/>
      <c r="IG1146" s="432"/>
      <c r="IH1146" s="432"/>
      <c r="II1146" s="432"/>
      <c r="IJ1146" s="432"/>
      <c r="IK1146" s="432"/>
      <c r="IL1146" s="432"/>
      <c r="IM1146" s="432"/>
      <c r="IN1146" s="432"/>
      <c r="IO1146" s="432"/>
      <c r="IP1146" s="432"/>
      <c r="IQ1146" s="432"/>
      <c r="IR1146" s="432"/>
      <c r="IS1146" s="432"/>
      <c r="IT1146" s="432"/>
      <c r="IU1146" s="432"/>
      <c r="IV1146" s="432"/>
      <c r="IW1146" s="432"/>
      <c r="IX1146" s="432"/>
      <c r="IY1146" s="432"/>
      <c r="IZ1146" s="432"/>
      <c r="JA1146" s="432"/>
      <c r="JB1146" s="432"/>
      <c r="JC1146" s="432"/>
      <c r="JD1146" s="432"/>
      <c r="JE1146" s="432"/>
      <c r="JF1146" s="432"/>
      <c r="JG1146" s="432"/>
      <c r="JH1146" s="432"/>
      <c r="JI1146" s="432"/>
      <c r="JJ1146" s="432"/>
      <c r="JK1146" s="432"/>
      <c r="JL1146" s="432"/>
      <c r="JM1146" s="432"/>
      <c r="JN1146" s="432"/>
      <c r="JO1146" s="432"/>
      <c r="JP1146" s="432"/>
      <c r="JQ1146" s="432"/>
      <c r="JR1146" s="432"/>
      <c r="JS1146" s="432"/>
      <c r="JT1146" s="432"/>
      <c r="JU1146" s="432"/>
    </row>
    <row r="1147" spans="1:281" s="40" customFormat="1" ht="15" hidden="1" customHeight="1" x14ac:dyDescent="0.25">
      <c r="A1147" s="432"/>
      <c r="B1147" s="31"/>
      <c r="C1147" s="31"/>
      <c r="D1147" s="3"/>
      <c r="E1147" s="31"/>
      <c r="F1147" s="3"/>
      <c r="G1147" s="122"/>
      <c r="I1147" s="31"/>
      <c r="K1147" s="9"/>
      <c r="M1147" s="3"/>
      <c r="N1147" s="41"/>
      <c r="P1147" s="31"/>
      <c r="Q1147" s="27"/>
      <c r="R1147" s="31"/>
      <c r="T1147" s="21"/>
      <c r="U1147" s="21"/>
      <c r="V1147" s="83"/>
      <c r="W1147" s="83"/>
      <c r="X1147" s="21"/>
      <c r="Y1147" s="83"/>
      <c r="Z1147" s="83"/>
      <c r="AA1147" s="21"/>
      <c r="AB1147" s="83"/>
      <c r="AC1147" s="83"/>
      <c r="AD1147" s="21"/>
      <c r="AE1147" s="83"/>
      <c r="AF1147" s="83"/>
      <c r="AG1147" s="21"/>
      <c r="AH1147" s="83"/>
      <c r="AI1147" s="83"/>
      <c r="AJ1147" s="21"/>
      <c r="AK1147" s="83"/>
      <c r="AL1147" s="83"/>
      <c r="AM1147" s="21"/>
      <c r="AN1147" s="83"/>
      <c r="AO1147" s="83"/>
      <c r="AP1147" s="21"/>
      <c r="AQ1147" s="83"/>
      <c r="AR1147" s="83"/>
      <c r="AS1147" s="21"/>
      <c r="AT1147" s="3"/>
      <c r="AU1147" s="3"/>
      <c r="AV1147" s="31"/>
      <c r="AW1147" s="3"/>
      <c r="AX1147" s="129"/>
      <c r="AY1147" s="90"/>
      <c r="AZ1147" s="6"/>
      <c r="BA1147" s="10"/>
      <c r="BB1147" s="10"/>
      <c r="BC1147" s="6"/>
      <c r="BD1147" s="10"/>
      <c r="BE1147" s="10"/>
      <c r="BF1147" s="122"/>
      <c r="BG1147" s="10"/>
      <c r="BH1147" s="32"/>
      <c r="BI1147" s="129"/>
      <c r="BJ1147" s="10"/>
      <c r="BK1147" s="32"/>
      <c r="BL1147" s="129"/>
      <c r="BM1147" s="10"/>
      <c r="BN1147" s="32"/>
      <c r="BO1147" s="122"/>
      <c r="BP1147" s="133"/>
      <c r="BQ1147" s="12"/>
      <c r="BR1147" s="3"/>
      <c r="BS1147" s="3"/>
      <c r="BU1147" s="122"/>
      <c r="BV1147" s="3"/>
      <c r="BW1147" s="31"/>
      <c r="BX1147" s="122"/>
      <c r="BY1147" s="3"/>
      <c r="CA1147" s="122"/>
      <c r="CB1147" s="3"/>
      <c r="CD1147" s="122"/>
      <c r="CF1147" s="32"/>
      <c r="CH1147" s="255"/>
      <c r="CI1147" s="32"/>
      <c r="CK1147" s="434"/>
      <c r="CM1147" s="122"/>
      <c r="CN1147" s="255"/>
      <c r="CO1147" s="255"/>
      <c r="CP1147" s="255"/>
      <c r="CQ1147" s="739"/>
      <c r="CR1147" s="255"/>
      <c r="CS1147" s="434"/>
      <c r="CT1147" s="255"/>
      <c r="CU1147" s="255"/>
      <c r="CV1147" s="255"/>
      <c r="CW1147" s="10"/>
      <c r="CX1147" s="255"/>
      <c r="CY1147" s="255"/>
      <c r="CZ1147" s="255"/>
      <c r="DA1147" s="255"/>
      <c r="DB1147" s="255"/>
      <c r="DC1147" s="255"/>
      <c r="DD1147" s="255"/>
      <c r="DE1147" s="255"/>
      <c r="DF1147" s="255"/>
      <c r="DG1147" s="255"/>
      <c r="DH1147" s="255"/>
      <c r="DI1147" s="255"/>
      <c r="DJ1147" s="255"/>
      <c r="DK1147" s="255"/>
      <c r="DL1147" s="255"/>
      <c r="DM1147" s="255"/>
      <c r="DN1147" s="255"/>
      <c r="DO1147" s="255"/>
      <c r="DP1147" s="255"/>
      <c r="DQ1147" s="255"/>
      <c r="DR1147" s="255"/>
      <c r="DS1147" s="255"/>
      <c r="DT1147" s="255"/>
      <c r="DU1147" s="255"/>
      <c r="DV1147" s="255"/>
      <c r="DW1147" s="255"/>
      <c r="DX1147" s="255"/>
      <c r="DY1147" s="255"/>
      <c r="DZ1147" s="255"/>
      <c r="EA1147" s="255"/>
      <c r="EB1147" s="255"/>
      <c r="EC1147" s="255"/>
      <c r="ED1147" s="255"/>
      <c r="EE1147" s="255"/>
      <c r="EF1147" s="255"/>
      <c r="EG1147" s="255"/>
      <c r="EH1147" s="255"/>
      <c r="EI1147" s="255"/>
      <c r="EJ1147" s="255"/>
      <c r="EK1147" s="255"/>
      <c r="EL1147" s="255"/>
      <c r="EM1147" s="255"/>
      <c r="EN1147" s="255"/>
      <c r="EO1147" s="255"/>
      <c r="EP1147" s="255"/>
      <c r="EQ1147" s="255"/>
      <c r="ER1147" s="255"/>
      <c r="ES1147" s="255"/>
      <c r="ET1147" s="255"/>
      <c r="EU1147" s="255"/>
      <c r="EV1147" s="255"/>
      <c r="EW1147" s="255"/>
      <c r="EX1147" s="255"/>
      <c r="EY1147" s="255"/>
      <c r="EZ1147" s="255"/>
      <c r="FA1147" s="255"/>
      <c r="FB1147" s="255"/>
      <c r="FC1147" s="255"/>
      <c r="FD1147" s="255"/>
      <c r="FE1147" s="255"/>
      <c r="FF1147" s="255"/>
      <c r="FG1147" s="255"/>
      <c r="FH1147" s="241"/>
      <c r="FI1147" s="436"/>
      <c r="FJ1147" s="668"/>
      <c r="FK1147" s="668"/>
      <c r="FL1147" s="668"/>
      <c r="FM1147" s="668"/>
      <c r="FN1147" s="668"/>
      <c r="FO1147" s="668"/>
      <c r="FP1147" s="668"/>
      <c r="FQ1147" s="668"/>
      <c r="FR1147" s="668"/>
      <c r="FS1147" s="433"/>
      <c r="FT1147" s="433"/>
      <c r="FU1147" s="433"/>
      <c r="FV1147" s="433"/>
      <c r="FW1147" s="433"/>
      <c r="FX1147" s="433"/>
      <c r="FY1147" s="433"/>
      <c r="FZ1147" s="433"/>
      <c r="GA1147" s="433"/>
      <c r="GB1147" s="433"/>
      <c r="GC1147" s="71"/>
      <c r="GD1147" s="71"/>
      <c r="GE1147" s="71"/>
      <c r="GF1147" s="71"/>
      <c r="GG1147" s="25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436"/>
      <c r="HJ1147" s="65"/>
      <c r="HK1147" s="436"/>
      <c r="HL1147" s="37"/>
      <c r="HM1147" s="65"/>
      <c r="HN1147" s="436"/>
      <c r="HO1147" s="120"/>
      <c r="HP1147" s="3"/>
      <c r="HQ1147" s="436"/>
      <c r="HR1147" s="8"/>
      <c r="HS1147" s="31"/>
      <c r="HT1147" s="3"/>
      <c r="HU1147" s="3"/>
      <c r="HV1147" s="3"/>
      <c r="HX1147" s="432"/>
      <c r="HY1147" s="27"/>
      <c r="HZ1147" s="27"/>
      <c r="IA1147" s="27"/>
      <c r="IB1147" s="27"/>
      <c r="IC1147" s="27"/>
      <c r="ID1147" s="27"/>
      <c r="IE1147" s="27"/>
      <c r="IF1147" s="27"/>
      <c r="IG1147" s="432"/>
      <c r="IH1147" s="432"/>
      <c r="II1147" s="432"/>
      <c r="IJ1147" s="432"/>
      <c r="IK1147" s="432"/>
      <c r="IL1147" s="432"/>
      <c r="IM1147" s="432"/>
      <c r="IN1147" s="432"/>
      <c r="IO1147" s="432"/>
      <c r="IP1147" s="432"/>
      <c r="IQ1147" s="432"/>
      <c r="IR1147" s="432"/>
      <c r="IS1147" s="432"/>
      <c r="IT1147" s="432"/>
      <c r="IU1147" s="432"/>
      <c r="IV1147" s="432"/>
      <c r="IW1147" s="432"/>
      <c r="IX1147" s="432"/>
      <c r="IY1147" s="432"/>
      <c r="IZ1147" s="432"/>
      <c r="JA1147" s="432"/>
      <c r="JB1147" s="432"/>
      <c r="JC1147" s="432"/>
      <c r="JD1147" s="432"/>
      <c r="JE1147" s="432"/>
      <c r="JF1147" s="432"/>
      <c r="JG1147" s="432"/>
      <c r="JH1147" s="432"/>
      <c r="JI1147" s="432"/>
      <c r="JJ1147" s="432"/>
      <c r="JK1147" s="432"/>
      <c r="JL1147" s="432"/>
      <c r="JM1147" s="432"/>
      <c r="JN1147" s="432"/>
      <c r="JO1147" s="432"/>
      <c r="JP1147" s="432"/>
      <c r="JQ1147" s="432"/>
      <c r="JR1147" s="432"/>
      <c r="JS1147" s="432"/>
      <c r="JT1147" s="432"/>
      <c r="JU1147" s="432"/>
    </row>
    <row r="1148" spans="1:281" s="40" customFormat="1" ht="15" hidden="1" customHeight="1" x14ac:dyDescent="0.25">
      <c r="A1148" s="432"/>
      <c r="B1148" s="31"/>
      <c r="C1148" s="31"/>
      <c r="D1148" s="3"/>
      <c r="E1148" s="31"/>
      <c r="F1148" s="3"/>
      <c r="G1148" s="122"/>
      <c r="I1148" s="31"/>
      <c r="K1148" s="9"/>
      <c r="M1148" s="3"/>
      <c r="N1148" s="41"/>
      <c r="P1148" s="31"/>
      <c r="Q1148" s="27"/>
      <c r="R1148" s="31"/>
      <c r="T1148" s="21"/>
      <c r="U1148" s="21"/>
      <c r="V1148" s="83"/>
      <c r="W1148" s="83"/>
      <c r="X1148" s="21"/>
      <c r="Y1148" s="83"/>
      <c r="Z1148" s="83"/>
      <c r="AA1148" s="21"/>
      <c r="AB1148" s="83"/>
      <c r="AC1148" s="83"/>
      <c r="AD1148" s="21"/>
      <c r="AE1148" s="83"/>
      <c r="AF1148" s="83"/>
      <c r="AG1148" s="21"/>
      <c r="AH1148" s="83"/>
      <c r="AI1148" s="83"/>
      <c r="AJ1148" s="21"/>
      <c r="AK1148" s="83"/>
      <c r="AL1148" s="83"/>
      <c r="AM1148" s="21"/>
      <c r="AN1148" s="83"/>
      <c r="AO1148" s="83"/>
      <c r="AP1148" s="21"/>
      <c r="AQ1148" s="83"/>
      <c r="AR1148" s="83"/>
      <c r="AS1148" s="21"/>
      <c r="AT1148" s="3"/>
      <c r="AU1148" s="3"/>
      <c r="AV1148" s="31"/>
      <c r="AW1148" s="3"/>
      <c r="AX1148" s="129"/>
      <c r="AY1148" s="90"/>
      <c r="AZ1148" s="6"/>
      <c r="BA1148" s="10"/>
      <c r="BB1148" s="10"/>
      <c r="BC1148" s="6"/>
      <c r="BD1148" s="10"/>
      <c r="BE1148" s="10"/>
      <c r="BF1148" s="122"/>
      <c r="BG1148" s="10"/>
      <c r="BH1148" s="32"/>
      <c r="BI1148" s="129"/>
      <c r="BJ1148" s="10"/>
      <c r="BK1148" s="32"/>
      <c r="BL1148" s="129"/>
      <c r="BM1148" s="10"/>
      <c r="BN1148" s="32"/>
      <c r="BO1148" s="122"/>
      <c r="BP1148" s="133"/>
      <c r="BQ1148" s="12"/>
      <c r="BR1148" s="3"/>
      <c r="BS1148" s="3"/>
      <c r="BU1148" s="122"/>
      <c r="BV1148" s="3"/>
      <c r="BW1148" s="31"/>
      <c r="BX1148" s="122"/>
      <c r="BY1148" s="3"/>
      <c r="CA1148" s="122"/>
      <c r="CB1148" s="3"/>
      <c r="CD1148" s="122"/>
      <c r="CF1148" s="32"/>
      <c r="CH1148" s="255"/>
      <c r="CI1148" s="32"/>
      <c r="CK1148" s="434"/>
      <c r="CM1148" s="122"/>
      <c r="CN1148" s="255"/>
      <c r="CO1148" s="255"/>
      <c r="CP1148" s="255"/>
      <c r="CQ1148" s="739"/>
      <c r="CR1148" s="255"/>
      <c r="CS1148" s="434"/>
      <c r="CT1148" s="255"/>
      <c r="CU1148" s="255"/>
      <c r="CV1148" s="255"/>
      <c r="CW1148" s="10"/>
      <c r="CX1148" s="255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  <c r="DW1148" s="255"/>
      <c r="DX1148" s="255"/>
      <c r="DY1148" s="255"/>
      <c r="DZ1148" s="255"/>
      <c r="EA1148" s="255"/>
      <c r="EB1148" s="255"/>
      <c r="EC1148" s="255"/>
      <c r="ED1148" s="255"/>
      <c r="EE1148" s="255"/>
      <c r="EF1148" s="255"/>
      <c r="EG1148" s="255"/>
      <c r="EH1148" s="255"/>
      <c r="EI1148" s="255"/>
      <c r="EJ1148" s="255"/>
      <c r="EK1148" s="255"/>
      <c r="EL1148" s="255"/>
      <c r="EM1148" s="255"/>
      <c r="EN1148" s="255"/>
      <c r="EO1148" s="255"/>
      <c r="EP1148" s="255"/>
      <c r="EQ1148" s="255"/>
      <c r="ER1148" s="255"/>
      <c r="ES1148" s="255"/>
      <c r="ET1148" s="255"/>
      <c r="EU1148" s="255"/>
      <c r="EV1148" s="255"/>
      <c r="EW1148" s="255"/>
      <c r="EX1148" s="255"/>
      <c r="EY1148" s="255"/>
      <c r="EZ1148" s="255"/>
      <c r="FA1148" s="255"/>
      <c r="FB1148" s="255"/>
      <c r="FC1148" s="255"/>
      <c r="FD1148" s="255"/>
      <c r="FE1148" s="255"/>
      <c r="FF1148" s="255"/>
      <c r="FG1148" s="255"/>
      <c r="FH1148" s="241"/>
      <c r="FI1148" s="436"/>
      <c r="FJ1148" s="668"/>
      <c r="FK1148" s="668"/>
      <c r="FL1148" s="668"/>
      <c r="FM1148" s="668"/>
      <c r="FN1148" s="668"/>
      <c r="FO1148" s="668"/>
      <c r="FP1148" s="668"/>
      <c r="FQ1148" s="668"/>
      <c r="FR1148" s="668"/>
      <c r="FS1148" s="433"/>
      <c r="FT1148" s="433"/>
      <c r="FU1148" s="433"/>
      <c r="FV1148" s="433"/>
      <c r="FW1148" s="433"/>
      <c r="FX1148" s="433"/>
      <c r="FY1148" s="433"/>
      <c r="FZ1148" s="433"/>
      <c r="GA1148" s="433"/>
      <c r="GB1148" s="433"/>
      <c r="GC1148" s="71"/>
      <c r="GD1148" s="71"/>
      <c r="GE1148" s="71"/>
      <c r="GF1148" s="71"/>
      <c r="GG1148" s="255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436"/>
      <c r="HJ1148" s="65"/>
      <c r="HK1148" s="436"/>
      <c r="HL1148" s="37"/>
      <c r="HM1148" s="65"/>
      <c r="HN1148" s="436"/>
      <c r="HO1148" s="120"/>
      <c r="HP1148" s="3"/>
      <c r="HQ1148" s="436"/>
      <c r="HR1148" s="8"/>
      <c r="HS1148" s="31"/>
      <c r="HT1148" s="3"/>
      <c r="HU1148" s="3"/>
      <c r="HV1148" s="3"/>
      <c r="HX1148" s="432"/>
      <c r="HY1148" s="27"/>
      <c r="HZ1148" s="27"/>
      <c r="IA1148" s="27"/>
      <c r="IB1148" s="27"/>
      <c r="IC1148" s="27"/>
      <c r="ID1148" s="27"/>
      <c r="IE1148" s="27"/>
      <c r="IF1148" s="27"/>
      <c r="IG1148" s="432"/>
      <c r="IH1148" s="432"/>
      <c r="II1148" s="432"/>
      <c r="IJ1148" s="432"/>
      <c r="IK1148" s="432"/>
      <c r="IL1148" s="432"/>
      <c r="IM1148" s="432"/>
      <c r="IN1148" s="432"/>
      <c r="IO1148" s="432"/>
      <c r="IP1148" s="432"/>
      <c r="IQ1148" s="432"/>
      <c r="IR1148" s="432"/>
      <c r="IS1148" s="432"/>
      <c r="IT1148" s="432"/>
      <c r="IU1148" s="432"/>
      <c r="IV1148" s="432"/>
      <c r="IW1148" s="432"/>
      <c r="IX1148" s="432"/>
      <c r="IY1148" s="432"/>
      <c r="IZ1148" s="432"/>
      <c r="JA1148" s="432"/>
      <c r="JB1148" s="432"/>
      <c r="JC1148" s="432"/>
      <c r="JD1148" s="432"/>
      <c r="JE1148" s="432"/>
      <c r="JF1148" s="432"/>
      <c r="JG1148" s="432"/>
      <c r="JH1148" s="432"/>
      <c r="JI1148" s="432"/>
      <c r="JJ1148" s="432"/>
      <c r="JK1148" s="432"/>
      <c r="JL1148" s="432"/>
      <c r="JM1148" s="432"/>
      <c r="JN1148" s="432"/>
      <c r="JO1148" s="432"/>
      <c r="JP1148" s="432"/>
      <c r="JQ1148" s="432"/>
      <c r="JR1148" s="432"/>
      <c r="JS1148" s="432"/>
      <c r="JT1148" s="432"/>
      <c r="JU1148" s="432"/>
    </row>
    <row r="1149" spans="1:281" s="40" customFormat="1" ht="15" hidden="1" customHeight="1" x14ac:dyDescent="0.25">
      <c r="A1149" s="432"/>
      <c r="B1149" s="31"/>
      <c r="C1149" s="31"/>
      <c r="D1149" s="3"/>
      <c r="E1149" s="31"/>
      <c r="F1149" s="3"/>
      <c r="G1149" s="122"/>
      <c r="I1149" s="31"/>
      <c r="K1149" s="9"/>
      <c r="M1149" s="3"/>
      <c r="N1149" s="41"/>
      <c r="P1149" s="31"/>
      <c r="Q1149" s="27"/>
      <c r="R1149" s="31"/>
      <c r="T1149" s="21"/>
      <c r="U1149" s="21"/>
      <c r="V1149" s="83"/>
      <c r="W1149" s="83"/>
      <c r="X1149" s="21"/>
      <c r="Y1149" s="83"/>
      <c r="Z1149" s="83"/>
      <c r="AA1149" s="21"/>
      <c r="AB1149" s="83"/>
      <c r="AC1149" s="83"/>
      <c r="AD1149" s="21"/>
      <c r="AE1149" s="83"/>
      <c r="AF1149" s="83"/>
      <c r="AG1149" s="21"/>
      <c r="AH1149" s="83"/>
      <c r="AI1149" s="83"/>
      <c r="AJ1149" s="21"/>
      <c r="AK1149" s="83"/>
      <c r="AL1149" s="83"/>
      <c r="AM1149" s="21"/>
      <c r="AN1149" s="83"/>
      <c r="AO1149" s="83"/>
      <c r="AP1149" s="21"/>
      <c r="AQ1149" s="83"/>
      <c r="AR1149" s="83"/>
      <c r="AS1149" s="21"/>
      <c r="AT1149" s="3"/>
      <c r="AU1149" s="3"/>
      <c r="AV1149" s="31"/>
      <c r="AW1149" s="3"/>
      <c r="AX1149" s="129"/>
      <c r="AY1149" s="90"/>
      <c r="AZ1149" s="6"/>
      <c r="BA1149" s="10"/>
      <c r="BB1149" s="10"/>
      <c r="BC1149" s="6"/>
      <c r="BD1149" s="10"/>
      <c r="BE1149" s="10"/>
      <c r="BF1149" s="122"/>
      <c r="BG1149" s="10"/>
      <c r="BH1149" s="32"/>
      <c r="BI1149" s="129"/>
      <c r="BJ1149" s="10"/>
      <c r="BK1149" s="32"/>
      <c r="BL1149" s="129"/>
      <c r="BM1149" s="10"/>
      <c r="BN1149" s="32"/>
      <c r="BO1149" s="122"/>
      <c r="BP1149" s="133"/>
      <c r="BQ1149" s="12"/>
      <c r="BR1149" s="3"/>
      <c r="BS1149" s="3"/>
      <c r="BU1149" s="122"/>
      <c r="BV1149" s="3"/>
      <c r="BW1149" s="31"/>
      <c r="BX1149" s="122"/>
      <c r="BY1149" s="3"/>
      <c r="CA1149" s="122"/>
      <c r="CB1149" s="3"/>
      <c r="CD1149" s="122"/>
      <c r="CF1149" s="32"/>
      <c r="CH1149" s="255"/>
      <c r="CI1149" s="32"/>
      <c r="CK1149" s="434"/>
      <c r="CM1149" s="122"/>
      <c r="CN1149" s="255"/>
      <c r="CO1149" s="255"/>
      <c r="CP1149" s="255"/>
      <c r="CQ1149" s="739"/>
      <c r="CR1149" s="255"/>
      <c r="CS1149" s="434"/>
      <c r="CT1149" s="255"/>
      <c r="CU1149" s="255"/>
      <c r="CV1149" s="255"/>
      <c r="CW1149" s="10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  <c r="DZ1149" s="255"/>
      <c r="EA1149" s="255"/>
      <c r="EB1149" s="255"/>
      <c r="EC1149" s="255"/>
      <c r="ED1149" s="255"/>
      <c r="EE1149" s="255"/>
      <c r="EF1149" s="255"/>
      <c r="EG1149" s="255"/>
      <c r="EH1149" s="255"/>
      <c r="EI1149" s="255"/>
      <c r="EJ1149" s="255"/>
      <c r="EK1149" s="255"/>
      <c r="EL1149" s="255"/>
      <c r="EM1149" s="255"/>
      <c r="EN1149" s="255"/>
      <c r="EO1149" s="255"/>
      <c r="EP1149" s="255"/>
      <c r="EQ1149" s="255"/>
      <c r="ER1149" s="255"/>
      <c r="ES1149" s="255"/>
      <c r="ET1149" s="255"/>
      <c r="EU1149" s="255"/>
      <c r="EV1149" s="255"/>
      <c r="EW1149" s="255"/>
      <c r="EX1149" s="255"/>
      <c r="EY1149" s="255"/>
      <c r="EZ1149" s="255"/>
      <c r="FA1149" s="255"/>
      <c r="FB1149" s="255"/>
      <c r="FC1149" s="255"/>
      <c r="FD1149" s="255"/>
      <c r="FE1149" s="255"/>
      <c r="FF1149" s="255"/>
      <c r="FG1149" s="255"/>
      <c r="FH1149" s="241"/>
      <c r="FI1149" s="436"/>
      <c r="FJ1149" s="668"/>
      <c r="FK1149" s="668"/>
      <c r="FL1149" s="668"/>
      <c r="FM1149" s="668"/>
      <c r="FN1149" s="668"/>
      <c r="FO1149" s="668"/>
      <c r="FP1149" s="668"/>
      <c r="FQ1149" s="668"/>
      <c r="FR1149" s="668"/>
      <c r="FS1149" s="433"/>
      <c r="FT1149" s="433"/>
      <c r="FU1149" s="433"/>
      <c r="FV1149" s="433"/>
      <c r="FW1149" s="433"/>
      <c r="FX1149" s="433"/>
      <c r="FY1149" s="433"/>
      <c r="FZ1149" s="433"/>
      <c r="GA1149" s="433"/>
      <c r="GB1149" s="433"/>
      <c r="GC1149" s="71"/>
      <c r="GD1149" s="71"/>
      <c r="GE1149" s="71"/>
      <c r="GF1149" s="71"/>
      <c r="GG1149" s="255"/>
      <c r="GH1149" s="65"/>
      <c r="GI1149" s="65"/>
      <c r="GJ1149" s="65"/>
      <c r="GK1149" s="65"/>
      <c r="GL1149" s="65"/>
      <c r="GM1149" s="65"/>
      <c r="GN1149" s="65"/>
      <c r="GO1149" s="65"/>
      <c r="GP1149" s="65"/>
      <c r="GQ1149" s="65"/>
      <c r="GR1149" s="65"/>
      <c r="GS1149" s="65"/>
      <c r="GT1149" s="65"/>
      <c r="GU1149" s="65"/>
      <c r="GV1149" s="65"/>
      <c r="GW1149" s="65"/>
      <c r="GX1149" s="65"/>
      <c r="GY1149" s="65"/>
      <c r="GZ1149" s="65"/>
      <c r="HA1149" s="65"/>
      <c r="HB1149" s="65"/>
      <c r="HC1149" s="65"/>
      <c r="HD1149" s="65"/>
      <c r="HE1149" s="65"/>
      <c r="HF1149" s="65"/>
      <c r="HG1149" s="65"/>
      <c r="HH1149" s="65"/>
      <c r="HI1149" s="436"/>
      <c r="HJ1149" s="65"/>
      <c r="HK1149" s="436"/>
      <c r="HL1149" s="37"/>
      <c r="HM1149" s="65"/>
      <c r="HN1149" s="436"/>
      <c r="HO1149" s="120"/>
      <c r="HP1149" s="3"/>
      <c r="HQ1149" s="436"/>
      <c r="HR1149" s="8"/>
      <c r="HS1149" s="31"/>
      <c r="HT1149" s="3"/>
      <c r="HU1149" s="3"/>
      <c r="HV1149" s="3"/>
      <c r="HX1149" s="432"/>
      <c r="HY1149" s="27"/>
      <c r="HZ1149" s="27"/>
      <c r="IA1149" s="27"/>
      <c r="IB1149" s="27"/>
      <c r="IC1149" s="27"/>
      <c r="ID1149" s="27"/>
      <c r="IE1149" s="27"/>
      <c r="IF1149" s="27"/>
      <c r="IG1149" s="432"/>
      <c r="IH1149" s="432"/>
      <c r="II1149" s="432"/>
      <c r="IJ1149" s="432"/>
      <c r="IK1149" s="432"/>
      <c r="IL1149" s="432"/>
      <c r="IM1149" s="432"/>
      <c r="IN1149" s="432"/>
      <c r="IO1149" s="432"/>
      <c r="IP1149" s="432"/>
      <c r="IQ1149" s="432"/>
      <c r="IR1149" s="432"/>
      <c r="IS1149" s="432"/>
      <c r="IT1149" s="432"/>
      <c r="IU1149" s="432"/>
      <c r="IV1149" s="432"/>
      <c r="IW1149" s="432"/>
      <c r="IX1149" s="432"/>
      <c r="IY1149" s="432"/>
      <c r="IZ1149" s="432"/>
      <c r="JA1149" s="432"/>
      <c r="JB1149" s="432"/>
      <c r="JC1149" s="432"/>
      <c r="JD1149" s="432"/>
      <c r="JE1149" s="432"/>
      <c r="JF1149" s="432"/>
      <c r="JG1149" s="432"/>
      <c r="JH1149" s="432"/>
      <c r="JI1149" s="432"/>
      <c r="JJ1149" s="432"/>
      <c r="JK1149" s="432"/>
      <c r="JL1149" s="432"/>
      <c r="JM1149" s="432"/>
      <c r="JN1149" s="432"/>
      <c r="JO1149" s="432"/>
      <c r="JP1149" s="432"/>
      <c r="JQ1149" s="432"/>
      <c r="JR1149" s="432"/>
      <c r="JS1149" s="432"/>
      <c r="JT1149" s="432"/>
      <c r="JU1149" s="432"/>
    </row>
    <row r="1150" spans="1:281" s="40" customFormat="1" ht="15" hidden="1" customHeight="1" x14ac:dyDescent="0.25">
      <c r="A1150" s="432"/>
      <c r="B1150" s="31"/>
      <c r="C1150" s="31"/>
      <c r="D1150" s="3"/>
      <c r="E1150" s="31"/>
      <c r="F1150" s="3"/>
      <c r="G1150" s="122"/>
      <c r="I1150" s="31"/>
      <c r="K1150" s="9"/>
      <c r="M1150" s="3"/>
      <c r="N1150" s="41"/>
      <c r="P1150" s="31"/>
      <c r="Q1150" s="27"/>
      <c r="R1150" s="31"/>
      <c r="T1150" s="21"/>
      <c r="U1150" s="21"/>
      <c r="V1150" s="83"/>
      <c r="W1150" s="83"/>
      <c r="X1150" s="21"/>
      <c r="Y1150" s="83"/>
      <c r="Z1150" s="83"/>
      <c r="AA1150" s="21"/>
      <c r="AB1150" s="83"/>
      <c r="AC1150" s="83"/>
      <c r="AD1150" s="21"/>
      <c r="AE1150" s="83"/>
      <c r="AF1150" s="83"/>
      <c r="AG1150" s="21"/>
      <c r="AH1150" s="83"/>
      <c r="AI1150" s="83"/>
      <c r="AJ1150" s="21"/>
      <c r="AK1150" s="83"/>
      <c r="AL1150" s="83"/>
      <c r="AM1150" s="21"/>
      <c r="AN1150" s="83"/>
      <c r="AO1150" s="83"/>
      <c r="AP1150" s="21"/>
      <c r="AQ1150" s="83"/>
      <c r="AR1150" s="83"/>
      <c r="AS1150" s="21"/>
      <c r="AT1150" s="3"/>
      <c r="AU1150" s="3"/>
      <c r="AV1150" s="31"/>
      <c r="AW1150" s="3"/>
      <c r="AX1150" s="129"/>
      <c r="AY1150" s="90"/>
      <c r="AZ1150" s="6"/>
      <c r="BA1150" s="10"/>
      <c r="BB1150" s="10"/>
      <c r="BC1150" s="6"/>
      <c r="BD1150" s="10"/>
      <c r="BE1150" s="10"/>
      <c r="BF1150" s="122"/>
      <c r="BG1150" s="10"/>
      <c r="BH1150" s="32"/>
      <c r="BI1150" s="129"/>
      <c r="BJ1150" s="10"/>
      <c r="BK1150" s="32"/>
      <c r="BL1150" s="129"/>
      <c r="BM1150" s="10"/>
      <c r="BN1150" s="32"/>
      <c r="BO1150" s="122"/>
      <c r="BP1150" s="133"/>
      <c r="BQ1150" s="12"/>
      <c r="BR1150" s="3"/>
      <c r="BS1150" s="3"/>
      <c r="BU1150" s="122"/>
      <c r="BV1150" s="3"/>
      <c r="BW1150" s="31"/>
      <c r="BX1150" s="122"/>
      <c r="BY1150" s="3"/>
      <c r="CA1150" s="122"/>
      <c r="CB1150" s="3"/>
      <c r="CD1150" s="122"/>
      <c r="CF1150" s="32"/>
      <c r="CH1150" s="255"/>
      <c r="CI1150" s="32"/>
      <c r="CK1150" s="434"/>
      <c r="CM1150" s="122"/>
      <c r="CN1150" s="255"/>
      <c r="CO1150" s="255"/>
      <c r="CP1150" s="255"/>
      <c r="CQ1150" s="739"/>
      <c r="CR1150" s="255"/>
      <c r="CS1150" s="434"/>
      <c r="CT1150" s="255"/>
      <c r="CU1150" s="255"/>
      <c r="CV1150" s="255"/>
      <c r="CW1150" s="10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  <c r="DZ1150" s="255"/>
      <c r="EA1150" s="255"/>
      <c r="EB1150" s="255"/>
      <c r="EC1150" s="255"/>
      <c r="ED1150" s="255"/>
      <c r="EE1150" s="255"/>
      <c r="EF1150" s="255"/>
      <c r="EG1150" s="255"/>
      <c r="EH1150" s="255"/>
      <c r="EI1150" s="255"/>
      <c r="EJ1150" s="255"/>
      <c r="EK1150" s="255"/>
      <c r="EL1150" s="255"/>
      <c r="EM1150" s="255"/>
      <c r="EN1150" s="255"/>
      <c r="EO1150" s="255"/>
      <c r="EP1150" s="255"/>
      <c r="EQ1150" s="255"/>
      <c r="ER1150" s="255"/>
      <c r="ES1150" s="255"/>
      <c r="ET1150" s="255"/>
      <c r="EU1150" s="255"/>
      <c r="EV1150" s="255"/>
      <c r="EW1150" s="255"/>
      <c r="EX1150" s="255"/>
      <c r="EY1150" s="255"/>
      <c r="EZ1150" s="255"/>
      <c r="FA1150" s="255"/>
      <c r="FB1150" s="255"/>
      <c r="FC1150" s="255"/>
      <c r="FD1150" s="255"/>
      <c r="FE1150" s="255"/>
      <c r="FF1150" s="255"/>
      <c r="FG1150" s="255"/>
      <c r="FH1150" s="241"/>
      <c r="FI1150" s="436"/>
      <c r="FJ1150" s="668"/>
      <c r="FK1150" s="668"/>
      <c r="FL1150" s="668"/>
      <c r="FM1150" s="668"/>
      <c r="FN1150" s="668"/>
      <c r="FO1150" s="668"/>
      <c r="FP1150" s="668"/>
      <c r="FQ1150" s="668"/>
      <c r="FR1150" s="668"/>
      <c r="FS1150" s="433"/>
      <c r="FT1150" s="433"/>
      <c r="FU1150" s="433"/>
      <c r="FV1150" s="433"/>
      <c r="FW1150" s="433"/>
      <c r="FX1150" s="433"/>
      <c r="FY1150" s="433"/>
      <c r="FZ1150" s="433"/>
      <c r="GA1150" s="433"/>
      <c r="GB1150" s="433"/>
      <c r="GC1150" s="71"/>
      <c r="GD1150" s="71"/>
      <c r="GE1150" s="71"/>
      <c r="GF1150" s="71"/>
      <c r="GG1150" s="255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436"/>
      <c r="HJ1150" s="65"/>
      <c r="HK1150" s="436"/>
      <c r="HL1150" s="37"/>
      <c r="HM1150" s="65"/>
      <c r="HN1150" s="436"/>
      <c r="HO1150" s="120"/>
      <c r="HP1150" s="3"/>
      <c r="HQ1150" s="436"/>
      <c r="HR1150" s="8"/>
      <c r="HS1150" s="31"/>
      <c r="HT1150" s="3"/>
      <c r="HU1150" s="3"/>
      <c r="HV1150" s="3"/>
      <c r="HX1150" s="432"/>
      <c r="HY1150" s="27"/>
      <c r="HZ1150" s="27"/>
      <c r="IA1150" s="27"/>
      <c r="IB1150" s="27"/>
      <c r="IC1150" s="27"/>
      <c r="ID1150" s="27"/>
      <c r="IE1150" s="27"/>
      <c r="IF1150" s="27"/>
      <c r="IG1150" s="432"/>
      <c r="IH1150" s="432"/>
      <c r="II1150" s="432"/>
      <c r="IJ1150" s="432"/>
      <c r="IK1150" s="432"/>
      <c r="IL1150" s="432"/>
      <c r="IM1150" s="432"/>
      <c r="IN1150" s="432"/>
      <c r="IO1150" s="432"/>
      <c r="IP1150" s="432"/>
      <c r="IQ1150" s="432"/>
      <c r="IR1150" s="432"/>
      <c r="IS1150" s="432"/>
      <c r="IT1150" s="432"/>
      <c r="IU1150" s="432"/>
      <c r="IV1150" s="432"/>
      <c r="IW1150" s="432"/>
      <c r="IX1150" s="432"/>
      <c r="IY1150" s="432"/>
      <c r="IZ1150" s="432"/>
      <c r="JA1150" s="432"/>
      <c r="JB1150" s="432"/>
      <c r="JC1150" s="432"/>
      <c r="JD1150" s="432"/>
      <c r="JE1150" s="432"/>
      <c r="JF1150" s="432"/>
      <c r="JG1150" s="432"/>
      <c r="JH1150" s="432"/>
      <c r="JI1150" s="432"/>
      <c r="JJ1150" s="432"/>
      <c r="JK1150" s="432"/>
      <c r="JL1150" s="432"/>
      <c r="JM1150" s="432"/>
      <c r="JN1150" s="432"/>
      <c r="JO1150" s="432"/>
      <c r="JP1150" s="432"/>
      <c r="JQ1150" s="432"/>
      <c r="JR1150" s="432"/>
      <c r="JS1150" s="432"/>
      <c r="JT1150" s="432"/>
      <c r="JU1150" s="432"/>
    </row>
    <row r="1151" spans="1:281" s="40" customFormat="1" ht="15" hidden="1" customHeight="1" x14ac:dyDescent="0.25">
      <c r="A1151" s="432"/>
      <c r="B1151" s="31"/>
      <c r="C1151" s="31"/>
      <c r="D1151" s="3"/>
      <c r="E1151" s="31"/>
      <c r="F1151" s="3"/>
      <c r="G1151" s="122"/>
      <c r="I1151" s="31"/>
      <c r="K1151" s="9"/>
      <c r="M1151" s="3"/>
      <c r="N1151" s="41"/>
      <c r="P1151" s="31"/>
      <c r="Q1151" s="27"/>
      <c r="R1151" s="31"/>
      <c r="T1151" s="21"/>
      <c r="U1151" s="21"/>
      <c r="V1151" s="83"/>
      <c r="W1151" s="83"/>
      <c r="X1151" s="21"/>
      <c r="Y1151" s="83"/>
      <c r="Z1151" s="83"/>
      <c r="AA1151" s="21"/>
      <c r="AB1151" s="83"/>
      <c r="AC1151" s="83"/>
      <c r="AD1151" s="21"/>
      <c r="AE1151" s="83"/>
      <c r="AF1151" s="83"/>
      <c r="AG1151" s="21"/>
      <c r="AH1151" s="83"/>
      <c r="AI1151" s="83"/>
      <c r="AJ1151" s="21"/>
      <c r="AK1151" s="83"/>
      <c r="AL1151" s="83"/>
      <c r="AM1151" s="21"/>
      <c r="AN1151" s="83"/>
      <c r="AO1151" s="83"/>
      <c r="AP1151" s="21"/>
      <c r="AQ1151" s="83"/>
      <c r="AR1151" s="83"/>
      <c r="AS1151" s="21"/>
      <c r="AT1151" s="3"/>
      <c r="AU1151" s="3"/>
      <c r="AV1151" s="31"/>
      <c r="AW1151" s="3"/>
      <c r="AX1151" s="129"/>
      <c r="AY1151" s="90"/>
      <c r="AZ1151" s="6"/>
      <c r="BA1151" s="10"/>
      <c r="BB1151" s="10"/>
      <c r="BC1151" s="6"/>
      <c r="BD1151" s="10"/>
      <c r="BE1151" s="10"/>
      <c r="BF1151" s="122"/>
      <c r="BG1151" s="10"/>
      <c r="BH1151" s="32"/>
      <c r="BI1151" s="129"/>
      <c r="BJ1151" s="10"/>
      <c r="BK1151" s="32"/>
      <c r="BL1151" s="129"/>
      <c r="BM1151" s="10"/>
      <c r="BN1151" s="32"/>
      <c r="BO1151" s="122"/>
      <c r="BP1151" s="133"/>
      <c r="BQ1151" s="12"/>
      <c r="BR1151" s="3"/>
      <c r="BS1151" s="3"/>
      <c r="BU1151" s="122"/>
      <c r="BV1151" s="3"/>
      <c r="BW1151" s="31"/>
      <c r="BX1151" s="122"/>
      <c r="BY1151" s="3"/>
      <c r="CA1151" s="122"/>
      <c r="CB1151" s="3"/>
      <c r="CD1151" s="122"/>
      <c r="CF1151" s="32"/>
      <c r="CH1151" s="255"/>
      <c r="CI1151" s="32"/>
      <c r="CK1151" s="434"/>
      <c r="CM1151" s="122"/>
      <c r="CN1151" s="255"/>
      <c r="CO1151" s="255"/>
      <c r="CP1151" s="255"/>
      <c r="CQ1151" s="739"/>
      <c r="CR1151" s="255"/>
      <c r="CS1151" s="434"/>
      <c r="CT1151" s="255"/>
      <c r="CU1151" s="255"/>
      <c r="CV1151" s="255"/>
      <c r="CW1151" s="10"/>
      <c r="CX1151" s="255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  <c r="DW1151" s="255"/>
      <c r="DX1151" s="255"/>
      <c r="DY1151" s="255"/>
      <c r="DZ1151" s="255"/>
      <c r="EA1151" s="255"/>
      <c r="EB1151" s="255"/>
      <c r="EC1151" s="255"/>
      <c r="ED1151" s="255"/>
      <c r="EE1151" s="255"/>
      <c r="EF1151" s="255"/>
      <c r="EG1151" s="255"/>
      <c r="EH1151" s="255"/>
      <c r="EI1151" s="255"/>
      <c r="EJ1151" s="255"/>
      <c r="EK1151" s="255"/>
      <c r="EL1151" s="255"/>
      <c r="EM1151" s="255"/>
      <c r="EN1151" s="255"/>
      <c r="EO1151" s="255"/>
      <c r="EP1151" s="255"/>
      <c r="EQ1151" s="255"/>
      <c r="ER1151" s="255"/>
      <c r="ES1151" s="255"/>
      <c r="ET1151" s="255"/>
      <c r="EU1151" s="255"/>
      <c r="EV1151" s="255"/>
      <c r="EW1151" s="255"/>
      <c r="EX1151" s="255"/>
      <c r="EY1151" s="255"/>
      <c r="EZ1151" s="255"/>
      <c r="FA1151" s="255"/>
      <c r="FB1151" s="255"/>
      <c r="FC1151" s="255"/>
      <c r="FD1151" s="255"/>
      <c r="FE1151" s="255"/>
      <c r="FF1151" s="255"/>
      <c r="FG1151" s="255"/>
      <c r="FH1151" s="241"/>
      <c r="FI1151" s="436"/>
      <c r="FJ1151" s="668"/>
      <c r="FK1151" s="668"/>
      <c r="FL1151" s="668"/>
      <c r="FM1151" s="668"/>
      <c r="FN1151" s="668"/>
      <c r="FO1151" s="668"/>
      <c r="FP1151" s="668"/>
      <c r="FQ1151" s="668"/>
      <c r="FR1151" s="668"/>
      <c r="FS1151" s="433"/>
      <c r="FT1151" s="433"/>
      <c r="FU1151" s="433"/>
      <c r="FV1151" s="433"/>
      <c r="FW1151" s="433"/>
      <c r="FX1151" s="433"/>
      <c r="FY1151" s="433"/>
      <c r="FZ1151" s="433"/>
      <c r="GA1151" s="433"/>
      <c r="GB1151" s="433"/>
      <c r="GC1151" s="71"/>
      <c r="GD1151" s="71"/>
      <c r="GE1151" s="71"/>
      <c r="GF1151" s="71"/>
      <c r="GG1151" s="255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436"/>
      <c r="HJ1151" s="65"/>
      <c r="HK1151" s="436"/>
      <c r="HL1151" s="37"/>
      <c r="HM1151" s="65"/>
      <c r="HN1151" s="436"/>
      <c r="HO1151" s="120"/>
      <c r="HP1151" s="3"/>
      <c r="HQ1151" s="436"/>
      <c r="HR1151" s="8"/>
      <c r="HS1151" s="31"/>
      <c r="HT1151" s="3"/>
      <c r="HU1151" s="3"/>
      <c r="HV1151" s="3"/>
      <c r="HX1151" s="432"/>
      <c r="HY1151" s="27"/>
      <c r="HZ1151" s="27"/>
      <c r="IA1151" s="27"/>
      <c r="IB1151" s="27"/>
      <c r="IC1151" s="27"/>
      <c r="ID1151" s="27"/>
      <c r="IE1151" s="27"/>
      <c r="IF1151" s="27"/>
      <c r="IG1151" s="432"/>
      <c r="IH1151" s="432"/>
      <c r="II1151" s="432"/>
      <c r="IJ1151" s="432"/>
      <c r="IK1151" s="432"/>
      <c r="IL1151" s="432"/>
      <c r="IM1151" s="432"/>
      <c r="IN1151" s="432"/>
      <c r="IO1151" s="432"/>
      <c r="IP1151" s="432"/>
      <c r="IQ1151" s="432"/>
      <c r="IR1151" s="432"/>
      <c r="IS1151" s="432"/>
      <c r="IT1151" s="432"/>
      <c r="IU1151" s="432"/>
      <c r="IV1151" s="432"/>
      <c r="IW1151" s="432"/>
      <c r="IX1151" s="432"/>
      <c r="IY1151" s="432"/>
      <c r="IZ1151" s="432"/>
      <c r="JA1151" s="432"/>
      <c r="JB1151" s="432"/>
      <c r="JC1151" s="432"/>
      <c r="JD1151" s="432"/>
      <c r="JE1151" s="432"/>
      <c r="JF1151" s="432"/>
      <c r="JG1151" s="432"/>
      <c r="JH1151" s="432"/>
      <c r="JI1151" s="432"/>
      <c r="JJ1151" s="432"/>
      <c r="JK1151" s="432"/>
      <c r="JL1151" s="432"/>
      <c r="JM1151" s="432"/>
      <c r="JN1151" s="432"/>
      <c r="JO1151" s="432"/>
      <c r="JP1151" s="432"/>
      <c r="JQ1151" s="432"/>
      <c r="JR1151" s="432"/>
      <c r="JS1151" s="432"/>
      <c r="JT1151" s="432"/>
      <c r="JU1151" s="432"/>
    </row>
    <row r="1152" spans="1:281" s="40" customFormat="1" ht="15" hidden="1" customHeight="1" x14ac:dyDescent="0.25">
      <c r="A1152" s="432"/>
      <c r="B1152" s="31"/>
      <c r="C1152" s="31"/>
      <c r="D1152" s="3"/>
      <c r="E1152" s="31"/>
      <c r="F1152" s="3"/>
      <c r="G1152" s="122"/>
      <c r="I1152" s="31"/>
      <c r="K1152" s="9"/>
      <c r="M1152" s="3"/>
      <c r="N1152" s="41"/>
      <c r="P1152" s="31"/>
      <c r="Q1152" s="27"/>
      <c r="R1152" s="31"/>
      <c r="T1152" s="21"/>
      <c r="U1152" s="21"/>
      <c r="V1152" s="83"/>
      <c r="W1152" s="83"/>
      <c r="X1152" s="21"/>
      <c r="Y1152" s="83"/>
      <c r="Z1152" s="83"/>
      <c r="AA1152" s="21"/>
      <c r="AB1152" s="83"/>
      <c r="AC1152" s="83"/>
      <c r="AD1152" s="21"/>
      <c r="AE1152" s="83"/>
      <c r="AF1152" s="83"/>
      <c r="AG1152" s="21"/>
      <c r="AH1152" s="83"/>
      <c r="AI1152" s="83"/>
      <c r="AJ1152" s="21"/>
      <c r="AK1152" s="83"/>
      <c r="AL1152" s="83"/>
      <c r="AM1152" s="21"/>
      <c r="AN1152" s="83"/>
      <c r="AO1152" s="83"/>
      <c r="AP1152" s="21"/>
      <c r="AQ1152" s="83"/>
      <c r="AR1152" s="83"/>
      <c r="AS1152" s="21"/>
      <c r="AT1152" s="3"/>
      <c r="AU1152" s="3"/>
      <c r="AV1152" s="31"/>
      <c r="AW1152" s="3"/>
      <c r="AX1152" s="129"/>
      <c r="AY1152" s="90"/>
      <c r="AZ1152" s="6"/>
      <c r="BA1152" s="10"/>
      <c r="BB1152" s="10"/>
      <c r="BC1152" s="6"/>
      <c r="BD1152" s="10"/>
      <c r="BE1152" s="10"/>
      <c r="BF1152" s="122"/>
      <c r="BG1152" s="10"/>
      <c r="BH1152" s="32"/>
      <c r="BI1152" s="129"/>
      <c r="BJ1152" s="10"/>
      <c r="BK1152" s="32"/>
      <c r="BL1152" s="129"/>
      <c r="BM1152" s="10"/>
      <c r="BN1152" s="32"/>
      <c r="BO1152" s="122"/>
      <c r="BP1152" s="133"/>
      <c r="BQ1152" s="12"/>
      <c r="BR1152" s="3"/>
      <c r="BS1152" s="3"/>
      <c r="BU1152" s="122"/>
      <c r="BV1152" s="3"/>
      <c r="BW1152" s="31"/>
      <c r="BX1152" s="122"/>
      <c r="BY1152" s="3"/>
      <c r="CA1152" s="122"/>
      <c r="CB1152" s="3"/>
      <c r="CD1152" s="122"/>
      <c r="CF1152" s="32"/>
      <c r="CH1152" s="255"/>
      <c r="CI1152" s="32"/>
      <c r="CK1152" s="434"/>
      <c r="CM1152" s="122"/>
      <c r="CN1152" s="255"/>
      <c r="CO1152" s="255"/>
      <c r="CP1152" s="255"/>
      <c r="CQ1152" s="739"/>
      <c r="CR1152" s="255"/>
      <c r="CS1152" s="434"/>
      <c r="CT1152" s="255"/>
      <c r="CU1152" s="255"/>
      <c r="CV1152" s="255"/>
      <c r="CW1152" s="10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5"/>
      <c r="DS1152" s="255"/>
      <c r="DT1152" s="255"/>
      <c r="DU1152" s="255"/>
      <c r="DV1152" s="255"/>
      <c r="DW1152" s="255"/>
      <c r="DX1152" s="255"/>
      <c r="DY1152" s="255"/>
      <c r="DZ1152" s="255"/>
      <c r="EA1152" s="255"/>
      <c r="EB1152" s="255"/>
      <c r="EC1152" s="255"/>
      <c r="ED1152" s="255"/>
      <c r="EE1152" s="255"/>
      <c r="EF1152" s="255"/>
      <c r="EG1152" s="255"/>
      <c r="EH1152" s="255"/>
      <c r="EI1152" s="255"/>
      <c r="EJ1152" s="255"/>
      <c r="EK1152" s="255"/>
      <c r="EL1152" s="255"/>
      <c r="EM1152" s="255"/>
      <c r="EN1152" s="255"/>
      <c r="EO1152" s="255"/>
      <c r="EP1152" s="255"/>
      <c r="EQ1152" s="255"/>
      <c r="ER1152" s="255"/>
      <c r="ES1152" s="255"/>
      <c r="ET1152" s="255"/>
      <c r="EU1152" s="255"/>
      <c r="EV1152" s="255"/>
      <c r="EW1152" s="255"/>
      <c r="EX1152" s="255"/>
      <c r="EY1152" s="255"/>
      <c r="EZ1152" s="255"/>
      <c r="FA1152" s="255"/>
      <c r="FB1152" s="255"/>
      <c r="FC1152" s="255"/>
      <c r="FD1152" s="255"/>
      <c r="FE1152" s="255"/>
      <c r="FF1152" s="255"/>
      <c r="FG1152" s="255"/>
      <c r="FH1152" s="241"/>
      <c r="FI1152" s="436"/>
      <c r="FJ1152" s="668"/>
      <c r="FK1152" s="668"/>
      <c r="FL1152" s="668"/>
      <c r="FM1152" s="668"/>
      <c r="FN1152" s="668"/>
      <c r="FO1152" s="668"/>
      <c r="FP1152" s="668"/>
      <c r="FQ1152" s="668"/>
      <c r="FR1152" s="668"/>
      <c r="FS1152" s="433"/>
      <c r="FT1152" s="433"/>
      <c r="FU1152" s="433"/>
      <c r="FV1152" s="433"/>
      <c r="FW1152" s="433"/>
      <c r="FX1152" s="433"/>
      <c r="FY1152" s="433"/>
      <c r="FZ1152" s="433"/>
      <c r="GA1152" s="433"/>
      <c r="GB1152" s="433"/>
      <c r="GC1152" s="71"/>
      <c r="GD1152" s="71"/>
      <c r="GE1152" s="71"/>
      <c r="GF1152" s="71"/>
      <c r="GG1152" s="255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436"/>
      <c r="HJ1152" s="65"/>
      <c r="HK1152" s="436"/>
      <c r="HL1152" s="37"/>
      <c r="HM1152" s="65"/>
      <c r="HN1152" s="436"/>
      <c r="HO1152" s="120"/>
      <c r="HP1152" s="3"/>
      <c r="HQ1152" s="436"/>
      <c r="HR1152" s="8"/>
      <c r="HS1152" s="31"/>
      <c r="HT1152" s="3"/>
      <c r="HU1152" s="3"/>
      <c r="HV1152" s="3"/>
      <c r="HX1152" s="432"/>
      <c r="HY1152" s="27"/>
      <c r="HZ1152" s="27"/>
      <c r="IA1152" s="27"/>
      <c r="IB1152" s="27"/>
      <c r="IC1152" s="27"/>
      <c r="ID1152" s="27"/>
      <c r="IE1152" s="27"/>
      <c r="IF1152" s="27"/>
      <c r="IG1152" s="432"/>
      <c r="IH1152" s="432"/>
      <c r="II1152" s="432"/>
      <c r="IJ1152" s="432"/>
      <c r="IK1152" s="432"/>
      <c r="IL1152" s="432"/>
      <c r="IM1152" s="432"/>
      <c r="IN1152" s="432"/>
      <c r="IO1152" s="432"/>
      <c r="IP1152" s="432"/>
      <c r="IQ1152" s="432"/>
      <c r="IR1152" s="432"/>
      <c r="IS1152" s="432"/>
      <c r="IT1152" s="432"/>
      <c r="IU1152" s="432"/>
      <c r="IV1152" s="432"/>
      <c r="IW1152" s="432"/>
      <c r="IX1152" s="432"/>
      <c r="IY1152" s="432"/>
      <c r="IZ1152" s="432"/>
      <c r="JA1152" s="432"/>
      <c r="JB1152" s="432"/>
      <c r="JC1152" s="432"/>
      <c r="JD1152" s="432"/>
      <c r="JE1152" s="432"/>
      <c r="JF1152" s="432"/>
      <c r="JG1152" s="432"/>
      <c r="JH1152" s="432"/>
      <c r="JI1152" s="432"/>
      <c r="JJ1152" s="432"/>
      <c r="JK1152" s="432"/>
      <c r="JL1152" s="432"/>
      <c r="JM1152" s="432"/>
      <c r="JN1152" s="432"/>
      <c r="JO1152" s="432"/>
      <c r="JP1152" s="432"/>
      <c r="JQ1152" s="432"/>
      <c r="JR1152" s="432"/>
      <c r="JS1152" s="432"/>
      <c r="JT1152" s="432"/>
      <c r="JU1152" s="432"/>
    </row>
    <row r="1153" spans="1:281" s="40" customFormat="1" ht="15" hidden="1" customHeight="1" x14ac:dyDescent="0.25">
      <c r="A1153" s="432"/>
      <c r="B1153" s="31"/>
      <c r="C1153" s="31"/>
      <c r="D1153" s="3"/>
      <c r="E1153" s="31"/>
      <c r="F1153" s="3"/>
      <c r="G1153" s="122"/>
      <c r="I1153" s="31"/>
      <c r="K1153" s="9"/>
      <c r="M1153" s="3"/>
      <c r="N1153" s="41"/>
      <c r="P1153" s="31"/>
      <c r="Q1153" s="27"/>
      <c r="R1153" s="31"/>
      <c r="T1153" s="21"/>
      <c r="U1153" s="21"/>
      <c r="V1153" s="83"/>
      <c r="W1153" s="83"/>
      <c r="X1153" s="21"/>
      <c r="Y1153" s="83"/>
      <c r="Z1153" s="83"/>
      <c r="AA1153" s="21"/>
      <c r="AB1153" s="83"/>
      <c r="AC1153" s="83"/>
      <c r="AD1153" s="21"/>
      <c r="AE1153" s="83"/>
      <c r="AF1153" s="83"/>
      <c r="AG1153" s="21"/>
      <c r="AH1153" s="83"/>
      <c r="AI1153" s="83"/>
      <c r="AJ1153" s="21"/>
      <c r="AK1153" s="83"/>
      <c r="AL1153" s="83"/>
      <c r="AM1153" s="21"/>
      <c r="AN1153" s="83"/>
      <c r="AO1153" s="83"/>
      <c r="AP1153" s="21"/>
      <c r="AQ1153" s="83"/>
      <c r="AR1153" s="83"/>
      <c r="AS1153" s="21"/>
      <c r="AT1153" s="3"/>
      <c r="AU1153" s="3"/>
      <c r="AV1153" s="31"/>
      <c r="AW1153" s="3"/>
      <c r="AX1153" s="129"/>
      <c r="AY1153" s="90"/>
      <c r="AZ1153" s="6"/>
      <c r="BA1153" s="10"/>
      <c r="BB1153" s="10"/>
      <c r="BC1153" s="6"/>
      <c r="BD1153" s="10"/>
      <c r="BE1153" s="10"/>
      <c r="BF1153" s="122"/>
      <c r="BG1153" s="10"/>
      <c r="BH1153" s="32"/>
      <c r="BI1153" s="129"/>
      <c r="BJ1153" s="10"/>
      <c r="BK1153" s="32"/>
      <c r="BL1153" s="129"/>
      <c r="BM1153" s="10"/>
      <c r="BN1153" s="32"/>
      <c r="BO1153" s="122"/>
      <c r="BP1153" s="133"/>
      <c r="BQ1153" s="12"/>
      <c r="BR1153" s="3"/>
      <c r="BS1153" s="3"/>
      <c r="BU1153" s="122"/>
      <c r="BV1153" s="3"/>
      <c r="BW1153" s="31"/>
      <c r="BX1153" s="122"/>
      <c r="BY1153" s="3"/>
      <c r="CA1153" s="122"/>
      <c r="CB1153" s="3"/>
      <c r="CD1153" s="122"/>
      <c r="CF1153" s="32"/>
      <c r="CH1153" s="255"/>
      <c r="CI1153" s="32"/>
      <c r="CK1153" s="434"/>
      <c r="CM1153" s="122"/>
      <c r="CN1153" s="255"/>
      <c r="CO1153" s="255"/>
      <c r="CP1153" s="255"/>
      <c r="CQ1153" s="739"/>
      <c r="CR1153" s="255"/>
      <c r="CS1153" s="434"/>
      <c r="CT1153" s="255"/>
      <c r="CU1153" s="255"/>
      <c r="CV1153" s="255"/>
      <c r="CW1153" s="10"/>
      <c r="CX1153" s="255"/>
      <c r="CY1153" s="255"/>
      <c r="CZ1153" s="255"/>
      <c r="DA1153" s="255"/>
      <c r="DB1153" s="255"/>
      <c r="DC1153" s="255"/>
      <c r="DD1153" s="255"/>
      <c r="DE1153" s="255"/>
      <c r="DF1153" s="255"/>
      <c r="DG1153" s="255"/>
      <c r="DH1153" s="255"/>
      <c r="DI1153" s="255"/>
      <c r="DJ1153" s="255"/>
      <c r="DK1153" s="255"/>
      <c r="DL1153" s="255"/>
      <c r="DM1153" s="255"/>
      <c r="DN1153" s="255"/>
      <c r="DO1153" s="255"/>
      <c r="DP1153" s="255"/>
      <c r="DQ1153" s="255"/>
      <c r="DR1153" s="255"/>
      <c r="DS1153" s="255"/>
      <c r="DT1153" s="255"/>
      <c r="DU1153" s="255"/>
      <c r="DV1153" s="255"/>
      <c r="DW1153" s="255"/>
      <c r="DX1153" s="255"/>
      <c r="DY1153" s="255"/>
      <c r="DZ1153" s="255"/>
      <c r="EA1153" s="255"/>
      <c r="EB1153" s="255"/>
      <c r="EC1153" s="255"/>
      <c r="ED1153" s="255"/>
      <c r="EE1153" s="255"/>
      <c r="EF1153" s="255"/>
      <c r="EG1153" s="255"/>
      <c r="EH1153" s="255"/>
      <c r="EI1153" s="255"/>
      <c r="EJ1153" s="255"/>
      <c r="EK1153" s="255"/>
      <c r="EL1153" s="255"/>
      <c r="EM1153" s="255"/>
      <c r="EN1153" s="255"/>
      <c r="EO1153" s="255"/>
      <c r="EP1153" s="255"/>
      <c r="EQ1153" s="255"/>
      <c r="ER1153" s="255"/>
      <c r="ES1153" s="255"/>
      <c r="ET1153" s="255"/>
      <c r="EU1153" s="255"/>
      <c r="EV1153" s="255"/>
      <c r="EW1153" s="255"/>
      <c r="EX1153" s="255"/>
      <c r="EY1153" s="255"/>
      <c r="EZ1153" s="255"/>
      <c r="FA1153" s="255"/>
      <c r="FB1153" s="255"/>
      <c r="FC1153" s="255"/>
      <c r="FD1153" s="255"/>
      <c r="FE1153" s="255"/>
      <c r="FF1153" s="255"/>
      <c r="FG1153" s="255"/>
      <c r="FH1153" s="241"/>
      <c r="FI1153" s="436"/>
      <c r="FJ1153" s="668"/>
      <c r="FK1153" s="668"/>
      <c r="FL1153" s="668"/>
      <c r="FM1153" s="668"/>
      <c r="FN1153" s="668"/>
      <c r="FO1153" s="668"/>
      <c r="FP1153" s="668"/>
      <c r="FQ1153" s="668"/>
      <c r="FR1153" s="668"/>
      <c r="FS1153" s="433"/>
      <c r="FT1153" s="433"/>
      <c r="FU1153" s="433"/>
      <c r="FV1153" s="433"/>
      <c r="FW1153" s="433"/>
      <c r="FX1153" s="433"/>
      <c r="FY1153" s="433"/>
      <c r="FZ1153" s="433"/>
      <c r="GA1153" s="433"/>
      <c r="GB1153" s="433"/>
      <c r="GC1153" s="71"/>
      <c r="GD1153" s="71"/>
      <c r="GE1153" s="71"/>
      <c r="GF1153" s="71"/>
      <c r="GG1153" s="255"/>
      <c r="GH1153" s="65"/>
      <c r="GI1153" s="65"/>
      <c r="GJ1153" s="65"/>
      <c r="GK1153" s="65"/>
      <c r="GL1153" s="65"/>
      <c r="GM1153" s="65"/>
      <c r="GN1153" s="65"/>
      <c r="GO1153" s="65"/>
      <c r="GP1153" s="65"/>
      <c r="GQ1153" s="65"/>
      <c r="GR1153" s="65"/>
      <c r="GS1153" s="65"/>
      <c r="GT1153" s="65"/>
      <c r="GU1153" s="65"/>
      <c r="GV1153" s="65"/>
      <c r="GW1153" s="65"/>
      <c r="GX1153" s="65"/>
      <c r="GY1153" s="65"/>
      <c r="GZ1153" s="65"/>
      <c r="HA1153" s="65"/>
      <c r="HB1153" s="65"/>
      <c r="HC1153" s="65"/>
      <c r="HD1153" s="65"/>
      <c r="HE1153" s="65"/>
      <c r="HF1153" s="65"/>
      <c r="HG1153" s="65"/>
      <c r="HH1153" s="65"/>
      <c r="HI1153" s="436"/>
      <c r="HJ1153" s="65"/>
      <c r="HK1153" s="436"/>
      <c r="HL1153" s="37"/>
      <c r="HM1153" s="65"/>
      <c r="HN1153" s="436"/>
      <c r="HO1153" s="120"/>
      <c r="HP1153" s="3"/>
      <c r="HQ1153" s="436"/>
      <c r="HR1153" s="8"/>
      <c r="HS1153" s="31"/>
      <c r="HT1153" s="3"/>
      <c r="HU1153" s="3"/>
      <c r="HV1153" s="3"/>
      <c r="HX1153" s="432"/>
      <c r="HY1153" s="27"/>
      <c r="HZ1153" s="27"/>
      <c r="IA1153" s="27"/>
      <c r="IB1153" s="27"/>
      <c r="IC1153" s="27"/>
      <c r="ID1153" s="27"/>
      <c r="IE1153" s="27"/>
      <c r="IF1153" s="27"/>
      <c r="IG1153" s="432"/>
      <c r="IH1153" s="432"/>
      <c r="II1153" s="432"/>
      <c r="IJ1153" s="432"/>
      <c r="IK1153" s="432"/>
      <c r="IL1153" s="432"/>
      <c r="IM1153" s="432"/>
      <c r="IN1153" s="432"/>
      <c r="IO1153" s="432"/>
      <c r="IP1153" s="432"/>
      <c r="IQ1153" s="432"/>
      <c r="IR1153" s="432"/>
      <c r="IS1153" s="432"/>
      <c r="IT1153" s="432"/>
      <c r="IU1153" s="432"/>
      <c r="IV1153" s="432"/>
      <c r="IW1153" s="432"/>
      <c r="IX1153" s="432"/>
      <c r="IY1153" s="432"/>
      <c r="IZ1153" s="432"/>
      <c r="JA1153" s="432"/>
      <c r="JB1153" s="432"/>
      <c r="JC1153" s="432"/>
      <c r="JD1153" s="432"/>
      <c r="JE1153" s="432"/>
      <c r="JF1153" s="432"/>
      <c r="JG1153" s="432"/>
      <c r="JH1153" s="432"/>
      <c r="JI1153" s="432"/>
      <c r="JJ1153" s="432"/>
      <c r="JK1153" s="432"/>
      <c r="JL1153" s="432"/>
      <c r="JM1153" s="432"/>
      <c r="JN1153" s="432"/>
      <c r="JO1153" s="432"/>
      <c r="JP1153" s="432"/>
      <c r="JQ1153" s="432"/>
      <c r="JR1153" s="432"/>
      <c r="JS1153" s="432"/>
      <c r="JT1153" s="432"/>
      <c r="JU1153" s="432"/>
    </row>
    <row r="1154" spans="1:281" s="40" customFormat="1" ht="15" hidden="1" customHeight="1" x14ac:dyDescent="0.25">
      <c r="A1154" s="432"/>
      <c r="B1154" s="31"/>
      <c r="C1154" s="31"/>
      <c r="D1154" s="3"/>
      <c r="E1154" s="31"/>
      <c r="F1154" s="3"/>
      <c r="G1154" s="122"/>
      <c r="I1154" s="31"/>
      <c r="K1154" s="9"/>
      <c r="M1154" s="3"/>
      <c r="N1154" s="41"/>
      <c r="P1154" s="31"/>
      <c r="Q1154" s="27"/>
      <c r="R1154" s="31"/>
      <c r="T1154" s="21"/>
      <c r="U1154" s="21"/>
      <c r="V1154" s="83"/>
      <c r="W1154" s="83"/>
      <c r="X1154" s="21"/>
      <c r="Y1154" s="83"/>
      <c r="Z1154" s="83"/>
      <c r="AA1154" s="21"/>
      <c r="AB1154" s="83"/>
      <c r="AC1154" s="83"/>
      <c r="AD1154" s="21"/>
      <c r="AE1154" s="83"/>
      <c r="AF1154" s="83"/>
      <c r="AG1154" s="21"/>
      <c r="AH1154" s="83"/>
      <c r="AI1154" s="83"/>
      <c r="AJ1154" s="21"/>
      <c r="AK1154" s="83"/>
      <c r="AL1154" s="83"/>
      <c r="AM1154" s="21"/>
      <c r="AN1154" s="83"/>
      <c r="AO1154" s="83"/>
      <c r="AP1154" s="21"/>
      <c r="AQ1154" s="83"/>
      <c r="AR1154" s="83"/>
      <c r="AS1154" s="21"/>
      <c r="AT1154" s="3"/>
      <c r="AU1154" s="3"/>
      <c r="AV1154" s="31"/>
      <c r="AW1154" s="3"/>
      <c r="AX1154" s="129"/>
      <c r="AY1154" s="90"/>
      <c r="AZ1154" s="6"/>
      <c r="BA1154" s="10"/>
      <c r="BB1154" s="10"/>
      <c r="BC1154" s="6"/>
      <c r="BD1154" s="10"/>
      <c r="BE1154" s="10"/>
      <c r="BF1154" s="122"/>
      <c r="BG1154" s="10"/>
      <c r="BH1154" s="32"/>
      <c r="BI1154" s="129"/>
      <c r="BJ1154" s="10"/>
      <c r="BK1154" s="32"/>
      <c r="BL1154" s="129"/>
      <c r="BM1154" s="10"/>
      <c r="BN1154" s="32"/>
      <c r="BO1154" s="122"/>
      <c r="BP1154" s="133"/>
      <c r="BQ1154" s="12"/>
      <c r="BR1154" s="3"/>
      <c r="BS1154" s="3"/>
      <c r="BU1154" s="122"/>
      <c r="BV1154" s="3"/>
      <c r="BW1154" s="31"/>
      <c r="BX1154" s="122"/>
      <c r="BY1154" s="3"/>
      <c r="CA1154" s="122"/>
      <c r="CB1154" s="3"/>
      <c r="CD1154" s="122"/>
      <c r="CF1154" s="32"/>
      <c r="CH1154" s="255"/>
      <c r="CI1154" s="32"/>
      <c r="CK1154" s="434"/>
      <c r="CM1154" s="122"/>
      <c r="CN1154" s="255"/>
      <c r="CO1154" s="255"/>
      <c r="CP1154" s="255"/>
      <c r="CQ1154" s="739"/>
      <c r="CR1154" s="255"/>
      <c r="CS1154" s="434"/>
      <c r="CT1154" s="255"/>
      <c r="CU1154" s="255"/>
      <c r="CV1154" s="255"/>
      <c r="CW1154" s="10"/>
      <c r="CX1154" s="255"/>
      <c r="CY1154" s="255"/>
      <c r="CZ1154" s="255"/>
      <c r="DA1154" s="255"/>
      <c r="DB1154" s="255"/>
      <c r="DC1154" s="255"/>
      <c r="DD1154" s="255"/>
      <c r="DE1154" s="255"/>
      <c r="DF1154" s="255"/>
      <c r="DG1154" s="255"/>
      <c r="DH1154" s="255"/>
      <c r="DI1154" s="255"/>
      <c r="DJ1154" s="255"/>
      <c r="DK1154" s="255"/>
      <c r="DL1154" s="255"/>
      <c r="DM1154" s="255"/>
      <c r="DN1154" s="255"/>
      <c r="DO1154" s="255"/>
      <c r="DP1154" s="255"/>
      <c r="DQ1154" s="255"/>
      <c r="DR1154" s="255"/>
      <c r="DS1154" s="255"/>
      <c r="DT1154" s="255"/>
      <c r="DU1154" s="255"/>
      <c r="DV1154" s="255"/>
      <c r="DW1154" s="255"/>
      <c r="DX1154" s="255"/>
      <c r="DY1154" s="255"/>
      <c r="DZ1154" s="255"/>
      <c r="EA1154" s="255"/>
      <c r="EB1154" s="255"/>
      <c r="EC1154" s="255"/>
      <c r="ED1154" s="255"/>
      <c r="EE1154" s="255"/>
      <c r="EF1154" s="255"/>
      <c r="EG1154" s="255"/>
      <c r="EH1154" s="255"/>
      <c r="EI1154" s="255"/>
      <c r="EJ1154" s="255"/>
      <c r="EK1154" s="255"/>
      <c r="EL1154" s="255"/>
      <c r="EM1154" s="255"/>
      <c r="EN1154" s="255"/>
      <c r="EO1154" s="255"/>
      <c r="EP1154" s="255"/>
      <c r="EQ1154" s="255"/>
      <c r="ER1154" s="255"/>
      <c r="ES1154" s="255"/>
      <c r="ET1154" s="255"/>
      <c r="EU1154" s="255"/>
      <c r="EV1154" s="255"/>
      <c r="EW1154" s="255"/>
      <c r="EX1154" s="255"/>
      <c r="EY1154" s="255"/>
      <c r="EZ1154" s="255"/>
      <c r="FA1154" s="255"/>
      <c r="FB1154" s="255"/>
      <c r="FC1154" s="255"/>
      <c r="FD1154" s="255"/>
      <c r="FE1154" s="255"/>
      <c r="FF1154" s="255"/>
      <c r="FG1154" s="255"/>
      <c r="FH1154" s="241"/>
      <c r="FI1154" s="436"/>
      <c r="FJ1154" s="668"/>
      <c r="FK1154" s="668"/>
      <c r="FL1154" s="668"/>
      <c r="FM1154" s="668"/>
      <c r="FN1154" s="668"/>
      <c r="FO1154" s="668"/>
      <c r="FP1154" s="668"/>
      <c r="FQ1154" s="668"/>
      <c r="FR1154" s="668"/>
      <c r="FS1154" s="433"/>
      <c r="FT1154" s="433"/>
      <c r="FU1154" s="433"/>
      <c r="FV1154" s="433"/>
      <c r="FW1154" s="433"/>
      <c r="FX1154" s="433"/>
      <c r="FY1154" s="433"/>
      <c r="FZ1154" s="433"/>
      <c r="GA1154" s="433"/>
      <c r="GB1154" s="433"/>
      <c r="GC1154" s="71"/>
      <c r="GD1154" s="71"/>
      <c r="GE1154" s="71"/>
      <c r="GF1154" s="71"/>
      <c r="GG1154" s="25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436"/>
      <c r="HJ1154" s="65"/>
      <c r="HK1154" s="436"/>
      <c r="HL1154" s="37"/>
      <c r="HM1154" s="65"/>
      <c r="HN1154" s="436"/>
      <c r="HO1154" s="120"/>
      <c r="HP1154" s="3"/>
      <c r="HQ1154" s="436"/>
      <c r="HR1154" s="8"/>
      <c r="HS1154" s="31"/>
      <c r="HT1154" s="3"/>
      <c r="HU1154" s="3"/>
      <c r="HV1154" s="3"/>
      <c r="HX1154" s="432"/>
      <c r="HY1154" s="27"/>
      <c r="HZ1154" s="27"/>
      <c r="IA1154" s="27"/>
      <c r="IB1154" s="27"/>
      <c r="IC1154" s="27"/>
      <c r="ID1154" s="27"/>
      <c r="IE1154" s="27"/>
      <c r="IF1154" s="27"/>
      <c r="IG1154" s="432"/>
      <c r="IH1154" s="432"/>
      <c r="II1154" s="432"/>
      <c r="IJ1154" s="432"/>
      <c r="IK1154" s="432"/>
      <c r="IL1154" s="432"/>
      <c r="IM1154" s="432"/>
      <c r="IN1154" s="432"/>
      <c r="IO1154" s="432"/>
      <c r="IP1154" s="432"/>
      <c r="IQ1154" s="432"/>
      <c r="IR1154" s="432"/>
      <c r="IS1154" s="432"/>
      <c r="IT1154" s="432"/>
      <c r="IU1154" s="432"/>
      <c r="IV1154" s="432"/>
      <c r="IW1154" s="432"/>
      <c r="IX1154" s="432"/>
      <c r="IY1154" s="432"/>
      <c r="IZ1154" s="432"/>
      <c r="JA1154" s="432"/>
      <c r="JB1154" s="432"/>
      <c r="JC1154" s="432"/>
      <c r="JD1154" s="432"/>
      <c r="JE1154" s="432"/>
      <c r="JF1154" s="432"/>
      <c r="JG1154" s="432"/>
      <c r="JH1154" s="432"/>
      <c r="JI1154" s="432"/>
      <c r="JJ1154" s="432"/>
      <c r="JK1154" s="432"/>
      <c r="JL1154" s="432"/>
      <c r="JM1154" s="432"/>
      <c r="JN1154" s="432"/>
      <c r="JO1154" s="432"/>
      <c r="JP1154" s="432"/>
      <c r="JQ1154" s="432"/>
      <c r="JR1154" s="432"/>
      <c r="JS1154" s="432"/>
      <c r="JT1154" s="432"/>
      <c r="JU1154" s="432"/>
    </row>
    <row r="1155" spans="1:281" s="40" customFormat="1" ht="15" hidden="1" customHeight="1" x14ac:dyDescent="0.25">
      <c r="A1155" s="432"/>
      <c r="B1155" s="31"/>
      <c r="C1155" s="31"/>
      <c r="D1155" s="3"/>
      <c r="E1155" s="31"/>
      <c r="F1155" s="3"/>
      <c r="G1155" s="122"/>
      <c r="I1155" s="31"/>
      <c r="K1155" s="9"/>
      <c r="M1155" s="3"/>
      <c r="N1155" s="41"/>
      <c r="P1155" s="31"/>
      <c r="Q1155" s="27"/>
      <c r="R1155" s="31"/>
      <c r="T1155" s="21"/>
      <c r="U1155" s="21"/>
      <c r="V1155" s="83"/>
      <c r="W1155" s="83"/>
      <c r="X1155" s="21"/>
      <c r="Y1155" s="83"/>
      <c r="Z1155" s="83"/>
      <c r="AA1155" s="21"/>
      <c r="AB1155" s="83"/>
      <c r="AC1155" s="83"/>
      <c r="AD1155" s="21"/>
      <c r="AE1155" s="83"/>
      <c r="AF1155" s="83"/>
      <c r="AG1155" s="21"/>
      <c r="AH1155" s="83"/>
      <c r="AI1155" s="83"/>
      <c r="AJ1155" s="21"/>
      <c r="AK1155" s="83"/>
      <c r="AL1155" s="83"/>
      <c r="AM1155" s="21"/>
      <c r="AN1155" s="83"/>
      <c r="AO1155" s="83"/>
      <c r="AP1155" s="21"/>
      <c r="AQ1155" s="83"/>
      <c r="AR1155" s="83"/>
      <c r="AS1155" s="21"/>
      <c r="AT1155" s="3"/>
      <c r="AU1155" s="3"/>
      <c r="AV1155" s="31"/>
      <c r="AW1155" s="3"/>
      <c r="AX1155" s="129"/>
      <c r="AY1155" s="90"/>
      <c r="AZ1155" s="6"/>
      <c r="BA1155" s="10"/>
      <c r="BB1155" s="10"/>
      <c r="BC1155" s="6"/>
      <c r="BD1155" s="10"/>
      <c r="BE1155" s="10"/>
      <c r="BF1155" s="122"/>
      <c r="BG1155" s="10"/>
      <c r="BH1155" s="32"/>
      <c r="BI1155" s="129"/>
      <c r="BJ1155" s="10"/>
      <c r="BK1155" s="32"/>
      <c r="BL1155" s="129"/>
      <c r="BM1155" s="10"/>
      <c r="BN1155" s="32"/>
      <c r="BO1155" s="122"/>
      <c r="BP1155" s="133"/>
      <c r="BQ1155" s="12"/>
      <c r="BR1155" s="3"/>
      <c r="BS1155" s="3"/>
      <c r="BU1155" s="122"/>
      <c r="BV1155" s="3"/>
      <c r="BW1155" s="31"/>
      <c r="BX1155" s="122"/>
      <c r="BY1155" s="3"/>
      <c r="CA1155" s="122"/>
      <c r="CB1155" s="3"/>
      <c r="CD1155" s="122"/>
      <c r="CF1155" s="32"/>
      <c r="CH1155" s="255"/>
      <c r="CI1155" s="32"/>
      <c r="CK1155" s="434"/>
      <c r="CM1155" s="122"/>
      <c r="CN1155" s="255"/>
      <c r="CO1155" s="255"/>
      <c r="CP1155" s="255"/>
      <c r="CQ1155" s="739"/>
      <c r="CR1155" s="255"/>
      <c r="CS1155" s="434"/>
      <c r="CT1155" s="255"/>
      <c r="CU1155" s="255"/>
      <c r="CV1155" s="255"/>
      <c r="CW1155" s="10"/>
      <c r="CX1155" s="255"/>
      <c r="CY1155" s="255"/>
      <c r="CZ1155" s="255"/>
      <c r="DA1155" s="255"/>
      <c r="DB1155" s="255"/>
      <c r="DC1155" s="255"/>
      <c r="DD1155" s="255"/>
      <c r="DE1155" s="255"/>
      <c r="DF1155" s="255"/>
      <c r="DG1155" s="255"/>
      <c r="DH1155" s="255"/>
      <c r="DI1155" s="255"/>
      <c r="DJ1155" s="255"/>
      <c r="DK1155" s="255"/>
      <c r="DL1155" s="255"/>
      <c r="DM1155" s="255"/>
      <c r="DN1155" s="255"/>
      <c r="DO1155" s="255"/>
      <c r="DP1155" s="255"/>
      <c r="DQ1155" s="255"/>
      <c r="DR1155" s="255"/>
      <c r="DS1155" s="255"/>
      <c r="DT1155" s="255"/>
      <c r="DU1155" s="255"/>
      <c r="DV1155" s="255"/>
      <c r="DW1155" s="255"/>
      <c r="DX1155" s="255"/>
      <c r="DY1155" s="255"/>
      <c r="DZ1155" s="255"/>
      <c r="EA1155" s="255"/>
      <c r="EB1155" s="255"/>
      <c r="EC1155" s="255"/>
      <c r="ED1155" s="255"/>
      <c r="EE1155" s="255"/>
      <c r="EF1155" s="255"/>
      <c r="EG1155" s="255"/>
      <c r="EH1155" s="255"/>
      <c r="EI1155" s="255"/>
      <c r="EJ1155" s="255"/>
      <c r="EK1155" s="255"/>
      <c r="EL1155" s="255"/>
      <c r="EM1155" s="255"/>
      <c r="EN1155" s="255"/>
      <c r="EO1155" s="255"/>
      <c r="EP1155" s="255"/>
      <c r="EQ1155" s="255"/>
      <c r="ER1155" s="255"/>
      <c r="ES1155" s="255"/>
      <c r="ET1155" s="255"/>
      <c r="EU1155" s="255"/>
      <c r="EV1155" s="255"/>
      <c r="EW1155" s="255"/>
      <c r="EX1155" s="255"/>
      <c r="EY1155" s="255"/>
      <c r="EZ1155" s="255"/>
      <c r="FA1155" s="255"/>
      <c r="FB1155" s="255"/>
      <c r="FC1155" s="255"/>
      <c r="FD1155" s="255"/>
      <c r="FE1155" s="255"/>
      <c r="FF1155" s="255"/>
      <c r="FG1155" s="255"/>
      <c r="FH1155" s="241"/>
      <c r="FI1155" s="436"/>
      <c r="FJ1155" s="668"/>
      <c r="FK1155" s="668"/>
      <c r="FL1155" s="668"/>
      <c r="FM1155" s="668"/>
      <c r="FN1155" s="668"/>
      <c r="FO1155" s="668"/>
      <c r="FP1155" s="668"/>
      <c r="FQ1155" s="668"/>
      <c r="FR1155" s="668"/>
      <c r="FS1155" s="433"/>
      <c r="FT1155" s="433"/>
      <c r="FU1155" s="433"/>
      <c r="FV1155" s="433"/>
      <c r="FW1155" s="433"/>
      <c r="FX1155" s="433"/>
      <c r="FY1155" s="433"/>
      <c r="FZ1155" s="433"/>
      <c r="GA1155" s="433"/>
      <c r="GB1155" s="433"/>
      <c r="GC1155" s="71"/>
      <c r="GD1155" s="71"/>
      <c r="GE1155" s="71"/>
      <c r="GF1155" s="71"/>
      <c r="GG1155" s="255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436"/>
      <c r="HJ1155" s="65"/>
      <c r="HK1155" s="436"/>
      <c r="HL1155" s="37"/>
      <c r="HM1155" s="65"/>
      <c r="HN1155" s="436"/>
      <c r="HO1155" s="120"/>
      <c r="HP1155" s="3"/>
      <c r="HQ1155" s="436"/>
      <c r="HR1155" s="8"/>
      <c r="HS1155" s="31"/>
      <c r="HT1155" s="3"/>
      <c r="HU1155" s="3"/>
      <c r="HV1155" s="3"/>
      <c r="HX1155" s="432"/>
      <c r="HY1155" s="27"/>
      <c r="HZ1155" s="27"/>
      <c r="IA1155" s="27"/>
      <c r="IB1155" s="27"/>
      <c r="IC1155" s="27"/>
      <c r="ID1155" s="27"/>
      <c r="IE1155" s="27"/>
      <c r="IF1155" s="27"/>
      <c r="IG1155" s="432"/>
      <c r="IH1155" s="432"/>
      <c r="II1155" s="432"/>
      <c r="IJ1155" s="432"/>
      <c r="IK1155" s="432"/>
      <c r="IL1155" s="432"/>
      <c r="IM1155" s="432"/>
      <c r="IN1155" s="432"/>
      <c r="IO1155" s="432"/>
      <c r="IP1155" s="432"/>
      <c r="IQ1155" s="432"/>
      <c r="IR1155" s="432"/>
      <c r="IS1155" s="432"/>
      <c r="IT1155" s="432"/>
      <c r="IU1155" s="432"/>
      <c r="IV1155" s="432"/>
      <c r="IW1155" s="432"/>
      <c r="IX1155" s="432"/>
      <c r="IY1155" s="432"/>
      <c r="IZ1155" s="432"/>
      <c r="JA1155" s="432"/>
      <c r="JB1155" s="432"/>
      <c r="JC1155" s="432"/>
      <c r="JD1155" s="432"/>
      <c r="JE1155" s="432"/>
      <c r="JF1155" s="432"/>
      <c r="JG1155" s="432"/>
      <c r="JH1155" s="432"/>
      <c r="JI1155" s="432"/>
      <c r="JJ1155" s="432"/>
      <c r="JK1155" s="432"/>
      <c r="JL1155" s="432"/>
      <c r="JM1155" s="432"/>
      <c r="JN1155" s="432"/>
      <c r="JO1155" s="432"/>
      <c r="JP1155" s="432"/>
      <c r="JQ1155" s="432"/>
      <c r="JR1155" s="432"/>
      <c r="JS1155" s="432"/>
      <c r="JT1155" s="432"/>
      <c r="JU1155" s="432"/>
    </row>
    <row r="1156" spans="1:281" s="40" customFormat="1" ht="15" hidden="1" customHeight="1" x14ac:dyDescent="0.25">
      <c r="A1156" s="432"/>
      <c r="B1156" s="31"/>
      <c r="C1156" s="31"/>
      <c r="D1156" s="3"/>
      <c r="E1156" s="31"/>
      <c r="F1156" s="3"/>
      <c r="G1156" s="122"/>
      <c r="I1156" s="31"/>
      <c r="K1156" s="9"/>
      <c r="M1156" s="3"/>
      <c r="N1156" s="41"/>
      <c r="P1156" s="31"/>
      <c r="Q1156" s="27"/>
      <c r="R1156" s="31"/>
      <c r="T1156" s="21"/>
      <c r="U1156" s="21"/>
      <c r="V1156" s="83"/>
      <c r="W1156" s="83"/>
      <c r="X1156" s="21"/>
      <c r="Y1156" s="83"/>
      <c r="Z1156" s="83"/>
      <c r="AA1156" s="21"/>
      <c r="AB1156" s="83"/>
      <c r="AC1156" s="83"/>
      <c r="AD1156" s="21"/>
      <c r="AE1156" s="83"/>
      <c r="AF1156" s="83"/>
      <c r="AG1156" s="21"/>
      <c r="AH1156" s="83"/>
      <c r="AI1156" s="83"/>
      <c r="AJ1156" s="21"/>
      <c r="AK1156" s="83"/>
      <c r="AL1156" s="83"/>
      <c r="AM1156" s="21"/>
      <c r="AN1156" s="83"/>
      <c r="AO1156" s="83"/>
      <c r="AP1156" s="21"/>
      <c r="AQ1156" s="83"/>
      <c r="AR1156" s="83"/>
      <c r="AS1156" s="21"/>
      <c r="AT1156" s="3"/>
      <c r="AU1156" s="3"/>
      <c r="AV1156" s="31"/>
      <c r="AW1156" s="3"/>
      <c r="AX1156" s="129"/>
      <c r="AY1156" s="90"/>
      <c r="AZ1156" s="6"/>
      <c r="BA1156" s="10"/>
      <c r="BB1156" s="10"/>
      <c r="BC1156" s="6"/>
      <c r="BD1156" s="10"/>
      <c r="BE1156" s="10"/>
      <c r="BF1156" s="122"/>
      <c r="BG1156" s="10"/>
      <c r="BH1156" s="32"/>
      <c r="BI1156" s="129"/>
      <c r="BJ1156" s="10"/>
      <c r="BK1156" s="32"/>
      <c r="BL1156" s="129"/>
      <c r="BM1156" s="10"/>
      <c r="BN1156" s="32"/>
      <c r="BO1156" s="122"/>
      <c r="BP1156" s="133"/>
      <c r="BQ1156" s="12"/>
      <c r="BR1156" s="3"/>
      <c r="BS1156" s="3"/>
      <c r="BU1156" s="122"/>
      <c r="BV1156" s="3"/>
      <c r="BW1156" s="31"/>
      <c r="BX1156" s="122"/>
      <c r="BY1156" s="3"/>
      <c r="CA1156" s="122"/>
      <c r="CB1156" s="3"/>
      <c r="CD1156" s="122"/>
      <c r="CF1156" s="32"/>
      <c r="CH1156" s="255"/>
      <c r="CI1156" s="32"/>
      <c r="CK1156" s="434"/>
      <c r="CM1156" s="122"/>
      <c r="CN1156" s="255"/>
      <c r="CO1156" s="255"/>
      <c r="CP1156" s="255"/>
      <c r="CQ1156" s="739"/>
      <c r="CR1156" s="255"/>
      <c r="CS1156" s="434"/>
      <c r="CT1156" s="255"/>
      <c r="CU1156" s="255"/>
      <c r="CV1156" s="255"/>
      <c r="CW1156" s="10"/>
      <c r="CX1156" s="255"/>
      <c r="CY1156" s="255"/>
      <c r="CZ1156" s="255"/>
      <c r="DA1156" s="255"/>
      <c r="DB1156" s="255"/>
      <c r="DC1156" s="255"/>
      <c r="DD1156" s="255"/>
      <c r="DE1156" s="255"/>
      <c r="DF1156" s="255"/>
      <c r="DG1156" s="255"/>
      <c r="DH1156" s="255"/>
      <c r="DI1156" s="255"/>
      <c r="DJ1156" s="255"/>
      <c r="DK1156" s="255"/>
      <c r="DL1156" s="255"/>
      <c r="DM1156" s="255"/>
      <c r="DN1156" s="255"/>
      <c r="DO1156" s="255"/>
      <c r="DP1156" s="255"/>
      <c r="DQ1156" s="255"/>
      <c r="DR1156" s="255"/>
      <c r="DS1156" s="255"/>
      <c r="DT1156" s="255"/>
      <c r="DU1156" s="255"/>
      <c r="DV1156" s="255"/>
      <c r="DW1156" s="255"/>
      <c r="DX1156" s="255"/>
      <c r="DY1156" s="255"/>
      <c r="DZ1156" s="255"/>
      <c r="EA1156" s="255"/>
      <c r="EB1156" s="255"/>
      <c r="EC1156" s="255"/>
      <c r="ED1156" s="255"/>
      <c r="EE1156" s="255"/>
      <c r="EF1156" s="255"/>
      <c r="EG1156" s="255"/>
      <c r="EH1156" s="255"/>
      <c r="EI1156" s="255"/>
      <c r="EJ1156" s="255"/>
      <c r="EK1156" s="255"/>
      <c r="EL1156" s="255"/>
      <c r="EM1156" s="255"/>
      <c r="EN1156" s="255"/>
      <c r="EO1156" s="255"/>
      <c r="EP1156" s="255"/>
      <c r="EQ1156" s="255"/>
      <c r="ER1156" s="255"/>
      <c r="ES1156" s="255"/>
      <c r="ET1156" s="255"/>
      <c r="EU1156" s="255"/>
      <c r="EV1156" s="255"/>
      <c r="EW1156" s="255"/>
      <c r="EX1156" s="255"/>
      <c r="EY1156" s="255"/>
      <c r="EZ1156" s="255"/>
      <c r="FA1156" s="255"/>
      <c r="FB1156" s="255"/>
      <c r="FC1156" s="255"/>
      <c r="FD1156" s="255"/>
      <c r="FE1156" s="255"/>
      <c r="FF1156" s="255"/>
      <c r="FG1156" s="255"/>
      <c r="FH1156" s="241"/>
      <c r="FI1156" s="436"/>
      <c r="FJ1156" s="668"/>
      <c r="FK1156" s="668"/>
      <c r="FL1156" s="668"/>
      <c r="FM1156" s="668"/>
      <c r="FN1156" s="668"/>
      <c r="FO1156" s="668"/>
      <c r="FP1156" s="668"/>
      <c r="FQ1156" s="668"/>
      <c r="FR1156" s="668"/>
      <c r="FS1156" s="433"/>
      <c r="FT1156" s="433"/>
      <c r="FU1156" s="433"/>
      <c r="FV1156" s="433"/>
      <c r="FW1156" s="433"/>
      <c r="FX1156" s="433"/>
      <c r="FY1156" s="433"/>
      <c r="FZ1156" s="433"/>
      <c r="GA1156" s="433"/>
      <c r="GB1156" s="433"/>
      <c r="GC1156" s="71"/>
      <c r="GD1156" s="71"/>
      <c r="GE1156" s="71"/>
      <c r="GF1156" s="71"/>
      <c r="GG1156" s="255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436"/>
      <c r="HJ1156" s="65"/>
      <c r="HK1156" s="436"/>
      <c r="HL1156" s="37"/>
      <c r="HM1156" s="65"/>
      <c r="HN1156" s="436"/>
      <c r="HO1156" s="120"/>
      <c r="HP1156" s="3"/>
      <c r="HQ1156" s="436"/>
      <c r="HR1156" s="8"/>
      <c r="HS1156" s="31"/>
      <c r="HT1156" s="3"/>
      <c r="HU1156" s="3"/>
      <c r="HV1156" s="3"/>
      <c r="HX1156" s="432"/>
      <c r="HY1156" s="27"/>
      <c r="HZ1156" s="27"/>
      <c r="IA1156" s="27"/>
      <c r="IB1156" s="27"/>
      <c r="IC1156" s="27"/>
      <c r="ID1156" s="27"/>
      <c r="IE1156" s="27"/>
      <c r="IF1156" s="27"/>
      <c r="IG1156" s="432"/>
      <c r="IH1156" s="432"/>
      <c r="II1156" s="432"/>
      <c r="IJ1156" s="432"/>
      <c r="IK1156" s="432"/>
      <c r="IL1156" s="432"/>
      <c r="IM1156" s="432"/>
      <c r="IN1156" s="432"/>
      <c r="IO1156" s="432"/>
      <c r="IP1156" s="432"/>
      <c r="IQ1156" s="432"/>
      <c r="IR1156" s="432"/>
      <c r="IS1156" s="432"/>
      <c r="IT1156" s="432"/>
      <c r="IU1156" s="432"/>
      <c r="IV1156" s="432"/>
      <c r="IW1156" s="432"/>
      <c r="IX1156" s="432"/>
      <c r="IY1156" s="432"/>
      <c r="IZ1156" s="432"/>
      <c r="JA1156" s="432"/>
      <c r="JB1156" s="432"/>
      <c r="JC1156" s="432"/>
      <c r="JD1156" s="432"/>
      <c r="JE1156" s="432"/>
      <c r="JF1156" s="432"/>
      <c r="JG1156" s="432"/>
      <c r="JH1156" s="432"/>
      <c r="JI1156" s="432"/>
      <c r="JJ1156" s="432"/>
      <c r="JK1156" s="432"/>
      <c r="JL1156" s="432"/>
      <c r="JM1156" s="432"/>
      <c r="JN1156" s="432"/>
      <c r="JO1156" s="432"/>
      <c r="JP1156" s="432"/>
      <c r="JQ1156" s="432"/>
      <c r="JR1156" s="432"/>
      <c r="JS1156" s="432"/>
      <c r="JT1156" s="432"/>
      <c r="JU1156" s="432"/>
    </row>
    <row r="1157" spans="1:281" s="40" customFormat="1" ht="15" hidden="1" customHeight="1" x14ac:dyDescent="0.25">
      <c r="A1157" s="432"/>
      <c r="B1157" s="31"/>
      <c r="C1157" s="31"/>
      <c r="D1157" s="3"/>
      <c r="E1157" s="31"/>
      <c r="F1157" s="3"/>
      <c r="G1157" s="122"/>
      <c r="I1157" s="31"/>
      <c r="K1157" s="9"/>
      <c r="M1157" s="3"/>
      <c r="N1157" s="41"/>
      <c r="P1157" s="31"/>
      <c r="Q1157" s="27"/>
      <c r="R1157" s="31"/>
      <c r="T1157" s="21"/>
      <c r="U1157" s="21"/>
      <c r="V1157" s="83"/>
      <c r="W1157" s="83"/>
      <c r="X1157" s="21"/>
      <c r="Y1157" s="83"/>
      <c r="Z1157" s="83"/>
      <c r="AA1157" s="21"/>
      <c r="AB1157" s="83"/>
      <c r="AC1157" s="83"/>
      <c r="AD1157" s="21"/>
      <c r="AE1157" s="83"/>
      <c r="AF1157" s="83"/>
      <c r="AG1157" s="21"/>
      <c r="AH1157" s="83"/>
      <c r="AI1157" s="83"/>
      <c r="AJ1157" s="21"/>
      <c r="AK1157" s="83"/>
      <c r="AL1157" s="83"/>
      <c r="AM1157" s="21"/>
      <c r="AN1157" s="83"/>
      <c r="AO1157" s="83"/>
      <c r="AP1157" s="21"/>
      <c r="AQ1157" s="83"/>
      <c r="AR1157" s="83"/>
      <c r="AS1157" s="21"/>
      <c r="AT1157" s="3"/>
      <c r="AU1157" s="3"/>
      <c r="AV1157" s="31"/>
      <c r="AW1157" s="3"/>
      <c r="AX1157" s="129"/>
      <c r="AY1157" s="90"/>
      <c r="AZ1157" s="6"/>
      <c r="BA1157" s="10"/>
      <c r="BB1157" s="10"/>
      <c r="BC1157" s="6"/>
      <c r="BD1157" s="10"/>
      <c r="BE1157" s="10"/>
      <c r="BF1157" s="122"/>
      <c r="BG1157" s="10"/>
      <c r="BH1157" s="32"/>
      <c r="BI1157" s="129"/>
      <c r="BJ1157" s="10"/>
      <c r="BK1157" s="32"/>
      <c r="BL1157" s="129"/>
      <c r="BM1157" s="10"/>
      <c r="BN1157" s="32"/>
      <c r="BO1157" s="122"/>
      <c r="BP1157" s="133"/>
      <c r="BQ1157" s="12"/>
      <c r="BR1157" s="3"/>
      <c r="BS1157" s="3"/>
      <c r="BU1157" s="122"/>
      <c r="BV1157" s="3"/>
      <c r="BW1157" s="31"/>
      <c r="BX1157" s="122"/>
      <c r="BY1157" s="3"/>
      <c r="CA1157" s="122"/>
      <c r="CB1157" s="3"/>
      <c r="CD1157" s="122"/>
      <c r="CF1157" s="32"/>
      <c r="CH1157" s="255"/>
      <c r="CI1157" s="32"/>
      <c r="CK1157" s="434"/>
      <c r="CM1157" s="122"/>
      <c r="CN1157" s="255"/>
      <c r="CO1157" s="255"/>
      <c r="CP1157" s="255"/>
      <c r="CQ1157" s="739"/>
      <c r="CR1157" s="255"/>
      <c r="CS1157" s="434"/>
      <c r="CT1157" s="255"/>
      <c r="CU1157" s="255"/>
      <c r="CV1157" s="255"/>
      <c r="CW1157" s="10"/>
      <c r="CX1157" s="255"/>
      <c r="CY1157" s="255"/>
      <c r="CZ1157" s="255"/>
      <c r="DA1157" s="255"/>
      <c r="DB1157" s="255"/>
      <c r="DC1157" s="255"/>
      <c r="DD1157" s="255"/>
      <c r="DE1157" s="255"/>
      <c r="DF1157" s="255"/>
      <c r="DG1157" s="255"/>
      <c r="DH1157" s="255"/>
      <c r="DI1157" s="255"/>
      <c r="DJ1157" s="255"/>
      <c r="DK1157" s="255"/>
      <c r="DL1157" s="255"/>
      <c r="DM1157" s="255"/>
      <c r="DN1157" s="255"/>
      <c r="DO1157" s="255"/>
      <c r="DP1157" s="255"/>
      <c r="DQ1157" s="255"/>
      <c r="DR1157" s="255"/>
      <c r="DS1157" s="255"/>
      <c r="DT1157" s="255"/>
      <c r="DU1157" s="255"/>
      <c r="DV1157" s="255"/>
      <c r="DW1157" s="255"/>
      <c r="DX1157" s="255"/>
      <c r="DY1157" s="255"/>
      <c r="DZ1157" s="255"/>
      <c r="EA1157" s="255"/>
      <c r="EB1157" s="255"/>
      <c r="EC1157" s="255"/>
      <c r="ED1157" s="255"/>
      <c r="EE1157" s="255"/>
      <c r="EF1157" s="255"/>
      <c r="EG1157" s="255"/>
      <c r="EH1157" s="255"/>
      <c r="EI1157" s="255"/>
      <c r="EJ1157" s="255"/>
      <c r="EK1157" s="255"/>
      <c r="EL1157" s="255"/>
      <c r="EM1157" s="255"/>
      <c r="EN1157" s="255"/>
      <c r="EO1157" s="255"/>
      <c r="EP1157" s="255"/>
      <c r="EQ1157" s="255"/>
      <c r="ER1157" s="255"/>
      <c r="ES1157" s="255"/>
      <c r="ET1157" s="255"/>
      <c r="EU1157" s="255"/>
      <c r="EV1157" s="255"/>
      <c r="EW1157" s="255"/>
      <c r="EX1157" s="255"/>
      <c r="EY1157" s="255"/>
      <c r="EZ1157" s="255"/>
      <c r="FA1157" s="255"/>
      <c r="FB1157" s="255"/>
      <c r="FC1157" s="255"/>
      <c r="FD1157" s="255"/>
      <c r="FE1157" s="255"/>
      <c r="FF1157" s="255"/>
      <c r="FG1157" s="255"/>
      <c r="FH1157" s="241"/>
      <c r="FI1157" s="436"/>
      <c r="FJ1157" s="668"/>
      <c r="FK1157" s="668"/>
      <c r="FL1157" s="668"/>
      <c r="FM1157" s="668"/>
      <c r="FN1157" s="668"/>
      <c r="FO1157" s="668"/>
      <c r="FP1157" s="668"/>
      <c r="FQ1157" s="668"/>
      <c r="FR1157" s="668"/>
      <c r="FS1157" s="433"/>
      <c r="FT1157" s="433"/>
      <c r="FU1157" s="433"/>
      <c r="FV1157" s="433"/>
      <c r="FW1157" s="433"/>
      <c r="FX1157" s="433"/>
      <c r="FY1157" s="433"/>
      <c r="FZ1157" s="433"/>
      <c r="GA1157" s="433"/>
      <c r="GB1157" s="433"/>
      <c r="GC1157" s="71"/>
      <c r="GD1157" s="71"/>
      <c r="GE1157" s="71"/>
      <c r="GF1157" s="71"/>
      <c r="GG1157" s="255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436"/>
      <c r="HJ1157" s="65"/>
      <c r="HK1157" s="436"/>
      <c r="HL1157" s="37"/>
      <c r="HM1157" s="65"/>
      <c r="HN1157" s="436"/>
      <c r="HO1157" s="120"/>
      <c r="HP1157" s="3"/>
      <c r="HQ1157" s="436"/>
      <c r="HR1157" s="8"/>
      <c r="HS1157" s="31"/>
      <c r="HT1157" s="3"/>
      <c r="HU1157" s="3"/>
      <c r="HV1157" s="3"/>
      <c r="HX1157" s="432"/>
      <c r="HY1157" s="27"/>
      <c r="HZ1157" s="27"/>
      <c r="IA1157" s="27"/>
      <c r="IB1157" s="27"/>
      <c r="IC1157" s="27"/>
      <c r="ID1157" s="27"/>
      <c r="IE1157" s="27"/>
      <c r="IF1157" s="27"/>
      <c r="IG1157" s="432"/>
      <c r="IH1157" s="432"/>
      <c r="II1157" s="432"/>
      <c r="IJ1157" s="432"/>
      <c r="IK1157" s="432"/>
      <c r="IL1157" s="432"/>
      <c r="IM1157" s="432"/>
      <c r="IN1157" s="432"/>
      <c r="IO1157" s="432"/>
      <c r="IP1157" s="432"/>
      <c r="IQ1157" s="432"/>
      <c r="IR1157" s="432"/>
      <c r="IS1157" s="432"/>
      <c r="IT1157" s="432"/>
      <c r="IU1157" s="432"/>
      <c r="IV1157" s="432"/>
      <c r="IW1157" s="432"/>
      <c r="IX1157" s="432"/>
      <c r="IY1157" s="432"/>
      <c r="IZ1157" s="432"/>
      <c r="JA1157" s="432"/>
      <c r="JB1157" s="432"/>
      <c r="JC1157" s="432"/>
      <c r="JD1157" s="432"/>
      <c r="JE1157" s="432"/>
      <c r="JF1157" s="432"/>
      <c r="JG1157" s="432"/>
      <c r="JH1157" s="432"/>
      <c r="JI1157" s="432"/>
      <c r="JJ1157" s="432"/>
      <c r="JK1157" s="432"/>
      <c r="JL1157" s="432"/>
      <c r="JM1157" s="432"/>
      <c r="JN1157" s="432"/>
      <c r="JO1157" s="432"/>
      <c r="JP1157" s="432"/>
      <c r="JQ1157" s="432"/>
      <c r="JR1157" s="432"/>
      <c r="JS1157" s="432"/>
      <c r="JT1157" s="432"/>
      <c r="JU1157" s="432"/>
    </row>
    <row r="1158" spans="1:281" s="40" customFormat="1" ht="15" hidden="1" customHeight="1" x14ac:dyDescent="0.25">
      <c r="A1158" s="432"/>
      <c r="B1158" s="31"/>
      <c r="C1158" s="31"/>
      <c r="D1158" s="3"/>
      <c r="E1158" s="31"/>
      <c r="F1158" s="3"/>
      <c r="G1158" s="122"/>
      <c r="I1158" s="31"/>
      <c r="K1158" s="9"/>
      <c r="M1158" s="3"/>
      <c r="N1158" s="41"/>
      <c r="P1158" s="31"/>
      <c r="Q1158" s="27"/>
      <c r="R1158" s="31"/>
      <c r="T1158" s="21"/>
      <c r="U1158" s="21"/>
      <c r="V1158" s="83"/>
      <c r="W1158" s="83"/>
      <c r="X1158" s="21"/>
      <c r="Y1158" s="83"/>
      <c r="Z1158" s="83"/>
      <c r="AA1158" s="21"/>
      <c r="AB1158" s="83"/>
      <c r="AC1158" s="83"/>
      <c r="AD1158" s="21"/>
      <c r="AE1158" s="83"/>
      <c r="AF1158" s="83"/>
      <c r="AG1158" s="21"/>
      <c r="AH1158" s="83"/>
      <c r="AI1158" s="83"/>
      <c r="AJ1158" s="21"/>
      <c r="AK1158" s="83"/>
      <c r="AL1158" s="83"/>
      <c r="AM1158" s="21"/>
      <c r="AN1158" s="83"/>
      <c r="AO1158" s="83"/>
      <c r="AP1158" s="21"/>
      <c r="AQ1158" s="83"/>
      <c r="AR1158" s="83"/>
      <c r="AS1158" s="21"/>
      <c r="AT1158" s="3"/>
      <c r="AU1158" s="3"/>
      <c r="AV1158" s="31"/>
      <c r="AW1158" s="3"/>
      <c r="AX1158" s="129"/>
      <c r="AY1158" s="90"/>
      <c r="AZ1158" s="6"/>
      <c r="BA1158" s="10"/>
      <c r="BB1158" s="10"/>
      <c r="BC1158" s="6"/>
      <c r="BD1158" s="10"/>
      <c r="BE1158" s="10"/>
      <c r="BF1158" s="122"/>
      <c r="BG1158" s="10"/>
      <c r="BH1158" s="32"/>
      <c r="BI1158" s="129"/>
      <c r="BJ1158" s="10"/>
      <c r="BK1158" s="32"/>
      <c r="BL1158" s="129"/>
      <c r="BM1158" s="10"/>
      <c r="BN1158" s="32"/>
      <c r="BO1158" s="122"/>
      <c r="BP1158" s="133"/>
      <c r="BQ1158" s="12"/>
      <c r="BR1158" s="3"/>
      <c r="BS1158" s="3"/>
      <c r="BU1158" s="122"/>
      <c r="BV1158" s="3"/>
      <c r="BW1158" s="31"/>
      <c r="BX1158" s="122"/>
      <c r="BY1158" s="3"/>
      <c r="CA1158" s="122"/>
      <c r="CB1158" s="3"/>
      <c r="CD1158" s="122"/>
      <c r="CF1158" s="32"/>
      <c r="CH1158" s="255"/>
      <c r="CI1158" s="32"/>
      <c r="CK1158" s="434"/>
      <c r="CM1158" s="122"/>
      <c r="CN1158" s="255"/>
      <c r="CO1158" s="255"/>
      <c r="CP1158" s="255"/>
      <c r="CQ1158" s="739"/>
      <c r="CR1158" s="255"/>
      <c r="CS1158" s="434"/>
      <c r="CT1158" s="255"/>
      <c r="CU1158" s="255"/>
      <c r="CV1158" s="255"/>
      <c r="CW1158" s="10"/>
      <c r="CX1158" s="255"/>
      <c r="CY1158" s="255"/>
      <c r="CZ1158" s="255"/>
      <c r="DA1158" s="255"/>
      <c r="DB1158" s="255"/>
      <c r="DC1158" s="255"/>
      <c r="DD1158" s="255"/>
      <c r="DE1158" s="255"/>
      <c r="DF1158" s="255"/>
      <c r="DG1158" s="255"/>
      <c r="DH1158" s="255"/>
      <c r="DI1158" s="255"/>
      <c r="DJ1158" s="255"/>
      <c r="DK1158" s="255"/>
      <c r="DL1158" s="255"/>
      <c r="DM1158" s="255"/>
      <c r="DN1158" s="255"/>
      <c r="DO1158" s="255"/>
      <c r="DP1158" s="255"/>
      <c r="DQ1158" s="255"/>
      <c r="DR1158" s="255"/>
      <c r="DS1158" s="255"/>
      <c r="DT1158" s="255"/>
      <c r="DU1158" s="255"/>
      <c r="DV1158" s="255"/>
      <c r="DW1158" s="255"/>
      <c r="DX1158" s="255"/>
      <c r="DY1158" s="255"/>
      <c r="DZ1158" s="255"/>
      <c r="EA1158" s="255"/>
      <c r="EB1158" s="255"/>
      <c r="EC1158" s="255"/>
      <c r="ED1158" s="255"/>
      <c r="EE1158" s="255"/>
      <c r="EF1158" s="255"/>
      <c r="EG1158" s="255"/>
      <c r="EH1158" s="255"/>
      <c r="EI1158" s="255"/>
      <c r="EJ1158" s="255"/>
      <c r="EK1158" s="255"/>
      <c r="EL1158" s="255"/>
      <c r="EM1158" s="255"/>
      <c r="EN1158" s="255"/>
      <c r="EO1158" s="255"/>
      <c r="EP1158" s="255"/>
      <c r="EQ1158" s="255"/>
      <c r="ER1158" s="255"/>
      <c r="ES1158" s="255"/>
      <c r="ET1158" s="255"/>
      <c r="EU1158" s="255"/>
      <c r="EV1158" s="255"/>
      <c r="EW1158" s="255"/>
      <c r="EX1158" s="255"/>
      <c r="EY1158" s="255"/>
      <c r="EZ1158" s="255"/>
      <c r="FA1158" s="255"/>
      <c r="FB1158" s="255"/>
      <c r="FC1158" s="255"/>
      <c r="FD1158" s="255"/>
      <c r="FE1158" s="255"/>
      <c r="FF1158" s="255"/>
      <c r="FG1158" s="255"/>
      <c r="FH1158" s="241"/>
      <c r="FI1158" s="436"/>
      <c r="FJ1158" s="668"/>
      <c r="FK1158" s="668"/>
      <c r="FL1158" s="668"/>
      <c r="FM1158" s="668"/>
      <c r="FN1158" s="668"/>
      <c r="FO1158" s="668"/>
      <c r="FP1158" s="668"/>
      <c r="FQ1158" s="668"/>
      <c r="FR1158" s="668"/>
      <c r="FS1158" s="433"/>
      <c r="FT1158" s="433"/>
      <c r="FU1158" s="433"/>
      <c r="FV1158" s="433"/>
      <c r="FW1158" s="433"/>
      <c r="FX1158" s="433"/>
      <c r="FY1158" s="433"/>
      <c r="FZ1158" s="433"/>
      <c r="GA1158" s="433"/>
      <c r="GB1158" s="433"/>
      <c r="GC1158" s="71"/>
      <c r="GD1158" s="71"/>
      <c r="GE1158" s="71"/>
      <c r="GF1158" s="71"/>
      <c r="GG1158" s="255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436"/>
      <c r="HJ1158" s="65"/>
      <c r="HK1158" s="436"/>
      <c r="HL1158" s="37"/>
      <c r="HM1158" s="65"/>
      <c r="HN1158" s="436"/>
      <c r="HO1158" s="120"/>
      <c r="HP1158" s="3"/>
      <c r="HQ1158" s="436"/>
      <c r="HR1158" s="8"/>
      <c r="HS1158" s="31"/>
      <c r="HT1158" s="3"/>
      <c r="HU1158" s="3"/>
      <c r="HV1158" s="3"/>
      <c r="HX1158" s="432"/>
      <c r="HY1158" s="27"/>
      <c r="HZ1158" s="27"/>
      <c r="IA1158" s="27"/>
      <c r="IB1158" s="27"/>
      <c r="IC1158" s="27"/>
      <c r="ID1158" s="27"/>
      <c r="IE1158" s="27"/>
      <c r="IF1158" s="27"/>
      <c r="IG1158" s="432"/>
      <c r="IH1158" s="432"/>
      <c r="II1158" s="432"/>
      <c r="IJ1158" s="432"/>
      <c r="IK1158" s="432"/>
      <c r="IL1158" s="432"/>
      <c r="IM1158" s="432"/>
      <c r="IN1158" s="432"/>
      <c r="IO1158" s="432"/>
      <c r="IP1158" s="432"/>
      <c r="IQ1158" s="432"/>
      <c r="IR1158" s="432"/>
      <c r="IS1158" s="432"/>
      <c r="IT1158" s="432"/>
      <c r="IU1158" s="432"/>
      <c r="IV1158" s="432"/>
      <c r="IW1158" s="432"/>
      <c r="IX1158" s="432"/>
      <c r="IY1158" s="432"/>
      <c r="IZ1158" s="432"/>
      <c r="JA1158" s="432"/>
      <c r="JB1158" s="432"/>
      <c r="JC1158" s="432"/>
      <c r="JD1158" s="432"/>
      <c r="JE1158" s="432"/>
      <c r="JF1158" s="432"/>
      <c r="JG1158" s="432"/>
      <c r="JH1158" s="432"/>
      <c r="JI1158" s="432"/>
      <c r="JJ1158" s="432"/>
      <c r="JK1158" s="432"/>
      <c r="JL1158" s="432"/>
      <c r="JM1158" s="432"/>
      <c r="JN1158" s="432"/>
      <c r="JO1158" s="432"/>
      <c r="JP1158" s="432"/>
      <c r="JQ1158" s="432"/>
      <c r="JR1158" s="432"/>
      <c r="JS1158" s="432"/>
      <c r="JT1158" s="432"/>
      <c r="JU1158" s="432"/>
    </row>
    <row r="1159" spans="1:281" s="40" customFormat="1" ht="15" hidden="1" customHeight="1" x14ac:dyDescent="0.25">
      <c r="A1159" s="432"/>
      <c r="B1159" s="31"/>
      <c r="C1159" s="31"/>
      <c r="D1159" s="3"/>
      <c r="E1159" s="31"/>
      <c r="F1159" s="3"/>
      <c r="G1159" s="122"/>
      <c r="I1159" s="31"/>
      <c r="K1159" s="9"/>
      <c r="M1159" s="3"/>
      <c r="N1159" s="41"/>
      <c r="P1159" s="31"/>
      <c r="Q1159" s="27"/>
      <c r="R1159" s="31"/>
      <c r="T1159" s="21"/>
      <c r="U1159" s="21"/>
      <c r="V1159" s="83"/>
      <c r="W1159" s="83"/>
      <c r="X1159" s="21"/>
      <c r="Y1159" s="83"/>
      <c r="Z1159" s="83"/>
      <c r="AA1159" s="21"/>
      <c r="AB1159" s="83"/>
      <c r="AC1159" s="83"/>
      <c r="AD1159" s="21"/>
      <c r="AE1159" s="83"/>
      <c r="AF1159" s="83"/>
      <c r="AG1159" s="21"/>
      <c r="AH1159" s="83"/>
      <c r="AI1159" s="83"/>
      <c r="AJ1159" s="21"/>
      <c r="AK1159" s="83"/>
      <c r="AL1159" s="83"/>
      <c r="AM1159" s="21"/>
      <c r="AN1159" s="83"/>
      <c r="AO1159" s="83"/>
      <c r="AP1159" s="21"/>
      <c r="AQ1159" s="83"/>
      <c r="AR1159" s="83"/>
      <c r="AS1159" s="21"/>
      <c r="AT1159" s="3"/>
      <c r="AU1159" s="3"/>
      <c r="AV1159" s="31"/>
      <c r="AW1159" s="3"/>
      <c r="AX1159" s="129"/>
      <c r="AY1159" s="90"/>
      <c r="AZ1159" s="6"/>
      <c r="BA1159" s="10"/>
      <c r="BB1159" s="10"/>
      <c r="BC1159" s="6"/>
      <c r="BD1159" s="10"/>
      <c r="BE1159" s="10"/>
      <c r="BF1159" s="122"/>
      <c r="BG1159" s="10"/>
      <c r="BH1159" s="32"/>
      <c r="BI1159" s="129"/>
      <c r="BJ1159" s="10"/>
      <c r="BK1159" s="32"/>
      <c r="BL1159" s="129"/>
      <c r="BM1159" s="10"/>
      <c r="BN1159" s="32"/>
      <c r="BO1159" s="122"/>
      <c r="BP1159" s="133"/>
      <c r="BQ1159" s="12"/>
      <c r="BR1159" s="3"/>
      <c r="BS1159" s="3"/>
      <c r="BU1159" s="122"/>
      <c r="BV1159" s="3"/>
      <c r="BW1159" s="31"/>
      <c r="BX1159" s="122"/>
      <c r="BY1159" s="3"/>
      <c r="CA1159" s="122"/>
      <c r="CB1159" s="3"/>
      <c r="CD1159" s="122"/>
      <c r="CF1159" s="32"/>
      <c r="CH1159" s="255"/>
      <c r="CI1159" s="32"/>
      <c r="CK1159" s="434"/>
      <c r="CM1159" s="122"/>
      <c r="CN1159" s="255"/>
      <c r="CO1159" s="255"/>
      <c r="CP1159" s="255"/>
      <c r="CQ1159" s="739"/>
      <c r="CR1159" s="255"/>
      <c r="CS1159" s="434"/>
      <c r="CT1159" s="255"/>
      <c r="CU1159" s="255"/>
      <c r="CV1159" s="255"/>
      <c r="CW1159" s="10"/>
      <c r="CX1159" s="255"/>
      <c r="CY1159" s="255"/>
      <c r="CZ1159" s="255"/>
      <c r="DA1159" s="255"/>
      <c r="DB1159" s="255"/>
      <c r="DC1159" s="255"/>
      <c r="DD1159" s="255"/>
      <c r="DE1159" s="255"/>
      <c r="DF1159" s="255"/>
      <c r="DG1159" s="255"/>
      <c r="DH1159" s="255"/>
      <c r="DI1159" s="255"/>
      <c r="DJ1159" s="255"/>
      <c r="DK1159" s="255"/>
      <c r="DL1159" s="255"/>
      <c r="DM1159" s="255"/>
      <c r="DN1159" s="255"/>
      <c r="DO1159" s="255"/>
      <c r="DP1159" s="255"/>
      <c r="DQ1159" s="255"/>
      <c r="DR1159" s="255"/>
      <c r="DS1159" s="255"/>
      <c r="DT1159" s="255"/>
      <c r="DU1159" s="255"/>
      <c r="DV1159" s="255"/>
      <c r="DW1159" s="255"/>
      <c r="DX1159" s="255"/>
      <c r="DY1159" s="255"/>
      <c r="DZ1159" s="255"/>
      <c r="EA1159" s="255"/>
      <c r="EB1159" s="255"/>
      <c r="EC1159" s="255"/>
      <c r="ED1159" s="255"/>
      <c r="EE1159" s="255"/>
      <c r="EF1159" s="255"/>
      <c r="EG1159" s="255"/>
      <c r="EH1159" s="255"/>
      <c r="EI1159" s="255"/>
      <c r="EJ1159" s="255"/>
      <c r="EK1159" s="255"/>
      <c r="EL1159" s="255"/>
      <c r="EM1159" s="255"/>
      <c r="EN1159" s="255"/>
      <c r="EO1159" s="255"/>
      <c r="EP1159" s="255"/>
      <c r="EQ1159" s="255"/>
      <c r="ER1159" s="255"/>
      <c r="ES1159" s="255"/>
      <c r="ET1159" s="255"/>
      <c r="EU1159" s="255"/>
      <c r="EV1159" s="255"/>
      <c r="EW1159" s="255"/>
      <c r="EX1159" s="255"/>
      <c r="EY1159" s="255"/>
      <c r="EZ1159" s="255"/>
      <c r="FA1159" s="255"/>
      <c r="FB1159" s="255"/>
      <c r="FC1159" s="255"/>
      <c r="FD1159" s="255"/>
      <c r="FE1159" s="255"/>
      <c r="FF1159" s="255"/>
      <c r="FG1159" s="255"/>
      <c r="FH1159" s="241"/>
      <c r="FI1159" s="436"/>
      <c r="FJ1159" s="668"/>
      <c r="FK1159" s="668"/>
      <c r="FL1159" s="668"/>
      <c r="FM1159" s="668"/>
      <c r="FN1159" s="668"/>
      <c r="FO1159" s="668"/>
      <c r="FP1159" s="668"/>
      <c r="FQ1159" s="668"/>
      <c r="FR1159" s="668"/>
      <c r="FS1159" s="433"/>
      <c r="FT1159" s="433"/>
      <c r="FU1159" s="433"/>
      <c r="FV1159" s="433"/>
      <c r="FW1159" s="433"/>
      <c r="FX1159" s="433"/>
      <c r="FY1159" s="433"/>
      <c r="FZ1159" s="433"/>
      <c r="GA1159" s="433"/>
      <c r="GB1159" s="433"/>
      <c r="GC1159" s="71"/>
      <c r="GD1159" s="71"/>
      <c r="GE1159" s="71"/>
      <c r="GF1159" s="71"/>
      <c r="GG1159" s="255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436"/>
      <c r="HJ1159" s="65"/>
      <c r="HK1159" s="436"/>
      <c r="HL1159" s="37"/>
      <c r="HM1159" s="65"/>
      <c r="HN1159" s="436"/>
      <c r="HO1159" s="120"/>
      <c r="HP1159" s="3"/>
      <c r="HQ1159" s="436"/>
      <c r="HR1159" s="8"/>
      <c r="HS1159" s="31"/>
      <c r="HT1159" s="3"/>
      <c r="HU1159" s="3"/>
      <c r="HV1159" s="3"/>
      <c r="HX1159" s="432"/>
      <c r="HY1159" s="27"/>
      <c r="HZ1159" s="27"/>
      <c r="IA1159" s="27"/>
      <c r="IB1159" s="27"/>
      <c r="IC1159" s="27"/>
      <c r="ID1159" s="27"/>
      <c r="IE1159" s="27"/>
      <c r="IF1159" s="27"/>
      <c r="IG1159" s="432"/>
      <c r="IH1159" s="432"/>
      <c r="II1159" s="432"/>
      <c r="IJ1159" s="432"/>
      <c r="IK1159" s="432"/>
      <c r="IL1159" s="432"/>
      <c r="IM1159" s="432"/>
      <c r="IN1159" s="432"/>
      <c r="IO1159" s="432"/>
      <c r="IP1159" s="432"/>
      <c r="IQ1159" s="432"/>
      <c r="IR1159" s="432"/>
      <c r="IS1159" s="432"/>
      <c r="IT1159" s="432"/>
      <c r="IU1159" s="432"/>
      <c r="IV1159" s="432"/>
      <c r="IW1159" s="432"/>
      <c r="IX1159" s="432"/>
      <c r="IY1159" s="432"/>
      <c r="IZ1159" s="432"/>
      <c r="JA1159" s="432"/>
      <c r="JB1159" s="432"/>
      <c r="JC1159" s="432"/>
      <c r="JD1159" s="432"/>
      <c r="JE1159" s="432"/>
      <c r="JF1159" s="432"/>
      <c r="JG1159" s="432"/>
      <c r="JH1159" s="432"/>
      <c r="JI1159" s="432"/>
      <c r="JJ1159" s="432"/>
      <c r="JK1159" s="432"/>
      <c r="JL1159" s="432"/>
      <c r="JM1159" s="432"/>
      <c r="JN1159" s="432"/>
      <c r="JO1159" s="432"/>
      <c r="JP1159" s="432"/>
      <c r="JQ1159" s="432"/>
      <c r="JR1159" s="432"/>
      <c r="JS1159" s="432"/>
      <c r="JT1159" s="432"/>
      <c r="JU1159" s="432"/>
    </row>
    <row r="1160" spans="1:281" s="40" customFormat="1" ht="15" hidden="1" customHeight="1" x14ac:dyDescent="0.25">
      <c r="A1160" s="432"/>
      <c r="B1160" s="31"/>
      <c r="C1160" s="31"/>
      <c r="D1160" s="3"/>
      <c r="E1160" s="31"/>
      <c r="F1160" s="3"/>
      <c r="G1160" s="122"/>
      <c r="I1160" s="31"/>
      <c r="K1160" s="9"/>
      <c r="M1160" s="3"/>
      <c r="N1160" s="41"/>
      <c r="P1160" s="31"/>
      <c r="Q1160" s="27"/>
      <c r="R1160" s="31"/>
      <c r="T1160" s="21"/>
      <c r="U1160" s="21"/>
      <c r="V1160" s="83"/>
      <c r="W1160" s="83"/>
      <c r="X1160" s="21"/>
      <c r="Y1160" s="83"/>
      <c r="Z1160" s="83"/>
      <c r="AA1160" s="21"/>
      <c r="AB1160" s="83"/>
      <c r="AC1160" s="83"/>
      <c r="AD1160" s="21"/>
      <c r="AE1160" s="83"/>
      <c r="AF1160" s="83"/>
      <c r="AG1160" s="21"/>
      <c r="AH1160" s="83"/>
      <c r="AI1160" s="83"/>
      <c r="AJ1160" s="21"/>
      <c r="AK1160" s="83"/>
      <c r="AL1160" s="83"/>
      <c r="AM1160" s="21"/>
      <c r="AN1160" s="83"/>
      <c r="AO1160" s="83"/>
      <c r="AP1160" s="21"/>
      <c r="AQ1160" s="83"/>
      <c r="AR1160" s="83"/>
      <c r="AS1160" s="21"/>
      <c r="AT1160" s="3"/>
      <c r="AU1160" s="3"/>
      <c r="AV1160" s="31"/>
      <c r="AW1160" s="3"/>
      <c r="AX1160" s="129"/>
      <c r="AY1160" s="90"/>
      <c r="AZ1160" s="6"/>
      <c r="BA1160" s="10"/>
      <c r="BB1160" s="10"/>
      <c r="BC1160" s="6"/>
      <c r="BD1160" s="10"/>
      <c r="BE1160" s="10"/>
      <c r="BF1160" s="122"/>
      <c r="BG1160" s="10"/>
      <c r="BH1160" s="32"/>
      <c r="BI1160" s="129"/>
      <c r="BJ1160" s="10"/>
      <c r="BK1160" s="32"/>
      <c r="BL1160" s="129"/>
      <c r="BM1160" s="10"/>
      <c r="BN1160" s="32"/>
      <c r="BO1160" s="122"/>
      <c r="BP1160" s="133"/>
      <c r="BQ1160" s="12"/>
      <c r="BR1160" s="3"/>
      <c r="BS1160" s="3"/>
      <c r="BU1160" s="122"/>
      <c r="BV1160" s="3"/>
      <c r="BW1160" s="31"/>
      <c r="BX1160" s="122"/>
      <c r="BY1160" s="3"/>
      <c r="CA1160" s="122"/>
      <c r="CB1160" s="3"/>
      <c r="CD1160" s="122"/>
      <c r="CF1160" s="32"/>
      <c r="CH1160" s="255"/>
      <c r="CI1160" s="32"/>
      <c r="CK1160" s="434"/>
      <c r="CM1160" s="122"/>
      <c r="CN1160" s="255"/>
      <c r="CO1160" s="255"/>
      <c r="CP1160" s="255"/>
      <c r="CQ1160" s="739"/>
      <c r="CR1160" s="255"/>
      <c r="CS1160" s="434"/>
      <c r="CT1160" s="255"/>
      <c r="CU1160" s="255"/>
      <c r="CV1160" s="255"/>
      <c r="CW1160" s="10"/>
      <c r="CX1160" s="255"/>
      <c r="CY1160" s="255"/>
      <c r="CZ1160" s="255"/>
      <c r="DA1160" s="255"/>
      <c r="DB1160" s="255"/>
      <c r="DC1160" s="255"/>
      <c r="DD1160" s="255"/>
      <c r="DE1160" s="255"/>
      <c r="DF1160" s="255"/>
      <c r="DG1160" s="255"/>
      <c r="DH1160" s="255"/>
      <c r="DI1160" s="255"/>
      <c r="DJ1160" s="255"/>
      <c r="DK1160" s="255"/>
      <c r="DL1160" s="255"/>
      <c r="DM1160" s="255"/>
      <c r="DN1160" s="255"/>
      <c r="DO1160" s="255"/>
      <c r="DP1160" s="255"/>
      <c r="DQ1160" s="255"/>
      <c r="DR1160" s="255"/>
      <c r="DS1160" s="255"/>
      <c r="DT1160" s="255"/>
      <c r="DU1160" s="255"/>
      <c r="DV1160" s="255"/>
      <c r="DW1160" s="255"/>
      <c r="DX1160" s="255"/>
      <c r="DY1160" s="255"/>
      <c r="DZ1160" s="255"/>
      <c r="EA1160" s="255"/>
      <c r="EB1160" s="255"/>
      <c r="EC1160" s="255"/>
      <c r="ED1160" s="255"/>
      <c r="EE1160" s="255"/>
      <c r="EF1160" s="255"/>
      <c r="EG1160" s="255"/>
      <c r="EH1160" s="255"/>
      <c r="EI1160" s="255"/>
      <c r="EJ1160" s="255"/>
      <c r="EK1160" s="255"/>
      <c r="EL1160" s="255"/>
      <c r="EM1160" s="255"/>
      <c r="EN1160" s="255"/>
      <c r="EO1160" s="255"/>
      <c r="EP1160" s="255"/>
      <c r="EQ1160" s="255"/>
      <c r="ER1160" s="255"/>
      <c r="ES1160" s="255"/>
      <c r="ET1160" s="255"/>
      <c r="EU1160" s="255"/>
      <c r="EV1160" s="255"/>
      <c r="EW1160" s="255"/>
      <c r="EX1160" s="255"/>
      <c r="EY1160" s="255"/>
      <c r="EZ1160" s="255"/>
      <c r="FA1160" s="255"/>
      <c r="FB1160" s="255"/>
      <c r="FC1160" s="255"/>
      <c r="FD1160" s="255"/>
      <c r="FE1160" s="255"/>
      <c r="FF1160" s="255"/>
      <c r="FG1160" s="255"/>
      <c r="FH1160" s="241"/>
      <c r="FI1160" s="436"/>
      <c r="FJ1160" s="668"/>
      <c r="FK1160" s="668"/>
      <c r="FL1160" s="668"/>
      <c r="FM1160" s="668"/>
      <c r="FN1160" s="668"/>
      <c r="FO1160" s="668"/>
      <c r="FP1160" s="668"/>
      <c r="FQ1160" s="668"/>
      <c r="FR1160" s="668"/>
      <c r="FS1160" s="433"/>
      <c r="FT1160" s="433"/>
      <c r="FU1160" s="433"/>
      <c r="FV1160" s="433"/>
      <c r="FW1160" s="433"/>
      <c r="FX1160" s="433"/>
      <c r="FY1160" s="433"/>
      <c r="FZ1160" s="433"/>
      <c r="GA1160" s="433"/>
      <c r="GB1160" s="433"/>
      <c r="GC1160" s="71"/>
      <c r="GD1160" s="71"/>
      <c r="GE1160" s="71"/>
      <c r="GF1160" s="71"/>
      <c r="GG1160" s="241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436"/>
      <c r="HJ1160" s="65"/>
      <c r="HK1160" s="436"/>
      <c r="HL1160" s="37"/>
      <c r="HM1160" s="65"/>
      <c r="HN1160" s="436"/>
      <c r="HO1160" s="120"/>
      <c r="HP1160" s="3"/>
      <c r="HQ1160" s="436"/>
      <c r="HR1160" s="8"/>
      <c r="HS1160" s="31"/>
      <c r="HT1160" s="3"/>
      <c r="HU1160" s="3"/>
      <c r="HV1160" s="3"/>
      <c r="HX1160" s="432"/>
      <c r="HY1160" s="27"/>
      <c r="HZ1160" s="27"/>
      <c r="IA1160" s="27"/>
      <c r="IB1160" s="27"/>
      <c r="IC1160" s="27"/>
      <c r="ID1160" s="27"/>
      <c r="IE1160" s="27"/>
      <c r="IF1160" s="27"/>
      <c r="IG1160" s="432"/>
      <c r="IH1160" s="432"/>
      <c r="II1160" s="432"/>
      <c r="IJ1160" s="432"/>
      <c r="IK1160" s="432"/>
      <c r="IL1160" s="432"/>
      <c r="IM1160" s="432"/>
      <c r="IN1160" s="432"/>
      <c r="IO1160" s="432"/>
      <c r="IP1160" s="432"/>
      <c r="IQ1160" s="432"/>
      <c r="IR1160" s="432"/>
      <c r="IS1160" s="432"/>
      <c r="IT1160" s="432"/>
      <c r="IU1160" s="432"/>
      <c r="IV1160" s="432"/>
      <c r="IW1160" s="432"/>
      <c r="IX1160" s="432"/>
      <c r="IY1160" s="432"/>
      <c r="IZ1160" s="432"/>
      <c r="JA1160" s="432"/>
      <c r="JB1160" s="432"/>
      <c r="JC1160" s="432"/>
      <c r="JD1160" s="432"/>
      <c r="JE1160" s="432"/>
      <c r="JF1160" s="432"/>
      <c r="JG1160" s="432"/>
      <c r="JH1160" s="432"/>
      <c r="JI1160" s="432"/>
      <c r="JJ1160" s="432"/>
      <c r="JK1160" s="432"/>
      <c r="JL1160" s="432"/>
      <c r="JM1160" s="432"/>
      <c r="JN1160" s="432"/>
      <c r="JO1160" s="432"/>
      <c r="JP1160" s="432"/>
      <c r="JQ1160" s="432"/>
      <c r="JR1160" s="432"/>
      <c r="JS1160" s="432"/>
      <c r="JT1160" s="432"/>
      <c r="JU1160" s="432"/>
    </row>
    <row r="1161" spans="1:281" s="40" customFormat="1" ht="15" hidden="1" customHeight="1" x14ac:dyDescent="0.25">
      <c r="A1161" s="432"/>
      <c r="B1161" s="31"/>
      <c r="C1161" s="31"/>
      <c r="D1161" s="3"/>
      <c r="E1161" s="31"/>
      <c r="F1161" s="3"/>
      <c r="G1161" s="122"/>
      <c r="I1161" s="31"/>
      <c r="K1161" s="9"/>
      <c r="M1161" s="3"/>
      <c r="N1161" s="41"/>
      <c r="P1161" s="31"/>
      <c r="Q1161" s="27"/>
      <c r="R1161" s="31"/>
      <c r="T1161" s="21"/>
      <c r="U1161" s="21"/>
      <c r="V1161" s="83"/>
      <c r="W1161" s="83"/>
      <c r="X1161" s="21"/>
      <c r="Y1161" s="83"/>
      <c r="Z1161" s="83"/>
      <c r="AA1161" s="21"/>
      <c r="AB1161" s="83"/>
      <c r="AC1161" s="83"/>
      <c r="AD1161" s="21"/>
      <c r="AE1161" s="83"/>
      <c r="AF1161" s="83"/>
      <c r="AG1161" s="21"/>
      <c r="AH1161" s="83"/>
      <c r="AI1161" s="83"/>
      <c r="AJ1161" s="21"/>
      <c r="AK1161" s="83"/>
      <c r="AL1161" s="83"/>
      <c r="AM1161" s="21"/>
      <c r="AN1161" s="83"/>
      <c r="AO1161" s="83"/>
      <c r="AP1161" s="21"/>
      <c r="AQ1161" s="83"/>
      <c r="AR1161" s="83"/>
      <c r="AS1161" s="21"/>
      <c r="AT1161" s="3"/>
      <c r="AU1161" s="3"/>
      <c r="AV1161" s="31"/>
      <c r="AW1161" s="3"/>
      <c r="AX1161" s="129"/>
      <c r="AY1161" s="90"/>
      <c r="AZ1161" s="6"/>
      <c r="BA1161" s="10"/>
      <c r="BB1161" s="10"/>
      <c r="BC1161" s="6"/>
      <c r="BD1161" s="10"/>
      <c r="BE1161" s="10"/>
      <c r="BF1161" s="122"/>
      <c r="BG1161" s="10"/>
      <c r="BH1161" s="32"/>
      <c r="BI1161" s="129"/>
      <c r="BJ1161" s="10"/>
      <c r="BK1161" s="32"/>
      <c r="BL1161" s="129"/>
      <c r="BM1161" s="10"/>
      <c r="BN1161" s="32"/>
      <c r="BO1161" s="122"/>
      <c r="BP1161" s="133"/>
      <c r="BQ1161" s="12"/>
      <c r="BR1161" s="3"/>
      <c r="BS1161" s="3"/>
      <c r="BU1161" s="122"/>
      <c r="BV1161" s="3"/>
      <c r="BW1161" s="31"/>
      <c r="BX1161" s="122"/>
      <c r="BY1161" s="3"/>
      <c r="CA1161" s="122"/>
      <c r="CB1161" s="3"/>
      <c r="CD1161" s="122"/>
      <c r="CF1161" s="32"/>
      <c r="CH1161" s="255"/>
      <c r="CI1161" s="32"/>
      <c r="CK1161" s="434"/>
      <c r="CM1161" s="122"/>
      <c r="CN1161" s="255"/>
      <c r="CO1161" s="255"/>
      <c r="CP1161" s="255"/>
      <c r="CQ1161" s="739"/>
      <c r="CR1161" s="255"/>
      <c r="CS1161" s="434"/>
      <c r="CT1161" s="255"/>
      <c r="CU1161" s="255"/>
      <c r="CV1161" s="255"/>
      <c r="CW1161" s="10"/>
      <c r="CX1161" s="255"/>
      <c r="CY1161" s="255"/>
      <c r="CZ1161" s="255"/>
      <c r="DA1161" s="255"/>
      <c r="DB1161" s="255"/>
      <c r="DC1161" s="255"/>
      <c r="DD1161" s="255"/>
      <c r="DE1161" s="255"/>
      <c r="DF1161" s="255"/>
      <c r="DG1161" s="255"/>
      <c r="DH1161" s="255"/>
      <c r="DI1161" s="255"/>
      <c r="DJ1161" s="255"/>
      <c r="DK1161" s="255"/>
      <c r="DL1161" s="255"/>
      <c r="DM1161" s="255"/>
      <c r="DN1161" s="255"/>
      <c r="DO1161" s="255"/>
      <c r="DP1161" s="255"/>
      <c r="DQ1161" s="255"/>
      <c r="DR1161" s="255"/>
      <c r="DS1161" s="255"/>
      <c r="DT1161" s="255"/>
      <c r="DU1161" s="255"/>
      <c r="DV1161" s="255"/>
      <c r="DW1161" s="255"/>
      <c r="DX1161" s="255"/>
      <c r="DY1161" s="255"/>
      <c r="DZ1161" s="255"/>
      <c r="EA1161" s="255"/>
      <c r="EB1161" s="255"/>
      <c r="EC1161" s="255"/>
      <c r="ED1161" s="255"/>
      <c r="EE1161" s="255"/>
      <c r="EF1161" s="255"/>
      <c r="EG1161" s="255"/>
      <c r="EH1161" s="255"/>
      <c r="EI1161" s="255"/>
      <c r="EJ1161" s="255"/>
      <c r="EK1161" s="255"/>
      <c r="EL1161" s="255"/>
      <c r="EM1161" s="255"/>
      <c r="EN1161" s="255"/>
      <c r="EO1161" s="255"/>
      <c r="EP1161" s="255"/>
      <c r="EQ1161" s="255"/>
      <c r="ER1161" s="255"/>
      <c r="ES1161" s="255"/>
      <c r="ET1161" s="255"/>
      <c r="EU1161" s="255"/>
      <c r="EV1161" s="255"/>
      <c r="EW1161" s="255"/>
      <c r="EX1161" s="255"/>
      <c r="EY1161" s="255"/>
      <c r="EZ1161" s="255"/>
      <c r="FA1161" s="255"/>
      <c r="FB1161" s="255"/>
      <c r="FC1161" s="255"/>
      <c r="FD1161" s="255"/>
      <c r="FE1161" s="255"/>
      <c r="FF1161" s="255"/>
      <c r="FG1161" s="255"/>
      <c r="FH1161" s="241"/>
      <c r="FI1161" s="436"/>
      <c r="FJ1161" s="668"/>
      <c r="FK1161" s="668"/>
      <c r="FL1161" s="668"/>
      <c r="FM1161" s="668"/>
      <c r="FN1161" s="668"/>
      <c r="FO1161" s="668"/>
      <c r="FP1161" s="668"/>
      <c r="FQ1161" s="668"/>
      <c r="FR1161" s="668"/>
      <c r="FS1161" s="433"/>
      <c r="FT1161" s="433"/>
      <c r="FU1161" s="433"/>
      <c r="FV1161" s="433"/>
      <c r="FW1161" s="433"/>
      <c r="FX1161" s="433"/>
      <c r="FY1161" s="433"/>
      <c r="FZ1161" s="433"/>
      <c r="GA1161" s="433"/>
      <c r="GB1161" s="433"/>
      <c r="GC1161" s="71"/>
      <c r="GD1161" s="71"/>
      <c r="GE1161" s="71"/>
      <c r="GF1161" s="71"/>
      <c r="GG1161" s="241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436"/>
      <c r="HJ1161" s="65"/>
      <c r="HK1161" s="436"/>
      <c r="HL1161" s="37"/>
      <c r="HM1161" s="65"/>
      <c r="HN1161" s="436"/>
      <c r="HO1161" s="120"/>
      <c r="HP1161" s="3"/>
      <c r="HQ1161" s="436"/>
      <c r="HR1161" s="8"/>
      <c r="HS1161" s="31"/>
      <c r="HT1161" s="3"/>
      <c r="HU1161" s="3"/>
      <c r="HV1161" s="3"/>
      <c r="HX1161" s="432"/>
      <c r="HY1161" s="27"/>
      <c r="HZ1161" s="27"/>
      <c r="IA1161" s="27"/>
      <c r="IB1161" s="27"/>
      <c r="IC1161" s="27"/>
      <c r="ID1161" s="27"/>
      <c r="IE1161" s="27"/>
      <c r="IF1161" s="27"/>
      <c r="IG1161" s="432"/>
      <c r="IH1161" s="432"/>
      <c r="II1161" s="432"/>
      <c r="IJ1161" s="432"/>
      <c r="IK1161" s="432"/>
      <c r="IL1161" s="432"/>
      <c r="IM1161" s="432"/>
      <c r="IN1161" s="432"/>
      <c r="IO1161" s="432"/>
      <c r="IP1161" s="432"/>
      <c r="IQ1161" s="432"/>
      <c r="IR1161" s="432"/>
      <c r="IS1161" s="432"/>
      <c r="IT1161" s="432"/>
      <c r="IU1161" s="432"/>
      <c r="IV1161" s="432"/>
      <c r="IW1161" s="432"/>
      <c r="IX1161" s="432"/>
      <c r="IY1161" s="432"/>
      <c r="IZ1161" s="432"/>
      <c r="JA1161" s="432"/>
      <c r="JB1161" s="432"/>
      <c r="JC1161" s="432"/>
      <c r="JD1161" s="432"/>
      <c r="JE1161" s="432"/>
      <c r="JF1161" s="432"/>
      <c r="JG1161" s="432"/>
      <c r="JH1161" s="432"/>
      <c r="JI1161" s="432"/>
      <c r="JJ1161" s="432"/>
      <c r="JK1161" s="432"/>
      <c r="JL1161" s="432"/>
      <c r="JM1161" s="432"/>
      <c r="JN1161" s="432"/>
      <c r="JO1161" s="432"/>
      <c r="JP1161" s="432"/>
      <c r="JQ1161" s="432"/>
      <c r="JR1161" s="432"/>
      <c r="JS1161" s="432"/>
      <c r="JT1161" s="432"/>
      <c r="JU1161" s="432"/>
    </row>
    <row r="1162" spans="1:281" s="40" customFormat="1" ht="15" hidden="1" customHeight="1" x14ac:dyDescent="0.25">
      <c r="A1162" s="432"/>
      <c r="B1162" s="31"/>
      <c r="C1162" s="31"/>
      <c r="D1162" s="3"/>
      <c r="E1162" s="31"/>
      <c r="F1162" s="3"/>
      <c r="G1162" s="122"/>
      <c r="I1162" s="31"/>
      <c r="K1162" s="9"/>
      <c r="M1162" s="3"/>
      <c r="N1162" s="41"/>
      <c r="P1162" s="31"/>
      <c r="Q1162" s="27"/>
      <c r="R1162" s="31"/>
      <c r="T1162" s="21"/>
      <c r="U1162" s="21"/>
      <c r="V1162" s="83"/>
      <c r="W1162" s="83"/>
      <c r="X1162" s="21"/>
      <c r="Y1162" s="83"/>
      <c r="Z1162" s="83"/>
      <c r="AA1162" s="21"/>
      <c r="AB1162" s="83"/>
      <c r="AC1162" s="83"/>
      <c r="AD1162" s="21"/>
      <c r="AE1162" s="83"/>
      <c r="AF1162" s="83"/>
      <c r="AG1162" s="21"/>
      <c r="AH1162" s="83"/>
      <c r="AI1162" s="83"/>
      <c r="AJ1162" s="21"/>
      <c r="AK1162" s="83"/>
      <c r="AL1162" s="83"/>
      <c r="AM1162" s="21"/>
      <c r="AN1162" s="83"/>
      <c r="AO1162" s="83"/>
      <c r="AP1162" s="21"/>
      <c r="AQ1162" s="83"/>
      <c r="AR1162" s="83"/>
      <c r="AS1162" s="21"/>
      <c r="AT1162" s="3"/>
      <c r="AU1162" s="3"/>
      <c r="AV1162" s="31"/>
      <c r="AW1162" s="3"/>
      <c r="AX1162" s="129"/>
      <c r="AY1162" s="90"/>
      <c r="AZ1162" s="6"/>
      <c r="BA1162" s="10"/>
      <c r="BB1162" s="10"/>
      <c r="BC1162" s="6"/>
      <c r="BD1162" s="10"/>
      <c r="BE1162" s="10"/>
      <c r="BF1162" s="122"/>
      <c r="BG1162" s="10"/>
      <c r="BH1162" s="32"/>
      <c r="BI1162" s="129"/>
      <c r="BJ1162" s="10"/>
      <c r="BK1162" s="32"/>
      <c r="BL1162" s="129"/>
      <c r="BM1162" s="10"/>
      <c r="BN1162" s="32"/>
      <c r="BO1162" s="122"/>
      <c r="BP1162" s="133"/>
      <c r="BQ1162" s="12"/>
      <c r="BR1162" s="3"/>
      <c r="BS1162" s="3"/>
      <c r="BU1162" s="122"/>
      <c r="BV1162" s="3"/>
      <c r="BW1162" s="31"/>
      <c r="BX1162" s="122"/>
      <c r="BY1162" s="3"/>
      <c r="CA1162" s="122"/>
      <c r="CB1162" s="3"/>
      <c r="CD1162" s="122"/>
      <c r="CF1162" s="32"/>
      <c r="CH1162" s="255"/>
      <c r="CI1162" s="32"/>
      <c r="CK1162" s="434"/>
      <c r="CM1162" s="122"/>
      <c r="CN1162" s="255"/>
      <c r="CO1162" s="255"/>
      <c r="CP1162" s="255"/>
      <c r="CQ1162" s="739"/>
      <c r="CR1162" s="255"/>
      <c r="CS1162" s="434"/>
      <c r="CT1162" s="255"/>
      <c r="CU1162" s="255"/>
      <c r="CV1162" s="255"/>
      <c r="CW1162" s="10"/>
      <c r="CX1162" s="255"/>
      <c r="CY1162" s="255"/>
      <c r="CZ1162" s="255"/>
      <c r="DA1162" s="255"/>
      <c r="DB1162" s="255"/>
      <c r="DC1162" s="255"/>
      <c r="DD1162" s="255"/>
      <c r="DE1162" s="255"/>
      <c r="DF1162" s="255"/>
      <c r="DG1162" s="255"/>
      <c r="DH1162" s="255"/>
      <c r="DI1162" s="255"/>
      <c r="DJ1162" s="255"/>
      <c r="DK1162" s="255"/>
      <c r="DL1162" s="255"/>
      <c r="DM1162" s="255"/>
      <c r="DN1162" s="255"/>
      <c r="DO1162" s="255"/>
      <c r="DP1162" s="255"/>
      <c r="DQ1162" s="255"/>
      <c r="DR1162" s="255"/>
      <c r="DS1162" s="255"/>
      <c r="DT1162" s="255"/>
      <c r="DU1162" s="255"/>
      <c r="DV1162" s="255"/>
      <c r="DW1162" s="255"/>
      <c r="DX1162" s="255"/>
      <c r="DY1162" s="255"/>
      <c r="DZ1162" s="255"/>
      <c r="EA1162" s="255"/>
      <c r="EB1162" s="255"/>
      <c r="EC1162" s="255"/>
      <c r="ED1162" s="255"/>
      <c r="EE1162" s="255"/>
      <c r="EF1162" s="255"/>
      <c r="EG1162" s="255"/>
      <c r="EH1162" s="255"/>
      <c r="EI1162" s="255"/>
      <c r="EJ1162" s="255"/>
      <c r="EK1162" s="255"/>
      <c r="EL1162" s="255"/>
      <c r="EM1162" s="255"/>
      <c r="EN1162" s="255"/>
      <c r="EO1162" s="255"/>
      <c r="EP1162" s="255"/>
      <c r="EQ1162" s="255"/>
      <c r="ER1162" s="255"/>
      <c r="ES1162" s="255"/>
      <c r="ET1162" s="255"/>
      <c r="EU1162" s="255"/>
      <c r="EV1162" s="255"/>
      <c r="EW1162" s="255"/>
      <c r="EX1162" s="255"/>
      <c r="EY1162" s="255"/>
      <c r="EZ1162" s="255"/>
      <c r="FA1162" s="255"/>
      <c r="FB1162" s="255"/>
      <c r="FC1162" s="255"/>
      <c r="FD1162" s="255"/>
      <c r="FE1162" s="255"/>
      <c r="FF1162" s="255"/>
      <c r="FG1162" s="255"/>
      <c r="FH1162" s="241"/>
      <c r="FI1162" s="436"/>
      <c r="FJ1162" s="668"/>
      <c r="FK1162" s="668"/>
      <c r="FL1162" s="668"/>
      <c r="FM1162" s="668"/>
      <c r="FN1162" s="668"/>
      <c r="FO1162" s="668"/>
      <c r="FP1162" s="668"/>
      <c r="FQ1162" s="668"/>
      <c r="FR1162" s="668"/>
      <c r="FS1162" s="433"/>
      <c r="FT1162" s="433"/>
      <c r="FU1162" s="433"/>
      <c r="FV1162" s="433"/>
      <c r="FW1162" s="433"/>
      <c r="FX1162" s="433"/>
      <c r="FY1162" s="433"/>
      <c r="FZ1162" s="433"/>
      <c r="GA1162" s="433"/>
      <c r="GB1162" s="433"/>
      <c r="GC1162" s="71"/>
      <c r="GD1162" s="71"/>
      <c r="GE1162" s="71"/>
      <c r="GF1162" s="71"/>
      <c r="GG1162" s="241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436"/>
      <c r="HJ1162" s="65"/>
      <c r="HK1162" s="436"/>
      <c r="HL1162" s="37"/>
      <c r="HM1162" s="65"/>
      <c r="HN1162" s="436"/>
      <c r="HO1162" s="120"/>
      <c r="HP1162" s="3"/>
      <c r="HQ1162" s="436"/>
      <c r="HR1162" s="8"/>
      <c r="HS1162" s="31"/>
      <c r="HT1162" s="3"/>
      <c r="HU1162" s="3"/>
      <c r="HV1162" s="3"/>
      <c r="HX1162" s="432"/>
      <c r="HY1162" s="27"/>
      <c r="HZ1162" s="27"/>
      <c r="IA1162" s="27"/>
      <c r="IB1162" s="27"/>
      <c r="IC1162" s="27"/>
      <c r="ID1162" s="27"/>
      <c r="IE1162" s="27"/>
      <c r="IF1162" s="27"/>
      <c r="IG1162" s="432"/>
      <c r="IH1162" s="432"/>
      <c r="II1162" s="432"/>
      <c r="IJ1162" s="432"/>
      <c r="IK1162" s="432"/>
      <c r="IL1162" s="432"/>
      <c r="IM1162" s="432"/>
      <c r="IN1162" s="432"/>
      <c r="IO1162" s="432"/>
      <c r="IP1162" s="432"/>
      <c r="IQ1162" s="432"/>
      <c r="IR1162" s="432"/>
      <c r="IS1162" s="432"/>
      <c r="IT1162" s="432"/>
      <c r="IU1162" s="432"/>
      <c r="IV1162" s="432"/>
      <c r="IW1162" s="432"/>
      <c r="IX1162" s="432"/>
      <c r="IY1162" s="432"/>
      <c r="IZ1162" s="432"/>
      <c r="JA1162" s="432"/>
      <c r="JB1162" s="432"/>
      <c r="JC1162" s="432"/>
      <c r="JD1162" s="432"/>
      <c r="JE1162" s="432"/>
      <c r="JF1162" s="432"/>
      <c r="JG1162" s="432"/>
      <c r="JH1162" s="432"/>
      <c r="JI1162" s="432"/>
      <c r="JJ1162" s="432"/>
      <c r="JK1162" s="432"/>
      <c r="JL1162" s="432"/>
      <c r="JM1162" s="432"/>
      <c r="JN1162" s="432"/>
      <c r="JO1162" s="432"/>
      <c r="JP1162" s="432"/>
      <c r="JQ1162" s="432"/>
      <c r="JR1162" s="432"/>
      <c r="JS1162" s="432"/>
      <c r="JT1162" s="432"/>
      <c r="JU1162" s="432"/>
    </row>
    <row r="1163" spans="1:281" s="40" customFormat="1" ht="15" hidden="1" customHeight="1" x14ac:dyDescent="0.25">
      <c r="A1163" s="432"/>
      <c r="B1163" s="31"/>
      <c r="C1163" s="31"/>
      <c r="D1163" s="3"/>
      <c r="E1163" s="31"/>
      <c r="F1163" s="3"/>
      <c r="G1163" s="122"/>
      <c r="I1163" s="31"/>
      <c r="K1163" s="9"/>
      <c r="M1163" s="3"/>
      <c r="N1163" s="41"/>
      <c r="P1163" s="31"/>
      <c r="Q1163" s="27"/>
      <c r="R1163" s="31"/>
      <c r="T1163" s="21"/>
      <c r="U1163" s="21"/>
      <c r="V1163" s="83"/>
      <c r="W1163" s="83"/>
      <c r="X1163" s="21"/>
      <c r="Y1163" s="83"/>
      <c r="Z1163" s="83"/>
      <c r="AA1163" s="21"/>
      <c r="AB1163" s="83"/>
      <c r="AC1163" s="83"/>
      <c r="AD1163" s="21"/>
      <c r="AE1163" s="83"/>
      <c r="AF1163" s="83"/>
      <c r="AG1163" s="21"/>
      <c r="AH1163" s="83"/>
      <c r="AI1163" s="83"/>
      <c r="AJ1163" s="21"/>
      <c r="AK1163" s="83"/>
      <c r="AL1163" s="83"/>
      <c r="AM1163" s="21"/>
      <c r="AN1163" s="83"/>
      <c r="AO1163" s="83"/>
      <c r="AP1163" s="21"/>
      <c r="AQ1163" s="83"/>
      <c r="AR1163" s="83"/>
      <c r="AS1163" s="21"/>
      <c r="AT1163" s="3"/>
      <c r="AU1163" s="3"/>
      <c r="AV1163" s="31"/>
      <c r="AW1163" s="3"/>
      <c r="AX1163" s="129"/>
      <c r="AY1163" s="90"/>
      <c r="AZ1163" s="6"/>
      <c r="BA1163" s="10"/>
      <c r="BB1163" s="10"/>
      <c r="BC1163" s="6"/>
      <c r="BD1163" s="10"/>
      <c r="BE1163" s="10"/>
      <c r="BF1163" s="122"/>
      <c r="BG1163" s="10"/>
      <c r="BH1163" s="32"/>
      <c r="BI1163" s="129"/>
      <c r="BJ1163" s="10"/>
      <c r="BK1163" s="32"/>
      <c r="BL1163" s="129"/>
      <c r="BM1163" s="10"/>
      <c r="BN1163" s="32"/>
      <c r="BO1163" s="122"/>
      <c r="BP1163" s="133"/>
      <c r="BQ1163" s="12"/>
      <c r="BR1163" s="3"/>
      <c r="BS1163" s="3"/>
      <c r="BU1163" s="122"/>
      <c r="BV1163" s="3"/>
      <c r="BW1163" s="31"/>
      <c r="BX1163" s="122"/>
      <c r="BY1163" s="3"/>
      <c r="CA1163" s="122"/>
      <c r="CB1163" s="3"/>
      <c r="CD1163" s="122"/>
      <c r="CF1163" s="32"/>
      <c r="CH1163" s="255"/>
      <c r="CI1163" s="32"/>
      <c r="CK1163" s="434"/>
      <c r="CM1163" s="122"/>
      <c r="CN1163" s="255"/>
      <c r="CO1163" s="255"/>
      <c r="CP1163" s="255"/>
      <c r="CQ1163" s="739"/>
      <c r="CR1163" s="255"/>
      <c r="CS1163" s="434"/>
      <c r="CT1163" s="255"/>
      <c r="CU1163" s="255"/>
      <c r="CV1163" s="255"/>
      <c r="CW1163" s="10"/>
      <c r="CX1163" s="255"/>
      <c r="CY1163" s="255"/>
      <c r="CZ1163" s="255"/>
      <c r="DA1163" s="255"/>
      <c r="DB1163" s="255"/>
      <c r="DC1163" s="255"/>
      <c r="DD1163" s="255"/>
      <c r="DE1163" s="255"/>
      <c r="DF1163" s="255"/>
      <c r="DG1163" s="255"/>
      <c r="DH1163" s="255"/>
      <c r="DI1163" s="255"/>
      <c r="DJ1163" s="255"/>
      <c r="DK1163" s="255"/>
      <c r="DL1163" s="255"/>
      <c r="DM1163" s="255"/>
      <c r="DN1163" s="255"/>
      <c r="DO1163" s="255"/>
      <c r="DP1163" s="255"/>
      <c r="DQ1163" s="255"/>
      <c r="DR1163" s="255"/>
      <c r="DS1163" s="255"/>
      <c r="DT1163" s="255"/>
      <c r="DU1163" s="255"/>
      <c r="DV1163" s="255"/>
      <c r="DW1163" s="255"/>
      <c r="DX1163" s="255"/>
      <c r="DY1163" s="255"/>
      <c r="DZ1163" s="255"/>
      <c r="EA1163" s="255"/>
      <c r="EB1163" s="255"/>
      <c r="EC1163" s="255"/>
      <c r="ED1163" s="255"/>
      <c r="EE1163" s="255"/>
      <c r="EF1163" s="255"/>
      <c r="EG1163" s="255"/>
      <c r="EH1163" s="255"/>
      <c r="EI1163" s="255"/>
      <c r="EJ1163" s="255"/>
      <c r="EK1163" s="255"/>
      <c r="EL1163" s="255"/>
      <c r="EM1163" s="255"/>
      <c r="EN1163" s="255"/>
      <c r="EO1163" s="255"/>
      <c r="EP1163" s="255"/>
      <c r="EQ1163" s="255"/>
      <c r="ER1163" s="255"/>
      <c r="ES1163" s="255"/>
      <c r="ET1163" s="255"/>
      <c r="EU1163" s="255"/>
      <c r="EV1163" s="255"/>
      <c r="EW1163" s="255"/>
      <c r="EX1163" s="255"/>
      <c r="EY1163" s="255"/>
      <c r="EZ1163" s="255"/>
      <c r="FA1163" s="255"/>
      <c r="FB1163" s="255"/>
      <c r="FC1163" s="255"/>
      <c r="FD1163" s="255"/>
      <c r="FE1163" s="255"/>
      <c r="FF1163" s="255"/>
      <c r="FG1163" s="255"/>
      <c r="FH1163" s="241"/>
      <c r="FI1163" s="436"/>
      <c r="FJ1163" s="668"/>
      <c r="FK1163" s="668"/>
      <c r="FL1163" s="668"/>
      <c r="FM1163" s="668"/>
      <c r="FN1163" s="668"/>
      <c r="FO1163" s="668"/>
      <c r="FP1163" s="668"/>
      <c r="FQ1163" s="668"/>
      <c r="FR1163" s="668"/>
      <c r="FS1163" s="433"/>
      <c r="FT1163" s="433"/>
      <c r="FU1163" s="433"/>
      <c r="FV1163" s="433"/>
      <c r="FW1163" s="433"/>
      <c r="FX1163" s="433"/>
      <c r="FY1163" s="433"/>
      <c r="FZ1163" s="433"/>
      <c r="GA1163" s="433"/>
      <c r="GB1163" s="433"/>
      <c r="GC1163" s="71"/>
      <c r="GD1163" s="71"/>
      <c r="GE1163" s="71"/>
      <c r="GF1163" s="71"/>
      <c r="GG1163" s="241"/>
      <c r="GH1163" s="65"/>
      <c r="GI1163" s="65"/>
      <c r="GJ1163" s="65"/>
      <c r="GK1163" s="65"/>
      <c r="GL1163" s="65"/>
      <c r="GM1163" s="65"/>
      <c r="GN1163" s="65"/>
      <c r="GO1163" s="65"/>
      <c r="GP1163" s="65"/>
      <c r="GQ1163" s="65"/>
      <c r="GR1163" s="65"/>
      <c r="GS1163" s="65"/>
      <c r="GT1163" s="65"/>
      <c r="GU1163" s="65"/>
      <c r="GV1163" s="65"/>
      <c r="GW1163" s="65"/>
      <c r="GX1163" s="65"/>
      <c r="GY1163" s="65"/>
      <c r="GZ1163" s="65"/>
      <c r="HA1163" s="65"/>
      <c r="HB1163" s="65"/>
      <c r="HC1163" s="65"/>
      <c r="HD1163" s="65"/>
      <c r="HE1163" s="65"/>
      <c r="HF1163" s="65"/>
      <c r="HG1163" s="65"/>
      <c r="HH1163" s="65"/>
      <c r="HI1163" s="436"/>
      <c r="HJ1163" s="65"/>
      <c r="HK1163" s="436"/>
      <c r="HL1163" s="37"/>
      <c r="HM1163" s="65"/>
      <c r="HN1163" s="436"/>
      <c r="HO1163" s="120"/>
      <c r="HP1163" s="3"/>
      <c r="HQ1163" s="436"/>
      <c r="HR1163" s="8"/>
      <c r="HS1163" s="31"/>
      <c r="HT1163" s="3"/>
      <c r="HU1163" s="3"/>
      <c r="HV1163" s="3"/>
      <c r="HX1163" s="432"/>
      <c r="HY1163" s="27"/>
      <c r="HZ1163" s="27"/>
      <c r="IA1163" s="27"/>
      <c r="IB1163" s="27"/>
      <c r="IC1163" s="27"/>
      <c r="ID1163" s="27"/>
      <c r="IE1163" s="27"/>
      <c r="IF1163" s="27"/>
      <c r="IG1163" s="432"/>
      <c r="IH1163" s="432"/>
      <c r="II1163" s="432"/>
      <c r="IJ1163" s="432"/>
      <c r="IK1163" s="432"/>
      <c r="IL1163" s="432"/>
      <c r="IM1163" s="432"/>
      <c r="IN1163" s="432"/>
      <c r="IO1163" s="432"/>
      <c r="IP1163" s="432"/>
      <c r="IQ1163" s="432"/>
      <c r="IR1163" s="432"/>
      <c r="IS1163" s="432"/>
      <c r="IT1163" s="432"/>
      <c r="IU1163" s="432"/>
      <c r="IV1163" s="432"/>
      <c r="IW1163" s="432"/>
      <c r="IX1163" s="432"/>
      <c r="IY1163" s="432"/>
      <c r="IZ1163" s="432"/>
      <c r="JA1163" s="432"/>
      <c r="JB1163" s="432"/>
      <c r="JC1163" s="432"/>
      <c r="JD1163" s="432"/>
      <c r="JE1163" s="432"/>
      <c r="JF1163" s="432"/>
      <c r="JG1163" s="432"/>
      <c r="JH1163" s="432"/>
      <c r="JI1163" s="432"/>
      <c r="JJ1163" s="432"/>
      <c r="JK1163" s="432"/>
      <c r="JL1163" s="432"/>
      <c r="JM1163" s="432"/>
      <c r="JN1163" s="432"/>
      <c r="JO1163" s="432"/>
      <c r="JP1163" s="432"/>
      <c r="JQ1163" s="432"/>
      <c r="JR1163" s="432"/>
      <c r="JS1163" s="432"/>
      <c r="JT1163" s="432"/>
      <c r="JU1163" s="432"/>
    </row>
    <row r="1164" spans="1:281" s="40" customFormat="1" ht="15" hidden="1" customHeight="1" x14ac:dyDescent="0.25">
      <c r="A1164" s="432"/>
      <c r="B1164" s="31"/>
      <c r="C1164" s="31"/>
      <c r="D1164" s="3"/>
      <c r="E1164" s="31"/>
      <c r="F1164" s="3"/>
      <c r="G1164" s="122"/>
      <c r="I1164" s="31"/>
      <c r="K1164" s="9"/>
      <c r="M1164" s="3"/>
      <c r="N1164" s="41"/>
      <c r="P1164" s="31"/>
      <c r="Q1164" s="27"/>
      <c r="R1164" s="31"/>
      <c r="T1164" s="21"/>
      <c r="U1164" s="21"/>
      <c r="V1164" s="83"/>
      <c r="W1164" s="83"/>
      <c r="X1164" s="21"/>
      <c r="Y1164" s="83"/>
      <c r="Z1164" s="83"/>
      <c r="AA1164" s="21"/>
      <c r="AB1164" s="83"/>
      <c r="AC1164" s="83"/>
      <c r="AD1164" s="21"/>
      <c r="AE1164" s="83"/>
      <c r="AF1164" s="83"/>
      <c r="AG1164" s="21"/>
      <c r="AH1164" s="83"/>
      <c r="AI1164" s="83"/>
      <c r="AJ1164" s="21"/>
      <c r="AK1164" s="83"/>
      <c r="AL1164" s="83"/>
      <c r="AM1164" s="21"/>
      <c r="AN1164" s="83"/>
      <c r="AO1164" s="83"/>
      <c r="AP1164" s="21"/>
      <c r="AQ1164" s="83"/>
      <c r="AR1164" s="83"/>
      <c r="AS1164" s="21"/>
      <c r="AT1164" s="3"/>
      <c r="AU1164" s="3"/>
      <c r="AV1164" s="31"/>
      <c r="AW1164" s="3"/>
      <c r="AX1164" s="129"/>
      <c r="AY1164" s="90"/>
      <c r="AZ1164" s="6"/>
      <c r="BA1164" s="10"/>
      <c r="BB1164" s="10"/>
      <c r="BC1164" s="6"/>
      <c r="BD1164" s="10"/>
      <c r="BE1164" s="10"/>
      <c r="BF1164" s="122"/>
      <c r="BG1164" s="10"/>
      <c r="BH1164" s="32"/>
      <c r="BI1164" s="129"/>
      <c r="BJ1164" s="10"/>
      <c r="BK1164" s="32"/>
      <c r="BL1164" s="129"/>
      <c r="BM1164" s="10"/>
      <c r="BN1164" s="32"/>
      <c r="BO1164" s="122"/>
      <c r="BP1164" s="133"/>
      <c r="BQ1164" s="12"/>
      <c r="BR1164" s="3"/>
      <c r="BS1164" s="3"/>
      <c r="BU1164" s="122"/>
      <c r="BV1164" s="3"/>
      <c r="BW1164" s="31"/>
      <c r="BX1164" s="122"/>
      <c r="BY1164" s="3"/>
      <c r="CA1164" s="122"/>
      <c r="CB1164" s="3"/>
      <c r="CD1164" s="122"/>
      <c r="CF1164" s="32"/>
      <c r="CH1164" s="255"/>
      <c r="CI1164" s="32"/>
      <c r="CK1164" s="434"/>
      <c r="CM1164" s="122"/>
      <c r="CN1164" s="255"/>
      <c r="CO1164" s="255"/>
      <c r="CP1164" s="255"/>
      <c r="CQ1164" s="739"/>
      <c r="CR1164" s="255"/>
      <c r="CS1164" s="434"/>
      <c r="CT1164" s="255"/>
      <c r="CU1164" s="255"/>
      <c r="CV1164" s="255"/>
      <c r="CW1164" s="10"/>
      <c r="CX1164" s="255"/>
      <c r="CY1164" s="255"/>
      <c r="CZ1164" s="255"/>
      <c r="DA1164" s="255"/>
      <c r="DB1164" s="255"/>
      <c r="DC1164" s="255"/>
      <c r="DD1164" s="255"/>
      <c r="DE1164" s="255"/>
      <c r="DF1164" s="255"/>
      <c r="DG1164" s="255"/>
      <c r="DH1164" s="255"/>
      <c r="DI1164" s="255"/>
      <c r="DJ1164" s="255"/>
      <c r="DK1164" s="255"/>
      <c r="DL1164" s="255"/>
      <c r="DM1164" s="255"/>
      <c r="DN1164" s="255"/>
      <c r="DO1164" s="255"/>
      <c r="DP1164" s="255"/>
      <c r="DQ1164" s="255"/>
      <c r="DR1164" s="255"/>
      <c r="DS1164" s="255"/>
      <c r="DT1164" s="255"/>
      <c r="DU1164" s="255"/>
      <c r="DV1164" s="255"/>
      <c r="DW1164" s="255"/>
      <c r="DX1164" s="255"/>
      <c r="DY1164" s="255"/>
      <c r="DZ1164" s="255"/>
      <c r="EA1164" s="255"/>
      <c r="EB1164" s="255"/>
      <c r="EC1164" s="255"/>
      <c r="ED1164" s="255"/>
      <c r="EE1164" s="255"/>
      <c r="EF1164" s="255"/>
      <c r="EG1164" s="255"/>
      <c r="EH1164" s="255"/>
      <c r="EI1164" s="255"/>
      <c r="EJ1164" s="255"/>
      <c r="EK1164" s="255"/>
      <c r="EL1164" s="255"/>
      <c r="EM1164" s="255"/>
      <c r="EN1164" s="255"/>
      <c r="EO1164" s="255"/>
      <c r="EP1164" s="255"/>
      <c r="EQ1164" s="255"/>
      <c r="ER1164" s="255"/>
      <c r="ES1164" s="255"/>
      <c r="ET1164" s="255"/>
      <c r="EU1164" s="255"/>
      <c r="EV1164" s="255"/>
      <c r="EW1164" s="255"/>
      <c r="EX1164" s="255"/>
      <c r="EY1164" s="255"/>
      <c r="EZ1164" s="255"/>
      <c r="FA1164" s="255"/>
      <c r="FB1164" s="255"/>
      <c r="FC1164" s="255"/>
      <c r="FD1164" s="255"/>
      <c r="FE1164" s="255"/>
      <c r="FF1164" s="255"/>
      <c r="FG1164" s="255"/>
      <c r="FH1164" s="241"/>
      <c r="FI1164" s="436"/>
      <c r="FJ1164" s="668"/>
      <c r="FK1164" s="668"/>
      <c r="FL1164" s="668"/>
      <c r="FM1164" s="668"/>
      <c r="FN1164" s="668"/>
      <c r="FO1164" s="668"/>
      <c r="FP1164" s="668"/>
      <c r="FQ1164" s="668"/>
      <c r="FR1164" s="668"/>
      <c r="FS1164" s="433"/>
      <c r="FT1164" s="433"/>
      <c r="FU1164" s="433"/>
      <c r="FV1164" s="433"/>
      <c r="FW1164" s="433"/>
      <c r="FX1164" s="433"/>
      <c r="FY1164" s="433"/>
      <c r="FZ1164" s="433"/>
      <c r="GA1164" s="433"/>
      <c r="GB1164" s="433"/>
      <c r="GC1164" s="71"/>
      <c r="GD1164" s="71"/>
      <c r="GE1164" s="71"/>
      <c r="GF1164" s="71"/>
      <c r="GG1164" s="241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436"/>
      <c r="HJ1164" s="65"/>
      <c r="HK1164" s="436"/>
      <c r="HL1164" s="37"/>
      <c r="HM1164" s="65"/>
      <c r="HN1164" s="436"/>
      <c r="HO1164" s="120"/>
      <c r="HP1164" s="3"/>
      <c r="HQ1164" s="436"/>
      <c r="HR1164" s="8"/>
      <c r="HS1164" s="31"/>
      <c r="HT1164" s="3"/>
      <c r="HU1164" s="3"/>
      <c r="HV1164" s="3"/>
      <c r="HX1164" s="432"/>
      <c r="HY1164" s="27"/>
      <c r="HZ1164" s="27"/>
      <c r="IA1164" s="27"/>
      <c r="IB1164" s="27"/>
      <c r="IC1164" s="27"/>
      <c r="ID1164" s="27"/>
      <c r="IE1164" s="27"/>
      <c r="IF1164" s="27"/>
      <c r="IG1164" s="432"/>
      <c r="IH1164" s="432"/>
      <c r="II1164" s="432"/>
      <c r="IJ1164" s="432"/>
      <c r="IK1164" s="432"/>
      <c r="IL1164" s="432"/>
      <c r="IM1164" s="432"/>
      <c r="IN1164" s="432"/>
      <c r="IO1164" s="432"/>
      <c r="IP1164" s="432"/>
      <c r="IQ1164" s="432"/>
      <c r="IR1164" s="432"/>
      <c r="IS1164" s="432"/>
      <c r="IT1164" s="432"/>
      <c r="IU1164" s="432"/>
      <c r="IV1164" s="432"/>
      <c r="IW1164" s="432"/>
      <c r="IX1164" s="432"/>
      <c r="IY1164" s="432"/>
      <c r="IZ1164" s="432"/>
      <c r="JA1164" s="432"/>
      <c r="JB1164" s="432"/>
      <c r="JC1164" s="432"/>
      <c r="JD1164" s="432"/>
      <c r="JE1164" s="432"/>
      <c r="JF1164" s="432"/>
      <c r="JG1164" s="432"/>
      <c r="JH1164" s="432"/>
      <c r="JI1164" s="432"/>
      <c r="JJ1164" s="432"/>
      <c r="JK1164" s="432"/>
      <c r="JL1164" s="432"/>
      <c r="JM1164" s="432"/>
      <c r="JN1164" s="432"/>
      <c r="JO1164" s="432"/>
      <c r="JP1164" s="432"/>
      <c r="JQ1164" s="432"/>
      <c r="JR1164" s="432"/>
      <c r="JS1164" s="432"/>
      <c r="JT1164" s="432"/>
      <c r="JU1164" s="432"/>
    </row>
    <row r="1165" spans="1:281" s="40" customFormat="1" ht="15" hidden="1" customHeight="1" x14ac:dyDescent="0.25">
      <c r="A1165" s="432"/>
      <c r="B1165" s="31"/>
      <c r="C1165" s="31"/>
      <c r="D1165" s="3"/>
      <c r="E1165" s="31"/>
      <c r="F1165" s="3"/>
      <c r="G1165" s="122"/>
      <c r="I1165" s="31"/>
      <c r="K1165" s="9"/>
      <c r="M1165" s="3"/>
      <c r="N1165" s="41"/>
      <c r="P1165" s="31"/>
      <c r="Q1165" s="27"/>
      <c r="R1165" s="31"/>
      <c r="T1165" s="21"/>
      <c r="U1165" s="21"/>
      <c r="V1165" s="83"/>
      <c r="W1165" s="83"/>
      <c r="X1165" s="21"/>
      <c r="Y1165" s="83"/>
      <c r="Z1165" s="83"/>
      <c r="AA1165" s="21"/>
      <c r="AB1165" s="83"/>
      <c r="AC1165" s="83"/>
      <c r="AD1165" s="21"/>
      <c r="AE1165" s="83"/>
      <c r="AF1165" s="83"/>
      <c r="AG1165" s="21"/>
      <c r="AH1165" s="83"/>
      <c r="AI1165" s="83"/>
      <c r="AJ1165" s="21"/>
      <c r="AK1165" s="83"/>
      <c r="AL1165" s="83"/>
      <c r="AM1165" s="21"/>
      <c r="AN1165" s="83"/>
      <c r="AO1165" s="83"/>
      <c r="AP1165" s="21"/>
      <c r="AQ1165" s="83"/>
      <c r="AR1165" s="83"/>
      <c r="AS1165" s="21"/>
      <c r="AT1165" s="3"/>
      <c r="AU1165" s="3"/>
      <c r="AV1165" s="31"/>
      <c r="AW1165" s="3"/>
      <c r="AX1165" s="129"/>
      <c r="AY1165" s="90"/>
      <c r="AZ1165" s="6"/>
      <c r="BA1165" s="10"/>
      <c r="BB1165" s="10"/>
      <c r="BC1165" s="6"/>
      <c r="BD1165" s="10"/>
      <c r="BE1165" s="10"/>
      <c r="BF1165" s="122"/>
      <c r="BG1165" s="10"/>
      <c r="BH1165" s="32"/>
      <c r="BI1165" s="129"/>
      <c r="BJ1165" s="10"/>
      <c r="BK1165" s="32"/>
      <c r="BL1165" s="129"/>
      <c r="BM1165" s="10"/>
      <c r="BN1165" s="32"/>
      <c r="BO1165" s="122"/>
      <c r="BP1165" s="133"/>
      <c r="BQ1165" s="12"/>
      <c r="BR1165" s="3"/>
      <c r="BS1165" s="3"/>
      <c r="BU1165" s="122"/>
      <c r="BV1165" s="3"/>
      <c r="BW1165" s="31"/>
      <c r="BX1165" s="122"/>
      <c r="BY1165" s="3"/>
      <c r="CA1165" s="122"/>
      <c r="CB1165" s="3"/>
      <c r="CD1165" s="122"/>
      <c r="CF1165" s="32"/>
      <c r="CH1165" s="255"/>
      <c r="CI1165" s="32"/>
      <c r="CK1165" s="434"/>
      <c r="CM1165" s="122"/>
      <c r="CN1165" s="255"/>
      <c r="CO1165" s="255"/>
      <c r="CP1165" s="255"/>
      <c r="CQ1165" s="739"/>
      <c r="CR1165" s="255"/>
      <c r="CS1165" s="434"/>
      <c r="CT1165" s="255"/>
      <c r="CU1165" s="255"/>
      <c r="CV1165" s="255"/>
      <c r="CW1165" s="10"/>
      <c r="CX1165" s="255"/>
      <c r="CY1165" s="255"/>
      <c r="CZ1165" s="255"/>
      <c r="DA1165" s="255"/>
      <c r="DB1165" s="255"/>
      <c r="DC1165" s="255"/>
      <c r="DD1165" s="255"/>
      <c r="DE1165" s="255"/>
      <c r="DF1165" s="255"/>
      <c r="DG1165" s="255"/>
      <c r="DH1165" s="255"/>
      <c r="DI1165" s="255"/>
      <c r="DJ1165" s="255"/>
      <c r="DK1165" s="255"/>
      <c r="DL1165" s="255"/>
      <c r="DM1165" s="255"/>
      <c r="DN1165" s="255"/>
      <c r="DO1165" s="255"/>
      <c r="DP1165" s="255"/>
      <c r="DQ1165" s="255"/>
      <c r="DR1165" s="255"/>
      <c r="DS1165" s="255"/>
      <c r="DT1165" s="255"/>
      <c r="DU1165" s="255"/>
      <c r="DV1165" s="255"/>
      <c r="DW1165" s="255"/>
      <c r="DX1165" s="255"/>
      <c r="DY1165" s="255"/>
      <c r="DZ1165" s="255"/>
      <c r="EA1165" s="255"/>
      <c r="EB1165" s="255"/>
      <c r="EC1165" s="255"/>
      <c r="ED1165" s="255"/>
      <c r="EE1165" s="255"/>
      <c r="EF1165" s="255"/>
      <c r="EG1165" s="255"/>
      <c r="EH1165" s="255"/>
      <c r="EI1165" s="255"/>
      <c r="EJ1165" s="255"/>
      <c r="EK1165" s="255"/>
      <c r="EL1165" s="255"/>
      <c r="EM1165" s="255"/>
      <c r="EN1165" s="255"/>
      <c r="EO1165" s="255"/>
      <c r="EP1165" s="255"/>
      <c r="EQ1165" s="255"/>
      <c r="ER1165" s="255"/>
      <c r="ES1165" s="255"/>
      <c r="ET1165" s="255"/>
      <c r="EU1165" s="255"/>
      <c r="EV1165" s="255"/>
      <c r="EW1165" s="255"/>
      <c r="EX1165" s="255"/>
      <c r="EY1165" s="255"/>
      <c r="EZ1165" s="255"/>
      <c r="FA1165" s="255"/>
      <c r="FB1165" s="255"/>
      <c r="FC1165" s="255"/>
      <c r="FD1165" s="255"/>
      <c r="FE1165" s="255"/>
      <c r="FF1165" s="255"/>
      <c r="FG1165" s="255"/>
      <c r="FH1165" s="241"/>
      <c r="FI1165" s="436"/>
      <c r="FJ1165" s="668"/>
      <c r="FK1165" s="668"/>
      <c r="FL1165" s="668"/>
      <c r="FM1165" s="668"/>
      <c r="FN1165" s="668"/>
      <c r="FO1165" s="668"/>
      <c r="FP1165" s="668"/>
      <c r="FQ1165" s="668"/>
      <c r="FR1165" s="668"/>
      <c r="FS1165" s="433"/>
      <c r="FT1165" s="433"/>
      <c r="FU1165" s="433"/>
      <c r="FV1165" s="433"/>
      <c r="FW1165" s="433"/>
      <c r="FX1165" s="433"/>
      <c r="FY1165" s="433"/>
      <c r="FZ1165" s="433"/>
      <c r="GA1165" s="433"/>
      <c r="GB1165" s="433"/>
      <c r="GC1165" s="71"/>
      <c r="GD1165" s="71"/>
      <c r="GE1165" s="71"/>
      <c r="GF1165" s="71"/>
      <c r="GG1165" s="241"/>
      <c r="GH1165" s="65"/>
      <c r="GI1165" s="65"/>
      <c r="GJ1165" s="65"/>
      <c r="GK1165" s="65"/>
      <c r="GL1165" s="65"/>
      <c r="GM1165" s="65"/>
      <c r="GN1165" s="65"/>
      <c r="GO1165" s="65"/>
      <c r="GP1165" s="65"/>
      <c r="GQ1165" s="65"/>
      <c r="GR1165" s="65"/>
      <c r="GS1165" s="65"/>
      <c r="GT1165" s="65"/>
      <c r="GU1165" s="65"/>
      <c r="GV1165" s="65"/>
      <c r="GW1165" s="65"/>
      <c r="GX1165" s="65"/>
      <c r="GY1165" s="65"/>
      <c r="GZ1165" s="65"/>
      <c r="HA1165" s="65"/>
      <c r="HB1165" s="65"/>
      <c r="HC1165" s="65"/>
      <c r="HD1165" s="65"/>
      <c r="HE1165" s="65"/>
      <c r="HF1165" s="65"/>
      <c r="HG1165" s="65"/>
      <c r="HH1165" s="65"/>
      <c r="HI1165" s="436"/>
      <c r="HJ1165" s="65"/>
      <c r="HK1165" s="436"/>
      <c r="HL1165" s="37"/>
      <c r="HM1165" s="65"/>
      <c r="HN1165" s="436"/>
      <c r="HO1165" s="120"/>
      <c r="HP1165" s="3"/>
      <c r="HQ1165" s="436"/>
      <c r="HR1165" s="8"/>
      <c r="HS1165" s="31"/>
      <c r="HT1165" s="3"/>
      <c r="HU1165" s="3"/>
      <c r="HV1165" s="3"/>
      <c r="HX1165" s="432"/>
      <c r="HY1165" s="27"/>
      <c r="HZ1165" s="27"/>
      <c r="IA1165" s="27"/>
      <c r="IB1165" s="27"/>
      <c r="IC1165" s="27"/>
      <c r="ID1165" s="27"/>
      <c r="IE1165" s="27"/>
      <c r="IF1165" s="27"/>
      <c r="IG1165" s="432"/>
      <c r="IH1165" s="432"/>
      <c r="II1165" s="432"/>
      <c r="IJ1165" s="432"/>
      <c r="IK1165" s="432"/>
      <c r="IL1165" s="432"/>
      <c r="IM1165" s="432"/>
      <c r="IN1165" s="432"/>
      <c r="IO1165" s="432"/>
      <c r="IP1165" s="432"/>
      <c r="IQ1165" s="432"/>
      <c r="IR1165" s="432"/>
      <c r="IS1165" s="432"/>
      <c r="IT1165" s="432"/>
      <c r="IU1165" s="432"/>
      <c r="IV1165" s="432"/>
      <c r="IW1165" s="432"/>
      <c r="IX1165" s="432"/>
      <c r="IY1165" s="432"/>
      <c r="IZ1165" s="432"/>
      <c r="JA1165" s="432"/>
      <c r="JB1165" s="432"/>
      <c r="JC1165" s="432"/>
      <c r="JD1165" s="432"/>
      <c r="JE1165" s="432"/>
      <c r="JF1165" s="432"/>
      <c r="JG1165" s="432"/>
      <c r="JH1165" s="432"/>
      <c r="JI1165" s="432"/>
      <c r="JJ1165" s="432"/>
      <c r="JK1165" s="432"/>
      <c r="JL1165" s="432"/>
      <c r="JM1165" s="432"/>
      <c r="JN1165" s="432"/>
      <c r="JO1165" s="432"/>
      <c r="JP1165" s="432"/>
      <c r="JQ1165" s="432"/>
      <c r="JR1165" s="432"/>
      <c r="JS1165" s="432"/>
      <c r="JT1165" s="432"/>
      <c r="JU1165" s="432"/>
    </row>
    <row r="1166" spans="1:281" s="40" customFormat="1" ht="15" hidden="1" customHeight="1" x14ac:dyDescent="0.25">
      <c r="A1166" s="432"/>
      <c r="B1166" s="31"/>
      <c r="C1166" s="31"/>
      <c r="D1166" s="3"/>
      <c r="E1166" s="31"/>
      <c r="F1166" s="3"/>
      <c r="G1166" s="122"/>
      <c r="I1166" s="31"/>
      <c r="K1166" s="9"/>
      <c r="M1166" s="3"/>
      <c r="N1166" s="41"/>
      <c r="P1166" s="31"/>
      <c r="Q1166" s="27"/>
      <c r="R1166" s="31"/>
      <c r="T1166" s="21"/>
      <c r="U1166" s="21"/>
      <c r="V1166" s="83"/>
      <c r="W1166" s="83"/>
      <c r="X1166" s="21"/>
      <c r="Y1166" s="83"/>
      <c r="Z1166" s="83"/>
      <c r="AA1166" s="21"/>
      <c r="AB1166" s="83"/>
      <c r="AC1166" s="83"/>
      <c r="AD1166" s="21"/>
      <c r="AE1166" s="83"/>
      <c r="AF1166" s="83"/>
      <c r="AG1166" s="21"/>
      <c r="AH1166" s="83"/>
      <c r="AI1166" s="83"/>
      <c r="AJ1166" s="21"/>
      <c r="AK1166" s="83"/>
      <c r="AL1166" s="83"/>
      <c r="AM1166" s="21"/>
      <c r="AN1166" s="83"/>
      <c r="AO1166" s="83"/>
      <c r="AP1166" s="21"/>
      <c r="AQ1166" s="83"/>
      <c r="AR1166" s="83"/>
      <c r="AS1166" s="21"/>
      <c r="AT1166" s="3"/>
      <c r="AU1166" s="3"/>
      <c r="AV1166" s="31"/>
      <c r="AW1166" s="3"/>
      <c r="AX1166" s="129"/>
      <c r="AY1166" s="90"/>
      <c r="AZ1166" s="6"/>
      <c r="BA1166" s="10"/>
      <c r="BB1166" s="10"/>
      <c r="BC1166" s="6"/>
      <c r="BD1166" s="10"/>
      <c r="BE1166" s="10"/>
      <c r="BF1166" s="122"/>
      <c r="BG1166" s="10"/>
      <c r="BH1166" s="32"/>
      <c r="BI1166" s="129"/>
      <c r="BJ1166" s="10"/>
      <c r="BK1166" s="32"/>
      <c r="BL1166" s="129"/>
      <c r="BM1166" s="10"/>
      <c r="BN1166" s="32"/>
      <c r="BO1166" s="122"/>
      <c r="BP1166" s="133"/>
      <c r="BQ1166" s="12"/>
      <c r="BR1166" s="3"/>
      <c r="BS1166" s="3"/>
      <c r="BU1166" s="122"/>
      <c r="BV1166" s="3"/>
      <c r="BW1166" s="31"/>
      <c r="BX1166" s="122"/>
      <c r="BY1166" s="3"/>
      <c r="CA1166" s="122"/>
      <c r="CB1166" s="3"/>
      <c r="CD1166" s="122"/>
      <c r="CF1166" s="32"/>
      <c r="CH1166" s="255"/>
      <c r="CI1166" s="32"/>
      <c r="CK1166" s="434"/>
      <c r="CM1166" s="122"/>
      <c r="CN1166" s="255"/>
      <c r="CO1166" s="255"/>
      <c r="CP1166" s="255"/>
      <c r="CQ1166" s="739"/>
      <c r="CR1166" s="255"/>
      <c r="CS1166" s="434"/>
      <c r="CT1166" s="255"/>
      <c r="CU1166" s="255"/>
      <c r="CV1166" s="255"/>
      <c r="CW1166" s="10"/>
      <c r="CX1166" s="255"/>
      <c r="CY1166" s="255"/>
      <c r="CZ1166" s="255"/>
      <c r="DA1166" s="255"/>
      <c r="DB1166" s="255"/>
      <c r="DC1166" s="255"/>
      <c r="DD1166" s="255"/>
      <c r="DE1166" s="255"/>
      <c r="DF1166" s="255"/>
      <c r="DG1166" s="255"/>
      <c r="DH1166" s="255"/>
      <c r="DI1166" s="255"/>
      <c r="DJ1166" s="255"/>
      <c r="DK1166" s="255"/>
      <c r="DL1166" s="255"/>
      <c r="DM1166" s="255"/>
      <c r="DN1166" s="255"/>
      <c r="DO1166" s="255"/>
      <c r="DP1166" s="255"/>
      <c r="DQ1166" s="255"/>
      <c r="DR1166" s="255"/>
      <c r="DS1166" s="255"/>
      <c r="DT1166" s="255"/>
      <c r="DU1166" s="255"/>
      <c r="DV1166" s="255"/>
      <c r="DW1166" s="255"/>
      <c r="DX1166" s="255"/>
      <c r="DY1166" s="255"/>
      <c r="DZ1166" s="255"/>
      <c r="EA1166" s="255"/>
      <c r="EB1166" s="255"/>
      <c r="EC1166" s="255"/>
      <c r="ED1166" s="255"/>
      <c r="EE1166" s="255"/>
      <c r="EF1166" s="255"/>
      <c r="EG1166" s="255"/>
      <c r="EH1166" s="255"/>
      <c r="EI1166" s="255"/>
      <c r="EJ1166" s="255"/>
      <c r="EK1166" s="255"/>
      <c r="EL1166" s="255"/>
      <c r="EM1166" s="255"/>
      <c r="EN1166" s="255"/>
      <c r="EO1166" s="255"/>
      <c r="EP1166" s="255"/>
      <c r="EQ1166" s="255"/>
      <c r="ER1166" s="255"/>
      <c r="ES1166" s="255"/>
      <c r="ET1166" s="255"/>
      <c r="EU1166" s="255"/>
      <c r="EV1166" s="255"/>
      <c r="EW1166" s="255"/>
      <c r="EX1166" s="255"/>
      <c r="EY1166" s="255"/>
      <c r="EZ1166" s="255"/>
      <c r="FA1166" s="255"/>
      <c r="FB1166" s="255"/>
      <c r="FC1166" s="255"/>
      <c r="FD1166" s="255"/>
      <c r="FE1166" s="255"/>
      <c r="FF1166" s="255"/>
      <c r="FG1166" s="255"/>
      <c r="FH1166" s="241"/>
      <c r="FI1166" s="436"/>
      <c r="FJ1166" s="668"/>
      <c r="FK1166" s="668"/>
      <c r="FL1166" s="668"/>
      <c r="FM1166" s="668"/>
      <c r="FN1166" s="668"/>
      <c r="FO1166" s="668"/>
      <c r="FP1166" s="668"/>
      <c r="FQ1166" s="668"/>
      <c r="FR1166" s="668"/>
      <c r="FS1166" s="433"/>
      <c r="FT1166" s="433"/>
      <c r="FU1166" s="433"/>
      <c r="FV1166" s="433"/>
      <c r="FW1166" s="433"/>
      <c r="FX1166" s="433"/>
      <c r="FY1166" s="433"/>
      <c r="FZ1166" s="433"/>
      <c r="GA1166" s="433"/>
      <c r="GB1166" s="433"/>
      <c r="GC1166" s="71"/>
      <c r="GD1166" s="71"/>
      <c r="GE1166" s="71"/>
      <c r="GF1166" s="71"/>
      <c r="GG1166" s="241"/>
      <c r="GH1166" s="65"/>
      <c r="GI1166" s="65"/>
      <c r="GJ1166" s="65"/>
      <c r="GK1166" s="65"/>
      <c r="GL1166" s="65"/>
      <c r="GM1166" s="65"/>
      <c r="GN1166" s="65"/>
      <c r="GO1166" s="65"/>
      <c r="GP1166" s="65"/>
      <c r="GQ1166" s="65"/>
      <c r="GR1166" s="65"/>
      <c r="GS1166" s="65"/>
      <c r="GT1166" s="65"/>
      <c r="GU1166" s="65"/>
      <c r="GV1166" s="65"/>
      <c r="GW1166" s="65"/>
      <c r="GX1166" s="65"/>
      <c r="GY1166" s="65"/>
      <c r="GZ1166" s="65"/>
      <c r="HA1166" s="65"/>
      <c r="HB1166" s="65"/>
      <c r="HC1166" s="65"/>
      <c r="HD1166" s="65"/>
      <c r="HE1166" s="65"/>
      <c r="HF1166" s="65"/>
      <c r="HG1166" s="65"/>
      <c r="HH1166" s="65"/>
      <c r="HI1166" s="436"/>
      <c r="HJ1166" s="65"/>
      <c r="HK1166" s="436"/>
      <c r="HL1166" s="37"/>
      <c r="HM1166" s="65"/>
      <c r="HN1166" s="436"/>
      <c r="HO1166" s="120"/>
      <c r="HP1166" s="3"/>
      <c r="HQ1166" s="436"/>
      <c r="HR1166" s="8"/>
      <c r="HS1166" s="31"/>
      <c r="HT1166" s="3"/>
      <c r="HU1166" s="3"/>
      <c r="HV1166" s="3"/>
      <c r="HX1166" s="432"/>
      <c r="HY1166" s="27"/>
      <c r="HZ1166" s="27"/>
      <c r="IA1166" s="27"/>
      <c r="IB1166" s="27"/>
      <c r="IC1166" s="27"/>
      <c r="ID1166" s="27"/>
      <c r="IE1166" s="27"/>
      <c r="IF1166" s="27"/>
      <c r="IG1166" s="432"/>
      <c r="IH1166" s="432"/>
      <c r="II1166" s="432"/>
      <c r="IJ1166" s="432"/>
      <c r="IK1166" s="432"/>
      <c r="IL1166" s="432"/>
      <c r="IM1166" s="432"/>
      <c r="IN1166" s="432"/>
      <c r="IO1166" s="432"/>
      <c r="IP1166" s="432"/>
      <c r="IQ1166" s="432"/>
      <c r="IR1166" s="432"/>
      <c r="IS1166" s="432"/>
      <c r="IT1166" s="432"/>
      <c r="IU1166" s="432"/>
      <c r="IV1166" s="432"/>
      <c r="IW1166" s="432"/>
      <c r="IX1166" s="432"/>
      <c r="IY1166" s="432"/>
      <c r="IZ1166" s="432"/>
      <c r="JA1166" s="432"/>
      <c r="JB1166" s="432"/>
      <c r="JC1166" s="432"/>
      <c r="JD1166" s="432"/>
      <c r="JE1166" s="432"/>
      <c r="JF1166" s="432"/>
      <c r="JG1166" s="432"/>
      <c r="JH1166" s="432"/>
      <c r="JI1166" s="432"/>
      <c r="JJ1166" s="432"/>
      <c r="JK1166" s="432"/>
      <c r="JL1166" s="432"/>
      <c r="JM1166" s="432"/>
      <c r="JN1166" s="432"/>
      <c r="JO1166" s="432"/>
      <c r="JP1166" s="432"/>
      <c r="JQ1166" s="432"/>
      <c r="JR1166" s="432"/>
      <c r="JS1166" s="432"/>
      <c r="JT1166" s="432"/>
      <c r="JU1166" s="432"/>
    </row>
    <row r="1167" spans="1:281" s="40" customFormat="1" ht="15" hidden="1" customHeight="1" x14ac:dyDescent="0.25">
      <c r="A1167" s="432"/>
      <c r="B1167" s="31"/>
      <c r="C1167" s="31"/>
      <c r="D1167" s="3"/>
      <c r="E1167" s="31"/>
      <c r="F1167" s="3"/>
      <c r="G1167" s="122"/>
      <c r="I1167" s="31"/>
      <c r="K1167" s="9"/>
      <c r="M1167" s="3"/>
      <c r="N1167" s="41"/>
      <c r="P1167" s="31"/>
      <c r="Q1167" s="27"/>
      <c r="R1167" s="31"/>
      <c r="T1167" s="21"/>
      <c r="U1167" s="21"/>
      <c r="V1167" s="83"/>
      <c r="W1167" s="83"/>
      <c r="X1167" s="21"/>
      <c r="Y1167" s="83"/>
      <c r="Z1167" s="83"/>
      <c r="AA1167" s="21"/>
      <c r="AB1167" s="83"/>
      <c r="AC1167" s="83"/>
      <c r="AD1167" s="21"/>
      <c r="AE1167" s="83"/>
      <c r="AF1167" s="83"/>
      <c r="AG1167" s="21"/>
      <c r="AH1167" s="83"/>
      <c r="AI1167" s="83"/>
      <c r="AJ1167" s="21"/>
      <c r="AK1167" s="83"/>
      <c r="AL1167" s="83"/>
      <c r="AM1167" s="21"/>
      <c r="AN1167" s="83"/>
      <c r="AO1167" s="83"/>
      <c r="AP1167" s="21"/>
      <c r="AQ1167" s="83"/>
      <c r="AR1167" s="83"/>
      <c r="AS1167" s="21"/>
      <c r="AT1167" s="3"/>
      <c r="AU1167" s="3"/>
      <c r="AV1167" s="31"/>
      <c r="AW1167" s="3"/>
      <c r="AX1167" s="129"/>
      <c r="AY1167" s="90"/>
      <c r="AZ1167" s="6"/>
      <c r="BA1167" s="10"/>
      <c r="BB1167" s="10"/>
      <c r="BC1167" s="6"/>
      <c r="BD1167" s="10"/>
      <c r="BE1167" s="10"/>
      <c r="BF1167" s="122"/>
      <c r="BG1167" s="10"/>
      <c r="BH1167" s="32"/>
      <c r="BI1167" s="129"/>
      <c r="BJ1167" s="10"/>
      <c r="BK1167" s="32"/>
      <c r="BL1167" s="129"/>
      <c r="BM1167" s="10"/>
      <c r="BN1167" s="32"/>
      <c r="BO1167" s="122"/>
      <c r="BP1167" s="133"/>
      <c r="BQ1167" s="12"/>
      <c r="BR1167" s="3"/>
      <c r="BS1167" s="3"/>
      <c r="BU1167" s="122"/>
      <c r="BV1167" s="3"/>
      <c r="BW1167" s="31"/>
      <c r="BX1167" s="122"/>
      <c r="BY1167" s="3"/>
      <c r="CA1167" s="122"/>
      <c r="CB1167" s="3"/>
      <c r="CD1167" s="122"/>
      <c r="CF1167" s="32"/>
      <c r="CH1167" s="255"/>
      <c r="CI1167" s="32"/>
      <c r="CK1167" s="434"/>
      <c r="CM1167" s="122"/>
      <c r="CN1167" s="255"/>
      <c r="CO1167" s="255"/>
      <c r="CP1167" s="255"/>
      <c r="CQ1167" s="739"/>
      <c r="CR1167" s="255"/>
      <c r="CS1167" s="434"/>
      <c r="CT1167" s="255"/>
      <c r="CU1167" s="255"/>
      <c r="CV1167" s="255"/>
      <c r="CW1167" s="10"/>
      <c r="CX1167" s="255"/>
      <c r="CY1167" s="255"/>
      <c r="CZ1167" s="255"/>
      <c r="DA1167" s="255"/>
      <c r="DB1167" s="255"/>
      <c r="DC1167" s="255"/>
      <c r="DD1167" s="255"/>
      <c r="DE1167" s="255"/>
      <c r="DF1167" s="255"/>
      <c r="DG1167" s="255"/>
      <c r="DH1167" s="255"/>
      <c r="DI1167" s="255"/>
      <c r="DJ1167" s="255"/>
      <c r="DK1167" s="255"/>
      <c r="DL1167" s="255"/>
      <c r="DM1167" s="255"/>
      <c r="DN1167" s="255"/>
      <c r="DO1167" s="255"/>
      <c r="DP1167" s="255"/>
      <c r="DQ1167" s="255"/>
      <c r="DR1167" s="255"/>
      <c r="DS1167" s="255"/>
      <c r="DT1167" s="255"/>
      <c r="DU1167" s="255"/>
      <c r="DV1167" s="255"/>
      <c r="DW1167" s="255"/>
      <c r="DX1167" s="255"/>
      <c r="DY1167" s="255"/>
      <c r="DZ1167" s="255"/>
      <c r="EA1167" s="255"/>
      <c r="EB1167" s="255"/>
      <c r="EC1167" s="255"/>
      <c r="ED1167" s="255"/>
      <c r="EE1167" s="255"/>
      <c r="EF1167" s="255"/>
      <c r="EG1167" s="255"/>
      <c r="EH1167" s="255"/>
      <c r="EI1167" s="255"/>
      <c r="EJ1167" s="255"/>
      <c r="EK1167" s="255"/>
      <c r="EL1167" s="255"/>
      <c r="EM1167" s="255"/>
      <c r="EN1167" s="255"/>
      <c r="EO1167" s="255"/>
      <c r="EP1167" s="255"/>
      <c r="EQ1167" s="255"/>
      <c r="ER1167" s="255"/>
      <c r="ES1167" s="255"/>
      <c r="ET1167" s="255"/>
      <c r="EU1167" s="255"/>
      <c r="EV1167" s="255"/>
      <c r="EW1167" s="255"/>
      <c r="EX1167" s="255"/>
      <c r="EY1167" s="255"/>
      <c r="EZ1167" s="255"/>
      <c r="FA1167" s="255"/>
      <c r="FB1167" s="255"/>
      <c r="FC1167" s="255"/>
      <c r="FD1167" s="255"/>
      <c r="FE1167" s="255"/>
      <c r="FF1167" s="255"/>
      <c r="FG1167" s="255"/>
      <c r="FH1167" s="241"/>
      <c r="FI1167" s="436"/>
      <c r="FJ1167" s="668"/>
      <c r="FK1167" s="668"/>
      <c r="FL1167" s="668"/>
      <c r="FM1167" s="668"/>
      <c r="FN1167" s="668"/>
      <c r="FO1167" s="668"/>
      <c r="FP1167" s="668"/>
      <c r="FQ1167" s="668"/>
      <c r="FR1167" s="668"/>
      <c r="FS1167" s="433"/>
      <c r="FT1167" s="433"/>
      <c r="FU1167" s="433"/>
      <c r="FV1167" s="433"/>
      <c r="FW1167" s="433"/>
      <c r="FX1167" s="433"/>
      <c r="FY1167" s="433"/>
      <c r="FZ1167" s="433"/>
      <c r="GA1167" s="433"/>
      <c r="GB1167" s="433"/>
      <c r="GC1167" s="71"/>
      <c r="GD1167" s="71"/>
      <c r="GE1167" s="71"/>
      <c r="GF1167" s="71"/>
      <c r="GG1167" s="241"/>
      <c r="GH1167" s="65"/>
      <c r="GI1167" s="65"/>
      <c r="GJ1167" s="65"/>
      <c r="GK1167" s="65"/>
      <c r="GL1167" s="65"/>
      <c r="GM1167" s="65"/>
      <c r="GN1167" s="65"/>
      <c r="GO1167" s="65"/>
      <c r="GP1167" s="65"/>
      <c r="GQ1167" s="65"/>
      <c r="GR1167" s="65"/>
      <c r="GS1167" s="65"/>
      <c r="GT1167" s="65"/>
      <c r="GU1167" s="65"/>
      <c r="GV1167" s="65"/>
      <c r="GW1167" s="65"/>
      <c r="GX1167" s="65"/>
      <c r="GY1167" s="65"/>
      <c r="GZ1167" s="65"/>
      <c r="HA1167" s="65"/>
      <c r="HB1167" s="65"/>
      <c r="HC1167" s="65"/>
      <c r="HD1167" s="65"/>
      <c r="HE1167" s="65"/>
      <c r="HF1167" s="65"/>
      <c r="HG1167" s="65"/>
      <c r="HH1167" s="65"/>
      <c r="HI1167" s="436"/>
      <c r="HJ1167" s="65"/>
      <c r="HK1167" s="436"/>
      <c r="HL1167" s="37"/>
      <c r="HM1167" s="65"/>
      <c r="HN1167" s="436"/>
      <c r="HO1167" s="120"/>
      <c r="HP1167" s="3"/>
      <c r="HQ1167" s="436"/>
      <c r="HR1167" s="8"/>
      <c r="HS1167" s="31"/>
      <c r="HT1167" s="3"/>
      <c r="HU1167" s="3"/>
      <c r="HV1167" s="3"/>
      <c r="HX1167" s="432"/>
      <c r="HY1167" s="27"/>
      <c r="HZ1167" s="27"/>
      <c r="IA1167" s="27"/>
      <c r="IB1167" s="27"/>
      <c r="IC1167" s="27"/>
      <c r="ID1167" s="27"/>
      <c r="IE1167" s="27"/>
      <c r="IF1167" s="27"/>
      <c r="IG1167" s="432"/>
      <c r="IH1167" s="432"/>
      <c r="II1167" s="432"/>
      <c r="IJ1167" s="432"/>
      <c r="IK1167" s="432"/>
      <c r="IL1167" s="432"/>
      <c r="IM1167" s="432"/>
      <c r="IN1167" s="432"/>
      <c r="IO1167" s="432"/>
      <c r="IP1167" s="432"/>
      <c r="IQ1167" s="432"/>
      <c r="IR1167" s="432"/>
      <c r="IS1167" s="432"/>
      <c r="IT1167" s="432"/>
      <c r="IU1167" s="432"/>
      <c r="IV1167" s="432"/>
      <c r="IW1167" s="432"/>
      <c r="IX1167" s="432"/>
      <c r="IY1167" s="432"/>
      <c r="IZ1167" s="432"/>
      <c r="JA1167" s="432"/>
      <c r="JB1167" s="432"/>
      <c r="JC1167" s="432"/>
      <c r="JD1167" s="432"/>
      <c r="JE1167" s="432"/>
      <c r="JF1167" s="432"/>
      <c r="JG1167" s="432"/>
      <c r="JH1167" s="432"/>
      <c r="JI1167" s="432"/>
      <c r="JJ1167" s="432"/>
      <c r="JK1167" s="432"/>
      <c r="JL1167" s="432"/>
      <c r="JM1167" s="432"/>
      <c r="JN1167" s="432"/>
      <c r="JO1167" s="432"/>
      <c r="JP1167" s="432"/>
      <c r="JQ1167" s="432"/>
      <c r="JR1167" s="432"/>
      <c r="JS1167" s="432"/>
      <c r="JT1167" s="432"/>
      <c r="JU1167" s="432"/>
    </row>
    <row r="1168" spans="1:281" s="40" customFormat="1" ht="15" hidden="1" customHeight="1" x14ac:dyDescent="0.25">
      <c r="A1168" s="432"/>
      <c r="B1168" s="31"/>
      <c r="C1168" s="31"/>
      <c r="D1168" s="3"/>
      <c r="E1168" s="31"/>
      <c r="F1168" s="3"/>
      <c r="G1168" s="122"/>
      <c r="I1168" s="31"/>
      <c r="K1168" s="9"/>
      <c r="M1168" s="3"/>
      <c r="N1168" s="41"/>
      <c r="P1168" s="31"/>
      <c r="Q1168" s="27"/>
      <c r="R1168" s="31"/>
      <c r="T1168" s="21"/>
      <c r="U1168" s="21"/>
      <c r="V1168" s="83"/>
      <c r="W1168" s="83"/>
      <c r="X1168" s="21"/>
      <c r="Y1168" s="83"/>
      <c r="Z1168" s="83"/>
      <c r="AA1168" s="21"/>
      <c r="AB1168" s="83"/>
      <c r="AC1168" s="83"/>
      <c r="AD1168" s="21"/>
      <c r="AE1168" s="83"/>
      <c r="AF1168" s="83"/>
      <c r="AG1168" s="21"/>
      <c r="AH1168" s="83"/>
      <c r="AI1168" s="83"/>
      <c r="AJ1168" s="21"/>
      <c r="AK1168" s="83"/>
      <c r="AL1168" s="83"/>
      <c r="AM1168" s="21"/>
      <c r="AN1168" s="83"/>
      <c r="AO1168" s="83"/>
      <c r="AP1168" s="21"/>
      <c r="AQ1168" s="83"/>
      <c r="AR1168" s="83"/>
      <c r="AS1168" s="21"/>
      <c r="AT1168" s="3"/>
      <c r="AU1168" s="3"/>
      <c r="AV1168" s="31"/>
      <c r="AW1168" s="3"/>
      <c r="AX1168" s="129"/>
      <c r="AY1168" s="90"/>
      <c r="AZ1168" s="6"/>
      <c r="BA1168" s="10"/>
      <c r="BB1168" s="10"/>
      <c r="BC1168" s="6"/>
      <c r="BD1168" s="10"/>
      <c r="BE1168" s="10"/>
      <c r="BF1168" s="122"/>
      <c r="BG1168" s="10"/>
      <c r="BH1168" s="32"/>
      <c r="BI1168" s="129"/>
      <c r="BJ1168" s="10"/>
      <c r="BK1168" s="32"/>
      <c r="BL1168" s="129"/>
      <c r="BM1168" s="10"/>
      <c r="BN1168" s="32"/>
      <c r="BO1168" s="122"/>
      <c r="BP1168" s="133"/>
      <c r="BQ1168" s="12"/>
      <c r="BR1168" s="3"/>
      <c r="BS1168" s="3"/>
      <c r="BU1168" s="122"/>
      <c r="BV1168" s="3"/>
      <c r="BW1168" s="31"/>
      <c r="BX1168" s="122"/>
      <c r="BY1168" s="3"/>
      <c r="CA1168" s="122"/>
      <c r="CB1168" s="3"/>
      <c r="CD1168" s="122"/>
      <c r="CF1168" s="32"/>
      <c r="CH1168" s="255"/>
      <c r="CI1168" s="32"/>
      <c r="CK1168" s="434"/>
      <c r="CM1168" s="122"/>
      <c r="CN1168" s="255"/>
      <c r="CO1168" s="255"/>
      <c r="CP1168" s="255"/>
      <c r="CQ1168" s="739"/>
      <c r="CR1168" s="255"/>
      <c r="CS1168" s="434"/>
      <c r="CT1168" s="255"/>
      <c r="CU1168" s="255"/>
      <c r="CV1168" s="255"/>
      <c r="CW1168" s="10"/>
      <c r="CX1168" s="255"/>
      <c r="CY1168" s="255"/>
      <c r="CZ1168" s="255"/>
      <c r="DA1168" s="255"/>
      <c r="DB1168" s="255"/>
      <c r="DC1168" s="255"/>
      <c r="DD1168" s="255"/>
      <c r="DE1168" s="255"/>
      <c r="DF1168" s="255"/>
      <c r="DG1168" s="255"/>
      <c r="DH1168" s="255"/>
      <c r="DI1168" s="255"/>
      <c r="DJ1168" s="255"/>
      <c r="DK1168" s="255"/>
      <c r="DL1168" s="255"/>
      <c r="DM1168" s="255"/>
      <c r="DN1168" s="255"/>
      <c r="DO1168" s="255"/>
      <c r="DP1168" s="255"/>
      <c r="DQ1168" s="255"/>
      <c r="DR1168" s="255"/>
      <c r="DS1168" s="255"/>
      <c r="DT1168" s="255"/>
      <c r="DU1168" s="255"/>
      <c r="DV1168" s="255"/>
      <c r="DW1168" s="255"/>
      <c r="DX1168" s="255"/>
      <c r="DY1168" s="255"/>
      <c r="DZ1168" s="255"/>
      <c r="EA1168" s="255"/>
      <c r="EB1168" s="255"/>
      <c r="EC1168" s="255"/>
      <c r="ED1168" s="255"/>
      <c r="EE1168" s="255"/>
      <c r="EF1168" s="255"/>
      <c r="EG1168" s="255"/>
      <c r="EH1168" s="255"/>
      <c r="EI1168" s="255"/>
      <c r="EJ1168" s="255"/>
      <c r="EK1168" s="255"/>
      <c r="EL1168" s="255"/>
      <c r="EM1168" s="255"/>
      <c r="EN1168" s="255"/>
      <c r="EO1168" s="255"/>
      <c r="EP1168" s="255"/>
      <c r="EQ1168" s="255"/>
      <c r="ER1168" s="255"/>
      <c r="ES1168" s="255"/>
      <c r="ET1168" s="255"/>
      <c r="EU1168" s="255"/>
      <c r="EV1168" s="255"/>
      <c r="EW1168" s="255"/>
      <c r="EX1168" s="255"/>
      <c r="EY1168" s="255"/>
      <c r="EZ1168" s="255"/>
      <c r="FA1168" s="255"/>
      <c r="FB1168" s="255"/>
      <c r="FC1168" s="255"/>
      <c r="FD1168" s="255"/>
      <c r="FE1168" s="255"/>
      <c r="FF1168" s="255"/>
      <c r="FG1168" s="255"/>
      <c r="FH1168" s="241"/>
      <c r="FI1168" s="436"/>
      <c r="FJ1168" s="668"/>
      <c r="FK1168" s="668"/>
      <c r="FL1168" s="668"/>
      <c r="FM1168" s="668"/>
      <c r="FN1168" s="668"/>
      <c r="FO1168" s="668"/>
      <c r="FP1168" s="668"/>
      <c r="FQ1168" s="668"/>
      <c r="FR1168" s="668"/>
      <c r="FS1168" s="433"/>
      <c r="FT1168" s="433"/>
      <c r="FU1168" s="433"/>
      <c r="FV1168" s="433"/>
      <c r="FW1168" s="433"/>
      <c r="FX1168" s="433"/>
      <c r="FY1168" s="433"/>
      <c r="FZ1168" s="433"/>
      <c r="GA1168" s="433"/>
      <c r="GB1168" s="433"/>
      <c r="GC1168" s="71"/>
      <c r="GD1168" s="71"/>
      <c r="GE1168" s="71"/>
      <c r="GF1168" s="71"/>
      <c r="GG1168" s="241"/>
      <c r="GH1168" s="65"/>
      <c r="GI1168" s="65"/>
      <c r="GJ1168" s="65"/>
      <c r="GK1168" s="65"/>
      <c r="GL1168" s="65"/>
      <c r="GM1168" s="65"/>
      <c r="GN1168" s="65"/>
      <c r="GO1168" s="65"/>
      <c r="GP1168" s="65"/>
      <c r="GQ1168" s="65"/>
      <c r="GR1168" s="65"/>
      <c r="GS1168" s="65"/>
      <c r="GT1168" s="65"/>
      <c r="GU1168" s="65"/>
      <c r="GV1168" s="65"/>
      <c r="GW1168" s="65"/>
      <c r="GX1168" s="65"/>
      <c r="GY1168" s="65"/>
      <c r="GZ1168" s="65"/>
      <c r="HA1168" s="65"/>
      <c r="HB1168" s="65"/>
      <c r="HC1168" s="65"/>
      <c r="HD1168" s="65"/>
      <c r="HE1168" s="65"/>
      <c r="HF1168" s="65"/>
      <c r="HG1168" s="65"/>
      <c r="HH1168" s="65"/>
      <c r="HI1168" s="436"/>
      <c r="HJ1168" s="65"/>
      <c r="HK1168" s="436"/>
      <c r="HL1168" s="37"/>
      <c r="HM1168" s="65"/>
      <c r="HN1168" s="436"/>
      <c r="HO1168" s="120"/>
      <c r="HP1168" s="3"/>
      <c r="HQ1168" s="436"/>
      <c r="HR1168" s="8"/>
      <c r="HS1168" s="31"/>
      <c r="HT1168" s="3"/>
      <c r="HU1168" s="3"/>
      <c r="HV1168" s="3"/>
      <c r="HX1168" s="432"/>
      <c r="HY1168" s="27"/>
      <c r="HZ1168" s="27"/>
      <c r="IA1168" s="27"/>
      <c r="IB1168" s="27"/>
      <c r="IC1168" s="27"/>
      <c r="ID1168" s="27"/>
      <c r="IE1168" s="27"/>
      <c r="IF1168" s="27"/>
      <c r="IG1168" s="432"/>
      <c r="IH1168" s="432"/>
      <c r="II1168" s="432"/>
      <c r="IJ1168" s="432"/>
      <c r="IK1168" s="432"/>
      <c r="IL1168" s="432"/>
      <c r="IM1168" s="432"/>
      <c r="IN1168" s="432"/>
      <c r="IO1168" s="432"/>
      <c r="IP1168" s="432"/>
      <c r="IQ1168" s="432"/>
      <c r="IR1168" s="432"/>
      <c r="IS1168" s="432"/>
      <c r="IT1168" s="432"/>
      <c r="IU1168" s="432"/>
      <c r="IV1168" s="432"/>
      <c r="IW1168" s="432"/>
      <c r="IX1168" s="432"/>
      <c r="IY1168" s="432"/>
      <c r="IZ1168" s="432"/>
      <c r="JA1168" s="432"/>
      <c r="JB1168" s="432"/>
      <c r="JC1168" s="432"/>
      <c r="JD1168" s="432"/>
      <c r="JE1168" s="432"/>
      <c r="JF1168" s="432"/>
      <c r="JG1168" s="432"/>
      <c r="JH1168" s="432"/>
      <c r="JI1168" s="432"/>
      <c r="JJ1168" s="432"/>
      <c r="JK1168" s="432"/>
      <c r="JL1168" s="432"/>
      <c r="JM1168" s="432"/>
      <c r="JN1168" s="432"/>
      <c r="JO1168" s="432"/>
      <c r="JP1168" s="432"/>
      <c r="JQ1168" s="432"/>
      <c r="JR1168" s="432"/>
      <c r="JS1168" s="432"/>
      <c r="JT1168" s="432"/>
      <c r="JU1168" s="432"/>
    </row>
    <row r="1169" spans="1:281" s="40" customFormat="1" ht="15" hidden="1" customHeight="1" x14ac:dyDescent="0.25">
      <c r="A1169" s="432"/>
      <c r="B1169" s="31"/>
      <c r="C1169" s="31"/>
      <c r="D1169" s="3"/>
      <c r="E1169" s="31"/>
      <c r="F1169" s="3"/>
      <c r="G1169" s="122"/>
      <c r="I1169" s="31"/>
      <c r="K1169" s="9"/>
      <c r="M1169" s="3"/>
      <c r="N1169" s="41"/>
      <c r="P1169" s="31"/>
      <c r="Q1169" s="27"/>
      <c r="R1169" s="31"/>
      <c r="T1169" s="21"/>
      <c r="U1169" s="21"/>
      <c r="V1169" s="83"/>
      <c r="W1169" s="83"/>
      <c r="X1169" s="21"/>
      <c r="Y1169" s="83"/>
      <c r="Z1169" s="83"/>
      <c r="AA1169" s="21"/>
      <c r="AB1169" s="83"/>
      <c r="AC1169" s="83"/>
      <c r="AD1169" s="21"/>
      <c r="AE1169" s="83"/>
      <c r="AF1169" s="83"/>
      <c r="AG1169" s="21"/>
      <c r="AH1169" s="83"/>
      <c r="AI1169" s="83"/>
      <c r="AJ1169" s="21"/>
      <c r="AK1169" s="83"/>
      <c r="AL1169" s="83"/>
      <c r="AM1169" s="21"/>
      <c r="AN1169" s="83"/>
      <c r="AO1169" s="83"/>
      <c r="AP1169" s="21"/>
      <c r="AQ1169" s="83"/>
      <c r="AR1169" s="83"/>
      <c r="AS1169" s="21"/>
      <c r="AT1169" s="3"/>
      <c r="AU1169" s="3"/>
      <c r="AV1169" s="31"/>
      <c r="AW1169" s="3"/>
      <c r="AX1169" s="129"/>
      <c r="AY1169" s="90"/>
      <c r="AZ1169" s="6"/>
      <c r="BA1169" s="10"/>
      <c r="BB1169" s="10"/>
      <c r="BC1169" s="6"/>
      <c r="BD1169" s="10"/>
      <c r="BE1169" s="10"/>
      <c r="BF1169" s="122"/>
      <c r="BG1169" s="10"/>
      <c r="BH1169" s="32"/>
      <c r="BI1169" s="129"/>
      <c r="BJ1169" s="10"/>
      <c r="BK1169" s="32"/>
      <c r="BL1169" s="129"/>
      <c r="BM1169" s="10"/>
      <c r="BN1169" s="32"/>
      <c r="BO1169" s="122"/>
      <c r="BP1169" s="133"/>
      <c r="BQ1169" s="12"/>
      <c r="BR1169" s="3"/>
      <c r="BS1169" s="3"/>
      <c r="BU1169" s="122"/>
      <c r="BV1169" s="3"/>
      <c r="BW1169" s="31"/>
      <c r="BX1169" s="122"/>
      <c r="BY1169" s="3"/>
      <c r="CA1169" s="122"/>
      <c r="CB1169" s="3"/>
      <c r="CD1169" s="122"/>
      <c r="CF1169" s="32"/>
      <c r="CH1169" s="255"/>
      <c r="CI1169" s="32"/>
      <c r="CK1169" s="434"/>
      <c r="CM1169" s="122"/>
      <c r="CN1169" s="255"/>
      <c r="CO1169" s="255"/>
      <c r="CP1169" s="255"/>
      <c r="CQ1169" s="739"/>
      <c r="CR1169" s="255"/>
      <c r="CS1169" s="434"/>
      <c r="CT1169" s="255"/>
      <c r="CU1169" s="255"/>
      <c r="CV1169" s="255"/>
      <c r="CW1169" s="10"/>
      <c r="CX1169" s="255"/>
      <c r="CY1169" s="255"/>
      <c r="CZ1169" s="255"/>
      <c r="DA1169" s="255"/>
      <c r="DB1169" s="255"/>
      <c r="DC1169" s="255"/>
      <c r="DD1169" s="255"/>
      <c r="DE1169" s="255"/>
      <c r="DF1169" s="255"/>
      <c r="DG1169" s="255"/>
      <c r="DH1169" s="255"/>
      <c r="DI1169" s="255"/>
      <c r="DJ1169" s="255"/>
      <c r="DK1169" s="255"/>
      <c r="DL1169" s="255"/>
      <c r="DM1169" s="255"/>
      <c r="DN1169" s="255"/>
      <c r="DO1169" s="255"/>
      <c r="DP1169" s="255"/>
      <c r="DQ1169" s="255"/>
      <c r="DR1169" s="255"/>
      <c r="DS1169" s="255"/>
      <c r="DT1169" s="255"/>
      <c r="DU1169" s="255"/>
      <c r="DV1169" s="255"/>
      <c r="DW1169" s="255"/>
      <c r="DX1169" s="255"/>
      <c r="DY1169" s="255"/>
      <c r="DZ1169" s="255"/>
      <c r="EA1169" s="255"/>
      <c r="EB1169" s="255"/>
      <c r="EC1169" s="255"/>
      <c r="ED1169" s="255"/>
      <c r="EE1169" s="255"/>
      <c r="EF1169" s="255"/>
      <c r="EG1169" s="255"/>
      <c r="EH1169" s="255"/>
      <c r="EI1169" s="255"/>
      <c r="EJ1169" s="255"/>
      <c r="EK1169" s="255"/>
      <c r="EL1169" s="255"/>
      <c r="EM1169" s="255"/>
      <c r="EN1169" s="255"/>
      <c r="EO1169" s="255"/>
      <c r="EP1169" s="255"/>
      <c r="EQ1169" s="255"/>
      <c r="ER1169" s="255"/>
      <c r="ES1169" s="255"/>
      <c r="ET1169" s="255"/>
      <c r="EU1169" s="255"/>
      <c r="EV1169" s="255"/>
      <c r="EW1169" s="255"/>
      <c r="EX1169" s="255"/>
      <c r="EY1169" s="255"/>
      <c r="EZ1169" s="255"/>
      <c r="FA1169" s="255"/>
      <c r="FB1169" s="255"/>
      <c r="FC1169" s="255"/>
      <c r="FD1169" s="255"/>
      <c r="FE1169" s="255"/>
      <c r="FF1169" s="255"/>
      <c r="FG1169" s="255"/>
      <c r="FH1169" s="241"/>
      <c r="FI1169" s="436"/>
      <c r="FJ1169" s="668"/>
      <c r="FK1169" s="668"/>
      <c r="FL1169" s="668"/>
      <c r="FM1169" s="668"/>
      <c r="FN1169" s="668"/>
      <c r="FO1169" s="668"/>
      <c r="FP1169" s="668"/>
      <c r="FQ1169" s="668"/>
      <c r="FR1169" s="668"/>
      <c r="FS1169" s="433"/>
      <c r="FT1169" s="433"/>
      <c r="FU1169" s="433"/>
      <c r="FV1169" s="433"/>
      <c r="FW1169" s="433"/>
      <c r="FX1169" s="433"/>
      <c r="FY1169" s="433"/>
      <c r="FZ1169" s="433"/>
      <c r="GA1169" s="433"/>
      <c r="GB1169" s="433"/>
      <c r="GC1169" s="71"/>
      <c r="GD1169" s="71"/>
      <c r="GE1169" s="71"/>
      <c r="GF1169" s="71"/>
      <c r="GG1169" s="241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436"/>
      <c r="HJ1169" s="65"/>
      <c r="HK1169" s="436"/>
      <c r="HL1169" s="37"/>
      <c r="HM1169" s="65"/>
      <c r="HN1169" s="436"/>
      <c r="HO1169" s="120"/>
      <c r="HP1169" s="3"/>
      <c r="HQ1169" s="436"/>
      <c r="HR1169" s="8"/>
      <c r="HS1169" s="31"/>
      <c r="HT1169" s="3"/>
      <c r="HU1169" s="3"/>
      <c r="HV1169" s="3"/>
      <c r="HX1169" s="432"/>
      <c r="HY1169" s="27"/>
      <c r="HZ1169" s="27"/>
      <c r="IA1169" s="27"/>
      <c r="IB1169" s="27"/>
      <c r="IC1169" s="27"/>
      <c r="ID1169" s="27"/>
      <c r="IE1169" s="27"/>
      <c r="IF1169" s="27"/>
      <c r="IG1169" s="432"/>
      <c r="IH1169" s="432"/>
      <c r="II1169" s="432"/>
      <c r="IJ1169" s="432"/>
      <c r="IK1169" s="432"/>
      <c r="IL1169" s="432"/>
      <c r="IM1169" s="432"/>
      <c r="IN1169" s="432"/>
      <c r="IO1169" s="432"/>
      <c r="IP1169" s="432"/>
      <c r="IQ1169" s="432"/>
      <c r="IR1169" s="432"/>
      <c r="IS1169" s="432"/>
      <c r="IT1169" s="432"/>
      <c r="IU1169" s="432"/>
      <c r="IV1169" s="432"/>
      <c r="IW1169" s="432"/>
      <c r="IX1169" s="432"/>
      <c r="IY1169" s="432"/>
      <c r="IZ1169" s="432"/>
      <c r="JA1169" s="432"/>
      <c r="JB1169" s="432"/>
      <c r="JC1169" s="432"/>
      <c r="JD1169" s="432"/>
      <c r="JE1169" s="432"/>
      <c r="JF1169" s="432"/>
      <c r="JG1169" s="432"/>
      <c r="JH1169" s="432"/>
      <c r="JI1169" s="432"/>
      <c r="JJ1169" s="432"/>
      <c r="JK1169" s="432"/>
      <c r="JL1169" s="432"/>
      <c r="JM1169" s="432"/>
      <c r="JN1169" s="432"/>
      <c r="JO1169" s="432"/>
      <c r="JP1169" s="432"/>
      <c r="JQ1169" s="432"/>
      <c r="JR1169" s="432"/>
      <c r="JS1169" s="432"/>
      <c r="JT1169" s="432"/>
      <c r="JU1169" s="432"/>
    </row>
    <row r="1170" spans="1:281" s="40" customFormat="1" ht="15" hidden="1" customHeight="1" x14ac:dyDescent="0.25">
      <c r="A1170" s="432"/>
      <c r="B1170" s="31"/>
      <c r="C1170" s="31"/>
      <c r="D1170" s="3"/>
      <c r="E1170" s="31"/>
      <c r="F1170" s="3"/>
      <c r="G1170" s="122"/>
      <c r="I1170" s="31"/>
      <c r="K1170" s="9"/>
      <c r="M1170" s="3"/>
      <c r="N1170" s="41"/>
      <c r="P1170" s="31"/>
      <c r="Q1170" s="27"/>
      <c r="R1170" s="31"/>
      <c r="T1170" s="21"/>
      <c r="U1170" s="21"/>
      <c r="V1170" s="83"/>
      <c r="W1170" s="83"/>
      <c r="X1170" s="21"/>
      <c r="Y1170" s="83"/>
      <c r="Z1170" s="83"/>
      <c r="AA1170" s="21"/>
      <c r="AB1170" s="83"/>
      <c r="AC1170" s="83"/>
      <c r="AD1170" s="21"/>
      <c r="AE1170" s="83"/>
      <c r="AF1170" s="83"/>
      <c r="AG1170" s="21"/>
      <c r="AH1170" s="83"/>
      <c r="AI1170" s="83"/>
      <c r="AJ1170" s="21"/>
      <c r="AK1170" s="83"/>
      <c r="AL1170" s="83"/>
      <c r="AM1170" s="21"/>
      <c r="AN1170" s="83"/>
      <c r="AO1170" s="83"/>
      <c r="AP1170" s="21"/>
      <c r="AQ1170" s="83"/>
      <c r="AR1170" s="83"/>
      <c r="AS1170" s="21"/>
      <c r="AT1170" s="3"/>
      <c r="AU1170" s="3"/>
      <c r="AV1170" s="31"/>
      <c r="AW1170" s="3"/>
      <c r="AX1170" s="129"/>
      <c r="AY1170" s="90"/>
      <c r="AZ1170" s="6"/>
      <c r="BA1170" s="10"/>
      <c r="BB1170" s="10"/>
      <c r="BC1170" s="6"/>
      <c r="BD1170" s="10"/>
      <c r="BE1170" s="10"/>
      <c r="BF1170" s="122"/>
      <c r="BG1170" s="10"/>
      <c r="BH1170" s="32"/>
      <c r="BI1170" s="129"/>
      <c r="BJ1170" s="10"/>
      <c r="BK1170" s="32"/>
      <c r="BL1170" s="129"/>
      <c r="BM1170" s="10"/>
      <c r="BN1170" s="32"/>
      <c r="BO1170" s="122"/>
      <c r="BP1170" s="133"/>
      <c r="BQ1170" s="12"/>
      <c r="BR1170" s="3"/>
      <c r="BS1170" s="3"/>
      <c r="BU1170" s="122"/>
      <c r="BV1170" s="3"/>
      <c r="BW1170" s="31"/>
      <c r="BX1170" s="122"/>
      <c r="BY1170" s="3"/>
      <c r="CA1170" s="122"/>
      <c r="CB1170" s="3"/>
      <c r="CD1170" s="122"/>
      <c r="CF1170" s="32"/>
      <c r="CH1170" s="255"/>
      <c r="CI1170" s="32"/>
      <c r="CK1170" s="434"/>
      <c r="CM1170" s="122"/>
      <c r="CN1170" s="255"/>
      <c r="CO1170" s="255"/>
      <c r="CP1170" s="255"/>
      <c r="CQ1170" s="739"/>
      <c r="CR1170" s="255"/>
      <c r="CS1170" s="434"/>
      <c r="CT1170" s="255"/>
      <c r="CU1170" s="255"/>
      <c r="CV1170" s="255"/>
      <c r="CW1170" s="10"/>
      <c r="CX1170" s="255"/>
      <c r="CY1170" s="255"/>
      <c r="CZ1170" s="255"/>
      <c r="DA1170" s="255"/>
      <c r="DB1170" s="255"/>
      <c r="DC1170" s="255"/>
      <c r="DD1170" s="255"/>
      <c r="DE1170" s="255"/>
      <c r="DF1170" s="255"/>
      <c r="DG1170" s="255"/>
      <c r="DH1170" s="255"/>
      <c r="DI1170" s="255"/>
      <c r="DJ1170" s="255"/>
      <c r="DK1170" s="255"/>
      <c r="DL1170" s="255"/>
      <c r="DM1170" s="255"/>
      <c r="DN1170" s="255"/>
      <c r="DO1170" s="255"/>
      <c r="DP1170" s="255"/>
      <c r="DQ1170" s="255"/>
      <c r="DR1170" s="255"/>
      <c r="DS1170" s="255"/>
      <c r="DT1170" s="255"/>
      <c r="DU1170" s="255"/>
      <c r="DV1170" s="255"/>
      <c r="DW1170" s="255"/>
      <c r="DX1170" s="255"/>
      <c r="DY1170" s="255"/>
      <c r="DZ1170" s="255"/>
      <c r="EA1170" s="255"/>
      <c r="EB1170" s="255"/>
      <c r="EC1170" s="255"/>
      <c r="ED1170" s="255"/>
      <c r="EE1170" s="255"/>
      <c r="EF1170" s="255"/>
      <c r="EG1170" s="255"/>
      <c r="EH1170" s="255"/>
      <c r="EI1170" s="255"/>
      <c r="EJ1170" s="255"/>
      <c r="EK1170" s="255"/>
      <c r="EL1170" s="255"/>
      <c r="EM1170" s="255"/>
      <c r="EN1170" s="255"/>
      <c r="EO1170" s="255"/>
      <c r="EP1170" s="255"/>
      <c r="EQ1170" s="255"/>
      <c r="ER1170" s="255"/>
      <c r="ES1170" s="255"/>
      <c r="ET1170" s="255"/>
      <c r="EU1170" s="255"/>
      <c r="EV1170" s="255"/>
      <c r="EW1170" s="255"/>
      <c r="EX1170" s="255"/>
      <c r="EY1170" s="255"/>
      <c r="EZ1170" s="255"/>
      <c r="FA1170" s="255"/>
      <c r="FB1170" s="255"/>
      <c r="FC1170" s="255"/>
      <c r="FD1170" s="255"/>
      <c r="FE1170" s="255"/>
      <c r="FF1170" s="255"/>
      <c r="FG1170" s="255"/>
      <c r="FH1170" s="241"/>
      <c r="FI1170" s="436"/>
      <c r="FJ1170" s="668"/>
      <c r="FK1170" s="668"/>
      <c r="FL1170" s="668"/>
      <c r="FM1170" s="668"/>
      <c r="FN1170" s="668"/>
      <c r="FO1170" s="668"/>
      <c r="FP1170" s="668"/>
      <c r="FQ1170" s="668"/>
      <c r="FR1170" s="668"/>
      <c r="FS1170" s="433"/>
      <c r="FT1170" s="433"/>
      <c r="FU1170" s="433"/>
      <c r="FV1170" s="433"/>
      <c r="FW1170" s="433"/>
      <c r="FX1170" s="433"/>
      <c r="FY1170" s="433"/>
      <c r="FZ1170" s="433"/>
      <c r="GA1170" s="433"/>
      <c r="GB1170" s="433"/>
      <c r="GC1170" s="71"/>
      <c r="GD1170" s="71"/>
      <c r="GE1170" s="71"/>
      <c r="GF1170" s="71"/>
      <c r="GG1170" s="241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436"/>
      <c r="HJ1170" s="65"/>
      <c r="HK1170" s="436"/>
      <c r="HL1170" s="37"/>
      <c r="HM1170" s="65"/>
      <c r="HN1170" s="436"/>
      <c r="HO1170" s="120"/>
      <c r="HP1170" s="3"/>
      <c r="HQ1170" s="436"/>
      <c r="HR1170" s="8"/>
      <c r="HS1170" s="31"/>
      <c r="HT1170" s="3"/>
      <c r="HU1170" s="3"/>
      <c r="HV1170" s="3"/>
      <c r="HX1170" s="432"/>
      <c r="HY1170" s="27"/>
      <c r="HZ1170" s="27"/>
      <c r="IA1170" s="27"/>
      <c r="IB1170" s="27"/>
      <c r="IC1170" s="27"/>
      <c r="ID1170" s="27"/>
      <c r="IE1170" s="27"/>
      <c r="IF1170" s="27"/>
      <c r="IG1170" s="432"/>
      <c r="IH1170" s="432"/>
      <c r="II1170" s="432"/>
      <c r="IJ1170" s="432"/>
      <c r="IK1170" s="432"/>
      <c r="IL1170" s="432"/>
      <c r="IM1170" s="432"/>
      <c r="IN1170" s="432"/>
      <c r="IO1170" s="432"/>
      <c r="IP1170" s="432"/>
      <c r="IQ1170" s="432"/>
      <c r="IR1170" s="432"/>
      <c r="IS1170" s="432"/>
      <c r="IT1170" s="432"/>
      <c r="IU1170" s="432"/>
      <c r="IV1170" s="432"/>
      <c r="IW1170" s="432"/>
      <c r="IX1170" s="432"/>
      <c r="IY1170" s="432"/>
      <c r="IZ1170" s="432"/>
      <c r="JA1170" s="432"/>
      <c r="JB1170" s="432"/>
      <c r="JC1170" s="432"/>
      <c r="JD1170" s="432"/>
      <c r="JE1170" s="432"/>
      <c r="JF1170" s="432"/>
      <c r="JG1170" s="432"/>
      <c r="JH1170" s="432"/>
      <c r="JI1170" s="432"/>
      <c r="JJ1170" s="432"/>
      <c r="JK1170" s="432"/>
      <c r="JL1170" s="432"/>
      <c r="JM1170" s="432"/>
      <c r="JN1170" s="432"/>
      <c r="JO1170" s="432"/>
      <c r="JP1170" s="432"/>
      <c r="JQ1170" s="432"/>
      <c r="JR1170" s="432"/>
      <c r="JS1170" s="432"/>
      <c r="JT1170" s="432"/>
      <c r="JU1170" s="432"/>
    </row>
    <row r="1171" spans="1:281" s="40" customFormat="1" ht="15" hidden="1" customHeight="1" x14ac:dyDescent="0.25">
      <c r="A1171" s="432"/>
      <c r="B1171" s="31"/>
      <c r="C1171" s="31"/>
      <c r="D1171" s="3"/>
      <c r="E1171" s="31"/>
      <c r="F1171" s="3"/>
      <c r="G1171" s="122"/>
      <c r="I1171" s="31"/>
      <c r="K1171" s="9"/>
      <c r="M1171" s="3"/>
      <c r="N1171" s="41"/>
      <c r="P1171" s="31"/>
      <c r="Q1171" s="27"/>
      <c r="R1171" s="31"/>
      <c r="T1171" s="21"/>
      <c r="U1171" s="21"/>
      <c r="V1171" s="83"/>
      <c r="W1171" s="83"/>
      <c r="X1171" s="21"/>
      <c r="Y1171" s="83"/>
      <c r="Z1171" s="83"/>
      <c r="AA1171" s="21"/>
      <c r="AB1171" s="83"/>
      <c r="AC1171" s="83"/>
      <c r="AD1171" s="21"/>
      <c r="AE1171" s="83"/>
      <c r="AF1171" s="83"/>
      <c r="AG1171" s="21"/>
      <c r="AH1171" s="83"/>
      <c r="AI1171" s="83"/>
      <c r="AJ1171" s="21"/>
      <c r="AK1171" s="83"/>
      <c r="AL1171" s="83"/>
      <c r="AM1171" s="21"/>
      <c r="AN1171" s="83"/>
      <c r="AO1171" s="83"/>
      <c r="AP1171" s="21"/>
      <c r="AQ1171" s="83"/>
      <c r="AR1171" s="83"/>
      <c r="AS1171" s="21"/>
      <c r="AT1171" s="3"/>
      <c r="AU1171" s="3"/>
      <c r="AV1171" s="31"/>
      <c r="AW1171" s="3"/>
      <c r="AX1171" s="129"/>
      <c r="AY1171" s="90"/>
      <c r="AZ1171" s="6"/>
      <c r="BA1171" s="10"/>
      <c r="BB1171" s="10"/>
      <c r="BC1171" s="6"/>
      <c r="BD1171" s="10"/>
      <c r="BE1171" s="10"/>
      <c r="BF1171" s="122"/>
      <c r="BG1171" s="10"/>
      <c r="BH1171" s="32"/>
      <c r="BI1171" s="129"/>
      <c r="BJ1171" s="10"/>
      <c r="BK1171" s="32"/>
      <c r="BL1171" s="129"/>
      <c r="BM1171" s="10"/>
      <c r="BN1171" s="32"/>
      <c r="BO1171" s="122"/>
      <c r="BP1171" s="133"/>
      <c r="BQ1171" s="12"/>
      <c r="BR1171" s="3"/>
      <c r="BS1171" s="3"/>
      <c r="BU1171" s="122"/>
      <c r="BV1171" s="3"/>
      <c r="BW1171" s="31"/>
      <c r="BX1171" s="122"/>
      <c r="BY1171" s="3"/>
      <c r="CA1171" s="122"/>
      <c r="CB1171" s="3"/>
      <c r="CD1171" s="122"/>
      <c r="CF1171" s="32"/>
      <c r="CH1171" s="255"/>
      <c r="CI1171" s="32"/>
      <c r="CK1171" s="434"/>
      <c r="CM1171" s="122"/>
      <c r="CN1171" s="255"/>
      <c r="CO1171" s="255"/>
      <c r="CP1171" s="255"/>
      <c r="CQ1171" s="739"/>
      <c r="CR1171" s="255"/>
      <c r="CS1171" s="434"/>
      <c r="CT1171" s="255"/>
      <c r="CU1171" s="255"/>
      <c r="CV1171" s="255"/>
      <c r="CW1171" s="10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  <c r="DZ1171" s="255"/>
      <c r="EA1171" s="255"/>
      <c r="EB1171" s="255"/>
      <c r="EC1171" s="255"/>
      <c r="ED1171" s="255"/>
      <c r="EE1171" s="255"/>
      <c r="EF1171" s="255"/>
      <c r="EG1171" s="255"/>
      <c r="EH1171" s="255"/>
      <c r="EI1171" s="255"/>
      <c r="EJ1171" s="255"/>
      <c r="EK1171" s="255"/>
      <c r="EL1171" s="255"/>
      <c r="EM1171" s="255"/>
      <c r="EN1171" s="255"/>
      <c r="EO1171" s="255"/>
      <c r="EP1171" s="255"/>
      <c r="EQ1171" s="255"/>
      <c r="ER1171" s="255"/>
      <c r="ES1171" s="255"/>
      <c r="ET1171" s="255"/>
      <c r="EU1171" s="255"/>
      <c r="EV1171" s="255"/>
      <c r="EW1171" s="255"/>
      <c r="EX1171" s="255"/>
      <c r="EY1171" s="255"/>
      <c r="EZ1171" s="255"/>
      <c r="FA1171" s="255"/>
      <c r="FB1171" s="255"/>
      <c r="FC1171" s="255"/>
      <c r="FD1171" s="255"/>
      <c r="FE1171" s="255"/>
      <c r="FF1171" s="255"/>
      <c r="FG1171" s="255"/>
      <c r="FH1171" s="241"/>
      <c r="FI1171" s="436"/>
      <c r="FJ1171" s="668"/>
      <c r="FK1171" s="668"/>
      <c r="FL1171" s="668"/>
      <c r="FM1171" s="668"/>
      <c r="FN1171" s="668"/>
      <c r="FO1171" s="668"/>
      <c r="FP1171" s="668"/>
      <c r="FQ1171" s="668"/>
      <c r="FR1171" s="668"/>
      <c r="FS1171" s="433"/>
      <c r="FT1171" s="433"/>
      <c r="FU1171" s="433"/>
      <c r="FV1171" s="433"/>
      <c r="FW1171" s="433"/>
      <c r="FX1171" s="433"/>
      <c r="FY1171" s="433"/>
      <c r="FZ1171" s="433"/>
      <c r="GA1171" s="433"/>
      <c r="GB1171" s="433"/>
      <c r="GC1171" s="71"/>
      <c r="GD1171" s="71"/>
      <c r="GE1171" s="71"/>
      <c r="GF1171" s="71"/>
      <c r="GG1171" s="241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436"/>
      <c r="HJ1171" s="65"/>
      <c r="HK1171" s="436"/>
      <c r="HL1171" s="37"/>
      <c r="HM1171" s="65"/>
      <c r="HN1171" s="436"/>
      <c r="HO1171" s="120"/>
      <c r="HP1171" s="3"/>
      <c r="HQ1171" s="436"/>
      <c r="HR1171" s="8"/>
      <c r="HS1171" s="31"/>
      <c r="HT1171" s="3"/>
      <c r="HU1171" s="3"/>
      <c r="HV1171" s="3"/>
      <c r="HX1171" s="432"/>
      <c r="HY1171" s="27"/>
      <c r="HZ1171" s="27"/>
      <c r="IA1171" s="27"/>
      <c r="IB1171" s="27"/>
      <c r="IC1171" s="27"/>
      <c r="ID1171" s="27"/>
      <c r="IE1171" s="27"/>
      <c r="IF1171" s="27"/>
      <c r="IG1171" s="432"/>
      <c r="IH1171" s="432"/>
      <c r="II1171" s="432"/>
      <c r="IJ1171" s="432"/>
      <c r="IK1171" s="432"/>
      <c r="IL1171" s="432"/>
      <c r="IM1171" s="432"/>
      <c r="IN1171" s="432"/>
      <c r="IO1171" s="432"/>
      <c r="IP1171" s="432"/>
      <c r="IQ1171" s="432"/>
      <c r="IR1171" s="432"/>
      <c r="IS1171" s="432"/>
      <c r="IT1171" s="432"/>
      <c r="IU1171" s="432"/>
      <c r="IV1171" s="432"/>
      <c r="IW1171" s="432"/>
      <c r="IX1171" s="432"/>
      <c r="IY1171" s="432"/>
      <c r="IZ1171" s="432"/>
      <c r="JA1171" s="432"/>
      <c r="JB1171" s="432"/>
      <c r="JC1171" s="432"/>
      <c r="JD1171" s="432"/>
      <c r="JE1171" s="432"/>
      <c r="JF1171" s="432"/>
      <c r="JG1171" s="432"/>
      <c r="JH1171" s="432"/>
      <c r="JI1171" s="432"/>
      <c r="JJ1171" s="432"/>
      <c r="JK1171" s="432"/>
      <c r="JL1171" s="432"/>
      <c r="JM1171" s="432"/>
      <c r="JN1171" s="432"/>
      <c r="JO1171" s="432"/>
      <c r="JP1171" s="432"/>
      <c r="JQ1171" s="432"/>
      <c r="JR1171" s="432"/>
      <c r="JS1171" s="432"/>
      <c r="JT1171" s="432"/>
      <c r="JU1171" s="432"/>
    </row>
    <row r="1172" spans="1:281" s="40" customFormat="1" ht="15" hidden="1" customHeight="1" x14ac:dyDescent="0.25">
      <c r="A1172" s="432"/>
      <c r="B1172" s="31"/>
      <c r="C1172" s="31"/>
      <c r="D1172" s="3"/>
      <c r="E1172" s="31"/>
      <c r="F1172" s="3"/>
      <c r="G1172" s="122"/>
      <c r="I1172" s="31"/>
      <c r="K1172" s="9"/>
      <c r="M1172" s="3"/>
      <c r="N1172" s="41"/>
      <c r="P1172" s="31"/>
      <c r="Q1172" s="27"/>
      <c r="R1172" s="31"/>
      <c r="T1172" s="21"/>
      <c r="U1172" s="21"/>
      <c r="V1172" s="83"/>
      <c r="W1172" s="83"/>
      <c r="X1172" s="21"/>
      <c r="Y1172" s="83"/>
      <c r="Z1172" s="83"/>
      <c r="AA1172" s="21"/>
      <c r="AB1172" s="83"/>
      <c r="AC1172" s="83"/>
      <c r="AD1172" s="21"/>
      <c r="AE1172" s="83"/>
      <c r="AF1172" s="83"/>
      <c r="AG1172" s="21"/>
      <c r="AH1172" s="83"/>
      <c r="AI1172" s="83"/>
      <c r="AJ1172" s="21"/>
      <c r="AK1172" s="83"/>
      <c r="AL1172" s="83"/>
      <c r="AM1172" s="21"/>
      <c r="AN1172" s="83"/>
      <c r="AO1172" s="83"/>
      <c r="AP1172" s="21"/>
      <c r="AQ1172" s="83"/>
      <c r="AR1172" s="83"/>
      <c r="AS1172" s="21"/>
      <c r="AT1172" s="3"/>
      <c r="AU1172" s="3"/>
      <c r="AV1172" s="31"/>
      <c r="AW1172" s="3"/>
      <c r="AX1172" s="129"/>
      <c r="AY1172" s="90"/>
      <c r="AZ1172" s="6"/>
      <c r="BA1172" s="10"/>
      <c r="BB1172" s="10"/>
      <c r="BC1172" s="6"/>
      <c r="BD1172" s="10"/>
      <c r="BE1172" s="10"/>
      <c r="BF1172" s="122"/>
      <c r="BG1172" s="10"/>
      <c r="BH1172" s="32"/>
      <c r="BI1172" s="129"/>
      <c r="BJ1172" s="10"/>
      <c r="BK1172" s="32"/>
      <c r="BL1172" s="129"/>
      <c r="BM1172" s="10"/>
      <c r="BN1172" s="32"/>
      <c r="BO1172" s="122"/>
      <c r="BP1172" s="133"/>
      <c r="BQ1172" s="12"/>
      <c r="BR1172" s="3"/>
      <c r="BS1172" s="3"/>
      <c r="BU1172" s="122"/>
      <c r="BV1172" s="3"/>
      <c r="BW1172" s="31"/>
      <c r="BX1172" s="122"/>
      <c r="BY1172" s="3"/>
      <c r="CA1172" s="122"/>
      <c r="CB1172" s="3"/>
      <c r="CD1172" s="122"/>
      <c r="CF1172" s="32"/>
      <c r="CH1172" s="255"/>
      <c r="CI1172" s="32"/>
      <c r="CK1172" s="434"/>
      <c r="CM1172" s="122"/>
      <c r="CN1172" s="255"/>
      <c r="CO1172" s="255"/>
      <c r="CP1172" s="255"/>
      <c r="CQ1172" s="739"/>
      <c r="CR1172" s="255"/>
      <c r="CS1172" s="434"/>
      <c r="CT1172" s="255"/>
      <c r="CU1172" s="255"/>
      <c r="CV1172" s="255"/>
      <c r="CW1172" s="10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  <c r="DW1172" s="255"/>
      <c r="DX1172" s="255"/>
      <c r="DY1172" s="255"/>
      <c r="DZ1172" s="255"/>
      <c r="EA1172" s="255"/>
      <c r="EB1172" s="255"/>
      <c r="EC1172" s="255"/>
      <c r="ED1172" s="255"/>
      <c r="EE1172" s="255"/>
      <c r="EF1172" s="255"/>
      <c r="EG1172" s="255"/>
      <c r="EH1172" s="255"/>
      <c r="EI1172" s="255"/>
      <c r="EJ1172" s="255"/>
      <c r="EK1172" s="255"/>
      <c r="EL1172" s="255"/>
      <c r="EM1172" s="255"/>
      <c r="EN1172" s="255"/>
      <c r="EO1172" s="255"/>
      <c r="EP1172" s="255"/>
      <c r="EQ1172" s="255"/>
      <c r="ER1172" s="255"/>
      <c r="ES1172" s="255"/>
      <c r="ET1172" s="255"/>
      <c r="EU1172" s="255"/>
      <c r="EV1172" s="255"/>
      <c r="EW1172" s="255"/>
      <c r="EX1172" s="255"/>
      <c r="EY1172" s="255"/>
      <c r="EZ1172" s="255"/>
      <c r="FA1172" s="255"/>
      <c r="FB1172" s="255"/>
      <c r="FC1172" s="255"/>
      <c r="FD1172" s="255"/>
      <c r="FE1172" s="255"/>
      <c r="FF1172" s="255"/>
      <c r="FG1172" s="255"/>
      <c r="FH1172" s="241"/>
      <c r="FI1172" s="436"/>
      <c r="FJ1172" s="668"/>
      <c r="FK1172" s="668"/>
      <c r="FL1172" s="668"/>
      <c r="FM1172" s="668"/>
      <c r="FN1172" s="668"/>
      <c r="FO1172" s="668"/>
      <c r="FP1172" s="668"/>
      <c r="FQ1172" s="668"/>
      <c r="FR1172" s="668"/>
      <c r="FS1172" s="433"/>
      <c r="FT1172" s="433"/>
      <c r="FU1172" s="433"/>
      <c r="FV1172" s="433"/>
      <c r="FW1172" s="433"/>
      <c r="FX1172" s="433"/>
      <c r="FY1172" s="433"/>
      <c r="FZ1172" s="433"/>
      <c r="GA1172" s="433"/>
      <c r="GB1172" s="433"/>
      <c r="GC1172" s="71"/>
      <c r="GD1172" s="71"/>
      <c r="GE1172" s="71"/>
      <c r="GF1172" s="71"/>
      <c r="GG1172" s="241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436"/>
      <c r="HJ1172" s="65"/>
      <c r="HK1172" s="436"/>
      <c r="HL1172" s="37"/>
      <c r="HM1172" s="65"/>
      <c r="HN1172" s="436"/>
      <c r="HO1172" s="120"/>
      <c r="HP1172" s="3"/>
      <c r="HQ1172" s="436"/>
      <c r="HR1172" s="8"/>
      <c r="HS1172" s="31"/>
      <c r="HT1172" s="3"/>
      <c r="HU1172" s="3"/>
      <c r="HV1172" s="3"/>
      <c r="HX1172" s="432"/>
      <c r="HY1172" s="27"/>
      <c r="HZ1172" s="27"/>
      <c r="IA1172" s="27"/>
      <c r="IB1172" s="27"/>
      <c r="IC1172" s="27"/>
      <c r="ID1172" s="27"/>
      <c r="IE1172" s="27"/>
      <c r="IF1172" s="27"/>
      <c r="IG1172" s="432"/>
      <c r="IH1172" s="432"/>
      <c r="II1172" s="432"/>
      <c r="IJ1172" s="432"/>
      <c r="IK1172" s="432"/>
      <c r="IL1172" s="432"/>
      <c r="IM1172" s="432"/>
      <c r="IN1172" s="432"/>
      <c r="IO1172" s="432"/>
      <c r="IP1172" s="432"/>
      <c r="IQ1172" s="432"/>
      <c r="IR1172" s="432"/>
      <c r="IS1172" s="432"/>
      <c r="IT1172" s="432"/>
      <c r="IU1172" s="432"/>
      <c r="IV1172" s="432"/>
      <c r="IW1172" s="432"/>
      <c r="IX1172" s="432"/>
      <c r="IY1172" s="432"/>
      <c r="IZ1172" s="432"/>
      <c r="JA1172" s="432"/>
      <c r="JB1172" s="432"/>
      <c r="JC1172" s="432"/>
      <c r="JD1172" s="432"/>
      <c r="JE1172" s="432"/>
      <c r="JF1172" s="432"/>
      <c r="JG1172" s="432"/>
      <c r="JH1172" s="432"/>
      <c r="JI1172" s="432"/>
      <c r="JJ1172" s="432"/>
      <c r="JK1172" s="432"/>
      <c r="JL1172" s="432"/>
      <c r="JM1172" s="432"/>
      <c r="JN1172" s="432"/>
      <c r="JO1172" s="432"/>
      <c r="JP1172" s="432"/>
      <c r="JQ1172" s="432"/>
      <c r="JR1172" s="432"/>
      <c r="JS1172" s="432"/>
      <c r="JT1172" s="432"/>
      <c r="JU1172" s="432"/>
    </row>
    <row r="1173" spans="1:281" s="40" customFormat="1" ht="15" hidden="1" customHeight="1" x14ac:dyDescent="0.25">
      <c r="A1173" s="432"/>
      <c r="B1173" s="31"/>
      <c r="C1173" s="31"/>
      <c r="D1173" s="3"/>
      <c r="E1173" s="31"/>
      <c r="F1173" s="3"/>
      <c r="G1173" s="122"/>
      <c r="I1173" s="31"/>
      <c r="K1173" s="9"/>
      <c r="M1173" s="3"/>
      <c r="N1173" s="41"/>
      <c r="P1173" s="31"/>
      <c r="Q1173" s="27"/>
      <c r="R1173" s="31"/>
      <c r="T1173" s="21"/>
      <c r="U1173" s="21"/>
      <c r="V1173" s="83"/>
      <c r="W1173" s="83"/>
      <c r="X1173" s="21"/>
      <c r="Y1173" s="83"/>
      <c r="Z1173" s="83"/>
      <c r="AA1173" s="21"/>
      <c r="AB1173" s="83"/>
      <c r="AC1173" s="83"/>
      <c r="AD1173" s="21"/>
      <c r="AE1173" s="83"/>
      <c r="AF1173" s="83"/>
      <c r="AG1173" s="21"/>
      <c r="AH1173" s="83"/>
      <c r="AI1173" s="83"/>
      <c r="AJ1173" s="21"/>
      <c r="AK1173" s="83"/>
      <c r="AL1173" s="83"/>
      <c r="AM1173" s="21"/>
      <c r="AN1173" s="83"/>
      <c r="AO1173" s="83"/>
      <c r="AP1173" s="21"/>
      <c r="AQ1173" s="83"/>
      <c r="AR1173" s="83"/>
      <c r="AS1173" s="21"/>
      <c r="AT1173" s="3"/>
      <c r="AU1173" s="3"/>
      <c r="AV1173" s="31"/>
      <c r="AW1173" s="3"/>
      <c r="AX1173" s="129"/>
      <c r="AY1173" s="90"/>
      <c r="AZ1173" s="6"/>
      <c r="BA1173" s="10"/>
      <c r="BB1173" s="10"/>
      <c r="BC1173" s="6"/>
      <c r="BD1173" s="10"/>
      <c r="BE1173" s="10"/>
      <c r="BF1173" s="122"/>
      <c r="BG1173" s="10"/>
      <c r="BH1173" s="32"/>
      <c r="BI1173" s="129"/>
      <c r="BJ1173" s="10"/>
      <c r="BK1173" s="32"/>
      <c r="BL1173" s="129"/>
      <c r="BM1173" s="10"/>
      <c r="BN1173" s="32"/>
      <c r="BO1173" s="122"/>
      <c r="BP1173" s="133"/>
      <c r="BQ1173" s="12"/>
      <c r="BR1173" s="3"/>
      <c r="BS1173" s="3"/>
      <c r="BU1173" s="122"/>
      <c r="BV1173" s="3"/>
      <c r="BW1173" s="31"/>
      <c r="BX1173" s="122"/>
      <c r="BY1173" s="3"/>
      <c r="CA1173" s="122"/>
      <c r="CB1173" s="3"/>
      <c r="CD1173" s="122"/>
      <c r="CF1173" s="32"/>
      <c r="CH1173" s="255"/>
      <c r="CI1173" s="32"/>
      <c r="CK1173" s="434"/>
      <c r="CM1173" s="122"/>
      <c r="CN1173" s="255"/>
      <c r="CO1173" s="255"/>
      <c r="CP1173" s="255"/>
      <c r="CQ1173" s="739"/>
      <c r="CR1173" s="255"/>
      <c r="CS1173" s="434"/>
      <c r="CT1173" s="255"/>
      <c r="CU1173" s="255"/>
      <c r="CV1173" s="255"/>
      <c r="CW1173" s="10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  <c r="DW1173" s="255"/>
      <c r="DX1173" s="255"/>
      <c r="DY1173" s="255"/>
      <c r="DZ1173" s="255"/>
      <c r="EA1173" s="255"/>
      <c r="EB1173" s="255"/>
      <c r="EC1173" s="255"/>
      <c r="ED1173" s="255"/>
      <c r="EE1173" s="255"/>
      <c r="EF1173" s="255"/>
      <c r="EG1173" s="255"/>
      <c r="EH1173" s="255"/>
      <c r="EI1173" s="255"/>
      <c r="EJ1173" s="255"/>
      <c r="EK1173" s="255"/>
      <c r="EL1173" s="255"/>
      <c r="EM1173" s="255"/>
      <c r="EN1173" s="255"/>
      <c r="EO1173" s="255"/>
      <c r="EP1173" s="255"/>
      <c r="EQ1173" s="255"/>
      <c r="ER1173" s="255"/>
      <c r="ES1173" s="255"/>
      <c r="ET1173" s="255"/>
      <c r="EU1173" s="255"/>
      <c r="EV1173" s="255"/>
      <c r="EW1173" s="255"/>
      <c r="EX1173" s="255"/>
      <c r="EY1173" s="255"/>
      <c r="EZ1173" s="255"/>
      <c r="FA1173" s="255"/>
      <c r="FB1173" s="255"/>
      <c r="FC1173" s="255"/>
      <c r="FD1173" s="255"/>
      <c r="FE1173" s="255"/>
      <c r="FF1173" s="255"/>
      <c r="FG1173" s="255"/>
      <c r="FH1173" s="241"/>
      <c r="FI1173" s="436"/>
      <c r="FJ1173" s="668"/>
      <c r="FK1173" s="668"/>
      <c r="FL1173" s="668"/>
      <c r="FM1173" s="668"/>
      <c r="FN1173" s="668"/>
      <c r="FO1173" s="668"/>
      <c r="FP1173" s="668"/>
      <c r="FQ1173" s="668"/>
      <c r="FR1173" s="668"/>
      <c r="FS1173" s="433"/>
      <c r="FT1173" s="433"/>
      <c r="FU1173" s="433"/>
      <c r="FV1173" s="433"/>
      <c r="FW1173" s="433"/>
      <c r="FX1173" s="433"/>
      <c r="FY1173" s="433"/>
      <c r="FZ1173" s="433"/>
      <c r="GA1173" s="433"/>
      <c r="GB1173" s="433"/>
      <c r="GC1173" s="71"/>
      <c r="GD1173" s="71"/>
      <c r="GE1173" s="71"/>
      <c r="GF1173" s="71"/>
      <c r="GG1173" s="241"/>
      <c r="GH1173" s="65"/>
      <c r="GI1173" s="65"/>
      <c r="GJ1173" s="65"/>
      <c r="GK1173" s="65"/>
      <c r="GL1173" s="65"/>
      <c r="GM1173" s="65"/>
      <c r="GN1173" s="65"/>
      <c r="GO1173" s="65"/>
      <c r="GP1173" s="65"/>
      <c r="GQ1173" s="65"/>
      <c r="GR1173" s="65"/>
      <c r="GS1173" s="65"/>
      <c r="GT1173" s="65"/>
      <c r="GU1173" s="65"/>
      <c r="GV1173" s="65"/>
      <c r="GW1173" s="65"/>
      <c r="GX1173" s="65"/>
      <c r="GY1173" s="65"/>
      <c r="GZ1173" s="65"/>
      <c r="HA1173" s="65"/>
      <c r="HB1173" s="65"/>
      <c r="HC1173" s="65"/>
      <c r="HD1173" s="65"/>
      <c r="HE1173" s="65"/>
      <c r="HF1173" s="65"/>
      <c r="HG1173" s="65"/>
      <c r="HH1173" s="65"/>
      <c r="HI1173" s="436"/>
      <c r="HJ1173" s="65"/>
      <c r="HK1173" s="436"/>
      <c r="HL1173" s="37"/>
      <c r="HM1173" s="65"/>
      <c r="HN1173" s="436"/>
      <c r="HO1173" s="120"/>
      <c r="HP1173" s="3"/>
      <c r="HQ1173" s="436"/>
      <c r="HR1173" s="8"/>
      <c r="HS1173" s="31"/>
      <c r="HT1173" s="3"/>
      <c r="HU1173" s="3"/>
      <c r="HV1173" s="3"/>
      <c r="HX1173" s="432"/>
      <c r="HY1173" s="27"/>
      <c r="HZ1173" s="27"/>
      <c r="IA1173" s="27"/>
      <c r="IB1173" s="27"/>
      <c r="IC1173" s="27"/>
      <c r="ID1173" s="27"/>
      <c r="IE1173" s="27"/>
      <c r="IF1173" s="27"/>
      <c r="IG1173" s="432"/>
      <c r="IH1173" s="432"/>
      <c r="II1173" s="432"/>
      <c r="IJ1173" s="432"/>
      <c r="IK1173" s="432"/>
      <c r="IL1173" s="432"/>
      <c r="IM1173" s="432"/>
      <c r="IN1173" s="432"/>
      <c r="IO1173" s="432"/>
      <c r="IP1173" s="432"/>
      <c r="IQ1173" s="432"/>
      <c r="IR1173" s="432"/>
      <c r="IS1173" s="432"/>
      <c r="IT1173" s="432"/>
      <c r="IU1173" s="432"/>
      <c r="IV1173" s="432"/>
      <c r="IW1173" s="432"/>
      <c r="IX1173" s="432"/>
      <c r="IY1173" s="432"/>
      <c r="IZ1173" s="432"/>
      <c r="JA1173" s="432"/>
      <c r="JB1173" s="432"/>
      <c r="JC1173" s="432"/>
      <c r="JD1173" s="432"/>
      <c r="JE1173" s="432"/>
      <c r="JF1173" s="432"/>
      <c r="JG1173" s="432"/>
      <c r="JH1173" s="432"/>
      <c r="JI1173" s="432"/>
      <c r="JJ1173" s="432"/>
      <c r="JK1173" s="432"/>
      <c r="JL1173" s="432"/>
      <c r="JM1173" s="432"/>
      <c r="JN1173" s="432"/>
      <c r="JO1173" s="432"/>
      <c r="JP1173" s="432"/>
      <c r="JQ1173" s="432"/>
      <c r="JR1173" s="432"/>
      <c r="JS1173" s="432"/>
      <c r="JT1173" s="432"/>
      <c r="JU1173" s="432"/>
    </row>
    <row r="1174" spans="1:281" s="40" customFormat="1" ht="15" hidden="1" customHeight="1" x14ac:dyDescent="0.25">
      <c r="A1174" s="432"/>
      <c r="B1174" s="31"/>
      <c r="C1174" s="31"/>
      <c r="D1174" s="3"/>
      <c r="E1174" s="31"/>
      <c r="F1174" s="3"/>
      <c r="G1174" s="122"/>
      <c r="I1174" s="31"/>
      <c r="K1174" s="9"/>
      <c r="M1174" s="3"/>
      <c r="N1174" s="41"/>
      <c r="P1174" s="31"/>
      <c r="Q1174" s="27"/>
      <c r="R1174" s="31"/>
      <c r="T1174" s="21"/>
      <c r="U1174" s="21"/>
      <c r="V1174" s="83"/>
      <c r="W1174" s="83"/>
      <c r="X1174" s="21"/>
      <c r="Y1174" s="83"/>
      <c r="Z1174" s="83"/>
      <c r="AA1174" s="21"/>
      <c r="AB1174" s="83"/>
      <c r="AC1174" s="83"/>
      <c r="AD1174" s="21"/>
      <c r="AE1174" s="83"/>
      <c r="AF1174" s="83"/>
      <c r="AG1174" s="21"/>
      <c r="AH1174" s="83"/>
      <c r="AI1174" s="83"/>
      <c r="AJ1174" s="21"/>
      <c r="AK1174" s="83"/>
      <c r="AL1174" s="83"/>
      <c r="AM1174" s="21"/>
      <c r="AN1174" s="83"/>
      <c r="AO1174" s="83"/>
      <c r="AP1174" s="21"/>
      <c r="AQ1174" s="83"/>
      <c r="AR1174" s="83"/>
      <c r="AS1174" s="21"/>
      <c r="AT1174" s="3"/>
      <c r="AU1174" s="3"/>
      <c r="AV1174" s="31"/>
      <c r="AW1174" s="3"/>
      <c r="AX1174" s="129"/>
      <c r="AY1174" s="90"/>
      <c r="AZ1174" s="6"/>
      <c r="BA1174" s="10"/>
      <c r="BB1174" s="10"/>
      <c r="BC1174" s="6"/>
      <c r="BD1174" s="10"/>
      <c r="BE1174" s="10"/>
      <c r="BF1174" s="122"/>
      <c r="BG1174" s="10"/>
      <c r="BH1174" s="32"/>
      <c r="BI1174" s="129"/>
      <c r="BJ1174" s="10"/>
      <c r="BK1174" s="32"/>
      <c r="BL1174" s="129"/>
      <c r="BM1174" s="10"/>
      <c r="BN1174" s="32"/>
      <c r="BO1174" s="122"/>
      <c r="BP1174" s="133"/>
      <c r="BQ1174" s="12"/>
      <c r="BR1174" s="3"/>
      <c r="BS1174" s="3"/>
      <c r="BU1174" s="122"/>
      <c r="BV1174" s="3"/>
      <c r="BW1174" s="31"/>
      <c r="BX1174" s="122"/>
      <c r="BY1174" s="3"/>
      <c r="CA1174" s="122"/>
      <c r="CB1174" s="3"/>
      <c r="CD1174" s="122"/>
      <c r="CF1174" s="32"/>
      <c r="CH1174" s="255"/>
      <c r="CI1174" s="32"/>
      <c r="CK1174" s="434"/>
      <c r="CM1174" s="122"/>
      <c r="CN1174" s="255"/>
      <c r="CO1174" s="255"/>
      <c r="CP1174" s="255"/>
      <c r="CQ1174" s="739"/>
      <c r="CR1174" s="255"/>
      <c r="CS1174" s="434"/>
      <c r="CT1174" s="255"/>
      <c r="CU1174" s="255"/>
      <c r="CV1174" s="255"/>
      <c r="CW1174" s="10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  <c r="DW1174" s="255"/>
      <c r="DX1174" s="255"/>
      <c r="DY1174" s="255"/>
      <c r="DZ1174" s="255"/>
      <c r="EA1174" s="255"/>
      <c r="EB1174" s="255"/>
      <c r="EC1174" s="255"/>
      <c r="ED1174" s="255"/>
      <c r="EE1174" s="255"/>
      <c r="EF1174" s="255"/>
      <c r="EG1174" s="255"/>
      <c r="EH1174" s="255"/>
      <c r="EI1174" s="255"/>
      <c r="EJ1174" s="255"/>
      <c r="EK1174" s="255"/>
      <c r="EL1174" s="255"/>
      <c r="EM1174" s="255"/>
      <c r="EN1174" s="255"/>
      <c r="EO1174" s="255"/>
      <c r="EP1174" s="255"/>
      <c r="EQ1174" s="255"/>
      <c r="ER1174" s="255"/>
      <c r="ES1174" s="255"/>
      <c r="ET1174" s="255"/>
      <c r="EU1174" s="255"/>
      <c r="EV1174" s="255"/>
      <c r="EW1174" s="255"/>
      <c r="EX1174" s="255"/>
      <c r="EY1174" s="255"/>
      <c r="EZ1174" s="255"/>
      <c r="FA1174" s="255"/>
      <c r="FB1174" s="255"/>
      <c r="FC1174" s="255"/>
      <c r="FD1174" s="255"/>
      <c r="FE1174" s="255"/>
      <c r="FF1174" s="255"/>
      <c r="FG1174" s="255"/>
      <c r="FH1174" s="241"/>
      <c r="FI1174" s="436"/>
      <c r="FJ1174" s="668"/>
      <c r="FK1174" s="668"/>
      <c r="FL1174" s="668"/>
      <c r="FM1174" s="668"/>
      <c r="FN1174" s="668"/>
      <c r="FO1174" s="668"/>
      <c r="FP1174" s="668"/>
      <c r="FQ1174" s="668"/>
      <c r="FR1174" s="668"/>
      <c r="FS1174" s="433"/>
      <c r="FT1174" s="433"/>
      <c r="FU1174" s="433"/>
      <c r="FV1174" s="433"/>
      <c r="FW1174" s="433"/>
      <c r="FX1174" s="433"/>
      <c r="FY1174" s="433"/>
      <c r="FZ1174" s="433"/>
      <c r="GA1174" s="433"/>
      <c r="GB1174" s="433"/>
      <c r="GC1174" s="71"/>
      <c r="GD1174" s="71"/>
      <c r="GE1174" s="71"/>
      <c r="GF1174" s="71"/>
      <c r="GG1174" s="241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436"/>
      <c r="HJ1174" s="65"/>
      <c r="HK1174" s="436"/>
      <c r="HL1174" s="37"/>
      <c r="HM1174" s="65"/>
      <c r="HN1174" s="436"/>
      <c r="HO1174" s="120"/>
      <c r="HP1174" s="3"/>
      <c r="HQ1174" s="436"/>
      <c r="HR1174" s="8"/>
      <c r="HS1174" s="31"/>
      <c r="HT1174" s="3"/>
      <c r="HU1174" s="3"/>
      <c r="HV1174" s="3"/>
      <c r="HX1174" s="432"/>
      <c r="HY1174" s="27"/>
      <c r="HZ1174" s="27"/>
      <c r="IA1174" s="27"/>
      <c r="IB1174" s="27"/>
      <c r="IC1174" s="27"/>
      <c r="ID1174" s="27"/>
      <c r="IE1174" s="27"/>
      <c r="IF1174" s="27"/>
      <c r="IG1174" s="432"/>
      <c r="IH1174" s="432"/>
      <c r="II1174" s="432"/>
      <c r="IJ1174" s="432"/>
      <c r="IK1174" s="432"/>
      <c r="IL1174" s="432"/>
      <c r="IM1174" s="432"/>
      <c r="IN1174" s="432"/>
      <c r="IO1174" s="432"/>
      <c r="IP1174" s="432"/>
      <c r="IQ1174" s="432"/>
      <c r="IR1174" s="432"/>
      <c r="IS1174" s="432"/>
      <c r="IT1174" s="432"/>
      <c r="IU1174" s="432"/>
      <c r="IV1174" s="432"/>
      <c r="IW1174" s="432"/>
      <c r="IX1174" s="432"/>
      <c r="IY1174" s="432"/>
      <c r="IZ1174" s="432"/>
      <c r="JA1174" s="432"/>
      <c r="JB1174" s="432"/>
      <c r="JC1174" s="432"/>
      <c r="JD1174" s="432"/>
      <c r="JE1174" s="432"/>
      <c r="JF1174" s="432"/>
      <c r="JG1174" s="432"/>
      <c r="JH1174" s="432"/>
      <c r="JI1174" s="432"/>
      <c r="JJ1174" s="432"/>
      <c r="JK1174" s="432"/>
      <c r="JL1174" s="432"/>
      <c r="JM1174" s="432"/>
      <c r="JN1174" s="432"/>
      <c r="JO1174" s="432"/>
      <c r="JP1174" s="432"/>
      <c r="JQ1174" s="432"/>
      <c r="JR1174" s="432"/>
      <c r="JS1174" s="432"/>
      <c r="JT1174" s="432"/>
      <c r="JU1174" s="432"/>
    </row>
    <row r="1175" spans="1:281" s="40" customFormat="1" ht="15" hidden="1" customHeight="1" x14ac:dyDescent="0.25">
      <c r="A1175" s="432"/>
      <c r="B1175" s="31"/>
      <c r="C1175" s="31"/>
      <c r="D1175" s="3"/>
      <c r="E1175" s="31"/>
      <c r="F1175" s="3"/>
      <c r="G1175" s="122"/>
      <c r="I1175" s="31"/>
      <c r="K1175" s="9"/>
      <c r="M1175" s="3"/>
      <c r="N1175" s="41"/>
      <c r="P1175" s="31"/>
      <c r="Q1175" s="27"/>
      <c r="R1175" s="31"/>
      <c r="T1175" s="21"/>
      <c r="U1175" s="21"/>
      <c r="V1175" s="83"/>
      <c r="W1175" s="83"/>
      <c r="X1175" s="21"/>
      <c r="Y1175" s="83"/>
      <c r="Z1175" s="83"/>
      <c r="AA1175" s="21"/>
      <c r="AB1175" s="83"/>
      <c r="AC1175" s="83"/>
      <c r="AD1175" s="21"/>
      <c r="AE1175" s="83"/>
      <c r="AF1175" s="83"/>
      <c r="AG1175" s="21"/>
      <c r="AH1175" s="83"/>
      <c r="AI1175" s="83"/>
      <c r="AJ1175" s="21"/>
      <c r="AK1175" s="83"/>
      <c r="AL1175" s="83"/>
      <c r="AM1175" s="21"/>
      <c r="AN1175" s="83"/>
      <c r="AO1175" s="83"/>
      <c r="AP1175" s="21"/>
      <c r="AQ1175" s="83"/>
      <c r="AR1175" s="83"/>
      <c r="AS1175" s="21"/>
      <c r="AT1175" s="3"/>
      <c r="AU1175" s="3"/>
      <c r="AV1175" s="31"/>
      <c r="AW1175" s="3"/>
      <c r="AX1175" s="129"/>
      <c r="AY1175" s="90"/>
      <c r="AZ1175" s="6"/>
      <c r="BA1175" s="10"/>
      <c r="BB1175" s="10"/>
      <c r="BC1175" s="6"/>
      <c r="BD1175" s="10"/>
      <c r="BE1175" s="10"/>
      <c r="BF1175" s="122"/>
      <c r="BG1175" s="10"/>
      <c r="BH1175" s="32"/>
      <c r="BI1175" s="129"/>
      <c r="BJ1175" s="10"/>
      <c r="BK1175" s="32"/>
      <c r="BL1175" s="129"/>
      <c r="BM1175" s="10"/>
      <c r="BN1175" s="32"/>
      <c r="BO1175" s="122"/>
      <c r="BP1175" s="133"/>
      <c r="BQ1175" s="12"/>
      <c r="BR1175" s="3"/>
      <c r="BS1175" s="3"/>
      <c r="BU1175" s="122"/>
      <c r="BV1175" s="3"/>
      <c r="BW1175" s="31"/>
      <c r="BX1175" s="122"/>
      <c r="BY1175" s="3"/>
      <c r="CA1175" s="122"/>
      <c r="CB1175" s="3"/>
      <c r="CD1175" s="122"/>
      <c r="CF1175" s="32"/>
      <c r="CH1175" s="255"/>
      <c r="CI1175" s="32"/>
      <c r="CK1175" s="434"/>
      <c r="CM1175" s="122"/>
      <c r="CN1175" s="255"/>
      <c r="CO1175" s="255"/>
      <c r="CP1175" s="255"/>
      <c r="CQ1175" s="739"/>
      <c r="CR1175" s="255"/>
      <c r="CS1175" s="434"/>
      <c r="CT1175" s="255"/>
      <c r="CU1175" s="255"/>
      <c r="CV1175" s="255"/>
      <c r="CW1175" s="10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  <c r="DW1175" s="255"/>
      <c r="DX1175" s="255"/>
      <c r="DY1175" s="255"/>
      <c r="DZ1175" s="255"/>
      <c r="EA1175" s="255"/>
      <c r="EB1175" s="255"/>
      <c r="EC1175" s="255"/>
      <c r="ED1175" s="255"/>
      <c r="EE1175" s="255"/>
      <c r="EF1175" s="255"/>
      <c r="EG1175" s="255"/>
      <c r="EH1175" s="255"/>
      <c r="EI1175" s="255"/>
      <c r="EJ1175" s="255"/>
      <c r="EK1175" s="255"/>
      <c r="EL1175" s="255"/>
      <c r="EM1175" s="255"/>
      <c r="EN1175" s="255"/>
      <c r="EO1175" s="255"/>
      <c r="EP1175" s="255"/>
      <c r="EQ1175" s="255"/>
      <c r="ER1175" s="255"/>
      <c r="ES1175" s="255"/>
      <c r="ET1175" s="255"/>
      <c r="EU1175" s="255"/>
      <c r="EV1175" s="255"/>
      <c r="EW1175" s="255"/>
      <c r="EX1175" s="255"/>
      <c r="EY1175" s="255"/>
      <c r="EZ1175" s="255"/>
      <c r="FA1175" s="255"/>
      <c r="FB1175" s="255"/>
      <c r="FC1175" s="255"/>
      <c r="FD1175" s="255"/>
      <c r="FE1175" s="255"/>
      <c r="FF1175" s="255"/>
      <c r="FG1175" s="255"/>
      <c r="FH1175" s="241"/>
      <c r="FI1175" s="436"/>
      <c r="FJ1175" s="668"/>
      <c r="FK1175" s="668"/>
      <c r="FL1175" s="668"/>
      <c r="FM1175" s="668"/>
      <c r="FN1175" s="668"/>
      <c r="FO1175" s="668"/>
      <c r="FP1175" s="668"/>
      <c r="FQ1175" s="668"/>
      <c r="FR1175" s="668"/>
      <c r="FS1175" s="433"/>
      <c r="FT1175" s="433"/>
      <c r="FU1175" s="433"/>
      <c r="FV1175" s="433"/>
      <c r="FW1175" s="433"/>
      <c r="FX1175" s="433"/>
      <c r="FY1175" s="433"/>
      <c r="FZ1175" s="433"/>
      <c r="GA1175" s="433"/>
      <c r="GB1175" s="433"/>
      <c r="GC1175" s="71"/>
      <c r="GD1175" s="71"/>
      <c r="GE1175" s="71"/>
      <c r="GF1175" s="71"/>
      <c r="GG1175" s="241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436"/>
      <c r="HJ1175" s="65"/>
      <c r="HK1175" s="436"/>
      <c r="HL1175" s="37"/>
      <c r="HM1175" s="65"/>
      <c r="HN1175" s="436"/>
      <c r="HO1175" s="120"/>
      <c r="HP1175" s="3"/>
      <c r="HQ1175" s="436"/>
      <c r="HR1175" s="8"/>
      <c r="HS1175" s="31"/>
      <c r="HT1175" s="3"/>
      <c r="HU1175" s="3"/>
      <c r="HV1175" s="3"/>
      <c r="HX1175" s="432"/>
      <c r="HY1175" s="27"/>
      <c r="HZ1175" s="27"/>
      <c r="IA1175" s="27"/>
      <c r="IB1175" s="27"/>
      <c r="IC1175" s="27"/>
      <c r="ID1175" s="27"/>
      <c r="IE1175" s="27"/>
      <c r="IF1175" s="27"/>
      <c r="IG1175" s="432"/>
      <c r="IH1175" s="432"/>
      <c r="II1175" s="432"/>
      <c r="IJ1175" s="432"/>
      <c r="IK1175" s="432"/>
      <c r="IL1175" s="432"/>
      <c r="IM1175" s="432"/>
      <c r="IN1175" s="432"/>
      <c r="IO1175" s="432"/>
      <c r="IP1175" s="432"/>
      <c r="IQ1175" s="432"/>
      <c r="IR1175" s="432"/>
      <c r="IS1175" s="432"/>
      <c r="IT1175" s="432"/>
      <c r="IU1175" s="432"/>
      <c r="IV1175" s="432"/>
      <c r="IW1175" s="432"/>
      <c r="IX1175" s="432"/>
      <c r="IY1175" s="432"/>
      <c r="IZ1175" s="432"/>
      <c r="JA1175" s="432"/>
      <c r="JB1175" s="432"/>
      <c r="JC1175" s="432"/>
      <c r="JD1175" s="432"/>
      <c r="JE1175" s="432"/>
      <c r="JF1175" s="432"/>
      <c r="JG1175" s="432"/>
      <c r="JH1175" s="432"/>
      <c r="JI1175" s="432"/>
      <c r="JJ1175" s="432"/>
      <c r="JK1175" s="432"/>
      <c r="JL1175" s="432"/>
      <c r="JM1175" s="432"/>
      <c r="JN1175" s="432"/>
      <c r="JO1175" s="432"/>
      <c r="JP1175" s="432"/>
      <c r="JQ1175" s="432"/>
      <c r="JR1175" s="432"/>
      <c r="JS1175" s="432"/>
      <c r="JT1175" s="432"/>
      <c r="JU1175" s="432"/>
    </row>
    <row r="1176" spans="1:281" s="40" customFormat="1" ht="15" hidden="1" customHeight="1" x14ac:dyDescent="0.25">
      <c r="A1176" s="432"/>
      <c r="B1176" s="31"/>
      <c r="C1176" s="31"/>
      <c r="D1176" s="3"/>
      <c r="E1176" s="31"/>
      <c r="F1176" s="3"/>
      <c r="G1176" s="122"/>
      <c r="I1176" s="31"/>
      <c r="K1176" s="9"/>
      <c r="M1176" s="3"/>
      <c r="N1176" s="41"/>
      <c r="P1176" s="31"/>
      <c r="Q1176" s="27"/>
      <c r="R1176" s="31"/>
      <c r="T1176" s="21"/>
      <c r="U1176" s="21"/>
      <c r="V1176" s="83"/>
      <c r="W1176" s="83"/>
      <c r="X1176" s="21"/>
      <c r="Y1176" s="83"/>
      <c r="Z1176" s="83"/>
      <c r="AA1176" s="21"/>
      <c r="AB1176" s="83"/>
      <c r="AC1176" s="83"/>
      <c r="AD1176" s="21"/>
      <c r="AE1176" s="83"/>
      <c r="AF1176" s="83"/>
      <c r="AG1176" s="21"/>
      <c r="AH1176" s="83"/>
      <c r="AI1176" s="83"/>
      <c r="AJ1176" s="21"/>
      <c r="AK1176" s="83"/>
      <c r="AL1176" s="83"/>
      <c r="AM1176" s="21"/>
      <c r="AN1176" s="83"/>
      <c r="AO1176" s="83"/>
      <c r="AP1176" s="21"/>
      <c r="AQ1176" s="83"/>
      <c r="AR1176" s="83"/>
      <c r="AS1176" s="21"/>
      <c r="AT1176" s="3"/>
      <c r="AU1176" s="3"/>
      <c r="AV1176" s="31"/>
      <c r="AW1176" s="3"/>
      <c r="AX1176" s="129"/>
      <c r="AY1176" s="90"/>
      <c r="AZ1176" s="6"/>
      <c r="BA1176" s="10"/>
      <c r="BB1176" s="10"/>
      <c r="BC1176" s="6"/>
      <c r="BD1176" s="10"/>
      <c r="BE1176" s="10"/>
      <c r="BF1176" s="122"/>
      <c r="BG1176" s="10"/>
      <c r="BH1176" s="32"/>
      <c r="BI1176" s="129"/>
      <c r="BJ1176" s="10"/>
      <c r="BK1176" s="32"/>
      <c r="BL1176" s="129"/>
      <c r="BM1176" s="10"/>
      <c r="BN1176" s="32"/>
      <c r="BO1176" s="122"/>
      <c r="BP1176" s="133"/>
      <c r="BQ1176" s="12"/>
      <c r="BR1176" s="3"/>
      <c r="BS1176" s="3"/>
      <c r="BU1176" s="122"/>
      <c r="BV1176" s="3"/>
      <c r="BW1176" s="31"/>
      <c r="BX1176" s="122"/>
      <c r="BY1176" s="3"/>
      <c r="CA1176" s="122"/>
      <c r="CB1176" s="3"/>
      <c r="CD1176" s="122"/>
      <c r="CF1176" s="32"/>
      <c r="CH1176" s="255"/>
      <c r="CI1176" s="32"/>
      <c r="CK1176" s="434"/>
      <c r="CM1176" s="122"/>
      <c r="CN1176" s="255"/>
      <c r="CO1176" s="255"/>
      <c r="CP1176" s="255"/>
      <c r="CQ1176" s="739"/>
      <c r="CR1176" s="255"/>
      <c r="CS1176" s="434"/>
      <c r="CT1176" s="255"/>
      <c r="CU1176" s="255"/>
      <c r="CV1176" s="255"/>
      <c r="CW1176" s="10"/>
      <c r="CX1176" s="255"/>
      <c r="CY1176" s="255"/>
      <c r="CZ1176" s="255"/>
      <c r="DA1176" s="255"/>
      <c r="DB1176" s="255"/>
      <c r="DC1176" s="255"/>
      <c r="DD1176" s="255"/>
      <c r="DE1176" s="255"/>
      <c r="DF1176" s="255"/>
      <c r="DG1176" s="255"/>
      <c r="DH1176" s="255"/>
      <c r="DI1176" s="255"/>
      <c r="DJ1176" s="255"/>
      <c r="DK1176" s="255"/>
      <c r="DL1176" s="255"/>
      <c r="DM1176" s="255"/>
      <c r="DN1176" s="255"/>
      <c r="DO1176" s="255"/>
      <c r="DP1176" s="255"/>
      <c r="DQ1176" s="255"/>
      <c r="DR1176" s="255"/>
      <c r="DS1176" s="255"/>
      <c r="DT1176" s="255"/>
      <c r="DU1176" s="255"/>
      <c r="DV1176" s="255"/>
      <c r="DW1176" s="255"/>
      <c r="DX1176" s="255"/>
      <c r="DY1176" s="255"/>
      <c r="DZ1176" s="255"/>
      <c r="EA1176" s="255"/>
      <c r="EB1176" s="255"/>
      <c r="EC1176" s="255"/>
      <c r="ED1176" s="255"/>
      <c r="EE1176" s="255"/>
      <c r="EF1176" s="255"/>
      <c r="EG1176" s="255"/>
      <c r="EH1176" s="255"/>
      <c r="EI1176" s="255"/>
      <c r="EJ1176" s="255"/>
      <c r="EK1176" s="255"/>
      <c r="EL1176" s="255"/>
      <c r="EM1176" s="255"/>
      <c r="EN1176" s="255"/>
      <c r="EO1176" s="255"/>
      <c r="EP1176" s="255"/>
      <c r="EQ1176" s="255"/>
      <c r="ER1176" s="255"/>
      <c r="ES1176" s="255"/>
      <c r="ET1176" s="255"/>
      <c r="EU1176" s="255"/>
      <c r="EV1176" s="255"/>
      <c r="EW1176" s="255"/>
      <c r="EX1176" s="255"/>
      <c r="EY1176" s="255"/>
      <c r="EZ1176" s="255"/>
      <c r="FA1176" s="255"/>
      <c r="FB1176" s="255"/>
      <c r="FC1176" s="255"/>
      <c r="FD1176" s="255"/>
      <c r="FE1176" s="255"/>
      <c r="FF1176" s="255"/>
      <c r="FG1176" s="255"/>
      <c r="FH1176" s="241"/>
      <c r="FI1176" s="436"/>
      <c r="FJ1176" s="668"/>
      <c r="FK1176" s="668"/>
      <c r="FL1176" s="668"/>
      <c r="FM1176" s="668"/>
      <c r="FN1176" s="668"/>
      <c r="FO1176" s="668"/>
      <c r="FP1176" s="668"/>
      <c r="FQ1176" s="668"/>
      <c r="FR1176" s="668"/>
      <c r="FS1176" s="433"/>
      <c r="FT1176" s="433"/>
      <c r="FU1176" s="433"/>
      <c r="FV1176" s="433"/>
      <c r="FW1176" s="433"/>
      <c r="FX1176" s="433"/>
      <c r="FY1176" s="433"/>
      <c r="FZ1176" s="433"/>
      <c r="GA1176" s="433"/>
      <c r="GB1176" s="433"/>
      <c r="GC1176" s="71"/>
      <c r="GD1176" s="71"/>
      <c r="GE1176" s="71"/>
      <c r="GF1176" s="71"/>
      <c r="GG1176" s="241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436"/>
      <c r="HJ1176" s="65"/>
      <c r="HK1176" s="436"/>
      <c r="HL1176" s="37"/>
      <c r="HM1176" s="65"/>
      <c r="HN1176" s="436"/>
      <c r="HO1176" s="120"/>
      <c r="HP1176" s="3"/>
      <c r="HQ1176" s="436"/>
      <c r="HR1176" s="8"/>
      <c r="HS1176" s="31"/>
      <c r="HT1176" s="3"/>
      <c r="HU1176" s="3"/>
      <c r="HV1176" s="3"/>
      <c r="HX1176" s="432"/>
      <c r="HY1176" s="27"/>
      <c r="HZ1176" s="27"/>
      <c r="IA1176" s="27"/>
      <c r="IB1176" s="27"/>
      <c r="IC1176" s="27"/>
      <c r="ID1176" s="27"/>
      <c r="IE1176" s="27"/>
      <c r="IF1176" s="27"/>
      <c r="IG1176" s="432"/>
      <c r="IH1176" s="432"/>
      <c r="II1176" s="432"/>
      <c r="IJ1176" s="432"/>
      <c r="IK1176" s="432"/>
      <c r="IL1176" s="432"/>
      <c r="IM1176" s="432"/>
      <c r="IN1176" s="432"/>
      <c r="IO1176" s="432"/>
      <c r="IP1176" s="432"/>
      <c r="IQ1176" s="432"/>
      <c r="IR1176" s="432"/>
      <c r="IS1176" s="432"/>
      <c r="IT1176" s="432"/>
      <c r="IU1176" s="432"/>
      <c r="IV1176" s="432"/>
      <c r="IW1176" s="432"/>
      <c r="IX1176" s="432"/>
      <c r="IY1176" s="432"/>
      <c r="IZ1176" s="432"/>
      <c r="JA1176" s="432"/>
      <c r="JB1176" s="432"/>
      <c r="JC1176" s="432"/>
      <c r="JD1176" s="432"/>
      <c r="JE1176" s="432"/>
      <c r="JF1176" s="432"/>
      <c r="JG1176" s="432"/>
      <c r="JH1176" s="432"/>
      <c r="JI1176" s="432"/>
      <c r="JJ1176" s="432"/>
      <c r="JK1176" s="432"/>
      <c r="JL1176" s="432"/>
      <c r="JM1176" s="432"/>
      <c r="JN1176" s="432"/>
      <c r="JO1176" s="432"/>
      <c r="JP1176" s="432"/>
      <c r="JQ1176" s="432"/>
      <c r="JR1176" s="432"/>
      <c r="JS1176" s="432"/>
      <c r="JT1176" s="432"/>
      <c r="JU1176" s="432"/>
    </row>
    <row r="1177" spans="1:281" s="40" customFormat="1" ht="15" hidden="1" customHeight="1" x14ac:dyDescent="0.25">
      <c r="A1177" s="432"/>
      <c r="B1177" s="31"/>
      <c r="C1177" s="31"/>
      <c r="D1177" s="3"/>
      <c r="E1177" s="31"/>
      <c r="F1177" s="3"/>
      <c r="G1177" s="122"/>
      <c r="I1177" s="31"/>
      <c r="K1177" s="9"/>
      <c r="M1177" s="3"/>
      <c r="N1177" s="41"/>
      <c r="P1177" s="31"/>
      <c r="Q1177" s="27"/>
      <c r="R1177" s="31"/>
      <c r="T1177" s="21"/>
      <c r="U1177" s="21"/>
      <c r="V1177" s="83"/>
      <c r="W1177" s="83"/>
      <c r="X1177" s="21"/>
      <c r="Y1177" s="83"/>
      <c r="Z1177" s="83"/>
      <c r="AA1177" s="21"/>
      <c r="AB1177" s="83"/>
      <c r="AC1177" s="83"/>
      <c r="AD1177" s="21"/>
      <c r="AE1177" s="83"/>
      <c r="AF1177" s="83"/>
      <c r="AG1177" s="21"/>
      <c r="AH1177" s="83"/>
      <c r="AI1177" s="83"/>
      <c r="AJ1177" s="21"/>
      <c r="AK1177" s="83"/>
      <c r="AL1177" s="83"/>
      <c r="AM1177" s="21"/>
      <c r="AN1177" s="83"/>
      <c r="AO1177" s="83"/>
      <c r="AP1177" s="21"/>
      <c r="AQ1177" s="83"/>
      <c r="AR1177" s="83"/>
      <c r="AS1177" s="21"/>
      <c r="AT1177" s="3"/>
      <c r="AU1177" s="3"/>
      <c r="AV1177" s="31"/>
      <c r="AW1177" s="3"/>
      <c r="AX1177" s="129"/>
      <c r="AY1177" s="90"/>
      <c r="AZ1177" s="6"/>
      <c r="BA1177" s="10"/>
      <c r="BB1177" s="10"/>
      <c r="BC1177" s="6"/>
      <c r="BD1177" s="10"/>
      <c r="BE1177" s="10"/>
      <c r="BF1177" s="122"/>
      <c r="BG1177" s="10"/>
      <c r="BH1177" s="32"/>
      <c r="BI1177" s="129"/>
      <c r="BJ1177" s="10"/>
      <c r="BK1177" s="32"/>
      <c r="BL1177" s="129"/>
      <c r="BM1177" s="10"/>
      <c r="BN1177" s="32"/>
      <c r="BO1177" s="122"/>
      <c r="BP1177" s="133"/>
      <c r="BQ1177" s="12"/>
      <c r="BR1177" s="3"/>
      <c r="BS1177" s="3"/>
      <c r="BU1177" s="122"/>
      <c r="BV1177" s="3"/>
      <c r="BW1177" s="31"/>
      <c r="BX1177" s="122"/>
      <c r="BY1177" s="3"/>
      <c r="CA1177" s="122"/>
      <c r="CB1177" s="3"/>
      <c r="CD1177" s="122"/>
      <c r="CF1177" s="32"/>
      <c r="CH1177" s="255"/>
      <c r="CI1177" s="32"/>
      <c r="CK1177" s="434"/>
      <c r="CM1177" s="122"/>
      <c r="CN1177" s="255"/>
      <c r="CO1177" s="255"/>
      <c r="CP1177" s="255"/>
      <c r="CQ1177" s="739"/>
      <c r="CR1177" s="255"/>
      <c r="CS1177" s="434"/>
      <c r="CT1177" s="255"/>
      <c r="CU1177" s="255"/>
      <c r="CV1177" s="255"/>
      <c r="CW1177" s="10"/>
      <c r="CX1177" s="255"/>
      <c r="CY1177" s="255"/>
      <c r="CZ1177" s="255"/>
      <c r="DA1177" s="255"/>
      <c r="DB1177" s="255"/>
      <c r="DC1177" s="255"/>
      <c r="DD1177" s="255"/>
      <c r="DE1177" s="255"/>
      <c r="DF1177" s="255"/>
      <c r="DG1177" s="255"/>
      <c r="DH1177" s="255"/>
      <c r="DI1177" s="255"/>
      <c r="DJ1177" s="255"/>
      <c r="DK1177" s="255"/>
      <c r="DL1177" s="255"/>
      <c r="DM1177" s="255"/>
      <c r="DN1177" s="255"/>
      <c r="DO1177" s="255"/>
      <c r="DP1177" s="255"/>
      <c r="DQ1177" s="255"/>
      <c r="DR1177" s="255"/>
      <c r="DS1177" s="255"/>
      <c r="DT1177" s="255"/>
      <c r="DU1177" s="255"/>
      <c r="DV1177" s="255"/>
      <c r="DW1177" s="255"/>
      <c r="DX1177" s="255"/>
      <c r="DY1177" s="255"/>
      <c r="DZ1177" s="255"/>
      <c r="EA1177" s="255"/>
      <c r="EB1177" s="255"/>
      <c r="EC1177" s="255"/>
      <c r="ED1177" s="255"/>
      <c r="EE1177" s="255"/>
      <c r="EF1177" s="255"/>
      <c r="EG1177" s="255"/>
      <c r="EH1177" s="255"/>
      <c r="EI1177" s="255"/>
      <c r="EJ1177" s="255"/>
      <c r="EK1177" s="255"/>
      <c r="EL1177" s="255"/>
      <c r="EM1177" s="255"/>
      <c r="EN1177" s="255"/>
      <c r="EO1177" s="255"/>
      <c r="EP1177" s="255"/>
      <c r="EQ1177" s="255"/>
      <c r="ER1177" s="255"/>
      <c r="ES1177" s="255"/>
      <c r="ET1177" s="255"/>
      <c r="EU1177" s="255"/>
      <c r="EV1177" s="255"/>
      <c r="EW1177" s="255"/>
      <c r="EX1177" s="255"/>
      <c r="EY1177" s="255"/>
      <c r="EZ1177" s="255"/>
      <c r="FA1177" s="255"/>
      <c r="FB1177" s="255"/>
      <c r="FC1177" s="255"/>
      <c r="FD1177" s="255"/>
      <c r="FE1177" s="255"/>
      <c r="FF1177" s="255"/>
      <c r="FG1177" s="255"/>
      <c r="FH1177" s="241"/>
      <c r="FI1177" s="436"/>
      <c r="FJ1177" s="668"/>
      <c r="FK1177" s="668"/>
      <c r="FL1177" s="668"/>
      <c r="FM1177" s="668"/>
      <c r="FN1177" s="668"/>
      <c r="FO1177" s="668"/>
      <c r="FP1177" s="668"/>
      <c r="FQ1177" s="668"/>
      <c r="FR1177" s="668"/>
      <c r="FS1177" s="433"/>
      <c r="FT1177" s="433"/>
      <c r="FU1177" s="433"/>
      <c r="FV1177" s="433"/>
      <c r="FW1177" s="433"/>
      <c r="FX1177" s="433"/>
      <c r="FY1177" s="433"/>
      <c r="FZ1177" s="433"/>
      <c r="GA1177" s="433"/>
      <c r="GB1177" s="433"/>
      <c r="GC1177" s="71"/>
      <c r="GD1177" s="71"/>
      <c r="GE1177" s="71"/>
      <c r="GF1177" s="71"/>
      <c r="GG1177" s="241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436"/>
      <c r="HJ1177" s="65"/>
      <c r="HK1177" s="436"/>
      <c r="HL1177" s="37"/>
      <c r="HM1177" s="65"/>
      <c r="HN1177" s="436"/>
      <c r="HO1177" s="120"/>
      <c r="HP1177" s="3"/>
      <c r="HQ1177" s="436"/>
      <c r="HR1177" s="8"/>
      <c r="HS1177" s="31"/>
      <c r="HT1177" s="3"/>
      <c r="HU1177" s="3"/>
      <c r="HV1177" s="3"/>
      <c r="HX1177" s="432"/>
      <c r="HY1177" s="27"/>
      <c r="HZ1177" s="27"/>
      <c r="IA1177" s="27"/>
      <c r="IB1177" s="27"/>
      <c r="IC1177" s="27"/>
      <c r="ID1177" s="27"/>
      <c r="IE1177" s="27"/>
      <c r="IF1177" s="27"/>
      <c r="IG1177" s="432"/>
      <c r="IH1177" s="432"/>
      <c r="II1177" s="432"/>
      <c r="IJ1177" s="432"/>
      <c r="IK1177" s="432"/>
      <c r="IL1177" s="432"/>
      <c r="IM1177" s="432"/>
      <c r="IN1177" s="432"/>
      <c r="IO1177" s="432"/>
      <c r="IP1177" s="432"/>
      <c r="IQ1177" s="432"/>
      <c r="IR1177" s="432"/>
      <c r="IS1177" s="432"/>
      <c r="IT1177" s="432"/>
      <c r="IU1177" s="432"/>
      <c r="IV1177" s="432"/>
      <c r="IW1177" s="432"/>
      <c r="IX1177" s="432"/>
      <c r="IY1177" s="432"/>
      <c r="IZ1177" s="432"/>
      <c r="JA1177" s="432"/>
      <c r="JB1177" s="432"/>
      <c r="JC1177" s="432"/>
      <c r="JD1177" s="432"/>
      <c r="JE1177" s="432"/>
      <c r="JF1177" s="432"/>
      <c r="JG1177" s="432"/>
      <c r="JH1177" s="432"/>
      <c r="JI1177" s="432"/>
      <c r="JJ1177" s="432"/>
      <c r="JK1177" s="432"/>
      <c r="JL1177" s="432"/>
      <c r="JM1177" s="432"/>
      <c r="JN1177" s="432"/>
      <c r="JO1177" s="432"/>
      <c r="JP1177" s="432"/>
      <c r="JQ1177" s="432"/>
      <c r="JR1177" s="432"/>
      <c r="JS1177" s="432"/>
      <c r="JT1177" s="432"/>
      <c r="JU1177" s="432"/>
    </row>
    <row r="1178" spans="1:281" s="40" customFormat="1" ht="15" hidden="1" customHeight="1" x14ac:dyDescent="0.25">
      <c r="A1178" s="432"/>
      <c r="B1178" s="31"/>
      <c r="C1178" s="31"/>
      <c r="D1178" s="3"/>
      <c r="E1178" s="31"/>
      <c r="F1178" s="3"/>
      <c r="G1178" s="122"/>
      <c r="I1178" s="31"/>
      <c r="K1178" s="9"/>
      <c r="M1178" s="3"/>
      <c r="N1178" s="41"/>
      <c r="P1178" s="31"/>
      <c r="Q1178" s="27"/>
      <c r="R1178" s="31"/>
      <c r="T1178" s="21"/>
      <c r="U1178" s="21"/>
      <c r="V1178" s="83"/>
      <c r="W1178" s="83"/>
      <c r="X1178" s="21"/>
      <c r="Y1178" s="83"/>
      <c r="Z1178" s="83"/>
      <c r="AA1178" s="21"/>
      <c r="AB1178" s="83"/>
      <c r="AC1178" s="83"/>
      <c r="AD1178" s="21"/>
      <c r="AE1178" s="83"/>
      <c r="AF1178" s="83"/>
      <c r="AG1178" s="21"/>
      <c r="AH1178" s="83"/>
      <c r="AI1178" s="83"/>
      <c r="AJ1178" s="21"/>
      <c r="AK1178" s="83"/>
      <c r="AL1178" s="83"/>
      <c r="AM1178" s="21"/>
      <c r="AN1178" s="83"/>
      <c r="AO1178" s="83"/>
      <c r="AP1178" s="21"/>
      <c r="AQ1178" s="83"/>
      <c r="AR1178" s="83"/>
      <c r="AS1178" s="21"/>
      <c r="AT1178" s="3"/>
      <c r="AU1178" s="3"/>
      <c r="AV1178" s="31"/>
      <c r="AW1178" s="3"/>
      <c r="AX1178" s="129"/>
      <c r="AY1178" s="90"/>
      <c r="AZ1178" s="6"/>
      <c r="BA1178" s="10"/>
      <c r="BB1178" s="10"/>
      <c r="BC1178" s="6"/>
      <c r="BD1178" s="10"/>
      <c r="BE1178" s="10"/>
      <c r="BF1178" s="122"/>
      <c r="BG1178" s="10"/>
      <c r="BH1178" s="32"/>
      <c r="BI1178" s="129"/>
      <c r="BJ1178" s="10"/>
      <c r="BK1178" s="32"/>
      <c r="BL1178" s="129"/>
      <c r="BM1178" s="10"/>
      <c r="BN1178" s="32"/>
      <c r="BO1178" s="122"/>
      <c r="BP1178" s="133"/>
      <c r="BQ1178" s="12"/>
      <c r="BR1178" s="3"/>
      <c r="BS1178" s="3"/>
      <c r="BU1178" s="122"/>
      <c r="BV1178" s="3"/>
      <c r="BW1178" s="31"/>
      <c r="BX1178" s="122"/>
      <c r="BY1178" s="3"/>
      <c r="CA1178" s="122"/>
      <c r="CB1178" s="3"/>
      <c r="CD1178" s="122"/>
      <c r="CF1178" s="32"/>
      <c r="CH1178" s="255"/>
      <c r="CI1178" s="32"/>
      <c r="CK1178" s="434"/>
      <c r="CM1178" s="122"/>
      <c r="CN1178" s="255"/>
      <c r="CO1178" s="255"/>
      <c r="CP1178" s="255"/>
      <c r="CQ1178" s="739"/>
      <c r="CR1178" s="255"/>
      <c r="CS1178" s="434"/>
      <c r="CT1178" s="255"/>
      <c r="CU1178" s="255"/>
      <c r="CV1178" s="255"/>
      <c r="CW1178" s="10"/>
      <c r="CX1178" s="255"/>
      <c r="CY1178" s="255"/>
      <c r="CZ1178" s="255"/>
      <c r="DA1178" s="255"/>
      <c r="DB1178" s="255"/>
      <c r="DC1178" s="255"/>
      <c r="DD1178" s="255"/>
      <c r="DE1178" s="255"/>
      <c r="DF1178" s="255"/>
      <c r="DG1178" s="255"/>
      <c r="DH1178" s="255"/>
      <c r="DI1178" s="255"/>
      <c r="DJ1178" s="255"/>
      <c r="DK1178" s="255"/>
      <c r="DL1178" s="255"/>
      <c r="DM1178" s="255"/>
      <c r="DN1178" s="255"/>
      <c r="DO1178" s="255"/>
      <c r="DP1178" s="255"/>
      <c r="DQ1178" s="255"/>
      <c r="DR1178" s="255"/>
      <c r="DS1178" s="255"/>
      <c r="DT1178" s="255"/>
      <c r="DU1178" s="255"/>
      <c r="DV1178" s="255"/>
      <c r="DW1178" s="255"/>
      <c r="DX1178" s="255"/>
      <c r="DY1178" s="255"/>
      <c r="DZ1178" s="255"/>
      <c r="EA1178" s="255"/>
      <c r="EB1178" s="255"/>
      <c r="EC1178" s="255"/>
      <c r="ED1178" s="255"/>
      <c r="EE1178" s="255"/>
      <c r="EF1178" s="255"/>
      <c r="EG1178" s="255"/>
      <c r="EH1178" s="255"/>
      <c r="EI1178" s="255"/>
      <c r="EJ1178" s="255"/>
      <c r="EK1178" s="255"/>
      <c r="EL1178" s="255"/>
      <c r="EM1178" s="255"/>
      <c r="EN1178" s="255"/>
      <c r="EO1178" s="255"/>
      <c r="EP1178" s="255"/>
      <c r="EQ1178" s="255"/>
      <c r="ER1178" s="255"/>
      <c r="ES1178" s="255"/>
      <c r="ET1178" s="255"/>
      <c r="EU1178" s="255"/>
      <c r="EV1178" s="255"/>
      <c r="EW1178" s="255"/>
      <c r="EX1178" s="255"/>
      <c r="EY1178" s="255"/>
      <c r="EZ1178" s="255"/>
      <c r="FA1178" s="255"/>
      <c r="FB1178" s="255"/>
      <c r="FC1178" s="255"/>
      <c r="FD1178" s="255"/>
      <c r="FE1178" s="255"/>
      <c r="FF1178" s="255"/>
      <c r="FG1178" s="255"/>
      <c r="FH1178" s="241"/>
      <c r="FI1178" s="436"/>
      <c r="FJ1178" s="668"/>
      <c r="FK1178" s="668"/>
      <c r="FL1178" s="668"/>
      <c r="FM1178" s="668"/>
      <c r="FN1178" s="668"/>
      <c r="FO1178" s="668"/>
      <c r="FP1178" s="668"/>
      <c r="FQ1178" s="668"/>
      <c r="FR1178" s="668"/>
      <c r="FS1178" s="433"/>
      <c r="FT1178" s="433"/>
      <c r="FU1178" s="433"/>
      <c r="FV1178" s="433"/>
      <c r="FW1178" s="433"/>
      <c r="FX1178" s="433"/>
      <c r="FY1178" s="433"/>
      <c r="FZ1178" s="433"/>
      <c r="GA1178" s="433"/>
      <c r="GB1178" s="433"/>
      <c r="GC1178" s="71"/>
      <c r="GD1178" s="71"/>
      <c r="GE1178" s="71"/>
      <c r="GF1178" s="71"/>
      <c r="GG1178" s="241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436"/>
      <c r="HJ1178" s="65"/>
      <c r="HK1178" s="436"/>
      <c r="HL1178" s="37"/>
      <c r="HM1178" s="65"/>
      <c r="HN1178" s="436"/>
      <c r="HO1178" s="120"/>
      <c r="HP1178" s="3"/>
      <c r="HQ1178" s="436"/>
      <c r="HR1178" s="8"/>
      <c r="HS1178" s="31"/>
      <c r="HT1178" s="3"/>
      <c r="HU1178" s="3"/>
      <c r="HV1178" s="3"/>
      <c r="HX1178" s="432"/>
      <c r="HY1178" s="27"/>
      <c r="HZ1178" s="27"/>
      <c r="IA1178" s="27"/>
      <c r="IB1178" s="27"/>
      <c r="IC1178" s="27"/>
      <c r="ID1178" s="27"/>
      <c r="IE1178" s="27"/>
      <c r="IF1178" s="27"/>
      <c r="IG1178" s="432"/>
      <c r="IH1178" s="432"/>
      <c r="II1178" s="432"/>
      <c r="IJ1178" s="432"/>
      <c r="IK1178" s="432"/>
      <c r="IL1178" s="432"/>
      <c r="IM1178" s="432"/>
      <c r="IN1178" s="432"/>
      <c r="IO1178" s="432"/>
      <c r="IP1178" s="432"/>
      <c r="IQ1178" s="432"/>
      <c r="IR1178" s="432"/>
      <c r="IS1178" s="432"/>
      <c r="IT1178" s="432"/>
      <c r="IU1178" s="432"/>
      <c r="IV1178" s="432"/>
      <c r="IW1178" s="432"/>
      <c r="IX1178" s="432"/>
      <c r="IY1178" s="432"/>
      <c r="IZ1178" s="432"/>
      <c r="JA1178" s="432"/>
      <c r="JB1178" s="432"/>
      <c r="JC1178" s="432"/>
      <c r="JD1178" s="432"/>
      <c r="JE1178" s="432"/>
      <c r="JF1178" s="432"/>
      <c r="JG1178" s="432"/>
      <c r="JH1178" s="432"/>
      <c r="JI1178" s="432"/>
      <c r="JJ1178" s="432"/>
      <c r="JK1178" s="432"/>
      <c r="JL1178" s="432"/>
      <c r="JM1178" s="432"/>
      <c r="JN1178" s="432"/>
      <c r="JO1178" s="432"/>
      <c r="JP1178" s="432"/>
      <c r="JQ1178" s="432"/>
      <c r="JR1178" s="432"/>
      <c r="JS1178" s="432"/>
      <c r="JT1178" s="432"/>
      <c r="JU1178" s="432"/>
    </row>
    <row r="1179" spans="1:281" s="40" customFormat="1" ht="15" hidden="1" customHeight="1" x14ac:dyDescent="0.25">
      <c r="A1179" s="432"/>
      <c r="B1179" s="31"/>
      <c r="C1179" s="31"/>
      <c r="D1179" s="3"/>
      <c r="E1179" s="31"/>
      <c r="F1179" s="3"/>
      <c r="G1179" s="122"/>
      <c r="I1179" s="31"/>
      <c r="K1179" s="9"/>
      <c r="M1179" s="3"/>
      <c r="N1179" s="41"/>
      <c r="P1179" s="31"/>
      <c r="Q1179" s="27"/>
      <c r="R1179" s="31"/>
      <c r="T1179" s="21"/>
      <c r="U1179" s="21"/>
      <c r="V1179" s="83"/>
      <c r="W1179" s="83"/>
      <c r="X1179" s="21"/>
      <c r="Y1179" s="83"/>
      <c r="Z1179" s="83"/>
      <c r="AA1179" s="21"/>
      <c r="AB1179" s="83"/>
      <c r="AC1179" s="83"/>
      <c r="AD1179" s="21"/>
      <c r="AE1179" s="83"/>
      <c r="AF1179" s="83"/>
      <c r="AG1179" s="21"/>
      <c r="AH1179" s="83"/>
      <c r="AI1179" s="83"/>
      <c r="AJ1179" s="21"/>
      <c r="AK1179" s="83"/>
      <c r="AL1179" s="83"/>
      <c r="AM1179" s="21"/>
      <c r="AN1179" s="83"/>
      <c r="AO1179" s="83"/>
      <c r="AP1179" s="21"/>
      <c r="AQ1179" s="83"/>
      <c r="AR1179" s="83"/>
      <c r="AS1179" s="21"/>
      <c r="AT1179" s="3"/>
      <c r="AU1179" s="3"/>
      <c r="AV1179" s="31"/>
      <c r="AW1179" s="3"/>
      <c r="AX1179" s="129"/>
      <c r="AY1179" s="90"/>
      <c r="AZ1179" s="6"/>
      <c r="BA1179" s="10"/>
      <c r="BB1179" s="10"/>
      <c r="BC1179" s="6"/>
      <c r="BD1179" s="10"/>
      <c r="BE1179" s="10"/>
      <c r="BF1179" s="122"/>
      <c r="BG1179" s="10"/>
      <c r="BH1179" s="32"/>
      <c r="BI1179" s="129"/>
      <c r="BJ1179" s="10"/>
      <c r="BK1179" s="32"/>
      <c r="BL1179" s="129"/>
      <c r="BM1179" s="10"/>
      <c r="BN1179" s="32"/>
      <c r="BO1179" s="122"/>
      <c r="BP1179" s="133"/>
      <c r="BQ1179" s="12"/>
      <c r="BR1179" s="3"/>
      <c r="BS1179" s="3"/>
      <c r="BU1179" s="122"/>
      <c r="BV1179" s="3"/>
      <c r="BW1179" s="31"/>
      <c r="BX1179" s="122"/>
      <c r="BY1179" s="3"/>
      <c r="CA1179" s="122"/>
      <c r="CB1179" s="3"/>
      <c r="CD1179" s="122"/>
      <c r="CF1179" s="32"/>
      <c r="CH1179" s="255"/>
      <c r="CI1179" s="32"/>
      <c r="CK1179" s="434"/>
      <c r="CM1179" s="122"/>
      <c r="CN1179" s="255"/>
      <c r="CO1179" s="255"/>
      <c r="CP1179" s="255"/>
      <c r="CQ1179" s="739"/>
      <c r="CR1179" s="255"/>
      <c r="CS1179" s="434"/>
      <c r="CT1179" s="255"/>
      <c r="CU1179" s="255"/>
      <c r="CV1179" s="255"/>
      <c r="CW1179" s="10"/>
      <c r="CX1179" s="255"/>
      <c r="CY1179" s="255"/>
      <c r="CZ1179" s="255"/>
      <c r="DA1179" s="255"/>
      <c r="DB1179" s="255"/>
      <c r="DC1179" s="255"/>
      <c r="DD1179" s="255"/>
      <c r="DE1179" s="255"/>
      <c r="DF1179" s="255"/>
      <c r="DG1179" s="255"/>
      <c r="DH1179" s="255"/>
      <c r="DI1179" s="255"/>
      <c r="DJ1179" s="255"/>
      <c r="DK1179" s="255"/>
      <c r="DL1179" s="255"/>
      <c r="DM1179" s="255"/>
      <c r="DN1179" s="255"/>
      <c r="DO1179" s="255"/>
      <c r="DP1179" s="255"/>
      <c r="DQ1179" s="255"/>
      <c r="DR1179" s="255"/>
      <c r="DS1179" s="255"/>
      <c r="DT1179" s="255"/>
      <c r="DU1179" s="255"/>
      <c r="DV1179" s="255"/>
      <c r="DW1179" s="255"/>
      <c r="DX1179" s="255"/>
      <c r="DY1179" s="255"/>
      <c r="DZ1179" s="255"/>
      <c r="EA1179" s="255"/>
      <c r="EB1179" s="255"/>
      <c r="EC1179" s="255"/>
      <c r="ED1179" s="255"/>
      <c r="EE1179" s="255"/>
      <c r="EF1179" s="255"/>
      <c r="EG1179" s="255"/>
      <c r="EH1179" s="255"/>
      <c r="EI1179" s="255"/>
      <c r="EJ1179" s="255"/>
      <c r="EK1179" s="255"/>
      <c r="EL1179" s="255"/>
      <c r="EM1179" s="255"/>
      <c r="EN1179" s="255"/>
      <c r="EO1179" s="255"/>
      <c r="EP1179" s="255"/>
      <c r="EQ1179" s="255"/>
      <c r="ER1179" s="255"/>
      <c r="ES1179" s="255"/>
      <c r="ET1179" s="255"/>
      <c r="EU1179" s="255"/>
      <c r="EV1179" s="255"/>
      <c r="EW1179" s="255"/>
      <c r="EX1179" s="255"/>
      <c r="EY1179" s="255"/>
      <c r="EZ1179" s="255"/>
      <c r="FA1179" s="255"/>
      <c r="FB1179" s="255"/>
      <c r="FC1179" s="255"/>
      <c r="FD1179" s="255"/>
      <c r="FE1179" s="255"/>
      <c r="FF1179" s="255"/>
      <c r="FG1179" s="255"/>
      <c r="FH1179" s="241"/>
      <c r="FI1179" s="436"/>
      <c r="FJ1179" s="668"/>
      <c r="FK1179" s="668"/>
      <c r="FL1179" s="668"/>
      <c r="FM1179" s="668"/>
      <c r="FN1179" s="668"/>
      <c r="FO1179" s="668"/>
      <c r="FP1179" s="668"/>
      <c r="FQ1179" s="668"/>
      <c r="FR1179" s="668"/>
      <c r="FS1179" s="433"/>
      <c r="FT1179" s="433"/>
      <c r="FU1179" s="433"/>
      <c r="FV1179" s="433"/>
      <c r="FW1179" s="433"/>
      <c r="FX1179" s="433"/>
      <c r="FY1179" s="433"/>
      <c r="FZ1179" s="433"/>
      <c r="GA1179" s="433"/>
      <c r="GB1179" s="433"/>
      <c r="GC1179" s="71"/>
      <c r="GD1179" s="71"/>
      <c r="GE1179" s="71"/>
      <c r="GF1179" s="71"/>
      <c r="GG1179" s="241"/>
      <c r="GH1179" s="65"/>
      <c r="GI1179" s="65"/>
      <c r="GJ1179" s="65"/>
      <c r="GK1179" s="65"/>
      <c r="GL1179" s="65"/>
      <c r="GM1179" s="65"/>
      <c r="GN1179" s="65"/>
      <c r="GO1179" s="65"/>
      <c r="GP1179" s="65"/>
      <c r="GQ1179" s="65"/>
      <c r="GR1179" s="65"/>
      <c r="GS1179" s="65"/>
      <c r="GT1179" s="65"/>
      <c r="GU1179" s="65"/>
      <c r="GV1179" s="65"/>
      <c r="GW1179" s="65"/>
      <c r="GX1179" s="65"/>
      <c r="GY1179" s="65"/>
      <c r="GZ1179" s="65"/>
      <c r="HA1179" s="65"/>
      <c r="HB1179" s="65"/>
      <c r="HC1179" s="65"/>
      <c r="HD1179" s="65"/>
      <c r="HE1179" s="65"/>
      <c r="HF1179" s="65"/>
      <c r="HG1179" s="65"/>
      <c r="HH1179" s="65"/>
      <c r="HI1179" s="436"/>
      <c r="HJ1179" s="65"/>
      <c r="HK1179" s="436"/>
      <c r="HL1179" s="37"/>
      <c r="HM1179" s="65"/>
      <c r="HN1179" s="436"/>
      <c r="HO1179" s="120"/>
      <c r="HP1179" s="3"/>
      <c r="HQ1179" s="436"/>
      <c r="HR1179" s="8"/>
      <c r="HS1179" s="31"/>
      <c r="HT1179" s="3"/>
      <c r="HU1179" s="3"/>
      <c r="HV1179" s="3"/>
      <c r="HX1179" s="432"/>
      <c r="HY1179" s="27"/>
      <c r="HZ1179" s="27"/>
      <c r="IA1179" s="27"/>
      <c r="IB1179" s="27"/>
      <c r="IC1179" s="27"/>
      <c r="ID1179" s="27"/>
      <c r="IE1179" s="27"/>
      <c r="IF1179" s="27"/>
      <c r="IG1179" s="432"/>
      <c r="IH1179" s="432"/>
      <c r="II1179" s="432"/>
      <c r="IJ1179" s="432"/>
      <c r="IK1179" s="432"/>
      <c r="IL1179" s="432"/>
      <c r="IM1179" s="432"/>
      <c r="IN1179" s="432"/>
      <c r="IO1179" s="432"/>
      <c r="IP1179" s="432"/>
      <c r="IQ1179" s="432"/>
      <c r="IR1179" s="432"/>
      <c r="IS1179" s="432"/>
      <c r="IT1179" s="432"/>
      <c r="IU1179" s="432"/>
      <c r="IV1179" s="432"/>
      <c r="IW1179" s="432"/>
      <c r="IX1179" s="432"/>
      <c r="IY1179" s="432"/>
      <c r="IZ1179" s="432"/>
      <c r="JA1179" s="432"/>
      <c r="JB1179" s="432"/>
      <c r="JC1179" s="432"/>
      <c r="JD1179" s="432"/>
      <c r="JE1179" s="432"/>
      <c r="JF1179" s="432"/>
      <c r="JG1179" s="432"/>
      <c r="JH1179" s="432"/>
      <c r="JI1179" s="432"/>
      <c r="JJ1179" s="432"/>
      <c r="JK1179" s="432"/>
      <c r="JL1179" s="432"/>
      <c r="JM1179" s="432"/>
      <c r="JN1179" s="432"/>
      <c r="JO1179" s="432"/>
      <c r="JP1179" s="432"/>
      <c r="JQ1179" s="432"/>
      <c r="JR1179" s="432"/>
      <c r="JS1179" s="432"/>
      <c r="JT1179" s="432"/>
      <c r="JU1179" s="432"/>
    </row>
    <row r="1180" spans="1:281" s="40" customFormat="1" ht="15" hidden="1" customHeight="1" x14ac:dyDescent="0.25">
      <c r="A1180" s="432"/>
      <c r="B1180" s="31"/>
      <c r="C1180" s="31"/>
      <c r="D1180" s="3"/>
      <c r="E1180" s="31"/>
      <c r="F1180" s="3"/>
      <c r="G1180" s="122"/>
      <c r="I1180" s="31"/>
      <c r="K1180" s="9"/>
      <c r="M1180" s="3"/>
      <c r="N1180" s="41"/>
      <c r="P1180" s="31"/>
      <c r="Q1180" s="27"/>
      <c r="R1180" s="31"/>
      <c r="T1180" s="21"/>
      <c r="U1180" s="21"/>
      <c r="V1180" s="83"/>
      <c r="W1180" s="83"/>
      <c r="X1180" s="21"/>
      <c r="Y1180" s="83"/>
      <c r="Z1180" s="83"/>
      <c r="AA1180" s="21"/>
      <c r="AB1180" s="83"/>
      <c r="AC1180" s="83"/>
      <c r="AD1180" s="21"/>
      <c r="AE1180" s="83"/>
      <c r="AF1180" s="83"/>
      <c r="AG1180" s="21"/>
      <c r="AH1180" s="83"/>
      <c r="AI1180" s="83"/>
      <c r="AJ1180" s="21"/>
      <c r="AK1180" s="83"/>
      <c r="AL1180" s="83"/>
      <c r="AM1180" s="21"/>
      <c r="AN1180" s="83"/>
      <c r="AO1180" s="83"/>
      <c r="AP1180" s="21"/>
      <c r="AQ1180" s="83"/>
      <c r="AR1180" s="83"/>
      <c r="AS1180" s="21"/>
      <c r="AT1180" s="3"/>
      <c r="AU1180" s="3"/>
      <c r="AV1180" s="31"/>
      <c r="AW1180" s="3"/>
      <c r="AX1180" s="129"/>
      <c r="AY1180" s="90"/>
      <c r="AZ1180" s="6"/>
      <c r="BA1180" s="10"/>
      <c r="BB1180" s="10"/>
      <c r="BC1180" s="6"/>
      <c r="BD1180" s="10"/>
      <c r="BE1180" s="10"/>
      <c r="BF1180" s="122"/>
      <c r="BG1180" s="10"/>
      <c r="BH1180" s="32"/>
      <c r="BI1180" s="129"/>
      <c r="BJ1180" s="10"/>
      <c r="BK1180" s="32"/>
      <c r="BL1180" s="129"/>
      <c r="BM1180" s="10"/>
      <c r="BN1180" s="32"/>
      <c r="BO1180" s="122"/>
      <c r="BP1180" s="133"/>
      <c r="BQ1180" s="12"/>
      <c r="BR1180" s="3"/>
      <c r="BS1180" s="3"/>
      <c r="BU1180" s="122"/>
      <c r="BV1180" s="3"/>
      <c r="BW1180" s="31"/>
      <c r="BX1180" s="122"/>
      <c r="BY1180" s="3"/>
      <c r="CA1180" s="122"/>
      <c r="CB1180" s="3"/>
      <c r="CD1180" s="122"/>
      <c r="CF1180" s="32"/>
      <c r="CH1180" s="255"/>
      <c r="CI1180" s="32"/>
      <c r="CK1180" s="434"/>
      <c r="CM1180" s="122"/>
      <c r="CN1180" s="255"/>
      <c r="CO1180" s="255"/>
      <c r="CP1180" s="255"/>
      <c r="CQ1180" s="739"/>
      <c r="CR1180" s="255"/>
      <c r="CS1180" s="434"/>
      <c r="CT1180" s="255"/>
      <c r="CU1180" s="255"/>
      <c r="CV1180" s="255"/>
      <c r="CW1180" s="10"/>
      <c r="CX1180" s="255"/>
      <c r="CY1180" s="255"/>
      <c r="CZ1180" s="255"/>
      <c r="DA1180" s="255"/>
      <c r="DB1180" s="255"/>
      <c r="DC1180" s="255"/>
      <c r="DD1180" s="255"/>
      <c r="DE1180" s="255"/>
      <c r="DF1180" s="255"/>
      <c r="DG1180" s="255"/>
      <c r="DH1180" s="255"/>
      <c r="DI1180" s="255"/>
      <c r="DJ1180" s="255"/>
      <c r="DK1180" s="255"/>
      <c r="DL1180" s="255"/>
      <c r="DM1180" s="255"/>
      <c r="DN1180" s="255"/>
      <c r="DO1180" s="255"/>
      <c r="DP1180" s="255"/>
      <c r="DQ1180" s="255"/>
      <c r="DR1180" s="255"/>
      <c r="DS1180" s="255"/>
      <c r="DT1180" s="255"/>
      <c r="DU1180" s="255"/>
      <c r="DV1180" s="255"/>
      <c r="DW1180" s="255"/>
      <c r="DX1180" s="255"/>
      <c r="DY1180" s="255"/>
      <c r="DZ1180" s="255"/>
      <c r="EA1180" s="255"/>
      <c r="EB1180" s="255"/>
      <c r="EC1180" s="255"/>
      <c r="ED1180" s="255"/>
      <c r="EE1180" s="255"/>
      <c r="EF1180" s="255"/>
      <c r="EG1180" s="255"/>
      <c r="EH1180" s="255"/>
      <c r="EI1180" s="255"/>
      <c r="EJ1180" s="255"/>
      <c r="EK1180" s="255"/>
      <c r="EL1180" s="255"/>
      <c r="EM1180" s="255"/>
      <c r="EN1180" s="255"/>
      <c r="EO1180" s="255"/>
      <c r="EP1180" s="255"/>
      <c r="EQ1180" s="255"/>
      <c r="ER1180" s="255"/>
      <c r="ES1180" s="255"/>
      <c r="ET1180" s="255"/>
      <c r="EU1180" s="255"/>
      <c r="EV1180" s="255"/>
      <c r="EW1180" s="255"/>
      <c r="EX1180" s="255"/>
      <c r="EY1180" s="255"/>
      <c r="EZ1180" s="255"/>
      <c r="FA1180" s="255"/>
      <c r="FB1180" s="255"/>
      <c r="FC1180" s="255"/>
      <c r="FD1180" s="255"/>
      <c r="FE1180" s="255"/>
      <c r="FF1180" s="255"/>
      <c r="FG1180" s="255"/>
      <c r="FH1180" s="241"/>
      <c r="FI1180" s="436"/>
      <c r="FJ1180" s="668"/>
      <c r="FK1180" s="668"/>
      <c r="FL1180" s="668"/>
      <c r="FM1180" s="668"/>
      <c r="FN1180" s="668"/>
      <c r="FO1180" s="668"/>
      <c r="FP1180" s="668"/>
      <c r="FQ1180" s="668"/>
      <c r="FR1180" s="668"/>
      <c r="FS1180" s="433"/>
      <c r="FT1180" s="433"/>
      <c r="FU1180" s="433"/>
      <c r="FV1180" s="433"/>
      <c r="FW1180" s="433"/>
      <c r="FX1180" s="433"/>
      <c r="FY1180" s="433"/>
      <c r="FZ1180" s="433"/>
      <c r="GA1180" s="433"/>
      <c r="GB1180" s="433"/>
      <c r="GC1180" s="71"/>
      <c r="GD1180" s="71"/>
      <c r="GE1180" s="71"/>
      <c r="GF1180" s="71"/>
      <c r="GG1180" s="241"/>
      <c r="GH1180" s="65"/>
      <c r="GI1180" s="65"/>
      <c r="GJ1180" s="65"/>
      <c r="GK1180" s="65"/>
      <c r="GL1180" s="65"/>
      <c r="GM1180" s="65"/>
      <c r="GN1180" s="65"/>
      <c r="GO1180" s="65"/>
      <c r="GP1180" s="65"/>
      <c r="GQ1180" s="65"/>
      <c r="GR1180" s="65"/>
      <c r="GS1180" s="65"/>
      <c r="GT1180" s="65"/>
      <c r="GU1180" s="65"/>
      <c r="GV1180" s="65"/>
      <c r="GW1180" s="65"/>
      <c r="GX1180" s="65"/>
      <c r="GY1180" s="65"/>
      <c r="GZ1180" s="65"/>
      <c r="HA1180" s="65"/>
      <c r="HB1180" s="65"/>
      <c r="HC1180" s="65"/>
      <c r="HD1180" s="65"/>
      <c r="HE1180" s="65"/>
      <c r="HF1180" s="65"/>
      <c r="HG1180" s="65"/>
      <c r="HH1180" s="65"/>
      <c r="HI1180" s="436"/>
      <c r="HJ1180" s="65"/>
      <c r="HK1180" s="436"/>
      <c r="HL1180" s="37"/>
      <c r="HM1180" s="65"/>
      <c r="HN1180" s="436"/>
      <c r="HO1180" s="120"/>
      <c r="HP1180" s="3"/>
      <c r="HQ1180" s="436"/>
      <c r="HR1180" s="8"/>
      <c r="HS1180" s="31"/>
      <c r="HT1180" s="3"/>
      <c r="HU1180" s="3"/>
      <c r="HV1180" s="3"/>
      <c r="HX1180" s="432"/>
      <c r="HY1180" s="27"/>
      <c r="HZ1180" s="27"/>
      <c r="IA1180" s="27"/>
      <c r="IB1180" s="27"/>
      <c r="IC1180" s="27"/>
      <c r="ID1180" s="27"/>
      <c r="IE1180" s="27"/>
      <c r="IF1180" s="27"/>
      <c r="IG1180" s="432"/>
      <c r="IH1180" s="432"/>
      <c r="II1180" s="432"/>
      <c r="IJ1180" s="432"/>
      <c r="IK1180" s="432"/>
      <c r="IL1180" s="432"/>
      <c r="IM1180" s="432"/>
      <c r="IN1180" s="432"/>
      <c r="IO1180" s="432"/>
      <c r="IP1180" s="432"/>
      <c r="IQ1180" s="432"/>
      <c r="IR1180" s="432"/>
      <c r="IS1180" s="432"/>
      <c r="IT1180" s="432"/>
      <c r="IU1180" s="432"/>
      <c r="IV1180" s="432"/>
      <c r="IW1180" s="432"/>
      <c r="IX1180" s="432"/>
      <c r="IY1180" s="432"/>
      <c r="IZ1180" s="432"/>
      <c r="JA1180" s="432"/>
      <c r="JB1180" s="432"/>
      <c r="JC1180" s="432"/>
      <c r="JD1180" s="432"/>
      <c r="JE1180" s="432"/>
      <c r="JF1180" s="432"/>
      <c r="JG1180" s="432"/>
      <c r="JH1180" s="432"/>
      <c r="JI1180" s="432"/>
      <c r="JJ1180" s="432"/>
      <c r="JK1180" s="432"/>
      <c r="JL1180" s="432"/>
      <c r="JM1180" s="432"/>
      <c r="JN1180" s="432"/>
      <c r="JO1180" s="432"/>
      <c r="JP1180" s="432"/>
      <c r="JQ1180" s="432"/>
      <c r="JR1180" s="432"/>
      <c r="JS1180" s="432"/>
      <c r="JT1180" s="432"/>
      <c r="JU1180" s="432"/>
    </row>
    <row r="1181" spans="1:281" s="40" customFormat="1" ht="15" hidden="1" customHeight="1" x14ac:dyDescent="0.25">
      <c r="A1181" s="432"/>
      <c r="B1181" s="31"/>
      <c r="C1181" s="31"/>
      <c r="D1181" s="3"/>
      <c r="E1181" s="31"/>
      <c r="F1181" s="3"/>
      <c r="G1181" s="122"/>
      <c r="I1181" s="31"/>
      <c r="K1181" s="9"/>
      <c r="M1181" s="3"/>
      <c r="N1181" s="41"/>
      <c r="P1181" s="31"/>
      <c r="Q1181" s="27"/>
      <c r="R1181" s="31"/>
      <c r="T1181" s="21"/>
      <c r="U1181" s="21"/>
      <c r="V1181" s="83"/>
      <c r="W1181" s="83"/>
      <c r="X1181" s="21"/>
      <c r="Y1181" s="83"/>
      <c r="Z1181" s="83"/>
      <c r="AA1181" s="21"/>
      <c r="AB1181" s="83"/>
      <c r="AC1181" s="83"/>
      <c r="AD1181" s="21"/>
      <c r="AE1181" s="83"/>
      <c r="AF1181" s="83"/>
      <c r="AG1181" s="21"/>
      <c r="AH1181" s="83"/>
      <c r="AI1181" s="83"/>
      <c r="AJ1181" s="21"/>
      <c r="AK1181" s="83"/>
      <c r="AL1181" s="83"/>
      <c r="AM1181" s="21"/>
      <c r="AN1181" s="83"/>
      <c r="AO1181" s="83"/>
      <c r="AP1181" s="21"/>
      <c r="AQ1181" s="83"/>
      <c r="AR1181" s="83"/>
      <c r="AS1181" s="21"/>
      <c r="AT1181" s="3"/>
      <c r="AU1181" s="3"/>
      <c r="AV1181" s="31"/>
      <c r="AW1181" s="3"/>
      <c r="AX1181" s="129"/>
      <c r="AY1181" s="90"/>
      <c r="AZ1181" s="6"/>
      <c r="BA1181" s="10"/>
      <c r="BB1181" s="10"/>
      <c r="BC1181" s="6"/>
      <c r="BD1181" s="10"/>
      <c r="BE1181" s="10"/>
      <c r="BF1181" s="122"/>
      <c r="BG1181" s="10"/>
      <c r="BH1181" s="32"/>
      <c r="BI1181" s="129"/>
      <c r="BJ1181" s="10"/>
      <c r="BK1181" s="32"/>
      <c r="BL1181" s="129"/>
      <c r="BM1181" s="10"/>
      <c r="BN1181" s="32"/>
      <c r="BO1181" s="122"/>
      <c r="BP1181" s="133"/>
      <c r="BQ1181" s="12"/>
      <c r="BR1181" s="3"/>
      <c r="BS1181" s="3"/>
      <c r="BU1181" s="122"/>
      <c r="BV1181" s="3"/>
      <c r="BW1181" s="31"/>
      <c r="BX1181" s="122"/>
      <c r="BY1181" s="3"/>
      <c r="CA1181" s="122"/>
      <c r="CB1181" s="3"/>
      <c r="CD1181" s="122"/>
      <c r="CF1181" s="32"/>
      <c r="CH1181" s="255"/>
      <c r="CI1181" s="32"/>
      <c r="CK1181" s="434"/>
      <c r="CM1181" s="122"/>
      <c r="CN1181" s="255"/>
      <c r="CO1181" s="255"/>
      <c r="CP1181" s="255"/>
      <c r="CQ1181" s="739"/>
      <c r="CR1181" s="255"/>
      <c r="CS1181" s="434"/>
      <c r="CT1181" s="255"/>
      <c r="CU1181" s="255"/>
      <c r="CV1181" s="255"/>
      <c r="CW1181" s="10"/>
      <c r="CX1181" s="255"/>
      <c r="CY1181" s="255"/>
      <c r="CZ1181" s="255"/>
      <c r="DA1181" s="255"/>
      <c r="DB1181" s="255"/>
      <c r="DC1181" s="255"/>
      <c r="DD1181" s="255"/>
      <c r="DE1181" s="255"/>
      <c r="DF1181" s="255"/>
      <c r="DG1181" s="255"/>
      <c r="DH1181" s="255"/>
      <c r="DI1181" s="255"/>
      <c r="DJ1181" s="255"/>
      <c r="DK1181" s="255"/>
      <c r="DL1181" s="255"/>
      <c r="DM1181" s="255"/>
      <c r="DN1181" s="255"/>
      <c r="DO1181" s="255"/>
      <c r="DP1181" s="255"/>
      <c r="DQ1181" s="255"/>
      <c r="DR1181" s="255"/>
      <c r="DS1181" s="255"/>
      <c r="DT1181" s="255"/>
      <c r="DU1181" s="255"/>
      <c r="DV1181" s="255"/>
      <c r="DW1181" s="255"/>
      <c r="DX1181" s="255"/>
      <c r="DY1181" s="255"/>
      <c r="DZ1181" s="255"/>
      <c r="EA1181" s="255"/>
      <c r="EB1181" s="255"/>
      <c r="EC1181" s="255"/>
      <c r="ED1181" s="255"/>
      <c r="EE1181" s="255"/>
      <c r="EF1181" s="255"/>
      <c r="EG1181" s="255"/>
      <c r="EH1181" s="255"/>
      <c r="EI1181" s="255"/>
      <c r="EJ1181" s="255"/>
      <c r="EK1181" s="255"/>
      <c r="EL1181" s="255"/>
      <c r="EM1181" s="255"/>
      <c r="EN1181" s="255"/>
      <c r="EO1181" s="255"/>
      <c r="EP1181" s="255"/>
      <c r="EQ1181" s="255"/>
      <c r="ER1181" s="255"/>
      <c r="ES1181" s="255"/>
      <c r="ET1181" s="255"/>
      <c r="EU1181" s="255"/>
      <c r="EV1181" s="255"/>
      <c r="EW1181" s="255"/>
      <c r="EX1181" s="255"/>
      <c r="EY1181" s="255"/>
      <c r="EZ1181" s="255"/>
      <c r="FA1181" s="255"/>
      <c r="FB1181" s="255"/>
      <c r="FC1181" s="255"/>
      <c r="FD1181" s="255"/>
      <c r="FE1181" s="255"/>
      <c r="FF1181" s="255"/>
      <c r="FG1181" s="255"/>
      <c r="FH1181" s="241"/>
      <c r="FI1181" s="436"/>
      <c r="FJ1181" s="668"/>
      <c r="FK1181" s="668"/>
      <c r="FL1181" s="668"/>
      <c r="FM1181" s="668"/>
      <c r="FN1181" s="668"/>
      <c r="FO1181" s="668"/>
      <c r="FP1181" s="668"/>
      <c r="FQ1181" s="668"/>
      <c r="FR1181" s="668"/>
      <c r="FS1181" s="433"/>
      <c r="FT1181" s="433"/>
      <c r="FU1181" s="433"/>
      <c r="FV1181" s="433"/>
      <c r="FW1181" s="433"/>
      <c r="FX1181" s="433"/>
      <c r="FY1181" s="433"/>
      <c r="FZ1181" s="433"/>
      <c r="GA1181" s="433"/>
      <c r="GB1181" s="433"/>
      <c r="GC1181" s="71"/>
      <c r="GD1181" s="71"/>
      <c r="GE1181" s="71"/>
      <c r="GF1181" s="71"/>
      <c r="GG1181" s="241"/>
      <c r="GH1181" s="65"/>
      <c r="GI1181" s="65"/>
      <c r="GJ1181" s="65"/>
      <c r="GK1181" s="65"/>
      <c r="GL1181" s="65"/>
      <c r="GM1181" s="65"/>
      <c r="GN1181" s="65"/>
      <c r="GO1181" s="65"/>
      <c r="GP1181" s="65"/>
      <c r="GQ1181" s="65"/>
      <c r="GR1181" s="65"/>
      <c r="GS1181" s="65"/>
      <c r="GT1181" s="65"/>
      <c r="GU1181" s="65"/>
      <c r="GV1181" s="65"/>
      <c r="GW1181" s="65"/>
      <c r="GX1181" s="65"/>
      <c r="GY1181" s="65"/>
      <c r="GZ1181" s="65"/>
      <c r="HA1181" s="65"/>
      <c r="HB1181" s="65"/>
      <c r="HC1181" s="65"/>
      <c r="HD1181" s="65"/>
      <c r="HE1181" s="65"/>
      <c r="HF1181" s="65"/>
      <c r="HG1181" s="65"/>
      <c r="HH1181" s="65"/>
      <c r="HI1181" s="436"/>
      <c r="HJ1181" s="65"/>
      <c r="HK1181" s="436"/>
      <c r="HL1181" s="37"/>
      <c r="HM1181" s="65"/>
      <c r="HN1181" s="436"/>
      <c r="HO1181" s="120"/>
      <c r="HP1181" s="3"/>
      <c r="HQ1181" s="436"/>
      <c r="HR1181" s="8"/>
      <c r="HS1181" s="31"/>
      <c r="HT1181" s="3"/>
      <c r="HU1181" s="3"/>
      <c r="HV1181" s="3"/>
      <c r="HX1181" s="432"/>
      <c r="HY1181" s="27"/>
      <c r="HZ1181" s="27"/>
      <c r="IA1181" s="27"/>
      <c r="IB1181" s="27"/>
      <c r="IC1181" s="27"/>
      <c r="ID1181" s="27"/>
      <c r="IE1181" s="27"/>
      <c r="IF1181" s="27"/>
      <c r="IG1181" s="432"/>
      <c r="IH1181" s="432"/>
      <c r="II1181" s="432"/>
      <c r="IJ1181" s="432"/>
      <c r="IK1181" s="432"/>
      <c r="IL1181" s="432"/>
      <c r="IM1181" s="432"/>
      <c r="IN1181" s="432"/>
      <c r="IO1181" s="432"/>
      <c r="IP1181" s="432"/>
      <c r="IQ1181" s="432"/>
      <c r="IR1181" s="432"/>
      <c r="IS1181" s="432"/>
      <c r="IT1181" s="432"/>
      <c r="IU1181" s="432"/>
      <c r="IV1181" s="432"/>
      <c r="IW1181" s="432"/>
      <c r="IX1181" s="432"/>
      <c r="IY1181" s="432"/>
      <c r="IZ1181" s="432"/>
      <c r="JA1181" s="432"/>
      <c r="JB1181" s="432"/>
      <c r="JC1181" s="432"/>
      <c r="JD1181" s="432"/>
      <c r="JE1181" s="432"/>
      <c r="JF1181" s="432"/>
      <c r="JG1181" s="432"/>
      <c r="JH1181" s="432"/>
      <c r="JI1181" s="432"/>
      <c r="JJ1181" s="432"/>
      <c r="JK1181" s="432"/>
      <c r="JL1181" s="432"/>
      <c r="JM1181" s="432"/>
      <c r="JN1181" s="432"/>
      <c r="JO1181" s="432"/>
      <c r="JP1181" s="432"/>
      <c r="JQ1181" s="432"/>
      <c r="JR1181" s="432"/>
      <c r="JS1181" s="432"/>
      <c r="JT1181" s="432"/>
      <c r="JU1181" s="432"/>
    </row>
    <row r="1182" spans="1:281" s="40" customFormat="1" ht="15" hidden="1" customHeight="1" x14ac:dyDescent="0.25">
      <c r="A1182" s="432"/>
      <c r="B1182" s="31"/>
      <c r="C1182" s="31"/>
      <c r="D1182" s="3"/>
      <c r="E1182" s="31"/>
      <c r="F1182" s="3"/>
      <c r="G1182" s="122"/>
      <c r="I1182" s="31"/>
      <c r="K1182" s="9"/>
      <c r="M1182" s="3"/>
      <c r="N1182" s="41"/>
      <c r="P1182" s="31"/>
      <c r="Q1182" s="27"/>
      <c r="R1182" s="31"/>
      <c r="T1182" s="21"/>
      <c r="U1182" s="21"/>
      <c r="V1182" s="83"/>
      <c r="W1182" s="83"/>
      <c r="X1182" s="21"/>
      <c r="Y1182" s="83"/>
      <c r="Z1182" s="83"/>
      <c r="AA1182" s="21"/>
      <c r="AB1182" s="83"/>
      <c r="AC1182" s="83"/>
      <c r="AD1182" s="21"/>
      <c r="AE1182" s="83"/>
      <c r="AF1182" s="83"/>
      <c r="AG1182" s="21"/>
      <c r="AH1182" s="83"/>
      <c r="AI1182" s="83"/>
      <c r="AJ1182" s="21"/>
      <c r="AK1182" s="83"/>
      <c r="AL1182" s="83"/>
      <c r="AM1182" s="21"/>
      <c r="AN1182" s="83"/>
      <c r="AO1182" s="83"/>
      <c r="AP1182" s="21"/>
      <c r="AQ1182" s="83"/>
      <c r="AR1182" s="83"/>
      <c r="AS1182" s="21"/>
      <c r="AT1182" s="3"/>
      <c r="AU1182" s="3"/>
      <c r="AV1182" s="31"/>
      <c r="AW1182" s="3"/>
      <c r="AX1182" s="129"/>
      <c r="AY1182" s="90"/>
      <c r="AZ1182" s="6"/>
      <c r="BA1182" s="10"/>
      <c r="BB1182" s="10"/>
      <c r="BC1182" s="6"/>
      <c r="BD1182" s="10"/>
      <c r="BE1182" s="10"/>
      <c r="BF1182" s="122"/>
      <c r="BG1182" s="10"/>
      <c r="BH1182" s="32"/>
      <c r="BI1182" s="129"/>
      <c r="BJ1182" s="10"/>
      <c r="BK1182" s="32"/>
      <c r="BL1182" s="129"/>
      <c r="BM1182" s="10"/>
      <c r="BN1182" s="32"/>
      <c r="BO1182" s="122"/>
      <c r="BP1182" s="133"/>
      <c r="BQ1182" s="12"/>
      <c r="BR1182" s="3"/>
      <c r="BS1182" s="3"/>
      <c r="BU1182" s="122"/>
      <c r="BV1182" s="3"/>
      <c r="BW1182" s="31"/>
      <c r="BX1182" s="122"/>
      <c r="BY1182" s="3"/>
      <c r="CA1182" s="122"/>
      <c r="CB1182" s="3"/>
      <c r="CD1182" s="122"/>
      <c r="CF1182" s="32"/>
      <c r="CH1182" s="255"/>
      <c r="CI1182" s="32"/>
      <c r="CK1182" s="434"/>
      <c r="CM1182" s="122"/>
      <c r="CN1182" s="255"/>
      <c r="CO1182" s="255"/>
      <c r="CP1182" s="255"/>
      <c r="CQ1182" s="739"/>
      <c r="CR1182" s="255"/>
      <c r="CS1182" s="434"/>
      <c r="CT1182" s="255"/>
      <c r="CU1182" s="255"/>
      <c r="CV1182" s="255"/>
      <c r="CW1182" s="10"/>
      <c r="CX1182" s="255"/>
      <c r="CY1182" s="255"/>
      <c r="CZ1182" s="255"/>
      <c r="DA1182" s="255"/>
      <c r="DB1182" s="255"/>
      <c r="DC1182" s="255"/>
      <c r="DD1182" s="255"/>
      <c r="DE1182" s="255"/>
      <c r="DF1182" s="255"/>
      <c r="DG1182" s="255"/>
      <c r="DH1182" s="255"/>
      <c r="DI1182" s="255"/>
      <c r="DJ1182" s="255"/>
      <c r="DK1182" s="255"/>
      <c r="DL1182" s="255"/>
      <c r="DM1182" s="255"/>
      <c r="DN1182" s="255"/>
      <c r="DO1182" s="255"/>
      <c r="DP1182" s="255"/>
      <c r="DQ1182" s="255"/>
      <c r="DR1182" s="255"/>
      <c r="DS1182" s="255"/>
      <c r="DT1182" s="255"/>
      <c r="DU1182" s="255"/>
      <c r="DV1182" s="255"/>
      <c r="DW1182" s="255"/>
      <c r="DX1182" s="255"/>
      <c r="DY1182" s="255"/>
      <c r="DZ1182" s="255"/>
      <c r="EA1182" s="255"/>
      <c r="EB1182" s="255"/>
      <c r="EC1182" s="255"/>
      <c r="ED1182" s="255"/>
      <c r="EE1182" s="255"/>
      <c r="EF1182" s="255"/>
      <c r="EG1182" s="255"/>
      <c r="EH1182" s="255"/>
      <c r="EI1182" s="255"/>
      <c r="EJ1182" s="255"/>
      <c r="EK1182" s="255"/>
      <c r="EL1182" s="255"/>
      <c r="EM1182" s="255"/>
      <c r="EN1182" s="255"/>
      <c r="EO1182" s="255"/>
      <c r="EP1182" s="255"/>
      <c r="EQ1182" s="255"/>
      <c r="ER1182" s="255"/>
      <c r="ES1182" s="255"/>
      <c r="ET1182" s="255"/>
      <c r="EU1182" s="255"/>
      <c r="EV1182" s="255"/>
      <c r="EW1182" s="255"/>
      <c r="EX1182" s="255"/>
      <c r="EY1182" s="255"/>
      <c r="EZ1182" s="255"/>
      <c r="FA1182" s="255"/>
      <c r="FB1182" s="255"/>
      <c r="FC1182" s="255"/>
      <c r="FD1182" s="255"/>
      <c r="FE1182" s="255"/>
      <c r="FF1182" s="255"/>
      <c r="FG1182" s="255"/>
      <c r="FH1182" s="241"/>
      <c r="FI1182" s="436"/>
      <c r="FJ1182" s="668"/>
      <c r="FK1182" s="668"/>
      <c r="FL1182" s="668"/>
      <c r="FM1182" s="668"/>
      <c r="FN1182" s="668"/>
      <c r="FO1182" s="668"/>
      <c r="FP1182" s="668"/>
      <c r="FQ1182" s="668"/>
      <c r="FR1182" s="668"/>
      <c r="FS1182" s="433"/>
      <c r="FT1182" s="433"/>
      <c r="FU1182" s="433"/>
      <c r="FV1182" s="433"/>
      <c r="FW1182" s="433"/>
      <c r="FX1182" s="433"/>
      <c r="FY1182" s="433"/>
      <c r="FZ1182" s="433"/>
      <c r="GA1182" s="433"/>
      <c r="GB1182" s="433"/>
      <c r="GC1182" s="71"/>
      <c r="GD1182" s="71"/>
      <c r="GE1182" s="71"/>
      <c r="GF1182" s="71"/>
      <c r="GG1182" s="241"/>
      <c r="GH1182" s="65"/>
      <c r="GI1182" s="65"/>
      <c r="GJ1182" s="65"/>
      <c r="GK1182" s="65"/>
      <c r="GL1182" s="65"/>
      <c r="GM1182" s="65"/>
      <c r="GN1182" s="65"/>
      <c r="GO1182" s="65"/>
      <c r="GP1182" s="65"/>
      <c r="GQ1182" s="65"/>
      <c r="GR1182" s="65"/>
      <c r="GS1182" s="65"/>
      <c r="GT1182" s="65"/>
      <c r="GU1182" s="65"/>
      <c r="GV1182" s="65"/>
      <c r="GW1182" s="65"/>
      <c r="GX1182" s="65"/>
      <c r="GY1182" s="65"/>
      <c r="GZ1182" s="65"/>
      <c r="HA1182" s="65"/>
      <c r="HB1182" s="65"/>
      <c r="HC1182" s="65"/>
      <c r="HD1182" s="65"/>
      <c r="HE1182" s="65"/>
      <c r="HF1182" s="65"/>
      <c r="HG1182" s="65"/>
      <c r="HH1182" s="65"/>
      <c r="HI1182" s="436"/>
      <c r="HJ1182" s="65"/>
      <c r="HK1182" s="436"/>
      <c r="HL1182" s="37"/>
      <c r="HM1182" s="65"/>
      <c r="HN1182" s="436"/>
      <c r="HO1182" s="120"/>
      <c r="HP1182" s="3"/>
      <c r="HQ1182" s="436"/>
      <c r="HR1182" s="8"/>
      <c r="HS1182" s="31"/>
      <c r="HT1182" s="3"/>
      <c r="HU1182" s="3"/>
      <c r="HV1182" s="3"/>
      <c r="HX1182" s="432"/>
      <c r="HY1182" s="27"/>
      <c r="HZ1182" s="27"/>
      <c r="IA1182" s="27"/>
      <c r="IB1182" s="27"/>
      <c r="IC1182" s="27"/>
      <c r="ID1182" s="27"/>
      <c r="IE1182" s="27"/>
      <c r="IF1182" s="27"/>
      <c r="IG1182" s="432"/>
      <c r="IH1182" s="432"/>
      <c r="II1182" s="432"/>
      <c r="IJ1182" s="432"/>
      <c r="IK1182" s="432"/>
      <c r="IL1182" s="432"/>
      <c r="IM1182" s="432"/>
      <c r="IN1182" s="432"/>
      <c r="IO1182" s="432"/>
      <c r="IP1182" s="432"/>
      <c r="IQ1182" s="432"/>
      <c r="IR1182" s="432"/>
      <c r="IS1182" s="432"/>
      <c r="IT1182" s="432"/>
      <c r="IU1182" s="432"/>
      <c r="IV1182" s="432"/>
      <c r="IW1182" s="432"/>
      <c r="IX1182" s="432"/>
      <c r="IY1182" s="432"/>
      <c r="IZ1182" s="432"/>
      <c r="JA1182" s="432"/>
      <c r="JB1182" s="432"/>
      <c r="JC1182" s="432"/>
      <c r="JD1182" s="432"/>
      <c r="JE1182" s="432"/>
      <c r="JF1182" s="432"/>
      <c r="JG1182" s="432"/>
      <c r="JH1182" s="432"/>
      <c r="JI1182" s="432"/>
      <c r="JJ1182" s="432"/>
      <c r="JK1182" s="432"/>
      <c r="JL1182" s="432"/>
      <c r="JM1182" s="432"/>
      <c r="JN1182" s="432"/>
      <c r="JO1182" s="432"/>
      <c r="JP1182" s="432"/>
      <c r="JQ1182" s="432"/>
      <c r="JR1182" s="432"/>
      <c r="JS1182" s="432"/>
      <c r="JT1182" s="432"/>
      <c r="JU1182" s="432"/>
    </row>
    <row r="1183" spans="1:281" s="40" customFormat="1" ht="15" hidden="1" customHeight="1" x14ac:dyDescent="0.25">
      <c r="A1183" s="432"/>
      <c r="B1183" s="31"/>
      <c r="C1183" s="31"/>
      <c r="D1183" s="3"/>
      <c r="E1183" s="31"/>
      <c r="F1183" s="3"/>
      <c r="G1183" s="122"/>
      <c r="I1183" s="31"/>
      <c r="K1183" s="9"/>
      <c r="M1183" s="3"/>
      <c r="N1183" s="41"/>
      <c r="P1183" s="31"/>
      <c r="Q1183" s="27"/>
      <c r="R1183" s="31"/>
      <c r="T1183" s="21"/>
      <c r="U1183" s="21"/>
      <c r="V1183" s="83"/>
      <c r="W1183" s="83"/>
      <c r="X1183" s="21"/>
      <c r="Y1183" s="83"/>
      <c r="Z1183" s="83"/>
      <c r="AA1183" s="21"/>
      <c r="AB1183" s="83"/>
      <c r="AC1183" s="83"/>
      <c r="AD1183" s="21"/>
      <c r="AE1183" s="83"/>
      <c r="AF1183" s="83"/>
      <c r="AG1183" s="21"/>
      <c r="AH1183" s="83"/>
      <c r="AI1183" s="83"/>
      <c r="AJ1183" s="21"/>
      <c r="AK1183" s="83"/>
      <c r="AL1183" s="83"/>
      <c r="AM1183" s="21"/>
      <c r="AN1183" s="83"/>
      <c r="AO1183" s="83"/>
      <c r="AP1183" s="21"/>
      <c r="AQ1183" s="83"/>
      <c r="AR1183" s="83"/>
      <c r="AS1183" s="21"/>
      <c r="AT1183" s="3"/>
      <c r="AU1183" s="3"/>
      <c r="AV1183" s="31"/>
      <c r="AW1183" s="3"/>
      <c r="AX1183" s="129"/>
      <c r="AY1183" s="90"/>
      <c r="AZ1183" s="6"/>
      <c r="BA1183" s="10"/>
      <c r="BB1183" s="10"/>
      <c r="BC1183" s="6"/>
      <c r="BD1183" s="10"/>
      <c r="BE1183" s="10"/>
      <c r="BF1183" s="122"/>
      <c r="BG1183" s="10"/>
      <c r="BH1183" s="32"/>
      <c r="BI1183" s="129"/>
      <c r="BJ1183" s="10"/>
      <c r="BK1183" s="32"/>
      <c r="BL1183" s="129"/>
      <c r="BM1183" s="10"/>
      <c r="BN1183" s="32"/>
      <c r="BO1183" s="122"/>
      <c r="BP1183" s="133"/>
      <c r="BQ1183" s="12"/>
      <c r="BR1183" s="3"/>
      <c r="BS1183" s="3"/>
      <c r="BU1183" s="122"/>
      <c r="BV1183" s="3"/>
      <c r="BW1183" s="31"/>
      <c r="BX1183" s="122"/>
      <c r="BY1183" s="3"/>
      <c r="CA1183" s="122"/>
      <c r="CB1183" s="3"/>
      <c r="CD1183" s="122"/>
      <c r="CF1183" s="32"/>
      <c r="CH1183" s="255"/>
      <c r="CI1183" s="32"/>
      <c r="CK1183" s="434"/>
      <c r="CM1183" s="122"/>
      <c r="CN1183" s="255"/>
      <c r="CO1183" s="255"/>
      <c r="CP1183" s="255"/>
      <c r="CQ1183" s="739"/>
      <c r="CR1183" s="255"/>
      <c r="CS1183" s="434"/>
      <c r="CT1183" s="255"/>
      <c r="CU1183" s="255"/>
      <c r="CV1183" s="255"/>
      <c r="CW1183" s="10"/>
      <c r="CX1183" s="255"/>
      <c r="CY1183" s="255"/>
      <c r="CZ1183" s="255"/>
      <c r="DA1183" s="255"/>
      <c r="DB1183" s="255"/>
      <c r="DC1183" s="255"/>
      <c r="DD1183" s="255"/>
      <c r="DE1183" s="255"/>
      <c r="DF1183" s="255"/>
      <c r="DG1183" s="255"/>
      <c r="DH1183" s="255"/>
      <c r="DI1183" s="255"/>
      <c r="DJ1183" s="255"/>
      <c r="DK1183" s="255"/>
      <c r="DL1183" s="255"/>
      <c r="DM1183" s="255"/>
      <c r="DN1183" s="255"/>
      <c r="DO1183" s="255"/>
      <c r="DP1183" s="255"/>
      <c r="DQ1183" s="255"/>
      <c r="DR1183" s="255"/>
      <c r="DS1183" s="255"/>
      <c r="DT1183" s="255"/>
      <c r="DU1183" s="255"/>
      <c r="DV1183" s="255"/>
      <c r="DW1183" s="255"/>
      <c r="DX1183" s="255"/>
      <c r="DY1183" s="255"/>
      <c r="DZ1183" s="255"/>
      <c r="EA1183" s="255"/>
      <c r="EB1183" s="255"/>
      <c r="EC1183" s="255"/>
      <c r="ED1183" s="255"/>
      <c r="EE1183" s="255"/>
      <c r="EF1183" s="255"/>
      <c r="EG1183" s="255"/>
      <c r="EH1183" s="255"/>
      <c r="EI1183" s="255"/>
      <c r="EJ1183" s="255"/>
      <c r="EK1183" s="255"/>
      <c r="EL1183" s="255"/>
      <c r="EM1183" s="255"/>
      <c r="EN1183" s="255"/>
      <c r="EO1183" s="255"/>
      <c r="EP1183" s="255"/>
      <c r="EQ1183" s="255"/>
      <c r="ER1183" s="255"/>
      <c r="ES1183" s="255"/>
      <c r="ET1183" s="255"/>
      <c r="EU1183" s="255"/>
      <c r="EV1183" s="255"/>
      <c r="EW1183" s="255"/>
      <c r="EX1183" s="255"/>
      <c r="EY1183" s="255"/>
      <c r="EZ1183" s="255"/>
      <c r="FA1183" s="255"/>
      <c r="FB1183" s="255"/>
      <c r="FC1183" s="255"/>
      <c r="FD1183" s="255"/>
      <c r="FE1183" s="255"/>
      <c r="FF1183" s="255"/>
      <c r="FG1183" s="255"/>
      <c r="FH1183" s="241"/>
      <c r="FI1183" s="436"/>
      <c r="FJ1183" s="668"/>
      <c r="FK1183" s="668"/>
      <c r="FL1183" s="668"/>
      <c r="FM1183" s="668"/>
      <c r="FN1183" s="668"/>
      <c r="FO1183" s="668"/>
      <c r="FP1183" s="668"/>
      <c r="FQ1183" s="668"/>
      <c r="FR1183" s="668"/>
      <c r="FS1183" s="433"/>
      <c r="FT1183" s="433"/>
      <c r="FU1183" s="433"/>
      <c r="FV1183" s="433"/>
      <c r="FW1183" s="433"/>
      <c r="FX1183" s="433"/>
      <c r="FY1183" s="433"/>
      <c r="FZ1183" s="433"/>
      <c r="GA1183" s="433"/>
      <c r="GB1183" s="433"/>
      <c r="GC1183" s="71"/>
      <c r="GD1183" s="71"/>
      <c r="GE1183" s="71"/>
      <c r="GF1183" s="71"/>
      <c r="GG1183" s="241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436"/>
      <c r="HJ1183" s="65"/>
      <c r="HK1183" s="436"/>
      <c r="HL1183" s="37"/>
      <c r="HM1183" s="65"/>
      <c r="HN1183" s="436"/>
      <c r="HO1183" s="120"/>
      <c r="HP1183" s="3"/>
      <c r="HQ1183" s="436"/>
      <c r="HR1183" s="8"/>
      <c r="HS1183" s="31"/>
      <c r="HT1183" s="3"/>
      <c r="HU1183" s="3"/>
      <c r="HV1183" s="3"/>
      <c r="HX1183" s="432"/>
      <c r="HY1183" s="27"/>
      <c r="HZ1183" s="27"/>
      <c r="IA1183" s="27"/>
      <c r="IB1183" s="27"/>
      <c r="IC1183" s="27"/>
      <c r="ID1183" s="27"/>
      <c r="IE1183" s="27"/>
      <c r="IF1183" s="27"/>
      <c r="IG1183" s="432"/>
      <c r="IH1183" s="432"/>
      <c r="II1183" s="432"/>
      <c r="IJ1183" s="432"/>
      <c r="IK1183" s="432"/>
      <c r="IL1183" s="432"/>
      <c r="IM1183" s="432"/>
      <c r="IN1183" s="432"/>
      <c r="IO1183" s="432"/>
      <c r="IP1183" s="432"/>
      <c r="IQ1183" s="432"/>
      <c r="IR1183" s="432"/>
      <c r="IS1183" s="432"/>
      <c r="IT1183" s="432"/>
      <c r="IU1183" s="432"/>
      <c r="IV1183" s="432"/>
      <c r="IW1183" s="432"/>
      <c r="IX1183" s="432"/>
      <c r="IY1183" s="432"/>
      <c r="IZ1183" s="432"/>
      <c r="JA1183" s="432"/>
      <c r="JB1183" s="432"/>
      <c r="JC1183" s="432"/>
      <c r="JD1183" s="432"/>
      <c r="JE1183" s="432"/>
      <c r="JF1183" s="432"/>
      <c r="JG1183" s="432"/>
      <c r="JH1183" s="432"/>
      <c r="JI1183" s="432"/>
      <c r="JJ1183" s="432"/>
      <c r="JK1183" s="432"/>
      <c r="JL1183" s="432"/>
      <c r="JM1183" s="432"/>
      <c r="JN1183" s="432"/>
      <c r="JO1183" s="432"/>
      <c r="JP1183" s="432"/>
      <c r="JQ1183" s="432"/>
      <c r="JR1183" s="432"/>
      <c r="JS1183" s="432"/>
      <c r="JT1183" s="432"/>
      <c r="JU1183" s="432"/>
    </row>
    <row r="1184" spans="1:281" s="40" customFormat="1" ht="15" hidden="1" customHeight="1" x14ac:dyDescent="0.25">
      <c r="A1184" s="432"/>
      <c r="B1184" s="31"/>
      <c r="C1184" s="31"/>
      <c r="D1184" s="3"/>
      <c r="E1184" s="31"/>
      <c r="F1184" s="3"/>
      <c r="G1184" s="122"/>
      <c r="I1184" s="31"/>
      <c r="K1184" s="9"/>
      <c r="M1184" s="3"/>
      <c r="N1184" s="41"/>
      <c r="P1184" s="31"/>
      <c r="Q1184" s="27"/>
      <c r="R1184" s="31"/>
      <c r="T1184" s="21"/>
      <c r="U1184" s="21"/>
      <c r="V1184" s="83"/>
      <c r="W1184" s="83"/>
      <c r="X1184" s="21"/>
      <c r="Y1184" s="83"/>
      <c r="Z1184" s="83"/>
      <c r="AA1184" s="21"/>
      <c r="AB1184" s="83"/>
      <c r="AC1184" s="83"/>
      <c r="AD1184" s="21"/>
      <c r="AE1184" s="83"/>
      <c r="AF1184" s="83"/>
      <c r="AG1184" s="21"/>
      <c r="AH1184" s="83"/>
      <c r="AI1184" s="83"/>
      <c r="AJ1184" s="21"/>
      <c r="AK1184" s="83"/>
      <c r="AL1184" s="83"/>
      <c r="AM1184" s="21"/>
      <c r="AN1184" s="83"/>
      <c r="AO1184" s="83"/>
      <c r="AP1184" s="21"/>
      <c r="AQ1184" s="83"/>
      <c r="AR1184" s="83"/>
      <c r="AS1184" s="21"/>
      <c r="AT1184" s="3"/>
      <c r="AU1184" s="3"/>
      <c r="AV1184" s="31"/>
      <c r="AW1184" s="3"/>
      <c r="AX1184" s="129"/>
      <c r="AY1184" s="90"/>
      <c r="AZ1184" s="6"/>
      <c r="BA1184" s="10"/>
      <c r="BB1184" s="10"/>
      <c r="BC1184" s="6"/>
      <c r="BD1184" s="10"/>
      <c r="BE1184" s="10"/>
      <c r="BF1184" s="122"/>
      <c r="BG1184" s="10"/>
      <c r="BH1184" s="32"/>
      <c r="BI1184" s="129"/>
      <c r="BJ1184" s="10"/>
      <c r="BK1184" s="32"/>
      <c r="BL1184" s="129"/>
      <c r="BM1184" s="10"/>
      <c r="BN1184" s="32"/>
      <c r="BO1184" s="122"/>
      <c r="BP1184" s="133"/>
      <c r="BQ1184" s="12"/>
      <c r="BR1184" s="3"/>
      <c r="BS1184" s="3"/>
      <c r="BU1184" s="122"/>
      <c r="BV1184" s="3"/>
      <c r="BW1184" s="31"/>
      <c r="BX1184" s="122"/>
      <c r="BY1184" s="3"/>
      <c r="CA1184" s="122"/>
      <c r="CB1184" s="3"/>
      <c r="CD1184" s="122"/>
      <c r="CF1184" s="32"/>
      <c r="CH1184" s="255"/>
      <c r="CI1184" s="32"/>
      <c r="CK1184" s="434"/>
      <c r="CM1184" s="122"/>
      <c r="CN1184" s="255"/>
      <c r="CO1184" s="255"/>
      <c r="CP1184" s="255"/>
      <c r="CQ1184" s="739"/>
      <c r="CR1184" s="255"/>
      <c r="CS1184" s="434"/>
      <c r="CT1184" s="255"/>
      <c r="CU1184" s="255"/>
      <c r="CV1184" s="255"/>
      <c r="CW1184" s="10"/>
      <c r="CX1184" s="255"/>
      <c r="CY1184" s="255"/>
      <c r="CZ1184" s="255"/>
      <c r="DA1184" s="255"/>
      <c r="DB1184" s="255"/>
      <c r="DC1184" s="255"/>
      <c r="DD1184" s="255"/>
      <c r="DE1184" s="255"/>
      <c r="DF1184" s="255"/>
      <c r="DG1184" s="255"/>
      <c r="DH1184" s="255"/>
      <c r="DI1184" s="255"/>
      <c r="DJ1184" s="255"/>
      <c r="DK1184" s="255"/>
      <c r="DL1184" s="255"/>
      <c r="DM1184" s="255"/>
      <c r="DN1184" s="255"/>
      <c r="DO1184" s="255"/>
      <c r="DP1184" s="255"/>
      <c r="DQ1184" s="255"/>
      <c r="DR1184" s="255"/>
      <c r="DS1184" s="255"/>
      <c r="DT1184" s="255"/>
      <c r="DU1184" s="255"/>
      <c r="DV1184" s="255"/>
      <c r="DW1184" s="255"/>
      <c r="DX1184" s="255"/>
      <c r="DY1184" s="255"/>
      <c r="DZ1184" s="255"/>
      <c r="EA1184" s="255"/>
      <c r="EB1184" s="255"/>
      <c r="EC1184" s="255"/>
      <c r="ED1184" s="255"/>
      <c r="EE1184" s="255"/>
      <c r="EF1184" s="255"/>
      <c r="EG1184" s="255"/>
      <c r="EH1184" s="255"/>
      <c r="EI1184" s="255"/>
      <c r="EJ1184" s="255"/>
      <c r="EK1184" s="255"/>
      <c r="EL1184" s="255"/>
      <c r="EM1184" s="255"/>
      <c r="EN1184" s="255"/>
      <c r="EO1184" s="255"/>
      <c r="EP1184" s="255"/>
      <c r="EQ1184" s="255"/>
      <c r="ER1184" s="255"/>
      <c r="ES1184" s="255"/>
      <c r="ET1184" s="255"/>
      <c r="EU1184" s="255"/>
      <c r="EV1184" s="255"/>
      <c r="EW1184" s="255"/>
      <c r="EX1184" s="255"/>
      <c r="EY1184" s="255"/>
      <c r="EZ1184" s="255"/>
      <c r="FA1184" s="255"/>
      <c r="FB1184" s="255"/>
      <c r="FC1184" s="255"/>
      <c r="FD1184" s="255"/>
      <c r="FE1184" s="255"/>
      <c r="FF1184" s="255"/>
      <c r="FG1184" s="255"/>
      <c r="FH1184" s="241"/>
      <c r="FI1184" s="436"/>
      <c r="FJ1184" s="668"/>
      <c r="FK1184" s="668"/>
      <c r="FL1184" s="668"/>
      <c r="FM1184" s="668"/>
      <c r="FN1184" s="668"/>
      <c r="FO1184" s="668"/>
      <c r="FP1184" s="668"/>
      <c r="FQ1184" s="668"/>
      <c r="FR1184" s="668"/>
      <c r="FS1184" s="433"/>
      <c r="FT1184" s="433"/>
      <c r="FU1184" s="433"/>
      <c r="FV1184" s="433"/>
      <c r="FW1184" s="433"/>
      <c r="FX1184" s="433"/>
      <c r="FY1184" s="433"/>
      <c r="FZ1184" s="433"/>
      <c r="GA1184" s="433"/>
      <c r="GB1184" s="433"/>
      <c r="GC1184" s="71"/>
      <c r="GD1184" s="71"/>
      <c r="GE1184" s="71"/>
      <c r="GF1184" s="71"/>
      <c r="GG1184" s="241"/>
      <c r="GH1184" s="65"/>
      <c r="GI1184" s="65"/>
      <c r="GJ1184" s="65"/>
      <c r="GK1184" s="65"/>
      <c r="GL1184" s="65"/>
      <c r="GM1184" s="65"/>
      <c r="GN1184" s="65"/>
      <c r="GO1184" s="65"/>
      <c r="GP1184" s="65"/>
      <c r="GQ1184" s="65"/>
      <c r="GR1184" s="65"/>
      <c r="GS1184" s="65"/>
      <c r="GT1184" s="65"/>
      <c r="GU1184" s="65"/>
      <c r="GV1184" s="65"/>
      <c r="GW1184" s="65"/>
      <c r="GX1184" s="65"/>
      <c r="GY1184" s="65"/>
      <c r="GZ1184" s="65"/>
      <c r="HA1184" s="65"/>
      <c r="HB1184" s="65"/>
      <c r="HC1184" s="65"/>
      <c r="HD1184" s="65"/>
      <c r="HE1184" s="65"/>
      <c r="HF1184" s="65"/>
      <c r="HG1184" s="65"/>
      <c r="HH1184" s="65"/>
      <c r="HI1184" s="436"/>
      <c r="HJ1184" s="65"/>
      <c r="HK1184" s="436"/>
      <c r="HL1184" s="37"/>
      <c r="HM1184" s="65"/>
      <c r="HN1184" s="436"/>
      <c r="HO1184" s="120"/>
      <c r="HP1184" s="3"/>
      <c r="HQ1184" s="436"/>
      <c r="HR1184" s="8"/>
      <c r="HS1184" s="31"/>
      <c r="HT1184" s="3"/>
      <c r="HU1184" s="3"/>
      <c r="HV1184" s="3"/>
      <c r="HX1184" s="432"/>
      <c r="HY1184" s="27"/>
      <c r="HZ1184" s="27"/>
      <c r="IA1184" s="27"/>
      <c r="IB1184" s="27"/>
      <c r="IC1184" s="27"/>
      <c r="ID1184" s="27"/>
      <c r="IE1184" s="27"/>
      <c r="IF1184" s="27"/>
      <c r="IG1184" s="432"/>
      <c r="IH1184" s="432"/>
      <c r="II1184" s="432"/>
      <c r="IJ1184" s="432"/>
      <c r="IK1184" s="432"/>
      <c r="IL1184" s="432"/>
      <c r="IM1184" s="432"/>
      <c r="IN1184" s="432"/>
      <c r="IO1184" s="432"/>
      <c r="IP1184" s="432"/>
      <c r="IQ1184" s="432"/>
      <c r="IR1184" s="432"/>
      <c r="IS1184" s="432"/>
      <c r="IT1184" s="432"/>
      <c r="IU1184" s="432"/>
      <c r="IV1184" s="432"/>
      <c r="IW1184" s="432"/>
      <c r="IX1184" s="432"/>
      <c r="IY1184" s="432"/>
      <c r="IZ1184" s="432"/>
      <c r="JA1184" s="432"/>
      <c r="JB1184" s="432"/>
      <c r="JC1184" s="432"/>
      <c r="JD1184" s="432"/>
      <c r="JE1184" s="432"/>
      <c r="JF1184" s="432"/>
      <c r="JG1184" s="432"/>
      <c r="JH1184" s="432"/>
      <c r="JI1184" s="432"/>
      <c r="JJ1184" s="432"/>
      <c r="JK1184" s="432"/>
      <c r="JL1184" s="432"/>
      <c r="JM1184" s="432"/>
      <c r="JN1184" s="432"/>
      <c r="JO1184" s="432"/>
      <c r="JP1184" s="432"/>
      <c r="JQ1184" s="432"/>
      <c r="JR1184" s="432"/>
      <c r="JS1184" s="432"/>
      <c r="JT1184" s="432"/>
      <c r="JU1184" s="432"/>
    </row>
    <row r="1185" spans="1:281" s="40" customFormat="1" ht="15" hidden="1" customHeight="1" x14ac:dyDescent="0.25">
      <c r="A1185" s="432"/>
      <c r="B1185" s="31"/>
      <c r="C1185" s="31"/>
      <c r="D1185" s="3"/>
      <c r="E1185" s="31"/>
      <c r="F1185" s="3"/>
      <c r="G1185" s="122"/>
      <c r="I1185" s="31"/>
      <c r="K1185" s="9"/>
      <c r="M1185" s="3"/>
      <c r="N1185" s="41"/>
      <c r="P1185" s="31"/>
      <c r="Q1185" s="27"/>
      <c r="R1185" s="31"/>
      <c r="T1185" s="21"/>
      <c r="U1185" s="21"/>
      <c r="V1185" s="83"/>
      <c r="W1185" s="83"/>
      <c r="X1185" s="21"/>
      <c r="Y1185" s="83"/>
      <c r="Z1185" s="83"/>
      <c r="AA1185" s="21"/>
      <c r="AB1185" s="83"/>
      <c r="AC1185" s="83"/>
      <c r="AD1185" s="21"/>
      <c r="AE1185" s="83"/>
      <c r="AF1185" s="83"/>
      <c r="AG1185" s="21"/>
      <c r="AH1185" s="83"/>
      <c r="AI1185" s="83"/>
      <c r="AJ1185" s="21"/>
      <c r="AK1185" s="83"/>
      <c r="AL1185" s="83"/>
      <c r="AM1185" s="21"/>
      <c r="AN1185" s="83"/>
      <c r="AO1185" s="83"/>
      <c r="AP1185" s="21"/>
      <c r="AQ1185" s="83"/>
      <c r="AR1185" s="83"/>
      <c r="AS1185" s="21"/>
      <c r="AT1185" s="3"/>
      <c r="AU1185" s="3"/>
      <c r="AV1185" s="31"/>
      <c r="AW1185" s="3"/>
      <c r="AX1185" s="129"/>
      <c r="AY1185" s="90"/>
      <c r="AZ1185" s="6"/>
      <c r="BA1185" s="10"/>
      <c r="BB1185" s="10"/>
      <c r="BC1185" s="6"/>
      <c r="BD1185" s="10"/>
      <c r="BE1185" s="10"/>
      <c r="BF1185" s="122"/>
      <c r="BG1185" s="10"/>
      <c r="BH1185" s="32"/>
      <c r="BI1185" s="129"/>
      <c r="BJ1185" s="10"/>
      <c r="BK1185" s="32"/>
      <c r="BL1185" s="129"/>
      <c r="BM1185" s="10"/>
      <c r="BN1185" s="32"/>
      <c r="BO1185" s="122"/>
      <c r="BP1185" s="133"/>
      <c r="BQ1185" s="12"/>
      <c r="BR1185" s="3"/>
      <c r="BS1185" s="3"/>
      <c r="BU1185" s="122"/>
      <c r="BV1185" s="3"/>
      <c r="BW1185" s="31"/>
      <c r="BX1185" s="122"/>
      <c r="BY1185" s="3"/>
      <c r="CA1185" s="122"/>
      <c r="CB1185" s="3"/>
      <c r="CD1185" s="122"/>
      <c r="CF1185" s="32"/>
      <c r="CH1185" s="255"/>
      <c r="CI1185" s="32"/>
      <c r="CK1185" s="434"/>
      <c r="CM1185" s="122"/>
      <c r="CN1185" s="255"/>
      <c r="CO1185" s="255"/>
      <c r="CP1185" s="255"/>
      <c r="CQ1185" s="739"/>
      <c r="CR1185" s="255"/>
      <c r="CS1185" s="434"/>
      <c r="CT1185" s="255"/>
      <c r="CU1185" s="255"/>
      <c r="CV1185" s="255"/>
      <c r="CW1185" s="10"/>
      <c r="CX1185" s="255"/>
      <c r="CY1185" s="255"/>
      <c r="CZ1185" s="255"/>
      <c r="DA1185" s="255"/>
      <c r="DB1185" s="255"/>
      <c r="DC1185" s="255"/>
      <c r="DD1185" s="255"/>
      <c r="DE1185" s="255"/>
      <c r="DF1185" s="255"/>
      <c r="DG1185" s="255"/>
      <c r="DH1185" s="255"/>
      <c r="DI1185" s="255"/>
      <c r="DJ1185" s="255"/>
      <c r="DK1185" s="255"/>
      <c r="DL1185" s="255"/>
      <c r="DM1185" s="255"/>
      <c r="DN1185" s="255"/>
      <c r="DO1185" s="255"/>
      <c r="DP1185" s="255"/>
      <c r="DQ1185" s="255"/>
      <c r="DR1185" s="255"/>
      <c r="DS1185" s="255"/>
      <c r="DT1185" s="255"/>
      <c r="DU1185" s="255"/>
      <c r="DV1185" s="255"/>
      <c r="DW1185" s="255"/>
      <c r="DX1185" s="255"/>
      <c r="DY1185" s="255"/>
      <c r="DZ1185" s="255"/>
      <c r="EA1185" s="255"/>
      <c r="EB1185" s="255"/>
      <c r="EC1185" s="255"/>
      <c r="ED1185" s="255"/>
      <c r="EE1185" s="255"/>
      <c r="EF1185" s="255"/>
      <c r="EG1185" s="255"/>
      <c r="EH1185" s="255"/>
      <c r="EI1185" s="255"/>
      <c r="EJ1185" s="255"/>
      <c r="EK1185" s="255"/>
      <c r="EL1185" s="255"/>
      <c r="EM1185" s="255"/>
      <c r="EN1185" s="255"/>
      <c r="EO1185" s="255"/>
      <c r="EP1185" s="255"/>
      <c r="EQ1185" s="255"/>
      <c r="ER1185" s="255"/>
      <c r="ES1185" s="255"/>
      <c r="ET1185" s="255"/>
      <c r="EU1185" s="255"/>
      <c r="EV1185" s="255"/>
      <c r="EW1185" s="255"/>
      <c r="EX1185" s="255"/>
      <c r="EY1185" s="255"/>
      <c r="EZ1185" s="255"/>
      <c r="FA1185" s="255"/>
      <c r="FB1185" s="255"/>
      <c r="FC1185" s="255"/>
      <c r="FD1185" s="255"/>
      <c r="FE1185" s="255"/>
      <c r="FF1185" s="255"/>
      <c r="FG1185" s="255"/>
      <c r="FH1185" s="241"/>
      <c r="FI1185" s="436"/>
      <c r="FJ1185" s="668"/>
      <c r="FK1185" s="668"/>
      <c r="FL1185" s="668"/>
      <c r="FM1185" s="668"/>
      <c r="FN1185" s="668"/>
      <c r="FO1185" s="668"/>
      <c r="FP1185" s="668"/>
      <c r="FQ1185" s="668"/>
      <c r="FR1185" s="668"/>
      <c r="FS1185" s="433"/>
      <c r="FT1185" s="433"/>
      <c r="FU1185" s="433"/>
      <c r="FV1185" s="433"/>
      <c r="FW1185" s="433"/>
      <c r="FX1185" s="433"/>
      <c r="FY1185" s="433"/>
      <c r="FZ1185" s="433"/>
      <c r="GA1185" s="433"/>
      <c r="GB1185" s="433"/>
      <c r="GC1185" s="71"/>
      <c r="GD1185" s="71"/>
      <c r="GE1185" s="71"/>
      <c r="GF1185" s="71"/>
      <c r="GG1185" s="241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436"/>
      <c r="HJ1185" s="65"/>
      <c r="HK1185" s="436"/>
      <c r="HL1185" s="37"/>
      <c r="HM1185" s="65"/>
      <c r="HN1185" s="436"/>
      <c r="HO1185" s="120"/>
      <c r="HP1185" s="3"/>
      <c r="HQ1185" s="436"/>
      <c r="HR1185" s="8"/>
      <c r="HS1185" s="31"/>
      <c r="HT1185" s="3"/>
      <c r="HU1185" s="3"/>
      <c r="HV1185" s="3"/>
      <c r="HX1185" s="432"/>
      <c r="HY1185" s="27"/>
      <c r="HZ1185" s="27"/>
      <c r="IA1185" s="27"/>
      <c r="IB1185" s="27"/>
      <c r="IC1185" s="27"/>
      <c r="ID1185" s="27"/>
      <c r="IE1185" s="27"/>
      <c r="IF1185" s="27"/>
      <c r="IG1185" s="432"/>
      <c r="IH1185" s="432"/>
      <c r="II1185" s="432"/>
      <c r="IJ1185" s="432"/>
      <c r="IK1185" s="432"/>
      <c r="IL1185" s="432"/>
      <c r="IM1185" s="432"/>
      <c r="IN1185" s="432"/>
      <c r="IO1185" s="432"/>
      <c r="IP1185" s="432"/>
      <c r="IQ1185" s="432"/>
      <c r="IR1185" s="432"/>
      <c r="IS1185" s="432"/>
      <c r="IT1185" s="432"/>
      <c r="IU1185" s="432"/>
      <c r="IV1185" s="432"/>
      <c r="IW1185" s="432"/>
      <c r="IX1185" s="432"/>
      <c r="IY1185" s="432"/>
      <c r="IZ1185" s="432"/>
      <c r="JA1185" s="432"/>
      <c r="JB1185" s="432"/>
      <c r="JC1185" s="432"/>
      <c r="JD1185" s="432"/>
      <c r="JE1185" s="432"/>
      <c r="JF1185" s="432"/>
      <c r="JG1185" s="432"/>
      <c r="JH1185" s="432"/>
      <c r="JI1185" s="432"/>
      <c r="JJ1185" s="432"/>
      <c r="JK1185" s="432"/>
      <c r="JL1185" s="432"/>
      <c r="JM1185" s="432"/>
      <c r="JN1185" s="432"/>
      <c r="JO1185" s="432"/>
      <c r="JP1185" s="432"/>
      <c r="JQ1185" s="432"/>
      <c r="JR1185" s="432"/>
      <c r="JS1185" s="432"/>
      <c r="JT1185" s="432"/>
      <c r="JU1185" s="432"/>
    </row>
    <row r="1186" spans="1:281" s="40" customFormat="1" ht="15" hidden="1" customHeight="1" x14ac:dyDescent="0.25">
      <c r="A1186" s="432"/>
      <c r="B1186" s="31"/>
      <c r="C1186" s="31"/>
      <c r="D1186" s="3"/>
      <c r="E1186" s="31"/>
      <c r="F1186" s="3"/>
      <c r="G1186" s="122"/>
      <c r="I1186" s="31"/>
      <c r="K1186" s="9"/>
      <c r="M1186" s="3"/>
      <c r="N1186" s="41"/>
      <c r="P1186" s="31"/>
      <c r="Q1186" s="27"/>
      <c r="R1186" s="31"/>
      <c r="T1186" s="21"/>
      <c r="U1186" s="21"/>
      <c r="V1186" s="83"/>
      <c r="W1186" s="83"/>
      <c r="X1186" s="21"/>
      <c r="Y1186" s="83"/>
      <c r="Z1186" s="83"/>
      <c r="AA1186" s="21"/>
      <c r="AB1186" s="83"/>
      <c r="AC1186" s="83"/>
      <c r="AD1186" s="21"/>
      <c r="AE1186" s="83"/>
      <c r="AF1186" s="83"/>
      <c r="AG1186" s="21"/>
      <c r="AH1186" s="83"/>
      <c r="AI1186" s="83"/>
      <c r="AJ1186" s="21"/>
      <c r="AK1186" s="83"/>
      <c r="AL1186" s="83"/>
      <c r="AM1186" s="21"/>
      <c r="AN1186" s="83"/>
      <c r="AO1186" s="83"/>
      <c r="AP1186" s="21"/>
      <c r="AQ1186" s="83"/>
      <c r="AR1186" s="83"/>
      <c r="AS1186" s="21"/>
      <c r="AT1186" s="3"/>
      <c r="AU1186" s="3"/>
      <c r="AV1186" s="31"/>
      <c r="AW1186" s="3"/>
      <c r="AX1186" s="129"/>
      <c r="AY1186" s="90"/>
      <c r="AZ1186" s="6"/>
      <c r="BA1186" s="10"/>
      <c r="BB1186" s="10"/>
      <c r="BC1186" s="6"/>
      <c r="BD1186" s="10"/>
      <c r="BE1186" s="10"/>
      <c r="BF1186" s="122"/>
      <c r="BG1186" s="10"/>
      <c r="BH1186" s="32"/>
      <c r="BI1186" s="129"/>
      <c r="BJ1186" s="10"/>
      <c r="BK1186" s="32"/>
      <c r="BL1186" s="129"/>
      <c r="BM1186" s="10"/>
      <c r="BN1186" s="32"/>
      <c r="BO1186" s="122"/>
      <c r="BP1186" s="133"/>
      <c r="BQ1186" s="12"/>
      <c r="BR1186" s="3"/>
      <c r="BS1186" s="3"/>
      <c r="BU1186" s="122"/>
      <c r="BV1186" s="3"/>
      <c r="BW1186" s="31"/>
      <c r="BX1186" s="122"/>
      <c r="BY1186" s="3"/>
      <c r="CA1186" s="122"/>
      <c r="CB1186" s="3"/>
      <c r="CD1186" s="122"/>
      <c r="CF1186" s="32"/>
      <c r="CH1186" s="255"/>
      <c r="CI1186" s="32"/>
      <c r="CK1186" s="434"/>
      <c r="CM1186" s="122"/>
      <c r="CN1186" s="255"/>
      <c r="CO1186" s="255"/>
      <c r="CP1186" s="255"/>
      <c r="CQ1186" s="739"/>
      <c r="CR1186" s="255"/>
      <c r="CS1186" s="434"/>
      <c r="CT1186" s="255"/>
      <c r="CU1186" s="255"/>
      <c r="CV1186" s="255"/>
      <c r="CW1186" s="10"/>
      <c r="CX1186" s="255"/>
      <c r="CY1186" s="255"/>
      <c r="CZ1186" s="255"/>
      <c r="DA1186" s="255"/>
      <c r="DB1186" s="255"/>
      <c r="DC1186" s="255"/>
      <c r="DD1186" s="255"/>
      <c r="DE1186" s="255"/>
      <c r="DF1186" s="255"/>
      <c r="DG1186" s="255"/>
      <c r="DH1186" s="255"/>
      <c r="DI1186" s="255"/>
      <c r="DJ1186" s="255"/>
      <c r="DK1186" s="255"/>
      <c r="DL1186" s="255"/>
      <c r="DM1186" s="255"/>
      <c r="DN1186" s="255"/>
      <c r="DO1186" s="255"/>
      <c r="DP1186" s="255"/>
      <c r="DQ1186" s="255"/>
      <c r="DR1186" s="255"/>
      <c r="DS1186" s="255"/>
      <c r="DT1186" s="255"/>
      <c r="DU1186" s="255"/>
      <c r="DV1186" s="255"/>
      <c r="DW1186" s="255"/>
      <c r="DX1186" s="255"/>
      <c r="DY1186" s="255"/>
      <c r="DZ1186" s="255"/>
      <c r="EA1186" s="255"/>
      <c r="EB1186" s="255"/>
      <c r="EC1186" s="255"/>
      <c r="ED1186" s="255"/>
      <c r="EE1186" s="255"/>
      <c r="EF1186" s="255"/>
      <c r="EG1186" s="255"/>
      <c r="EH1186" s="255"/>
      <c r="EI1186" s="255"/>
      <c r="EJ1186" s="255"/>
      <c r="EK1186" s="255"/>
      <c r="EL1186" s="255"/>
      <c r="EM1186" s="255"/>
      <c r="EN1186" s="255"/>
      <c r="EO1186" s="255"/>
      <c r="EP1186" s="255"/>
      <c r="EQ1186" s="255"/>
      <c r="ER1186" s="255"/>
      <c r="ES1186" s="255"/>
      <c r="ET1186" s="255"/>
      <c r="EU1186" s="255"/>
      <c r="EV1186" s="255"/>
      <c r="EW1186" s="255"/>
      <c r="EX1186" s="255"/>
      <c r="EY1186" s="255"/>
      <c r="EZ1186" s="255"/>
      <c r="FA1186" s="255"/>
      <c r="FB1186" s="255"/>
      <c r="FC1186" s="255"/>
      <c r="FD1186" s="255"/>
      <c r="FE1186" s="255"/>
      <c r="FF1186" s="255"/>
      <c r="FG1186" s="255"/>
      <c r="FH1186" s="241"/>
      <c r="FI1186" s="436"/>
      <c r="FJ1186" s="668"/>
      <c r="FK1186" s="668"/>
      <c r="FL1186" s="668"/>
      <c r="FM1186" s="668"/>
      <c r="FN1186" s="668"/>
      <c r="FO1186" s="668"/>
      <c r="FP1186" s="668"/>
      <c r="FQ1186" s="668"/>
      <c r="FR1186" s="668"/>
      <c r="FS1186" s="433"/>
      <c r="FT1186" s="433"/>
      <c r="FU1186" s="433"/>
      <c r="FV1186" s="433"/>
      <c r="FW1186" s="433"/>
      <c r="FX1186" s="433"/>
      <c r="FY1186" s="433"/>
      <c r="FZ1186" s="433"/>
      <c r="GA1186" s="433"/>
      <c r="GB1186" s="433"/>
      <c r="GC1186" s="71"/>
      <c r="GD1186" s="71"/>
      <c r="GE1186" s="71"/>
      <c r="GF1186" s="71"/>
      <c r="GG1186" s="241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436"/>
      <c r="HJ1186" s="65"/>
      <c r="HK1186" s="436"/>
      <c r="HL1186" s="37"/>
      <c r="HM1186" s="65"/>
      <c r="HN1186" s="436"/>
      <c r="HO1186" s="120"/>
      <c r="HP1186" s="3"/>
      <c r="HQ1186" s="436"/>
      <c r="HR1186" s="8"/>
      <c r="HS1186" s="31"/>
      <c r="HT1186" s="3"/>
      <c r="HU1186" s="3"/>
      <c r="HV1186" s="3"/>
      <c r="HX1186" s="432"/>
      <c r="HY1186" s="27"/>
      <c r="HZ1186" s="27"/>
      <c r="IA1186" s="27"/>
      <c r="IB1186" s="27"/>
      <c r="IC1186" s="27"/>
      <c r="ID1186" s="27"/>
      <c r="IE1186" s="27"/>
      <c r="IF1186" s="27"/>
      <c r="IG1186" s="432"/>
      <c r="IH1186" s="432"/>
      <c r="II1186" s="432"/>
      <c r="IJ1186" s="432"/>
      <c r="IK1186" s="432"/>
      <c r="IL1186" s="432"/>
      <c r="IM1186" s="432"/>
      <c r="IN1186" s="432"/>
      <c r="IO1186" s="432"/>
      <c r="IP1186" s="432"/>
      <c r="IQ1186" s="432"/>
      <c r="IR1186" s="432"/>
      <c r="IS1186" s="432"/>
      <c r="IT1186" s="432"/>
      <c r="IU1186" s="432"/>
      <c r="IV1186" s="432"/>
      <c r="IW1186" s="432"/>
      <c r="IX1186" s="432"/>
      <c r="IY1186" s="432"/>
      <c r="IZ1186" s="432"/>
      <c r="JA1186" s="432"/>
      <c r="JB1186" s="432"/>
      <c r="JC1186" s="432"/>
      <c r="JD1186" s="432"/>
      <c r="JE1186" s="432"/>
      <c r="JF1186" s="432"/>
      <c r="JG1186" s="432"/>
      <c r="JH1186" s="432"/>
      <c r="JI1186" s="432"/>
      <c r="JJ1186" s="432"/>
      <c r="JK1186" s="432"/>
      <c r="JL1186" s="432"/>
      <c r="JM1186" s="432"/>
      <c r="JN1186" s="432"/>
      <c r="JO1186" s="432"/>
      <c r="JP1186" s="432"/>
      <c r="JQ1186" s="432"/>
      <c r="JR1186" s="432"/>
      <c r="JS1186" s="432"/>
      <c r="JT1186" s="432"/>
      <c r="JU1186" s="432"/>
    </row>
    <row r="1187" spans="1:281" s="40" customFormat="1" ht="15" hidden="1" customHeight="1" x14ac:dyDescent="0.25">
      <c r="A1187" s="432"/>
      <c r="B1187" s="31"/>
      <c r="C1187" s="31"/>
      <c r="D1187" s="3"/>
      <c r="E1187" s="31"/>
      <c r="F1187" s="3"/>
      <c r="G1187" s="122"/>
      <c r="I1187" s="31"/>
      <c r="K1187" s="9"/>
      <c r="M1187" s="3"/>
      <c r="N1187" s="41"/>
      <c r="P1187" s="31"/>
      <c r="Q1187" s="27"/>
      <c r="R1187" s="31"/>
      <c r="T1187" s="21"/>
      <c r="U1187" s="21"/>
      <c r="V1187" s="83"/>
      <c r="W1187" s="83"/>
      <c r="X1187" s="21"/>
      <c r="Y1187" s="83"/>
      <c r="Z1187" s="83"/>
      <c r="AA1187" s="21"/>
      <c r="AB1187" s="83"/>
      <c r="AC1187" s="83"/>
      <c r="AD1187" s="21"/>
      <c r="AE1187" s="83"/>
      <c r="AF1187" s="83"/>
      <c r="AG1187" s="21"/>
      <c r="AH1187" s="83"/>
      <c r="AI1187" s="83"/>
      <c r="AJ1187" s="21"/>
      <c r="AK1187" s="83"/>
      <c r="AL1187" s="83"/>
      <c r="AM1187" s="21"/>
      <c r="AN1187" s="83"/>
      <c r="AO1187" s="83"/>
      <c r="AP1187" s="21"/>
      <c r="AQ1187" s="83"/>
      <c r="AR1187" s="83"/>
      <c r="AS1187" s="21"/>
      <c r="AT1187" s="3"/>
      <c r="AU1187" s="3"/>
      <c r="AV1187" s="31"/>
      <c r="AW1187" s="3"/>
      <c r="AX1187" s="129"/>
      <c r="AY1187" s="90"/>
      <c r="AZ1187" s="6"/>
      <c r="BA1187" s="10"/>
      <c r="BB1187" s="10"/>
      <c r="BC1187" s="6"/>
      <c r="BD1187" s="10"/>
      <c r="BE1187" s="10"/>
      <c r="BF1187" s="122"/>
      <c r="BG1187" s="10"/>
      <c r="BH1187" s="32"/>
      <c r="BI1187" s="129"/>
      <c r="BJ1187" s="10"/>
      <c r="BK1187" s="32"/>
      <c r="BL1187" s="129"/>
      <c r="BM1187" s="10"/>
      <c r="BN1187" s="32"/>
      <c r="BO1187" s="122"/>
      <c r="BP1187" s="133"/>
      <c r="BQ1187" s="12"/>
      <c r="BR1187" s="3"/>
      <c r="BS1187" s="3"/>
      <c r="BU1187" s="122"/>
      <c r="BV1187" s="3"/>
      <c r="BW1187" s="31"/>
      <c r="BX1187" s="122"/>
      <c r="BY1187" s="3"/>
      <c r="CA1187" s="122"/>
      <c r="CB1187" s="3"/>
      <c r="CD1187" s="122"/>
      <c r="CF1187" s="32"/>
      <c r="CH1187" s="255"/>
      <c r="CI1187" s="32"/>
      <c r="CK1187" s="434"/>
      <c r="CM1187" s="122"/>
      <c r="CN1187" s="255"/>
      <c r="CO1187" s="255"/>
      <c r="CP1187" s="255"/>
      <c r="CQ1187" s="739"/>
      <c r="CR1187" s="255"/>
      <c r="CS1187" s="434"/>
      <c r="CT1187" s="255"/>
      <c r="CU1187" s="255"/>
      <c r="CV1187" s="255"/>
      <c r="CW1187" s="10"/>
      <c r="CX1187" s="255"/>
      <c r="CY1187" s="255"/>
      <c r="CZ1187" s="255"/>
      <c r="DA1187" s="255"/>
      <c r="DB1187" s="255"/>
      <c r="DC1187" s="255"/>
      <c r="DD1187" s="255"/>
      <c r="DE1187" s="255"/>
      <c r="DF1187" s="255"/>
      <c r="DG1187" s="255"/>
      <c r="DH1187" s="255"/>
      <c r="DI1187" s="255"/>
      <c r="DJ1187" s="255"/>
      <c r="DK1187" s="255"/>
      <c r="DL1187" s="255"/>
      <c r="DM1187" s="255"/>
      <c r="DN1187" s="255"/>
      <c r="DO1187" s="255"/>
      <c r="DP1187" s="255"/>
      <c r="DQ1187" s="255"/>
      <c r="DR1187" s="255"/>
      <c r="DS1187" s="255"/>
      <c r="DT1187" s="255"/>
      <c r="DU1187" s="255"/>
      <c r="DV1187" s="255"/>
      <c r="DW1187" s="255"/>
      <c r="DX1187" s="255"/>
      <c r="DY1187" s="255"/>
      <c r="DZ1187" s="255"/>
      <c r="EA1187" s="255"/>
      <c r="EB1187" s="255"/>
      <c r="EC1187" s="255"/>
      <c r="ED1187" s="255"/>
      <c r="EE1187" s="255"/>
      <c r="EF1187" s="255"/>
      <c r="EG1187" s="255"/>
      <c r="EH1187" s="255"/>
      <c r="EI1187" s="255"/>
      <c r="EJ1187" s="255"/>
      <c r="EK1187" s="255"/>
      <c r="EL1187" s="255"/>
      <c r="EM1187" s="255"/>
      <c r="EN1187" s="255"/>
      <c r="EO1187" s="255"/>
      <c r="EP1187" s="255"/>
      <c r="EQ1187" s="255"/>
      <c r="ER1187" s="255"/>
      <c r="ES1187" s="255"/>
      <c r="ET1187" s="255"/>
      <c r="EU1187" s="255"/>
      <c r="EV1187" s="255"/>
      <c r="EW1187" s="255"/>
      <c r="EX1187" s="255"/>
      <c r="EY1187" s="255"/>
      <c r="EZ1187" s="255"/>
      <c r="FA1187" s="255"/>
      <c r="FB1187" s="255"/>
      <c r="FC1187" s="255"/>
      <c r="FD1187" s="255"/>
      <c r="FE1187" s="255"/>
      <c r="FF1187" s="255"/>
      <c r="FG1187" s="255"/>
      <c r="FH1187" s="241"/>
      <c r="FI1187" s="436"/>
      <c r="FJ1187" s="668"/>
      <c r="FK1187" s="668"/>
      <c r="FL1187" s="668"/>
      <c r="FM1187" s="668"/>
      <c r="FN1187" s="668"/>
      <c r="FO1187" s="668"/>
      <c r="FP1187" s="668"/>
      <c r="FQ1187" s="668"/>
      <c r="FR1187" s="668"/>
      <c r="FS1187" s="433"/>
      <c r="FT1187" s="433"/>
      <c r="FU1187" s="433"/>
      <c r="FV1187" s="433"/>
      <c r="FW1187" s="433"/>
      <c r="FX1187" s="433"/>
      <c r="FY1187" s="433"/>
      <c r="FZ1187" s="433"/>
      <c r="GA1187" s="433"/>
      <c r="GB1187" s="433"/>
      <c r="GC1187" s="71"/>
      <c r="GD1187" s="71"/>
      <c r="GE1187" s="71"/>
      <c r="GF1187" s="71"/>
      <c r="GG1187" s="241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436"/>
      <c r="HJ1187" s="65"/>
      <c r="HK1187" s="436"/>
      <c r="HL1187" s="37"/>
      <c r="HM1187" s="65"/>
      <c r="HN1187" s="436"/>
      <c r="HO1187" s="120"/>
      <c r="HP1187" s="3"/>
      <c r="HQ1187" s="436"/>
      <c r="HR1187" s="8"/>
      <c r="HS1187" s="31"/>
      <c r="HT1187" s="3"/>
      <c r="HU1187" s="3"/>
      <c r="HV1187" s="3"/>
      <c r="HX1187" s="432"/>
      <c r="HY1187" s="27"/>
      <c r="HZ1187" s="27"/>
      <c r="IA1187" s="27"/>
      <c r="IB1187" s="27"/>
      <c r="IC1187" s="27"/>
      <c r="ID1187" s="27"/>
      <c r="IE1187" s="27"/>
      <c r="IF1187" s="27"/>
      <c r="IG1187" s="432"/>
      <c r="IH1187" s="432"/>
      <c r="II1187" s="432"/>
      <c r="IJ1187" s="432"/>
      <c r="IK1187" s="432"/>
      <c r="IL1187" s="432"/>
      <c r="IM1187" s="432"/>
      <c r="IN1187" s="432"/>
      <c r="IO1187" s="432"/>
      <c r="IP1187" s="432"/>
      <c r="IQ1187" s="432"/>
      <c r="IR1187" s="432"/>
      <c r="IS1187" s="432"/>
      <c r="IT1187" s="432"/>
      <c r="IU1187" s="432"/>
      <c r="IV1187" s="432"/>
      <c r="IW1187" s="432"/>
      <c r="IX1187" s="432"/>
      <c r="IY1187" s="432"/>
      <c r="IZ1187" s="432"/>
      <c r="JA1187" s="432"/>
      <c r="JB1187" s="432"/>
      <c r="JC1187" s="432"/>
      <c r="JD1187" s="432"/>
      <c r="JE1187" s="432"/>
      <c r="JF1187" s="432"/>
      <c r="JG1187" s="432"/>
      <c r="JH1187" s="432"/>
      <c r="JI1187" s="432"/>
      <c r="JJ1187" s="432"/>
      <c r="JK1187" s="432"/>
      <c r="JL1187" s="432"/>
      <c r="JM1187" s="432"/>
      <c r="JN1187" s="432"/>
      <c r="JO1187" s="432"/>
      <c r="JP1187" s="432"/>
      <c r="JQ1187" s="432"/>
      <c r="JR1187" s="432"/>
      <c r="JS1187" s="432"/>
      <c r="JT1187" s="432"/>
      <c r="JU1187" s="432"/>
    </row>
    <row r="1188" spans="1:281" s="40" customFormat="1" ht="15" hidden="1" customHeight="1" x14ac:dyDescent="0.25">
      <c r="A1188" s="432"/>
      <c r="B1188" s="31"/>
      <c r="C1188" s="31"/>
      <c r="D1188" s="3"/>
      <c r="E1188" s="31"/>
      <c r="F1188" s="3"/>
      <c r="G1188" s="122"/>
      <c r="I1188" s="31"/>
      <c r="K1188" s="9"/>
      <c r="M1188" s="3"/>
      <c r="N1188" s="41"/>
      <c r="P1188" s="31"/>
      <c r="Q1188" s="27"/>
      <c r="R1188" s="31"/>
      <c r="T1188" s="21"/>
      <c r="U1188" s="21"/>
      <c r="V1188" s="83"/>
      <c r="W1188" s="83"/>
      <c r="X1188" s="21"/>
      <c r="Y1188" s="83"/>
      <c r="Z1188" s="83"/>
      <c r="AA1188" s="21"/>
      <c r="AB1188" s="83"/>
      <c r="AC1188" s="83"/>
      <c r="AD1188" s="21"/>
      <c r="AE1188" s="83"/>
      <c r="AF1188" s="83"/>
      <c r="AG1188" s="21"/>
      <c r="AH1188" s="83"/>
      <c r="AI1188" s="83"/>
      <c r="AJ1188" s="21"/>
      <c r="AK1188" s="83"/>
      <c r="AL1188" s="83"/>
      <c r="AM1188" s="21"/>
      <c r="AN1188" s="83"/>
      <c r="AO1188" s="83"/>
      <c r="AP1188" s="21"/>
      <c r="AQ1188" s="83"/>
      <c r="AR1188" s="83"/>
      <c r="AS1188" s="21"/>
      <c r="AT1188" s="3"/>
      <c r="AU1188" s="3"/>
      <c r="AV1188" s="31"/>
      <c r="AW1188" s="3"/>
      <c r="AX1188" s="129"/>
      <c r="AY1188" s="90"/>
      <c r="AZ1188" s="6"/>
      <c r="BA1188" s="10"/>
      <c r="BB1188" s="10"/>
      <c r="BC1188" s="6"/>
      <c r="BD1188" s="10"/>
      <c r="BE1188" s="10"/>
      <c r="BF1188" s="122"/>
      <c r="BG1188" s="10"/>
      <c r="BH1188" s="32"/>
      <c r="BI1188" s="129"/>
      <c r="BJ1188" s="10"/>
      <c r="BK1188" s="32"/>
      <c r="BL1188" s="129"/>
      <c r="BM1188" s="10"/>
      <c r="BN1188" s="32"/>
      <c r="BO1188" s="122"/>
      <c r="BP1188" s="133"/>
      <c r="BQ1188" s="12"/>
      <c r="BR1188" s="3"/>
      <c r="BS1188" s="3"/>
      <c r="BU1188" s="122"/>
      <c r="BV1188" s="3"/>
      <c r="BW1188" s="31"/>
      <c r="BX1188" s="122"/>
      <c r="BY1188" s="3"/>
      <c r="CA1188" s="122"/>
      <c r="CB1188" s="3"/>
      <c r="CD1188" s="122"/>
      <c r="CF1188" s="32"/>
      <c r="CH1188" s="255"/>
      <c r="CI1188" s="32"/>
      <c r="CK1188" s="434"/>
      <c r="CM1188" s="122"/>
      <c r="CN1188" s="255"/>
      <c r="CO1188" s="255"/>
      <c r="CP1188" s="255"/>
      <c r="CQ1188" s="739"/>
      <c r="CR1188" s="255"/>
      <c r="CS1188" s="434"/>
      <c r="CT1188" s="255"/>
      <c r="CU1188" s="255"/>
      <c r="CV1188" s="255"/>
      <c r="CW1188" s="10"/>
      <c r="CX1188" s="255"/>
      <c r="CY1188" s="255"/>
      <c r="CZ1188" s="255"/>
      <c r="DA1188" s="255"/>
      <c r="DB1188" s="255"/>
      <c r="DC1188" s="255"/>
      <c r="DD1188" s="255"/>
      <c r="DE1188" s="255"/>
      <c r="DF1188" s="255"/>
      <c r="DG1188" s="255"/>
      <c r="DH1188" s="255"/>
      <c r="DI1188" s="255"/>
      <c r="DJ1188" s="255"/>
      <c r="DK1188" s="255"/>
      <c r="DL1188" s="255"/>
      <c r="DM1188" s="255"/>
      <c r="DN1188" s="255"/>
      <c r="DO1188" s="255"/>
      <c r="DP1188" s="255"/>
      <c r="DQ1188" s="255"/>
      <c r="DR1188" s="255"/>
      <c r="DS1188" s="255"/>
      <c r="DT1188" s="255"/>
      <c r="DU1188" s="255"/>
      <c r="DV1188" s="255"/>
      <c r="DW1188" s="255"/>
      <c r="DX1188" s="255"/>
      <c r="DY1188" s="255"/>
      <c r="DZ1188" s="255"/>
      <c r="EA1188" s="255"/>
      <c r="EB1188" s="255"/>
      <c r="EC1188" s="255"/>
      <c r="ED1188" s="255"/>
      <c r="EE1188" s="255"/>
      <c r="EF1188" s="255"/>
      <c r="EG1188" s="255"/>
      <c r="EH1188" s="255"/>
      <c r="EI1188" s="255"/>
      <c r="EJ1188" s="255"/>
      <c r="EK1188" s="255"/>
      <c r="EL1188" s="255"/>
      <c r="EM1188" s="255"/>
      <c r="EN1188" s="255"/>
      <c r="EO1188" s="255"/>
      <c r="EP1188" s="255"/>
      <c r="EQ1188" s="255"/>
      <c r="ER1188" s="255"/>
      <c r="ES1188" s="255"/>
      <c r="ET1188" s="255"/>
      <c r="EU1188" s="255"/>
      <c r="EV1188" s="255"/>
      <c r="EW1188" s="255"/>
      <c r="EX1188" s="255"/>
      <c r="EY1188" s="255"/>
      <c r="EZ1188" s="255"/>
      <c r="FA1188" s="255"/>
      <c r="FB1188" s="255"/>
      <c r="FC1188" s="255"/>
      <c r="FD1188" s="255"/>
      <c r="FE1188" s="255"/>
      <c r="FF1188" s="255"/>
      <c r="FG1188" s="255"/>
      <c r="FH1188" s="241"/>
      <c r="FI1188" s="436"/>
      <c r="FJ1188" s="668"/>
      <c r="FK1188" s="668"/>
      <c r="FL1188" s="668"/>
      <c r="FM1188" s="668"/>
      <c r="FN1188" s="668"/>
      <c r="FO1188" s="668"/>
      <c r="FP1188" s="668"/>
      <c r="FQ1188" s="668"/>
      <c r="FR1188" s="668"/>
      <c r="FS1188" s="433"/>
      <c r="FT1188" s="433"/>
      <c r="FU1188" s="433"/>
      <c r="FV1188" s="433"/>
      <c r="FW1188" s="433"/>
      <c r="FX1188" s="433"/>
      <c r="FY1188" s="433"/>
      <c r="FZ1188" s="433"/>
      <c r="GA1188" s="433"/>
      <c r="GB1188" s="433"/>
      <c r="GC1188" s="71"/>
      <c r="GD1188" s="71"/>
      <c r="GE1188" s="71"/>
      <c r="GF1188" s="71"/>
      <c r="GG1188" s="241"/>
      <c r="GH1188" s="65"/>
      <c r="GI1188" s="65"/>
      <c r="GJ1188" s="65"/>
      <c r="GK1188" s="65"/>
      <c r="GL1188" s="65"/>
      <c r="GM1188" s="65"/>
      <c r="GN1188" s="65"/>
      <c r="GO1188" s="65"/>
      <c r="GP1188" s="65"/>
      <c r="GQ1188" s="65"/>
      <c r="GR1188" s="65"/>
      <c r="GS1188" s="65"/>
      <c r="GT1188" s="65"/>
      <c r="GU1188" s="65"/>
      <c r="GV1188" s="65"/>
      <c r="GW1188" s="65"/>
      <c r="GX1188" s="65"/>
      <c r="GY1188" s="65"/>
      <c r="GZ1188" s="65"/>
      <c r="HA1188" s="65"/>
      <c r="HB1188" s="65"/>
      <c r="HC1188" s="65"/>
      <c r="HD1188" s="65"/>
      <c r="HE1188" s="65"/>
      <c r="HF1188" s="65"/>
      <c r="HG1188" s="65"/>
      <c r="HH1188" s="65"/>
      <c r="HI1188" s="436"/>
      <c r="HJ1188" s="65"/>
      <c r="HK1188" s="436"/>
      <c r="HL1188" s="37"/>
      <c r="HM1188" s="65"/>
      <c r="HN1188" s="436"/>
      <c r="HO1188" s="120"/>
      <c r="HP1188" s="3"/>
      <c r="HQ1188" s="436"/>
      <c r="HR1188" s="8"/>
      <c r="HS1188" s="31"/>
      <c r="HT1188" s="3"/>
      <c r="HU1188" s="3"/>
      <c r="HV1188" s="3"/>
      <c r="HX1188" s="432"/>
      <c r="HY1188" s="27"/>
      <c r="HZ1188" s="27"/>
      <c r="IA1188" s="27"/>
      <c r="IB1188" s="27"/>
      <c r="IC1188" s="27"/>
      <c r="ID1188" s="27"/>
      <c r="IE1188" s="27"/>
      <c r="IF1188" s="27"/>
      <c r="IG1188" s="432"/>
      <c r="IH1188" s="432"/>
      <c r="II1188" s="432"/>
      <c r="IJ1188" s="432"/>
      <c r="IK1188" s="432"/>
      <c r="IL1188" s="432"/>
      <c r="IM1188" s="432"/>
      <c r="IN1188" s="432"/>
      <c r="IO1188" s="432"/>
      <c r="IP1188" s="432"/>
      <c r="IQ1188" s="432"/>
      <c r="IR1188" s="432"/>
      <c r="IS1188" s="432"/>
      <c r="IT1188" s="432"/>
      <c r="IU1188" s="432"/>
      <c r="IV1188" s="432"/>
      <c r="IW1188" s="432"/>
      <c r="IX1188" s="432"/>
      <c r="IY1188" s="432"/>
      <c r="IZ1188" s="432"/>
      <c r="JA1188" s="432"/>
      <c r="JB1188" s="432"/>
      <c r="JC1188" s="432"/>
      <c r="JD1188" s="432"/>
      <c r="JE1188" s="432"/>
      <c r="JF1188" s="432"/>
      <c r="JG1188" s="432"/>
      <c r="JH1188" s="432"/>
      <c r="JI1188" s="432"/>
      <c r="JJ1188" s="432"/>
      <c r="JK1188" s="432"/>
      <c r="JL1188" s="432"/>
      <c r="JM1188" s="432"/>
      <c r="JN1188" s="432"/>
      <c r="JO1188" s="432"/>
      <c r="JP1188" s="432"/>
      <c r="JQ1188" s="432"/>
      <c r="JR1188" s="432"/>
      <c r="JS1188" s="432"/>
      <c r="JT1188" s="432"/>
      <c r="JU1188" s="432"/>
    </row>
    <row r="1189" spans="1:281" s="40" customFormat="1" ht="15" hidden="1" customHeight="1" x14ac:dyDescent="0.25">
      <c r="A1189" s="432"/>
      <c r="B1189" s="31"/>
      <c r="C1189" s="31"/>
      <c r="D1189" s="3"/>
      <c r="E1189" s="31"/>
      <c r="F1189" s="3"/>
      <c r="G1189" s="122"/>
      <c r="I1189" s="31"/>
      <c r="K1189" s="9"/>
      <c r="M1189" s="3"/>
      <c r="N1189" s="41"/>
      <c r="P1189" s="31"/>
      <c r="Q1189" s="27"/>
      <c r="R1189" s="31"/>
      <c r="T1189" s="21"/>
      <c r="U1189" s="21"/>
      <c r="V1189" s="83"/>
      <c r="W1189" s="83"/>
      <c r="X1189" s="21"/>
      <c r="Y1189" s="83"/>
      <c r="Z1189" s="83"/>
      <c r="AA1189" s="21"/>
      <c r="AB1189" s="83"/>
      <c r="AC1189" s="83"/>
      <c r="AD1189" s="21"/>
      <c r="AE1189" s="83"/>
      <c r="AF1189" s="83"/>
      <c r="AG1189" s="21"/>
      <c r="AH1189" s="83"/>
      <c r="AI1189" s="83"/>
      <c r="AJ1189" s="21"/>
      <c r="AK1189" s="83"/>
      <c r="AL1189" s="83"/>
      <c r="AM1189" s="21"/>
      <c r="AN1189" s="83"/>
      <c r="AO1189" s="83"/>
      <c r="AP1189" s="21"/>
      <c r="AQ1189" s="83"/>
      <c r="AR1189" s="83"/>
      <c r="AS1189" s="21"/>
      <c r="AT1189" s="3"/>
      <c r="AU1189" s="3"/>
      <c r="AV1189" s="31"/>
      <c r="AW1189" s="3"/>
      <c r="AX1189" s="129"/>
      <c r="AY1189" s="90"/>
      <c r="AZ1189" s="6"/>
      <c r="BA1189" s="10"/>
      <c r="BB1189" s="10"/>
      <c r="BC1189" s="6"/>
      <c r="BD1189" s="10"/>
      <c r="BE1189" s="10"/>
      <c r="BF1189" s="122"/>
      <c r="BG1189" s="10"/>
      <c r="BH1189" s="32"/>
      <c r="BI1189" s="129"/>
      <c r="BJ1189" s="10"/>
      <c r="BK1189" s="32"/>
      <c r="BL1189" s="129"/>
      <c r="BM1189" s="10"/>
      <c r="BN1189" s="32"/>
      <c r="BO1189" s="122"/>
      <c r="BP1189" s="133"/>
      <c r="BQ1189" s="12"/>
      <c r="BR1189" s="3"/>
      <c r="BS1189" s="3"/>
      <c r="BU1189" s="122"/>
      <c r="BV1189" s="3"/>
      <c r="BW1189" s="31"/>
      <c r="BX1189" s="122"/>
      <c r="BY1189" s="3"/>
      <c r="CA1189" s="122"/>
      <c r="CB1189" s="3"/>
      <c r="CD1189" s="122"/>
      <c r="CF1189" s="32"/>
      <c r="CH1189" s="255"/>
      <c r="CI1189" s="32"/>
      <c r="CK1189" s="434"/>
      <c r="CM1189" s="122"/>
      <c r="CN1189" s="255"/>
      <c r="CO1189" s="255"/>
      <c r="CP1189" s="255"/>
      <c r="CQ1189" s="739"/>
      <c r="CR1189" s="255"/>
      <c r="CS1189" s="434"/>
      <c r="CT1189" s="255"/>
      <c r="CU1189" s="255"/>
      <c r="CV1189" s="255"/>
      <c r="CW1189" s="10"/>
      <c r="CX1189" s="255"/>
      <c r="CY1189" s="255"/>
      <c r="CZ1189" s="255"/>
      <c r="DA1189" s="255"/>
      <c r="DB1189" s="255"/>
      <c r="DC1189" s="255"/>
      <c r="DD1189" s="255"/>
      <c r="DE1189" s="255"/>
      <c r="DF1189" s="255"/>
      <c r="DG1189" s="255"/>
      <c r="DH1189" s="255"/>
      <c r="DI1189" s="255"/>
      <c r="DJ1189" s="255"/>
      <c r="DK1189" s="255"/>
      <c r="DL1189" s="255"/>
      <c r="DM1189" s="255"/>
      <c r="DN1189" s="255"/>
      <c r="DO1189" s="255"/>
      <c r="DP1189" s="255"/>
      <c r="DQ1189" s="255"/>
      <c r="DR1189" s="255"/>
      <c r="DS1189" s="255"/>
      <c r="DT1189" s="255"/>
      <c r="DU1189" s="255"/>
      <c r="DV1189" s="255"/>
      <c r="DW1189" s="255"/>
      <c r="DX1189" s="255"/>
      <c r="DY1189" s="255"/>
      <c r="DZ1189" s="255"/>
      <c r="EA1189" s="255"/>
      <c r="EB1189" s="255"/>
      <c r="EC1189" s="255"/>
      <c r="ED1189" s="255"/>
      <c r="EE1189" s="255"/>
      <c r="EF1189" s="255"/>
      <c r="EG1189" s="255"/>
      <c r="EH1189" s="255"/>
      <c r="EI1189" s="255"/>
      <c r="EJ1189" s="255"/>
      <c r="EK1189" s="255"/>
      <c r="EL1189" s="255"/>
      <c r="EM1189" s="255"/>
      <c r="EN1189" s="255"/>
      <c r="EO1189" s="255"/>
      <c r="EP1189" s="255"/>
      <c r="EQ1189" s="255"/>
      <c r="ER1189" s="255"/>
      <c r="ES1189" s="255"/>
      <c r="ET1189" s="255"/>
      <c r="EU1189" s="255"/>
      <c r="EV1189" s="255"/>
      <c r="EW1189" s="255"/>
      <c r="EX1189" s="255"/>
      <c r="EY1189" s="255"/>
      <c r="EZ1189" s="255"/>
      <c r="FA1189" s="255"/>
      <c r="FB1189" s="255"/>
      <c r="FC1189" s="255"/>
      <c r="FD1189" s="255"/>
      <c r="FE1189" s="255"/>
      <c r="FF1189" s="255"/>
      <c r="FG1189" s="255"/>
      <c r="FH1189" s="241"/>
      <c r="FI1189" s="436"/>
      <c r="FJ1189" s="668"/>
      <c r="FK1189" s="668"/>
      <c r="FL1189" s="668"/>
      <c r="FM1189" s="668"/>
      <c r="FN1189" s="668"/>
      <c r="FO1189" s="668"/>
      <c r="FP1189" s="668"/>
      <c r="FQ1189" s="668"/>
      <c r="FR1189" s="668"/>
      <c r="FS1189" s="433"/>
      <c r="FT1189" s="433"/>
      <c r="FU1189" s="433"/>
      <c r="FV1189" s="433"/>
      <c r="FW1189" s="433"/>
      <c r="FX1189" s="433"/>
      <c r="FY1189" s="433"/>
      <c r="FZ1189" s="433"/>
      <c r="GA1189" s="433"/>
      <c r="GB1189" s="433"/>
      <c r="GC1189" s="71"/>
      <c r="GD1189" s="71"/>
      <c r="GE1189" s="71"/>
      <c r="GF1189" s="71"/>
      <c r="GG1189" s="241"/>
      <c r="GH1189" s="65"/>
      <c r="GI1189" s="65"/>
      <c r="GJ1189" s="65"/>
      <c r="GK1189" s="65"/>
      <c r="GL1189" s="65"/>
      <c r="GM1189" s="65"/>
      <c r="GN1189" s="65"/>
      <c r="GO1189" s="65"/>
      <c r="GP1189" s="65"/>
      <c r="GQ1189" s="65"/>
      <c r="GR1189" s="65"/>
      <c r="GS1189" s="65"/>
      <c r="GT1189" s="65"/>
      <c r="GU1189" s="65"/>
      <c r="GV1189" s="65"/>
      <c r="GW1189" s="65"/>
      <c r="GX1189" s="65"/>
      <c r="GY1189" s="65"/>
      <c r="GZ1189" s="65"/>
      <c r="HA1189" s="65"/>
      <c r="HB1189" s="65"/>
      <c r="HC1189" s="65"/>
      <c r="HD1189" s="65"/>
      <c r="HE1189" s="65"/>
      <c r="HF1189" s="65"/>
      <c r="HG1189" s="65"/>
      <c r="HH1189" s="65"/>
      <c r="HI1189" s="436"/>
      <c r="HJ1189" s="65"/>
      <c r="HK1189" s="436"/>
      <c r="HL1189" s="37"/>
      <c r="HM1189" s="65"/>
      <c r="HN1189" s="436"/>
      <c r="HO1189" s="120"/>
      <c r="HP1189" s="3"/>
      <c r="HQ1189" s="436"/>
      <c r="HR1189" s="8"/>
      <c r="HS1189" s="31"/>
      <c r="HT1189" s="3"/>
      <c r="HU1189" s="3"/>
      <c r="HV1189" s="3"/>
      <c r="HX1189" s="432"/>
      <c r="HY1189" s="27"/>
      <c r="HZ1189" s="27"/>
      <c r="IA1189" s="27"/>
      <c r="IB1189" s="27"/>
      <c r="IC1189" s="27"/>
      <c r="ID1189" s="27"/>
      <c r="IE1189" s="27"/>
      <c r="IF1189" s="27"/>
      <c r="IG1189" s="432"/>
      <c r="IH1189" s="432"/>
      <c r="II1189" s="432"/>
      <c r="IJ1189" s="432"/>
      <c r="IK1189" s="432"/>
      <c r="IL1189" s="432"/>
      <c r="IM1189" s="432"/>
      <c r="IN1189" s="432"/>
      <c r="IO1189" s="432"/>
      <c r="IP1189" s="432"/>
      <c r="IQ1189" s="432"/>
      <c r="IR1189" s="432"/>
      <c r="IS1189" s="432"/>
      <c r="IT1189" s="432"/>
      <c r="IU1189" s="432"/>
      <c r="IV1189" s="432"/>
      <c r="IW1189" s="432"/>
      <c r="IX1189" s="432"/>
      <c r="IY1189" s="432"/>
      <c r="IZ1189" s="432"/>
      <c r="JA1189" s="432"/>
      <c r="JB1189" s="432"/>
      <c r="JC1189" s="432"/>
      <c r="JD1189" s="432"/>
      <c r="JE1189" s="432"/>
      <c r="JF1189" s="432"/>
      <c r="JG1189" s="432"/>
      <c r="JH1189" s="432"/>
      <c r="JI1189" s="432"/>
      <c r="JJ1189" s="432"/>
      <c r="JK1189" s="432"/>
      <c r="JL1189" s="432"/>
      <c r="JM1189" s="432"/>
      <c r="JN1189" s="432"/>
      <c r="JO1189" s="432"/>
      <c r="JP1189" s="432"/>
      <c r="JQ1189" s="432"/>
      <c r="JR1189" s="432"/>
      <c r="JS1189" s="432"/>
      <c r="JT1189" s="432"/>
      <c r="JU1189" s="432"/>
    </row>
    <row r="1190" spans="1:281" s="40" customFormat="1" ht="15" hidden="1" customHeight="1" x14ac:dyDescent="0.25">
      <c r="A1190" s="432"/>
      <c r="B1190" s="31"/>
      <c r="C1190" s="31"/>
      <c r="D1190" s="3"/>
      <c r="E1190" s="31"/>
      <c r="F1190" s="3"/>
      <c r="G1190" s="122"/>
      <c r="I1190" s="31"/>
      <c r="K1190" s="9"/>
      <c r="M1190" s="3"/>
      <c r="N1190" s="41"/>
      <c r="P1190" s="31"/>
      <c r="Q1190" s="27"/>
      <c r="R1190" s="31"/>
      <c r="T1190" s="21"/>
      <c r="U1190" s="21"/>
      <c r="V1190" s="83"/>
      <c r="W1190" s="83"/>
      <c r="X1190" s="21"/>
      <c r="Y1190" s="83"/>
      <c r="Z1190" s="83"/>
      <c r="AA1190" s="21"/>
      <c r="AB1190" s="83"/>
      <c r="AC1190" s="83"/>
      <c r="AD1190" s="21"/>
      <c r="AE1190" s="83"/>
      <c r="AF1190" s="83"/>
      <c r="AG1190" s="21"/>
      <c r="AH1190" s="83"/>
      <c r="AI1190" s="83"/>
      <c r="AJ1190" s="21"/>
      <c r="AK1190" s="83"/>
      <c r="AL1190" s="83"/>
      <c r="AM1190" s="21"/>
      <c r="AN1190" s="83"/>
      <c r="AO1190" s="83"/>
      <c r="AP1190" s="21"/>
      <c r="AQ1190" s="83"/>
      <c r="AR1190" s="83"/>
      <c r="AS1190" s="21"/>
      <c r="AT1190" s="3"/>
      <c r="AU1190" s="3"/>
      <c r="AV1190" s="31"/>
      <c r="AW1190" s="3"/>
      <c r="AX1190" s="129"/>
      <c r="AY1190" s="90"/>
      <c r="AZ1190" s="6"/>
      <c r="BA1190" s="10"/>
      <c r="BB1190" s="10"/>
      <c r="BC1190" s="6"/>
      <c r="BD1190" s="10"/>
      <c r="BE1190" s="10"/>
      <c r="BF1190" s="122"/>
      <c r="BG1190" s="10"/>
      <c r="BH1190" s="32"/>
      <c r="BI1190" s="129"/>
      <c r="BJ1190" s="10"/>
      <c r="BK1190" s="32"/>
      <c r="BL1190" s="129"/>
      <c r="BM1190" s="10"/>
      <c r="BN1190" s="32"/>
      <c r="BO1190" s="122"/>
      <c r="BP1190" s="133"/>
      <c r="BQ1190" s="12"/>
      <c r="BR1190" s="3"/>
      <c r="BS1190" s="3"/>
      <c r="BU1190" s="122"/>
      <c r="BV1190" s="3"/>
      <c r="BW1190" s="31"/>
      <c r="BX1190" s="122"/>
      <c r="BY1190" s="3"/>
      <c r="CA1190" s="122"/>
      <c r="CB1190" s="3"/>
      <c r="CD1190" s="122"/>
      <c r="CF1190" s="32"/>
      <c r="CH1190" s="255"/>
      <c r="CI1190" s="32"/>
      <c r="CK1190" s="434"/>
      <c r="CM1190" s="122"/>
      <c r="CN1190" s="255"/>
      <c r="CO1190" s="255"/>
      <c r="CP1190" s="255"/>
      <c r="CQ1190" s="739"/>
      <c r="CR1190" s="255"/>
      <c r="CS1190" s="434"/>
      <c r="CT1190" s="255"/>
      <c r="CU1190" s="255"/>
      <c r="CV1190" s="255"/>
      <c r="CW1190" s="10"/>
      <c r="CX1190" s="255"/>
      <c r="CY1190" s="255"/>
      <c r="CZ1190" s="255"/>
      <c r="DA1190" s="255"/>
      <c r="DB1190" s="255"/>
      <c r="DC1190" s="255"/>
      <c r="DD1190" s="255"/>
      <c r="DE1190" s="255"/>
      <c r="DF1190" s="255"/>
      <c r="DG1190" s="255"/>
      <c r="DH1190" s="255"/>
      <c r="DI1190" s="255"/>
      <c r="DJ1190" s="255"/>
      <c r="DK1190" s="255"/>
      <c r="DL1190" s="255"/>
      <c r="DM1190" s="255"/>
      <c r="DN1190" s="255"/>
      <c r="DO1190" s="255"/>
      <c r="DP1190" s="255"/>
      <c r="DQ1190" s="255"/>
      <c r="DR1190" s="255"/>
      <c r="DS1190" s="255"/>
      <c r="DT1190" s="255"/>
      <c r="DU1190" s="255"/>
      <c r="DV1190" s="255"/>
      <c r="DW1190" s="255"/>
      <c r="DX1190" s="255"/>
      <c r="DY1190" s="255"/>
      <c r="DZ1190" s="255"/>
      <c r="EA1190" s="255"/>
      <c r="EB1190" s="255"/>
      <c r="EC1190" s="255"/>
      <c r="ED1190" s="255"/>
      <c r="EE1190" s="255"/>
      <c r="EF1190" s="255"/>
      <c r="EG1190" s="255"/>
      <c r="EH1190" s="255"/>
      <c r="EI1190" s="255"/>
      <c r="EJ1190" s="255"/>
      <c r="EK1190" s="255"/>
      <c r="EL1190" s="255"/>
      <c r="EM1190" s="255"/>
      <c r="EN1190" s="255"/>
      <c r="EO1190" s="255"/>
      <c r="EP1190" s="255"/>
      <c r="EQ1190" s="255"/>
      <c r="ER1190" s="255"/>
      <c r="ES1190" s="255"/>
      <c r="ET1190" s="255"/>
      <c r="EU1190" s="255"/>
      <c r="EV1190" s="255"/>
      <c r="EW1190" s="255"/>
      <c r="EX1190" s="255"/>
      <c r="EY1190" s="255"/>
      <c r="EZ1190" s="255"/>
      <c r="FA1190" s="255"/>
      <c r="FB1190" s="255"/>
      <c r="FC1190" s="255"/>
      <c r="FD1190" s="255"/>
      <c r="FE1190" s="255"/>
      <c r="FF1190" s="255"/>
      <c r="FG1190" s="255"/>
      <c r="FH1190" s="241"/>
      <c r="FI1190" s="436"/>
      <c r="FJ1190" s="668"/>
      <c r="FK1190" s="668"/>
      <c r="FL1190" s="668"/>
      <c r="FM1190" s="668"/>
      <c r="FN1190" s="668"/>
      <c r="FO1190" s="668"/>
      <c r="FP1190" s="668"/>
      <c r="FQ1190" s="668"/>
      <c r="FR1190" s="668"/>
      <c r="FS1190" s="433"/>
      <c r="FT1190" s="433"/>
      <c r="FU1190" s="433"/>
      <c r="FV1190" s="433"/>
      <c r="FW1190" s="433"/>
      <c r="FX1190" s="433"/>
      <c r="FY1190" s="433"/>
      <c r="FZ1190" s="433"/>
      <c r="GA1190" s="433"/>
      <c r="GB1190" s="433"/>
      <c r="GC1190" s="71"/>
      <c r="GD1190" s="71"/>
      <c r="GE1190" s="71"/>
      <c r="GF1190" s="71"/>
      <c r="GG1190" s="241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436"/>
      <c r="HJ1190" s="65"/>
      <c r="HK1190" s="436"/>
      <c r="HL1190" s="37"/>
      <c r="HM1190" s="65"/>
      <c r="HN1190" s="436"/>
      <c r="HO1190" s="120"/>
      <c r="HP1190" s="3"/>
      <c r="HQ1190" s="436"/>
      <c r="HR1190" s="8"/>
      <c r="HS1190" s="31"/>
      <c r="HT1190" s="3"/>
      <c r="HU1190" s="3"/>
      <c r="HV1190" s="3"/>
      <c r="HX1190" s="432"/>
      <c r="HY1190" s="27"/>
      <c r="HZ1190" s="27"/>
      <c r="IA1190" s="27"/>
      <c r="IB1190" s="27"/>
      <c r="IC1190" s="27"/>
      <c r="ID1190" s="27"/>
      <c r="IE1190" s="27"/>
      <c r="IF1190" s="27"/>
      <c r="IG1190" s="432"/>
      <c r="IH1190" s="432"/>
      <c r="II1190" s="432"/>
      <c r="IJ1190" s="432"/>
      <c r="IK1190" s="432"/>
      <c r="IL1190" s="432"/>
      <c r="IM1190" s="432"/>
      <c r="IN1190" s="432"/>
      <c r="IO1190" s="432"/>
      <c r="IP1190" s="432"/>
      <c r="IQ1190" s="432"/>
      <c r="IR1190" s="432"/>
      <c r="IS1190" s="432"/>
      <c r="IT1190" s="432"/>
      <c r="IU1190" s="432"/>
      <c r="IV1190" s="432"/>
      <c r="IW1190" s="432"/>
      <c r="IX1190" s="432"/>
      <c r="IY1190" s="432"/>
      <c r="IZ1190" s="432"/>
      <c r="JA1190" s="432"/>
      <c r="JB1190" s="432"/>
      <c r="JC1190" s="432"/>
      <c r="JD1190" s="432"/>
      <c r="JE1190" s="432"/>
      <c r="JF1190" s="432"/>
      <c r="JG1190" s="432"/>
      <c r="JH1190" s="432"/>
      <c r="JI1190" s="432"/>
      <c r="JJ1190" s="432"/>
      <c r="JK1190" s="432"/>
      <c r="JL1190" s="432"/>
      <c r="JM1190" s="432"/>
      <c r="JN1190" s="432"/>
      <c r="JO1190" s="432"/>
      <c r="JP1190" s="432"/>
      <c r="JQ1190" s="432"/>
      <c r="JR1190" s="432"/>
      <c r="JS1190" s="432"/>
      <c r="JT1190" s="432"/>
      <c r="JU1190" s="432"/>
    </row>
    <row r="1191" spans="1:281" s="40" customFormat="1" ht="15" hidden="1" customHeight="1" x14ac:dyDescent="0.25">
      <c r="A1191" s="432"/>
      <c r="B1191" s="31"/>
      <c r="C1191" s="31"/>
      <c r="D1191" s="3"/>
      <c r="E1191" s="31"/>
      <c r="F1191" s="3"/>
      <c r="G1191" s="122"/>
      <c r="I1191" s="31"/>
      <c r="K1191" s="9"/>
      <c r="M1191" s="3"/>
      <c r="N1191" s="41"/>
      <c r="P1191" s="31"/>
      <c r="Q1191" s="27"/>
      <c r="R1191" s="31"/>
      <c r="T1191" s="21"/>
      <c r="U1191" s="21"/>
      <c r="V1191" s="83"/>
      <c r="W1191" s="83"/>
      <c r="X1191" s="21"/>
      <c r="Y1191" s="83"/>
      <c r="Z1191" s="83"/>
      <c r="AA1191" s="21"/>
      <c r="AB1191" s="83"/>
      <c r="AC1191" s="83"/>
      <c r="AD1191" s="21"/>
      <c r="AE1191" s="83"/>
      <c r="AF1191" s="83"/>
      <c r="AG1191" s="21"/>
      <c r="AH1191" s="83"/>
      <c r="AI1191" s="83"/>
      <c r="AJ1191" s="21"/>
      <c r="AK1191" s="83"/>
      <c r="AL1191" s="83"/>
      <c r="AM1191" s="21"/>
      <c r="AN1191" s="83"/>
      <c r="AO1191" s="83"/>
      <c r="AP1191" s="21"/>
      <c r="AQ1191" s="83"/>
      <c r="AR1191" s="83"/>
      <c r="AS1191" s="21"/>
      <c r="AT1191" s="3"/>
      <c r="AU1191" s="3"/>
      <c r="AV1191" s="31"/>
      <c r="AW1191" s="3"/>
      <c r="AX1191" s="129"/>
      <c r="AY1191" s="90"/>
      <c r="AZ1191" s="6"/>
      <c r="BA1191" s="10"/>
      <c r="BB1191" s="10"/>
      <c r="BC1191" s="6"/>
      <c r="BD1191" s="10"/>
      <c r="BE1191" s="10"/>
      <c r="BF1191" s="122"/>
      <c r="BG1191" s="10"/>
      <c r="BH1191" s="32"/>
      <c r="BI1191" s="129"/>
      <c r="BJ1191" s="10"/>
      <c r="BK1191" s="32"/>
      <c r="BL1191" s="129"/>
      <c r="BM1191" s="10"/>
      <c r="BN1191" s="32"/>
      <c r="BO1191" s="122"/>
      <c r="BP1191" s="133"/>
      <c r="BQ1191" s="12"/>
      <c r="BR1191" s="3"/>
      <c r="BS1191" s="3"/>
      <c r="BU1191" s="122"/>
      <c r="BV1191" s="3"/>
      <c r="BW1191" s="31"/>
      <c r="BX1191" s="122"/>
      <c r="BY1191" s="3"/>
      <c r="CA1191" s="122"/>
      <c r="CB1191" s="3"/>
      <c r="CD1191" s="122"/>
      <c r="CF1191" s="32"/>
      <c r="CH1191" s="255"/>
      <c r="CI1191" s="32"/>
      <c r="CK1191" s="434"/>
      <c r="CM1191" s="122"/>
      <c r="CN1191" s="255"/>
      <c r="CO1191" s="255"/>
      <c r="CP1191" s="255"/>
      <c r="CQ1191" s="739"/>
      <c r="CR1191" s="255"/>
      <c r="CS1191" s="434"/>
      <c r="CT1191" s="255"/>
      <c r="CU1191" s="255"/>
      <c r="CV1191" s="255"/>
      <c r="CW1191" s="10"/>
      <c r="CX1191" s="255"/>
      <c r="CY1191" s="255"/>
      <c r="CZ1191" s="255"/>
      <c r="DA1191" s="255"/>
      <c r="DB1191" s="255"/>
      <c r="DC1191" s="255"/>
      <c r="DD1191" s="255"/>
      <c r="DE1191" s="255"/>
      <c r="DF1191" s="255"/>
      <c r="DG1191" s="255"/>
      <c r="DH1191" s="255"/>
      <c r="DI1191" s="255"/>
      <c r="DJ1191" s="255"/>
      <c r="DK1191" s="255"/>
      <c r="DL1191" s="255"/>
      <c r="DM1191" s="255"/>
      <c r="DN1191" s="255"/>
      <c r="DO1191" s="255"/>
      <c r="DP1191" s="255"/>
      <c r="DQ1191" s="255"/>
      <c r="DR1191" s="255"/>
      <c r="DS1191" s="255"/>
      <c r="DT1191" s="255"/>
      <c r="DU1191" s="255"/>
      <c r="DV1191" s="255"/>
      <c r="DW1191" s="255"/>
      <c r="DX1191" s="255"/>
      <c r="DY1191" s="255"/>
      <c r="DZ1191" s="255"/>
      <c r="EA1191" s="255"/>
      <c r="EB1191" s="255"/>
      <c r="EC1191" s="255"/>
      <c r="ED1191" s="255"/>
      <c r="EE1191" s="255"/>
      <c r="EF1191" s="255"/>
      <c r="EG1191" s="255"/>
      <c r="EH1191" s="255"/>
      <c r="EI1191" s="255"/>
      <c r="EJ1191" s="255"/>
      <c r="EK1191" s="255"/>
      <c r="EL1191" s="255"/>
      <c r="EM1191" s="255"/>
      <c r="EN1191" s="255"/>
      <c r="EO1191" s="255"/>
      <c r="EP1191" s="255"/>
      <c r="EQ1191" s="255"/>
      <c r="ER1191" s="255"/>
      <c r="ES1191" s="255"/>
      <c r="ET1191" s="255"/>
      <c r="EU1191" s="255"/>
      <c r="EV1191" s="255"/>
      <c r="EW1191" s="255"/>
      <c r="EX1191" s="255"/>
      <c r="EY1191" s="255"/>
      <c r="EZ1191" s="255"/>
      <c r="FA1191" s="255"/>
      <c r="FB1191" s="255"/>
      <c r="FC1191" s="255"/>
      <c r="FD1191" s="255"/>
      <c r="FE1191" s="255"/>
      <c r="FF1191" s="255"/>
      <c r="FG1191" s="255"/>
      <c r="FH1191" s="241"/>
      <c r="FI1191" s="436"/>
      <c r="FJ1191" s="668"/>
      <c r="FK1191" s="668"/>
      <c r="FL1191" s="668"/>
      <c r="FM1191" s="668"/>
      <c r="FN1191" s="668"/>
      <c r="FO1191" s="668"/>
      <c r="FP1191" s="668"/>
      <c r="FQ1191" s="668"/>
      <c r="FR1191" s="668"/>
      <c r="FS1191" s="433"/>
      <c r="FT1191" s="433"/>
      <c r="FU1191" s="433"/>
      <c r="FV1191" s="433"/>
      <c r="FW1191" s="433"/>
      <c r="FX1191" s="433"/>
      <c r="FY1191" s="433"/>
      <c r="FZ1191" s="433"/>
      <c r="GA1191" s="433"/>
      <c r="GB1191" s="433"/>
      <c r="GC1191" s="71"/>
      <c r="GD1191" s="71"/>
      <c r="GE1191" s="71"/>
      <c r="GF1191" s="71"/>
      <c r="GG1191" s="241"/>
      <c r="GH1191" s="65"/>
      <c r="GI1191" s="65"/>
      <c r="GJ1191" s="65"/>
      <c r="GK1191" s="65"/>
      <c r="GL1191" s="65"/>
      <c r="GM1191" s="65"/>
      <c r="GN1191" s="65"/>
      <c r="GO1191" s="65"/>
      <c r="GP1191" s="65"/>
      <c r="GQ1191" s="65"/>
      <c r="GR1191" s="65"/>
      <c r="GS1191" s="65"/>
      <c r="GT1191" s="65"/>
      <c r="GU1191" s="65"/>
      <c r="GV1191" s="65"/>
      <c r="GW1191" s="65"/>
      <c r="GX1191" s="65"/>
      <c r="GY1191" s="65"/>
      <c r="GZ1191" s="65"/>
      <c r="HA1191" s="65"/>
      <c r="HB1191" s="65"/>
      <c r="HC1191" s="65"/>
      <c r="HD1191" s="65"/>
      <c r="HE1191" s="65"/>
      <c r="HF1191" s="65"/>
      <c r="HG1191" s="65"/>
      <c r="HH1191" s="65"/>
      <c r="HI1191" s="436"/>
      <c r="HJ1191" s="65"/>
      <c r="HK1191" s="436"/>
      <c r="HL1191" s="37"/>
      <c r="HM1191" s="65"/>
      <c r="HN1191" s="436"/>
      <c r="HO1191" s="120"/>
      <c r="HP1191" s="3"/>
      <c r="HQ1191" s="436"/>
      <c r="HR1191" s="8"/>
      <c r="HS1191" s="31"/>
      <c r="HT1191" s="3"/>
      <c r="HU1191" s="3"/>
      <c r="HV1191" s="3"/>
      <c r="HX1191" s="432"/>
      <c r="HY1191" s="27"/>
      <c r="HZ1191" s="27"/>
      <c r="IA1191" s="27"/>
      <c r="IB1191" s="27"/>
      <c r="IC1191" s="27"/>
      <c r="ID1191" s="27"/>
      <c r="IE1191" s="27"/>
      <c r="IF1191" s="27"/>
      <c r="IG1191" s="432"/>
      <c r="IH1191" s="432"/>
      <c r="II1191" s="432"/>
      <c r="IJ1191" s="432"/>
      <c r="IK1191" s="432"/>
      <c r="IL1191" s="432"/>
      <c r="IM1191" s="432"/>
      <c r="IN1191" s="432"/>
      <c r="IO1191" s="432"/>
      <c r="IP1191" s="432"/>
      <c r="IQ1191" s="432"/>
      <c r="IR1191" s="432"/>
      <c r="IS1191" s="432"/>
      <c r="IT1191" s="432"/>
      <c r="IU1191" s="432"/>
      <c r="IV1191" s="432"/>
      <c r="IW1191" s="432"/>
      <c r="IX1191" s="432"/>
      <c r="IY1191" s="432"/>
      <c r="IZ1191" s="432"/>
      <c r="JA1191" s="432"/>
      <c r="JB1191" s="432"/>
      <c r="JC1191" s="432"/>
      <c r="JD1191" s="432"/>
      <c r="JE1191" s="432"/>
      <c r="JF1191" s="432"/>
      <c r="JG1191" s="432"/>
      <c r="JH1191" s="432"/>
      <c r="JI1191" s="432"/>
      <c r="JJ1191" s="432"/>
      <c r="JK1191" s="432"/>
      <c r="JL1191" s="432"/>
      <c r="JM1191" s="432"/>
      <c r="JN1191" s="432"/>
      <c r="JO1191" s="432"/>
      <c r="JP1191" s="432"/>
      <c r="JQ1191" s="432"/>
      <c r="JR1191" s="432"/>
      <c r="JS1191" s="432"/>
      <c r="JT1191" s="432"/>
      <c r="JU1191" s="432"/>
    </row>
    <row r="1192" spans="1:281" s="40" customFormat="1" ht="15" hidden="1" customHeight="1" x14ac:dyDescent="0.25">
      <c r="A1192" s="432"/>
      <c r="B1192" s="31"/>
      <c r="C1192" s="31"/>
      <c r="D1192" s="3"/>
      <c r="E1192" s="31"/>
      <c r="F1192" s="3"/>
      <c r="G1192" s="122"/>
      <c r="I1192" s="31"/>
      <c r="K1192" s="9"/>
      <c r="M1192" s="3"/>
      <c r="N1192" s="41"/>
      <c r="P1192" s="31"/>
      <c r="Q1192" s="27"/>
      <c r="R1192" s="31"/>
      <c r="T1192" s="21"/>
      <c r="U1192" s="21"/>
      <c r="V1192" s="83"/>
      <c r="W1192" s="83"/>
      <c r="X1192" s="21"/>
      <c r="Y1192" s="83"/>
      <c r="Z1192" s="83"/>
      <c r="AA1192" s="21"/>
      <c r="AB1192" s="83"/>
      <c r="AC1192" s="83"/>
      <c r="AD1192" s="21"/>
      <c r="AE1192" s="83"/>
      <c r="AF1192" s="83"/>
      <c r="AG1192" s="21"/>
      <c r="AH1192" s="83"/>
      <c r="AI1192" s="83"/>
      <c r="AJ1192" s="21"/>
      <c r="AK1192" s="83"/>
      <c r="AL1192" s="83"/>
      <c r="AM1192" s="21"/>
      <c r="AN1192" s="83"/>
      <c r="AO1192" s="83"/>
      <c r="AP1192" s="21"/>
      <c r="AQ1192" s="83"/>
      <c r="AR1192" s="83"/>
      <c r="AS1192" s="21"/>
      <c r="AT1192" s="3"/>
      <c r="AU1192" s="3"/>
      <c r="AV1192" s="31"/>
      <c r="AW1192" s="3"/>
      <c r="AX1192" s="129"/>
      <c r="AY1192" s="90"/>
      <c r="AZ1192" s="6"/>
      <c r="BA1192" s="10"/>
      <c r="BB1192" s="10"/>
      <c r="BC1192" s="6"/>
      <c r="BD1192" s="10"/>
      <c r="BE1192" s="10"/>
      <c r="BF1192" s="122"/>
      <c r="BG1192" s="10"/>
      <c r="BH1192" s="32"/>
      <c r="BI1192" s="129"/>
      <c r="BJ1192" s="10"/>
      <c r="BK1192" s="32"/>
      <c r="BL1192" s="129"/>
      <c r="BM1192" s="10"/>
      <c r="BN1192" s="32"/>
      <c r="BO1192" s="122"/>
      <c r="BP1192" s="133"/>
      <c r="BQ1192" s="12"/>
      <c r="BR1192" s="3"/>
      <c r="BS1192" s="3"/>
      <c r="BU1192" s="122"/>
      <c r="BV1192" s="3"/>
      <c r="BW1192" s="31"/>
      <c r="BX1192" s="122"/>
      <c r="BY1192" s="3"/>
      <c r="CA1192" s="122"/>
      <c r="CB1192" s="3"/>
      <c r="CD1192" s="122"/>
      <c r="CF1192" s="32"/>
      <c r="CH1192" s="255"/>
      <c r="CI1192" s="32"/>
      <c r="CK1192" s="434"/>
      <c r="CM1192" s="122"/>
      <c r="CN1192" s="255"/>
      <c r="CO1192" s="255"/>
      <c r="CP1192" s="255"/>
      <c r="CQ1192" s="739"/>
      <c r="CR1192" s="255"/>
      <c r="CS1192" s="434"/>
      <c r="CT1192" s="255"/>
      <c r="CU1192" s="255"/>
      <c r="CV1192" s="255"/>
      <c r="CW1192" s="10"/>
      <c r="CX1192" s="255"/>
      <c r="CY1192" s="255"/>
      <c r="CZ1192" s="255"/>
      <c r="DA1192" s="255"/>
      <c r="DB1192" s="255"/>
      <c r="DC1192" s="255"/>
      <c r="DD1192" s="255"/>
      <c r="DE1192" s="255"/>
      <c r="DF1192" s="255"/>
      <c r="DG1192" s="255"/>
      <c r="DH1192" s="255"/>
      <c r="DI1192" s="255"/>
      <c r="DJ1192" s="255"/>
      <c r="DK1192" s="255"/>
      <c r="DL1192" s="255"/>
      <c r="DM1192" s="255"/>
      <c r="DN1192" s="255"/>
      <c r="DO1192" s="255"/>
      <c r="DP1192" s="255"/>
      <c r="DQ1192" s="255"/>
      <c r="DR1192" s="255"/>
      <c r="DS1192" s="255"/>
      <c r="DT1192" s="255"/>
      <c r="DU1192" s="255"/>
      <c r="DV1192" s="255"/>
      <c r="DW1192" s="255"/>
      <c r="DX1192" s="255"/>
      <c r="DY1192" s="255"/>
      <c r="DZ1192" s="255"/>
      <c r="EA1192" s="255"/>
      <c r="EB1192" s="255"/>
      <c r="EC1192" s="255"/>
      <c r="ED1192" s="255"/>
      <c r="EE1192" s="255"/>
      <c r="EF1192" s="255"/>
      <c r="EG1192" s="255"/>
      <c r="EH1192" s="255"/>
      <c r="EI1192" s="255"/>
      <c r="EJ1192" s="255"/>
      <c r="EK1192" s="255"/>
      <c r="EL1192" s="255"/>
      <c r="EM1192" s="255"/>
      <c r="EN1192" s="255"/>
      <c r="EO1192" s="255"/>
      <c r="EP1192" s="255"/>
      <c r="EQ1192" s="255"/>
      <c r="ER1192" s="255"/>
      <c r="ES1192" s="255"/>
      <c r="ET1192" s="255"/>
      <c r="EU1192" s="255"/>
      <c r="EV1192" s="255"/>
      <c r="EW1192" s="255"/>
      <c r="EX1192" s="255"/>
      <c r="EY1192" s="255"/>
      <c r="EZ1192" s="255"/>
      <c r="FA1192" s="255"/>
      <c r="FB1192" s="255"/>
      <c r="FC1192" s="255"/>
      <c r="FD1192" s="255"/>
      <c r="FE1192" s="255"/>
      <c r="FF1192" s="255"/>
      <c r="FG1192" s="255"/>
      <c r="FH1192" s="241"/>
      <c r="FI1192" s="436"/>
      <c r="FJ1192" s="668"/>
      <c r="FK1192" s="668"/>
      <c r="FL1192" s="668"/>
      <c r="FM1192" s="668"/>
      <c r="FN1192" s="668"/>
      <c r="FO1192" s="668"/>
      <c r="FP1192" s="668"/>
      <c r="FQ1192" s="668"/>
      <c r="FR1192" s="668"/>
      <c r="FS1192" s="433"/>
      <c r="FT1192" s="433"/>
      <c r="FU1192" s="433"/>
      <c r="FV1192" s="433"/>
      <c r="FW1192" s="433"/>
      <c r="FX1192" s="433"/>
      <c r="FY1192" s="433"/>
      <c r="FZ1192" s="433"/>
      <c r="GA1192" s="433"/>
      <c r="GB1192" s="433"/>
      <c r="GC1192" s="71"/>
      <c r="GD1192" s="71"/>
      <c r="GE1192" s="71"/>
      <c r="GF1192" s="71"/>
      <c r="GG1192" s="241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436"/>
      <c r="HJ1192" s="65"/>
      <c r="HK1192" s="436"/>
      <c r="HL1192" s="37"/>
      <c r="HM1192" s="65"/>
      <c r="HN1192" s="436"/>
      <c r="HO1192" s="120"/>
      <c r="HP1192" s="3"/>
      <c r="HQ1192" s="436"/>
      <c r="HR1192" s="8"/>
      <c r="HS1192" s="31"/>
      <c r="HT1192" s="3"/>
      <c r="HU1192" s="3"/>
      <c r="HV1192" s="3"/>
      <c r="HX1192" s="432"/>
      <c r="HY1192" s="27"/>
      <c r="HZ1192" s="27"/>
      <c r="IA1192" s="27"/>
      <c r="IB1192" s="27"/>
      <c r="IC1192" s="27"/>
      <c r="ID1192" s="27"/>
      <c r="IE1192" s="27"/>
      <c r="IF1192" s="27"/>
      <c r="IG1192" s="432"/>
      <c r="IH1192" s="432"/>
      <c r="II1192" s="432"/>
      <c r="IJ1192" s="432"/>
      <c r="IK1192" s="432"/>
      <c r="IL1192" s="432"/>
      <c r="IM1192" s="432"/>
      <c r="IN1192" s="432"/>
      <c r="IO1192" s="432"/>
      <c r="IP1192" s="432"/>
      <c r="IQ1192" s="432"/>
      <c r="IR1192" s="432"/>
      <c r="IS1192" s="432"/>
      <c r="IT1192" s="432"/>
      <c r="IU1192" s="432"/>
      <c r="IV1192" s="432"/>
      <c r="IW1192" s="432"/>
      <c r="IX1192" s="432"/>
      <c r="IY1192" s="432"/>
      <c r="IZ1192" s="432"/>
      <c r="JA1192" s="432"/>
      <c r="JB1192" s="432"/>
      <c r="JC1192" s="432"/>
      <c r="JD1192" s="432"/>
      <c r="JE1192" s="432"/>
      <c r="JF1192" s="432"/>
      <c r="JG1192" s="432"/>
      <c r="JH1192" s="432"/>
      <c r="JI1192" s="432"/>
      <c r="JJ1192" s="432"/>
      <c r="JK1192" s="432"/>
      <c r="JL1192" s="432"/>
      <c r="JM1192" s="432"/>
      <c r="JN1192" s="432"/>
      <c r="JO1192" s="432"/>
      <c r="JP1192" s="432"/>
      <c r="JQ1192" s="432"/>
      <c r="JR1192" s="432"/>
      <c r="JS1192" s="432"/>
      <c r="JT1192" s="432"/>
      <c r="JU1192" s="432"/>
    </row>
    <row r="1193" spans="1:281" s="40" customFormat="1" ht="15" hidden="1" customHeight="1" x14ac:dyDescent="0.25">
      <c r="A1193" s="432"/>
      <c r="B1193" s="31"/>
      <c r="C1193" s="31"/>
      <c r="D1193" s="3"/>
      <c r="E1193" s="31"/>
      <c r="F1193" s="3"/>
      <c r="G1193" s="122"/>
      <c r="I1193" s="31"/>
      <c r="K1193" s="9"/>
      <c r="M1193" s="3"/>
      <c r="N1193" s="41"/>
      <c r="P1193" s="31"/>
      <c r="Q1193" s="27"/>
      <c r="R1193" s="31"/>
      <c r="T1193" s="21"/>
      <c r="U1193" s="21"/>
      <c r="V1193" s="83"/>
      <c r="W1193" s="83"/>
      <c r="X1193" s="21"/>
      <c r="Y1193" s="83"/>
      <c r="Z1193" s="83"/>
      <c r="AA1193" s="21"/>
      <c r="AB1193" s="83"/>
      <c r="AC1193" s="83"/>
      <c r="AD1193" s="21"/>
      <c r="AE1193" s="83"/>
      <c r="AF1193" s="83"/>
      <c r="AG1193" s="21"/>
      <c r="AH1193" s="83"/>
      <c r="AI1193" s="83"/>
      <c r="AJ1193" s="21"/>
      <c r="AK1193" s="83"/>
      <c r="AL1193" s="83"/>
      <c r="AM1193" s="21"/>
      <c r="AN1193" s="83"/>
      <c r="AO1193" s="83"/>
      <c r="AP1193" s="21"/>
      <c r="AQ1193" s="83"/>
      <c r="AR1193" s="83"/>
      <c r="AS1193" s="21"/>
      <c r="AT1193" s="3"/>
      <c r="AU1193" s="3"/>
      <c r="AV1193" s="31"/>
      <c r="AW1193" s="3"/>
      <c r="AX1193" s="129"/>
      <c r="AY1193" s="90"/>
      <c r="AZ1193" s="6"/>
      <c r="BA1193" s="10"/>
      <c r="BB1193" s="10"/>
      <c r="BC1193" s="6"/>
      <c r="BD1193" s="10"/>
      <c r="BE1193" s="10"/>
      <c r="BF1193" s="122"/>
      <c r="BG1193" s="10"/>
      <c r="BH1193" s="32"/>
      <c r="BI1193" s="129"/>
      <c r="BJ1193" s="10"/>
      <c r="BK1193" s="32"/>
      <c r="BL1193" s="129"/>
      <c r="BM1193" s="10"/>
      <c r="BN1193" s="32"/>
      <c r="BO1193" s="122"/>
      <c r="BP1193" s="133"/>
      <c r="BQ1193" s="12"/>
      <c r="BR1193" s="3"/>
      <c r="BS1193" s="3"/>
      <c r="BU1193" s="122"/>
      <c r="BV1193" s="3"/>
      <c r="BW1193" s="31"/>
      <c r="BX1193" s="122"/>
      <c r="BY1193" s="3"/>
      <c r="CA1193" s="122"/>
      <c r="CB1193" s="3"/>
      <c r="CD1193" s="122"/>
      <c r="CF1193" s="32"/>
      <c r="CH1193" s="255"/>
      <c r="CI1193" s="32"/>
      <c r="CK1193" s="434"/>
      <c r="CM1193" s="122"/>
      <c r="CN1193" s="255"/>
      <c r="CO1193" s="255"/>
      <c r="CP1193" s="255"/>
      <c r="CQ1193" s="739"/>
      <c r="CR1193" s="255"/>
      <c r="CS1193" s="434"/>
      <c r="CT1193" s="255"/>
      <c r="CU1193" s="255"/>
      <c r="CV1193" s="255"/>
      <c r="CW1193" s="10"/>
      <c r="CX1193" s="255"/>
      <c r="CY1193" s="255"/>
      <c r="CZ1193" s="255"/>
      <c r="DA1193" s="255"/>
      <c r="DB1193" s="255"/>
      <c r="DC1193" s="255"/>
      <c r="DD1193" s="255"/>
      <c r="DE1193" s="255"/>
      <c r="DF1193" s="255"/>
      <c r="DG1193" s="255"/>
      <c r="DH1193" s="255"/>
      <c r="DI1193" s="255"/>
      <c r="DJ1193" s="255"/>
      <c r="DK1193" s="255"/>
      <c r="DL1193" s="255"/>
      <c r="DM1193" s="255"/>
      <c r="DN1193" s="255"/>
      <c r="DO1193" s="255"/>
      <c r="DP1193" s="255"/>
      <c r="DQ1193" s="255"/>
      <c r="DR1193" s="255"/>
      <c r="DS1193" s="255"/>
      <c r="DT1193" s="255"/>
      <c r="DU1193" s="255"/>
      <c r="DV1193" s="255"/>
      <c r="DW1193" s="255"/>
      <c r="DX1193" s="255"/>
      <c r="DY1193" s="255"/>
      <c r="DZ1193" s="255"/>
      <c r="EA1193" s="255"/>
      <c r="EB1193" s="255"/>
      <c r="EC1193" s="255"/>
      <c r="ED1193" s="255"/>
      <c r="EE1193" s="255"/>
      <c r="EF1193" s="255"/>
      <c r="EG1193" s="255"/>
      <c r="EH1193" s="255"/>
      <c r="EI1193" s="255"/>
      <c r="EJ1193" s="255"/>
      <c r="EK1193" s="255"/>
      <c r="EL1193" s="255"/>
      <c r="EM1193" s="255"/>
      <c r="EN1193" s="255"/>
      <c r="EO1193" s="255"/>
      <c r="EP1193" s="255"/>
      <c r="EQ1193" s="255"/>
      <c r="ER1193" s="255"/>
      <c r="ES1193" s="255"/>
      <c r="ET1193" s="255"/>
      <c r="EU1193" s="255"/>
      <c r="EV1193" s="255"/>
      <c r="EW1193" s="255"/>
      <c r="EX1193" s="255"/>
      <c r="EY1193" s="255"/>
      <c r="EZ1193" s="255"/>
      <c r="FA1193" s="255"/>
      <c r="FB1193" s="255"/>
      <c r="FC1193" s="255"/>
      <c r="FD1193" s="255"/>
      <c r="FE1193" s="255"/>
      <c r="FF1193" s="255"/>
      <c r="FG1193" s="255"/>
      <c r="FH1193" s="241"/>
      <c r="FI1193" s="436"/>
      <c r="FJ1193" s="668"/>
      <c r="FK1193" s="668"/>
      <c r="FL1193" s="668"/>
      <c r="FM1193" s="668"/>
      <c r="FN1193" s="668"/>
      <c r="FO1193" s="668"/>
      <c r="FP1193" s="668"/>
      <c r="FQ1193" s="668"/>
      <c r="FR1193" s="668"/>
      <c r="FS1193" s="433"/>
      <c r="FT1193" s="433"/>
      <c r="FU1193" s="433"/>
      <c r="FV1193" s="433"/>
      <c r="FW1193" s="433"/>
      <c r="FX1193" s="433"/>
      <c r="FY1193" s="433"/>
      <c r="FZ1193" s="433"/>
      <c r="GA1193" s="433"/>
      <c r="GB1193" s="433"/>
      <c r="GC1193" s="71"/>
      <c r="GD1193" s="71"/>
      <c r="GE1193" s="71"/>
      <c r="GF1193" s="71"/>
      <c r="GG1193" s="241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436"/>
      <c r="HJ1193" s="65"/>
      <c r="HK1193" s="436"/>
      <c r="HL1193" s="37"/>
      <c r="HM1193" s="65"/>
      <c r="HN1193" s="436"/>
      <c r="HO1193" s="120"/>
      <c r="HP1193" s="3"/>
      <c r="HQ1193" s="436"/>
      <c r="HR1193" s="8"/>
      <c r="HS1193" s="31"/>
      <c r="HT1193" s="3"/>
      <c r="HU1193" s="3"/>
      <c r="HV1193" s="3"/>
      <c r="HX1193" s="432"/>
      <c r="HY1193" s="27"/>
      <c r="HZ1193" s="27"/>
      <c r="IA1193" s="27"/>
      <c r="IB1193" s="27"/>
      <c r="IC1193" s="27"/>
      <c r="ID1193" s="27"/>
      <c r="IE1193" s="27"/>
      <c r="IF1193" s="27"/>
      <c r="IG1193" s="432"/>
      <c r="IH1193" s="432"/>
      <c r="II1193" s="432"/>
      <c r="IJ1193" s="432"/>
      <c r="IK1193" s="432"/>
      <c r="IL1193" s="432"/>
      <c r="IM1193" s="432"/>
      <c r="IN1193" s="432"/>
      <c r="IO1193" s="432"/>
      <c r="IP1193" s="432"/>
      <c r="IQ1193" s="432"/>
      <c r="IR1193" s="432"/>
      <c r="IS1193" s="432"/>
      <c r="IT1193" s="432"/>
      <c r="IU1193" s="432"/>
      <c r="IV1193" s="432"/>
      <c r="IW1193" s="432"/>
      <c r="IX1193" s="432"/>
      <c r="IY1193" s="432"/>
      <c r="IZ1193" s="432"/>
      <c r="JA1193" s="432"/>
      <c r="JB1193" s="432"/>
      <c r="JC1193" s="432"/>
      <c r="JD1193" s="432"/>
      <c r="JE1193" s="432"/>
      <c r="JF1193" s="432"/>
      <c r="JG1193" s="432"/>
      <c r="JH1193" s="432"/>
      <c r="JI1193" s="432"/>
      <c r="JJ1193" s="432"/>
      <c r="JK1193" s="432"/>
      <c r="JL1193" s="432"/>
      <c r="JM1193" s="432"/>
      <c r="JN1193" s="432"/>
      <c r="JO1193" s="432"/>
      <c r="JP1193" s="432"/>
      <c r="JQ1193" s="432"/>
      <c r="JR1193" s="432"/>
      <c r="JS1193" s="432"/>
      <c r="JT1193" s="432"/>
      <c r="JU1193" s="432"/>
    </row>
    <row r="1194" spans="1:281" s="40" customFormat="1" ht="15" hidden="1" customHeight="1" x14ac:dyDescent="0.25">
      <c r="A1194" s="432"/>
      <c r="B1194" s="31"/>
      <c r="C1194" s="31"/>
      <c r="D1194" s="3"/>
      <c r="E1194" s="31"/>
      <c r="F1194" s="3"/>
      <c r="G1194" s="122"/>
      <c r="I1194" s="31"/>
      <c r="K1194" s="9"/>
      <c r="M1194" s="3"/>
      <c r="N1194" s="41"/>
      <c r="P1194" s="31"/>
      <c r="Q1194" s="27"/>
      <c r="R1194" s="31"/>
      <c r="T1194" s="21"/>
      <c r="U1194" s="21"/>
      <c r="V1194" s="83"/>
      <c r="W1194" s="83"/>
      <c r="X1194" s="21"/>
      <c r="Y1194" s="83"/>
      <c r="Z1194" s="83"/>
      <c r="AA1194" s="21"/>
      <c r="AB1194" s="83"/>
      <c r="AC1194" s="83"/>
      <c r="AD1194" s="21"/>
      <c r="AE1194" s="83"/>
      <c r="AF1194" s="83"/>
      <c r="AG1194" s="21"/>
      <c r="AH1194" s="83"/>
      <c r="AI1194" s="83"/>
      <c r="AJ1194" s="21"/>
      <c r="AK1194" s="83"/>
      <c r="AL1194" s="83"/>
      <c r="AM1194" s="21"/>
      <c r="AN1194" s="83"/>
      <c r="AO1194" s="83"/>
      <c r="AP1194" s="21"/>
      <c r="AQ1194" s="83"/>
      <c r="AR1194" s="83"/>
      <c r="AS1194" s="21"/>
      <c r="AT1194" s="3"/>
      <c r="AU1194" s="3"/>
      <c r="AV1194" s="31"/>
      <c r="AW1194" s="3"/>
      <c r="AX1194" s="129"/>
      <c r="AY1194" s="90"/>
      <c r="AZ1194" s="6"/>
      <c r="BA1194" s="10"/>
      <c r="BB1194" s="10"/>
      <c r="BC1194" s="6"/>
      <c r="BD1194" s="10"/>
      <c r="BE1194" s="10"/>
      <c r="BF1194" s="122"/>
      <c r="BG1194" s="10"/>
      <c r="BH1194" s="32"/>
      <c r="BI1194" s="129"/>
      <c r="BJ1194" s="10"/>
      <c r="BK1194" s="32"/>
      <c r="BL1194" s="129"/>
      <c r="BM1194" s="10"/>
      <c r="BN1194" s="32"/>
      <c r="BO1194" s="122"/>
      <c r="BP1194" s="133"/>
      <c r="BQ1194" s="12"/>
      <c r="BR1194" s="3"/>
      <c r="BS1194" s="3"/>
      <c r="BU1194" s="122"/>
      <c r="BV1194" s="3"/>
      <c r="BW1194" s="31"/>
      <c r="BX1194" s="122"/>
      <c r="BY1194" s="3"/>
      <c r="CA1194" s="122"/>
      <c r="CB1194" s="3"/>
      <c r="CD1194" s="122"/>
      <c r="CF1194" s="32"/>
      <c r="CH1194" s="255"/>
      <c r="CI1194" s="32"/>
      <c r="CK1194" s="434"/>
      <c r="CM1194" s="122"/>
      <c r="CN1194" s="255"/>
      <c r="CO1194" s="255"/>
      <c r="CP1194" s="255"/>
      <c r="CQ1194" s="739"/>
      <c r="CR1194" s="255"/>
      <c r="CS1194" s="434"/>
      <c r="CT1194" s="255"/>
      <c r="CU1194" s="255"/>
      <c r="CV1194" s="255"/>
      <c r="CW1194" s="10"/>
      <c r="CX1194" s="255"/>
      <c r="CY1194" s="255"/>
      <c r="CZ1194" s="255"/>
      <c r="DA1194" s="255"/>
      <c r="DB1194" s="255"/>
      <c r="DC1194" s="255"/>
      <c r="DD1194" s="255"/>
      <c r="DE1194" s="255"/>
      <c r="DF1194" s="255"/>
      <c r="DG1194" s="255"/>
      <c r="DH1194" s="255"/>
      <c r="DI1194" s="255"/>
      <c r="DJ1194" s="255"/>
      <c r="DK1194" s="255"/>
      <c r="DL1194" s="255"/>
      <c r="DM1194" s="255"/>
      <c r="DN1194" s="255"/>
      <c r="DO1194" s="255"/>
      <c r="DP1194" s="255"/>
      <c r="DQ1194" s="255"/>
      <c r="DR1194" s="255"/>
      <c r="DS1194" s="255"/>
      <c r="DT1194" s="255"/>
      <c r="DU1194" s="255"/>
      <c r="DV1194" s="255"/>
      <c r="DW1194" s="255"/>
      <c r="DX1194" s="255"/>
      <c r="DY1194" s="255"/>
      <c r="DZ1194" s="255"/>
      <c r="EA1194" s="255"/>
      <c r="EB1194" s="255"/>
      <c r="EC1194" s="255"/>
      <c r="ED1194" s="255"/>
      <c r="EE1194" s="255"/>
      <c r="EF1194" s="255"/>
      <c r="EG1194" s="255"/>
      <c r="EH1194" s="255"/>
      <c r="EI1194" s="255"/>
      <c r="EJ1194" s="255"/>
      <c r="EK1194" s="255"/>
      <c r="EL1194" s="255"/>
      <c r="EM1194" s="255"/>
      <c r="EN1194" s="255"/>
      <c r="EO1194" s="255"/>
      <c r="EP1194" s="255"/>
      <c r="EQ1194" s="255"/>
      <c r="ER1194" s="255"/>
      <c r="ES1194" s="255"/>
      <c r="ET1194" s="255"/>
      <c r="EU1194" s="255"/>
      <c r="EV1194" s="255"/>
      <c r="EW1194" s="255"/>
      <c r="EX1194" s="255"/>
      <c r="EY1194" s="255"/>
      <c r="EZ1194" s="255"/>
      <c r="FA1194" s="255"/>
      <c r="FB1194" s="255"/>
      <c r="FC1194" s="255"/>
      <c r="FD1194" s="255"/>
      <c r="FE1194" s="255"/>
      <c r="FF1194" s="255"/>
      <c r="FG1194" s="255"/>
      <c r="FH1194" s="241"/>
      <c r="FI1194" s="436"/>
      <c r="FJ1194" s="668"/>
      <c r="FK1194" s="668"/>
      <c r="FL1194" s="668"/>
      <c r="FM1194" s="668"/>
      <c r="FN1194" s="668"/>
      <c r="FO1194" s="668"/>
      <c r="FP1194" s="668"/>
      <c r="FQ1194" s="668"/>
      <c r="FR1194" s="668"/>
      <c r="FS1194" s="433"/>
      <c r="FT1194" s="433"/>
      <c r="FU1194" s="433"/>
      <c r="FV1194" s="433"/>
      <c r="FW1194" s="433"/>
      <c r="FX1194" s="433"/>
      <c r="FY1194" s="433"/>
      <c r="FZ1194" s="433"/>
      <c r="GA1194" s="433"/>
      <c r="GB1194" s="433"/>
      <c r="GC1194" s="71"/>
      <c r="GD1194" s="71"/>
      <c r="GE1194" s="71"/>
      <c r="GF1194" s="71"/>
      <c r="GG1194" s="241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436"/>
      <c r="HJ1194" s="65"/>
      <c r="HK1194" s="436"/>
      <c r="HL1194" s="37"/>
      <c r="HM1194" s="65"/>
      <c r="HN1194" s="436"/>
      <c r="HO1194" s="120"/>
      <c r="HP1194" s="3"/>
      <c r="HQ1194" s="436"/>
      <c r="HR1194" s="8"/>
      <c r="HS1194" s="31"/>
      <c r="HT1194" s="3"/>
      <c r="HU1194" s="3"/>
      <c r="HV1194" s="3"/>
      <c r="HX1194" s="432"/>
      <c r="HY1194" s="27"/>
      <c r="HZ1194" s="27"/>
      <c r="IA1194" s="27"/>
      <c r="IB1194" s="27"/>
      <c r="IC1194" s="27"/>
      <c r="ID1194" s="27"/>
      <c r="IE1194" s="27"/>
      <c r="IF1194" s="27"/>
      <c r="IG1194" s="432"/>
      <c r="IH1194" s="432"/>
      <c r="II1194" s="432"/>
      <c r="IJ1194" s="432"/>
      <c r="IK1194" s="432"/>
      <c r="IL1194" s="432"/>
      <c r="IM1194" s="432"/>
      <c r="IN1194" s="432"/>
      <c r="IO1194" s="432"/>
      <c r="IP1194" s="432"/>
      <c r="IQ1194" s="432"/>
      <c r="IR1194" s="432"/>
      <c r="IS1194" s="432"/>
      <c r="IT1194" s="432"/>
      <c r="IU1194" s="432"/>
      <c r="IV1194" s="432"/>
      <c r="IW1194" s="432"/>
      <c r="IX1194" s="432"/>
      <c r="IY1194" s="432"/>
      <c r="IZ1194" s="432"/>
      <c r="JA1194" s="432"/>
      <c r="JB1194" s="432"/>
      <c r="JC1194" s="432"/>
      <c r="JD1194" s="432"/>
      <c r="JE1194" s="432"/>
      <c r="JF1194" s="432"/>
      <c r="JG1194" s="432"/>
      <c r="JH1194" s="432"/>
      <c r="JI1194" s="432"/>
      <c r="JJ1194" s="432"/>
      <c r="JK1194" s="432"/>
      <c r="JL1194" s="432"/>
      <c r="JM1194" s="432"/>
      <c r="JN1194" s="432"/>
      <c r="JO1194" s="432"/>
      <c r="JP1194" s="432"/>
      <c r="JQ1194" s="432"/>
      <c r="JR1194" s="432"/>
      <c r="JS1194" s="432"/>
      <c r="JT1194" s="432"/>
      <c r="JU1194" s="432"/>
    </row>
    <row r="1195" spans="1:281" s="40" customFormat="1" ht="15" hidden="1" customHeight="1" x14ac:dyDescent="0.25">
      <c r="A1195" s="432"/>
      <c r="B1195" s="31"/>
      <c r="C1195" s="31"/>
      <c r="D1195" s="3"/>
      <c r="E1195" s="31"/>
      <c r="F1195" s="3"/>
      <c r="G1195" s="122"/>
      <c r="I1195" s="31"/>
      <c r="K1195" s="9"/>
      <c r="M1195" s="3"/>
      <c r="N1195" s="41"/>
      <c r="P1195" s="31"/>
      <c r="Q1195" s="27"/>
      <c r="R1195" s="31"/>
      <c r="T1195" s="21"/>
      <c r="U1195" s="21"/>
      <c r="V1195" s="83"/>
      <c r="W1195" s="83"/>
      <c r="X1195" s="21"/>
      <c r="Y1195" s="83"/>
      <c r="Z1195" s="83"/>
      <c r="AA1195" s="21"/>
      <c r="AB1195" s="83"/>
      <c r="AC1195" s="83"/>
      <c r="AD1195" s="21"/>
      <c r="AE1195" s="83"/>
      <c r="AF1195" s="83"/>
      <c r="AG1195" s="21"/>
      <c r="AH1195" s="83"/>
      <c r="AI1195" s="83"/>
      <c r="AJ1195" s="21"/>
      <c r="AK1195" s="83"/>
      <c r="AL1195" s="83"/>
      <c r="AM1195" s="21"/>
      <c r="AN1195" s="83"/>
      <c r="AO1195" s="83"/>
      <c r="AP1195" s="21"/>
      <c r="AQ1195" s="83"/>
      <c r="AR1195" s="83"/>
      <c r="AS1195" s="21"/>
      <c r="AT1195" s="3"/>
      <c r="AU1195" s="3"/>
      <c r="AV1195" s="31"/>
      <c r="AW1195" s="3"/>
      <c r="AX1195" s="129"/>
      <c r="AY1195" s="90"/>
      <c r="AZ1195" s="6"/>
      <c r="BA1195" s="10"/>
      <c r="BB1195" s="10"/>
      <c r="BC1195" s="6"/>
      <c r="BD1195" s="10"/>
      <c r="BE1195" s="10"/>
      <c r="BF1195" s="122"/>
      <c r="BG1195" s="10"/>
      <c r="BH1195" s="32"/>
      <c r="BI1195" s="129"/>
      <c r="BJ1195" s="10"/>
      <c r="BK1195" s="32"/>
      <c r="BL1195" s="129"/>
      <c r="BM1195" s="10"/>
      <c r="BN1195" s="32"/>
      <c r="BO1195" s="122"/>
      <c r="BP1195" s="133"/>
      <c r="BQ1195" s="12"/>
      <c r="BR1195" s="3"/>
      <c r="BS1195" s="3"/>
      <c r="BU1195" s="122"/>
      <c r="BV1195" s="3"/>
      <c r="BW1195" s="31"/>
      <c r="BX1195" s="122"/>
      <c r="BY1195" s="3"/>
      <c r="CA1195" s="122"/>
      <c r="CB1195" s="3"/>
      <c r="CD1195" s="122"/>
      <c r="CF1195" s="32"/>
      <c r="CH1195" s="255"/>
      <c r="CI1195" s="32"/>
      <c r="CK1195" s="434"/>
      <c r="CM1195" s="122"/>
      <c r="CN1195" s="255"/>
      <c r="CO1195" s="255"/>
      <c r="CP1195" s="255"/>
      <c r="CQ1195" s="739"/>
      <c r="CR1195" s="255"/>
      <c r="CS1195" s="434"/>
      <c r="CT1195" s="255"/>
      <c r="CU1195" s="255"/>
      <c r="CV1195" s="255"/>
      <c r="CW1195" s="10"/>
      <c r="CX1195" s="255"/>
      <c r="CY1195" s="255"/>
      <c r="CZ1195" s="255"/>
      <c r="DA1195" s="255"/>
      <c r="DB1195" s="255"/>
      <c r="DC1195" s="255"/>
      <c r="DD1195" s="255"/>
      <c r="DE1195" s="255"/>
      <c r="DF1195" s="255"/>
      <c r="DG1195" s="255"/>
      <c r="DH1195" s="255"/>
      <c r="DI1195" s="255"/>
      <c r="DJ1195" s="255"/>
      <c r="DK1195" s="255"/>
      <c r="DL1195" s="255"/>
      <c r="DM1195" s="255"/>
      <c r="DN1195" s="255"/>
      <c r="DO1195" s="255"/>
      <c r="DP1195" s="255"/>
      <c r="DQ1195" s="255"/>
      <c r="DR1195" s="255"/>
      <c r="DS1195" s="255"/>
      <c r="DT1195" s="255"/>
      <c r="DU1195" s="255"/>
      <c r="DV1195" s="255"/>
      <c r="DW1195" s="255"/>
      <c r="DX1195" s="255"/>
      <c r="DY1195" s="255"/>
      <c r="DZ1195" s="255"/>
      <c r="EA1195" s="255"/>
      <c r="EB1195" s="255"/>
      <c r="EC1195" s="255"/>
      <c r="ED1195" s="255"/>
      <c r="EE1195" s="255"/>
      <c r="EF1195" s="255"/>
      <c r="EG1195" s="255"/>
      <c r="EH1195" s="255"/>
      <c r="EI1195" s="255"/>
      <c r="EJ1195" s="255"/>
      <c r="EK1195" s="255"/>
      <c r="EL1195" s="255"/>
      <c r="EM1195" s="255"/>
      <c r="EN1195" s="255"/>
      <c r="EO1195" s="255"/>
      <c r="EP1195" s="255"/>
      <c r="EQ1195" s="255"/>
      <c r="ER1195" s="255"/>
      <c r="ES1195" s="255"/>
      <c r="ET1195" s="255"/>
      <c r="EU1195" s="255"/>
      <c r="EV1195" s="255"/>
      <c r="EW1195" s="255"/>
      <c r="EX1195" s="255"/>
      <c r="EY1195" s="255"/>
      <c r="EZ1195" s="255"/>
      <c r="FA1195" s="255"/>
      <c r="FB1195" s="255"/>
      <c r="FC1195" s="255"/>
      <c r="FD1195" s="255"/>
      <c r="FE1195" s="255"/>
      <c r="FF1195" s="255"/>
      <c r="FG1195" s="255"/>
      <c r="FH1195" s="241"/>
      <c r="FI1195" s="436"/>
      <c r="FJ1195" s="668"/>
      <c r="FK1195" s="668"/>
      <c r="FL1195" s="668"/>
      <c r="FM1195" s="668"/>
      <c r="FN1195" s="668"/>
      <c r="FO1195" s="668"/>
      <c r="FP1195" s="668"/>
      <c r="FQ1195" s="668"/>
      <c r="FR1195" s="668"/>
      <c r="FS1195" s="433"/>
      <c r="FT1195" s="433"/>
      <c r="FU1195" s="433"/>
      <c r="FV1195" s="433"/>
      <c r="FW1195" s="433"/>
      <c r="FX1195" s="433"/>
      <c r="FY1195" s="433"/>
      <c r="FZ1195" s="433"/>
      <c r="GA1195" s="433"/>
      <c r="GB1195" s="433"/>
      <c r="GC1195" s="71"/>
      <c r="GD1195" s="71"/>
      <c r="GE1195" s="71"/>
      <c r="GF1195" s="71"/>
      <c r="GG1195" s="241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436"/>
      <c r="HJ1195" s="65"/>
      <c r="HK1195" s="436"/>
      <c r="HL1195" s="37"/>
      <c r="HM1195" s="65"/>
      <c r="HN1195" s="436"/>
      <c r="HO1195" s="120"/>
      <c r="HP1195" s="3"/>
      <c r="HQ1195" s="436"/>
      <c r="HR1195" s="8"/>
      <c r="HS1195" s="31"/>
      <c r="HT1195" s="3"/>
      <c r="HU1195" s="3"/>
      <c r="HV1195" s="3"/>
      <c r="HX1195" s="432"/>
      <c r="HY1195" s="27"/>
      <c r="HZ1195" s="27"/>
      <c r="IA1195" s="27"/>
      <c r="IB1195" s="27"/>
      <c r="IC1195" s="27"/>
      <c r="ID1195" s="27"/>
      <c r="IE1195" s="27"/>
      <c r="IF1195" s="27"/>
      <c r="IG1195" s="432"/>
      <c r="IH1195" s="432"/>
      <c r="II1195" s="432"/>
      <c r="IJ1195" s="432"/>
      <c r="IK1195" s="432"/>
      <c r="IL1195" s="432"/>
      <c r="IM1195" s="432"/>
      <c r="IN1195" s="432"/>
      <c r="IO1195" s="432"/>
      <c r="IP1195" s="432"/>
      <c r="IQ1195" s="432"/>
      <c r="IR1195" s="432"/>
      <c r="IS1195" s="432"/>
      <c r="IT1195" s="432"/>
      <c r="IU1195" s="432"/>
      <c r="IV1195" s="432"/>
      <c r="IW1195" s="432"/>
      <c r="IX1195" s="432"/>
      <c r="IY1195" s="432"/>
      <c r="IZ1195" s="432"/>
      <c r="JA1195" s="432"/>
      <c r="JB1195" s="432"/>
      <c r="JC1195" s="432"/>
      <c r="JD1195" s="432"/>
      <c r="JE1195" s="432"/>
      <c r="JF1195" s="432"/>
      <c r="JG1195" s="432"/>
      <c r="JH1195" s="432"/>
      <c r="JI1195" s="432"/>
      <c r="JJ1195" s="432"/>
      <c r="JK1195" s="432"/>
      <c r="JL1195" s="432"/>
      <c r="JM1195" s="432"/>
      <c r="JN1195" s="432"/>
      <c r="JO1195" s="432"/>
      <c r="JP1195" s="432"/>
      <c r="JQ1195" s="432"/>
      <c r="JR1195" s="432"/>
      <c r="JS1195" s="432"/>
      <c r="JT1195" s="432"/>
      <c r="JU1195" s="432"/>
    </row>
    <row r="1196" spans="1:281" s="40" customFormat="1" ht="15" hidden="1" customHeight="1" x14ac:dyDescent="0.25">
      <c r="A1196" s="432"/>
      <c r="B1196" s="31"/>
      <c r="C1196" s="31"/>
      <c r="D1196" s="3"/>
      <c r="E1196" s="31"/>
      <c r="F1196" s="3"/>
      <c r="G1196" s="122"/>
      <c r="I1196" s="31"/>
      <c r="K1196" s="9"/>
      <c r="M1196" s="3"/>
      <c r="N1196" s="41"/>
      <c r="P1196" s="31"/>
      <c r="Q1196" s="27"/>
      <c r="R1196" s="31"/>
      <c r="T1196" s="21"/>
      <c r="U1196" s="21"/>
      <c r="V1196" s="83"/>
      <c r="W1196" s="83"/>
      <c r="X1196" s="21"/>
      <c r="Y1196" s="83"/>
      <c r="Z1196" s="83"/>
      <c r="AA1196" s="21"/>
      <c r="AB1196" s="83"/>
      <c r="AC1196" s="83"/>
      <c r="AD1196" s="21"/>
      <c r="AE1196" s="83"/>
      <c r="AF1196" s="83"/>
      <c r="AG1196" s="21"/>
      <c r="AH1196" s="83"/>
      <c r="AI1196" s="83"/>
      <c r="AJ1196" s="21"/>
      <c r="AK1196" s="83"/>
      <c r="AL1196" s="83"/>
      <c r="AM1196" s="21"/>
      <c r="AN1196" s="83"/>
      <c r="AO1196" s="83"/>
      <c r="AP1196" s="21"/>
      <c r="AQ1196" s="83"/>
      <c r="AR1196" s="83"/>
      <c r="AS1196" s="21"/>
      <c r="AT1196" s="3"/>
      <c r="AU1196" s="3"/>
      <c r="AV1196" s="31"/>
      <c r="AW1196" s="3"/>
      <c r="AX1196" s="129"/>
      <c r="AY1196" s="90"/>
      <c r="AZ1196" s="6"/>
      <c r="BA1196" s="10"/>
      <c r="BB1196" s="10"/>
      <c r="BC1196" s="6"/>
      <c r="BD1196" s="10"/>
      <c r="BE1196" s="10"/>
      <c r="BF1196" s="122"/>
      <c r="BG1196" s="10"/>
      <c r="BH1196" s="32"/>
      <c r="BI1196" s="129"/>
      <c r="BJ1196" s="10"/>
      <c r="BK1196" s="32"/>
      <c r="BL1196" s="129"/>
      <c r="BM1196" s="10"/>
      <c r="BN1196" s="32"/>
      <c r="BO1196" s="122"/>
      <c r="BP1196" s="133"/>
      <c r="BQ1196" s="12"/>
      <c r="BR1196" s="3"/>
      <c r="BS1196" s="3"/>
      <c r="BU1196" s="122"/>
      <c r="BV1196" s="3"/>
      <c r="BW1196" s="31"/>
      <c r="BX1196" s="122"/>
      <c r="BY1196" s="3"/>
      <c r="CA1196" s="122"/>
      <c r="CB1196" s="3"/>
      <c r="CD1196" s="122"/>
      <c r="CF1196" s="32"/>
      <c r="CH1196" s="255"/>
      <c r="CI1196" s="32"/>
      <c r="CK1196" s="434"/>
      <c r="CM1196" s="122"/>
      <c r="CN1196" s="255"/>
      <c r="CO1196" s="255"/>
      <c r="CP1196" s="255"/>
      <c r="CQ1196" s="739"/>
      <c r="CR1196" s="255"/>
      <c r="CS1196" s="434"/>
      <c r="CT1196" s="255"/>
      <c r="CU1196" s="255"/>
      <c r="CV1196" s="255"/>
      <c r="CW1196" s="10"/>
      <c r="CX1196" s="255"/>
      <c r="CY1196" s="255"/>
      <c r="CZ1196" s="255"/>
      <c r="DA1196" s="255"/>
      <c r="DB1196" s="255"/>
      <c r="DC1196" s="255"/>
      <c r="DD1196" s="255"/>
      <c r="DE1196" s="255"/>
      <c r="DF1196" s="255"/>
      <c r="DG1196" s="255"/>
      <c r="DH1196" s="255"/>
      <c r="DI1196" s="255"/>
      <c r="DJ1196" s="255"/>
      <c r="DK1196" s="255"/>
      <c r="DL1196" s="255"/>
      <c r="DM1196" s="255"/>
      <c r="DN1196" s="255"/>
      <c r="DO1196" s="255"/>
      <c r="DP1196" s="255"/>
      <c r="DQ1196" s="255"/>
      <c r="DR1196" s="255"/>
      <c r="DS1196" s="255"/>
      <c r="DT1196" s="255"/>
      <c r="DU1196" s="255"/>
      <c r="DV1196" s="255"/>
      <c r="DW1196" s="255"/>
      <c r="DX1196" s="255"/>
      <c r="DY1196" s="255"/>
      <c r="DZ1196" s="255"/>
      <c r="EA1196" s="255"/>
      <c r="EB1196" s="255"/>
      <c r="EC1196" s="255"/>
      <c r="ED1196" s="255"/>
      <c r="EE1196" s="255"/>
      <c r="EF1196" s="255"/>
      <c r="EG1196" s="255"/>
      <c r="EH1196" s="255"/>
      <c r="EI1196" s="255"/>
      <c r="EJ1196" s="255"/>
      <c r="EK1196" s="255"/>
      <c r="EL1196" s="255"/>
      <c r="EM1196" s="255"/>
      <c r="EN1196" s="255"/>
      <c r="EO1196" s="255"/>
      <c r="EP1196" s="255"/>
      <c r="EQ1196" s="255"/>
      <c r="ER1196" s="255"/>
      <c r="ES1196" s="255"/>
      <c r="ET1196" s="255"/>
      <c r="EU1196" s="255"/>
      <c r="EV1196" s="255"/>
      <c r="EW1196" s="255"/>
      <c r="EX1196" s="255"/>
      <c r="EY1196" s="255"/>
      <c r="EZ1196" s="255"/>
      <c r="FA1196" s="255"/>
      <c r="FB1196" s="255"/>
      <c r="FC1196" s="255"/>
      <c r="FD1196" s="255"/>
      <c r="FE1196" s="255"/>
      <c r="FF1196" s="255"/>
      <c r="FG1196" s="255"/>
      <c r="FH1196" s="241"/>
      <c r="FI1196" s="436"/>
      <c r="FJ1196" s="668"/>
      <c r="FK1196" s="668"/>
      <c r="FL1196" s="668"/>
      <c r="FM1196" s="668"/>
      <c r="FN1196" s="668"/>
      <c r="FO1196" s="668"/>
      <c r="FP1196" s="668"/>
      <c r="FQ1196" s="668"/>
      <c r="FR1196" s="668"/>
      <c r="FS1196" s="433"/>
      <c r="FT1196" s="433"/>
      <c r="FU1196" s="433"/>
      <c r="FV1196" s="433"/>
      <c r="FW1196" s="433"/>
      <c r="FX1196" s="433"/>
      <c r="FY1196" s="433"/>
      <c r="FZ1196" s="433"/>
      <c r="GA1196" s="433"/>
      <c r="GB1196" s="433"/>
      <c r="GC1196" s="71"/>
      <c r="GD1196" s="71"/>
      <c r="GE1196" s="71"/>
      <c r="GF1196" s="71"/>
      <c r="GG1196" s="241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436"/>
      <c r="HJ1196" s="65"/>
      <c r="HK1196" s="436"/>
      <c r="HL1196" s="37"/>
      <c r="HM1196" s="65"/>
      <c r="HN1196" s="436"/>
      <c r="HO1196" s="120"/>
      <c r="HP1196" s="3"/>
      <c r="HQ1196" s="436"/>
      <c r="HR1196" s="8"/>
      <c r="HS1196" s="31"/>
      <c r="HT1196" s="3"/>
      <c r="HU1196" s="3"/>
      <c r="HV1196" s="3"/>
      <c r="HX1196" s="432"/>
      <c r="HY1196" s="27"/>
      <c r="HZ1196" s="27"/>
      <c r="IA1196" s="27"/>
      <c r="IB1196" s="27"/>
      <c r="IC1196" s="27"/>
      <c r="ID1196" s="27"/>
      <c r="IE1196" s="27"/>
      <c r="IF1196" s="27"/>
      <c r="IG1196" s="432"/>
      <c r="IH1196" s="432"/>
      <c r="II1196" s="432"/>
      <c r="IJ1196" s="432"/>
      <c r="IK1196" s="432"/>
      <c r="IL1196" s="432"/>
      <c r="IM1196" s="432"/>
      <c r="IN1196" s="432"/>
      <c r="IO1196" s="432"/>
      <c r="IP1196" s="432"/>
      <c r="IQ1196" s="432"/>
      <c r="IR1196" s="432"/>
      <c r="IS1196" s="432"/>
      <c r="IT1196" s="432"/>
      <c r="IU1196" s="432"/>
      <c r="IV1196" s="432"/>
      <c r="IW1196" s="432"/>
      <c r="IX1196" s="432"/>
      <c r="IY1196" s="432"/>
      <c r="IZ1196" s="432"/>
      <c r="JA1196" s="432"/>
      <c r="JB1196" s="432"/>
      <c r="JC1196" s="432"/>
      <c r="JD1196" s="432"/>
      <c r="JE1196" s="432"/>
      <c r="JF1196" s="432"/>
      <c r="JG1196" s="432"/>
      <c r="JH1196" s="432"/>
      <c r="JI1196" s="432"/>
      <c r="JJ1196" s="432"/>
      <c r="JK1196" s="432"/>
      <c r="JL1196" s="432"/>
      <c r="JM1196" s="432"/>
      <c r="JN1196" s="432"/>
      <c r="JO1196" s="432"/>
      <c r="JP1196" s="432"/>
      <c r="JQ1196" s="432"/>
      <c r="JR1196" s="432"/>
      <c r="JS1196" s="432"/>
      <c r="JT1196" s="432"/>
      <c r="JU1196" s="432"/>
    </row>
    <row r="1197" spans="1:281" s="40" customFormat="1" ht="15" hidden="1" customHeight="1" x14ac:dyDescent="0.25">
      <c r="A1197" s="432"/>
      <c r="B1197" s="31"/>
      <c r="C1197" s="31"/>
      <c r="D1197" s="3"/>
      <c r="E1197" s="31"/>
      <c r="F1197" s="3"/>
      <c r="G1197" s="122"/>
      <c r="I1197" s="31"/>
      <c r="K1197" s="9"/>
      <c r="M1197" s="3"/>
      <c r="N1197" s="41"/>
      <c r="P1197" s="31"/>
      <c r="Q1197" s="27"/>
      <c r="R1197" s="31"/>
      <c r="T1197" s="21"/>
      <c r="U1197" s="21"/>
      <c r="V1197" s="83"/>
      <c r="W1197" s="83"/>
      <c r="X1197" s="21"/>
      <c r="Y1197" s="83"/>
      <c r="Z1197" s="83"/>
      <c r="AA1197" s="21"/>
      <c r="AB1197" s="83"/>
      <c r="AC1197" s="83"/>
      <c r="AD1197" s="21"/>
      <c r="AE1197" s="83"/>
      <c r="AF1197" s="83"/>
      <c r="AG1197" s="21"/>
      <c r="AH1197" s="83"/>
      <c r="AI1197" s="83"/>
      <c r="AJ1197" s="21"/>
      <c r="AK1197" s="83"/>
      <c r="AL1197" s="83"/>
      <c r="AM1197" s="21"/>
      <c r="AN1197" s="83"/>
      <c r="AO1197" s="83"/>
      <c r="AP1197" s="21"/>
      <c r="AQ1197" s="83"/>
      <c r="AR1197" s="83"/>
      <c r="AS1197" s="21"/>
      <c r="AT1197" s="3"/>
      <c r="AU1197" s="3"/>
      <c r="AV1197" s="31"/>
      <c r="AW1197" s="3"/>
      <c r="AX1197" s="129"/>
      <c r="AY1197" s="90"/>
      <c r="AZ1197" s="6"/>
      <c r="BA1197" s="10"/>
      <c r="BB1197" s="10"/>
      <c r="BC1197" s="6"/>
      <c r="BD1197" s="10"/>
      <c r="BE1197" s="10"/>
      <c r="BF1197" s="122"/>
      <c r="BG1197" s="10"/>
      <c r="BH1197" s="32"/>
      <c r="BI1197" s="129"/>
      <c r="BJ1197" s="10"/>
      <c r="BK1197" s="32"/>
      <c r="BL1197" s="129"/>
      <c r="BM1197" s="10"/>
      <c r="BN1197" s="32"/>
      <c r="BO1197" s="122"/>
      <c r="BP1197" s="133"/>
      <c r="BQ1197" s="12"/>
      <c r="BR1197" s="3"/>
      <c r="BS1197" s="3"/>
      <c r="BU1197" s="122"/>
      <c r="BV1197" s="3"/>
      <c r="BW1197" s="31"/>
      <c r="BX1197" s="122"/>
      <c r="BY1197" s="3"/>
      <c r="CA1197" s="122"/>
      <c r="CB1197" s="3"/>
      <c r="CD1197" s="122"/>
      <c r="CF1197" s="32"/>
      <c r="CH1197" s="255"/>
      <c r="CI1197" s="32"/>
      <c r="CK1197" s="434"/>
      <c r="CM1197" s="122"/>
      <c r="CN1197" s="255"/>
      <c r="CO1197" s="255"/>
      <c r="CP1197" s="255"/>
      <c r="CQ1197" s="739"/>
      <c r="CR1197" s="255"/>
      <c r="CS1197" s="434"/>
      <c r="CT1197" s="255"/>
      <c r="CU1197" s="255"/>
      <c r="CV1197" s="255"/>
      <c r="CW1197" s="10"/>
      <c r="CX1197" s="255"/>
      <c r="CY1197" s="255"/>
      <c r="CZ1197" s="255"/>
      <c r="DA1197" s="255"/>
      <c r="DB1197" s="255"/>
      <c r="DC1197" s="255"/>
      <c r="DD1197" s="255"/>
      <c r="DE1197" s="255"/>
      <c r="DF1197" s="255"/>
      <c r="DG1197" s="255"/>
      <c r="DH1197" s="255"/>
      <c r="DI1197" s="255"/>
      <c r="DJ1197" s="255"/>
      <c r="DK1197" s="255"/>
      <c r="DL1197" s="255"/>
      <c r="DM1197" s="255"/>
      <c r="DN1197" s="255"/>
      <c r="DO1197" s="255"/>
      <c r="DP1197" s="255"/>
      <c r="DQ1197" s="255"/>
      <c r="DR1197" s="255"/>
      <c r="DS1197" s="255"/>
      <c r="DT1197" s="255"/>
      <c r="DU1197" s="255"/>
      <c r="DV1197" s="255"/>
      <c r="DW1197" s="255"/>
      <c r="DX1197" s="255"/>
      <c r="DY1197" s="255"/>
      <c r="DZ1197" s="255"/>
      <c r="EA1197" s="255"/>
      <c r="EB1197" s="255"/>
      <c r="EC1197" s="255"/>
      <c r="ED1197" s="255"/>
      <c r="EE1197" s="255"/>
      <c r="EF1197" s="255"/>
      <c r="EG1197" s="255"/>
      <c r="EH1197" s="255"/>
      <c r="EI1197" s="255"/>
      <c r="EJ1197" s="255"/>
      <c r="EK1197" s="255"/>
      <c r="EL1197" s="255"/>
      <c r="EM1197" s="255"/>
      <c r="EN1197" s="255"/>
      <c r="EO1197" s="255"/>
      <c r="EP1197" s="255"/>
      <c r="EQ1197" s="255"/>
      <c r="ER1197" s="255"/>
      <c r="ES1197" s="255"/>
      <c r="ET1197" s="255"/>
      <c r="EU1197" s="255"/>
      <c r="EV1197" s="255"/>
      <c r="EW1197" s="255"/>
      <c r="EX1197" s="255"/>
      <c r="EY1197" s="255"/>
      <c r="EZ1197" s="255"/>
      <c r="FA1197" s="255"/>
      <c r="FB1197" s="255"/>
      <c r="FC1197" s="255"/>
      <c r="FD1197" s="255"/>
      <c r="FE1197" s="255"/>
      <c r="FF1197" s="255"/>
      <c r="FG1197" s="255"/>
      <c r="FH1197" s="241"/>
      <c r="FI1197" s="436"/>
      <c r="FJ1197" s="668"/>
      <c r="FK1197" s="668"/>
      <c r="FL1197" s="668"/>
      <c r="FM1197" s="668"/>
      <c r="FN1197" s="668"/>
      <c r="FO1197" s="668"/>
      <c r="FP1197" s="668"/>
      <c r="FQ1197" s="668"/>
      <c r="FR1197" s="668"/>
      <c r="FS1197" s="433"/>
      <c r="FT1197" s="433"/>
      <c r="FU1197" s="433"/>
      <c r="FV1197" s="433"/>
      <c r="FW1197" s="433"/>
      <c r="FX1197" s="433"/>
      <c r="FY1197" s="433"/>
      <c r="FZ1197" s="433"/>
      <c r="GA1197" s="433"/>
      <c r="GB1197" s="433"/>
      <c r="GC1197" s="71"/>
      <c r="GD1197" s="71"/>
      <c r="GE1197" s="71"/>
      <c r="GF1197" s="71"/>
      <c r="GG1197" s="241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436"/>
      <c r="HJ1197" s="65"/>
      <c r="HK1197" s="436"/>
      <c r="HL1197" s="37"/>
      <c r="HM1197" s="65"/>
      <c r="HN1197" s="436"/>
      <c r="HO1197" s="120"/>
      <c r="HP1197" s="3"/>
      <c r="HQ1197" s="436"/>
      <c r="HR1197" s="8"/>
      <c r="HS1197" s="31"/>
      <c r="HT1197" s="3"/>
      <c r="HU1197" s="3"/>
      <c r="HV1197" s="3"/>
      <c r="HX1197" s="432"/>
      <c r="HY1197" s="27"/>
      <c r="HZ1197" s="27"/>
      <c r="IA1197" s="27"/>
      <c r="IB1197" s="27"/>
      <c r="IC1197" s="27"/>
      <c r="ID1197" s="27"/>
      <c r="IE1197" s="27"/>
      <c r="IF1197" s="27"/>
      <c r="IG1197" s="432"/>
      <c r="IH1197" s="432"/>
      <c r="II1197" s="432"/>
      <c r="IJ1197" s="432"/>
      <c r="IK1197" s="432"/>
      <c r="IL1197" s="432"/>
      <c r="IM1197" s="432"/>
      <c r="IN1197" s="432"/>
      <c r="IO1197" s="432"/>
      <c r="IP1197" s="432"/>
      <c r="IQ1197" s="432"/>
      <c r="IR1197" s="432"/>
      <c r="IS1197" s="432"/>
      <c r="IT1197" s="432"/>
      <c r="IU1197" s="432"/>
      <c r="IV1197" s="432"/>
      <c r="IW1197" s="432"/>
      <c r="IX1197" s="432"/>
      <c r="IY1197" s="432"/>
      <c r="IZ1197" s="432"/>
      <c r="JA1197" s="432"/>
      <c r="JB1197" s="432"/>
      <c r="JC1197" s="432"/>
      <c r="JD1197" s="432"/>
      <c r="JE1197" s="432"/>
      <c r="JF1197" s="432"/>
      <c r="JG1197" s="432"/>
      <c r="JH1197" s="432"/>
      <c r="JI1197" s="432"/>
      <c r="JJ1197" s="432"/>
      <c r="JK1197" s="432"/>
      <c r="JL1197" s="432"/>
      <c r="JM1197" s="432"/>
      <c r="JN1197" s="432"/>
      <c r="JO1197" s="432"/>
      <c r="JP1197" s="432"/>
      <c r="JQ1197" s="432"/>
      <c r="JR1197" s="432"/>
      <c r="JS1197" s="432"/>
      <c r="JT1197" s="432"/>
      <c r="JU1197" s="432"/>
    </row>
    <row r="1198" spans="1:281" s="40" customFormat="1" ht="15" hidden="1" customHeight="1" x14ac:dyDescent="0.25">
      <c r="A1198" s="432"/>
      <c r="B1198" s="31"/>
      <c r="C1198" s="31"/>
      <c r="D1198" s="3"/>
      <c r="E1198" s="31"/>
      <c r="F1198" s="3"/>
      <c r="G1198" s="122"/>
      <c r="I1198" s="31"/>
      <c r="K1198" s="9"/>
      <c r="M1198" s="3"/>
      <c r="N1198" s="41"/>
      <c r="P1198" s="31"/>
      <c r="Q1198" s="27"/>
      <c r="R1198" s="31"/>
      <c r="T1198" s="21"/>
      <c r="U1198" s="21"/>
      <c r="V1198" s="83"/>
      <c r="W1198" s="83"/>
      <c r="X1198" s="21"/>
      <c r="Y1198" s="83"/>
      <c r="Z1198" s="83"/>
      <c r="AA1198" s="21"/>
      <c r="AB1198" s="83"/>
      <c r="AC1198" s="83"/>
      <c r="AD1198" s="21"/>
      <c r="AE1198" s="83"/>
      <c r="AF1198" s="83"/>
      <c r="AG1198" s="21"/>
      <c r="AH1198" s="83"/>
      <c r="AI1198" s="83"/>
      <c r="AJ1198" s="21"/>
      <c r="AK1198" s="83"/>
      <c r="AL1198" s="83"/>
      <c r="AM1198" s="21"/>
      <c r="AN1198" s="83"/>
      <c r="AO1198" s="83"/>
      <c r="AP1198" s="21"/>
      <c r="AQ1198" s="83"/>
      <c r="AR1198" s="83"/>
      <c r="AS1198" s="21"/>
      <c r="AT1198" s="3"/>
      <c r="AU1198" s="3"/>
      <c r="AV1198" s="31"/>
      <c r="AW1198" s="3"/>
      <c r="AX1198" s="129"/>
      <c r="AY1198" s="90"/>
      <c r="AZ1198" s="6"/>
      <c r="BA1198" s="10"/>
      <c r="BB1198" s="10"/>
      <c r="BC1198" s="6"/>
      <c r="BD1198" s="10"/>
      <c r="BE1198" s="10"/>
      <c r="BF1198" s="122"/>
      <c r="BG1198" s="10"/>
      <c r="BH1198" s="32"/>
      <c r="BI1198" s="129"/>
      <c r="BJ1198" s="10"/>
      <c r="BK1198" s="32"/>
      <c r="BL1198" s="129"/>
      <c r="BM1198" s="10"/>
      <c r="BN1198" s="32"/>
      <c r="BO1198" s="122"/>
      <c r="BP1198" s="133"/>
      <c r="BQ1198" s="12"/>
      <c r="BR1198" s="3"/>
      <c r="BS1198" s="3"/>
      <c r="BU1198" s="122"/>
      <c r="BV1198" s="3"/>
      <c r="BW1198" s="31"/>
      <c r="BX1198" s="122"/>
      <c r="BY1198" s="3"/>
      <c r="CA1198" s="122"/>
      <c r="CB1198" s="3"/>
      <c r="CD1198" s="122"/>
      <c r="CF1198" s="32"/>
      <c r="CH1198" s="255"/>
      <c r="CI1198" s="32"/>
      <c r="CK1198" s="434"/>
      <c r="CM1198" s="122"/>
      <c r="CN1198" s="255"/>
      <c r="CO1198" s="255"/>
      <c r="CP1198" s="255"/>
      <c r="CQ1198" s="739"/>
      <c r="CR1198" s="255"/>
      <c r="CS1198" s="434"/>
      <c r="CT1198" s="255"/>
      <c r="CU1198" s="255"/>
      <c r="CV1198" s="255"/>
      <c r="CW1198" s="10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  <c r="DW1198" s="255"/>
      <c r="DX1198" s="255"/>
      <c r="DY1198" s="255"/>
      <c r="DZ1198" s="255"/>
      <c r="EA1198" s="255"/>
      <c r="EB1198" s="255"/>
      <c r="EC1198" s="255"/>
      <c r="ED1198" s="255"/>
      <c r="EE1198" s="255"/>
      <c r="EF1198" s="255"/>
      <c r="EG1198" s="255"/>
      <c r="EH1198" s="255"/>
      <c r="EI1198" s="255"/>
      <c r="EJ1198" s="255"/>
      <c r="EK1198" s="255"/>
      <c r="EL1198" s="255"/>
      <c r="EM1198" s="255"/>
      <c r="EN1198" s="255"/>
      <c r="EO1198" s="255"/>
      <c r="EP1198" s="255"/>
      <c r="EQ1198" s="255"/>
      <c r="ER1198" s="255"/>
      <c r="ES1198" s="255"/>
      <c r="ET1198" s="255"/>
      <c r="EU1198" s="255"/>
      <c r="EV1198" s="255"/>
      <c r="EW1198" s="255"/>
      <c r="EX1198" s="255"/>
      <c r="EY1198" s="255"/>
      <c r="EZ1198" s="255"/>
      <c r="FA1198" s="255"/>
      <c r="FB1198" s="255"/>
      <c r="FC1198" s="255"/>
      <c r="FD1198" s="255"/>
      <c r="FE1198" s="255"/>
      <c r="FF1198" s="255"/>
      <c r="FG1198" s="255"/>
      <c r="FH1198" s="241"/>
      <c r="FI1198" s="436"/>
      <c r="FJ1198" s="668"/>
      <c r="FK1198" s="668"/>
      <c r="FL1198" s="668"/>
      <c r="FM1198" s="668"/>
      <c r="FN1198" s="668"/>
      <c r="FO1198" s="668"/>
      <c r="FP1198" s="668"/>
      <c r="FQ1198" s="668"/>
      <c r="FR1198" s="668"/>
      <c r="FS1198" s="433"/>
      <c r="FT1198" s="433"/>
      <c r="FU1198" s="433"/>
      <c r="FV1198" s="433"/>
      <c r="FW1198" s="433"/>
      <c r="FX1198" s="433"/>
      <c r="FY1198" s="433"/>
      <c r="FZ1198" s="433"/>
      <c r="GA1198" s="433"/>
      <c r="GB1198" s="433"/>
      <c r="GC1198" s="71"/>
      <c r="GD1198" s="71"/>
      <c r="GE1198" s="71"/>
      <c r="GF1198" s="71"/>
      <c r="GG1198" s="241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436"/>
      <c r="HJ1198" s="65"/>
      <c r="HK1198" s="436"/>
      <c r="HL1198" s="37"/>
      <c r="HM1198" s="65"/>
      <c r="HN1198" s="436"/>
      <c r="HO1198" s="120"/>
      <c r="HP1198" s="3"/>
      <c r="HQ1198" s="436"/>
      <c r="HR1198" s="8"/>
      <c r="HS1198" s="31"/>
      <c r="HT1198" s="3"/>
      <c r="HU1198" s="3"/>
      <c r="HV1198" s="3"/>
      <c r="HX1198" s="432"/>
      <c r="HY1198" s="27"/>
      <c r="HZ1198" s="27"/>
      <c r="IA1198" s="27"/>
      <c r="IB1198" s="27"/>
      <c r="IC1198" s="27"/>
      <c r="ID1198" s="27"/>
      <c r="IE1198" s="27"/>
      <c r="IF1198" s="27"/>
      <c r="IG1198" s="432"/>
      <c r="IH1198" s="432"/>
      <c r="II1198" s="432"/>
      <c r="IJ1198" s="432"/>
      <c r="IK1198" s="432"/>
      <c r="IL1198" s="432"/>
      <c r="IM1198" s="432"/>
      <c r="IN1198" s="432"/>
      <c r="IO1198" s="432"/>
      <c r="IP1198" s="432"/>
      <c r="IQ1198" s="432"/>
      <c r="IR1198" s="432"/>
      <c r="IS1198" s="432"/>
      <c r="IT1198" s="432"/>
      <c r="IU1198" s="432"/>
      <c r="IV1198" s="432"/>
      <c r="IW1198" s="432"/>
      <c r="IX1198" s="432"/>
      <c r="IY1198" s="432"/>
      <c r="IZ1198" s="432"/>
      <c r="JA1198" s="432"/>
      <c r="JB1198" s="432"/>
      <c r="JC1198" s="432"/>
      <c r="JD1198" s="432"/>
      <c r="JE1198" s="432"/>
      <c r="JF1198" s="432"/>
      <c r="JG1198" s="432"/>
      <c r="JH1198" s="432"/>
      <c r="JI1198" s="432"/>
      <c r="JJ1198" s="432"/>
      <c r="JK1198" s="432"/>
      <c r="JL1198" s="432"/>
      <c r="JM1198" s="432"/>
      <c r="JN1198" s="432"/>
      <c r="JO1198" s="432"/>
      <c r="JP1198" s="432"/>
      <c r="JQ1198" s="432"/>
      <c r="JR1198" s="432"/>
      <c r="JS1198" s="432"/>
      <c r="JT1198" s="432"/>
      <c r="JU1198" s="432"/>
    </row>
    <row r="1199" spans="1:281" s="40" customFormat="1" ht="15" hidden="1" customHeight="1" x14ac:dyDescent="0.25">
      <c r="A1199" s="432"/>
      <c r="B1199" s="31"/>
      <c r="C1199" s="31"/>
      <c r="D1199" s="3"/>
      <c r="E1199" s="31"/>
      <c r="F1199" s="3"/>
      <c r="G1199" s="122"/>
      <c r="I1199" s="31"/>
      <c r="K1199" s="9"/>
      <c r="M1199" s="3"/>
      <c r="N1199" s="41"/>
      <c r="P1199" s="31"/>
      <c r="Q1199" s="27"/>
      <c r="R1199" s="31"/>
      <c r="T1199" s="21"/>
      <c r="U1199" s="21"/>
      <c r="V1199" s="83"/>
      <c r="W1199" s="83"/>
      <c r="X1199" s="21"/>
      <c r="Y1199" s="83"/>
      <c r="Z1199" s="83"/>
      <c r="AA1199" s="21"/>
      <c r="AB1199" s="83"/>
      <c r="AC1199" s="83"/>
      <c r="AD1199" s="21"/>
      <c r="AE1199" s="83"/>
      <c r="AF1199" s="83"/>
      <c r="AG1199" s="21"/>
      <c r="AH1199" s="83"/>
      <c r="AI1199" s="83"/>
      <c r="AJ1199" s="21"/>
      <c r="AK1199" s="83"/>
      <c r="AL1199" s="83"/>
      <c r="AM1199" s="21"/>
      <c r="AN1199" s="83"/>
      <c r="AO1199" s="83"/>
      <c r="AP1199" s="21"/>
      <c r="AQ1199" s="83"/>
      <c r="AR1199" s="83"/>
      <c r="AS1199" s="21"/>
      <c r="AT1199" s="3"/>
      <c r="AU1199" s="3"/>
      <c r="AV1199" s="31"/>
      <c r="AW1199" s="3"/>
      <c r="AX1199" s="129"/>
      <c r="AY1199" s="90"/>
      <c r="AZ1199" s="6"/>
      <c r="BA1199" s="10"/>
      <c r="BB1199" s="10"/>
      <c r="BC1199" s="6"/>
      <c r="BD1199" s="10"/>
      <c r="BE1199" s="10"/>
      <c r="BF1199" s="122"/>
      <c r="BG1199" s="10"/>
      <c r="BH1199" s="32"/>
      <c r="BI1199" s="129"/>
      <c r="BJ1199" s="10"/>
      <c r="BK1199" s="32"/>
      <c r="BL1199" s="129"/>
      <c r="BM1199" s="10"/>
      <c r="BN1199" s="32"/>
      <c r="BO1199" s="122"/>
      <c r="BP1199" s="133"/>
      <c r="BQ1199" s="12"/>
      <c r="BR1199" s="3"/>
      <c r="BS1199" s="3"/>
      <c r="BU1199" s="122"/>
      <c r="BV1199" s="3"/>
      <c r="BW1199" s="31"/>
      <c r="BX1199" s="122"/>
      <c r="BY1199" s="3"/>
      <c r="CA1199" s="122"/>
      <c r="CB1199" s="3"/>
      <c r="CD1199" s="122"/>
      <c r="CF1199" s="32"/>
      <c r="CH1199" s="255"/>
      <c r="CI1199" s="32"/>
      <c r="CK1199" s="434"/>
      <c r="CM1199" s="122"/>
      <c r="CN1199" s="255"/>
      <c r="CO1199" s="255"/>
      <c r="CP1199" s="255"/>
      <c r="CQ1199" s="739"/>
      <c r="CR1199" s="255"/>
      <c r="CS1199" s="434"/>
      <c r="CT1199" s="255"/>
      <c r="CU1199" s="255"/>
      <c r="CV1199" s="255"/>
      <c r="CW1199" s="10"/>
      <c r="CX1199" s="255"/>
      <c r="CY1199" s="255"/>
      <c r="CZ1199" s="255"/>
      <c r="DA1199" s="255"/>
      <c r="DB1199" s="255"/>
      <c r="DC1199" s="255"/>
      <c r="DD1199" s="255"/>
      <c r="DE1199" s="255"/>
      <c r="DF1199" s="255"/>
      <c r="DG1199" s="255"/>
      <c r="DH1199" s="255"/>
      <c r="DI1199" s="255"/>
      <c r="DJ1199" s="255"/>
      <c r="DK1199" s="255"/>
      <c r="DL1199" s="255"/>
      <c r="DM1199" s="255"/>
      <c r="DN1199" s="255"/>
      <c r="DO1199" s="255"/>
      <c r="DP1199" s="255"/>
      <c r="DQ1199" s="255"/>
      <c r="DR1199" s="255"/>
      <c r="DS1199" s="255"/>
      <c r="DT1199" s="255"/>
      <c r="DU1199" s="255"/>
      <c r="DV1199" s="255"/>
      <c r="DW1199" s="255"/>
      <c r="DX1199" s="255"/>
      <c r="DY1199" s="255"/>
      <c r="DZ1199" s="255"/>
      <c r="EA1199" s="255"/>
      <c r="EB1199" s="255"/>
      <c r="EC1199" s="255"/>
      <c r="ED1199" s="255"/>
      <c r="EE1199" s="255"/>
      <c r="EF1199" s="255"/>
      <c r="EG1199" s="255"/>
      <c r="EH1199" s="255"/>
      <c r="EI1199" s="255"/>
      <c r="EJ1199" s="255"/>
      <c r="EK1199" s="255"/>
      <c r="EL1199" s="255"/>
      <c r="EM1199" s="255"/>
      <c r="EN1199" s="255"/>
      <c r="EO1199" s="255"/>
      <c r="EP1199" s="255"/>
      <c r="EQ1199" s="255"/>
      <c r="ER1199" s="255"/>
      <c r="ES1199" s="255"/>
      <c r="ET1199" s="255"/>
      <c r="EU1199" s="255"/>
      <c r="EV1199" s="255"/>
      <c r="EW1199" s="255"/>
      <c r="EX1199" s="255"/>
      <c r="EY1199" s="255"/>
      <c r="EZ1199" s="255"/>
      <c r="FA1199" s="255"/>
      <c r="FB1199" s="255"/>
      <c r="FC1199" s="255"/>
      <c r="FD1199" s="255"/>
      <c r="FE1199" s="255"/>
      <c r="FF1199" s="255"/>
      <c r="FG1199" s="255"/>
      <c r="FH1199" s="241"/>
      <c r="FI1199" s="436"/>
      <c r="FJ1199" s="668"/>
      <c r="FK1199" s="668"/>
      <c r="FL1199" s="668"/>
      <c r="FM1199" s="668"/>
      <c r="FN1199" s="668"/>
      <c r="FO1199" s="668"/>
      <c r="FP1199" s="668"/>
      <c r="FQ1199" s="668"/>
      <c r="FR1199" s="668"/>
      <c r="FS1199" s="433"/>
      <c r="FT1199" s="433"/>
      <c r="FU1199" s="433"/>
      <c r="FV1199" s="433"/>
      <c r="FW1199" s="433"/>
      <c r="FX1199" s="433"/>
      <c r="FY1199" s="433"/>
      <c r="FZ1199" s="433"/>
      <c r="GA1199" s="433"/>
      <c r="GB1199" s="433"/>
      <c r="GC1199" s="71"/>
      <c r="GD1199" s="71"/>
      <c r="GE1199" s="71"/>
      <c r="GF1199" s="71"/>
      <c r="GG1199" s="241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436"/>
      <c r="HJ1199" s="65"/>
      <c r="HK1199" s="436"/>
      <c r="HL1199" s="37"/>
      <c r="HM1199" s="65"/>
      <c r="HN1199" s="436"/>
      <c r="HO1199" s="120"/>
      <c r="HP1199" s="3"/>
      <c r="HQ1199" s="436"/>
      <c r="HR1199" s="8"/>
      <c r="HS1199" s="31"/>
      <c r="HT1199" s="3"/>
      <c r="HU1199" s="3"/>
      <c r="HV1199" s="3"/>
      <c r="HX1199" s="432"/>
      <c r="HY1199" s="27"/>
      <c r="HZ1199" s="27"/>
      <c r="IA1199" s="27"/>
      <c r="IB1199" s="27"/>
      <c r="IC1199" s="27"/>
      <c r="ID1199" s="27"/>
      <c r="IE1199" s="27"/>
      <c r="IF1199" s="27"/>
      <c r="IG1199" s="432"/>
      <c r="IH1199" s="432"/>
      <c r="II1199" s="432"/>
      <c r="IJ1199" s="432"/>
      <c r="IK1199" s="432"/>
      <c r="IL1199" s="432"/>
      <c r="IM1199" s="432"/>
      <c r="IN1199" s="432"/>
      <c r="IO1199" s="432"/>
      <c r="IP1199" s="432"/>
      <c r="IQ1199" s="432"/>
      <c r="IR1199" s="432"/>
      <c r="IS1199" s="432"/>
      <c r="IT1199" s="432"/>
      <c r="IU1199" s="432"/>
      <c r="IV1199" s="432"/>
      <c r="IW1199" s="432"/>
      <c r="IX1199" s="432"/>
      <c r="IY1199" s="432"/>
      <c r="IZ1199" s="432"/>
      <c r="JA1199" s="432"/>
      <c r="JB1199" s="432"/>
      <c r="JC1199" s="432"/>
      <c r="JD1199" s="432"/>
      <c r="JE1199" s="432"/>
      <c r="JF1199" s="432"/>
      <c r="JG1199" s="432"/>
      <c r="JH1199" s="432"/>
      <c r="JI1199" s="432"/>
      <c r="JJ1199" s="432"/>
      <c r="JK1199" s="432"/>
      <c r="JL1199" s="432"/>
      <c r="JM1199" s="432"/>
      <c r="JN1199" s="432"/>
      <c r="JO1199" s="432"/>
      <c r="JP1199" s="432"/>
      <c r="JQ1199" s="432"/>
      <c r="JR1199" s="432"/>
      <c r="JS1199" s="432"/>
      <c r="JT1199" s="432"/>
      <c r="JU1199" s="432"/>
    </row>
    <row r="1200" spans="1:281" s="40" customFormat="1" ht="15" hidden="1" customHeight="1" x14ac:dyDescent="0.25">
      <c r="A1200" s="432"/>
      <c r="B1200" s="31"/>
      <c r="C1200" s="31"/>
      <c r="D1200" s="3"/>
      <c r="E1200" s="31"/>
      <c r="F1200" s="3"/>
      <c r="G1200" s="122"/>
      <c r="I1200" s="31"/>
      <c r="K1200" s="9"/>
      <c r="M1200" s="3"/>
      <c r="N1200" s="41"/>
      <c r="P1200" s="31"/>
      <c r="Q1200" s="27"/>
      <c r="R1200" s="31"/>
      <c r="T1200" s="21"/>
      <c r="U1200" s="21"/>
      <c r="V1200" s="83"/>
      <c r="W1200" s="83"/>
      <c r="X1200" s="21"/>
      <c r="Y1200" s="83"/>
      <c r="Z1200" s="83"/>
      <c r="AA1200" s="21"/>
      <c r="AB1200" s="83"/>
      <c r="AC1200" s="83"/>
      <c r="AD1200" s="21"/>
      <c r="AE1200" s="83"/>
      <c r="AF1200" s="83"/>
      <c r="AG1200" s="21"/>
      <c r="AH1200" s="83"/>
      <c r="AI1200" s="83"/>
      <c r="AJ1200" s="21"/>
      <c r="AK1200" s="83"/>
      <c r="AL1200" s="83"/>
      <c r="AM1200" s="21"/>
      <c r="AN1200" s="83"/>
      <c r="AO1200" s="83"/>
      <c r="AP1200" s="21"/>
      <c r="AQ1200" s="83"/>
      <c r="AR1200" s="83"/>
      <c r="AS1200" s="21"/>
      <c r="AT1200" s="3"/>
      <c r="AU1200" s="3"/>
      <c r="AV1200" s="31"/>
      <c r="AW1200" s="3"/>
      <c r="AX1200" s="129"/>
      <c r="AY1200" s="90"/>
      <c r="AZ1200" s="6"/>
      <c r="BA1200" s="10"/>
      <c r="BB1200" s="10"/>
      <c r="BC1200" s="6"/>
      <c r="BD1200" s="10"/>
      <c r="BE1200" s="10"/>
      <c r="BF1200" s="122"/>
      <c r="BG1200" s="10"/>
      <c r="BH1200" s="32"/>
      <c r="BI1200" s="129"/>
      <c r="BJ1200" s="10"/>
      <c r="BK1200" s="32"/>
      <c r="BL1200" s="129"/>
      <c r="BM1200" s="10"/>
      <c r="BN1200" s="32"/>
      <c r="BO1200" s="122"/>
      <c r="BP1200" s="133"/>
      <c r="BQ1200" s="12"/>
      <c r="BR1200" s="3"/>
      <c r="BS1200" s="3"/>
      <c r="BU1200" s="122"/>
      <c r="BV1200" s="3"/>
      <c r="BW1200" s="31"/>
      <c r="BX1200" s="122"/>
      <c r="BY1200" s="3"/>
      <c r="CA1200" s="122"/>
      <c r="CB1200" s="3"/>
      <c r="CD1200" s="122"/>
      <c r="CF1200" s="32"/>
      <c r="CH1200" s="255"/>
      <c r="CI1200" s="32"/>
      <c r="CK1200" s="434"/>
      <c r="CM1200" s="122"/>
      <c r="CN1200" s="255"/>
      <c r="CO1200" s="255"/>
      <c r="CP1200" s="255"/>
      <c r="CQ1200" s="739"/>
      <c r="CR1200" s="255"/>
      <c r="CS1200" s="434"/>
      <c r="CT1200" s="255"/>
      <c r="CU1200" s="255"/>
      <c r="CV1200" s="255"/>
      <c r="CW1200" s="10"/>
      <c r="CX1200" s="255"/>
      <c r="CY1200" s="255"/>
      <c r="CZ1200" s="255"/>
      <c r="DA1200" s="255"/>
      <c r="DB1200" s="255"/>
      <c r="DC1200" s="255"/>
      <c r="DD1200" s="255"/>
      <c r="DE1200" s="255"/>
      <c r="DF1200" s="255"/>
      <c r="DG1200" s="255"/>
      <c r="DH1200" s="255"/>
      <c r="DI1200" s="255"/>
      <c r="DJ1200" s="255"/>
      <c r="DK1200" s="255"/>
      <c r="DL1200" s="255"/>
      <c r="DM1200" s="255"/>
      <c r="DN1200" s="255"/>
      <c r="DO1200" s="255"/>
      <c r="DP1200" s="255"/>
      <c r="DQ1200" s="255"/>
      <c r="DR1200" s="255"/>
      <c r="DS1200" s="255"/>
      <c r="DT1200" s="255"/>
      <c r="DU1200" s="255"/>
      <c r="DV1200" s="255"/>
      <c r="DW1200" s="255"/>
      <c r="DX1200" s="255"/>
      <c r="DY1200" s="255"/>
      <c r="DZ1200" s="255"/>
      <c r="EA1200" s="255"/>
      <c r="EB1200" s="255"/>
      <c r="EC1200" s="255"/>
      <c r="ED1200" s="255"/>
      <c r="EE1200" s="255"/>
      <c r="EF1200" s="255"/>
      <c r="EG1200" s="255"/>
      <c r="EH1200" s="255"/>
      <c r="EI1200" s="255"/>
      <c r="EJ1200" s="255"/>
      <c r="EK1200" s="255"/>
      <c r="EL1200" s="255"/>
      <c r="EM1200" s="255"/>
      <c r="EN1200" s="255"/>
      <c r="EO1200" s="255"/>
      <c r="EP1200" s="255"/>
      <c r="EQ1200" s="255"/>
      <c r="ER1200" s="255"/>
      <c r="ES1200" s="255"/>
      <c r="ET1200" s="255"/>
      <c r="EU1200" s="255"/>
      <c r="EV1200" s="255"/>
      <c r="EW1200" s="255"/>
      <c r="EX1200" s="255"/>
      <c r="EY1200" s="255"/>
      <c r="EZ1200" s="255"/>
      <c r="FA1200" s="255"/>
      <c r="FB1200" s="255"/>
      <c r="FC1200" s="255"/>
      <c r="FD1200" s="255"/>
      <c r="FE1200" s="255"/>
      <c r="FF1200" s="255"/>
      <c r="FG1200" s="255"/>
      <c r="FH1200" s="241"/>
      <c r="FI1200" s="436"/>
      <c r="FJ1200" s="668"/>
      <c r="FK1200" s="668"/>
      <c r="FL1200" s="668"/>
      <c r="FM1200" s="668"/>
      <c r="FN1200" s="668"/>
      <c r="FO1200" s="668"/>
      <c r="FP1200" s="668"/>
      <c r="FQ1200" s="668"/>
      <c r="FR1200" s="668"/>
      <c r="FS1200" s="433"/>
      <c r="FT1200" s="433"/>
      <c r="FU1200" s="433"/>
      <c r="FV1200" s="433"/>
      <c r="FW1200" s="433"/>
      <c r="FX1200" s="433"/>
      <c r="FY1200" s="433"/>
      <c r="FZ1200" s="433"/>
      <c r="GA1200" s="433"/>
      <c r="GB1200" s="433"/>
      <c r="GC1200" s="71"/>
      <c r="GD1200" s="71"/>
      <c r="GE1200" s="71"/>
      <c r="GF1200" s="71"/>
      <c r="GG1200" s="241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436"/>
      <c r="HJ1200" s="65"/>
      <c r="HK1200" s="436"/>
      <c r="HL1200" s="37"/>
      <c r="HM1200" s="65"/>
      <c r="HN1200" s="436"/>
      <c r="HO1200" s="120"/>
      <c r="HP1200" s="3"/>
      <c r="HQ1200" s="436"/>
      <c r="HR1200" s="8"/>
      <c r="HS1200" s="31"/>
      <c r="HT1200" s="3"/>
      <c r="HU1200" s="3"/>
      <c r="HV1200" s="3"/>
      <c r="HX1200" s="432"/>
      <c r="HY1200" s="27"/>
      <c r="HZ1200" s="27"/>
      <c r="IA1200" s="27"/>
      <c r="IB1200" s="27"/>
      <c r="IC1200" s="27"/>
      <c r="ID1200" s="27"/>
      <c r="IE1200" s="27"/>
      <c r="IF1200" s="27"/>
      <c r="IG1200" s="432"/>
      <c r="IH1200" s="432"/>
      <c r="II1200" s="432"/>
      <c r="IJ1200" s="432"/>
      <c r="IK1200" s="432"/>
      <c r="IL1200" s="432"/>
      <c r="IM1200" s="432"/>
      <c r="IN1200" s="432"/>
      <c r="IO1200" s="432"/>
      <c r="IP1200" s="432"/>
      <c r="IQ1200" s="432"/>
      <c r="IR1200" s="432"/>
      <c r="IS1200" s="432"/>
      <c r="IT1200" s="432"/>
      <c r="IU1200" s="432"/>
      <c r="IV1200" s="432"/>
      <c r="IW1200" s="432"/>
      <c r="IX1200" s="432"/>
      <c r="IY1200" s="432"/>
      <c r="IZ1200" s="432"/>
      <c r="JA1200" s="432"/>
      <c r="JB1200" s="432"/>
      <c r="JC1200" s="432"/>
      <c r="JD1200" s="432"/>
      <c r="JE1200" s="432"/>
      <c r="JF1200" s="432"/>
      <c r="JG1200" s="432"/>
      <c r="JH1200" s="432"/>
      <c r="JI1200" s="432"/>
      <c r="JJ1200" s="432"/>
      <c r="JK1200" s="432"/>
      <c r="JL1200" s="432"/>
      <c r="JM1200" s="432"/>
      <c r="JN1200" s="432"/>
      <c r="JO1200" s="432"/>
      <c r="JP1200" s="432"/>
      <c r="JQ1200" s="432"/>
      <c r="JR1200" s="432"/>
      <c r="JS1200" s="432"/>
      <c r="JT1200" s="432"/>
      <c r="JU1200" s="432"/>
    </row>
    <row r="1201" spans="1:281" s="40" customFormat="1" ht="15" hidden="1" customHeight="1" x14ac:dyDescent="0.25">
      <c r="A1201" s="432"/>
      <c r="B1201" s="31"/>
      <c r="C1201" s="31"/>
      <c r="D1201" s="3"/>
      <c r="E1201" s="31"/>
      <c r="F1201" s="3"/>
      <c r="G1201" s="122"/>
      <c r="I1201" s="31"/>
      <c r="K1201" s="9"/>
      <c r="M1201" s="3"/>
      <c r="N1201" s="41"/>
      <c r="P1201" s="31"/>
      <c r="Q1201" s="27"/>
      <c r="R1201" s="31"/>
      <c r="T1201" s="21"/>
      <c r="U1201" s="21"/>
      <c r="V1201" s="83"/>
      <c r="W1201" s="83"/>
      <c r="X1201" s="21"/>
      <c r="Y1201" s="83"/>
      <c r="Z1201" s="83"/>
      <c r="AA1201" s="21"/>
      <c r="AB1201" s="83"/>
      <c r="AC1201" s="83"/>
      <c r="AD1201" s="21"/>
      <c r="AE1201" s="83"/>
      <c r="AF1201" s="83"/>
      <c r="AG1201" s="21"/>
      <c r="AH1201" s="83"/>
      <c r="AI1201" s="83"/>
      <c r="AJ1201" s="21"/>
      <c r="AK1201" s="83"/>
      <c r="AL1201" s="83"/>
      <c r="AM1201" s="21"/>
      <c r="AN1201" s="83"/>
      <c r="AO1201" s="83"/>
      <c r="AP1201" s="21"/>
      <c r="AQ1201" s="83"/>
      <c r="AR1201" s="83"/>
      <c r="AS1201" s="21"/>
      <c r="AT1201" s="3"/>
      <c r="AU1201" s="3"/>
      <c r="AV1201" s="31"/>
      <c r="AW1201" s="3"/>
      <c r="AX1201" s="129"/>
      <c r="AY1201" s="90"/>
      <c r="AZ1201" s="6"/>
      <c r="BA1201" s="10"/>
      <c r="BB1201" s="10"/>
      <c r="BC1201" s="6"/>
      <c r="BD1201" s="10"/>
      <c r="BE1201" s="10"/>
      <c r="BF1201" s="122"/>
      <c r="BG1201" s="10"/>
      <c r="BH1201" s="32"/>
      <c r="BI1201" s="129"/>
      <c r="BJ1201" s="10"/>
      <c r="BK1201" s="32"/>
      <c r="BL1201" s="129"/>
      <c r="BM1201" s="10"/>
      <c r="BN1201" s="32"/>
      <c r="BO1201" s="122"/>
      <c r="BP1201" s="133"/>
      <c r="BQ1201" s="12"/>
      <c r="BR1201" s="3"/>
      <c r="BS1201" s="3"/>
      <c r="BU1201" s="122"/>
      <c r="BV1201" s="3"/>
      <c r="BW1201" s="31"/>
      <c r="BX1201" s="122"/>
      <c r="BY1201" s="3"/>
      <c r="CA1201" s="122"/>
      <c r="CB1201" s="3"/>
      <c r="CD1201" s="122"/>
      <c r="CF1201" s="32"/>
      <c r="CH1201" s="255"/>
      <c r="CI1201" s="32"/>
      <c r="CK1201" s="434"/>
      <c r="CM1201" s="122"/>
      <c r="CN1201" s="255"/>
      <c r="CO1201" s="255"/>
      <c r="CP1201" s="255"/>
      <c r="CQ1201" s="739"/>
      <c r="CR1201" s="255"/>
      <c r="CS1201" s="434"/>
      <c r="CT1201" s="255"/>
      <c r="CU1201" s="255"/>
      <c r="CV1201" s="255"/>
      <c r="CW1201" s="10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  <c r="DW1201" s="255"/>
      <c r="DX1201" s="255"/>
      <c r="DY1201" s="255"/>
      <c r="DZ1201" s="255"/>
      <c r="EA1201" s="255"/>
      <c r="EB1201" s="255"/>
      <c r="EC1201" s="255"/>
      <c r="ED1201" s="255"/>
      <c r="EE1201" s="255"/>
      <c r="EF1201" s="255"/>
      <c r="EG1201" s="255"/>
      <c r="EH1201" s="255"/>
      <c r="EI1201" s="255"/>
      <c r="EJ1201" s="255"/>
      <c r="EK1201" s="255"/>
      <c r="EL1201" s="255"/>
      <c r="EM1201" s="255"/>
      <c r="EN1201" s="255"/>
      <c r="EO1201" s="255"/>
      <c r="EP1201" s="255"/>
      <c r="EQ1201" s="255"/>
      <c r="ER1201" s="255"/>
      <c r="ES1201" s="255"/>
      <c r="ET1201" s="255"/>
      <c r="EU1201" s="255"/>
      <c r="EV1201" s="255"/>
      <c r="EW1201" s="255"/>
      <c r="EX1201" s="255"/>
      <c r="EY1201" s="255"/>
      <c r="EZ1201" s="255"/>
      <c r="FA1201" s="255"/>
      <c r="FB1201" s="255"/>
      <c r="FC1201" s="255"/>
      <c r="FD1201" s="255"/>
      <c r="FE1201" s="255"/>
      <c r="FF1201" s="255"/>
      <c r="FG1201" s="255"/>
      <c r="FH1201" s="241"/>
      <c r="FI1201" s="436"/>
      <c r="FJ1201" s="668"/>
      <c r="FK1201" s="668"/>
      <c r="FL1201" s="668"/>
      <c r="FM1201" s="668"/>
      <c r="FN1201" s="668"/>
      <c r="FO1201" s="668"/>
      <c r="FP1201" s="668"/>
      <c r="FQ1201" s="668"/>
      <c r="FR1201" s="668"/>
      <c r="FS1201" s="433"/>
      <c r="FT1201" s="433"/>
      <c r="FU1201" s="433"/>
      <c r="FV1201" s="433"/>
      <c r="FW1201" s="433"/>
      <c r="FX1201" s="433"/>
      <c r="FY1201" s="433"/>
      <c r="FZ1201" s="433"/>
      <c r="GA1201" s="433"/>
      <c r="GB1201" s="433"/>
      <c r="GC1201" s="71"/>
      <c r="GD1201" s="71"/>
      <c r="GE1201" s="71"/>
      <c r="GF1201" s="71"/>
      <c r="GG1201" s="241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436"/>
      <c r="HJ1201" s="65"/>
      <c r="HK1201" s="436"/>
      <c r="HL1201" s="37"/>
      <c r="HM1201" s="65"/>
      <c r="HN1201" s="436"/>
      <c r="HO1201" s="120"/>
      <c r="HP1201" s="3"/>
      <c r="HQ1201" s="436"/>
      <c r="HR1201" s="8"/>
      <c r="HS1201" s="31"/>
      <c r="HT1201" s="3"/>
      <c r="HU1201" s="3"/>
      <c r="HV1201" s="3"/>
      <c r="HX1201" s="432"/>
      <c r="HY1201" s="27"/>
      <c r="HZ1201" s="27"/>
      <c r="IA1201" s="27"/>
      <c r="IB1201" s="27"/>
      <c r="IC1201" s="27"/>
      <c r="ID1201" s="27"/>
      <c r="IE1201" s="27"/>
      <c r="IF1201" s="27"/>
      <c r="IG1201" s="432"/>
      <c r="IH1201" s="432"/>
      <c r="II1201" s="432"/>
      <c r="IJ1201" s="432"/>
      <c r="IK1201" s="432"/>
      <c r="IL1201" s="432"/>
      <c r="IM1201" s="432"/>
      <c r="IN1201" s="432"/>
      <c r="IO1201" s="432"/>
      <c r="IP1201" s="432"/>
      <c r="IQ1201" s="432"/>
      <c r="IR1201" s="432"/>
      <c r="IS1201" s="432"/>
      <c r="IT1201" s="432"/>
      <c r="IU1201" s="432"/>
      <c r="IV1201" s="432"/>
      <c r="IW1201" s="432"/>
      <c r="IX1201" s="432"/>
      <c r="IY1201" s="432"/>
      <c r="IZ1201" s="432"/>
      <c r="JA1201" s="432"/>
      <c r="JB1201" s="432"/>
      <c r="JC1201" s="432"/>
      <c r="JD1201" s="432"/>
      <c r="JE1201" s="432"/>
      <c r="JF1201" s="432"/>
      <c r="JG1201" s="432"/>
      <c r="JH1201" s="432"/>
      <c r="JI1201" s="432"/>
      <c r="JJ1201" s="432"/>
      <c r="JK1201" s="432"/>
      <c r="JL1201" s="432"/>
      <c r="JM1201" s="432"/>
      <c r="JN1201" s="432"/>
      <c r="JO1201" s="432"/>
      <c r="JP1201" s="432"/>
      <c r="JQ1201" s="432"/>
      <c r="JR1201" s="432"/>
      <c r="JS1201" s="432"/>
      <c r="JT1201" s="432"/>
      <c r="JU1201" s="432"/>
    </row>
    <row r="1202" spans="1:281" s="40" customFormat="1" ht="15" hidden="1" customHeight="1" x14ac:dyDescent="0.25">
      <c r="A1202" s="432"/>
      <c r="B1202" s="31"/>
      <c r="C1202" s="31"/>
      <c r="D1202" s="3"/>
      <c r="E1202" s="31"/>
      <c r="F1202" s="3"/>
      <c r="G1202" s="122"/>
      <c r="I1202" s="31"/>
      <c r="K1202" s="9"/>
      <c r="M1202" s="3"/>
      <c r="N1202" s="41"/>
      <c r="P1202" s="31"/>
      <c r="Q1202" s="27"/>
      <c r="R1202" s="31"/>
      <c r="T1202" s="21"/>
      <c r="U1202" s="21"/>
      <c r="V1202" s="83"/>
      <c r="W1202" s="83"/>
      <c r="X1202" s="21"/>
      <c r="Y1202" s="83"/>
      <c r="Z1202" s="83"/>
      <c r="AA1202" s="21"/>
      <c r="AB1202" s="83"/>
      <c r="AC1202" s="83"/>
      <c r="AD1202" s="21"/>
      <c r="AE1202" s="83"/>
      <c r="AF1202" s="83"/>
      <c r="AG1202" s="21"/>
      <c r="AH1202" s="83"/>
      <c r="AI1202" s="83"/>
      <c r="AJ1202" s="21"/>
      <c r="AK1202" s="83"/>
      <c r="AL1202" s="83"/>
      <c r="AM1202" s="21"/>
      <c r="AN1202" s="83"/>
      <c r="AO1202" s="83"/>
      <c r="AP1202" s="21"/>
      <c r="AQ1202" s="83"/>
      <c r="AR1202" s="83"/>
      <c r="AS1202" s="21"/>
      <c r="AT1202" s="3"/>
      <c r="AU1202" s="3"/>
      <c r="AV1202" s="31"/>
      <c r="AW1202" s="3"/>
      <c r="AX1202" s="129"/>
      <c r="AY1202" s="90"/>
      <c r="AZ1202" s="6"/>
      <c r="BA1202" s="10"/>
      <c r="BB1202" s="10"/>
      <c r="BC1202" s="6"/>
      <c r="BD1202" s="10"/>
      <c r="BE1202" s="10"/>
      <c r="BF1202" s="122"/>
      <c r="BG1202" s="10"/>
      <c r="BH1202" s="32"/>
      <c r="BI1202" s="129"/>
      <c r="BJ1202" s="10"/>
      <c r="BK1202" s="32"/>
      <c r="BL1202" s="129"/>
      <c r="BM1202" s="10"/>
      <c r="BN1202" s="32"/>
      <c r="BO1202" s="122"/>
      <c r="BP1202" s="133"/>
      <c r="BQ1202" s="12"/>
      <c r="BR1202" s="3"/>
      <c r="BS1202" s="3"/>
      <c r="BU1202" s="122"/>
      <c r="BV1202" s="3"/>
      <c r="BW1202" s="31"/>
      <c r="BX1202" s="122"/>
      <c r="BY1202" s="3"/>
      <c r="CA1202" s="122"/>
      <c r="CB1202" s="3"/>
      <c r="CD1202" s="122"/>
      <c r="CF1202" s="32"/>
      <c r="CH1202" s="255"/>
      <c r="CI1202" s="32"/>
      <c r="CK1202" s="434"/>
      <c r="CM1202" s="122"/>
      <c r="CN1202" s="255"/>
      <c r="CO1202" s="255"/>
      <c r="CP1202" s="255"/>
      <c r="CQ1202" s="739"/>
      <c r="CR1202" s="255"/>
      <c r="CS1202" s="434"/>
      <c r="CT1202" s="255"/>
      <c r="CU1202" s="255"/>
      <c r="CV1202" s="255"/>
      <c r="CW1202" s="10"/>
      <c r="CX1202" s="255"/>
      <c r="CY1202" s="255"/>
      <c r="CZ1202" s="255"/>
      <c r="DA1202" s="255"/>
      <c r="DB1202" s="255"/>
      <c r="DC1202" s="255"/>
      <c r="DD1202" s="255"/>
      <c r="DE1202" s="255"/>
      <c r="DF1202" s="255"/>
      <c r="DG1202" s="255"/>
      <c r="DH1202" s="255"/>
      <c r="DI1202" s="255"/>
      <c r="DJ1202" s="255"/>
      <c r="DK1202" s="255"/>
      <c r="DL1202" s="255"/>
      <c r="DM1202" s="255"/>
      <c r="DN1202" s="255"/>
      <c r="DO1202" s="255"/>
      <c r="DP1202" s="255"/>
      <c r="DQ1202" s="255"/>
      <c r="DR1202" s="255"/>
      <c r="DS1202" s="255"/>
      <c r="DT1202" s="255"/>
      <c r="DU1202" s="255"/>
      <c r="DV1202" s="255"/>
      <c r="DW1202" s="255"/>
      <c r="DX1202" s="255"/>
      <c r="DY1202" s="255"/>
      <c r="DZ1202" s="255"/>
      <c r="EA1202" s="255"/>
      <c r="EB1202" s="255"/>
      <c r="EC1202" s="255"/>
      <c r="ED1202" s="255"/>
      <c r="EE1202" s="255"/>
      <c r="EF1202" s="255"/>
      <c r="EG1202" s="255"/>
      <c r="EH1202" s="255"/>
      <c r="EI1202" s="255"/>
      <c r="EJ1202" s="255"/>
      <c r="EK1202" s="255"/>
      <c r="EL1202" s="255"/>
      <c r="EM1202" s="255"/>
      <c r="EN1202" s="255"/>
      <c r="EO1202" s="255"/>
      <c r="EP1202" s="255"/>
      <c r="EQ1202" s="255"/>
      <c r="ER1202" s="255"/>
      <c r="ES1202" s="255"/>
      <c r="ET1202" s="255"/>
      <c r="EU1202" s="255"/>
      <c r="EV1202" s="255"/>
      <c r="EW1202" s="255"/>
      <c r="EX1202" s="255"/>
      <c r="EY1202" s="255"/>
      <c r="EZ1202" s="255"/>
      <c r="FA1202" s="255"/>
      <c r="FB1202" s="255"/>
      <c r="FC1202" s="255"/>
      <c r="FD1202" s="255"/>
      <c r="FE1202" s="255"/>
      <c r="FF1202" s="255"/>
      <c r="FG1202" s="255"/>
      <c r="FH1202" s="241"/>
      <c r="FI1202" s="436"/>
      <c r="FJ1202" s="668"/>
      <c r="FK1202" s="668"/>
      <c r="FL1202" s="668"/>
      <c r="FM1202" s="668"/>
      <c r="FN1202" s="668"/>
      <c r="FO1202" s="668"/>
      <c r="FP1202" s="668"/>
      <c r="FQ1202" s="668"/>
      <c r="FR1202" s="668"/>
      <c r="FS1202" s="433"/>
      <c r="FT1202" s="433"/>
      <c r="FU1202" s="433"/>
      <c r="FV1202" s="433"/>
      <c r="FW1202" s="433"/>
      <c r="FX1202" s="433"/>
      <c r="FY1202" s="433"/>
      <c r="FZ1202" s="433"/>
      <c r="GA1202" s="433"/>
      <c r="GB1202" s="433"/>
      <c r="GC1202" s="71"/>
      <c r="GD1202" s="71"/>
      <c r="GE1202" s="71"/>
      <c r="GF1202" s="71"/>
      <c r="GG1202" s="241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436"/>
      <c r="HJ1202" s="65"/>
      <c r="HK1202" s="436"/>
      <c r="HL1202" s="37"/>
      <c r="HM1202" s="65"/>
      <c r="HN1202" s="436"/>
      <c r="HO1202" s="120"/>
      <c r="HP1202" s="3"/>
      <c r="HQ1202" s="436"/>
      <c r="HR1202" s="8"/>
      <c r="HS1202" s="31"/>
      <c r="HT1202" s="3"/>
      <c r="HU1202" s="3"/>
      <c r="HV1202" s="3"/>
      <c r="HX1202" s="432"/>
      <c r="HY1202" s="27"/>
      <c r="HZ1202" s="27"/>
      <c r="IA1202" s="27"/>
      <c r="IB1202" s="27"/>
      <c r="IC1202" s="27"/>
      <c r="ID1202" s="27"/>
      <c r="IE1202" s="27"/>
      <c r="IF1202" s="27"/>
      <c r="IG1202" s="432"/>
      <c r="IH1202" s="432"/>
      <c r="II1202" s="432"/>
      <c r="IJ1202" s="432"/>
      <c r="IK1202" s="432"/>
      <c r="IL1202" s="432"/>
      <c r="IM1202" s="432"/>
      <c r="IN1202" s="432"/>
      <c r="IO1202" s="432"/>
      <c r="IP1202" s="432"/>
      <c r="IQ1202" s="432"/>
      <c r="IR1202" s="432"/>
      <c r="IS1202" s="432"/>
      <c r="IT1202" s="432"/>
      <c r="IU1202" s="432"/>
      <c r="IV1202" s="432"/>
      <c r="IW1202" s="432"/>
      <c r="IX1202" s="432"/>
      <c r="IY1202" s="432"/>
      <c r="IZ1202" s="432"/>
      <c r="JA1202" s="432"/>
      <c r="JB1202" s="432"/>
      <c r="JC1202" s="432"/>
      <c r="JD1202" s="432"/>
      <c r="JE1202" s="432"/>
      <c r="JF1202" s="432"/>
      <c r="JG1202" s="432"/>
      <c r="JH1202" s="432"/>
      <c r="JI1202" s="432"/>
      <c r="JJ1202" s="432"/>
      <c r="JK1202" s="432"/>
      <c r="JL1202" s="432"/>
      <c r="JM1202" s="432"/>
      <c r="JN1202" s="432"/>
      <c r="JO1202" s="432"/>
      <c r="JP1202" s="432"/>
      <c r="JQ1202" s="432"/>
      <c r="JR1202" s="432"/>
      <c r="JS1202" s="432"/>
      <c r="JT1202" s="432"/>
      <c r="JU1202" s="432"/>
    </row>
    <row r="1203" spans="1:281" s="40" customFormat="1" ht="15" hidden="1" customHeight="1" x14ac:dyDescent="0.25">
      <c r="A1203" s="432"/>
      <c r="B1203" s="31"/>
      <c r="C1203" s="31"/>
      <c r="D1203" s="3"/>
      <c r="E1203" s="31"/>
      <c r="F1203" s="3"/>
      <c r="G1203" s="122"/>
      <c r="I1203" s="31"/>
      <c r="K1203" s="9"/>
      <c r="M1203" s="3"/>
      <c r="N1203" s="41"/>
      <c r="P1203" s="31"/>
      <c r="Q1203" s="27"/>
      <c r="R1203" s="31"/>
      <c r="T1203" s="21"/>
      <c r="U1203" s="21"/>
      <c r="V1203" s="83"/>
      <c r="W1203" s="83"/>
      <c r="X1203" s="21"/>
      <c r="Y1203" s="83"/>
      <c r="Z1203" s="83"/>
      <c r="AA1203" s="21"/>
      <c r="AB1203" s="83"/>
      <c r="AC1203" s="83"/>
      <c r="AD1203" s="21"/>
      <c r="AE1203" s="83"/>
      <c r="AF1203" s="83"/>
      <c r="AG1203" s="21"/>
      <c r="AH1203" s="83"/>
      <c r="AI1203" s="83"/>
      <c r="AJ1203" s="21"/>
      <c r="AK1203" s="83"/>
      <c r="AL1203" s="83"/>
      <c r="AM1203" s="21"/>
      <c r="AN1203" s="83"/>
      <c r="AO1203" s="83"/>
      <c r="AP1203" s="21"/>
      <c r="AQ1203" s="83"/>
      <c r="AR1203" s="83"/>
      <c r="AS1203" s="21"/>
      <c r="AT1203" s="3"/>
      <c r="AU1203" s="3"/>
      <c r="AV1203" s="31"/>
      <c r="AW1203" s="3"/>
      <c r="AX1203" s="129"/>
      <c r="AY1203" s="90"/>
      <c r="AZ1203" s="6"/>
      <c r="BA1203" s="10"/>
      <c r="BB1203" s="10"/>
      <c r="BC1203" s="6"/>
      <c r="BD1203" s="10"/>
      <c r="BE1203" s="10"/>
      <c r="BF1203" s="122"/>
      <c r="BG1203" s="10"/>
      <c r="BH1203" s="32"/>
      <c r="BI1203" s="129"/>
      <c r="BJ1203" s="10"/>
      <c r="BK1203" s="32"/>
      <c r="BL1203" s="129"/>
      <c r="BM1203" s="10"/>
      <c r="BN1203" s="32"/>
      <c r="BO1203" s="122"/>
      <c r="BP1203" s="133"/>
      <c r="BQ1203" s="12"/>
      <c r="BR1203" s="3"/>
      <c r="BS1203" s="3"/>
      <c r="BU1203" s="122"/>
      <c r="BV1203" s="3"/>
      <c r="BW1203" s="31"/>
      <c r="BX1203" s="122"/>
      <c r="BY1203" s="3"/>
      <c r="CA1203" s="122"/>
      <c r="CB1203" s="3"/>
      <c r="CD1203" s="122"/>
      <c r="CF1203" s="32"/>
      <c r="CH1203" s="255"/>
      <c r="CI1203" s="32"/>
      <c r="CK1203" s="434"/>
      <c r="CM1203" s="122"/>
      <c r="CN1203" s="255"/>
      <c r="CO1203" s="255"/>
      <c r="CP1203" s="255"/>
      <c r="CQ1203" s="739"/>
      <c r="CR1203" s="255"/>
      <c r="CS1203" s="434"/>
      <c r="CT1203" s="255"/>
      <c r="CU1203" s="255"/>
      <c r="CV1203" s="255"/>
      <c r="CW1203" s="10"/>
      <c r="CX1203" s="255"/>
      <c r="CY1203" s="255"/>
      <c r="CZ1203" s="255"/>
      <c r="DA1203" s="255"/>
      <c r="DB1203" s="255"/>
      <c r="DC1203" s="255"/>
      <c r="DD1203" s="255"/>
      <c r="DE1203" s="255"/>
      <c r="DF1203" s="255"/>
      <c r="DG1203" s="255"/>
      <c r="DH1203" s="255"/>
      <c r="DI1203" s="255"/>
      <c r="DJ1203" s="255"/>
      <c r="DK1203" s="255"/>
      <c r="DL1203" s="255"/>
      <c r="DM1203" s="255"/>
      <c r="DN1203" s="255"/>
      <c r="DO1203" s="255"/>
      <c r="DP1203" s="255"/>
      <c r="DQ1203" s="255"/>
      <c r="DR1203" s="255"/>
      <c r="DS1203" s="255"/>
      <c r="DT1203" s="255"/>
      <c r="DU1203" s="255"/>
      <c r="DV1203" s="255"/>
      <c r="DW1203" s="255"/>
      <c r="DX1203" s="255"/>
      <c r="DY1203" s="255"/>
      <c r="DZ1203" s="255"/>
      <c r="EA1203" s="255"/>
      <c r="EB1203" s="255"/>
      <c r="EC1203" s="255"/>
      <c r="ED1203" s="255"/>
      <c r="EE1203" s="255"/>
      <c r="EF1203" s="255"/>
      <c r="EG1203" s="255"/>
      <c r="EH1203" s="255"/>
      <c r="EI1203" s="255"/>
      <c r="EJ1203" s="255"/>
      <c r="EK1203" s="255"/>
      <c r="EL1203" s="255"/>
      <c r="EM1203" s="255"/>
      <c r="EN1203" s="255"/>
      <c r="EO1203" s="255"/>
      <c r="EP1203" s="255"/>
      <c r="EQ1203" s="255"/>
      <c r="ER1203" s="255"/>
      <c r="ES1203" s="255"/>
      <c r="ET1203" s="255"/>
      <c r="EU1203" s="255"/>
      <c r="EV1203" s="255"/>
      <c r="EW1203" s="255"/>
      <c r="EX1203" s="255"/>
      <c r="EY1203" s="255"/>
      <c r="EZ1203" s="255"/>
      <c r="FA1203" s="255"/>
      <c r="FB1203" s="255"/>
      <c r="FC1203" s="255"/>
      <c r="FD1203" s="255"/>
      <c r="FE1203" s="255"/>
      <c r="FF1203" s="255"/>
      <c r="FG1203" s="255"/>
      <c r="FH1203" s="241"/>
      <c r="FI1203" s="436"/>
      <c r="FJ1203" s="668"/>
      <c r="FK1203" s="668"/>
      <c r="FL1203" s="668"/>
      <c r="FM1203" s="668"/>
      <c r="FN1203" s="668"/>
      <c r="FO1203" s="668"/>
      <c r="FP1203" s="668"/>
      <c r="FQ1203" s="668"/>
      <c r="FR1203" s="668"/>
      <c r="FS1203" s="433"/>
      <c r="FT1203" s="433"/>
      <c r="FU1203" s="433"/>
      <c r="FV1203" s="433"/>
      <c r="FW1203" s="433"/>
      <c r="FX1203" s="433"/>
      <c r="FY1203" s="433"/>
      <c r="FZ1203" s="433"/>
      <c r="GA1203" s="433"/>
      <c r="GB1203" s="433"/>
      <c r="GC1203" s="71"/>
      <c r="GD1203" s="71"/>
      <c r="GE1203" s="71"/>
      <c r="GF1203" s="71"/>
      <c r="GG1203" s="241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436"/>
      <c r="HJ1203" s="65"/>
      <c r="HK1203" s="436"/>
      <c r="HL1203" s="37"/>
      <c r="HM1203" s="65"/>
      <c r="HN1203" s="436"/>
      <c r="HO1203" s="120"/>
      <c r="HP1203" s="3"/>
      <c r="HQ1203" s="436"/>
      <c r="HR1203" s="8"/>
      <c r="HS1203" s="31"/>
      <c r="HT1203" s="3"/>
      <c r="HU1203" s="3"/>
      <c r="HV1203" s="3"/>
      <c r="HX1203" s="432"/>
      <c r="HY1203" s="27"/>
      <c r="HZ1203" s="27"/>
      <c r="IA1203" s="27"/>
      <c r="IB1203" s="27"/>
      <c r="IC1203" s="27"/>
      <c r="ID1203" s="27"/>
      <c r="IE1203" s="27"/>
      <c r="IF1203" s="27"/>
      <c r="IG1203" s="432"/>
      <c r="IH1203" s="432"/>
      <c r="II1203" s="432"/>
      <c r="IJ1203" s="432"/>
      <c r="IK1203" s="432"/>
      <c r="IL1203" s="432"/>
      <c r="IM1203" s="432"/>
      <c r="IN1203" s="432"/>
      <c r="IO1203" s="432"/>
      <c r="IP1203" s="432"/>
      <c r="IQ1203" s="432"/>
      <c r="IR1203" s="432"/>
      <c r="IS1203" s="432"/>
      <c r="IT1203" s="432"/>
      <c r="IU1203" s="432"/>
      <c r="IV1203" s="432"/>
      <c r="IW1203" s="432"/>
      <c r="IX1203" s="432"/>
      <c r="IY1203" s="432"/>
      <c r="IZ1203" s="432"/>
      <c r="JA1203" s="432"/>
      <c r="JB1203" s="432"/>
      <c r="JC1203" s="432"/>
      <c r="JD1203" s="432"/>
      <c r="JE1203" s="432"/>
      <c r="JF1203" s="432"/>
      <c r="JG1203" s="432"/>
      <c r="JH1203" s="432"/>
      <c r="JI1203" s="432"/>
      <c r="JJ1203" s="432"/>
      <c r="JK1203" s="432"/>
      <c r="JL1203" s="432"/>
      <c r="JM1203" s="432"/>
      <c r="JN1203" s="432"/>
      <c r="JO1203" s="432"/>
      <c r="JP1203" s="432"/>
      <c r="JQ1203" s="432"/>
      <c r="JR1203" s="432"/>
      <c r="JS1203" s="432"/>
      <c r="JT1203" s="432"/>
      <c r="JU1203" s="432"/>
    </row>
    <row r="1204" spans="1:281" s="40" customFormat="1" ht="15" hidden="1" customHeight="1" x14ac:dyDescent="0.25">
      <c r="A1204" s="432"/>
      <c r="B1204" s="31"/>
      <c r="C1204" s="31"/>
      <c r="D1204" s="3"/>
      <c r="E1204" s="31"/>
      <c r="F1204" s="3"/>
      <c r="G1204" s="122"/>
      <c r="I1204" s="31"/>
      <c r="K1204" s="9"/>
      <c r="M1204" s="3"/>
      <c r="N1204" s="41"/>
      <c r="P1204" s="31"/>
      <c r="Q1204" s="27"/>
      <c r="R1204" s="31"/>
      <c r="T1204" s="21"/>
      <c r="U1204" s="21"/>
      <c r="V1204" s="83"/>
      <c r="W1204" s="83"/>
      <c r="X1204" s="21"/>
      <c r="Y1204" s="83"/>
      <c r="Z1204" s="83"/>
      <c r="AA1204" s="21"/>
      <c r="AB1204" s="83"/>
      <c r="AC1204" s="83"/>
      <c r="AD1204" s="21"/>
      <c r="AE1204" s="83"/>
      <c r="AF1204" s="83"/>
      <c r="AG1204" s="21"/>
      <c r="AH1204" s="83"/>
      <c r="AI1204" s="83"/>
      <c r="AJ1204" s="21"/>
      <c r="AK1204" s="83"/>
      <c r="AL1204" s="83"/>
      <c r="AM1204" s="21"/>
      <c r="AN1204" s="83"/>
      <c r="AO1204" s="83"/>
      <c r="AP1204" s="21"/>
      <c r="AQ1204" s="83"/>
      <c r="AR1204" s="83"/>
      <c r="AS1204" s="21"/>
      <c r="AT1204" s="3"/>
      <c r="AU1204" s="3"/>
      <c r="AV1204" s="31"/>
      <c r="AW1204" s="3"/>
      <c r="AX1204" s="129"/>
      <c r="AY1204" s="90"/>
      <c r="AZ1204" s="6"/>
      <c r="BA1204" s="10"/>
      <c r="BB1204" s="10"/>
      <c r="BC1204" s="6"/>
      <c r="BD1204" s="10"/>
      <c r="BE1204" s="10"/>
      <c r="BF1204" s="122"/>
      <c r="BG1204" s="10"/>
      <c r="BH1204" s="32"/>
      <c r="BI1204" s="129"/>
      <c r="BJ1204" s="10"/>
      <c r="BK1204" s="32"/>
      <c r="BL1204" s="129"/>
      <c r="BM1204" s="10"/>
      <c r="BN1204" s="32"/>
      <c r="BO1204" s="122"/>
      <c r="BP1204" s="133"/>
      <c r="BQ1204" s="12"/>
      <c r="BR1204" s="3"/>
      <c r="BS1204" s="3"/>
      <c r="BU1204" s="122"/>
      <c r="BV1204" s="3"/>
      <c r="BW1204" s="31"/>
      <c r="BX1204" s="122"/>
      <c r="BY1204" s="3"/>
      <c r="CA1204" s="122"/>
      <c r="CB1204" s="3"/>
      <c r="CD1204" s="122"/>
      <c r="CF1204" s="32"/>
      <c r="CH1204" s="255"/>
      <c r="CI1204" s="32"/>
      <c r="CK1204" s="434"/>
      <c r="CM1204" s="122"/>
      <c r="CN1204" s="255"/>
      <c r="CO1204" s="255"/>
      <c r="CP1204" s="255"/>
      <c r="CQ1204" s="739"/>
      <c r="CR1204" s="255"/>
      <c r="CS1204" s="434"/>
      <c r="CT1204" s="255"/>
      <c r="CU1204" s="255"/>
      <c r="CV1204" s="255"/>
      <c r="CW1204" s="10"/>
      <c r="CX1204" s="255"/>
      <c r="CY1204" s="255"/>
      <c r="CZ1204" s="255"/>
      <c r="DA1204" s="255"/>
      <c r="DB1204" s="255"/>
      <c r="DC1204" s="255"/>
      <c r="DD1204" s="255"/>
      <c r="DE1204" s="255"/>
      <c r="DF1204" s="255"/>
      <c r="DG1204" s="255"/>
      <c r="DH1204" s="255"/>
      <c r="DI1204" s="255"/>
      <c r="DJ1204" s="255"/>
      <c r="DK1204" s="255"/>
      <c r="DL1204" s="255"/>
      <c r="DM1204" s="255"/>
      <c r="DN1204" s="255"/>
      <c r="DO1204" s="255"/>
      <c r="DP1204" s="255"/>
      <c r="DQ1204" s="255"/>
      <c r="DR1204" s="255"/>
      <c r="DS1204" s="255"/>
      <c r="DT1204" s="255"/>
      <c r="DU1204" s="255"/>
      <c r="DV1204" s="255"/>
      <c r="DW1204" s="255"/>
      <c r="DX1204" s="255"/>
      <c r="DY1204" s="255"/>
      <c r="DZ1204" s="255"/>
      <c r="EA1204" s="255"/>
      <c r="EB1204" s="255"/>
      <c r="EC1204" s="255"/>
      <c r="ED1204" s="255"/>
      <c r="EE1204" s="255"/>
      <c r="EF1204" s="255"/>
      <c r="EG1204" s="255"/>
      <c r="EH1204" s="255"/>
      <c r="EI1204" s="255"/>
      <c r="EJ1204" s="255"/>
      <c r="EK1204" s="255"/>
      <c r="EL1204" s="255"/>
      <c r="EM1204" s="255"/>
      <c r="EN1204" s="255"/>
      <c r="EO1204" s="255"/>
      <c r="EP1204" s="255"/>
      <c r="EQ1204" s="255"/>
      <c r="ER1204" s="255"/>
      <c r="ES1204" s="255"/>
      <c r="ET1204" s="255"/>
      <c r="EU1204" s="255"/>
      <c r="EV1204" s="255"/>
      <c r="EW1204" s="255"/>
      <c r="EX1204" s="255"/>
      <c r="EY1204" s="255"/>
      <c r="EZ1204" s="255"/>
      <c r="FA1204" s="255"/>
      <c r="FB1204" s="255"/>
      <c r="FC1204" s="255"/>
      <c r="FD1204" s="255"/>
      <c r="FE1204" s="255"/>
      <c r="FF1204" s="255"/>
      <c r="FG1204" s="255"/>
      <c r="FH1204" s="241"/>
      <c r="FI1204" s="436"/>
      <c r="FJ1204" s="668"/>
      <c r="FK1204" s="668"/>
      <c r="FL1204" s="668"/>
      <c r="FM1204" s="668"/>
      <c r="FN1204" s="668"/>
      <c r="FO1204" s="668"/>
      <c r="FP1204" s="668"/>
      <c r="FQ1204" s="668"/>
      <c r="FR1204" s="668"/>
      <c r="FS1204" s="433"/>
      <c r="FT1204" s="433"/>
      <c r="FU1204" s="433"/>
      <c r="FV1204" s="433"/>
      <c r="FW1204" s="433"/>
      <c r="FX1204" s="433"/>
      <c r="FY1204" s="433"/>
      <c r="FZ1204" s="433"/>
      <c r="GA1204" s="433"/>
      <c r="GB1204" s="433"/>
      <c r="GC1204" s="71"/>
      <c r="GD1204" s="71"/>
      <c r="GE1204" s="71"/>
      <c r="GF1204" s="71"/>
      <c r="GG1204" s="241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436"/>
      <c r="HJ1204" s="65"/>
      <c r="HK1204" s="436"/>
      <c r="HL1204" s="37"/>
      <c r="HM1204" s="65"/>
      <c r="HN1204" s="436"/>
      <c r="HO1204" s="120"/>
      <c r="HP1204" s="3"/>
      <c r="HQ1204" s="436"/>
      <c r="HR1204" s="8"/>
      <c r="HS1204" s="31"/>
      <c r="HT1204" s="3"/>
      <c r="HU1204" s="3"/>
      <c r="HV1204" s="3"/>
      <c r="HX1204" s="432"/>
      <c r="HY1204" s="27"/>
      <c r="HZ1204" s="27"/>
      <c r="IA1204" s="27"/>
      <c r="IB1204" s="27"/>
      <c r="IC1204" s="27"/>
      <c r="ID1204" s="27"/>
      <c r="IE1204" s="27"/>
      <c r="IF1204" s="27"/>
      <c r="IG1204" s="432"/>
      <c r="IH1204" s="432"/>
      <c r="II1204" s="432"/>
      <c r="IJ1204" s="432"/>
      <c r="IK1204" s="432"/>
      <c r="IL1204" s="432"/>
      <c r="IM1204" s="432"/>
      <c r="IN1204" s="432"/>
      <c r="IO1204" s="432"/>
      <c r="IP1204" s="432"/>
      <c r="IQ1204" s="432"/>
      <c r="IR1204" s="432"/>
      <c r="IS1204" s="432"/>
      <c r="IT1204" s="432"/>
      <c r="IU1204" s="432"/>
      <c r="IV1204" s="432"/>
      <c r="IW1204" s="432"/>
      <c r="IX1204" s="432"/>
      <c r="IY1204" s="432"/>
      <c r="IZ1204" s="432"/>
      <c r="JA1204" s="432"/>
      <c r="JB1204" s="432"/>
      <c r="JC1204" s="432"/>
      <c r="JD1204" s="432"/>
      <c r="JE1204" s="432"/>
      <c r="JF1204" s="432"/>
      <c r="JG1204" s="432"/>
      <c r="JH1204" s="432"/>
      <c r="JI1204" s="432"/>
      <c r="JJ1204" s="432"/>
      <c r="JK1204" s="432"/>
      <c r="JL1204" s="432"/>
      <c r="JM1204" s="432"/>
      <c r="JN1204" s="432"/>
      <c r="JO1204" s="432"/>
      <c r="JP1204" s="432"/>
      <c r="JQ1204" s="432"/>
      <c r="JR1204" s="432"/>
      <c r="JS1204" s="432"/>
      <c r="JT1204" s="432"/>
      <c r="JU1204" s="432"/>
    </row>
    <row r="1205" spans="1:281" s="40" customFormat="1" ht="15" hidden="1" customHeight="1" x14ac:dyDescent="0.25">
      <c r="A1205" s="432"/>
      <c r="B1205" s="31"/>
      <c r="C1205" s="31"/>
      <c r="D1205" s="3"/>
      <c r="E1205" s="31"/>
      <c r="F1205" s="3"/>
      <c r="G1205" s="122"/>
      <c r="I1205" s="31"/>
      <c r="K1205" s="9"/>
      <c r="M1205" s="3"/>
      <c r="N1205" s="41"/>
      <c r="P1205" s="31"/>
      <c r="Q1205" s="27"/>
      <c r="R1205" s="31"/>
      <c r="T1205" s="21"/>
      <c r="U1205" s="21"/>
      <c r="V1205" s="83"/>
      <c r="W1205" s="83"/>
      <c r="X1205" s="21"/>
      <c r="Y1205" s="83"/>
      <c r="Z1205" s="83"/>
      <c r="AA1205" s="21"/>
      <c r="AB1205" s="83"/>
      <c r="AC1205" s="83"/>
      <c r="AD1205" s="21"/>
      <c r="AE1205" s="83"/>
      <c r="AF1205" s="83"/>
      <c r="AG1205" s="21"/>
      <c r="AH1205" s="83"/>
      <c r="AI1205" s="83"/>
      <c r="AJ1205" s="21"/>
      <c r="AK1205" s="83"/>
      <c r="AL1205" s="83"/>
      <c r="AM1205" s="21"/>
      <c r="AN1205" s="83"/>
      <c r="AO1205" s="83"/>
      <c r="AP1205" s="21"/>
      <c r="AQ1205" s="83"/>
      <c r="AR1205" s="83"/>
      <c r="AS1205" s="21"/>
      <c r="AT1205" s="3"/>
      <c r="AU1205" s="3"/>
      <c r="AV1205" s="31"/>
      <c r="AW1205" s="3"/>
      <c r="AX1205" s="129"/>
      <c r="AY1205" s="90"/>
      <c r="AZ1205" s="6"/>
      <c r="BA1205" s="10"/>
      <c r="BB1205" s="10"/>
      <c r="BC1205" s="6"/>
      <c r="BD1205" s="10"/>
      <c r="BE1205" s="10"/>
      <c r="BF1205" s="122"/>
      <c r="BG1205" s="10"/>
      <c r="BH1205" s="32"/>
      <c r="BI1205" s="129"/>
      <c r="BJ1205" s="10"/>
      <c r="BK1205" s="32"/>
      <c r="BL1205" s="129"/>
      <c r="BM1205" s="10"/>
      <c r="BN1205" s="32"/>
      <c r="BO1205" s="122"/>
      <c r="BP1205" s="133"/>
      <c r="BQ1205" s="12"/>
      <c r="BR1205" s="3"/>
      <c r="BS1205" s="3"/>
      <c r="BU1205" s="122"/>
      <c r="BV1205" s="3"/>
      <c r="BW1205" s="31"/>
      <c r="BX1205" s="122"/>
      <c r="BY1205" s="3"/>
      <c r="CA1205" s="122"/>
      <c r="CB1205" s="3"/>
      <c r="CD1205" s="122"/>
      <c r="CF1205" s="32"/>
      <c r="CH1205" s="255"/>
      <c r="CI1205" s="32"/>
      <c r="CK1205" s="434"/>
      <c r="CM1205" s="122"/>
      <c r="CN1205" s="255"/>
      <c r="CO1205" s="255"/>
      <c r="CP1205" s="255"/>
      <c r="CQ1205" s="739"/>
      <c r="CR1205" s="255"/>
      <c r="CS1205" s="434"/>
      <c r="CT1205" s="255"/>
      <c r="CU1205" s="255"/>
      <c r="CV1205" s="255"/>
      <c r="CW1205" s="10"/>
      <c r="CX1205" s="255"/>
      <c r="CY1205" s="255"/>
      <c r="CZ1205" s="255"/>
      <c r="DA1205" s="255"/>
      <c r="DB1205" s="255"/>
      <c r="DC1205" s="255"/>
      <c r="DD1205" s="255"/>
      <c r="DE1205" s="255"/>
      <c r="DF1205" s="255"/>
      <c r="DG1205" s="255"/>
      <c r="DH1205" s="255"/>
      <c r="DI1205" s="255"/>
      <c r="DJ1205" s="255"/>
      <c r="DK1205" s="255"/>
      <c r="DL1205" s="255"/>
      <c r="DM1205" s="255"/>
      <c r="DN1205" s="255"/>
      <c r="DO1205" s="255"/>
      <c r="DP1205" s="255"/>
      <c r="DQ1205" s="255"/>
      <c r="DR1205" s="255"/>
      <c r="DS1205" s="255"/>
      <c r="DT1205" s="255"/>
      <c r="DU1205" s="255"/>
      <c r="DV1205" s="255"/>
      <c r="DW1205" s="255"/>
      <c r="DX1205" s="255"/>
      <c r="DY1205" s="255"/>
      <c r="DZ1205" s="255"/>
      <c r="EA1205" s="255"/>
      <c r="EB1205" s="255"/>
      <c r="EC1205" s="255"/>
      <c r="ED1205" s="255"/>
      <c r="EE1205" s="255"/>
      <c r="EF1205" s="255"/>
      <c r="EG1205" s="255"/>
      <c r="EH1205" s="255"/>
      <c r="EI1205" s="255"/>
      <c r="EJ1205" s="255"/>
      <c r="EK1205" s="255"/>
      <c r="EL1205" s="255"/>
      <c r="EM1205" s="255"/>
      <c r="EN1205" s="255"/>
      <c r="EO1205" s="255"/>
      <c r="EP1205" s="255"/>
      <c r="EQ1205" s="255"/>
      <c r="ER1205" s="255"/>
      <c r="ES1205" s="255"/>
      <c r="ET1205" s="255"/>
      <c r="EU1205" s="255"/>
      <c r="EV1205" s="255"/>
      <c r="EW1205" s="255"/>
      <c r="EX1205" s="255"/>
      <c r="EY1205" s="255"/>
      <c r="EZ1205" s="255"/>
      <c r="FA1205" s="255"/>
      <c r="FB1205" s="255"/>
      <c r="FC1205" s="255"/>
      <c r="FD1205" s="255"/>
      <c r="FE1205" s="255"/>
      <c r="FF1205" s="255"/>
      <c r="FG1205" s="255"/>
      <c r="FH1205" s="241"/>
      <c r="FI1205" s="436"/>
      <c r="FJ1205" s="668"/>
      <c r="FK1205" s="668"/>
      <c r="FL1205" s="668"/>
      <c r="FM1205" s="668"/>
      <c r="FN1205" s="668"/>
      <c r="FO1205" s="668"/>
      <c r="FP1205" s="668"/>
      <c r="FQ1205" s="668"/>
      <c r="FR1205" s="668"/>
      <c r="FS1205" s="433"/>
      <c r="FT1205" s="433"/>
      <c r="FU1205" s="433"/>
      <c r="FV1205" s="433"/>
      <c r="FW1205" s="433"/>
      <c r="FX1205" s="433"/>
      <c r="FY1205" s="433"/>
      <c r="FZ1205" s="433"/>
      <c r="GA1205" s="433"/>
      <c r="GB1205" s="433"/>
      <c r="GC1205" s="71"/>
      <c r="GD1205" s="71"/>
      <c r="GE1205" s="71"/>
      <c r="GF1205" s="71"/>
      <c r="GG1205" s="241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436"/>
      <c r="HJ1205" s="65"/>
      <c r="HK1205" s="436"/>
      <c r="HL1205" s="37"/>
      <c r="HM1205" s="65"/>
      <c r="HN1205" s="436"/>
      <c r="HO1205" s="120"/>
      <c r="HP1205" s="3"/>
      <c r="HQ1205" s="436"/>
      <c r="HR1205" s="8"/>
      <c r="HS1205" s="31"/>
      <c r="HT1205" s="3"/>
      <c r="HU1205" s="3"/>
      <c r="HV1205" s="3"/>
      <c r="HX1205" s="432"/>
      <c r="HY1205" s="27"/>
      <c r="HZ1205" s="27"/>
      <c r="IA1205" s="27"/>
      <c r="IB1205" s="27"/>
      <c r="IC1205" s="27"/>
      <c r="ID1205" s="27"/>
      <c r="IE1205" s="27"/>
      <c r="IF1205" s="27"/>
      <c r="IG1205" s="432"/>
      <c r="IH1205" s="432"/>
      <c r="II1205" s="432"/>
      <c r="IJ1205" s="432"/>
      <c r="IK1205" s="432"/>
      <c r="IL1205" s="432"/>
      <c r="IM1205" s="432"/>
      <c r="IN1205" s="432"/>
      <c r="IO1205" s="432"/>
      <c r="IP1205" s="432"/>
      <c r="IQ1205" s="432"/>
      <c r="IR1205" s="432"/>
      <c r="IS1205" s="432"/>
      <c r="IT1205" s="432"/>
      <c r="IU1205" s="432"/>
      <c r="IV1205" s="432"/>
      <c r="IW1205" s="432"/>
      <c r="IX1205" s="432"/>
      <c r="IY1205" s="432"/>
      <c r="IZ1205" s="432"/>
      <c r="JA1205" s="432"/>
      <c r="JB1205" s="432"/>
      <c r="JC1205" s="432"/>
      <c r="JD1205" s="432"/>
      <c r="JE1205" s="432"/>
      <c r="JF1205" s="432"/>
      <c r="JG1205" s="432"/>
      <c r="JH1205" s="432"/>
      <c r="JI1205" s="432"/>
      <c r="JJ1205" s="432"/>
      <c r="JK1205" s="432"/>
      <c r="JL1205" s="432"/>
      <c r="JM1205" s="432"/>
      <c r="JN1205" s="432"/>
      <c r="JO1205" s="432"/>
      <c r="JP1205" s="432"/>
      <c r="JQ1205" s="432"/>
      <c r="JR1205" s="432"/>
      <c r="JS1205" s="432"/>
      <c r="JT1205" s="432"/>
      <c r="JU1205" s="432"/>
    </row>
    <row r="1206" spans="1:281" s="40" customFormat="1" ht="15" hidden="1" customHeight="1" x14ac:dyDescent="0.25">
      <c r="A1206" s="432"/>
      <c r="B1206" s="31"/>
      <c r="C1206" s="31"/>
      <c r="D1206" s="3"/>
      <c r="E1206" s="31"/>
      <c r="F1206" s="3"/>
      <c r="G1206" s="122"/>
      <c r="I1206" s="31"/>
      <c r="K1206" s="9"/>
      <c r="M1206" s="3"/>
      <c r="N1206" s="41"/>
      <c r="P1206" s="31"/>
      <c r="Q1206" s="27"/>
      <c r="R1206" s="31"/>
      <c r="T1206" s="21"/>
      <c r="U1206" s="21"/>
      <c r="V1206" s="83"/>
      <c r="W1206" s="83"/>
      <c r="X1206" s="21"/>
      <c r="Y1206" s="83"/>
      <c r="Z1206" s="83"/>
      <c r="AA1206" s="21"/>
      <c r="AB1206" s="83"/>
      <c r="AC1206" s="83"/>
      <c r="AD1206" s="21"/>
      <c r="AE1206" s="83"/>
      <c r="AF1206" s="83"/>
      <c r="AG1206" s="21"/>
      <c r="AH1206" s="83"/>
      <c r="AI1206" s="83"/>
      <c r="AJ1206" s="21"/>
      <c r="AK1206" s="83"/>
      <c r="AL1206" s="83"/>
      <c r="AM1206" s="21"/>
      <c r="AN1206" s="83"/>
      <c r="AO1206" s="83"/>
      <c r="AP1206" s="21"/>
      <c r="AQ1206" s="83"/>
      <c r="AR1206" s="83"/>
      <c r="AS1206" s="21"/>
      <c r="AT1206" s="3"/>
      <c r="AU1206" s="3"/>
      <c r="AV1206" s="31"/>
      <c r="AW1206" s="3"/>
      <c r="AX1206" s="129"/>
      <c r="AY1206" s="90"/>
      <c r="AZ1206" s="6"/>
      <c r="BA1206" s="10"/>
      <c r="BB1206" s="10"/>
      <c r="BC1206" s="6"/>
      <c r="BD1206" s="10"/>
      <c r="BE1206" s="10"/>
      <c r="BF1206" s="122"/>
      <c r="BG1206" s="10"/>
      <c r="BH1206" s="32"/>
      <c r="BI1206" s="129"/>
      <c r="BJ1206" s="10"/>
      <c r="BK1206" s="32"/>
      <c r="BL1206" s="129"/>
      <c r="BM1206" s="10"/>
      <c r="BN1206" s="32"/>
      <c r="BO1206" s="122"/>
      <c r="BP1206" s="133"/>
      <c r="BQ1206" s="12"/>
      <c r="BR1206" s="3"/>
      <c r="BS1206" s="3"/>
      <c r="BU1206" s="122"/>
      <c r="BV1206" s="3"/>
      <c r="BW1206" s="31"/>
      <c r="BX1206" s="122"/>
      <c r="BY1206" s="3"/>
      <c r="CA1206" s="122"/>
      <c r="CB1206" s="3"/>
      <c r="CD1206" s="122"/>
      <c r="CF1206" s="32"/>
      <c r="CH1206" s="255"/>
      <c r="CI1206" s="32"/>
      <c r="CK1206" s="434"/>
      <c r="CM1206" s="122"/>
      <c r="CN1206" s="255"/>
      <c r="CO1206" s="255"/>
      <c r="CP1206" s="255"/>
      <c r="CQ1206" s="739"/>
      <c r="CR1206" s="255"/>
      <c r="CS1206" s="434"/>
      <c r="CT1206" s="255"/>
      <c r="CU1206" s="255"/>
      <c r="CV1206" s="255"/>
      <c r="CW1206" s="10"/>
      <c r="CX1206" s="255"/>
      <c r="CY1206" s="255"/>
      <c r="CZ1206" s="255"/>
      <c r="DA1206" s="255"/>
      <c r="DB1206" s="255"/>
      <c r="DC1206" s="255"/>
      <c r="DD1206" s="255"/>
      <c r="DE1206" s="255"/>
      <c r="DF1206" s="255"/>
      <c r="DG1206" s="255"/>
      <c r="DH1206" s="255"/>
      <c r="DI1206" s="255"/>
      <c r="DJ1206" s="255"/>
      <c r="DK1206" s="255"/>
      <c r="DL1206" s="255"/>
      <c r="DM1206" s="255"/>
      <c r="DN1206" s="255"/>
      <c r="DO1206" s="255"/>
      <c r="DP1206" s="255"/>
      <c r="DQ1206" s="255"/>
      <c r="DR1206" s="255"/>
      <c r="DS1206" s="255"/>
      <c r="DT1206" s="255"/>
      <c r="DU1206" s="255"/>
      <c r="DV1206" s="255"/>
      <c r="DW1206" s="255"/>
      <c r="DX1206" s="255"/>
      <c r="DY1206" s="255"/>
      <c r="DZ1206" s="255"/>
      <c r="EA1206" s="255"/>
      <c r="EB1206" s="255"/>
      <c r="EC1206" s="255"/>
      <c r="ED1206" s="255"/>
      <c r="EE1206" s="255"/>
      <c r="EF1206" s="255"/>
      <c r="EG1206" s="255"/>
      <c r="EH1206" s="255"/>
      <c r="EI1206" s="255"/>
      <c r="EJ1206" s="255"/>
      <c r="EK1206" s="255"/>
      <c r="EL1206" s="255"/>
      <c r="EM1206" s="255"/>
      <c r="EN1206" s="255"/>
      <c r="EO1206" s="255"/>
      <c r="EP1206" s="255"/>
      <c r="EQ1206" s="255"/>
      <c r="ER1206" s="255"/>
      <c r="ES1206" s="255"/>
      <c r="ET1206" s="255"/>
      <c r="EU1206" s="255"/>
      <c r="EV1206" s="255"/>
      <c r="EW1206" s="255"/>
      <c r="EX1206" s="255"/>
      <c r="EY1206" s="255"/>
      <c r="EZ1206" s="255"/>
      <c r="FA1206" s="255"/>
      <c r="FB1206" s="255"/>
      <c r="FC1206" s="255"/>
      <c r="FD1206" s="255"/>
      <c r="FE1206" s="255"/>
      <c r="FF1206" s="255"/>
      <c r="FG1206" s="255"/>
      <c r="FH1206" s="241"/>
      <c r="FI1206" s="436"/>
      <c r="FJ1206" s="668"/>
      <c r="FK1206" s="668"/>
      <c r="FL1206" s="668"/>
      <c r="FM1206" s="668"/>
      <c r="FN1206" s="668"/>
      <c r="FO1206" s="668"/>
      <c r="FP1206" s="668"/>
      <c r="FQ1206" s="668"/>
      <c r="FR1206" s="668"/>
      <c r="FS1206" s="433"/>
      <c r="FT1206" s="433"/>
      <c r="FU1206" s="433"/>
      <c r="FV1206" s="433"/>
      <c r="FW1206" s="433"/>
      <c r="FX1206" s="433"/>
      <c r="FY1206" s="433"/>
      <c r="FZ1206" s="433"/>
      <c r="GA1206" s="433"/>
      <c r="GB1206" s="433"/>
      <c r="GC1206" s="71"/>
      <c r="GD1206" s="71"/>
      <c r="GE1206" s="71"/>
      <c r="GF1206" s="71"/>
      <c r="GG1206" s="241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436"/>
      <c r="HJ1206" s="65"/>
      <c r="HK1206" s="436"/>
      <c r="HL1206" s="37"/>
      <c r="HM1206" s="65"/>
      <c r="HN1206" s="436"/>
      <c r="HO1206" s="120"/>
      <c r="HP1206" s="3"/>
      <c r="HQ1206" s="436"/>
      <c r="HR1206" s="8"/>
      <c r="HS1206" s="31"/>
      <c r="HT1206" s="3"/>
      <c r="HU1206" s="3"/>
      <c r="HV1206" s="3"/>
      <c r="HX1206" s="432"/>
      <c r="HY1206" s="27"/>
      <c r="HZ1206" s="27"/>
      <c r="IA1206" s="27"/>
      <c r="IB1206" s="27"/>
      <c r="IC1206" s="27"/>
      <c r="ID1206" s="27"/>
      <c r="IE1206" s="27"/>
      <c r="IF1206" s="27"/>
      <c r="IG1206" s="432"/>
      <c r="IH1206" s="432"/>
      <c r="II1206" s="432"/>
      <c r="IJ1206" s="432"/>
      <c r="IK1206" s="432"/>
      <c r="IL1206" s="432"/>
      <c r="IM1206" s="432"/>
      <c r="IN1206" s="432"/>
      <c r="IO1206" s="432"/>
      <c r="IP1206" s="432"/>
      <c r="IQ1206" s="432"/>
      <c r="IR1206" s="432"/>
      <c r="IS1206" s="432"/>
      <c r="IT1206" s="432"/>
      <c r="IU1206" s="432"/>
      <c r="IV1206" s="432"/>
      <c r="IW1206" s="432"/>
      <c r="IX1206" s="432"/>
      <c r="IY1206" s="432"/>
      <c r="IZ1206" s="432"/>
      <c r="JA1206" s="432"/>
      <c r="JB1206" s="432"/>
      <c r="JC1206" s="432"/>
      <c r="JD1206" s="432"/>
      <c r="JE1206" s="432"/>
      <c r="JF1206" s="432"/>
      <c r="JG1206" s="432"/>
      <c r="JH1206" s="432"/>
      <c r="JI1206" s="432"/>
      <c r="JJ1206" s="432"/>
      <c r="JK1206" s="432"/>
      <c r="JL1206" s="432"/>
      <c r="JM1206" s="432"/>
      <c r="JN1206" s="432"/>
      <c r="JO1206" s="432"/>
      <c r="JP1206" s="432"/>
      <c r="JQ1206" s="432"/>
      <c r="JR1206" s="432"/>
      <c r="JS1206" s="432"/>
      <c r="JT1206" s="432"/>
      <c r="JU1206" s="432"/>
    </row>
    <row r="1207" spans="1:281" s="40" customFormat="1" ht="15" hidden="1" customHeight="1" x14ac:dyDescent="0.25">
      <c r="A1207" s="432"/>
      <c r="B1207" s="31"/>
      <c r="C1207" s="31"/>
      <c r="D1207" s="3"/>
      <c r="E1207" s="31"/>
      <c r="F1207" s="3"/>
      <c r="G1207" s="122"/>
      <c r="I1207" s="31"/>
      <c r="K1207" s="9"/>
      <c r="M1207" s="3"/>
      <c r="N1207" s="41"/>
      <c r="P1207" s="31"/>
      <c r="Q1207" s="27"/>
      <c r="R1207" s="31"/>
      <c r="T1207" s="21"/>
      <c r="U1207" s="21"/>
      <c r="V1207" s="83"/>
      <c r="W1207" s="83"/>
      <c r="X1207" s="21"/>
      <c r="Y1207" s="83"/>
      <c r="Z1207" s="83"/>
      <c r="AA1207" s="21"/>
      <c r="AB1207" s="83"/>
      <c r="AC1207" s="83"/>
      <c r="AD1207" s="21"/>
      <c r="AE1207" s="83"/>
      <c r="AF1207" s="83"/>
      <c r="AG1207" s="21"/>
      <c r="AH1207" s="83"/>
      <c r="AI1207" s="83"/>
      <c r="AJ1207" s="21"/>
      <c r="AK1207" s="83"/>
      <c r="AL1207" s="83"/>
      <c r="AM1207" s="21"/>
      <c r="AN1207" s="83"/>
      <c r="AO1207" s="83"/>
      <c r="AP1207" s="21"/>
      <c r="AQ1207" s="83"/>
      <c r="AR1207" s="83"/>
      <c r="AS1207" s="21"/>
      <c r="AT1207" s="3"/>
      <c r="AU1207" s="3"/>
      <c r="AV1207" s="31"/>
      <c r="AW1207" s="3"/>
      <c r="AX1207" s="129"/>
      <c r="AY1207" s="90"/>
      <c r="AZ1207" s="6"/>
      <c r="BA1207" s="10"/>
      <c r="BB1207" s="10"/>
      <c r="BC1207" s="6"/>
      <c r="BD1207" s="10"/>
      <c r="BE1207" s="10"/>
      <c r="BF1207" s="122"/>
      <c r="BG1207" s="10"/>
      <c r="BH1207" s="32"/>
      <c r="BI1207" s="129"/>
      <c r="BJ1207" s="10"/>
      <c r="BK1207" s="32"/>
      <c r="BL1207" s="129"/>
      <c r="BM1207" s="10"/>
      <c r="BN1207" s="32"/>
      <c r="BO1207" s="122"/>
      <c r="BP1207" s="133"/>
      <c r="BQ1207" s="12"/>
      <c r="BR1207" s="3"/>
      <c r="BS1207" s="3"/>
      <c r="BU1207" s="122"/>
      <c r="BV1207" s="3"/>
      <c r="BW1207" s="31"/>
      <c r="BX1207" s="122"/>
      <c r="BY1207" s="3"/>
      <c r="CA1207" s="122"/>
      <c r="CB1207" s="3"/>
      <c r="CD1207" s="122"/>
      <c r="CF1207" s="32"/>
      <c r="CH1207" s="255"/>
      <c r="CI1207" s="32"/>
      <c r="CK1207" s="434"/>
      <c r="CM1207" s="122"/>
      <c r="CN1207" s="255"/>
      <c r="CO1207" s="255"/>
      <c r="CP1207" s="255"/>
      <c r="CQ1207" s="739"/>
      <c r="CR1207" s="255"/>
      <c r="CS1207" s="434"/>
      <c r="CT1207" s="255"/>
      <c r="CU1207" s="255"/>
      <c r="CV1207" s="255"/>
      <c r="CW1207" s="10"/>
      <c r="CX1207" s="255"/>
      <c r="CY1207" s="255"/>
      <c r="CZ1207" s="255"/>
      <c r="DA1207" s="255"/>
      <c r="DB1207" s="255"/>
      <c r="DC1207" s="255"/>
      <c r="DD1207" s="255"/>
      <c r="DE1207" s="255"/>
      <c r="DF1207" s="255"/>
      <c r="DG1207" s="255"/>
      <c r="DH1207" s="255"/>
      <c r="DI1207" s="255"/>
      <c r="DJ1207" s="255"/>
      <c r="DK1207" s="255"/>
      <c r="DL1207" s="255"/>
      <c r="DM1207" s="255"/>
      <c r="DN1207" s="255"/>
      <c r="DO1207" s="255"/>
      <c r="DP1207" s="255"/>
      <c r="DQ1207" s="255"/>
      <c r="DR1207" s="255"/>
      <c r="DS1207" s="255"/>
      <c r="DT1207" s="255"/>
      <c r="DU1207" s="255"/>
      <c r="DV1207" s="255"/>
      <c r="DW1207" s="255"/>
      <c r="DX1207" s="255"/>
      <c r="DY1207" s="255"/>
      <c r="DZ1207" s="255"/>
      <c r="EA1207" s="255"/>
      <c r="EB1207" s="255"/>
      <c r="EC1207" s="255"/>
      <c r="ED1207" s="255"/>
      <c r="EE1207" s="255"/>
      <c r="EF1207" s="255"/>
      <c r="EG1207" s="255"/>
      <c r="EH1207" s="255"/>
      <c r="EI1207" s="255"/>
      <c r="EJ1207" s="255"/>
      <c r="EK1207" s="255"/>
      <c r="EL1207" s="255"/>
      <c r="EM1207" s="255"/>
      <c r="EN1207" s="255"/>
      <c r="EO1207" s="255"/>
      <c r="EP1207" s="255"/>
      <c r="EQ1207" s="255"/>
      <c r="ER1207" s="255"/>
      <c r="ES1207" s="255"/>
      <c r="ET1207" s="255"/>
      <c r="EU1207" s="255"/>
      <c r="EV1207" s="255"/>
      <c r="EW1207" s="255"/>
      <c r="EX1207" s="255"/>
      <c r="EY1207" s="255"/>
      <c r="EZ1207" s="255"/>
      <c r="FA1207" s="255"/>
      <c r="FB1207" s="255"/>
      <c r="FC1207" s="255"/>
      <c r="FD1207" s="255"/>
      <c r="FE1207" s="255"/>
      <c r="FF1207" s="255"/>
      <c r="FG1207" s="255"/>
      <c r="FH1207" s="241"/>
      <c r="FI1207" s="436"/>
      <c r="FJ1207" s="668"/>
      <c r="FK1207" s="668"/>
      <c r="FL1207" s="668"/>
      <c r="FM1207" s="668"/>
      <c r="FN1207" s="668"/>
      <c r="FO1207" s="668"/>
      <c r="FP1207" s="668"/>
      <c r="FQ1207" s="668"/>
      <c r="FR1207" s="668"/>
      <c r="FS1207" s="433"/>
      <c r="FT1207" s="433"/>
      <c r="FU1207" s="433"/>
      <c r="FV1207" s="433"/>
      <c r="FW1207" s="433"/>
      <c r="FX1207" s="433"/>
      <c r="FY1207" s="433"/>
      <c r="FZ1207" s="433"/>
      <c r="GA1207" s="433"/>
      <c r="GB1207" s="433"/>
      <c r="GC1207" s="71"/>
      <c r="GD1207" s="71"/>
      <c r="GE1207" s="71"/>
      <c r="GF1207" s="71"/>
      <c r="GG1207" s="241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436"/>
      <c r="HJ1207" s="65"/>
      <c r="HK1207" s="436"/>
      <c r="HL1207" s="37"/>
      <c r="HM1207" s="65"/>
      <c r="HN1207" s="436"/>
      <c r="HO1207" s="120"/>
      <c r="HP1207" s="3"/>
      <c r="HQ1207" s="436"/>
      <c r="HR1207" s="8"/>
      <c r="HS1207" s="31"/>
      <c r="HT1207" s="3"/>
      <c r="HU1207" s="3"/>
      <c r="HV1207" s="3"/>
      <c r="HX1207" s="432"/>
      <c r="HY1207" s="27"/>
      <c r="HZ1207" s="27"/>
      <c r="IA1207" s="27"/>
      <c r="IB1207" s="27"/>
      <c r="IC1207" s="27"/>
      <c r="ID1207" s="27"/>
      <c r="IE1207" s="27"/>
      <c r="IF1207" s="27"/>
      <c r="IG1207" s="432"/>
      <c r="IH1207" s="432"/>
      <c r="II1207" s="432"/>
      <c r="IJ1207" s="432"/>
      <c r="IK1207" s="432"/>
      <c r="IL1207" s="432"/>
      <c r="IM1207" s="432"/>
      <c r="IN1207" s="432"/>
      <c r="IO1207" s="432"/>
      <c r="IP1207" s="432"/>
      <c r="IQ1207" s="432"/>
      <c r="IR1207" s="432"/>
      <c r="IS1207" s="432"/>
      <c r="IT1207" s="432"/>
      <c r="IU1207" s="432"/>
      <c r="IV1207" s="432"/>
      <c r="IW1207" s="432"/>
      <c r="IX1207" s="432"/>
      <c r="IY1207" s="432"/>
      <c r="IZ1207" s="432"/>
      <c r="JA1207" s="432"/>
      <c r="JB1207" s="432"/>
      <c r="JC1207" s="432"/>
      <c r="JD1207" s="432"/>
      <c r="JE1207" s="432"/>
      <c r="JF1207" s="432"/>
      <c r="JG1207" s="432"/>
      <c r="JH1207" s="432"/>
      <c r="JI1207" s="432"/>
      <c r="JJ1207" s="432"/>
      <c r="JK1207" s="432"/>
      <c r="JL1207" s="432"/>
      <c r="JM1207" s="432"/>
      <c r="JN1207" s="432"/>
      <c r="JO1207" s="432"/>
      <c r="JP1207" s="432"/>
      <c r="JQ1207" s="432"/>
      <c r="JR1207" s="432"/>
      <c r="JS1207" s="432"/>
      <c r="JT1207" s="432"/>
      <c r="JU1207" s="432"/>
    </row>
    <row r="1208" spans="1:281" s="40" customFormat="1" ht="15" hidden="1" customHeight="1" x14ac:dyDescent="0.25">
      <c r="A1208" s="432"/>
      <c r="B1208" s="31"/>
      <c r="C1208" s="31"/>
      <c r="D1208" s="3"/>
      <c r="E1208" s="31"/>
      <c r="F1208" s="3"/>
      <c r="G1208" s="122"/>
      <c r="I1208" s="31"/>
      <c r="K1208" s="9"/>
      <c r="M1208" s="3"/>
      <c r="N1208" s="41"/>
      <c r="P1208" s="31"/>
      <c r="Q1208" s="27"/>
      <c r="R1208" s="31"/>
      <c r="T1208" s="21"/>
      <c r="U1208" s="21"/>
      <c r="V1208" s="83"/>
      <c r="W1208" s="83"/>
      <c r="X1208" s="21"/>
      <c r="Y1208" s="83"/>
      <c r="Z1208" s="83"/>
      <c r="AA1208" s="21"/>
      <c r="AB1208" s="83"/>
      <c r="AC1208" s="83"/>
      <c r="AD1208" s="21"/>
      <c r="AE1208" s="83"/>
      <c r="AF1208" s="83"/>
      <c r="AG1208" s="21"/>
      <c r="AH1208" s="83"/>
      <c r="AI1208" s="83"/>
      <c r="AJ1208" s="21"/>
      <c r="AK1208" s="83"/>
      <c r="AL1208" s="83"/>
      <c r="AM1208" s="21"/>
      <c r="AN1208" s="83"/>
      <c r="AO1208" s="83"/>
      <c r="AP1208" s="21"/>
      <c r="AQ1208" s="83"/>
      <c r="AR1208" s="83"/>
      <c r="AS1208" s="21"/>
      <c r="AT1208" s="3"/>
      <c r="AU1208" s="3"/>
      <c r="AV1208" s="31"/>
      <c r="AW1208" s="3"/>
      <c r="AX1208" s="129"/>
      <c r="AY1208" s="90"/>
      <c r="AZ1208" s="6"/>
      <c r="BA1208" s="10"/>
      <c r="BB1208" s="10"/>
      <c r="BC1208" s="6"/>
      <c r="BD1208" s="10"/>
      <c r="BE1208" s="10"/>
      <c r="BF1208" s="122"/>
      <c r="BG1208" s="10"/>
      <c r="BH1208" s="32"/>
      <c r="BI1208" s="129"/>
      <c r="BJ1208" s="10"/>
      <c r="BK1208" s="32"/>
      <c r="BL1208" s="129"/>
      <c r="BM1208" s="10"/>
      <c r="BN1208" s="32"/>
      <c r="BO1208" s="122"/>
      <c r="BP1208" s="133"/>
      <c r="BQ1208" s="12"/>
      <c r="BR1208" s="3"/>
      <c r="BS1208" s="3"/>
      <c r="BU1208" s="122"/>
      <c r="BV1208" s="3"/>
      <c r="BW1208" s="31"/>
      <c r="BX1208" s="122"/>
      <c r="BY1208" s="3"/>
      <c r="CA1208" s="122"/>
      <c r="CB1208" s="3"/>
      <c r="CD1208" s="122"/>
      <c r="CF1208" s="32"/>
      <c r="CH1208" s="255"/>
      <c r="CI1208" s="32"/>
      <c r="CK1208" s="434"/>
      <c r="CM1208" s="122"/>
      <c r="CN1208" s="255"/>
      <c r="CO1208" s="255"/>
      <c r="CP1208" s="255"/>
      <c r="CQ1208" s="739"/>
      <c r="CR1208" s="255"/>
      <c r="CS1208" s="434"/>
      <c r="CT1208" s="255"/>
      <c r="CU1208" s="255"/>
      <c r="CV1208" s="255"/>
      <c r="CW1208" s="10"/>
      <c r="CX1208" s="255"/>
      <c r="CY1208" s="255"/>
      <c r="CZ1208" s="255"/>
      <c r="DA1208" s="255"/>
      <c r="DB1208" s="255"/>
      <c r="DC1208" s="255"/>
      <c r="DD1208" s="255"/>
      <c r="DE1208" s="255"/>
      <c r="DF1208" s="255"/>
      <c r="DG1208" s="255"/>
      <c r="DH1208" s="255"/>
      <c r="DI1208" s="255"/>
      <c r="DJ1208" s="255"/>
      <c r="DK1208" s="255"/>
      <c r="DL1208" s="255"/>
      <c r="DM1208" s="255"/>
      <c r="DN1208" s="255"/>
      <c r="DO1208" s="255"/>
      <c r="DP1208" s="255"/>
      <c r="DQ1208" s="255"/>
      <c r="DR1208" s="255"/>
      <c r="DS1208" s="255"/>
      <c r="DT1208" s="255"/>
      <c r="DU1208" s="255"/>
      <c r="DV1208" s="255"/>
      <c r="DW1208" s="255"/>
      <c r="DX1208" s="255"/>
      <c r="DY1208" s="255"/>
      <c r="DZ1208" s="255"/>
      <c r="EA1208" s="255"/>
      <c r="EB1208" s="255"/>
      <c r="EC1208" s="255"/>
      <c r="ED1208" s="255"/>
      <c r="EE1208" s="255"/>
      <c r="EF1208" s="255"/>
      <c r="EG1208" s="255"/>
      <c r="EH1208" s="255"/>
      <c r="EI1208" s="255"/>
      <c r="EJ1208" s="255"/>
      <c r="EK1208" s="255"/>
      <c r="EL1208" s="255"/>
      <c r="EM1208" s="255"/>
      <c r="EN1208" s="255"/>
      <c r="EO1208" s="255"/>
      <c r="EP1208" s="255"/>
      <c r="EQ1208" s="255"/>
      <c r="ER1208" s="255"/>
      <c r="ES1208" s="255"/>
      <c r="ET1208" s="255"/>
      <c r="EU1208" s="255"/>
      <c r="EV1208" s="255"/>
      <c r="EW1208" s="255"/>
      <c r="EX1208" s="255"/>
      <c r="EY1208" s="255"/>
      <c r="EZ1208" s="255"/>
      <c r="FA1208" s="255"/>
      <c r="FB1208" s="255"/>
      <c r="FC1208" s="255"/>
      <c r="FD1208" s="255"/>
      <c r="FE1208" s="255"/>
      <c r="FF1208" s="255"/>
      <c r="FG1208" s="255"/>
      <c r="FH1208" s="241"/>
      <c r="FI1208" s="436"/>
      <c r="FJ1208" s="668"/>
      <c r="FK1208" s="668"/>
      <c r="FL1208" s="668"/>
      <c r="FM1208" s="668"/>
      <c r="FN1208" s="668"/>
      <c r="FO1208" s="668"/>
      <c r="FP1208" s="668"/>
      <c r="FQ1208" s="668"/>
      <c r="FR1208" s="668"/>
      <c r="FS1208" s="433"/>
      <c r="FT1208" s="433"/>
      <c r="FU1208" s="433"/>
      <c r="FV1208" s="433"/>
      <c r="FW1208" s="433"/>
      <c r="FX1208" s="433"/>
      <c r="FY1208" s="433"/>
      <c r="FZ1208" s="433"/>
      <c r="GA1208" s="433"/>
      <c r="GB1208" s="433"/>
      <c r="GC1208" s="71"/>
      <c r="GD1208" s="71"/>
      <c r="GE1208" s="71"/>
      <c r="GF1208" s="71"/>
      <c r="GG1208" s="73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436"/>
      <c r="HJ1208" s="65"/>
      <c r="HK1208" s="436"/>
      <c r="HL1208" s="37"/>
      <c r="HM1208" s="65"/>
      <c r="HN1208" s="436"/>
      <c r="HO1208" s="120"/>
      <c r="HP1208" s="3"/>
      <c r="HQ1208" s="436"/>
      <c r="HR1208" s="8"/>
      <c r="HS1208" s="31"/>
      <c r="HT1208" s="3"/>
      <c r="HU1208" s="3"/>
      <c r="HV1208" s="3"/>
      <c r="HX1208" s="432"/>
      <c r="HY1208" s="27"/>
      <c r="HZ1208" s="27"/>
      <c r="IA1208" s="27"/>
      <c r="IB1208" s="27"/>
      <c r="IC1208" s="27"/>
      <c r="ID1208" s="27"/>
      <c r="IE1208" s="27"/>
      <c r="IF1208" s="27"/>
      <c r="IG1208" s="432"/>
      <c r="IH1208" s="432"/>
      <c r="II1208" s="432"/>
      <c r="IJ1208" s="432"/>
      <c r="IK1208" s="432"/>
      <c r="IL1208" s="432"/>
      <c r="IM1208" s="432"/>
      <c r="IN1208" s="432"/>
      <c r="IO1208" s="432"/>
      <c r="IP1208" s="432"/>
      <c r="IQ1208" s="432"/>
      <c r="IR1208" s="432"/>
      <c r="IS1208" s="432"/>
      <c r="IT1208" s="432"/>
      <c r="IU1208" s="432"/>
      <c r="IV1208" s="432"/>
      <c r="IW1208" s="432"/>
      <c r="IX1208" s="432"/>
      <c r="IY1208" s="432"/>
      <c r="IZ1208" s="432"/>
      <c r="JA1208" s="432"/>
      <c r="JB1208" s="432"/>
      <c r="JC1208" s="432"/>
      <c r="JD1208" s="432"/>
      <c r="JE1208" s="432"/>
      <c r="JF1208" s="432"/>
      <c r="JG1208" s="432"/>
      <c r="JH1208" s="432"/>
      <c r="JI1208" s="432"/>
      <c r="JJ1208" s="432"/>
      <c r="JK1208" s="432"/>
      <c r="JL1208" s="432"/>
      <c r="JM1208" s="432"/>
      <c r="JN1208" s="432"/>
      <c r="JO1208" s="432"/>
      <c r="JP1208" s="432"/>
      <c r="JQ1208" s="432"/>
      <c r="JR1208" s="432"/>
      <c r="JS1208" s="432"/>
      <c r="JT1208" s="432"/>
      <c r="JU1208" s="432"/>
    </row>
    <row r="1209" spans="1:281" s="40" customFormat="1" ht="15" hidden="1" customHeight="1" x14ac:dyDescent="0.25">
      <c r="A1209" s="432"/>
      <c r="B1209" s="31"/>
      <c r="C1209" s="31"/>
      <c r="D1209" s="3"/>
      <c r="E1209" s="31"/>
      <c r="F1209" s="3"/>
      <c r="G1209" s="122"/>
      <c r="I1209" s="31"/>
      <c r="K1209" s="9"/>
      <c r="M1209" s="3"/>
      <c r="N1209" s="41"/>
      <c r="P1209" s="31"/>
      <c r="Q1209" s="27"/>
      <c r="R1209" s="31"/>
      <c r="T1209" s="21"/>
      <c r="U1209" s="21"/>
      <c r="V1209" s="83"/>
      <c r="W1209" s="83"/>
      <c r="X1209" s="21"/>
      <c r="Y1209" s="83"/>
      <c r="Z1209" s="83"/>
      <c r="AA1209" s="21"/>
      <c r="AB1209" s="83"/>
      <c r="AC1209" s="83"/>
      <c r="AD1209" s="21"/>
      <c r="AE1209" s="83"/>
      <c r="AF1209" s="83"/>
      <c r="AG1209" s="21"/>
      <c r="AH1209" s="83"/>
      <c r="AI1209" s="83"/>
      <c r="AJ1209" s="21"/>
      <c r="AK1209" s="83"/>
      <c r="AL1209" s="83"/>
      <c r="AM1209" s="21"/>
      <c r="AN1209" s="83"/>
      <c r="AO1209" s="83"/>
      <c r="AP1209" s="21"/>
      <c r="AQ1209" s="83"/>
      <c r="AR1209" s="83"/>
      <c r="AS1209" s="21"/>
      <c r="AT1209" s="3"/>
      <c r="AU1209" s="3"/>
      <c r="AV1209" s="31"/>
      <c r="AW1209" s="3"/>
      <c r="AX1209" s="129"/>
      <c r="AY1209" s="90"/>
      <c r="AZ1209" s="6"/>
      <c r="BA1209" s="10"/>
      <c r="BB1209" s="10"/>
      <c r="BC1209" s="6"/>
      <c r="BD1209" s="10"/>
      <c r="BE1209" s="10"/>
      <c r="BF1209" s="122"/>
      <c r="BG1209" s="10"/>
      <c r="BH1209" s="32"/>
      <c r="BI1209" s="129"/>
      <c r="BJ1209" s="10"/>
      <c r="BK1209" s="32"/>
      <c r="BL1209" s="129"/>
      <c r="BM1209" s="10"/>
      <c r="BN1209" s="32"/>
      <c r="BO1209" s="122"/>
      <c r="BP1209" s="133"/>
      <c r="BQ1209" s="12"/>
      <c r="BR1209" s="3"/>
      <c r="BS1209" s="3"/>
      <c r="BU1209" s="122"/>
      <c r="BV1209" s="3"/>
      <c r="BW1209" s="31"/>
      <c r="BX1209" s="122"/>
      <c r="BY1209" s="3"/>
      <c r="CA1209" s="122"/>
      <c r="CB1209" s="3"/>
      <c r="CD1209" s="122"/>
      <c r="CF1209" s="32"/>
      <c r="CH1209" s="255"/>
      <c r="CI1209" s="32"/>
      <c r="CK1209" s="434"/>
      <c r="CM1209" s="122"/>
      <c r="CN1209" s="255"/>
      <c r="CO1209" s="255"/>
      <c r="CP1209" s="255"/>
      <c r="CQ1209" s="739"/>
      <c r="CR1209" s="255"/>
      <c r="CS1209" s="434"/>
      <c r="CT1209" s="255"/>
      <c r="CU1209" s="255"/>
      <c r="CV1209" s="255"/>
      <c r="CW1209" s="10"/>
      <c r="CX1209" s="255"/>
      <c r="CY1209" s="255"/>
      <c r="CZ1209" s="255"/>
      <c r="DA1209" s="255"/>
      <c r="DB1209" s="255"/>
      <c r="DC1209" s="255"/>
      <c r="DD1209" s="255"/>
      <c r="DE1209" s="255"/>
      <c r="DF1209" s="255"/>
      <c r="DG1209" s="255"/>
      <c r="DH1209" s="255"/>
      <c r="DI1209" s="255"/>
      <c r="DJ1209" s="255"/>
      <c r="DK1209" s="255"/>
      <c r="DL1209" s="255"/>
      <c r="DM1209" s="255"/>
      <c r="DN1209" s="255"/>
      <c r="DO1209" s="255"/>
      <c r="DP1209" s="255"/>
      <c r="DQ1209" s="255"/>
      <c r="DR1209" s="255"/>
      <c r="DS1209" s="255"/>
      <c r="DT1209" s="255"/>
      <c r="DU1209" s="255"/>
      <c r="DV1209" s="255"/>
      <c r="DW1209" s="255"/>
      <c r="DX1209" s="255"/>
      <c r="DY1209" s="255"/>
      <c r="DZ1209" s="255"/>
      <c r="EA1209" s="255"/>
      <c r="EB1209" s="255"/>
      <c r="EC1209" s="255"/>
      <c r="ED1209" s="255"/>
      <c r="EE1209" s="255"/>
      <c r="EF1209" s="255"/>
      <c r="EG1209" s="255"/>
      <c r="EH1209" s="255"/>
      <c r="EI1209" s="255"/>
      <c r="EJ1209" s="255"/>
      <c r="EK1209" s="255"/>
      <c r="EL1209" s="255"/>
      <c r="EM1209" s="255"/>
      <c r="EN1209" s="255"/>
      <c r="EO1209" s="255"/>
      <c r="EP1209" s="255"/>
      <c r="EQ1209" s="255"/>
      <c r="ER1209" s="255"/>
      <c r="ES1209" s="255"/>
      <c r="ET1209" s="255"/>
      <c r="EU1209" s="255"/>
      <c r="EV1209" s="255"/>
      <c r="EW1209" s="255"/>
      <c r="EX1209" s="255"/>
      <c r="EY1209" s="255"/>
      <c r="EZ1209" s="255"/>
      <c r="FA1209" s="255"/>
      <c r="FB1209" s="255"/>
      <c r="FC1209" s="255"/>
      <c r="FD1209" s="255"/>
      <c r="FE1209" s="255"/>
      <c r="FF1209" s="255"/>
      <c r="FG1209" s="255"/>
      <c r="FH1209" s="241"/>
      <c r="FI1209" s="436"/>
      <c r="FJ1209" s="668"/>
      <c r="FK1209" s="668"/>
      <c r="FL1209" s="668"/>
      <c r="FM1209" s="668"/>
      <c r="FN1209" s="668"/>
      <c r="FO1209" s="668"/>
      <c r="FP1209" s="668"/>
      <c r="FQ1209" s="668"/>
      <c r="FR1209" s="668"/>
      <c r="FS1209" s="433"/>
      <c r="FT1209" s="433"/>
      <c r="FU1209" s="433"/>
      <c r="FV1209" s="433"/>
      <c r="FW1209" s="433"/>
      <c r="FX1209" s="433"/>
      <c r="FY1209" s="433"/>
      <c r="FZ1209" s="433"/>
      <c r="GA1209" s="433"/>
      <c r="GB1209" s="433"/>
      <c r="GC1209" s="71"/>
      <c r="GD1209" s="71"/>
      <c r="GE1209" s="71"/>
      <c r="GF1209" s="71"/>
      <c r="GG1209" s="73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436"/>
      <c r="HJ1209" s="65"/>
      <c r="HK1209" s="436"/>
      <c r="HL1209" s="37"/>
      <c r="HM1209" s="65"/>
      <c r="HN1209" s="436"/>
      <c r="HO1209" s="120"/>
      <c r="HP1209" s="3"/>
      <c r="HQ1209" s="436"/>
      <c r="HR1209" s="8"/>
      <c r="HS1209" s="31"/>
      <c r="HT1209" s="3"/>
      <c r="HU1209" s="3"/>
      <c r="HV1209" s="3"/>
      <c r="HX1209" s="432"/>
      <c r="HY1209" s="27"/>
      <c r="HZ1209" s="27"/>
      <c r="IA1209" s="27"/>
      <c r="IB1209" s="27"/>
      <c r="IC1209" s="27"/>
      <c r="ID1209" s="27"/>
      <c r="IE1209" s="27"/>
      <c r="IF1209" s="27"/>
      <c r="IG1209" s="432"/>
      <c r="IH1209" s="432"/>
      <c r="II1209" s="432"/>
      <c r="IJ1209" s="432"/>
      <c r="IK1209" s="432"/>
      <c r="IL1209" s="432"/>
      <c r="IM1209" s="432"/>
      <c r="IN1209" s="432"/>
      <c r="IO1209" s="432"/>
      <c r="IP1209" s="432"/>
      <c r="IQ1209" s="432"/>
      <c r="IR1209" s="432"/>
      <c r="IS1209" s="432"/>
      <c r="IT1209" s="432"/>
      <c r="IU1209" s="432"/>
      <c r="IV1209" s="432"/>
      <c r="IW1209" s="432"/>
      <c r="IX1209" s="432"/>
      <c r="IY1209" s="432"/>
      <c r="IZ1209" s="432"/>
      <c r="JA1209" s="432"/>
      <c r="JB1209" s="432"/>
      <c r="JC1209" s="432"/>
      <c r="JD1209" s="432"/>
      <c r="JE1209" s="432"/>
      <c r="JF1209" s="432"/>
      <c r="JG1209" s="432"/>
      <c r="JH1209" s="432"/>
      <c r="JI1209" s="432"/>
      <c r="JJ1209" s="432"/>
      <c r="JK1209" s="432"/>
      <c r="JL1209" s="432"/>
      <c r="JM1209" s="432"/>
      <c r="JN1209" s="432"/>
      <c r="JO1209" s="432"/>
      <c r="JP1209" s="432"/>
      <c r="JQ1209" s="432"/>
      <c r="JR1209" s="432"/>
      <c r="JS1209" s="432"/>
      <c r="JT1209" s="432"/>
      <c r="JU1209" s="432"/>
    </row>
    <row r="1210" spans="1:281" s="40" customFormat="1" ht="15" hidden="1" customHeight="1" x14ac:dyDescent="0.25">
      <c r="A1210" s="432"/>
      <c r="B1210" s="31"/>
      <c r="C1210" s="31"/>
      <c r="D1210" s="3"/>
      <c r="E1210" s="31"/>
      <c r="F1210" s="3"/>
      <c r="G1210" s="122"/>
      <c r="I1210" s="31"/>
      <c r="K1210" s="9"/>
      <c r="M1210" s="3"/>
      <c r="N1210" s="41"/>
      <c r="P1210" s="31"/>
      <c r="Q1210" s="27"/>
      <c r="R1210" s="31"/>
      <c r="T1210" s="21"/>
      <c r="U1210" s="21"/>
      <c r="V1210" s="83"/>
      <c r="W1210" s="83"/>
      <c r="X1210" s="21"/>
      <c r="Y1210" s="83"/>
      <c r="Z1210" s="83"/>
      <c r="AA1210" s="21"/>
      <c r="AB1210" s="83"/>
      <c r="AC1210" s="83"/>
      <c r="AD1210" s="21"/>
      <c r="AE1210" s="83"/>
      <c r="AF1210" s="83"/>
      <c r="AG1210" s="21"/>
      <c r="AH1210" s="83"/>
      <c r="AI1210" s="83"/>
      <c r="AJ1210" s="21"/>
      <c r="AK1210" s="83"/>
      <c r="AL1210" s="83"/>
      <c r="AM1210" s="21"/>
      <c r="AN1210" s="83"/>
      <c r="AO1210" s="83"/>
      <c r="AP1210" s="21"/>
      <c r="AQ1210" s="83"/>
      <c r="AR1210" s="83"/>
      <c r="AS1210" s="21"/>
      <c r="AT1210" s="3"/>
      <c r="AU1210" s="3"/>
      <c r="AV1210" s="31"/>
      <c r="AW1210" s="3"/>
      <c r="AX1210" s="129"/>
      <c r="AY1210" s="90"/>
      <c r="AZ1210" s="6"/>
      <c r="BA1210" s="10"/>
      <c r="BB1210" s="10"/>
      <c r="BC1210" s="6"/>
      <c r="BD1210" s="10"/>
      <c r="BE1210" s="10"/>
      <c r="BF1210" s="122"/>
      <c r="BG1210" s="10"/>
      <c r="BH1210" s="32"/>
      <c r="BI1210" s="129"/>
      <c r="BJ1210" s="10"/>
      <c r="BK1210" s="32"/>
      <c r="BL1210" s="129"/>
      <c r="BM1210" s="10"/>
      <c r="BN1210" s="32"/>
      <c r="BO1210" s="122"/>
      <c r="BP1210" s="133"/>
      <c r="BQ1210" s="12"/>
      <c r="BR1210" s="3"/>
      <c r="BS1210" s="3"/>
      <c r="BU1210" s="122"/>
      <c r="BV1210" s="3"/>
      <c r="BW1210" s="31"/>
      <c r="BX1210" s="122"/>
      <c r="BY1210" s="3"/>
      <c r="CA1210" s="122"/>
      <c r="CB1210" s="3"/>
      <c r="CD1210" s="122"/>
      <c r="CF1210" s="32"/>
      <c r="CH1210" s="255"/>
      <c r="CI1210" s="32"/>
      <c r="CK1210" s="434"/>
      <c r="CM1210" s="122"/>
      <c r="CN1210" s="255"/>
      <c r="CO1210" s="255"/>
      <c r="CP1210" s="255"/>
      <c r="CQ1210" s="739"/>
      <c r="CR1210" s="255"/>
      <c r="CS1210" s="434"/>
      <c r="CT1210" s="255"/>
      <c r="CU1210" s="255"/>
      <c r="CV1210" s="255"/>
      <c r="CW1210" s="10"/>
      <c r="CX1210" s="255"/>
      <c r="CY1210" s="255"/>
      <c r="CZ1210" s="255"/>
      <c r="DA1210" s="255"/>
      <c r="DB1210" s="255"/>
      <c r="DC1210" s="255"/>
      <c r="DD1210" s="255"/>
      <c r="DE1210" s="255"/>
      <c r="DF1210" s="255"/>
      <c r="DG1210" s="255"/>
      <c r="DH1210" s="255"/>
      <c r="DI1210" s="255"/>
      <c r="DJ1210" s="255"/>
      <c r="DK1210" s="255"/>
      <c r="DL1210" s="255"/>
      <c r="DM1210" s="255"/>
      <c r="DN1210" s="255"/>
      <c r="DO1210" s="255"/>
      <c r="DP1210" s="255"/>
      <c r="DQ1210" s="255"/>
      <c r="DR1210" s="255"/>
      <c r="DS1210" s="255"/>
      <c r="DT1210" s="255"/>
      <c r="DU1210" s="255"/>
      <c r="DV1210" s="255"/>
      <c r="DW1210" s="255"/>
      <c r="DX1210" s="255"/>
      <c r="DY1210" s="255"/>
      <c r="DZ1210" s="255"/>
      <c r="EA1210" s="255"/>
      <c r="EB1210" s="255"/>
      <c r="EC1210" s="255"/>
      <c r="ED1210" s="255"/>
      <c r="EE1210" s="255"/>
      <c r="EF1210" s="255"/>
      <c r="EG1210" s="255"/>
      <c r="EH1210" s="255"/>
      <c r="EI1210" s="255"/>
      <c r="EJ1210" s="255"/>
      <c r="EK1210" s="255"/>
      <c r="EL1210" s="255"/>
      <c r="EM1210" s="255"/>
      <c r="EN1210" s="255"/>
      <c r="EO1210" s="255"/>
      <c r="EP1210" s="255"/>
      <c r="EQ1210" s="255"/>
      <c r="ER1210" s="255"/>
      <c r="ES1210" s="255"/>
      <c r="ET1210" s="255"/>
      <c r="EU1210" s="255"/>
      <c r="EV1210" s="255"/>
      <c r="EW1210" s="255"/>
      <c r="EX1210" s="255"/>
      <c r="EY1210" s="255"/>
      <c r="EZ1210" s="255"/>
      <c r="FA1210" s="255"/>
      <c r="FB1210" s="255"/>
      <c r="FC1210" s="255"/>
      <c r="FD1210" s="255"/>
      <c r="FE1210" s="255"/>
      <c r="FF1210" s="255"/>
      <c r="FG1210" s="255"/>
      <c r="FH1210" s="241"/>
      <c r="FI1210" s="436"/>
      <c r="FJ1210" s="668"/>
      <c r="FK1210" s="668"/>
      <c r="FL1210" s="668"/>
      <c r="FM1210" s="668"/>
      <c r="FN1210" s="668"/>
      <c r="FO1210" s="668"/>
      <c r="FP1210" s="668"/>
      <c r="FQ1210" s="668"/>
      <c r="FR1210" s="668"/>
      <c r="FS1210" s="433"/>
      <c r="FT1210" s="433"/>
      <c r="FU1210" s="433"/>
      <c r="FV1210" s="433"/>
      <c r="FW1210" s="433"/>
      <c r="FX1210" s="433"/>
      <c r="FY1210" s="433"/>
      <c r="FZ1210" s="433"/>
      <c r="GA1210" s="433"/>
      <c r="GB1210" s="433"/>
      <c r="GC1210" s="71"/>
      <c r="GD1210" s="71"/>
      <c r="GE1210" s="71"/>
      <c r="GF1210" s="71"/>
      <c r="GG1210" s="73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436"/>
      <c r="HJ1210" s="65"/>
      <c r="HK1210" s="436"/>
      <c r="HL1210" s="37"/>
      <c r="HM1210" s="65"/>
      <c r="HN1210" s="436"/>
      <c r="HO1210" s="120"/>
      <c r="HP1210" s="3"/>
      <c r="HQ1210" s="436"/>
      <c r="HR1210" s="8"/>
      <c r="HS1210" s="31"/>
      <c r="HT1210" s="3"/>
      <c r="HU1210" s="3"/>
      <c r="HV1210" s="3"/>
      <c r="HX1210" s="432"/>
      <c r="HY1210" s="27"/>
      <c r="HZ1210" s="27"/>
      <c r="IA1210" s="27"/>
      <c r="IB1210" s="27"/>
      <c r="IC1210" s="27"/>
      <c r="ID1210" s="27"/>
      <c r="IE1210" s="27"/>
      <c r="IF1210" s="27"/>
      <c r="IG1210" s="432"/>
      <c r="IH1210" s="432"/>
      <c r="II1210" s="432"/>
      <c r="IJ1210" s="432"/>
      <c r="IK1210" s="432"/>
      <c r="IL1210" s="432"/>
      <c r="IM1210" s="432"/>
      <c r="IN1210" s="432"/>
      <c r="IO1210" s="432"/>
      <c r="IP1210" s="432"/>
      <c r="IQ1210" s="432"/>
      <c r="IR1210" s="432"/>
      <c r="IS1210" s="432"/>
      <c r="IT1210" s="432"/>
      <c r="IU1210" s="432"/>
      <c r="IV1210" s="432"/>
      <c r="IW1210" s="432"/>
      <c r="IX1210" s="432"/>
      <c r="IY1210" s="432"/>
      <c r="IZ1210" s="432"/>
      <c r="JA1210" s="432"/>
      <c r="JB1210" s="432"/>
      <c r="JC1210" s="432"/>
      <c r="JD1210" s="432"/>
      <c r="JE1210" s="432"/>
      <c r="JF1210" s="432"/>
      <c r="JG1210" s="432"/>
      <c r="JH1210" s="432"/>
      <c r="JI1210" s="432"/>
      <c r="JJ1210" s="432"/>
      <c r="JK1210" s="432"/>
      <c r="JL1210" s="432"/>
      <c r="JM1210" s="432"/>
      <c r="JN1210" s="432"/>
      <c r="JO1210" s="432"/>
      <c r="JP1210" s="432"/>
      <c r="JQ1210" s="432"/>
      <c r="JR1210" s="432"/>
      <c r="JS1210" s="432"/>
      <c r="JT1210" s="432"/>
      <c r="JU1210" s="432"/>
    </row>
    <row r="1211" spans="1:281" s="40" customFormat="1" ht="15" hidden="1" customHeight="1" x14ac:dyDescent="0.25">
      <c r="A1211" s="432"/>
      <c r="B1211" s="31"/>
      <c r="C1211" s="31"/>
      <c r="D1211" s="3"/>
      <c r="E1211" s="31"/>
      <c r="F1211" s="3"/>
      <c r="G1211" s="122"/>
      <c r="I1211" s="31"/>
      <c r="K1211" s="9"/>
      <c r="M1211" s="3"/>
      <c r="N1211" s="41"/>
      <c r="P1211" s="31"/>
      <c r="Q1211" s="27"/>
      <c r="R1211" s="31"/>
      <c r="T1211" s="21"/>
      <c r="U1211" s="21"/>
      <c r="V1211" s="83"/>
      <c r="W1211" s="83"/>
      <c r="X1211" s="21"/>
      <c r="Y1211" s="83"/>
      <c r="Z1211" s="83"/>
      <c r="AA1211" s="21"/>
      <c r="AB1211" s="83"/>
      <c r="AC1211" s="83"/>
      <c r="AD1211" s="21"/>
      <c r="AE1211" s="83"/>
      <c r="AF1211" s="83"/>
      <c r="AG1211" s="21"/>
      <c r="AH1211" s="83"/>
      <c r="AI1211" s="83"/>
      <c r="AJ1211" s="21"/>
      <c r="AK1211" s="83"/>
      <c r="AL1211" s="83"/>
      <c r="AM1211" s="21"/>
      <c r="AN1211" s="83"/>
      <c r="AO1211" s="83"/>
      <c r="AP1211" s="21"/>
      <c r="AQ1211" s="83"/>
      <c r="AR1211" s="83"/>
      <c r="AS1211" s="21"/>
      <c r="AT1211" s="3"/>
      <c r="AU1211" s="3"/>
      <c r="AV1211" s="31"/>
      <c r="AW1211" s="3"/>
      <c r="AX1211" s="129"/>
      <c r="AY1211" s="90"/>
      <c r="AZ1211" s="6"/>
      <c r="BA1211" s="10"/>
      <c r="BB1211" s="10"/>
      <c r="BC1211" s="6"/>
      <c r="BD1211" s="10"/>
      <c r="BE1211" s="10"/>
      <c r="BF1211" s="122"/>
      <c r="BG1211" s="10"/>
      <c r="BH1211" s="32"/>
      <c r="BI1211" s="129"/>
      <c r="BJ1211" s="10"/>
      <c r="BK1211" s="32"/>
      <c r="BL1211" s="129"/>
      <c r="BM1211" s="10"/>
      <c r="BN1211" s="32"/>
      <c r="BO1211" s="122"/>
      <c r="BP1211" s="133"/>
      <c r="BQ1211" s="12"/>
      <c r="BR1211" s="3"/>
      <c r="BS1211" s="3"/>
      <c r="BU1211" s="122"/>
      <c r="BV1211" s="3"/>
      <c r="BW1211" s="31"/>
      <c r="BX1211" s="122"/>
      <c r="BY1211" s="3"/>
      <c r="CA1211" s="122"/>
      <c r="CB1211" s="3"/>
      <c r="CD1211" s="122"/>
      <c r="CF1211" s="32"/>
      <c r="CH1211" s="255"/>
      <c r="CI1211" s="32"/>
      <c r="CK1211" s="434"/>
      <c r="CM1211" s="122"/>
      <c r="CN1211" s="255"/>
      <c r="CO1211" s="255"/>
      <c r="CP1211" s="255"/>
      <c r="CQ1211" s="739"/>
      <c r="CR1211" s="255"/>
      <c r="CS1211" s="434"/>
      <c r="CT1211" s="255"/>
      <c r="CU1211" s="255"/>
      <c r="CV1211" s="255"/>
      <c r="CW1211" s="10"/>
      <c r="CX1211" s="255"/>
      <c r="CY1211" s="255"/>
      <c r="CZ1211" s="255"/>
      <c r="DA1211" s="255"/>
      <c r="DB1211" s="255"/>
      <c r="DC1211" s="255"/>
      <c r="DD1211" s="255"/>
      <c r="DE1211" s="255"/>
      <c r="DF1211" s="255"/>
      <c r="DG1211" s="255"/>
      <c r="DH1211" s="255"/>
      <c r="DI1211" s="255"/>
      <c r="DJ1211" s="255"/>
      <c r="DK1211" s="255"/>
      <c r="DL1211" s="255"/>
      <c r="DM1211" s="255"/>
      <c r="DN1211" s="255"/>
      <c r="DO1211" s="255"/>
      <c r="DP1211" s="255"/>
      <c r="DQ1211" s="255"/>
      <c r="DR1211" s="255"/>
      <c r="DS1211" s="255"/>
      <c r="DT1211" s="255"/>
      <c r="DU1211" s="255"/>
      <c r="DV1211" s="255"/>
      <c r="DW1211" s="255"/>
      <c r="DX1211" s="255"/>
      <c r="DY1211" s="255"/>
      <c r="DZ1211" s="255"/>
      <c r="EA1211" s="255"/>
      <c r="EB1211" s="255"/>
      <c r="EC1211" s="255"/>
      <c r="ED1211" s="255"/>
      <c r="EE1211" s="255"/>
      <c r="EF1211" s="255"/>
      <c r="EG1211" s="255"/>
      <c r="EH1211" s="255"/>
      <c r="EI1211" s="255"/>
      <c r="EJ1211" s="255"/>
      <c r="EK1211" s="255"/>
      <c r="EL1211" s="255"/>
      <c r="EM1211" s="255"/>
      <c r="EN1211" s="255"/>
      <c r="EO1211" s="255"/>
      <c r="EP1211" s="255"/>
      <c r="EQ1211" s="255"/>
      <c r="ER1211" s="255"/>
      <c r="ES1211" s="255"/>
      <c r="ET1211" s="255"/>
      <c r="EU1211" s="255"/>
      <c r="EV1211" s="255"/>
      <c r="EW1211" s="255"/>
      <c r="EX1211" s="255"/>
      <c r="EY1211" s="255"/>
      <c r="EZ1211" s="255"/>
      <c r="FA1211" s="255"/>
      <c r="FB1211" s="255"/>
      <c r="FC1211" s="255"/>
      <c r="FD1211" s="255"/>
      <c r="FE1211" s="255"/>
      <c r="FF1211" s="255"/>
      <c r="FG1211" s="255"/>
      <c r="FH1211" s="241"/>
      <c r="FI1211" s="436"/>
      <c r="FJ1211" s="668"/>
      <c r="FK1211" s="668"/>
      <c r="FL1211" s="668"/>
      <c r="FM1211" s="668"/>
      <c r="FN1211" s="668"/>
      <c r="FO1211" s="668"/>
      <c r="FP1211" s="668"/>
      <c r="FQ1211" s="668"/>
      <c r="FR1211" s="668"/>
      <c r="FS1211" s="433"/>
      <c r="FT1211" s="433"/>
      <c r="FU1211" s="433"/>
      <c r="FV1211" s="433"/>
      <c r="FW1211" s="433"/>
      <c r="FX1211" s="433"/>
      <c r="FY1211" s="433"/>
      <c r="FZ1211" s="433"/>
      <c r="GA1211" s="433"/>
      <c r="GB1211" s="433"/>
      <c r="GC1211" s="71"/>
      <c r="GD1211" s="71"/>
      <c r="GE1211" s="71"/>
      <c r="GF1211" s="71"/>
      <c r="GG1211" s="73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436"/>
      <c r="HJ1211" s="65"/>
      <c r="HK1211" s="436"/>
      <c r="HL1211" s="37"/>
      <c r="HM1211" s="65"/>
      <c r="HN1211" s="436"/>
      <c r="HO1211" s="120"/>
      <c r="HP1211" s="3"/>
      <c r="HQ1211" s="436"/>
      <c r="HR1211" s="8"/>
      <c r="HS1211" s="31"/>
      <c r="HT1211" s="3"/>
      <c r="HU1211" s="3"/>
      <c r="HV1211" s="3"/>
      <c r="HX1211" s="432"/>
      <c r="HY1211" s="27"/>
      <c r="HZ1211" s="27"/>
      <c r="IA1211" s="27"/>
      <c r="IB1211" s="27"/>
      <c r="IC1211" s="27"/>
      <c r="ID1211" s="27"/>
      <c r="IE1211" s="27"/>
      <c r="IF1211" s="27"/>
      <c r="IG1211" s="432"/>
      <c r="IH1211" s="432"/>
      <c r="II1211" s="432"/>
      <c r="IJ1211" s="432"/>
      <c r="IK1211" s="432"/>
      <c r="IL1211" s="432"/>
      <c r="IM1211" s="432"/>
      <c r="IN1211" s="432"/>
      <c r="IO1211" s="432"/>
      <c r="IP1211" s="432"/>
      <c r="IQ1211" s="432"/>
      <c r="IR1211" s="432"/>
      <c r="IS1211" s="432"/>
      <c r="IT1211" s="432"/>
      <c r="IU1211" s="432"/>
      <c r="IV1211" s="432"/>
      <c r="IW1211" s="432"/>
      <c r="IX1211" s="432"/>
      <c r="IY1211" s="432"/>
      <c r="IZ1211" s="432"/>
      <c r="JA1211" s="432"/>
      <c r="JB1211" s="432"/>
      <c r="JC1211" s="432"/>
      <c r="JD1211" s="432"/>
      <c r="JE1211" s="432"/>
      <c r="JF1211" s="432"/>
      <c r="JG1211" s="432"/>
      <c r="JH1211" s="432"/>
      <c r="JI1211" s="432"/>
      <c r="JJ1211" s="432"/>
      <c r="JK1211" s="432"/>
      <c r="JL1211" s="432"/>
      <c r="JM1211" s="432"/>
      <c r="JN1211" s="432"/>
      <c r="JO1211" s="432"/>
      <c r="JP1211" s="432"/>
      <c r="JQ1211" s="432"/>
      <c r="JR1211" s="432"/>
      <c r="JS1211" s="432"/>
      <c r="JT1211" s="432"/>
      <c r="JU1211" s="432"/>
    </row>
    <row r="1212" spans="1:281" s="40" customFormat="1" ht="15" hidden="1" customHeight="1" x14ac:dyDescent="0.25">
      <c r="A1212" s="432"/>
      <c r="B1212" s="31"/>
      <c r="C1212" s="31"/>
      <c r="D1212" s="3"/>
      <c r="E1212" s="31"/>
      <c r="F1212" s="3"/>
      <c r="G1212" s="122"/>
      <c r="I1212" s="31"/>
      <c r="K1212" s="9"/>
      <c r="M1212" s="3"/>
      <c r="N1212" s="41"/>
      <c r="P1212" s="31"/>
      <c r="Q1212" s="27"/>
      <c r="R1212" s="31"/>
      <c r="T1212" s="21"/>
      <c r="U1212" s="21"/>
      <c r="V1212" s="83"/>
      <c r="W1212" s="83"/>
      <c r="X1212" s="21"/>
      <c r="Y1212" s="83"/>
      <c r="Z1212" s="83"/>
      <c r="AA1212" s="21"/>
      <c r="AB1212" s="83"/>
      <c r="AC1212" s="83"/>
      <c r="AD1212" s="21"/>
      <c r="AE1212" s="83"/>
      <c r="AF1212" s="83"/>
      <c r="AG1212" s="21"/>
      <c r="AH1212" s="83"/>
      <c r="AI1212" s="83"/>
      <c r="AJ1212" s="21"/>
      <c r="AK1212" s="83"/>
      <c r="AL1212" s="83"/>
      <c r="AM1212" s="21"/>
      <c r="AN1212" s="83"/>
      <c r="AO1212" s="83"/>
      <c r="AP1212" s="21"/>
      <c r="AQ1212" s="83"/>
      <c r="AR1212" s="83"/>
      <c r="AS1212" s="21"/>
      <c r="AT1212" s="3"/>
      <c r="AU1212" s="3"/>
      <c r="AV1212" s="31"/>
      <c r="AW1212" s="3"/>
      <c r="AX1212" s="129"/>
      <c r="AY1212" s="90"/>
      <c r="AZ1212" s="6"/>
      <c r="BA1212" s="10"/>
      <c r="BB1212" s="10"/>
      <c r="BC1212" s="6"/>
      <c r="BD1212" s="10"/>
      <c r="BE1212" s="10"/>
      <c r="BF1212" s="122"/>
      <c r="BG1212" s="10"/>
      <c r="BH1212" s="32"/>
      <c r="BI1212" s="129"/>
      <c r="BJ1212" s="10"/>
      <c r="BK1212" s="32"/>
      <c r="BL1212" s="129"/>
      <c r="BM1212" s="10"/>
      <c r="BN1212" s="32"/>
      <c r="BO1212" s="122"/>
      <c r="BP1212" s="133"/>
      <c r="BQ1212" s="12"/>
      <c r="BR1212" s="3"/>
      <c r="BS1212" s="3"/>
      <c r="BU1212" s="122"/>
      <c r="BV1212" s="3"/>
      <c r="BW1212" s="31"/>
      <c r="BX1212" s="122"/>
      <c r="BY1212" s="3"/>
      <c r="CA1212" s="122"/>
      <c r="CB1212" s="3"/>
      <c r="CD1212" s="122"/>
      <c r="CF1212" s="32"/>
      <c r="CH1212" s="255"/>
      <c r="CI1212" s="32"/>
      <c r="CK1212" s="434"/>
      <c r="CM1212" s="122"/>
      <c r="CN1212" s="255"/>
      <c r="CO1212" s="255"/>
      <c r="CP1212" s="255"/>
      <c r="CQ1212" s="739"/>
      <c r="CR1212" s="255"/>
      <c r="CS1212" s="434"/>
      <c r="CT1212" s="255"/>
      <c r="CU1212" s="255"/>
      <c r="CV1212" s="255"/>
      <c r="CW1212" s="10"/>
      <c r="CX1212" s="255"/>
      <c r="CY1212" s="255"/>
      <c r="CZ1212" s="255"/>
      <c r="DA1212" s="255"/>
      <c r="DB1212" s="255"/>
      <c r="DC1212" s="255"/>
      <c r="DD1212" s="255"/>
      <c r="DE1212" s="255"/>
      <c r="DF1212" s="255"/>
      <c r="DG1212" s="255"/>
      <c r="DH1212" s="255"/>
      <c r="DI1212" s="255"/>
      <c r="DJ1212" s="255"/>
      <c r="DK1212" s="255"/>
      <c r="DL1212" s="255"/>
      <c r="DM1212" s="255"/>
      <c r="DN1212" s="255"/>
      <c r="DO1212" s="255"/>
      <c r="DP1212" s="255"/>
      <c r="DQ1212" s="255"/>
      <c r="DR1212" s="255"/>
      <c r="DS1212" s="255"/>
      <c r="DT1212" s="255"/>
      <c r="DU1212" s="255"/>
      <c r="DV1212" s="255"/>
      <c r="DW1212" s="255"/>
      <c r="DX1212" s="255"/>
      <c r="DY1212" s="255"/>
      <c r="DZ1212" s="255"/>
      <c r="EA1212" s="255"/>
      <c r="EB1212" s="255"/>
      <c r="EC1212" s="255"/>
      <c r="ED1212" s="255"/>
      <c r="EE1212" s="255"/>
      <c r="EF1212" s="255"/>
      <c r="EG1212" s="255"/>
      <c r="EH1212" s="255"/>
      <c r="EI1212" s="255"/>
      <c r="EJ1212" s="255"/>
      <c r="EK1212" s="255"/>
      <c r="EL1212" s="255"/>
      <c r="EM1212" s="255"/>
      <c r="EN1212" s="255"/>
      <c r="EO1212" s="255"/>
      <c r="EP1212" s="255"/>
      <c r="EQ1212" s="255"/>
      <c r="ER1212" s="255"/>
      <c r="ES1212" s="255"/>
      <c r="ET1212" s="255"/>
      <c r="EU1212" s="255"/>
      <c r="EV1212" s="255"/>
      <c r="EW1212" s="255"/>
      <c r="EX1212" s="255"/>
      <c r="EY1212" s="255"/>
      <c r="EZ1212" s="255"/>
      <c r="FA1212" s="255"/>
      <c r="FB1212" s="255"/>
      <c r="FC1212" s="255"/>
      <c r="FD1212" s="255"/>
      <c r="FE1212" s="255"/>
      <c r="FF1212" s="255"/>
      <c r="FG1212" s="255"/>
      <c r="FH1212" s="241"/>
      <c r="FI1212" s="436"/>
      <c r="FJ1212" s="668"/>
      <c r="FK1212" s="668"/>
      <c r="FL1212" s="668"/>
      <c r="FM1212" s="668"/>
      <c r="FN1212" s="668"/>
      <c r="FO1212" s="668"/>
      <c r="FP1212" s="668"/>
      <c r="FQ1212" s="668"/>
      <c r="FR1212" s="668"/>
      <c r="FS1212" s="433"/>
      <c r="FT1212" s="433"/>
      <c r="FU1212" s="433"/>
      <c r="FV1212" s="433"/>
      <c r="FW1212" s="433"/>
      <c r="FX1212" s="433"/>
      <c r="FY1212" s="433"/>
      <c r="FZ1212" s="433"/>
      <c r="GA1212" s="433"/>
      <c r="GB1212" s="433"/>
      <c r="GC1212" s="71"/>
      <c r="GD1212" s="71"/>
      <c r="GE1212" s="71"/>
      <c r="GF1212" s="71"/>
      <c r="GG1212" s="73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436"/>
      <c r="HJ1212" s="65"/>
      <c r="HK1212" s="436"/>
      <c r="HL1212" s="37"/>
      <c r="HM1212" s="65"/>
      <c r="HN1212" s="436"/>
      <c r="HO1212" s="120"/>
      <c r="HP1212" s="3"/>
      <c r="HQ1212" s="436"/>
      <c r="HR1212" s="8"/>
      <c r="HS1212" s="31"/>
      <c r="HT1212" s="3"/>
      <c r="HU1212" s="3"/>
      <c r="HV1212" s="3"/>
      <c r="HX1212" s="432"/>
      <c r="HY1212" s="27"/>
      <c r="HZ1212" s="27"/>
      <c r="IA1212" s="27"/>
      <c r="IB1212" s="27"/>
      <c r="IC1212" s="27"/>
      <c r="ID1212" s="27"/>
      <c r="IE1212" s="27"/>
      <c r="IF1212" s="27"/>
      <c r="IG1212" s="432"/>
      <c r="IH1212" s="432"/>
      <c r="II1212" s="432"/>
      <c r="IJ1212" s="432"/>
      <c r="IK1212" s="432"/>
      <c r="IL1212" s="432"/>
      <c r="IM1212" s="432"/>
      <c r="IN1212" s="432"/>
      <c r="IO1212" s="432"/>
      <c r="IP1212" s="432"/>
      <c r="IQ1212" s="432"/>
      <c r="IR1212" s="432"/>
      <c r="IS1212" s="432"/>
      <c r="IT1212" s="432"/>
      <c r="IU1212" s="432"/>
      <c r="IV1212" s="432"/>
      <c r="IW1212" s="432"/>
      <c r="IX1212" s="432"/>
      <c r="IY1212" s="432"/>
      <c r="IZ1212" s="432"/>
      <c r="JA1212" s="432"/>
      <c r="JB1212" s="432"/>
      <c r="JC1212" s="432"/>
      <c r="JD1212" s="432"/>
      <c r="JE1212" s="432"/>
      <c r="JF1212" s="432"/>
      <c r="JG1212" s="432"/>
      <c r="JH1212" s="432"/>
      <c r="JI1212" s="432"/>
      <c r="JJ1212" s="432"/>
      <c r="JK1212" s="432"/>
      <c r="JL1212" s="432"/>
      <c r="JM1212" s="432"/>
      <c r="JN1212" s="432"/>
      <c r="JO1212" s="432"/>
      <c r="JP1212" s="432"/>
      <c r="JQ1212" s="432"/>
      <c r="JR1212" s="432"/>
      <c r="JS1212" s="432"/>
      <c r="JT1212" s="432"/>
      <c r="JU1212" s="432"/>
    </row>
    <row r="1213" spans="1:281" s="40" customFormat="1" ht="15" hidden="1" customHeight="1" x14ac:dyDescent="0.25">
      <c r="A1213" s="432"/>
      <c r="B1213" s="31"/>
      <c r="C1213" s="31"/>
      <c r="D1213" s="3"/>
      <c r="E1213" s="31"/>
      <c r="F1213" s="3"/>
      <c r="G1213" s="122"/>
      <c r="I1213" s="31"/>
      <c r="K1213" s="9"/>
      <c r="M1213" s="3"/>
      <c r="N1213" s="41"/>
      <c r="P1213" s="31"/>
      <c r="Q1213" s="27"/>
      <c r="R1213" s="31"/>
      <c r="T1213" s="21"/>
      <c r="U1213" s="21"/>
      <c r="V1213" s="83"/>
      <c r="W1213" s="83"/>
      <c r="X1213" s="21"/>
      <c r="Y1213" s="83"/>
      <c r="Z1213" s="83"/>
      <c r="AA1213" s="21"/>
      <c r="AB1213" s="83"/>
      <c r="AC1213" s="83"/>
      <c r="AD1213" s="21"/>
      <c r="AE1213" s="83"/>
      <c r="AF1213" s="83"/>
      <c r="AG1213" s="21"/>
      <c r="AH1213" s="83"/>
      <c r="AI1213" s="83"/>
      <c r="AJ1213" s="21"/>
      <c r="AK1213" s="83"/>
      <c r="AL1213" s="83"/>
      <c r="AM1213" s="21"/>
      <c r="AN1213" s="83"/>
      <c r="AO1213" s="83"/>
      <c r="AP1213" s="21"/>
      <c r="AQ1213" s="83"/>
      <c r="AR1213" s="83"/>
      <c r="AS1213" s="21"/>
      <c r="AT1213" s="3"/>
      <c r="AU1213" s="3"/>
      <c r="AV1213" s="31"/>
      <c r="AW1213" s="3"/>
      <c r="AX1213" s="129"/>
      <c r="AY1213" s="90"/>
      <c r="AZ1213" s="6"/>
      <c r="BA1213" s="10"/>
      <c r="BB1213" s="10"/>
      <c r="BC1213" s="6"/>
      <c r="BD1213" s="10"/>
      <c r="BE1213" s="10"/>
      <c r="BF1213" s="122"/>
      <c r="BG1213" s="10"/>
      <c r="BH1213" s="32"/>
      <c r="BI1213" s="129"/>
      <c r="BJ1213" s="10"/>
      <c r="BK1213" s="32"/>
      <c r="BL1213" s="129"/>
      <c r="BM1213" s="10"/>
      <c r="BN1213" s="32"/>
      <c r="BO1213" s="122"/>
      <c r="BP1213" s="133"/>
      <c r="BQ1213" s="12"/>
      <c r="BR1213" s="3"/>
      <c r="BS1213" s="3"/>
      <c r="BU1213" s="122"/>
      <c r="BV1213" s="3"/>
      <c r="BW1213" s="31"/>
      <c r="BX1213" s="122"/>
      <c r="BY1213" s="3"/>
      <c r="CA1213" s="122"/>
      <c r="CB1213" s="3"/>
      <c r="CD1213" s="122"/>
      <c r="CF1213" s="32"/>
      <c r="CH1213" s="255"/>
      <c r="CI1213" s="32"/>
      <c r="CK1213" s="434"/>
      <c r="CM1213" s="122"/>
      <c r="CN1213" s="255"/>
      <c r="CO1213" s="255"/>
      <c r="CP1213" s="255"/>
      <c r="CQ1213" s="739"/>
      <c r="CR1213" s="255"/>
      <c r="CS1213" s="434"/>
      <c r="CT1213" s="255"/>
      <c r="CU1213" s="255"/>
      <c r="CV1213" s="255"/>
      <c r="CW1213" s="10"/>
      <c r="CX1213" s="255"/>
      <c r="CY1213" s="255"/>
      <c r="CZ1213" s="255"/>
      <c r="DA1213" s="255"/>
      <c r="DB1213" s="255"/>
      <c r="DC1213" s="255"/>
      <c r="DD1213" s="255"/>
      <c r="DE1213" s="255"/>
      <c r="DF1213" s="255"/>
      <c r="DG1213" s="255"/>
      <c r="DH1213" s="255"/>
      <c r="DI1213" s="255"/>
      <c r="DJ1213" s="255"/>
      <c r="DK1213" s="255"/>
      <c r="DL1213" s="255"/>
      <c r="DM1213" s="255"/>
      <c r="DN1213" s="255"/>
      <c r="DO1213" s="255"/>
      <c r="DP1213" s="255"/>
      <c r="DQ1213" s="255"/>
      <c r="DR1213" s="255"/>
      <c r="DS1213" s="255"/>
      <c r="DT1213" s="255"/>
      <c r="DU1213" s="255"/>
      <c r="DV1213" s="255"/>
      <c r="DW1213" s="255"/>
      <c r="DX1213" s="255"/>
      <c r="DY1213" s="255"/>
      <c r="DZ1213" s="255"/>
      <c r="EA1213" s="255"/>
      <c r="EB1213" s="255"/>
      <c r="EC1213" s="255"/>
      <c r="ED1213" s="255"/>
      <c r="EE1213" s="255"/>
      <c r="EF1213" s="255"/>
      <c r="EG1213" s="255"/>
      <c r="EH1213" s="255"/>
      <c r="EI1213" s="255"/>
      <c r="EJ1213" s="255"/>
      <c r="EK1213" s="255"/>
      <c r="EL1213" s="255"/>
      <c r="EM1213" s="255"/>
      <c r="EN1213" s="255"/>
      <c r="EO1213" s="255"/>
      <c r="EP1213" s="255"/>
      <c r="EQ1213" s="255"/>
      <c r="ER1213" s="255"/>
      <c r="ES1213" s="255"/>
      <c r="ET1213" s="255"/>
      <c r="EU1213" s="255"/>
      <c r="EV1213" s="255"/>
      <c r="EW1213" s="255"/>
      <c r="EX1213" s="255"/>
      <c r="EY1213" s="255"/>
      <c r="EZ1213" s="255"/>
      <c r="FA1213" s="255"/>
      <c r="FB1213" s="255"/>
      <c r="FC1213" s="255"/>
      <c r="FD1213" s="255"/>
      <c r="FE1213" s="255"/>
      <c r="FF1213" s="255"/>
      <c r="FG1213" s="255"/>
      <c r="FH1213" s="241"/>
      <c r="FI1213" s="436"/>
      <c r="FJ1213" s="668"/>
      <c r="FK1213" s="668"/>
      <c r="FL1213" s="668"/>
      <c r="FM1213" s="668"/>
      <c r="FN1213" s="668"/>
      <c r="FO1213" s="668"/>
      <c r="FP1213" s="668"/>
      <c r="FQ1213" s="668"/>
      <c r="FR1213" s="668"/>
      <c r="FS1213" s="433"/>
      <c r="FT1213" s="433"/>
      <c r="FU1213" s="433"/>
      <c r="FV1213" s="433"/>
      <c r="FW1213" s="433"/>
      <c r="FX1213" s="433"/>
      <c r="FY1213" s="433"/>
      <c r="FZ1213" s="433"/>
      <c r="GA1213" s="433"/>
      <c r="GB1213" s="433"/>
      <c r="GC1213" s="71"/>
      <c r="GD1213" s="71"/>
      <c r="GE1213" s="71"/>
      <c r="GF1213" s="71"/>
      <c r="GG1213" s="73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436"/>
      <c r="HJ1213" s="65"/>
      <c r="HK1213" s="436"/>
      <c r="HL1213" s="37"/>
      <c r="HM1213" s="65"/>
      <c r="HN1213" s="436"/>
      <c r="HO1213" s="120"/>
      <c r="HP1213" s="3"/>
      <c r="HQ1213" s="436"/>
      <c r="HR1213" s="8"/>
      <c r="HS1213" s="31"/>
      <c r="HT1213" s="3"/>
      <c r="HU1213" s="3"/>
      <c r="HV1213" s="3"/>
      <c r="HX1213" s="432"/>
      <c r="HY1213" s="27"/>
      <c r="HZ1213" s="27"/>
      <c r="IA1213" s="27"/>
      <c r="IB1213" s="27"/>
      <c r="IC1213" s="27"/>
      <c r="ID1213" s="27"/>
      <c r="IE1213" s="27"/>
      <c r="IF1213" s="27"/>
      <c r="IG1213" s="432"/>
      <c r="IH1213" s="432"/>
      <c r="II1213" s="432"/>
      <c r="IJ1213" s="432"/>
      <c r="IK1213" s="432"/>
      <c r="IL1213" s="432"/>
      <c r="IM1213" s="432"/>
      <c r="IN1213" s="432"/>
      <c r="IO1213" s="432"/>
      <c r="IP1213" s="432"/>
      <c r="IQ1213" s="432"/>
      <c r="IR1213" s="432"/>
      <c r="IS1213" s="432"/>
      <c r="IT1213" s="432"/>
      <c r="IU1213" s="432"/>
      <c r="IV1213" s="432"/>
      <c r="IW1213" s="432"/>
      <c r="IX1213" s="432"/>
      <c r="IY1213" s="432"/>
      <c r="IZ1213" s="432"/>
      <c r="JA1213" s="432"/>
      <c r="JB1213" s="432"/>
      <c r="JC1213" s="432"/>
      <c r="JD1213" s="432"/>
      <c r="JE1213" s="432"/>
      <c r="JF1213" s="432"/>
      <c r="JG1213" s="432"/>
      <c r="JH1213" s="432"/>
      <c r="JI1213" s="432"/>
      <c r="JJ1213" s="432"/>
      <c r="JK1213" s="432"/>
      <c r="JL1213" s="432"/>
      <c r="JM1213" s="432"/>
      <c r="JN1213" s="432"/>
      <c r="JO1213" s="432"/>
      <c r="JP1213" s="432"/>
      <c r="JQ1213" s="432"/>
      <c r="JR1213" s="432"/>
      <c r="JS1213" s="432"/>
      <c r="JT1213" s="432"/>
      <c r="JU1213" s="432"/>
    </row>
    <row r="1214" spans="1:281" s="40" customFormat="1" ht="15" hidden="1" customHeight="1" x14ac:dyDescent="0.25">
      <c r="A1214" s="432"/>
      <c r="B1214" s="31"/>
      <c r="C1214" s="31"/>
      <c r="D1214" s="3"/>
      <c r="E1214" s="31"/>
      <c r="F1214" s="3"/>
      <c r="G1214" s="122"/>
      <c r="I1214" s="31"/>
      <c r="K1214" s="9"/>
      <c r="M1214" s="3"/>
      <c r="N1214" s="41"/>
      <c r="P1214" s="31"/>
      <c r="Q1214" s="27"/>
      <c r="R1214" s="31"/>
      <c r="T1214" s="21"/>
      <c r="U1214" s="21"/>
      <c r="V1214" s="83"/>
      <c r="W1214" s="83"/>
      <c r="X1214" s="21"/>
      <c r="Y1214" s="83"/>
      <c r="Z1214" s="83"/>
      <c r="AA1214" s="21"/>
      <c r="AB1214" s="83"/>
      <c r="AC1214" s="83"/>
      <c r="AD1214" s="21"/>
      <c r="AE1214" s="83"/>
      <c r="AF1214" s="83"/>
      <c r="AG1214" s="21"/>
      <c r="AH1214" s="83"/>
      <c r="AI1214" s="83"/>
      <c r="AJ1214" s="21"/>
      <c r="AK1214" s="83"/>
      <c r="AL1214" s="83"/>
      <c r="AM1214" s="21"/>
      <c r="AN1214" s="83"/>
      <c r="AO1214" s="83"/>
      <c r="AP1214" s="21"/>
      <c r="AQ1214" s="83"/>
      <c r="AR1214" s="83"/>
      <c r="AS1214" s="21"/>
      <c r="AT1214" s="3"/>
      <c r="AU1214" s="3"/>
      <c r="AV1214" s="31"/>
      <c r="AW1214" s="3"/>
      <c r="AX1214" s="129"/>
      <c r="AY1214" s="90"/>
      <c r="AZ1214" s="6"/>
      <c r="BA1214" s="10"/>
      <c r="BB1214" s="10"/>
      <c r="BC1214" s="6"/>
      <c r="BD1214" s="10"/>
      <c r="BE1214" s="10"/>
      <c r="BF1214" s="122"/>
      <c r="BG1214" s="10"/>
      <c r="BH1214" s="32"/>
      <c r="BI1214" s="129"/>
      <c r="BJ1214" s="10"/>
      <c r="BK1214" s="32"/>
      <c r="BL1214" s="129"/>
      <c r="BM1214" s="10"/>
      <c r="BN1214" s="32"/>
      <c r="BO1214" s="122"/>
      <c r="BP1214" s="133"/>
      <c r="BQ1214" s="12"/>
      <c r="BR1214" s="3"/>
      <c r="BS1214" s="3"/>
      <c r="BU1214" s="122"/>
      <c r="BV1214" s="3"/>
      <c r="BW1214" s="31"/>
      <c r="BX1214" s="122"/>
      <c r="BY1214" s="3"/>
      <c r="CA1214" s="122"/>
      <c r="CB1214" s="3"/>
      <c r="CD1214" s="122"/>
      <c r="CF1214" s="32"/>
      <c r="CH1214" s="255"/>
      <c r="CI1214" s="32"/>
      <c r="CK1214" s="434"/>
      <c r="CM1214" s="122"/>
      <c r="CN1214" s="255"/>
      <c r="CO1214" s="255"/>
      <c r="CP1214" s="255"/>
      <c r="CQ1214" s="739"/>
      <c r="CR1214" s="255"/>
      <c r="CS1214" s="434"/>
      <c r="CT1214" s="255"/>
      <c r="CU1214" s="255"/>
      <c r="CV1214" s="255"/>
      <c r="CW1214" s="10"/>
      <c r="CX1214" s="255"/>
      <c r="CY1214" s="255"/>
      <c r="CZ1214" s="255"/>
      <c r="DA1214" s="255"/>
      <c r="DB1214" s="255"/>
      <c r="DC1214" s="255"/>
      <c r="DD1214" s="255"/>
      <c r="DE1214" s="255"/>
      <c r="DF1214" s="255"/>
      <c r="DG1214" s="255"/>
      <c r="DH1214" s="255"/>
      <c r="DI1214" s="255"/>
      <c r="DJ1214" s="255"/>
      <c r="DK1214" s="255"/>
      <c r="DL1214" s="255"/>
      <c r="DM1214" s="255"/>
      <c r="DN1214" s="255"/>
      <c r="DO1214" s="255"/>
      <c r="DP1214" s="255"/>
      <c r="DQ1214" s="255"/>
      <c r="DR1214" s="255"/>
      <c r="DS1214" s="255"/>
      <c r="DT1214" s="255"/>
      <c r="DU1214" s="255"/>
      <c r="DV1214" s="255"/>
      <c r="DW1214" s="255"/>
      <c r="DX1214" s="255"/>
      <c r="DY1214" s="255"/>
      <c r="DZ1214" s="255"/>
      <c r="EA1214" s="255"/>
      <c r="EB1214" s="255"/>
      <c r="EC1214" s="255"/>
      <c r="ED1214" s="255"/>
      <c r="EE1214" s="255"/>
      <c r="EF1214" s="255"/>
      <c r="EG1214" s="255"/>
      <c r="EH1214" s="255"/>
      <c r="EI1214" s="255"/>
      <c r="EJ1214" s="255"/>
      <c r="EK1214" s="255"/>
      <c r="EL1214" s="255"/>
      <c r="EM1214" s="255"/>
      <c r="EN1214" s="255"/>
      <c r="EO1214" s="255"/>
      <c r="EP1214" s="255"/>
      <c r="EQ1214" s="255"/>
      <c r="ER1214" s="255"/>
      <c r="ES1214" s="255"/>
      <c r="ET1214" s="255"/>
      <c r="EU1214" s="255"/>
      <c r="EV1214" s="255"/>
      <c r="EW1214" s="255"/>
      <c r="EX1214" s="255"/>
      <c r="EY1214" s="255"/>
      <c r="EZ1214" s="255"/>
      <c r="FA1214" s="255"/>
      <c r="FB1214" s="255"/>
      <c r="FC1214" s="255"/>
      <c r="FD1214" s="255"/>
      <c r="FE1214" s="255"/>
      <c r="FF1214" s="255"/>
      <c r="FG1214" s="255"/>
      <c r="FH1214" s="241"/>
      <c r="FI1214" s="436"/>
      <c r="FJ1214" s="668"/>
      <c r="FK1214" s="668"/>
      <c r="FL1214" s="668"/>
      <c r="FM1214" s="668"/>
      <c r="FN1214" s="668"/>
      <c r="FO1214" s="668"/>
      <c r="FP1214" s="668"/>
      <c r="FQ1214" s="668"/>
      <c r="FR1214" s="668"/>
      <c r="FS1214" s="433"/>
      <c r="FT1214" s="433"/>
      <c r="FU1214" s="433"/>
      <c r="FV1214" s="433"/>
      <c r="FW1214" s="433"/>
      <c r="FX1214" s="433"/>
      <c r="FY1214" s="433"/>
      <c r="FZ1214" s="433"/>
      <c r="GA1214" s="433"/>
      <c r="GB1214" s="433"/>
      <c r="GC1214" s="71"/>
      <c r="GD1214" s="71"/>
      <c r="GE1214" s="71"/>
      <c r="GF1214" s="71"/>
      <c r="GG1214" s="73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436"/>
      <c r="HJ1214" s="65"/>
      <c r="HK1214" s="436"/>
      <c r="HL1214" s="37"/>
      <c r="HM1214" s="65"/>
      <c r="HN1214" s="436"/>
      <c r="HO1214" s="120"/>
      <c r="HP1214" s="3"/>
      <c r="HQ1214" s="436"/>
      <c r="HR1214" s="8"/>
      <c r="HS1214" s="31"/>
      <c r="HT1214" s="3"/>
      <c r="HU1214" s="3"/>
      <c r="HV1214" s="3"/>
      <c r="HX1214" s="432"/>
      <c r="HY1214" s="27"/>
      <c r="HZ1214" s="27"/>
      <c r="IA1214" s="27"/>
      <c r="IB1214" s="27"/>
      <c r="IC1214" s="27"/>
      <c r="ID1214" s="27"/>
      <c r="IE1214" s="27"/>
      <c r="IF1214" s="27"/>
      <c r="IG1214" s="432"/>
      <c r="IH1214" s="432"/>
      <c r="II1214" s="432"/>
      <c r="IJ1214" s="432"/>
      <c r="IK1214" s="432"/>
      <c r="IL1214" s="432"/>
      <c r="IM1214" s="432"/>
      <c r="IN1214" s="432"/>
      <c r="IO1214" s="432"/>
      <c r="IP1214" s="432"/>
      <c r="IQ1214" s="432"/>
      <c r="IR1214" s="432"/>
      <c r="IS1214" s="432"/>
      <c r="IT1214" s="432"/>
      <c r="IU1214" s="432"/>
      <c r="IV1214" s="432"/>
      <c r="IW1214" s="432"/>
      <c r="IX1214" s="432"/>
      <c r="IY1214" s="432"/>
      <c r="IZ1214" s="432"/>
      <c r="JA1214" s="432"/>
      <c r="JB1214" s="432"/>
      <c r="JC1214" s="432"/>
      <c r="JD1214" s="432"/>
      <c r="JE1214" s="432"/>
      <c r="JF1214" s="432"/>
      <c r="JG1214" s="432"/>
      <c r="JH1214" s="432"/>
      <c r="JI1214" s="432"/>
      <c r="JJ1214" s="432"/>
      <c r="JK1214" s="432"/>
      <c r="JL1214" s="432"/>
      <c r="JM1214" s="432"/>
      <c r="JN1214" s="432"/>
      <c r="JO1214" s="432"/>
      <c r="JP1214" s="432"/>
      <c r="JQ1214" s="432"/>
      <c r="JR1214" s="432"/>
      <c r="JS1214" s="432"/>
      <c r="JT1214" s="432"/>
      <c r="JU1214" s="432"/>
    </row>
    <row r="1215" spans="1:281" s="40" customFormat="1" ht="15" hidden="1" customHeight="1" x14ac:dyDescent="0.25">
      <c r="A1215" s="432"/>
      <c r="B1215" s="31"/>
      <c r="C1215" s="31"/>
      <c r="D1215" s="3"/>
      <c r="E1215" s="31"/>
      <c r="F1215" s="3"/>
      <c r="G1215" s="122"/>
      <c r="I1215" s="31"/>
      <c r="K1215" s="9"/>
      <c r="M1215" s="3"/>
      <c r="N1215" s="41"/>
      <c r="P1215" s="31"/>
      <c r="Q1215" s="27"/>
      <c r="R1215" s="31"/>
      <c r="T1215" s="21"/>
      <c r="U1215" s="21"/>
      <c r="V1215" s="83"/>
      <c r="W1215" s="83"/>
      <c r="X1215" s="21"/>
      <c r="Y1215" s="83"/>
      <c r="Z1215" s="83"/>
      <c r="AA1215" s="21"/>
      <c r="AB1215" s="83"/>
      <c r="AC1215" s="83"/>
      <c r="AD1215" s="21"/>
      <c r="AE1215" s="83"/>
      <c r="AF1215" s="83"/>
      <c r="AG1215" s="21"/>
      <c r="AH1215" s="83"/>
      <c r="AI1215" s="83"/>
      <c r="AJ1215" s="21"/>
      <c r="AK1215" s="83"/>
      <c r="AL1215" s="83"/>
      <c r="AM1215" s="21"/>
      <c r="AN1215" s="83"/>
      <c r="AO1215" s="83"/>
      <c r="AP1215" s="21"/>
      <c r="AQ1215" s="83"/>
      <c r="AR1215" s="83"/>
      <c r="AS1215" s="21"/>
      <c r="AT1215" s="3"/>
      <c r="AU1215" s="3"/>
      <c r="AV1215" s="31"/>
      <c r="AW1215" s="3"/>
      <c r="AX1215" s="129"/>
      <c r="AY1215" s="90"/>
      <c r="AZ1215" s="6"/>
      <c r="BA1215" s="10"/>
      <c r="BB1215" s="10"/>
      <c r="BC1215" s="6"/>
      <c r="BD1215" s="10"/>
      <c r="BE1215" s="10"/>
      <c r="BF1215" s="122"/>
      <c r="BG1215" s="10"/>
      <c r="BH1215" s="32"/>
      <c r="BI1215" s="129"/>
      <c r="BJ1215" s="10"/>
      <c r="BK1215" s="32"/>
      <c r="BL1215" s="129"/>
      <c r="BM1215" s="10"/>
      <c r="BN1215" s="32"/>
      <c r="BO1215" s="122"/>
      <c r="BP1215" s="133"/>
      <c r="BQ1215" s="12"/>
      <c r="BR1215" s="3"/>
      <c r="BS1215" s="3"/>
      <c r="BU1215" s="122"/>
      <c r="BV1215" s="3"/>
      <c r="BW1215" s="31"/>
      <c r="BX1215" s="122"/>
      <c r="BY1215" s="3"/>
      <c r="CA1215" s="122"/>
      <c r="CB1215" s="3"/>
      <c r="CD1215" s="122"/>
      <c r="CF1215" s="32"/>
      <c r="CH1215" s="255"/>
      <c r="CI1215" s="32"/>
      <c r="CK1215" s="434"/>
      <c r="CM1215" s="122"/>
      <c r="CN1215" s="255"/>
      <c r="CO1215" s="255"/>
      <c r="CP1215" s="255"/>
      <c r="CQ1215" s="739"/>
      <c r="CR1215" s="255"/>
      <c r="CS1215" s="434"/>
      <c r="CT1215" s="255"/>
      <c r="CU1215" s="255"/>
      <c r="CV1215" s="255"/>
      <c r="CW1215" s="10"/>
      <c r="CX1215" s="255"/>
      <c r="CY1215" s="255"/>
      <c r="CZ1215" s="255"/>
      <c r="DA1215" s="255"/>
      <c r="DB1215" s="255"/>
      <c r="DC1215" s="255"/>
      <c r="DD1215" s="255"/>
      <c r="DE1215" s="255"/>
      <c r="DF1215" s="255"/>
      <c r="DG1215" s="255"/>
      <c r="DH1215" s="255"/>
      <c r="DI1215" s="255"/>
      <c r="DJ1215" s="255"/>
      <c r="DK1215" s="255"/>
      <c r="DL1215" s="255"/>
      <c r="DM1215" s="255"/>
      <c r="DN1215" s="255"/>
      <c r="DO1215" s="255"/>
      <c r="DP1215" s="255"/>
      <c r="DQ1215" s="255"/>
      <c r="DR1215" s="255"/>
      <c r="DS1215" s="255"/>
      <c r="DT1215" s="255"/>
      <c r="DU1215" s="255"/>
      <c r="DV1215" s="255"/>
      <c r="DW1215" s="255"/>
      <c r="DX1215" s="255"/>
      <c r="DY1215" s="255"/>
      <c r="DZ1215" s="255"/>
      <c r="EA1215" s="255"/>
      <c r="EB1215" s="255"/>
      <c r="EC1215" s="255"/>
      <c r="ED1215" s="255"/>
      <c r="EE1215" s="255"/>
      <c r="EF1215" s="255"/>
      <c r="EG1215" s="255"/>
      <c r="EH1215" s="255"/>
      <c r="EI1215" s="255"/>
      <c r="EJ1215" s="255"/>
      <c r="EK1215" s="255"/>
      <c r="EL1215" s="255"/>
      <c r="EM1215" s="255"/>
      <c r="EN1215" s="255"/>
      <c r="EO1215" s="255"/>
      <c r="EP1215" s="255"/>
      <c r="EQ1215" s="255"/>
      <c r="ER1215" s="255"/>
      <c r="ES1215" s="255"/>
      <c r="ET1215" s="255"/>
      <c r="EU1215" s="255"/>
      <c r="EV1215" s="255"/>
      <c r="EW1215" s="255"/>
      <c r="EX1215" s="255"/>
      <c r="EY1215" s="255"/>
      <c r="EZ1215" s="255"/>
      <c r="FA1215" s="255"/>
      <c r="FB1215" s="255"/>
      <c r="FC1215" s="255"/>
      <c r="FD1215" s="255"/>
      <c r="FE1215" s="255"/>
      <c r="FF1215" s="255"/>
      <c r="FG1215" s="255"/>
      <c r="FH1215" s="241"/>
      <c r="FI1215" s="436"/>
      <c r="FJ1215" s="668"/>
      <c r="FK1215" s="668"/>
      <c r="FL1215" s="668"/>
      <c r="FM1215" s="668"/>
      <c r="FN1215" s="668"/>
      <c r="FO1215" s="668"/>
      <c r="FP1215" s="668"/>
      <c r="FQ1215" s="668"/>
      <c r="FR1215" s="668"/>
      <c r="FS1215" s="433"/>
      <c r="FT1215" s="433"/>
      <c r="FU1215" s="433"/>
      <c r="FV1215" s="433"/>
      <c r="FW1215" s="433"/>
      <c r="FX1215" s="433"/>
      <c r="FY1215" s="433"/>
      <c r="FZ1215" s="433"/>
      <c r="GA1215" s="433"/>
      <c r="GB1215" s="433"/>
      <c r="GC1215" s="71"/>
      <c r="GD1215" s="71"/>
      <c r="GE1215" s="71"/>
      <c r="GF1215" s="71"/>
      <c r="GG1215" s="73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436"/>
      <c r="HJ1215" s="65"/>
      <c r="HK1215" s="436"/>
      <c r="HL1215" s="37"/>
      <c r="HM1215" s="65"/>
      <c r="HN1215" s="436"/>
      <c r="HO1215" s="120"/>
      <c r="HP1215" s="3"/>
      <c r="HQ1215" s="436"/>
      <c r="HR1215" s="8"/>
      <c r="HS1215" s="31"/>
      <c r="HT1215" s="3"/>
      <c r="HU1215" s="3"/>
      <c r="HV1215" s="3"/>
      <c r="HX1215" s="432"/>
      <c r="HY1215" s="27"/>
      <c r="HZ1215" s="27"/>
      <c r="IA1215" s="27"/>
      <c r="IB1215" s="27"/>
      <c r="IC1215" s="27"/>
      <c r="ID1215" s="27"/>
      <c r="IE1215" s="27"/>
      <c r="IF1215" s="27"/>
      <c r="IG1215" s="432"/>
      <c r="IH1215" s="432"/>
      <c r="II1215" s="432"/>
      <c r="IJ1215" s="432"/>
      <c r="IK1215" s="432"/>
      <c r="IL1215" s="432"/>
      <c r="IM1215" s="432"/>
      <c r="IN1215" s="432"/>
      <c r="IO1215" s="432"/>
      <c r="IP1215" s="432"/>
      <c r="IQ1215" s="432"/>
      <c r="IR1215" s="432"/>
      <c r="IS1215" s="432"/>
      <c r="IT1215" s="432"/>
      <c r="IU1215" s="432"/>
      <c r="IV1215" s="432"/>
      <c r="IW1215" s="432"/>
      <c r="IX1215" s="432"/>
      <c r="IY1215" s="432"/>
      <c r="IZ1215" s="432"/>
      <c r="JA1215" s="432"/>
      <c r="JB1215" s="432"/>
      <c r="JC1215" s="432"/>
      <c r="JD1215" s="432"/>
      <c r="JE1215" s="432"/>
      <c r="JF1215" s="432"/>
      <c r="JG1215" s="432"/>
      <c r="JH1215" s="432"/>
      <c r="JI1215" s="432"/>
      <c r="JJ1215" s="432"/>
      <c r="JK1215" s="432"/>
      <c r="JL1215" s="432"/>
      <c r="JM1215" s="432"/>
      <c r="JN1215" s="432"/>
      <c r="JO1215" s="432"/>
      <c r="JP1215" s="432"/>
      <c r="JQ1215" s="432"/>
      <c r="JR1215" s="432"/>
      <c r="JS1215" s="432"/>
      <c r="JT1215" s="432"/>
      <c r="JU1215" s="432"/>
    </row>
    <row r="1216" spans="1:281" s="40" customFormat="1" ht="15" hidden="1" customHeight="1" x14ac:dyDescent="0.25">
      <c r="A1216" s="432"/>
      <c r="B1216" s="31"/>
      <c r="C1216" s="31"/>
      <c r="D1216" s="3"/>
      <c r="E1216" s="31"/>
      <c r="F1216" s="3"/>
      <c r="G1216" s="122"/>
      <c r="I1216" s="31"/>
      <c r="K1216" s="9"/>
      <c r="M1216" s="3"/>
      <c r="N1216" s="41"/>
      <c r="P1216" s="31"/>
      <c r="Q1216" s="27"/>
      <c r="R1216" s="31"/>
      <c r="T1216" s="21"/>
      <c r="U1216" s="21"/>
      <c r="V1216" s="83"/>
      <c r="W1216" s="83"/>
      <c r="X1216" s="21"/>
      <c r="Y1216" s="83"/>
      <c r="Z1216" s="83"/>
      <c r="AA1216" s="21"/>
      <c r="AB1216" s="83"/>
      <c r="AC1216" s="83"/>
      <c r="AD1216" s="21"/>
      <c r="AE1216" s="83"/>
      <c r="AF1216" s="83"/>
      <c r="AG1216" s="21"/>
      <c r="AH1216" s="83"/>
      <c r="AI1216" s="83"/>
      <c r="AJ1216" s="21"/>
      <c r="AK1216" s="83"/>
      <c r="AL1216" s="83"/>
      <c r="AM1216" s="21"/>
      <c r="AN1216" s="83"/>
      <c r="AO1216" s="83"/>
      <c r="AP1216" s="21"/>
      <c r="AQ1216" s="83"/>
      <c r="AR1216" s="83"/>
      <c r="AS1216" s="21"/>
      <c r="AT1216" s="3"/>
      <c r="AU1216" s="3"/>
      <c r="AV1216" s="31"/>
      <c r="AW1216" s="3"/>
      <c r="AX1216" s="129"/>
      <c r="AY1216" s="90"/>
      <c r="AZ1216" s="6"/>
      <c r="BA1216" s="10"/>
      <c r="BB1216" s="10"/>
      <c r="BC1216" s="6"/>
      <c r="BD1216" s="10"/>
      <c r="BE1216" s="10"/>
      <c r="BF1216" s="122"/>
      <c r="BG1216" s="10"/>
      <c r="BH1216" s="32"/>
      <c r="BI1216" s="129"/>
      <c r="BJ1216" s="10"/>
      <c r="BK1216" s="32"/>
      <c r="BL1216" s="129"/>
      <c r="BM1216" s="10"/>
      <c r="BN1216" s="32"/>
      <c r="BO1216" s="122"/>
      <c r="BP1216" s="133"/>
      <c r="BQ1216" s="12"/>
      <c r="BR1216" s="3"/>
      <c r="BS1216" s="3"/>
      <c r="BU1216" s="122"/>
      <c r="BV1216" s="3"/>
      <c r="BW1216" s="31"/>
      <c r="BX1216" s="122"/>
      <c r="BY1216" s="3"/>
      <c r="CA1216" s="122"/>
      <c r="CB1216" s="3"/>
      <c r="CD1216" s="122"/>
      <c r="CF1216" s="32"/>
      <c r="CH1216" s="255"/>
      <c r="CI1216" s="32"/>
      <c r="CK1216" s="434"/>
      <c r="CM1216" s="122"/>
      <c r="CN1216" s="255"/>
      <c r="CO1216" s="255"/>
      <c r="CP1216" s="255"/>
      <c r="CQ1216" s="739"/>
      <c r="CR1216" s="255"/>
      <c r="CS1216" s="434"/>
      <c r="CT1216" s="255"/>
      <c r="CU1216" s="255"/>
      <c r="CV1216" s="255"/>
      <c r="CW1216" s="10"/>
      <c r="CX1216" s="255"/>
      <c r="CY1216" s="255"/>
      <c r="CZ1216" s="255"/>
      <c r="DA1216" s="255"/>
      <c r="DB1216" s="255"/>
      <c r="DC1216" s="255"/>
      <c r="DD1216" s="255"/>
      <c r="DE1216" s="255"/>
      <c r="DF1216" s="255"/>
      <c r="DG1216" s="255"/>
      <c r="DH1216" s="255"/>
      <c r="DI1216" s="255"/>
      <c r="DJ1216" s="255"/>
      <c r="DK1216" s="255"/>
      <c r="DL1216" s="255"/>
      <c r="DM1216" s="255"/>
      <c r="DN1216" s="255"/>
      <c r="DO1216" s="255"/>
      <c r="DP1216" s="255"/>
      <c r="DQ1216" s="255"/>
      <c r="DR1216" s="255"/>
      <c r="DS1216" s="255"/>
      <c r="DT1216" s="255"/>
      <c r="DU1216" s="255"/>
      <c r="DV1216" s="255"/>
      <c r="DW1216" s="255"/>
      <c r="DX1216" s="255"/>
      <c r="DY1216" s="255"/>
      <c r="DZ1216" s="255"/>
      <c r="EA1216" s="255"/>
      <c r="EB1216" s="255"/>
      <c r="EC1216" s="255"/>
      <c r="ED1216" s="255"/>
      <c r="EE1216" s="255"/>
      <c r="EF1216" s="255"/>
      <c r="EG1216" s="255"/>
      <c r="EH1216" s="255"/>
      <c r="EI1216" s="255"/>
      <c r="EJ1216" s="255"/>
      <c r="EK1216" s="255"/>
      <c r="EL1216" s="255"/>
      <c r="EM1216" s="255"/>
      <c r="EN1216" s="255"/>
      <c r="EO1216" s="255"/>
      <c r="EP1216" s="255"/>
      <c r="EQ1216" s="255"/>
      <c r="ER1216" s="255"/>
      <c r="ES1216" s="255"/>
      <c r="ET1216" s="255"/>
      <c r="EU1216" s="255"/>
      <c r="EV1216" s="255"/>
      <c r="EW1216" s="255"/>
      <c r="EX1216" s="255"/>
      <c r="EY1216" s="255"/>
      <c r="EZ1216" s="255"/>
      <c r="FA1216" s="255"/>
      <c r="FB1216" s="255"/>
      <c r="FC1216" s="255"/>
      <c r="FD1216" s="255"/>
      <c r="FE1216" s="255"/>
      <c r="FF1216" s="255"/>
      <c r="FG1216" s="255"/>
      <c r="FH1216" s="241"/>
      <c r="FI1216" s="436"/>
      <c r="FJ1216" s="668"/>
      <c r="FK1216" s="668"/>
      <c r="FL1216" s="668"/>
      <c r="FM1216" s="668"/>
      <c r="FN1216" s="668"/>
      <c r="FO1216" s="668"/>
      <c r="FP1216" s="668"/>
      <c r="FQ1216" s="668"/>
      <c r="FR1216" s="668"/>
      <c r="FS1216" s="433"/>
      <c r="FT1216" s="433"/>
      <c r="FU1216" s="433"/>
      <c r="FV1216" s="433"/>
      <c r="FW1216" s="433"/>
      <c r="FX1216" s="433"/>
      <c r="FY1216" s="433"/>
      <c r="FZ1216" s="433"/>
      <c r="GA1216" s="433"/>
      <c r="GB1216" s="433"/>
      <c r="GC1216" s="71"/>
      <c r="GD1216" s="71"/>
      <c r="GE1216" s="71"/>
      <c r="GF1216" s="71"/>
      <c r="GG1216" s="73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436"/>
      <c r="HJ1216" s="65"/>
      <c r="HK1216" s="436"/>
      <c r="HL1216" s="37"/>
      <c r="HM1216" s="65"/>
      <c r="HN1216" s="436"/>
      <c r="HO1216" s="120"/>
      <c r="HP1216" s="3"/>
      <c r="HQ1216" s="436"/>
      <c r="HR1216" s="8"/>
      <c r="HS1216" s="31"/>
      <c r="HT1216" s="3"/>
      <c r="HU1216" s="3"/>
      <c r="HV1216" s="3"/>
      <c r="HX1216" s="432"/>
      <c r="HY1216" s="27"/>
      <c r="HZ1216" s="27"/>
      <c r="IA1216" s="27"/>
      <c r="IB1216" s="27"/>
      <c r="IC1216" s="27"/>
      <c r="ID1216" s="27"/>
      <c r="IE1216" s="27"/>
      <c r="IF1216" s="27"/>
      <c r="IG1216" s="432"/>
      <c r="IH1216" s="432"/>
      <c r="II1216" s="432"/>
      <c r="IJ1216" s="432"/>
      <c r="IK1216" s="432"/>
      <c r="IL1216" s="432"/>
      <c r="IM1216" s="432"/>
      <c r="IN1216" s="432"/>
      <c r="IO1216" s="432"/>
      <c r="IP1216" s="432"/>
      <c r="IQ1216" s="432"/>
      <c r="IR1216" s="432"/>
      <c r="IS1216" s="432"/>
      <c r="IT1216" s="432"/>
      <c r="IU1216" s="432"/>
      <c r="IV1216" s="432"/>
      <c r="IW1216" s="432"/>
      <c r="IX1216" s="432"/>
      <c r="IY1216" s="432"/>
      <c r="IZ1216" s="432"/>
      <c r="JA1216" s="432"/>
      <c r="JB1216" s="432"/>
      <c r="JC1216" s="432"/>
      <c r="JD1216" s="432"/>
      <c r="JE1216" s="432"/>
      <c r="JF1216" s="432"/>
      <c r="JG1216" s="432"/>
      <c r="JH1216" s="432"/>
      <c r="JI1216" s="432"/>
      <c r="JJ1216" s="432"/>
      <c r="JK1216" s="432"/>
      <c r="JL1216" s="432"/>
      <c r="JM1216" s="432"/>
      <c r="JN1216" s="432"/>
      <c r="JO1216" s="432"/>
      <c r="JP1216" s="432"/>
      <c r="JQ1216" s="432"/>
      <c r="JR1216" s="432"/>
      <c r="JS1216" s="432"/>
      <c r="JT1216" s="432"/>
      <c r="JU1216" s="432"/>
    </row>
    <row r="1217" spans="1:281" s="40" customFormat="1" ht="15" hidden="1" customHeight="1" x14ac:dyDescent="0.25">
      <c r="A1217" s="432"/>
      <c r="B1217" s="31"/>
      <c r="C1217" s="31"/>
      <c r="D1217" s="3"/>
      <c r="E1217" s="31"/>
      <c r="F1217" s="3"/>
      <c r="G1217" s="122"/>
      <c r="I1217" s="31"/>
      <c r="K1217" s="9"/>
      <c r="M1217" s="3"/>
      <c r="N1217" s="41"/>
      <c r="P1217" s="31"/>
      <c r="Q1217" s="27"/>
      <c r="R1217" s="31"/>
      <c r="T1217" s="21"/>
      <c r="U1217" s="21"/>
      <c r="V1217" s="83"/>
      <c r="W1217" s="83"/>
      <c r="X1217" s="21"/>
      <c r="Y1217" s="83"/>
      <c r="Z1217" s="83"/>
      <c r="AA1217" s="21"/>
      <c r="AB1217" s="83"/>
      <c r="AC1217" s="83"/>
      <c r="AD1217" s="21"/>
      <c r="AE1217" s="83"/>
      <c r="AF1217" s="83"/>
      <c r="AG1217" s="21"/>
      <c r="AH1217" s="83"/>
      <c r="AI1217" s="83"/>
      <c r="AJ1217" s="21"/>
      <c r="AK1217" s="83"/>
      <c r="AL1217" s="83"/>
      <c r="AM1217" s="21"/>
      <c r="AN1217" s="83"/>
      <c r="AO1217" s="83"/>
      <c r="AP1217" s="21"/>
      <c r="AQ1217" s="83"/>
      <c r="AR1217" s="83"/>
      <c r="AS1217" s="21"/>
      <c r="AT1217" s="3"/>
      <c r="AU1217" s="3"/>
      <c r="AV1217" s="31"/>
      <c r="AW1217" s="3"/>
      <c r="AX1217" s="129"/>
      <c r="AY1217" s="90"/>
      <c r="AZ1217" s="6"/>
      <c r="BA1217" s="10"/>
      <c r="BB1217" s="10"/>
      <c r="BC1217" s="6"/>
      <c r="BD1217" s="10"/>
      <c r="BE1217" s="10"/>
      <c r="BF1217" s="122"/>
      <c r="BG1217" s="10"/>
      <c r="BH1217" s="32"/>
      <c r="BI1217" s="129"/>
      <c r="BJ1217" s="10"/>
      <c r="BK1217" s="32"/>
      <c r="BL1217" s="129"/>
      <c r="BM1217" s="10"/>
      <c r="BN1217" s="32"/>
      <c r="BO1217" s="122"/>
      <c r="BP1217" s="133"/>
      <c r="BQ1217" s="12"/>
      <c r="BR1217" s="3"/>
      <c r="BS1217" s="3"/>
      <c r="BU1217" s="122"/>
      <c r="BV1217" s="3"/>
      <c r="BW1217" s="31"/>
      <c r="BX1217" s="122"/>
      <c r="BY1217" s="3"/>
      <c r="CA1217" s="122"/>
      <c r="CB1217" s="3"/>
      <c r="CD1217" s="122"/>
      <c r="CF1217" s="32"/>
      <c r="CH1217" s="255"/>
      <c r="CI1217" s="32"/>
      <c r="CK1217" s="434"/>
      <c r="CM1217" s="122"/>
      <c r="CN1217" s="255"/>
      <c r="CO1217" s="255"/>
      <c r="CP1217" s="255"/>
      <c r="CQ1217" s="739"/>
      <c r="CR1217" s="255"/>
      <c r="CS1217" s="434"/>
      <c r="CT1217" s="255"/>
      <c r="CU1217" s="255"/>
      <c r="CV1217" s="255"/>
      <c r="CW1217" s="10"/>
      <c r="CX1217" s="255"/>
      <c r="CY1217" s="255"/>
      <c r="CZ1217" s="255"/>
      <c r="DA1217" s="255"/>
      <c r="DB1217" s="255"/>
      <c r="DC1217" s="255"/>
      <c r="DD1217" s="255"/>
      <c r="DE1217" s="255"/>
      <c r="DF1217" s="255"/>
      <c r="DG1217" s="255"/>
      <c r="DH1217" s="255"/>
      <c r="DI1217" s="255"/>
      <c r="DJ1217" s="255"/>
      <c r="DK1217" s="255"/>
      <c r="DL1217" s="255"/>
      <c r="DM1217" s="255"/>
      <c r="DN1217" s="255"/>
      <c r="DO1217" s="255"/>
      <c r="DP1217" s="255"/>
      <c r="DQ1217" s="255"/>
      <c r="DR1217" s="255"/>
      <c r="DS1217" s="255"/>
      <c r="DT1217" s="255"/>
      <c r="DU1217" s="255"/>
      <c r="DV1217" s="255"/>
      <c r="DW1217" s="255"/>
      <c r="DX1217" s="255"/>
      <c r="DY1217" s="255"/>
      <c r="DZ1217" s="255"/>
      <c r="EA1217" s="255"/>
      <c r="EB1217" s="255"/>
      <c r="EC1217" s="255"/>
      <c r="ED1217" s="255"/>
      <c r="EE1217" s="255"/>
      <c r="EF1217" s="255"/>
      <c r="EG1217" s="255"/>
      <c r="EH1217" s="255"/>
      <c r="EI1217" s="255"/>
      <c r="EJ1217" s="255"/>
      <c r="EK1217" s="255"/>
      <c r="EL1217" s="255"/>
      <c r="EM1217" s="255"/>
      <c r="EN1217" s="255"/>
      <c r="EO1217" s="255"/>
      <c r="EP1217" s="255"/>
      <c r="EQ1217" s="255"/>
      <c r="ER1217" s="255"/>
      <c r="ES1217" s="255"/>
      <c r="ET1217" s="255"/>
      <c r="EU1217" s="255"/>
      <c r="EV1217" s="255"/>
      <c r="EW1217" s="255"/>
      <c r="EX1217" s="255"/>
      <c r="EY1217" s="255"/>
      <c r="EZ1217" s="255"/>
      <c r="FA1217" s="255"/>
      <c r="FB1217" s="255"/>
      <c r="FC1217" s="255"/>
      <c r="FD1217" s="255"/>
      <c r="FE1217" s="255"/>
      <c r="FF1217" s="255"/>
      <c r="FG1217" s="255"/>
      <c r="FH1217" s="241"/>
      <c r="FI1217" s="436"/>
      <c r="FJ1217" s="668"/>
      <c r="FK1217" s="668"/>
      <c r="FL1217" s="668"/>
      <c r="FM1217" s="668"/>
      <c r="FN1217" s="668"/>
      <c r="FO1217" s="668"/>
      <c r="FP1217" s="668"/>
      <c r="FQ1217" s="668"/>
      <c r="FR1217" s="668"/>
      <c r="FS1217" s="433"/>
      <c r="FT1217" s="433"/>
      <c r="FU1217" s="433"/>
      <c r="FV1217" s="433"/>
      <c r="FW1217" s="433"/>
      <c r="FX1217" s="433"/>
      <c r="FY1217" s="433"/>
      <c r="FZ1217" s="433"/>
      <c r="GA1217" s="433"/>
      <c r="GB1217" s="433"/>
      <c r="GC1217" s="71"/>
      <c r="GD1217" s="71"/>
      <c r="GE1217" s="71"/>
      <c r="GF1217" s="71"/>
      <c r="GG1217" s="73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436"/>
      <c r="HJ1217" s="65"/>
      <c r="HK1217" s="436"/>
      <c r="HL1217" s="37"/>
      <c r="HM1217" s="65"/>
      <c r="HN1217" s="436"/>
      <c r="HO1217" s="120"/>
      <c r="HP1217" s="3"/>
      <c r="HQ1217" s="436"/>
      <c r="HR1217" s="8"/>
      <c r="HS1217" s="31"/>
      <c r="HT1217" s="3"/>
      <c r="HU1217" s="3"/>
      <c r="HV1217" s="3"/>
      <c r="HX1217" s="432"/>
      <c r="HY1217" s="27"/>
      <c r="HZ1217" s="27"/>
      <c r="IA1217" s="27"/>
      <c r="IB1217" s="27"/>
      <c r="IC1217" s="27"/>
      <c r="ID1217" s="27"/>
      <c r="IE1217" s="27"/>
      <c r="IF1217" s="27"/>
      <c r="IG1217" s="432"/>
      <c r="IH1217" s="432"/>
      <c r="II1217" s="432"/>
      <c r="IJ1217" s="432"/>
      <c r="IK1217" s="432"/>
      <c r="IL1217" s="432"/>
      <c r="IM1217" s="432"/>
      <c r="IN1217" s="432"/>
      <c r="IO1217" s="432"/>
      <c r="IP1217" s="432"/>
      <c r="IQ1217" s="432"/>
      <c r="IR1217" s="432"/>
      <c r="IS1217" s="432"/>
      <c r="IT1217" s="432"/>
      <c r="IU1217" s="432"/>
      <c r="IV1217" s="432"/>
      <c r="IW1217" s="432"/>
      <c r="IX1217" s="432"/>
      <c r="IY1217" s="432"/>
      <c r="IZ1217" s="432"/>
      <c r="JA1217" s="432"/>
      <c r="JB1217" s="432"/>
      <c r="JC1217" s="432"/>
      <c r="JD1217" s="432"/>
      <c r="JE1217" s="432"/>
      <c r="JF1217" s="432"/>
      <c r="JG1217" s="432"/>
      <c r="JH1217" s="432"/>
      <c r="JI1217" s="432"/>
      <c r="JJ1217" s="432"/>
      <c r="JK1217" s="432"/>
      <c r="JL1217" s="432"/>
      <c r="JM1217" s="432"/>
      <c r="JN1217" s="432"/>
      <c r="JO1217" s="432"/>
      <c r="JP1217" s="432"/>
      <c r="JQ1217" s="432"/>
      <c r="JR1217" s="432"/>
      <c r="JS1217" s="432"/>
      <c r="JT1217" s="432"/>
      <c r="JU1217" s="432"/>
    </row>
    <row r="1218" spans="1:281" s="40" customFormat="1" ht="15" hidden="1" customHeight="1" x14ac:dyDescent="0.25">
      <c r="A1218" s="432"/>
      <c r="B1218" s="31"/>
      <c r="C1218" s="31"/>
      <c r="D1218" s="3"/>
      <c r="E1218" s="31"/>
      <c r="F1218" s="3"/>
      <c r="G1218" s="122"/>
      <c r="I1218" s="31"/>
      <c r="K1218" s="9"/>
      <c r="M1218" s="3"/>
      <c r="N1218" s="41"/>
      <c r="P1218" s="31"/>
      <c r="Q1218" s="27"/>
      <c r="R1218" s="31"/>
      <c r="T1218" s="21"/>
      <c r="U1218" s="21"/>
      <c r="V1218" s="83"/>
      <c r="W1218" s="83"/>
      <c r="X1218" s="21"/>
      <c r="Y1218" s="83"/>
      <c r="Z1218" s="83"/>
      <c r="AA1218" s="21"/>
      <c r="AB1218" s="83"/>
      <c r="AC1218" s="83"/>
      <c r="AD1218" s="21"/>
      <c r="AE1218" s="83"/>
      <c r="AF1218" s="83"/>
      <c r="AG1218" s="21"/>
      <c r="AH1218" s="83"/>
      <c r="AI1218" s="83"/>
      <c r="AJ1218" s="21"/>
      <c r="AK1218" s="83"/>
      <c r="AL1218" s="83"/>
      <c r="AM1218" s="21"/>
      <c r="AN1218" s="83"/>
      <c r="AO1218" s="83"/>
      <c r="AP1218" s="21"/>
      <c r="AQ1218" s="83"/>
      <c r="AR1218" s="83"/>
      <c r="AS1218" s="21"/>
      <c r="AT1218" s="3"/>
      <c r="AU1218" s="3"/>
      <c r="AV1218" s="31"/>
      <c r="AW1218" s="3"/>
      <c r="AX1218" s="129"/>
      <c r="AY1218" s="90"/>
      <c r="AZ1218" s="6"/>
      <c r="BA1218" s="10"/>
      <c r="BB1218" s="10"/>
      <c r="BC1218" s="6"/>
      <c r="BD1218" s="10"/>
      <c r="BE1218" s="10"/>
      <c r="BF1218" s="122"/>
      <c r="BG1218" s="10"/>
      <c r="BH1218" s="32"/>
      <c r="BI1218" s="129"/>
      <c r="BJ1218" s="10"/>
      <c r="BK1218" s="32"/>
      <c r="BL1218" s="129"/>
      <c r="BM1218" s="10"/>
      <c r="BN1218" s="32"/>
      <c r="BO1218" s="122"/>
      <c r="BP1218" s="133"/>
      <c r="BQ1218" s="12"/>
      <c r="BR1218" s="3"/>
      <c r="BS1218" s="3"/>
      <c r="BU1218" s="122"/>
      <c r="BV1218" s="3"/>
      <c r="BW1218" s="31"/>
      <c r="BX1218" s="122"/>
      <c r="BY1218" s="3"/>
      <c r="CA1218" s="122"/>
      <c r="CB1218" s="3"/>
      <c r="CD1218" s="122"/>
      <c r="CF1218" s="32"/>
      <c r="CH1218" s="255"/>
      <c r="CI1218" s="32"/>
      <c r="CK1218" s="434"/>
      <c r="CM1218" s="122"/>
      <c r="CN1218" s="255"/>
      <c r="CO1218" s="255"/>
      <c r="CP1218" s="255"/>
      <c r="CQ1218" s="739"/>
      <c r="CR1218" s="255"/>
      <c r="CS1218" s="434"/>
      <c r="CT1218" s="255"/>
      <c r="CU1218" s="255"/>
      <c r="CV1218" s="255"/>
      <c r="CW1218" s="10"/>
      <c r="CX1218" s="255"/>
      <c r="CY1218" s="255"/>
      <c r="CZ1218" s="255"/>
      <c r="DA1218" s="255"/>
      <c r="DB1218" s="255"/>
      <c r="DC1218" s="255"/>
      <c r="DD1218" s="255"/>
      <c r="DE1218" s="255"/>
      <c r="DF1218" s="255"/>
      <c r="DG1218" s="255"/>
      <c r="DH1218" s="255"/>
      <c r="DI1218" s="255"/>
      <c r="DJ1218" s="255"/>
      <c r="DK1218" s="255"/>
      <c r="DL1218" s="255"/>
      <c r="DM1218" s="255"/>
      <c r="DN1218" s="255"/>
      <c r="DO1218" s="255"/>
      <c r="DP1218" s="255"/>
      <c r="DQ1218" s="255"/>
      <c r="DR1218" s="255"/>
      <c r="DS1218" s="255"/>
      <c r="DT1218" s="255"/>
      <c r="DU1218" s="255"/>
      <c r="DV1218" s="255"/>
      <c r="DW1218" s="255"/>
      <c r="DX1218" s="255"/>
      <c r="DY1218" s="255"/>
      <c r="DZ1218" s="255"/>
      <c r="EA1218" s="255"/>
      <c r="EB1218" s="255"/>
      <c r="EC1218" s="255"/>
      <c r="ED1218" s="255"/>
      <c r="EE1218" s="255"/>
      <c r="EF1218" s="255"/>
      <c r="EG1218" s="255"/>
      <c r="EH1218" s="255"/>
      <c r="EI1218" s="255"/>
      <c r="EJ1218" s="255"/>
      <c r="EK1218" s="255"/>
      <c r="EL1218" s="255"/>
      <c r="EM1218" s="255"/>
      <c r="EN1218" s="255"/>
      <c r="EO1218" s="255"/>
      <c r="EP1218" s="255"/>
      <c r="EQ1218" s="255"/>
      <c r="ER1218" s="255"/>
      <c r="ES1218" s="255"/>
      <c r="ET1218" s="255"/>
      <c r="EU1218" s="255"/>
      <c r="EV1218" s="255"/>
      <c r="EW1218" s="255"/>
      <c r="EX1218" s="255"/>
      <c r="EY1218" s="255"/>
      <c r="EZ1218" s="255"/>
      <c r="FA1218" s="255"/>
      <c r="FB1218" s="255"/>
      <c r="FC1218" s="255"/>
      <c r="FD1218" s="255"/>
      <c r="FE1218" s="255"/>
      <c r="FF1218" s="255"/>
      <c r="FG1218" s="255"/>
      <c r="FH1218" s="241"/>
      <c r="FI1218" s="436"/>
      <c r="FJ1218" s="668"/>
      <c r="FK1218" s="668"/>
      <c r="FL1218" s="668"/>
      <c r="FM1218" s="668"/>
      <c r="FN1218" s="668"/>
      <c r="FO1218" s="668"/>
      <c r="FP1218" s="668"/>
      <c r="FQ1218" s="668"/>
      <c r="FR1218" s="668"/>
      <c r="FS1218" s="433"/>
      <c r="FT1218" s="433"/>
      <c r="FU1218" s="433"/>
      <c r="FV1218" s="433"/>
      <c r="FW1218" s="433"/>
      <c r="FX1218" s="433"/>
      <c r="FY1218" s="433"/>
      <c r="FZ1218" s="433"/>
      <c r="GA1218" s="433"/>
      <c r="GB1218" s="433"/>
      <c r="GC1218" s="71"/>
      <c r="GD1218" s="71"/>
      <c r="GE1218" s="71"/>
      <c r="GF1218" s="71"/>
      <c r="GG1218" s="73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436"/>
      <c r="HJ1218" s="65"/>
      <c r="HK1218" s="436"/>
      <c r="HL1218" s="37"/>
      <c r="HM1218" s="65"/>
      <c r="HN1218" s="436"/>
      <c r="HO1218" s="120"/>
      <c r="HP1218" s="3"/>
      <c r="HQ1218" s="436"/>
      <c r="HR1218" s="8"/>
      <c r="HS1218" s="31"/>
      <c r="HT1218" s="3"/>
      <c r="HU1218" s="3"/>
      <c r="HV1218" s="3"/>
      <c r="HX1218" s="432"/>
      <c r="HY1218" s="27"/>
      <c r="HZ1218" s="27"/>
      <c r="IA1218" s="27"/>
      <c r="IB1218" s="27"/>
      <c r="IC1218" s="27"/>
      <c r="ID1218" s="27"/>
      <c r="IE1218" s="27"/>
      <c r="IF1218" s="27"/>
      <c r="IG1218" s="432"/>
      <c r="IH1218" s="432"/>
      <c r="II1218" s="432"/>
      <c r="IJ1218" s="432"/>
      <c r="IK1218" s="432"/>
      <c r="IL1218" s="432"/>
      <c r="IM1218" s="432"/>
      <c r="IN1218" s="432"/>
      <c r="IO1218" s="432"/>
      <c r="IP1218" s="432"/>
      <c r="IQ1218" s="432"/>
      <c r="IR1218" s="432"/>
      <c r="IS1218" s="432"/>
      <c r="IT1218" s="432"/>
      <c r="IU1218" s="432"/>
      <c r="IV1218" s="432"/>
      <c r="IW1218" s="432"/>
      <c r="IX1218" s="432"/>
      <c r="IY1218" s="432"/>
      <c r="IZ1218" s="432"/>
      <c r="JA1218" s="432"/>
      <c r="JB1218" s="432"/>
      <c r="JC1218" s="432"/>
      <c r="JD1218" s="432"/>
      <c r="JE1218" s="432"/>
      <c r="JF1218" s="432"/>
      <c r="JG1218" s="432"/>
      <c r="JH1218" s="432"/>
      <c r="JI1218" s="432"/>
      <c r="JJ1218" s="432"/>
      <c r="JK1218" s="432"/>
      <c r="JL1218" s="432"/>
      <c r="JM1218" s="432"/>
      <c r="JN1218" s="432"/>
      <c r="JO1218" s="432"/>
      <c r="JP1218" s="432"/>
      <c r="JQ1218" s="432"/>
      <c r="JR1218" s="432"/>
      <c r="JS1218" s="432"/>
      <c r="JT1218" s="432"/>
      <c r="JU1218" s="432"/>
    </row>
    <row r="1219" spans="1:281" s="40" customFormat="1" ht="15" hidden="1" customHeight="1" x14ac:dyDescent="0.25">
      <c r="A1219" s="431"/>
      <c r="B1219" s="31"/>
      <c r="C1219" s="31"/>
      <c r="D1219" s="3"/>
      <c r="E1219" s="31"/>
      <c r="F1219" s="3"/>
      <c r="G1219" s="122"/>
      <c r="I1219" s="5"/>
      <c r="K1219" s="9"/>
      <c r="M1219" s="3"/>
      <c r="N1219" s="41"/>
      <c r="P1219" s="31"/>
      <c r="Q1219" s="27"/>
      <c r="R1219" s="31"/>
      <c r="T1219" s="21"/>
      <c r="U1219" s="21"/>
      <c r="V1219" s="83"/>
      <c r="W1219" s="83"/>
      <c r="X1219" s="21"/>
      <c r="Y1219" s="83"/>
      <c r="Z1219" s="83"/>
      <c r="AA1219" s="21"/>
      <c r="AB1219" s="83"/>
      <c r="AC1219" s="83"/>
      <c r="AD1219" s="21"/>
      <c r="AE1219" s="83"/>
      <c r="AF1219" s="83"/>
      <c r="AG1219" s="21"/>
      <c r="AH1219" s="83"/>
      <c r="AI1219" s="83"/>
      <c r="AJ1219" s="21"/>
      <c r="AK1219" s="83"/>
      <c r="AL1219" s="83"/>
      <c r="AM1219" s="21"/>
      <c r="AN1219" s="83"/>
      <c r="AO1219" s="83"/>
      <c r="AP1219" s="21"/>
      <c r="AQ1219" s="83"/>
      <c r="AR1219" s="83"/>
      <c r="AS1219" s="21"/>
      <c r="AT1219" s="3"/>
      <c r="AU1219" s="3"/>
      <c r="AV1219" s="31"/>
      <c r="AW1219" s="3"/>
      <c r="AX1219" s="129"/>
      <c r="AY1219" s="90"/>
      <c r="AZ1219" s="6"/>
      <c r="BA1219" s="10"/>
      <c r="BB1219" s="10"/>
      <c r="BC1219" s="6"/>
      <c r="BD1219" s="10"/>
      <c r="BE1219" s="10"/>
      <c r="BF1219" s="122"/>
      <c r="BG1219" s="10"/>
      <c r="BH1219" s="32"/>
      <c r="BI1219" s="129"/>
      <c r="BJ1219" s="10"/>
      <c r="BK1219" s="32"/>
      <c r="BL1219" s="129"/>
      <c r="BM1219" s="10"/>
      <c r="BN1219" s="32"/>
      <c r="BO1219" s="122"/>
      <c r="BP1219" s="133"/>
      <c r="BQ1219" s="12"/>
      <c r="BR1219" s="3"/>
      <c r="BS1219" s="3"/>
      <c r="BU1219" s="122"/>
      <c r="BV1219" s="3"/>
      <c r="BW1219" s="31"/>
      <c r="BX1219" s="122"/>
      <c r="BY1219" s="3"/>
      <c r="CA1219" s="122"/>
      <c r="CB1219" s="3"/>
      <c r="CD1219" s="122"/>
      <c r="CF1219" s="32"/>
      <c r="CH1219" s="255"/>
      <c r="CI1219" s="32"/>
      <c r="CK1219" s="434"/>
      <c r="CM1219" s="122"/>
      <c r="CN1219" s="255"/>
      <c r="CO1219" s="255"/>
      <c r="CP1219" s="255"/>
      <c r="CQ1219" s="739"/>
      <c r="CR1219" s="255"/>
      <c r="CS1219" s="430"/>
      <c r="CT1219" s="255"/>
      <c r="CU1219" s="255"/>
      <c r="CV1219" s="255"/>
      <c r="CW1219" s="10"/>
      <c r="CX1219" s="255"/>
      <c r="CY1219" s="255"/>
      <c r="CZ1219" s="255"/>
      <c r="DA1219" s="255"/>
      <c r="DB1219" s="255"/>
      <c r="DC1219" s="255"/>
      <c r="DD1219" s="255"/>
      <c r="DE1219" s="255"/>
      <c r="DF1219" s="255"/>
      <c r="DG1219" s="255"/>
      <c r="DH1219" s="255"/>
      <c r="DI1219" s="255"/>
      <c r="DJ1219" s="255"/>
      <c r="DK1219" s="255"/>
      <c r="DL1219" s="255"/>
      <c r="DM1219" s="255"/>
      <c r="DN1219" s="255"/>
      <c r="DO1219" s="255"/>
      <c r="DP1219" s="255"/>
      <c r="DQ1219" s="255"/>
      <c r="DR1219" s="255"/>
      <c r="DS1219" s="255"/>
      <c r="DT1219" s="255"/>
      <c r="DU1219" s="255"/>
      <c r="DV1219" s="255"/>
      <c r="DW1219" s="255"/>
      <c r="DX1219" s="255"/>
      <c r="DY1219" s="255"/>
      <c r="DZ1219" s="255"/>
      <c r="EA1219" s="255"/>
      <c r="EB1219" s="255"/>
      <c r="EC1219" s="255"/>
      <c r="ED1219" s="255"/>
      <c r="EE1219" s="255"/>
      <c r="EF1219" s="255"/>
      <c r="EG1219" s="255"/>
      <c r="EH1219" s="255"/>
      <c r="EI1219" s="255"/>
      <c r="EJ1219" s="255"/>
      <c r="EK1219" s="255"/>
      <c r="EL1219" s="255"/>
      <c r="EM1219" s="255"/>
      <c r="EN1219" s="255"/>
      <c r="EO1219" s="255"/>
      <c r="EP1219" s="255"/>
      <c r="EQ1219" s="255"/>
      <c r="ER1219" s="255"/>
      <c r="ES1219" s="255"/>
      <c r="ET1219" s="255"/>
      <c r="EU1219" s="255"/>
      <c r="EV1219" s="255"/>
      <c r="EW1219" s="255"/>
      <c r="EX1219" s="255"/>
      <c r="EY1219" s="255"/>
      <c r="EZ1219" s="255"/>
      <c r="FA1219" s="255"/>
      <c r="FB1219" s="255"/>
      <c r="FC1219" s="255"/>
      <c r="FD1219" s="255"/>
      <c r="FE1219" s="255"/>
      <c r="FF1219" s="255"/>
      <c r="FG1219" s="255"/>
      <c r="FH1219" s="241"/>
      <c r="FI1219" s="436"/>
      <c r="FJ1219" s="668"/>
      <c r="FK1219" s="668"/>
      <c r="FL1219" s="668"/>
      <c r="FM1219" s="668"/>
      <c r="FN1219" s="668"/>
      <c r="FO1219" s="668"/>
      <c r="FP1219" s="668"/>
      <c r="FQ1219" s="668"/>
      <c r="FR1219" s="668"/>
      <c r="FS1219" s="433"/>
      <c r="FT1219" s="433"/>
      <c r="FU1219" s="433"/>
      <c r="FV1219" s="433"/>
      <c r="FW1219" s="433"/>
      <c r="FX1219" s="433"/>
      <c r="FY1219" s="433"/>
      <c r="FZ1219" s="433"/>
      <c r="GA1219" s="433"/>
      <c r="GB1219" s="433"/>
      <c r="GC1219" s="71"/>
      <c r="GD1219" s="71"/>
      <c r="GE1219" s="71"/>
      <c r="GF1219" s="71"/>
      <c r="GG1219" s="73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436"/>
      <c r="HJ1219" s="65"/>
      <c r="HK1219" s="436"/>
      <c r="HL1219" s="37"/>
      <c r="HM1219" s="65"/>
      <c r="HN1219" s="436"/>
      <c r="HO1219" s="120"/>
      <c r="HP1219" s="3"/>
      <c r="HQ1219" s="436"/>
      <c r="HR1219" s="8"/>
      <c r="HS1219" s="31"/>
      <c r="HT1219" s="3"/>
      <c r="HU1219" s="3"/>
      <c r="HV1219" s="3"/>
      <c r="HX1219" s="432"/>
      <c r="HY1219" s="27"/>
      <c r="HZ1219" s="27"/>
      <c r="IA1219" s="27"/>
      <c r="IB1219" s="27"/>
      <c r="IC1219" s="27"/>
      <c r="ID1219" s="27"/>
      <c r="IE1219" s="27"/>
      <c r="IF1219" s="27"/>
      <c r="IG1219" s="432"/>
      <c r="IH1219" s="432"/>
      <c r="II1219" s="432"/>
      <c r="IJ1219" s="432"/>
      <c r="IK1219" s="432"/>
      <c r="IL1219" s="432"/>
      <c r="IM1219" s="432"/>
      <c r="IN1219" s="432"/>
      <c r="IO1219" s="432"/>
      <c r="IP1219" s="432"/>
      <c r="IQ1219" s="432"/>
      <c r="IR1219" s="432"/>
      <c r="IS1219" s="432"/>
      <c r="IT1219" s="432"/>
      <c r="IU1219" s="432"/>
      <c r="IV1219" s="432"/>
      <c r="IW1219" s="432"/>
      <c r="IX1219" s="432"/>
      <c r="IY1219" s="432"/>
      <c r="IZ1219" s="432"/>
      <c r="JA1219" s="432"/>
      <c r="JB1219" s="432"/>
      <c r="JC1219" s="432"/>
      <c r="JD1219" s="432"/>
      <c r="JE1219" s="432"/>
      <c r="JF1219" s="432"/>
      <c r="JG1219" s="432"/>
      <c r="JH1219" s="432"/>
      <c r="JI1219" s="432"/>
      <c r="JJ1219" s="432"/>
      <c r="JK1219" s="432"/>
      <c r="JL1219" s="432"/>
      <c r="JM1219" s="432"/>
      <c r="JN1219" s="432"/>
      <c r="JO1219" s="432"/>
      <c r="JP1219" s="432"/>
      <c r="JQ1219" s="432"/>
      <c r="JR1219" s="432"/>
      <c r="JS1219" s="432"/>
      <c r="JT1219" s="432"/>
      <c r="JU1219" s="432"/>
    </row>
    <row r="1220" spans="1:281" s="40" customFormat="1" ht="15" hidden="1" customHeight="1" x14ac:dyDescent="0.25">
      <c r="A1220" s="431"/>
      <c r="B1220" s="14"/>
      <c r="C1220" s="1"/>
      <c r="D1220" s="4"/>
      <c r="E1220" s="1"/>
      <c r="F1220" s="3"/>
      <c r="G1220" s="131"/>
      <c r="H1220" s="2"/>
      <c r="I1220" s="5"/>
      <c r="K1220" s="9"/>
      <c r="M1220" s="3"/>
      <c r="N1220" s="41"/>
      <c r="P1220" s="31"/>
      <c r="Q1220" s="27"/>
      <c r="R1220" s="31"/>
      <c r="T1220" s="21"/>
      <c r="U1220" s="21"/>
      <c r="V1220" s="83"/>
      <c r="W1220" s="83"/>
      <c r="X1220" s="21"/>
      <c r="Y1220" s="83"/>
      <c r="Z1220" s="83"/>
      <c r="AA1220" s="21"/>
      <c r="AB1220" s="83"/>
      <c r="AC1220" s="83"/>
      <c r="AD1220" s="21"/>
      <c r="AE1220" s="83"/>
      <c r="AF1220" s="83"/>
      <c r="AG1220" s="21"/>
      <c r="AH1220" s="83"/>
      <c r="AI1220" s="83"/>
      <c r="AJ1220" s="21"/>
      <c r="AK1220" s="83"/>
      <c r="AL1220" s="83"/>
      <c r="AM1220" s="21"/>
      <c r="AN1220" s="83"/>
      <c r="AO1220" s="83"/>
      <c r="AP1220" s="21"/>
      <c r="AQ1220" s="83"/>
      <c r="AR1220" s="83"/>
      <c r="AS1220" s="21"/>
      <c r="AT1220" s="3"/>
      <c r="AU1220" s="3"/>
      <c r="AV1220" s="31"/>
      <c r="AW1220" s="3"/>
      <c r="AX1220" s="129"/>
      <c r="AY1220" s="90"/>
      <c r="AZ1220" s="6"/>
      <c r="BA1220" s="10"/>
      <c r="BB1220" s="10"/>
      <c r="BC1220" s="6"/>
      <c r="BD1220" s="10"/>
      <c r="BE1220" s="10"/>
      <c r="BF1220" s="122"/>
      <c r="BG1220" s="10"/>
      <c r="BH1220" s="32"/>
      <c r="BI1220" s="129"/>
      <c r="BJ1220" s="10"/>
      <c r="BK1220" s="32"/>
      <c r="BL1220" s="129"/>
      <c r="BM1220" s="10"/>
      <c r="BN1220" s="32"/>
      <c r="BO1220" s="122"/>
      <c r="BP1220" s="133"/>
      <c r="BQ1220" s="12"/>
      <c r="BR1220" s="3"/>
      <c r="BS1220" s="3"/>
      <c r="BU1220" s="122"/>
      <c r="BV1220" s="3"/>
      <c r="BW1220" s="31"/>
      <c r="BX1220" s="122"/>
      <c r="BY1220" s="3"/>
      <c r="CA1220" s="122"/>
      <c r="CB1220" s="3"/>
      <c r="CD1220" s="122"/>
      <c r="CF1220" s="32"/>
      <c r="CH1220" s="255"/>
      <c r="CI1220" s="32"/>
      <c r="CK1220" s="434"/>
      <c r="CM1220" s="122"/>
      <c r="CN1220" s="255"/>
      <c r="CO1220" s="255"/>
      <c r="CP1220" s="255"/>
      <c r="CQ1220" s="739"/>
      <c r="CR1220" s="255"/>
      <c r="CS1220" s="430"/>
      <c r="CT1220" s="255"/>
      <c r="CU1220" s="255"/>
      <c r="CV1220" s="255"/>
      <c r="CW1220" s="10"/>
      <c r="CX1220" s="255"/>
      <c r="CY1220" s="255"/>
      <c r="CZ1220" s="255"/>
      <c r="DA1220" s="255"/>
      <c r="DB1220" s="255"/>
      <c r="DC1220" s="255"/>
      <c r="DD1220" s="255"/>
      <c r="DE1220" s="255"/>
      <c r="DF1220" s="255"/>
      <c r="DG1220" s="255"/>
      <c r="DH1220" s="255"/>
      <c r="DI1220" s="255"/>
      <c r="DJ1220" s="255"/>
      <c r="DK1220" s="255"/>
      <c r="DL1220" s="255"/>
      <c r="DM1220" s="255"/>
      <c r="DN1220" s="255"/>
      <c r="DO1220" s="255"/>
      <c r="DP1220" s="255"/>
      <c r="DQ1220" s="255"/>
      <c r="DR1220" s="255"/>
      <c r="DS1220" s="255"/>
      <c r="DT1220" s="255"/>
      <c r="DU1220" s="255"/>
      <c r="DV1220" s="255"/>
      <c r="DW1220" s="255"/>
      <c r="DX1220" s="255"/>
      <c r="DY1220" s="255"/>
      <c r="DZ1220" s="255"/>
      <c r="EA1220" s="255"/>
      <c r="EB1220" s="255"/>
      <c r="EC1220" s="255"/>
      <c r="ED1220" s="255"/>
      <c r="EE1220" s="255"/>
      <c r="EF1220" s="255"/>
      <c r="EG1220" s="255"/>
      <c r="EH1220" s="255"/>
      <c r="EI1220" s="255"/>
      <c r="EJ1220" s="255"/>
      <c r="EK1220" s="255"/>
      <c r="EL1220" s="255"/>
      <c r="EM1220" s="255"/>
      <c r="EN1220" s="255"/>
      <c r="EO1220" s="255"/>
      <c r="EP1220" s="255"/>
      <c r="EQ1220" s="255"/>
      <c r="ER1220" s="255"/>
      <c r="ES1220" s="255"/>
      <c r="ET1220" s="255"/>
      <c r="EU1220" s="255"/>
      <c r="EV1220" s="255"/>
      <c r="EW1220" s="255"/>
      <c r="EX1220" s="255"/>
      <c r="EY1220" s="255"/>
      <c r="EZ1220" s="255"/>
      <c r="FA1220" s="255"/>
      <c r="FB1220" s="255"/>
      <c r="FC1220" s="255"/>
      <c r="FD1220" s="255"/>
      <c r="FE1220" s="255"/>
      <c r="FF1220" s="255"/>
      <c r="FG1220" s="255"/>
      <c r="FH1220" s="241"/>
      <c r="FI1220" s="436"/>
      <c r="FJ1220" s="668"/>
      <c r="FK1220" s="668"/>
      <c r="FL1220" s="668"/>
      <c r="FM1220" s="668"/>
      <c r="FN1220" s="668"/>
      <c r="FO1220" s="668"/>
      <c r="FP1220" s="668"/>
      <c r="FQ1220" s="668"/>
      <c r="FR1220" s="668"/>
      <c r="FS1220" s="433"/>
      <c r="FT1220" s="433"/>
      <c r="FU1220" s="433"/>
      <c r="FV1220" s="433"/>
      <c r="FW1220" s="433"/>
      <c r="FX1220" s="433"/>
      <c r="FY1220" s="433"/>
      <c r="FZ1220" s="433"/>
      <c r="GA1220" s="433"/>
      <c r="GB1220" s="433"/>
      <c r="GC1220" s="71"/>
      <c r="GD1220" s="71"/>
      <c r="GE1220" s="71"/>
      <c r="GF1220" s="71"/>
      <c r="GG1220" s="73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436"/>
      <c r="HJ1220" s="65"/>
      <c r="HK1220" s="436"/>
      <c r="HL1220" s="37"/>
      <c r="HM1220" s="65"/>
      <c r="HN1220" s="436"/>
      <c r="HO1220" s="120"/>
      <c r="HP1220" s="3"/>
      <c r="HQ1220" s="436"/>
      <c r="HR1220" s="8"/>
      <c r="HS1220" s="31"/>
      <c r="HT1220" s="3"/>
      <c r="HU1220" s="3"/>
      <c r="HV1220" s="3"/>
      <c r="HX1220" s="432"/>
      <c r="HY1220" s="27"/>
      <c r="HZ1220" s="27"/>
      <c r="IA1220" s="27"/>
      <c r="IB1220" s="27"/>
      <c r="IC1220" s="27"/>
      <c r="ID1220" s="27"/>
      <c r="IE1220" s="27"/>
      <c r="IF1220" s="27"/>
      <c r="IG1220" s="432"/>
      <c r="IH1220" s="432"/>
      <c r="II1220" s="432"/>
      <c r="IJ1220" s="432"/>
      <c r="IK1220" s="432"/>
      <c r="IL1220" s="432"/>
      <c r="IM1220" s="432"/>
      <c r="IN1220" s="432"/>
      <c r="IO1220" s="432"/>
      <c r="IP1220" s="432"/>
      <c r="IQ1220" s="432"/>
      <c r="IR1220" s="432"/>
      <c r="IS1220" s="432"/>
      <c r="IT1220" s="432"/>
      <c r="IU1220" s="432"/>
      <c r="IV1220" s="432"/>
      <c r="IW1220" s="432"/>
      <c r="IX1220" s="432"/>
      <c r="IY1220" s="432"/>
      <c r="IZ1220" s="432"/>
      <c r="JA1220" s="432"/>
      <c r="JB1220" s="432"/>
      <c r="JC1220" s="432"/>
      <c r="JD1220" s="432"/>
      <c r="JE1220" s="432"/>
      <c r="JF1220" s="432"/>
      <c r="JG1220" s="432"/>
      <c r="JH1220" s="432"/>
      <c r="JI1220" s="432"/>
      <c r="JJ1220" s="432"/>
      <c r="JK1220" s="432"/>
      <c r="JL1220" s="432"/>
      <c r="JM1220" s="432"/>
      <c r="JN1220" s="432"/>
      <c r="JO1220" s="432"/>
      <c r="JP1220" s="432"/>
      <c r="JQ1220" s="432"/>
      <c r="JR1220" s="432"/>
      <c r="JS1220" s="432"/>
      <c r="JT1220" s="432"/>
      <c r="JU1220" s="432"/>
    </row>
    <row r="1221" spans="1:281" customFormat="1" ht="15" hidden="1" customHeight="1" x14ac:dyDescent="0.25">
      <c r="A1221" s="431"/>
      <c r="B1221" s="14"/>
      <c r="C1221" s="1"/>
      <c r="D1221" s="4"/>
      <c r="E1221" s="1"/>
      <c r="F1221" s="3"/>
      <c r="G1221" s="131"/>
      <c r="H1221" s="2"/>
      <c r="I1221" s="5"/>
      <c r="J1221" s="40"/>
      <c r="K1221" s="9"/>
      <c r="L1221" s="42"/>
      <c r="M1221" s="18"/>
      <c r="N1221" s="41"/>
      <c r="O1221" s="13"/>
      <c r="P1221" s="5"/>
      <c r="Q1221" s="27"/>
      <c r="R1221" s="31"/>
      <c r="S1221" s="13"/>
      <c r="T1221" s="21"/>
      <c r="U1221" s="21"/>
      <c r="V1221" s="83"/>
      <c r="W1221" s="83"/>
      <c r="X1221" s="117"/>
      <c r="Y1221" s="118"/>
      <c r="Z1221" s="119"/>
      <c r="AA1221" s="117"/>
      <c r="AB1221" s="118"/>
      <c r="AC1221" s="119"/>
      <c r="AD1221" s="117"/>
      <c r="AE1221" s="119"/>
      <c r="AF1221" s="119"/>
      <c r="AG1221" s="117"/>
      <c r="AH1221" s="119"/>
      <c r="AI1221" s="118"/>
      <c r="AJ1221" s="21"/>
      <c r="AK1221" s="119"/>
      <c r="AL1221" s="127"/>
      <c r="AM1221" s="21"/>
      <c r="AN1221" s="119"/>
      <c r="AO1221" s="127"/>
      <c r="AP1221" s="61"/>
      <c r="AQ1221" s="127"/>
      <c r="AR1221" s="127"/>
      <c r="AS1221" s="61"/>
      <c r="AT1221" s="18"/>
      <c r="AU1221" s="18"/>
      <c r="AV1221" s="15"/>
      <c r="AW1221" s="33"/>
      <c r="AX1221" s="130"/>
      <c r="AY1221" s="7"/>
      <c r="AZ1221" s="59"/>
      <c r="BA1221" s="17"/>
      <c r="BB1221" s="17"/>
      <c r="BC1221" s="6"/>
      <c r="BD1221" s="17"/>
      <c r="BE1221" s="10"/>
      <c r="BF1221" s="131"/>
      <c r="BG1221" s="10"/>
      <c r="BH1221" s="32"/>
      <c r="BI1221" s="575"/>
      <c r="BJ1221" s="10"/>
      <c r="BK1221" s="60"/>
      <c r="BL1221" s="575"/>
      <c r="BM1221" s="10"/>
      <c r="BN1221" s="60"/>
      <c r="BO1221" s="131"/>
      <c r="BP1221" s="133"/>
      <c r="BQ1221" s="62"/>
      <c r="BR1221" s="24"/>
      <c r="BS1221" s="24"/>
      <c r="BT1221" s="22"/>
      <c r="BU1221" s="123"/>
      <c r="BV1221" s="24"/>
      <c r="BW1221" s="14"/>
      <c r="BX1221" s="123"/>
      <c r="BY1221" s="24"/>
      <c r="BZ1221" s="22"/>
      <c r="CA1221" s="123"/>
      <c r="CB1221" s="24"/>
      <c r="CC1221" s="22"/>
      <c r="CD1221" s="123"/>
      <c r="CE1221" s="22"/>
      <c r="CF1221" s="414"/>
      <c r="CG1221" s="22"/>
      <c r="CH1221" s="24"/>
      <c r="CI1221" s="414"/>
      <c r="CJ1221" s="22"/>
      <c r="CK1221" s="430"/>
      <c r="CL1221" s="22"/>
      <c r="CM1221" s="123"/>
      <c r="CN1221" s="24"/>
      <c r="CO1221" s="24"/>
      <c r="CP1221" s="24"/>
      <c r="CQ1221" s="730"/>
      <c r="CR1221" s="24"/>
      <c r="CS1221" s="430"/>
      <c r="CT1221" s="24"/>
      <c r="CU1221" s="24"/>
      <c r="CV1221" s="24"/>
      <c r="CW1221" s="649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73"/>
      <c r="FI1221" s="436"/>
      <c r="FJ1221" s="668"/>
      <c r="FK1221" s="668"/>
      <c r="FL1221" s="668"/>
      <c r="FM1221" s="668"/>
      <c r="FN1221" s="668"/>
      <c r="FO1221" s="668"/>
      <c r="FP1221" s="668"/>
      <c r="FQ1221" s="668"/>
      <c r="FR1221" s="668"/>
      <c r="FS1221" s="433"/>
      <c r="FT1221" s="433"/>
      <c r="FU1221" s="433"/>
      <c r="FV1221" s="433"/>
      <c r="FW1221" s="433"/>
      <c r="FX1221" s="433"/>
      <c r="FY1221" s="433"/>
      <c r="FZ1221" s="433"/>
      <c r="GA1221" s="433"/>
      <c r="GB1221" s="433"/>
      <c r="GC1221" s="71"/>
      <c r="GD1221" s="71"/>
      <c r="GE1221" s="71"/>
      <c r="GF1221" s="71"/>
      <c r="GG1221" s="73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436"/>
      <c r="HJ1221" s="65"/>
      <c r="HK1221" s="436"/>
      <c r="HL1221" s="37"/>
      <c r="HM1221" s="65"/>
      <c r="HN1221" s="436"/>
      <c r="HO1221" s="120"/>
      <c r="HP1221" s="3"/>
      <c r="HQ1221" s="436"/>
      <c r="HR1221" s="8"/>
      <c r="HS1221" s="31"/>
      <c r="HT1221" s="3"/>
      <c r="HU1221" s="3"/>
      <c r="HV1221" s="3"/>
      <c r="HW1221" s="40"/>
      <c r="HX1221" s="432"/>
      <c r="HY1221" s="23"/>
      <c r="HZ1221" s="23"/>
      <c r="IA1221" s="23"/>
      <c r="IB1221" s="23"/>
      <c r="IC1221" s="23"/>
      <c r="ID1221" s="23"/>
      <c r="IE1221" s="23"/>
      <c r="IF1221" s="23"/>
      <c r="IG1221" s="431"/>
      <c r="IH1221" s="431"/>
      <c r="II1221" s="431"/>
      <c r="IJ1221" s="431"/>
      <c r="IK1221" s="431"/>
      <c r="IL1221" s="431"/>
      <c r="IM1221" s="431"/>
      <c r="IN1221" s="431"/>
      <c r="IO1221" s="431"/>
      <c r="IP1221" s="431"/>
      <c r="IQ1221" s="431"/>
      <c r="IR1221" s="431"/>
      <c r="IS1221" s="431"/>
      <c r="IT1221" s="431"/>
      <c r="IU1221" s="431"/>
      <c r="IV1221" s="431"/>
      <c r="IW1221" s="431"/>
      <c r="IX1221" s="431"/>
      <c r="IY1221" s="431"/>
      <c r="IZ1221" s="431"/>
      <c r="JA1221" s="431"/>
      <c r="JB1221" s="431"/>
      <c r="JC1221" s="431"/>
      <c r="JD1221" s="431"/>
      <c r="JE1221" s="431"/>
      <c r="JF1221" s="431"/>
      <c r="JG1221" s="431"/>
      <c r="JH1221" s="431"/>
      <c r="JI1221" s="431"/>
      <c r="JJ1221" s="431"/>
      <c r="JK1221" s="431"/>
      <c r="JL1221" s="431"/>
      <c r="JM1221" s="431"/>
      <c r="JN1221" s="431"/>
      <c r="JO1221" s="431"/>
      <c r="JP1221" s="431"/>
      <c r="JQ1221" s="431"/>
      <c r="JR1221" s="431"/>
      <c r="JS1221" s="431"/>
      <c r="JT1221" s="431"/>
      <c r="JU1221" s="431"/>
    </row>
    <row r="1222" spans="1:281" customFormat="1" ht="15" hidden="1" customHeight="1" x14ac:dyDescent="0.25">
      <c r="A1222" s="431"/>
      <c r="B1222" s="14"/>
      <c r="C1222" s="1"/>
      <c r="D1222" s="4"/>
      <c r="E1222" s="1"/>
      <c r="F1222" s="3"/>
      <c r="G1222" s="131"/>
      <c r="H1222" s="2"/>
      <c r="I1222" s="5"/>
      <c r="J1222" s="40"/>
      <c r="K1222" s="9"/>
      <c r="L1222" s="42"/>
      <c r="M1222" s="18"/>
      <c r="N1222" s="41"/>
      <c r="O1222" s="13"/>
      <c r="P1222" s="5"/>
      <c r="Q1222" s="27"/>
      <c r="R1222" s="31"/>
      <c r="S1222" s="13"/>
      <c r="T1222" s="21"/>
      <c r="U1222" s="21"/>
      <c r="V1222" s="83"/>
      <c r="W1222" s="83"/>
      <c r="X1222" s="117"/>
      <c r="Y1222" s="118"/>
      <c r="Z1222" s="119"/>
      <c r="AA1222" s="117"/>
      <c r="AB1222" s="118"/>
      <c r="AC1222" s="119"/>
      <c r="AD1222" s="117"/>
      <c r="AE1222" s="119"/>
      <c r="AF1222" s="119"/>
      <c r="AG1222" s="117"/>
      <c r="AH1222" s="119"/>
      <c r="AI1222" s="118"/>
      <c r="AJ1222" s="21"/>
      <c r="AK1222" s="119"/>
      <c r="AL1222" s="127"/>
      <c r="AM1222" s="21"/>
      <c r="AN1222" s="119"/>
      <c r="AO1222" s="127"/>
      <c r="AP1222" s="61"/>
      <c r="AQ1222" s="127"/>
      <c r="AR1222" s="127"/>
      <c r="AS1222" s="61"/>
      <c r="AT1222" s="18"/>
      <c r="AU1222" s="18"/>
      <c r="AV1222" s="15"/>
      <c r="AW1222" s="33"/>
      <c r="AX1222" s="130"/>
      <c r="AY1222" s="7"/>
      <c r="AZ1222" s="59"/>
      <c r="BA1222" s="17"/>
      <c r="BB1222" s="17"/>
      <c r="BC1222" s="6"/>
      <c r="BD1222" s="17"/>
      <c r="BE1222" s="10"/>
      <c r="BF1222" s="131"/>
      <c r="BG1222" s="10"/>
      <c r="BH1222" s="32"/>
      <c r="BI1222" s="575"/>
      <c r="BJ1222" s="10"/>
      <c r="BK1222" s="60"/>
      <c r="BL1222" s="575"/>
      <c r="BM1222" s="10"/>
      <c r="BN1222" s="60"/>
      <c r="BO1222" s="131"/>
      <c r="BP1222" s="133"/>
      <c r="BQ1222" s="62"/>
      <c r="BR1222" s="24"/>
      <c r="BS1222" s="24"/>
      <c r="BT1222" s="22"/>
      <c r="BU1222" s="123"/>
      <c r="BV1222" s="24"/>
      <c r="BW1222" s="14"/>
      <c r="BX1222" s="123"/>
      <c r="BY1222" s="24"/>
      <c r="BZ1222" s="22"/>
      <c r="CA1222" s="123"/>
      <c r="CB1222" s="24"/>
      <c r="CC1222" s="22"/>
      <c r="CD1222" s="123"/>
      <c r="CE1222" s="22"/>
      <c r="CF1222" s="414"/>
      <c r="CG1222" s="22"/>
      <c r="CH1222" s="24"/>
      <c r="CI1222" s="414"/>
      <c r="CJ1222" s="22"/>
      <c r="CK1222" s="430"/>
      <c r="CL1222" s="22"/>
      <c r="CM1222" s="123"/>
      <c r="CN1222" s="24"/>
      <c r="CO1222" s="24"/>
      <c r="CP1222" s="24"/>
      <c r="CQ1222" s="730"/>
      <c r="CR1222" s="24"/>
      <c r="CS1222" s="430"/>
      <c r="CT1222" s="24"/>
      <c r="CU1222" s="24"/>
      <c r="CV1222" s="24"/>
      <c r="CW1222" s="649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73"/>
      <c r="FI1222" s="436"/>
      <c r="FJ1222" s="668"/>
      <c r="FK1222" s="668"/>
      <c r="FL1222" s="668"/>
      <c r="FM1222" s="668"/>
      <c r="FN1222" s="668"/>
      <c r="FO1222" s="668"/>
      <c r="FP1222" s="668"/>
      <c r="FQ1222" s="668"/>
      <c r="FR1222" s="668"/>
      <c r="FS1222" s="433"/>
      <c r="FT1222" s="433"/>
      <c r="FU1222" s="433"/>
      <c r="FV1222" s="433"/>
      <c r="FW1222" s="433"/>
      <c r="FX1222" s="433"/>
      <c r="FY1222" s="433"/>
      <c r="FZ1222" s="433"/>
      <c r="GA1222" s="433"/>
      <c r="GB1222" s="433"/>
      <c r="GC1222" s="71"/>
      <c r="GD1222" s="71"/>
      <c r="GE1222" s="71"/>
      <c r="GF1222" s="71"/>
      <c r="GG1222" s="73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436"/>
      <c r="HJ1222" s="65"/>
      <c r="HK1222" s="436"/>
      <c r="HL1222" s="37"/>
      <c r="HM1222" s="65"/>
      <c r="HN1222" s="436"/>
      <c r="HO1222" s="120"/>
      <c r="HP1222" s="3"/>
      <c r="HQ1222" s="436"/>
      <c r="HR1222" s="8"/>
      <c r="HS1222" s="31"/>
      <c r="HT1222" s="3"/>
      <c r="HU1222" s="3"/>
      <c r="HV1222" s="3"/>
      <c r="HW1222" s="40"/>
      <c r="HX1222" s="432"/>
      <c r="HY1222" s="23"/>
      <c r="HZ1222" s="23"/>
      <c r="IA1222" s="23"/>
      <c r="IB1222" s="23"/>
      <c r="IC1222" s="23"/>
      <c r="ID1222" s="23"/>
      <c r="IE1222" s="23"/>
      <c r="IF1222" s="23"/>
      <c r="IG1222" s="431"/>
      <c r="IH1222" s="431"/>
      <c r="II1222" s="431"/>
      <c r="IJ1222" s="431"/>
      <c r="IK1222" s="431"/>
      <c r="IL1222" s="431"/>
      <c r="IM1222" s="431"/>
      <c r="IN1222" s="431"/>
      <c r="IO1222" s="431"/>
      <c r="IP1222" s="431"/>
      <c r="IQ1222" s="431"/>
      <c r="IR1222" s="431"/>
      <c r="IS1222" s="431"/>
      <c r="IT1222" s="431"/>
      <c r="IU1222" s="431"/>
      <c r="IV1222" s="431"/>
      <c r="IW1222" s="431"/>
      <c r="IX1222" s="431"/>
      <c r="IY1222" s="431"/>
      <c r="IZ1222" s="431"/>
      <c r="JA1222" s="431"/>
      <c r="JB1222" s="431"/>
      <c r="JC1222" s="431"/>
      <c r="JD1222" s="431"/>
      <c r="JE1222" s="431"/>
      <c r="JF1222" s="431"/>
      <c r="JG1222" s="431"/>
      <c r="JH1222" s="431"/>
      <c r="JI1222" s="431"/>
      <c r="JJ1222" s="431"/>
      <c r="JK1222" s="431"/>
      <c r="JL1222" s="431"/>
      <c r="JM1222" s="431"/>
      <c r="JN1222" s="431"/>
      <c r="JO1222" s="431"/>
      <c r="JP1222" s="431"/>
      <c r="JQ1222" s="431"/>
      <c r="JR1222" s="431"/>
      <c r="JS1222" s="431"/>
      <c r="JT1222" s="431"/>
      <c r="JU1222" s="431"/>
    </row>
    <row r="1223" spans="1:281" customFormat="1" ht="15" hidden="1" customHeight="1" x14ac:dyDescent="0.25">
      <c r="A1223" s="431"/>
      <c r="B1223" s="14"/>
      <c r="C1223" s="1"/>
      <c r="D1223" s="4"/>
      <c r="E1223" s="1"/>
      <c r="F1223" s="3"/>
      <c r="G1223" s="131"/>
      <c r="H1223" s="2"/>
      <c r="I1223" s="5"/>
      <c r="J1223" s="40"/>
      <c r="K1223" s="9"/>
      <c r="L1223" s="42"/>
      <c r="M1223" s="18"/>
      <c r="N1223" s="41"/>
      <c r="O1223" s="13"/>
      <c r="P1223" s="5"/>
      <c r="Q1223" s="27"/>
      <c r="R1223" s="31"/>
      <c r="S1223" s="13"/>
      <c r="T1223" s="21"/>
      <c r="U1223" s="21"/>
      <c r="V1223" s="83"/>
      <c r="W1223" s="83"/>
      <c r="X1223" s="117"/>
      <c r="Y1223" s="118"/>
      <c r="Z1223" s="119"/>
      <c r="AA1223" s="117"/>
      <c r="AB1223" s="118"/>
      <c r="AC1223" s="119"/>
      <c r="AD1223" s="117"/>
      <c r="AE1223" s="119"/>
      <c r="AF1223" s="119"/>
      <c r="AG1223" s="117"/>
      <c r="AH1223" s="119"/>
      <c r="AI1223" s="118"/>
      <c r="AJ1223" s="21"/>
      <c r="AK1223" s="119"/>
      <c r="AL1223" s="127"/>
      <c r="AM1223" s="21"/>
      <c r="AN1223" s="119"/>
      <c r="AO1223" s="127"/>
      <c r="AP1223" s="61"/>
      <c r="AQ1223" s="127"/>
      <c r="AR1223" s="127"/>
      <c r="AS1223" s="61"/>
      <c r="AT1223" s="18"/>
      <c r="AU1223" s="18"/>
      <c r="AV1223" s="15"/>
      <c r="AW1223" s="33"/>
      <c r="AX1223" s="130"/>
      <c r="AY1223" s="7"/>
      <c r="AZ1223" s="59"/>
      <c r="BA1223" s="17"/>
      <c r="BB1223" s="17"/>
      <c r="BC1223" s="6"/>
      <c r="BD1223" s="17"/>
      <c r="BE1223" s="10"/>
      <c r="BF1223" s="131"/>
      <c r="BG1223" s="10"/>
      <c r="BH1223" s="32"/>
      <c r="BI1223" s="575"/>
      <c r="BJ1223" s="10"/>
      <c r="BK1223" s="60"/>
      <c r="BL1223" s="575"/>
      <c r="BM1223" s="10"/>
      <c r="BN1223" s="60"/>
      <c r="BO1223" s="131"/>
      <c r="BP1223" s="133"/>
      <c r="BQ1223" s="62"/>
      <c r="BR1223" s="24"/>
      <c r="BS1223" s="24"/>
      <c r="BT1223" s="22"/>
      <c r="BU1223" s="123"/>
      <c r="BV1223" s="24"/>
      <c r="BW1223" s="14"/>
      <c r="BX1223" s="123"/>
      <c r="BY1223" s="24"/>
      <c r="BZ1223" s="22"/>
      <c r="CA1223" s="123"/>
      <c r="CB1223" s="24"/>
      <c r="CC1223" s="22"/>
      <c r="CD1223" s="123"/>
      <c r="CE1223" s="22"/>
      <c r="CF1223" s="414"/>
      <c r="CG1223" s="22"/>
      <c r="CH1223" s="24"/>
      <c r="CI1223" s="414"/>
      <c r="CJ1223" s="22"/>
      <c r="CK1223" s="430"/>
      <c r="CL1223" s="22"/>
      <c r="CM1223" s="123"/>
      <c r="CN1223" s="24"/>
      <c r="CO1223" s="24"/>
      <c r="CP1223" s="24"/>
      <c r="CQ1223" s="730"/>
      <c r="CR1223" s="24"/>
      <c r="CS1223" s="430"/>
      <c r="CT1223" s="24"/>
      <c r="CU1223" s="24"/>
      <c r="CV1223" s="24"/>
      <c r="CW1223" s="649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73"/>
      <c r="FI1223" s="436"/>
      <c r="FJ1223" s="668"/>
      <c r="FK1223" s="668"/>
      <c r="FL1223" s="668"/>
      <c r="FM1223" s="668"/>
      <c r="FN1223" s="668"/>
      <c r="FO1223" s="668"/>
      <c r="FP1223" s="668"/>
      <c r="FQ1223" s="668"/>
      <c r="FR1223" s="668"/>
      <c r="FS1223" s="433"/>
      <c r="FT1223" s="433"/>
      <c r="FU1223" s="433"/>
      <c r="FV1223" s="433"/>
      <c r="FW1223" s="433"/>
      <c r="FX1223" s="433"/>
      <c r="FY1223" s="433"/>
      <c r="FZ1223" s="433"/>
      <c r="GA1223" s="433"/>
      <c r="GB1223" s="433"/>
      <c r="GC1223" s="71"/>
      <c r="GD1223" s="71"/>
      <c r="GE1223" s="71"/>
      <c r="GF1223" s="71"/>
      <c r="GG1223" s="73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436"/>
      <c r="HJ1223" s="65"/>
      <c r="HK1223" s="436"/>
      <c r="HL1223" s="37"/>
      <c r="HM1223" s="65"/>
      <c r="HN1223" s="436"/>
      <c r="HO1223" s="120"/>
      <c r="HP1223" s="3"/>
      <c r="HQ1223" s="436"/>
      <c r="HR1223" s="8"/>
      <c r="HS1223" s="31"/>
      <c r="HT1223" s="3"/>
      <c r="HU1223" s="3"/>
      <c r="HV1223" s="3"/>
      <c r="HX1223" s="431"/>
      <c r="HY1223" s="23"/>
      <c r="HZ1223" s="23"/>
      <c r="IA1223" s="23"/>
      <c r="IB1223" s="23"/>
      <c r="IC1223" s="23"/>
      <c r="ID1223" s="23"/>
      <c r="IE1223" s="23"/>
      <c r="IF1223" s="23"/>
      <c r="IG1223" s="431"/>
      <c r="IH1223" s="431"/>
      <c r="II1223" s="431"/>
      <c r="IJ1223" s="431"/>
      <c r="IK1223" s="431"/>
      <c r="IL1223" s="431"/>
      <c r="IM1223" s="431"/>
      <c r="IN1223" s="431"/>
      <c r="IO1223" s="431"/>
      <c r="IP1223" s="431"/>
      <c r="IQ1223" s="431"/>
      <c r="IR1223" s="431"/>
      <c r="IS1223" s="431"/>
      <c r="IT1223" s="431"/>
      <c r="IU1223" s="431"/>
      <c r="IV1223" s="431"/>
      <c r="IW1223" s="431"/>
      <c r="IX1223" s="431"/>
      <c r="IY1223" s="431"/>
      <c r="IZ1223" s="431"/>
      <c r="JA1223" s="431"/>
      <c r="JB1223" s="431"/>
      <c r="JC1223" s="431"/>
      <c r="JD1223" s="431"/>
      <c r="JE1223" s="431"/>
      <c r="JF1223" s="431"/>
      <c r="JG1223" s="431"/>
      <c r="JH1223" s="431"/>
      <c r="JI1223" s="431"/>
      <c r="JJ1223" s="431"/>
      <c r="JK1223" s="431"/>
      <c r="JL1223" s="431"/>
      <c r="JM1223" s="431"/>
      <c r="JN1223" s="431"/>
      <c r="JO1223" s="431"/>
      <c r="JP1223" s="431"/>
      <c r="JQ1223" s="431"/>
      <c r="JR1223" s="431"/>
      <c r="JS1223" s="431"/>
      <c r="JT1223" s="431"/>
      <c r="JU1223" s="431"/>
    </row>
    <row r="1224" spans="1:281" customFormat="1" ht="15" hidden="1" customHeight="1" x14ac:dyDescent="0.25">
      <c r="A1224" s="431"/>
      <c r="B1224" s="14"/>
      <c r="C1224" s="1"/>
      <c r="D1224" s="4"/>
      <c r="E1224" s="1"/>
      <c r="F1224" s="3"/>
      <c r="G1224" s="131"/>
      <c r="H1224" s="2"/>
      <c r="I1224" s="5"/>
      <c r="J1224" s="40"/>
      <c r="K1224" s="9"/>
      <c r="L1224" s="42"/>
      <c r="M1224" s="18"/>
      <c r="N1224" s="41"/>
      <c r="O1224" s="13"/>
      <c r="P1224" s="5"/>
      <c r="Q1224" s="27"/>
      <c r="R1224" s="31"/>
      <c r="S1224" s="13"/>
      <c r="T1224" s="21"/>
      <c r="U1224" s="21"/>
      <c r="V1224" s="83"/>
      <c r="W1224" s="83"/>
      <c r="X1224" s="117"/>
      <c r="Y1224" s="118"/>
      <c r="Z1224" s="119"/>
      <c r="AA1224" s="117"/>
      <c r="AB1224" s="118"/>
      <c r="AC1224" s="119"/>
      <c r="AD1224" s="117"/>
      <c r="AE1224" s="119"/>
      <c r="AF1224" s="119"/>
      <c r="AG1224" s="117"/>
      <c r="AH1224" s="119"/>
      <c r="AI1224" s="118"/>
      <c r="AJ1224" s="21"/>
      <c r="AK1224" s="119"/>
      <c r="AL1224" s="127"/>
      <c r="AM1224" s="21"/>
      <c r="AN1224" s="119"/>
      <c r="AO1224" s="127"/>
      <c r="AP1224" s="61"/>
      <c r="AQ1224" s="127"/>
      <c r="AR1224" s="127"/>
      <c r="AS1224" s="61"/>
      <c r="AT1224" s="18"/>
      <c r="AU1224" s="18"/>
      <c r="AV1224" s="15"/>
      <c r="AW1224" s="33"/>
      <c r="AX1224" s="130"/>
      <c r="AY1224" s="7"/>
      <c r="AZ1224" s="59"/>
      <c r="BA1224" s="17"/>
      <c r="BB1224" s="17"/>
      <c r="BC1224" s="6"/>
      <c r="BD1224" s="17"/>
      <c r="BE1224" s="10"/>
      <c r="BF1224" s="131"/>
      <c r="BG1224" s="10"/>
      <c r="BH1224" s="32"/>
      <c r="BI1224" s="575"/>
      <c r="BJ1224" s="10"/>
      <c r="BK1224" s="60"/>
      <c r="BL1224" s="575"/>
      <c r="BM1224" s="10"/>
      <c r="BN1224" s="60"/>
      <c r="BO1224" s="131"/>
      <c r="BP1224" s="133"/>
      <c r="BQ1224" s="62"/>
      <c r="BR1224" s="24"/>
      <c r="BS1224" s="24"/>
      <c r="BT1224" s="22"/>
      <c r="BU1224" s="123"/>
      <c r="BV1224" s="24"/>
      <c r="BW1224" s="14"/>
      <c r="BX1224" s="123"/>
      <c r="BY1224" s="24"/>
      <c r="BZ1224" s="22"/>
      <c r="CA1224" s="123"/>
      <c r="CB1224" s="24"/>
      <c r="CC1224" s="22"/>
      <c r="CD1224" s="123"/>
      <c r="CE1224" s="22"/>
      <c r="CF1224" s="414"/>
      <c r="CG1224" s="22"/>
      <c r="CH1224" s="24"/>
      <c r="CI1224" s="414"/>
      <c r="CJ1224" s="22"/>
      <c r="CK1224" s="430"/>
      <c r="CL1224" s="22"/>
      <c r="CM1224" s="123"/>
      <c r="CN1224" s="24"/>
      <c r="CO1224" s="24"/>
      <c r="CP1224" s="24"/>
      <c r="CQ1224" s="730"/>
      <c r="CR1224" s="24"/>
      <c r="CS1224" s="430"/>
      <c r="CT1224" s="24"/>
      <c r="CU1224" s="24"/>
      <c r="CV1224" s="24"/>
      <c r="CW1224" s="649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73"/>
      <c r="FI1224" s="436"/>
      <c r="FJ1224" s="668"/>
      <c r="FK1224" s="668"/>
      <c r="FL1224" s="668"/>
      <c r="FM1224" s="668"/>
      <c r="FN1224" s="668"/>
      <c r="FO1224" s="668"/>
      <c r="FP1224" s="668"/>
      <c r="FQ1224" s="668"/>
      <c r="FR1224" s="668"/>
      <c r="FS1224" s="433"/>
      <c r="FT1224" s="433"/>
      <c r="FU1224" s="433"/>
      <c r="FV1224" s="433"/>
      <c r="FW1224" s="433"/>
      <c r="FX1224" s="433"/>
      <c r="FY1224" s="433"/>
      <c r="FZ1224" s="433"/>
      <c r="GA1224" s="433"/>
      <c r="GB1224" s="433"/>
      <c r="GC1224" s="71"/>
      <c r="GD1224" s="71"/>
      <c r="GE1224" s="71"/>
      <c r="GF1224" s="71"/>
      <c r="GG1224" s="73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436"/>
      <c r="HJ1224" s="65"/>
      <c r="HK1224" s="436"/>
      <c r="HL1224" s="37"/>
      <c r="HM1224" s="65"/>
      <c r="HN1224" s="436"/>
      <c r="HO1224" s="120"/>
      <c r="HP1224" s="3"/>
      <c r="HQ1224" s="436"/>
      <c r="HR1224" s="8"/>
      <c r="HS1224" s="31"/>
      <c r="HT1224" s="3"/>
      <c r="HU1224" s="3"/>
      <c r="HV1224" s="24"/>
      <c r="HX1224" s="431"/>
      <c r="HY1224" s="23"/>
      <c r="HZ1224" s="23"/>
      <c r="IA1224" s="23"/>
      <c r="IB1224" s="23"/>
      <c r="IC1224" s="23"/>
      <c r="ID1224" s="23"/>
      <c r="IE1224" s="23"/>
      <c r="IF1224" s="23"/>
      <c r="IG1224" s="431"/>
      <c r="IH1224" s="431"/>
      <c r="II1224" s="431"/>
      <c r="IJ1224" s="431"/>
      <c r="IK1224" s="431"/>
      <c r="IL1224" s="431"/>
      <c r="IM1224" s="431"/>
      <c r="IN1224" s="431"/>
      <c r="IO1224" s="431"/>
      <c r="IP1224" s="431"/>
      <c r="IQ1224" s="431"/>
      <c r="IR1224" s="431"/>
      <c r="IS1224" s="431"/>
      <c r="IT1224" s="431"/>
      <c r="IU1224" s="431"/>
      <c r="IV1224" s="431"/>
      <c r="IW1224" s="431"/>
      <c r="IX1224" s="431"/>
      <c r="IY1224" s="431"/>
      <c r="IZ1224" s="431"/>
      <c r="JA1224" s="431"/>
      <c r="JB1224" s="431"/>
      <c r="JC1224" s="431"/>
      <c r="JD1224" s="431"/>
      <c r="JE1224" s="431"/>
      <c r="JF1224" s="431"/>
      <c r="JG1224" s="431"/>
      <c r="JH1224" s="431"/>
      <c r="JI1224" s="431"/>
      <c r="JJ1224" s="431"/>
      <c r="JK1224" s="431"/>
      <c r="JL1224" s="431"/>
      <c r="JM1224" s="431"/>
      <c r="JN1224" s="431"/>
      <c r="JO1224" s="431"/>
      <c r="JP1224" s="431"/>
      <c r="JQ1224" s="431"/>
      <c r="JR1224" s="431"/>
      <c r="JS1224" s="431"/>
      <c r="JT1224" s="431"/>
      <c r="JU1224" s="431"/>
    </row>
    <row r="1225" spans="1:281" customFormat="1" ht="15" hidden="1" customHeight="1" x14ac:dyDescent="0.25">
      <c r="A1225" s="431"/>
      <c r="B1225" s="14"/>
      <c r="C1225" s="1"/>
      <c r="D1225" s="4"/>
      <c r="E1225" s="1"/>
      <c r="F1225" s="3"/>
      <c r="G1225" s="131"/>
      <c r="H1225" s="2"/>
      <c r="I1225" s="5"/>
      <c r="J1225" s="40"/>
      <c r="K1225" s="9"/>
      <c r="L1225" s="42"/>
      <c r="M1225" s="18"/>
      <c r="N1225" s="41"/>
      <c r="O1225" s="13"/>
      <c r="P1225" s="5"/>
      <c r="Q1225" s="27"/>
      <c r="R1225" s="31"/>
      <c r="S1225" s="13"/>
      <c r="T1225" s="21"/>
      <c r="U1225" s="21"/>
      <c r="V1225" s="83"/>
      <c r="W1225" s="83"/>
      <c r="X1225" s="117"/>
      <c r="Y1225" s="118"/>
      <c r="Z1225" s="119"/>
      <c r="AA1225" s="117"/>
      <c r="AB1225" s="118"/>
      <c r="AC1225" s="119"/>
      <c r="AD1225" s="117"/>
      <c r="AE1225" s="119"/>
      <c r="AF1225" s="119"/>
      <c r="AG1225" s="117"/>
      <c r="AH1225" s="119"/>
      <c r="AI1225" s="118"/>
      <c r="AJ1225" s="21"/>
      <c r="AK1225" s="119"/>
      <c r="AL1225" s="127"/>
      <c r="AM1225" s="21"/>
      <c r="AN1225" s="119"/>
      <c r="AO1225" s="127"/>
      <c r="AP1225" s="61"/>
      <c r="AQ1225" s="127"/>
      <c r="AR1225" s="127"/>
      <c r="AS1225" s="61"/>
      <c r="AT1225" s="18"/>
      <c r="AU1225" s="18"/>
      <c r="AV1225" s="15"/>
      <c r="AW1225" s="33"/>
      <c r="AX1225" s="130"/>
      <c r="AY1225" s="7"/>
      <c r="AZ1225" s="59"/>
      <c r="BA1225" s="17"/>
      <c r="BB1225" s="17"/>
      <c r="BC1225" s="6"/>
      <c r="BD1225" s="17"/>
      <c r="BE1225" s="10"/>
      <c r="BF1225" s="131"/>
      <c r="BG1225" s="10"/>
      <c r="BH1225" s="32"/>
      <c r="BI1225" s="575"/>
      <c r="BJ1225" s="10"/>
      <c r="BK1225" s="60"/>
      <c r="BL1225" s="575"/>
      <c r="BM1225" s="10"/>
      <c r="BN1225" s="60"/>
      <c r="BO1225" s="131"/>
      <c r="BP1225" s="133"/>
      <c r="BQ1225" s="62"/>
      <c r="BR1225" s="24"/>
      <c r="BS1225" s="24"/>
      <c r="BT1225" s="22"/>
      <c r="BU1225" s="123"/>
      <c r="BV1225" s="24"/>
      <c r="BW1225" s="14"/>
      <c r="BX1225" s="123"/>
      <c r="BY1225" s="24"/>
      <c r="BZ1225" s="22"/>
      <c r="CA1225" s="123"/>
      <c r="CB1225" s="24"/>
      <c r="CC1225" s="22"/>
      <c r="CD1225" s="123"/>
      <c r="CE1225" s="22"/>
      <c r="CF1225" s="414"/>
      <c r="CG1225" s="22"/>
      <c r="CH1225" s="24"/>
      <c r="CI1225" s="414"/>
      <c r="CJ1225" s="22"/>
      <c r="CK1225" s="430"/>
      <c r="CL1225" s="22"/>
      <c r="CM1225" s="123"/>
      <c r="CN1225" s="24"/>
      <c r="CO1225" s="24"/>
      <c r="CP1225" s="24"/>
      <c r="CQ1225" s="730"/>
      <c r="CR1225" s="24"/>
      <c r="CS1225" s="430"/>
      <c r="CT1225" s="24"/>
      <c r="CU1225" s="24"/>
      <c r="CV1225" s="24"/>
      <c r="CW1225" s="649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73"/>
      <c r="FI1225" s="436"/>
      <c r="FJ1225" s="668"/>
      <c r="FK1225" s="668"/>
      <c r="FL1225" s="668"/>
      <c r="FM1225" s="668"/>
      <c r="FN1225" s="668"/>
      <c r="FO1225" s="668"/>
      <c r="FP1225" s="668"/>
      <c r="FQ1225" s="668"/>
      <c r="FR1225" s="668"/>
      <c r="FS1225" s="433"/>
      <c r="FT1225" s="433"/>
      <c r="FU1225" s="433"/>
      <c r="FV1225" s="433"/>
      <c r="FW1225" s="433"/>
      <c r="FX1225" s="433"/>
      <c r="FY1225" s="433"/>
      <c r="FZ1225" s="433"/>
      <c r="GA1225" s="433"/>
      <c r="GB1225" s="433"/>
      <c r="GC1225" s="71"/>
      <c r="GD1225" s="71"/>
      <c r="GE1225" s="71"/>
      <c r="GF1225" s="71"/>
      <c r="GG1225" s="73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436"/>
      <c r="HJ1225" s="65"/>
      <c r="HK1225" s="436"/>
      <c r="HL1225" s="37"/>
      <c r="HM1225" s="65"/>
      <c r="HN1225" s="436"/>
      <c r="HO1225" s="120"/>
      <c r="HP1225" s="3"/>
      <c r="HQ1225" s="436"/>
      <c r="HR1225" s="8"/>
      <c r="HS1225" s="31"/>
      <c r="HT1225" s="3"/>
      <c r="HU1225" s="3"/>
      <c r="HV1225" s="24"/>
      <c r="HX1225" s="431"/>
      <c r="HY1225" s="23"/>
      <c r="HZ1225" s="23"/>
      <c r="IA1225" s="23"/>
      <c r="IB1225" s="23"/>
      <c r="IC1225" s="23"/>
      <c r="ID1225" s="23"/>
      <c r="IE1225" s="23"/>
      <c r="IF1225" s="23"/>
      <c r="IG1225" s="431"/>
      <c r="IH1225" s="431"/>
      <c r="II1225" s="431"/>
      <c r="IJ1225" s="431"/>
      <c r="IK1225" s="431"/>
      <c r="IL1225" s="431"/>
      <c r="IM1225" s="431"/>
      <c r="IN1225" s="431"/>
      <c r="IO1225" s="431"/>
      <c r="IP1225" s="431"/>
      <c r="IQ1225" s="431"/>
      <c r="IR1225" s="431"/>
      <c r="IS1225" s="431"/>
      <c r="IT1225" s="431"/>
      <c r="IU1225" s="431"/>
      <c r="IV1225" s="431"/>
      <c r="IW1225" s="431"/>
      <c r="IX1225" s="431"/>
      <c r="IY1225" s="431"/>
      <c r="IZ1225" s="431"/>
      <c r="JA1225" s="431"/>
      <c r="JB1225" s="431"/>
      <c r="JC1225" s="431"/>
      <c r="JD1225" s="431"/>
      <c r="JE1225" s="431"/>
      <c r="JF1225" s="431"/>
      <c r="JG1225" s="431"/>
      <c r="JH1225" s="431"/>
      <c r="JI1225" s="431"/>
      <c r="JJ1225" s="431"/>
      <c r="JK1225" s="431"/>
      <c r="JL1225" s="431"/>
      <c r="JM1225" s="431"/>
      <c r="JN1225" s="431"/>
      <c r="JO1225" s="431"/>
      <c r="JP1225" s="431"/>
      <c r="JQ1225" s="431"/>
      <c r="JR1225" s="431"/>
      <c r="JS1225" s="431"/>
      <c r="JT1225" s="431"/>
      <c r="JU1225" s="431"/>
    </row>
    <row r="1226" spans="1:281" customFormat="1" ht="15" hidden="1" customHeight="1" x14ac:dyDescent="0.25">
      <c r="A1226" s="431"/>
      <c r="B1226" s="14"/>
      <c r="C1226" s="1"/>
      <c r="D1226" s="4"/>
      <c r="E1226" s="1"/>
      <c r="F1226" s="3"/>
      <c r="G1226" s="131"/>
      <c r="H1226" s="2"/>
      <c r="I1226" s="5"/>
      <c r="J1226" s="40"/>
      <c r="K1226" s="9"/>
      <c r="L1226" s="42"/>
      <c r="M1226" s="18"/>
      <c r="N1226" s="41"/>
      <c r="O1226" s="13"/>
      <c r="P1226" s="5"/>
      <c r="Q1226" s="27"/>
      <c r="R1226" s="31"/>
      <c r="S1226" s="13"/>
      <c r="T1226" s="21"/>
      <c r="U1226" s="21"/>
      <c r="V1226" s="83"/>
      <c r="W1226" s="83"/>
      <c r="X1226" s="117"/>
      <c r="Y1226" s="118"/>
      <c r="Z1226" s="119"/>
      <c r="AA1226" s="117"/>
      <c r="AB1226" s="118"/>
      <c r="AC1226" s="119"/>
      <c r="AD1226" s="117"/>
      <c r="AE1226" s="119"/>
      <c r="AF1226" s="119"/>
      <c r="AG1226" s="117"/>
      <c r="AH1226" s="119"/>
      <c r="AI1226" s="118"/>
      <c r="AJ1226" s="21"/>
      <c r="AK1226" s="119"/>
      <c r="AL1226" s="127"/>
      <c r="AM1226" s="21"/>
      <c r="AN1226" s="119"/>
      <c r="AO1226" s="127"/>
      <c r="AP1226" s="61"/>
      <c r="AQ1226" s="127"/>
      <c r="AR1226" s="127"/>
      <c r="AS1226" s="61"/>
      <c r="AT1226" s="18"/>
      <c r="AU1226" s="18"/>
      <c r="AV1226" s="15"/>
      <c r="AW1226" s="33"/>
      <c r="AX1226" s="130"/>
      <c r="AY1226" s="7"/>
      <c r="AZ1226" s="59"/>
      <c r="BA1226" s="17"/>
      <c r="BB1226" s="17"/>
      <c r="BC1226" s="6"/>
      <c r="BD1226" s="17"/>
      <c r="BE1226" s="10"/>
      <c r="BF1226" s="131"/>
      <c r="BG1226" s="10"/>
      <c r="BH1226" s="32"/>
      <c r="BI1226" s="575"/>
      <c r="BJ1226" s="10"/>
      <c r="BK1226" s="60"/>
      <c r="BL1226" s="575"/>
      <c r="BM1226" s="10"/>
      <c r="BN1226" s="60"/>
      <c r="BO1226" s="131"/>
      <c r="BP1226" s="133"/>
      <c r="BQ1226" s="62"/>
      <c r="BR1226" s="24"/>
      <c r="BS1226" s="24"/>
      <c r="BT1226" s="22"/>
      <c r="BU1226" s="123"/>
      <c r="BV1226" s="24"/>
      <c r="BW1226" s="14"/>
      <c r="BX1226" s="123"/>
      <c r="BY1226" s="24"/>
      <c r="BZ1226" s="22"/>
      <c r="CA1226" s="123"/>
      <c r="CB1226" s="24"/>
      <c r="CC1226" s="22"/>
      <c r="CD1226" s="123"/>
      <c r="CE1226" s="22"/>
      <c r="CF1226" s="414"/>
      <c r="CG1226" s="22"/>
      <c r="CH1226" s="24"/>
      <c r="CI1226" s="414"/>
      <c r="CJ1226" s="22"/>
      <c r="CK1226" s="430"/>
      <c r="CL1226" s="22"/>
      <c r="CM1226" s="123"/>
      <c r="CN1226" s="24"/>
      <c r="CO1226" s="24"/>
      <c r="CP1226" s="24"/>
      <c r="CQ1226" s="730"/>
      <c r="CR1226" s="24"/>
      <c r="CS1226" s="430"/>
      <c r="CT1226" s="24"/>
      <c r="CU1226" s="24"/>
      <c r="CV1226" s="24"/>
      <c r="CW1226" s="649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73"/>
      <c r="FI1226" s="436"/>
      <c r="FJ1226" s="668"/>
      <c r="FK1226" s="668"/>
      <c r="FL1226" s="668"/>
      <c r="FM1226" s="668"/>
      <c r="FN1226" s="668"/>
      <c r="FO1226" s="668"/>
      <c r="FP1226" s="668"/>
      <c r="FQ1226" s="668"/>
      <c r="FR1226" s="668"/>
      <c r="FS1226" s="433"/>
      <c r="FT1226" s="433"/>
      <c r="FU1226" s="433"/>
      <c r="FV1226" s="433"/>
      <c r="FW1226" s="433"/>
      <c r="FX1226" s="433"/>
      <c r="FY1226" s="433"/>
      <c r="FZ1226" s="433"/>
      <c r="GA1226" s="433"/>
      <c r="GB1226" s="433"/>
      <c r="GC1226" s="71"/>
      <c r="GD1226" s="71"/>
      <c r="GE1226" s="71"/>
      <c r="GF1226" s="71"/>
      <c r="GG1226" s="73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436"/>
      <c r="HJ1226" s="65"/>
      <c r="HK1226" s="436"/>
      <c r="HL1226" s="37"/>
      <c r="HM1226" s="65"/>
      <c r="HN1226" s="436"/>
      <c r="HO1226" s="120"/>
      <c r="HP1226" s="3"/>
      <c r="HQ1226" s="436"/>
      <c r="HR1226" s="48"/>
      <c r="HS1226" s="31"/>
      <c r="HT1226" s="3"/>
      <c r="HU1226" s="3"/>
      <c r="HV1226" s="24"/>
      <c r="HX1226" s="431"/>
      <c r="HY1226" s="23"/>
      <c r="HZ1226" s="23"/>
      <c r="IA1226" s="23"/>
      <c r="IB1226" s="23"/>
      <c r="IC1226" s="23"/>
      <c r="ID1226" s="23"/>
      <c r="IE1226" s="23"/>
      <c r="IF1226" s="23"/>
      <c r="IG1226" s="431"/>
      <c r="IH1226" s="431"/>
      <c r="II1226" s="431"/>
      <c r="IJ1226" s="431"/>
      <c r="IK1226" s="431"/>
      <c r="IL1226" s="431"/>
      <c r="IM1226" s="431"/>
      <c r="IN1226" s="431"/>
      <c r="IO1226" s="431"/>
      <c r="IP1226" s="431"/>
      <c r="IQ1226" s="431"/>
      <c r="IR1226" s="431"/>
      <c r="IS1226" s="431"/>
      <c r="IT1226" s="431"/>
      <c r="IU1226" s="431"/>
      <c r="IV1226" s="431"/>
      <c r="IW1226" s="431"/>
      <c r="IX1226" s="431"/>
      <c r="IY1226" s="431"/>
      <c r="IZ1226" s="431"/>
      <c r="JA1226" s="431"/>
      <c r="JB1226" s="431"/>
      <c r="JC1226" s="431"/>
      <c r="JD1226" s="431"/>
      <c r="JE1226" s="431"/>
      <c r="JF1226" s="431"/>
      <c r="JG1226" s="431"/>
      <c r="JH1226" s="431"/>
      <c r="JI1226" s="431"/>
      <c r="JJ1226" s="431"/>
      <c r="JK1226" s="431"/>
      <c r="JL1226" s="431"/>
      <c r="JM1226" s="431"/>
      <c r="JN1226" s="431"/>
      <c r="JO1226" s="431"/>
      <c r="JP1226" s="431"/>
      <c r="JQ1226" s="431"/>
      <c r="JR1226" s="431"/>
      <c r="JS1226" s="431"/>
      <c r="JT1226" s="431"/>
      <c r="JU1226" s="431"/>
    </row>
    <row r="1227" spans="1:281" s="432" customFormat="1" ht="15" hidden="1" customHeight="1" x14ac:dyDescent="0.25">
      <c r="B1227" s="14"/>
      <c r="C1227" s="1"/>
      <c r="D1227" s="4"/>
      <c r="E1227" s="1"/>
      <c r="F1227" s="3"/>
      <c r="G1227" s="131"/>
      <c r="H1227" s="2"/>
      <c r="I1227" s="433"/>
      <c r="K1227" s="52"/>
      <c r="M1227" s="241"/>
      <c r="N1227" s="55"/>
      <c r="P1227" s="433"/>
      <c r="R1227" s="433"/>
      <c r="T1227" s="433"/>
      <c r="U1227" s="433"/>
      <c r="V1227" s="241"/>
      <c r="W1227" s="241"/>
      <c r="X1227" s="433"/>
      <c r="Y1227" s="241"/>
      <c r="Z1227" s="241"/>
      <c r="AA1227" s="433"/>
      <c r="AB1227" s="241"/>
      <c r="AC1227" s="241"/>
      <c r="AD1227" s="433"/>
      <c r="AE1227" s="241"/>
      <c r="AF1227" s="241"/>
      <c r="AG1227" s="433"/>
      <c r="AH1227" s="241"/>
      <c r="AI1227" s="241"/>
      <c r="AJ1227" s="433"/>
      <c r="AK1227" s="241"/>
      <c r="AL1227" s="241"/>
      <c r="AM1227" s="433"/>
      <c r="AN1227" s="241"/>
      <c r="AO1227" s="241"/>
      <c r="AP1227" s="433"/>
      <c r="AQ1227" s="241"/>
      <c r="AR1227" s="241"/>
      <c r="AS1227" s="433"/>
      <c r="AT1227" s="241"/>
      <c r="AU1227" s="241"/>
      <c r="AV1227" s="433"/>
      <c r="AW1227" s="241"/>
      <c r="AX1227" s="128"/>
      <c r="AY1227" s="57"/>
      <c r="AZ1227" s="6"/>
      <c r="BA1227" s="54"/>
      <c r="BB1227" s="54"/>
      <c r="BC1227" s="6"/>
      <c r="BD1227" s="54"/>
      <c r="BE1227" s="54"/>
      <c r="BF1227" s="121"/>
      <c r="BG1227" s="54"/>
      <c r="BH1227" s="28"/>
      <c r="BI1227" s="128"/>
      <c r="BJ1227" s="54"/>
      <c r="BK1227" s="28"/>
      <c r="BL1227" s="128"/>
      <c r="BM1227" s="54"/>
      <c r="BN1227" s="28"/>
      <c r="BO1227" s="121"/>
      <c r="BP1227" s="132"/>
      <c r="BQ1227" s="56"/>
      <c r="BR1227" s="241"/>
      <c r="BS1227" s="241"/>
      <c r="BU1227" s="121"/>
      <c r="BV1227" s="241"/>
      <c r="BW1227" s="433"/>
      <c r="BX1227" s="121"/>
      <c r="BY1227" s="241"/>
      <c r="CA1227" s="121"/>
      <c r="CB1227" s="241"/>
      <c r="CD1227" s="121"/>
      <c r="CF1227" s="28"/>
      <c r="CH1227" s="241"/>
      <c r="CI1227" s="28"/>
      <c r="CK1227" s="433"/>
      <c r="CM1227" s="121"/>
      <c r="CN1227" s="241"/>
      <c r="CO1227" s="241"/>
      <c r="CP1227" s="241"/>
      <c r="CQ1227" s="725"/>
      <c r="CR1227" s="241"/>
      <c r="CS1227" s="433"/>
      <c r="CT1227" s="241"/>
      <c r="CU1227" s="241"/>
      <c r="CV1227" s="241"/>
      <c r="CW1227" s="54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436"/>
      <c r="FJ1227" s="668"/>
      <c r="FK1227" s="668"/>
      <c r="FL1227" s="668"/>
      <c r="FM1227" s="668"/>
      <c r="FN1227" s="668"/>
      <c r="FO1227" s="668"/>
      <c r="FP1227" s="668"/>
      <c r="FQ1227" s="668"/>
      <c r="FR1227" s="668"/>
      <c r="FS1227" s="433"/>
      <c r="FT1227" s="433"/>
      <c r="FU1227" s="433"/>
      <c r="FV1227" s="433"/>
      <c r="FW1227" s="433"/>
      <c r="FX1227" s="433"/>
      <c r="FY1227" s="433"/>
      <c r="FZ1227" s="433"/>
      <c r="GA1227" s="433"/>
      <c r="GB1227" s="433"/>
      <c r="GC1227" s="71"/>
      <c r="GD1227" s="71"/>
      <c r="GE1227" s="71"/>
      <c r="GF1227" s="71"/>
      <c r="GG1227" s="73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436"/>
      <c r="HJ1227" s="65"/>
      <c r="HK1227" s="436"/>
      <c r="HL1227" s="37"/>
      <c r="HM1227" s="65"/>
      <c r="HN1227" s="436"/>
      <c r="HO1227" s="120"/>
      <c r="HP1227" s="3"/>
      <c r="HQ1227" s="436"/>
      <c r="HR1227" s="48"/>
      <c r="HS1227" s="31"/>
      <c r="HT1227" s="3"/>
      <c r="HU1227" s="3"/>
      <c r="HV1227" s="24"/>
      <c r="HW1227"/>
      <c r="HX1227" s="431"/>
    </row>
    <row r="1228" spans="1:281" s="432" customFormat="1" ht="15" hidden="1" customHeight="1" x14ac:dyDescent="0.25">
      <c r="B1228" s="433"/>
      <c r="C1228" s="433"/>
      <c r="D1228" s="241"/>
      <c r="E1228" s="433"/>
      <c r="F1228" s="241"/>
      <c r="G1228" s="121"/>
      <c r="I1228" s="433"/>
      <c r="K1228" s="52"/>
      <c r="M1228" s="241"/>
      <c r="N1228" s="55"/>
      <c r="P1228" s="433"/>
      <c r="R1228" s="433"/>
      <c r="T1228" s="433"/>
      <c r="U1228" s="433"/>
      <c r="V1228" s="241"/>
      <c r="W1228" s="241"/>
      <c r="X1228" s="433"/>
      <c r="Y1228" s="241"/>
      <c r="Z1228" s="241"/>
      <c r="AA1228" s="433"/>
      <c r="AB1228" s="241"/>
      <c r="AC1228" s="241"/>
      <c r="AD1228" s="433"/>
      <c r="AE1228" s="241"/>
      <c r="AF1228" s="241"/>
      <c r="AG1228" s="433"/>
      <c r="AH1228" s="241"/>
      <c r="AI1228" s="241"/>
      <c r="AJ1228" s="433"/>
      <c r="AK1228" s="241"/>
      <c r="AL1228" s="241"/>
      <c r="AM1228" s="433"/>
      <c r="AN1228" s="241"/>
      <c r="AO1228" s="241"/>
      <c r="AP1228" s="433"/>
      <c r="AQ1228" s="241"/>
      <c r="AR1228" s="241"/>
      <c r="AS1228" s="433"/>
      <c r="AT1228" s="241"/>
      <c r="AU1228" s="241"/>
      <c r="AV1228" s="433"/>
      <c r="AW1228" s="241"/>
      <c r="AX1228" s="128"/>
      <c r="AY1228" s="57"/>
      <c r="AZ1228" s="6"/>
      <c r="BA1228" s="54"/>
      <c r="BB1228" s="54"/>
      <c r="BC1228" s="6"/>
      <c r="BD1228" s="54"/>
      <c r="BE1228" s="54"/>
      <c r="BF1228" s="121"/>
      <c r="BG1228" s="54"/>
      <c r="BH1228" s="28"/>
      <c r="BI1228" s="128"/>
      <c r="BJ1228" s="54"/>
      <c r="BK1228" s="28"/>
      <c r="BL1228" s="128"/>
      <c r="BM1228" s="54"/>
      <c r="BN1228" s="28"/>
      <c r="BO1228" s="121"/>
      <c r="BP1228" s="132"/>
      <c r="BQ1228" s="56"/>
      <c r="BR1228" s="241"/>
      <c r="BS1228" s="241"/>
      <c r="BU1228" s="121"/>
      <c r="BV1228" s="241"/>
      <c r="BW1228" s="433"/>
      <c r="BX1228" s="121"/>
      <c r="BY1228" s="241"/>
      <c r="CA1228" s="121"/>
      <c r="CB1228" s="241"/>
      <c r="CD1228" s="121"/>
      <c r="CF1228" s="28"/>
      <c r="CH1228" s="241"/>
      <c r="CI1228" s="28"/>
      <c r="CK1228" s="433"/>
      <c r="CM1228" s="121"/>
      <c r="CN1228" s="241"/>
      <c r="CO1228" s="241"/>
      <c r="CP1228" s="241"/>
      <c r="CQ1228" s="725"/>
      <c r="CR1228" s="241"/>
      <c r="CS1228" s="433"/>
      <c r="CT1228" s="241"/>
      <c r="CU1228" s="241"/>
      <c r="CV1228" s="241"/>
      <c r="CW1228" s="54"/>
      <c r="CX1228" s="241"/>
      <c r="CY1228" s="241"/>
      <c r="CZ1228" s="241"/>
      <c r="DA1228" s="241"/>
      <c r="DB1228" s="241"/>
      <c r="DC1228" s="241"/>
      <c r="DD1228" s="241"/>
      <c r="DE1228" s="241"/>
      <c r="DF1228" s="241"/>
      <c r="DG1228" s="241"/>
      <c r="DH1228" s="241"/>
      <c r="DI1228" s="241"/>
      <c r="DJ1228" s="241"/>
      <c r="DK1228" s="241"/>
      <c r="DL1228" s="241"/>
      <c r="DM1228" s="241"/>
      <c r="DN1228" s="241"/>
      <c r="DO1228" s="241"/>
      <c r="DP1228" s="241"/>
      <c r="DQ1228" s="241"/>
      <c r="DR1228" s="241"/>
      <c r="DS1228" s="241"/>
      <c r="DT1228" s="241"/>
      <c r="DU1228" s="241"/>
      <c r="DV1228" s="241"/>
      <c r="DW1228" s="241"/>
      <c r="DX1228" s="241"/>
      <c r="DY1228" s="241"/>
      <c r="DZ1228" s="241"/>
      <c r="EA1228" s="241"/>
      <c r="EB1228" s="241"/>
      <c r="EC1228" s="241"/>
      <c r="ED1228" s="241"/>
      <c r="EE1228" s="241"/>
      <c r="EF1228" s="241"/>
      <c r="EG1228" s="241"/>
      <c r="EH1228" s="241"/>
      <c r="EI1228" s="241"/>
      <c r="EJ1228" s="241"/>
      <c r="EK1228" s="241"/>
      <c r="EL1228" s="241"/>
      <c r="EM1228" s="241"/>
      <c r="EN1228" s="241"/>
      <c r="EO1228" s="241"/>
      <c r="EP1228" s="241"/>
      <c r="EQ1228" s="241"/>
      <c r="ER1228" s="241"/>
      <c r="ES1228" s="241"/>
      <c r="ET1228" s="241"/>
      <c r="EU1228" s="241"/>
      <c r="EV1228" s="241"/>
      <c r="EW1228" s="241"/>
      <c r="EX1228" s="241"/>
      <c r="EY1228" s="241"/>
      <c r="EZ1228" s="241"/>
      <c r="FA1228" s="241"/>
      <c r="FB1228" s="241"/>
      <c r="FC1228" s="241"/>
      <c r="FD1228" s="241"/>
      <c r="FE1228" s="241"/>
      <c r="FF1228" s="241"/>
      <c r="FG1228" s="241"/>
      <c r="FH1228" s="241"/>
      <c r="FI1228" s="436"/>
      <c r="FJ1228" s="668"/>
      <c r="FK1228" s="668"/>
      <c r="FL1228" s="668"/>
      <c r="FM1228" s="668"/>
      <c r="FN1228" s="668"/>
      <c r="FO1228" s="668"/>
      <c r="FP1228" s="668"/>
      <c r="FQ1228" s="668"/>
      <c r="FR1228" s="668"/>
      <c r="FS1228" s="433"/>
      <c r="FT1228" s="433"/>
      <c r="FU1228" s="433"/>
      <c r="FV1228" s="433"/>
      <c r="FW1228" s="433"/>
      <c r="FX1228" s="433"/>
      <c r="FY1228" s="433"/>
      <c r="FZ1228" s="433"/>
      <c r="GA1228" s="433"/>
      <c r="GB1228" s="433"/>
      <c r="GC1228" s="71"/>
      <c r="GD1228" s="71"/>
      <c r="GE1228" s="71"/>
      <c r="GF1228" s="71"/>
      <c r="GG1228" s="73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436"/>
      <c r="HJ1228" s="65"/>
      <c r="HK1228" s="436"/>
      <c r="HL1228" s="37"/>
      <c r="HM1228" s="65"/>
      <c r="HN1228" s="436"/>
      <c r="HO1228" s="120"/>
      <c r="HP1228" s="3"/>
      <c r="HQ1228" s="436"/>
      <c r="HR1228" s="48"/>
      <c r="HS1228" s="31"/>
      <c r="HT1228" s="3"/>
      <c r="HU1228" s="3"/>
      <c r="HV1228" s="24"/>
      <c r="HW1228"/>
      <c r="HX1228" s="431"/>
    </row>
    <row r="1229" spans="1:281" s="432" customFormat="1" ht="15" hidden="1" customHeight="1" x14ac:dyDescent="0.25">
      <c r="B1229" s="433"/>
      <c r="C1229" s="433"/>
      <c r="D1229" s="241"/>
      <c r="E1229" s="433"/>
      <c r="F1229" s="241"/>
      <c r="G1229" s="121"/>
      <c r="I1229" s="433"/>
      <c r="K1229" s="52"/>
      <c r="M1229" s="241"/>
      <c r="N1229" s="55"/>
      <c r="P1229" s="433"/>
      <c r="R1229" s="433"/>
      <c r="T1229" s="433"/>
      <c r="U1229" s="433"/>
      <c r="V1229" s="241"/>
      <c r="W1229" s="241"/>
      <c r="X1229" s="433"/>
      <c r="Y1229" s="241"/>
      <c r="Z1229" s="241"/>
      <c r="AA1229" s="433"/>
      <c r="AB1229" s="241"/>
      <c r="AC1229" s="241"/>
      <c r="AD1229" s="433"/>
      <c r="AE1229" s="241"/>
      <c r="AF1229" s="241"/>
      <c r="AG1229" s="433"/>
      <c r="AH1229" s="241"/>
      <c r="AI1229" s="241"/>
      <c r="AJ1229" s="433"/>
      <c r="AK1229" s="241"/>
      <c r="AL1229" s="241"/>
      <c r="AM1229" s="433"/>
      <c r="AN1229" s="241"/>
      <c r="AO1229" s="241"/>
      <c r="AP1229" s="433"/>
      <c r="AQ1229" s="241"/>
      <c r="AR1229" s="241"/>
      <c r="AS1229" s="433"/>
      <c r="AT1229" s="241"/>
      <c r="AU1229" s="241"/>
      <c r="AV1229" s="433"/>
      <c r="AW1229" s="241"/>
      <c r="AX1229" s="128"/>
      <c r="AY1229" s="57"/>
      <c r="AZ1229" s="6"/>
      <c r="BA1229" s="54"/>
      <c r="BB1229" s="54"/>
      <c r="BC1229" s="6"/>
      <c r="BD1229" s="54"/>
      <c r="BE1229" s="54"/>
      <c r="BF1229" s="121"/>
      <c r="BG1229" s="54"/>
      <c r="BH1229" s="28"/>
      <c r="BI1229" s="128"/>
      <c r="BJ1229" s="54"/>
      <c r="BK1229" s="28"/>
      <c r="BL1229" s="128"/>
      <c r="BM1229" s="54"/>
      <c r="BN1229" s="28"/>
      <c r="BO1229" s="121"/>
      <c r="BP1229" s="132"/>
      <c r="BQ1229" s="56"/>
      <c r="BR1229" s="241"/>
      <c r="BS1229" s="241"/>
      <c r="BU1229" s="121"/>
      <c r="BV1229" s="241"/>
      <c r="BW1229" s="433"/>
      <c r="BX1229" s="121"/>
      <c r="BY1229" s="241"/>
      <c r="CA1229" s="121"/>
      <c r="CB1229" s="241"/>
      <c r="CD1229" s="121"/>
      <c r="CF1229" s="28"/>
      <c r="CH1229" s="241"/>
      <c r="CI1229" s="28"/>
      <c r="CK1229" s="433"/>
      <c r="CM1229" s="121"/>
      <c r="CN1229" s="241"/>
      <c r="CO1229" s="241"/>
      <c r="CP1229" s="241"/>
      <c r="CQ1229" s="725"/>
      <c r="CR1229" s="241"/>
      <c r="CS1229" s="433"/>
      <c r="CT1229" s="241"/>
      <c r="CU1229" s="241"/>
      <c r="CV1229" s="241"/>
      <c r="CW1229" s="54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436"/>
      <c r="FJ1229" s="668"/>
      <c r="FK1229" s="668"/>
      <c r="FL1229" s="668"/>
      <c r="FM1229" s="668"/>
      <c r="FN1229" s="668"/>
      <c r="FO1229" s="668"/>
      <c r="FP1229" s="668"/>
      <c r="FQ1229" s="668"/>
      <c r="FR1229" s="668"/>
      <c r="FS1229" s="433"/>
      <c r="FT1229" s="433"/>
      <c r="FU1229" s="433"/>
      <c r="FV1229" s="433"/>
      <c r="FW1229" s="433"/>
      <c r="FX1229" s="433"/>
      <c r="FY1229" s="433"/>
      <c r="FZ1229" s="433"/>
      <c r="GA1229" s="433"/>
      <c r="GB1229" s="433"/>
      <c r="GC1229" s="71"/>
      <c r="GD1229" s="71"/>
      <c r="GE1229" s="71"/>
      <c r="GF1229" s="71"/>
      <c r="GG1229" s="73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436"/>
      <c r="HJ1229" s="65"/>
      <c r="HK1229" s="436"/>
      <c r="HL1229" s="37"/>
      <c r="HM1229" s="65"/>
      <c r="HN1229" s="436"/>
      <c r="HO1229" s="134"/>
      <c r="HP1229" s="241"/>
      <c r="HQ1229" s="436"/>
      <c r="HR1229" s="45"/>
      <c r="HS1229" s="433"/>
      <c r="HT1229" s="241"/>
      <c r="HU1229" s="241"/>
      <c r="HV1229" s="73"/>
    </row>
    <row r="1230" spans="1:281" s="432" customFormat="1" ht="15" hidden="1" customHeight="1" x14ac:dyDescent="0.25">
      <c r="B1230" s="433"/>
      <c r="C1230" s="433"/>
      <c r="D1230" s="241"/>
      <c r="E1230" s="433"/>
      <c r="F1230" s="241"/>
      <c r="G1230" s="121"/>
      <c r="I1230" s="433"/>
      <c r="K1230" s="52"/>
      <c r="M1230" s="241"/>
      <c r="N1230" s="55"/>
      <c r="P1230" s="433"/>
      <c r="R1230" s="433"/>
      <c r="T1230" s="433"/>
      <c r="U1230" s="433"/>
      <c r="V1230" s="241"/>
      <c r="W1230" s="241"/>
      <c r="X1230" s="433"/>
      <c r="Y1230" s="241"/>
      <c r="Z1230" s="241"/>
      <c r="AA1230" s="433"/>
      <c r="AB1230" s="241"/>
      <c r="AC1230" s="241"/>
      <c r="AD1230" s="433"/>
      <c r="AE1230" s="241"/>
      <c r="AF1230" s="241"/>
      <c r="AG1230" s="433"/>
      <c r="AH1230" s="241"/>
      <c r="AI1230" s="241"/>
      <c r="AJ1230" s="433"/>
      <c r="AK1230" s="241"/>
      <c r="AL1230" s="241"/>
      <c r="AM1230" s="433"/>
      <c r="AN1230" s="241"/>
      <c r="AO1230" s="241"/>
      <c r="AP1230" s="433"/>
      <c r="AQ1230" s="241"/>
      <c r="AR1230" s="241"/>
      <c r="AS1230" s="433"/>
      <c r="AT1230" s="241"/>
      <c r="AU1230" s="241"/>
      <c r="AV1230" s="433"/>
      <c r="AW1230" s="241"/>
      <c r="AX1230" s="128"/>
      <c r="AY1230" s="57"/>
      <c r="AZ1230" s="6"/>
      <c r="BA1230" s="54"/>
      <c r="BB1230" s="54"/>
      <c r="BC1230" s="6"/>
      <c r="BD1230" s="54"/>
      <c r="BE1230" s="54"/>
      <c r="BF1230" s="121"/>
      <c r="BG1230" s="54"/>
      <c r="BH1230" s="28"/>
      <c r="BI1230" s="128"/>
      <c r="BJ1230" s="54"/>
      <c r="BK1230" s="28"/>
      <c r="BL1230" s="128"/>
      <c r="BM1230" s="54"/>
      <c r="BN1230" s="28"/>
      <c r="BO1230" s="121"/>
      <c r="BP1230" s="132"/>
      <c r="BQ1230" s="56"/>
      <c r="BR1230" s="241"/>
      <c r="BS1230" s="241"/>
      <c r="BU1230" s="121"/>
      <c r="BV1230" s="241"/>
      <c r="BW1230" s="433"/>
      <c r="BX1230" s="121"/>
      <c r="BY1230" s="241"/>
      <c r="CA1230" s="121"/>
      <c r="CB1230" s="241"/>
      <c r="CD1230" s="121"/>
      <c r="CF1230" s="28"/>
      <c r="CH1230" s="241"/>
      <c r="CI1230" s="28"/>
      <c r="CK1230" s="433"/>
      <c r="CM1230" s="121"/>
      <c r="CN1230" s="241"/>
      <c r="CO1230" s="241"/>
      <c r="CP1230" s="241"/>
      <c r="CQ1230" s="725"/>
      <c r="CR1230" s="241"/>
      <c r="CS1230" s="433"/>
      <c r="CT1230" s="241"/>
      <c r="CU1230" s="241"/>
      <c r="CV1230" s="241"/>
      <c r="CW1230" s="54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436"/>
      <c r="FJ1230" s="668"/>
      <c r="FK1230" s="668"/>
      <c r="FL1230" s="668"/>
      <c r="FM1230" s="668"/>
      <c r="FN1230" s="668"/>
      <c r="FO1230" s="668"/>
      <c r="FP1230" s="668"/>
      <c r="FQ1230" s="668"/>
      <c r="FR1230" s="668"/>
      <c r="FS1230" s="433"/>
      <c r="FT1230" s="433"/>
      <c r="FU1230" s="433"/>
      <c r="FV1230" s="433"/>
      <c r="FW1230" s="433"/>
      <c r="FX1230" s="433"/>
      <c r="FY1230" s="433"/>
      <c r="FZ1230" s="433"/>
      <c r="GA1230" s="433"/>
      <c r="GB1230" s="433"/>
      <c r="GC1230" s="71"/>
      <c r="GD1230" s="71"/>
      <c r="GE1230" s="71"/>
      <c r="GF1230" s="71"/>
      <c r="GG1230" s="73"/>
      <c r="GH1230" s="65"/>
      <c r="GI1230" s="65"/>
      <c r="GJ1230" s="65"/>
      <c r="GK1230" s="65"/>
      <c r="GL1230" s="65"/>
      <c r="GM1230" s="65"/>
      <c r="GN1230" s="65"/>
      <c r="GO1230" s="65"/>
      <c r="GP1230" s="65"/>
      <c r="GQ1230" s="65"/>
      <c r="GR1230" s="65"/>
      <c r="GS1230" s="65"/>
      <c r="GT1230" s="65"/>
      <c r="GU1230" s="65"/>
      <c r="GV1230" s="65"/>
      <c r="GW1230" s="65"/>
      <c r="GX1230" s="65"/>
      <c r="GY1230" s="65"/>
      <c r="GZ1230" s="65"/>
      <c r="HA1230" s="65"/>
      <c r="HB1230" s="65"/>
      <c r="HC1230" s="65"/>
      <c r="HD1230" s="65"/>
      <c r="HE1230" s="65"/>
      <c r="HF1230" s="65"/>
      <c r="HG1230" s="65"/>
      <c r="HH1230" s="65"/>
      <c r="HI1230" s="436"/>
      <c r="HJ1230" s="65"/>
      <c r="HK1230" s="436"/>
      <c r="HL1230" s="37"/>
      <c r="HM1230" s="65"/>
      <c r="HN1230" s="436"/>
      <c r="HO1230" s="134"/>
      <c r="HP1230" s="241"/>
      <c r="HQ1230" s="436"/>
      <c r="HR1230" s="45"/>
      <c r="HS1230" s="433"/>
      <c r="HT1230" s="241"/>
      <c r="HU1230" s="241"/>
      <c r="HV1230" s="241"/>
    </row>
    <row r="1231" spans="1:281" s="432" customFormat="1" ht="15" hidden="1" customHeight="1" x14ac:dyDescent="0.25">
      <c r="B1231" s="433"/>
      <c r="C1231" s="433"/>
      <c r="D1231" s="241"/>
      <c r="E1231" s="433"/>
      <c r="F1231" s="241"/>
      <c r="G1231" s="121"/>
      <c r="I1231" s="433"/>
      <c r="K1231" s="52"/>
      <c r="M1231" s="241"/>
      <c r="N1231" s="55"/>
      <c r="P1231" s="433"/>
      <c r="R1231" s="433"/>
      <c r="T1231" s="433"/>
      <c r="U1231" s="433"/>
      <c r="V1231" s="241"/>
      <c r="W1231" s="241"/>
      <c r="X1231" s="433"/>
      <c r="Y1231" s="241"/>
      <c r="Z1231" s="241"/>
      <c r="AA1231" s="433"/>
      <c r="AB1231" s="241"/>
      <c r="AC1231" s="241"/>
      <c r="AD1231" s="433"/>
      <c r="AE1231" s="241"/>
      <c r="AF1231" s="241"/>
      <c r="AG1231" s="433"/>
      <c r="AH1231" s="241"/>
      <c r="AI1231" s="241"/>
      <c r="AJ1231" s="433"/>
      <c r="AK1231" s="241"/>
      <c r="AL1231" s="241"/>
      <c r="AM1231" s="433"/>
      <c r="AN1231" s="241"/>
      <c r="AO1231" s="241"/>
      <c r="AP1231" s="433"/>
      <c r="AQ1231" s="241"/>
      <c r="AR1231" s="241"/>
      <c r="AS1231" s="433"/>
      <c r="AT1231" s="241"/>
      <c r="AU1231" s="241"/>
      <c r="AV1231" s="433"/>
      <c r="AW1231" s="241"/>
      <c r="AX1231" s="128"/>
      <c r="AY1231" s="57"/>
      <c r="AZ1231" s="6"/>
      <c r="BA1231" s="54"/>
      <c r="BB1231" s="54"/>
      <c r="BC1231" s="6"/>
      <c r="BD1231" s="54"/>
      <c r="BE1231" s="54"/>
      <c r="BF1231" s="121"/>
      <c r="BG1231" s="54"/>
      <c r="BH1231" s="28"/>
      <c r="BI1231" s="128"/>
      <c r="BJ1231" s="54"/>
      <c r="BK1231" s="28"/>
      <c r="BL1231" s="128"/>
      <c r="BM1231" s="54"/>
      <c r="BN1231" s="28"/>
      <c r="BO1231" s="121"/>
      <c r="BP1231" s="132"/>
      <c r="BQ1231" s="56"/>
      <c r="BR1231" s="241"/>
      <c r="BS1231" s="241"/>
      <c r="BU1231" s="121"/>
      <c r="BV1231" s="241"/>
      <c r="BW1231" s="433"/>
      <c r="BX1231" s="121"/>
      <c r="BY1231" s="241"/>
      <c r="CA1231" s="121"/>
      <c r="CB1231" s="241"/>
      <c r="CD1231" s="121"/>
      <c r="CF1231" s="28"/>
      <c r="CH1231" s="241"/>
      <c r="CI1231" s="28"/>
      <c r="CK1231" s="433"/>
      <c r="CM1231" s="121"/>
      <c r="CN1231" s="241"/>
      <c r="CO1231" s="241"/>
      <c r="CP1231" s="241"/>
      <c r="CQ1231" s="725"/>
      <c r="CR1231" s="241"/>
      <c r="CS1231" s="433"/>
      <c r="CT1231" s="241"/>
      <c r="CU1231" s="241"/>
      <c r="CV1231" s="241"/>
      <c r="CW1231" s="54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436"/>
      <c r="FJ1231" s="668"/>
      <c r="FK1231" s="668"/>
      <c r="FL1231" s="668"/>
      <c r="FM1231" s="668"/>
      <c r="FN1231" s="668"/>
      <c r="FO1231" s="668"/>
      <c r="FP1231" s="668"/>
      <c r="FQ1231" s="668"/>
      <c r="FR1231" s="668"/>
      <c r="FS1231" s="433"/>
      <c r="FT1231" s="433"/>
      <c r="FU1231" s="433"/>
      <c r="FV1231" s="433"/>
      <c r="FW1231" s="433"/>
      <c r="FX1231" s="433"/>
      <c r="FY1231" s="433"/>
      <c r="FZ1231" s="433"/>
      <c r="GA1231" s="433"/>
      <c r="GB1231" s="433"/>
      <c r="GC1231" s="71"/>
      <c r="GD1231" s="71"/>
      <c r="GE1231" s="71"/>
      <c r="GF1231" s="71"/>
      <c r="GG1231" s="73"/>
      <c r="GH1231" s="65"/>
      <c r="GI1231" s="65"/>
      <c r="GJ1231" s="65"/>
      <c r="GK1231" s="65"/>
      <c r="GL1231" s="65"/>
      <c r="GM1231" s="65"/>
      <c r="GN1231" s="65"/>
      <c r="GO1231" s="65"/>
      <c r="GP1231" s="65"/>
      <c r="GQ1231" s="65"/>
      <c r="GR1231" s="65"/>
      <c r="GS1231" s="65"/>
      <c r="GT1231" s="65"/>
      <c r="GU1231" s="65"/>
      <c r="GV1231" s="65"/>
      <c r="GW1231" s="65"/>
      <c r="GX1231" s="65"/>
      <c r="GY1231" s="65"/>
      <c r="GZ1231" s="65"/>
      <c r="HA1231" s="65"/>
      <c r="HB1231" s="65"/>
      <c r="HC1231" s="65"/>
      <c r="HD1231" s="65"/>
      <c r="HE1231" s="65"/>
      <c r="HF1231" s="65"/>
      <c r="HG1231" s="65"/>
      <c r="HH1231" s="65"/>
      <c r="HI1231" s="436"/>
      <c r="HJ1231" s="65"/>
      <c r="HK1231" s="436"/>
      <c r="HL1231" s="37"/>
      <c r="HM1231" s="65"/>
      <c r="HN1231" s="436"/>
      <c r="HO1231" s="134"/>
      <c r="HP1231" s="241"/>
      <c r="HQ1231" s="436"/>
      <c r="HR1231" s="45"/>
      <c r="HS1231" s="433"/>
      <c r="HT1231" s="241"/>
      <c r="HU1231" s="241"/>
      <c r="HV1231" s="241"/>
    </row>
    <row r="1232" spans="1:281" s="432" customFormat="1" ht="15" hidden="1" customHeight="1" x14ac:dyDescent="0.25">
      <c r="B1232" s="433"/>
      <c r="C1232" s="433"/>
      <c r="D1232" s="241"/>
      <c r="E1232" s="433"/>
      <c r="F1232" s="241"/>
      <c r="G1232" s="121"/>
      <c r="I1232" s="433"/>
      <c r="K1232" s="52"/>
      <c r="M1232" s="241"/>
      <c r="N1232" s="55"/>
      <c r="P1232" s="433"/>
      <c r="R1232" s="433"/>
      <c r="T1232" s="433"/>
      <c r="U1232" s="433"/>
      <c r="V1232" s="241"/>
      <c r="W1232" s="241"/>
      <c r="X1232" s="433"/>
      <c r="Y1232" s="241"/>
      <c r="Z1232" s="241"/>
      <c r="AA1232" s="433"/>
      <c r="AB1232" s="241"/>
      <c r="AC1232" s="241"/>
      <c r="AD1232" s="433"/>
      <c r="AE1232" s="241"/>
      <c r="AF1232" s="241"/>
      <c r="AG1232" s="433"/>
      <c r="AH1232" s="241"/>
      <c r="AI1232" s="241"/>
      <c r="AJ1232" s="433"/>
      <c r="AK1232" s="241"/>
      <c r="AL1232" s="241"/>
      <c r="AM1232" s="433"/>
      <c r="AN1232" s="241"/>
      <c r="AO1232" s="241"/>
      <c r="AP1232" s="433"/>
      <c r="AQ1232" s="241"/>
      <c r="AR1232" s="241"/>
      <c r="AS1232" s="433"/>
      <c r="AT1232" s="241"/>
      <c r="AU1232" s="241"/>
      <c r="AV1232" s="433"/>
      <c r="AW1232" s="241"/>
      <c r="AX1232" s="128"/>
      <c r="AY1232" s="57"/>
      <c r="AZ1232" s="6"/>
      <c r="BA1232" s="54"/>
      <c r="BB1232" s="54"/>
      <c r="BC1232" s="6"/>
      <c r="BD1232" s="54"/>
      <c r="BE1232" s="54"/>
      <c r="BF1232" s="121"/>
      <c r="BG1232" s="54"/>
      <c r="BH1232" s="28"/>
      <c r="BI1232" s="128"/>
      <c r="BJ1232" s="54"/>
      <c r="BK1232" s="28"/>
      <c r="BL1232" s="128"/>
      <c r="BM1232" s="54"/>
      <c r="BN1232" s="28"/>
      <c r="BO1232" s="121"/>
      <c r="BP1232" s="132"/>
      <c r="BQ1232" s="56"/>
      <c r="BR1232" s="241"/>
      <c r="BS1232" s="241"/>
      <c r="BU1232" s="121"/>
      <c r="BV1232" s="241"/>
      <c r="BW1232" s="433"/>
      <c r="BX1232" s="121"/>
      <c r="BY1232" s="241"/>
      <c r="CA1232" s="121"/>
      <c r="CB1232" s="241"/>
      <c r="CD1232" s="121"/>
      <c r="CF1232" s="28"/>
      <c r="CH1232" s="241"/>
      <c r="CI1232" s="28"/>
      <c r="CK1232" s="433"/>
      <c r="CM1232" s="121"/>
      <c r="CN1232" s="241"/>
      <c r="CO1232" s="241"/>
      <c r="CP1232" s="241"/>
      <c r="CQ1232" s="725"/>
      <c r="CR1232" s="241"/>
      <c r="CS1232" s="433"/>
      <c r="CT1232" s="241"/>
      <c r="CU1232" s="241"/>
      <c r="CV1232" s="241"/>
      <c r="CW1232" s="54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436"/>
      <c r="FJ1232" s="668"/>
      <c r="FK1232" s="668"/>
      <c r="FL1232" s="668"/>
      <c r="FM1232" s="668"/>
      <c r="FN1232" s="668"/>
      <c r="FO1232" s="668"/>
      <c r="FP1232" s="668"/>
      <c r="FQ1232" s="668"/>
      <c r="FR1232" s="668"/>
      <c r="FS1232" s="433"/>
      <c r="FT1232" s="433"/>
      <c r="FU1232" s="433"/>
      <c r="FV1232" s="433"/>
      <c r="FW1232" s="433"/>
      <c r="FX1232" s="433"/>
      <c r="FY1232" s="433"/>
      <c r="FZ1232" s="433"/>
      <c r="GA1232" s="433"/>
      <c r="GB1232" s="433"/>
      <c r="GC1232" s="71"/>
      <c r="GD1232" s="71"/>
      <c r="GE1232" s="71"/>
      <c r="GF1232" s="71"/>
      <c r="GG1232" s="73"/>
      <c r="GH1232" s="436"/>
      <c r="GI1232" s="436"/>
      <c r="GJ1232" s="436"/>
      <c r="GK1232" s="436"/>
      <c r="GL1232" s="436"/>
      <c r="GM1232" s="436"/>
      <c r="GN1232" s="436"/>
      <c r="GO1232" s="436"/>
      <c r="GP1232" s="436"/>
      <c r="GQ1232" s="436"/>
      <c r="GR1232" s="436"/>
      <c r="GS1232" s="436"/>
      <c r="GT1232" s="436"/>
      <c r="GU1232" s="436"/>
      <c r="GV1232" s="436"/>
      <c r="GW1232" s="436"/>
      <c r="GX1232" s="436"/>
      <c r="GY1232" s="436"/>
      <c r="GZ1232" s="436"/>
      <c r="HA1232" s="436"/>
      <c r="HB1232" s="436"/>
      <c r="HC1232" s="436"/>
      <c r="HD1232" s="436"/>
      <c r="HE1232" s="436"/>
      <c r="HF1232" s="436"/>
      <c r="HG1232" s="436"/>
      <c r="HH1232" s="436"/>
      <c r="HI1232" s="436"/>
      <c r="HJ1232" s="436"/>
      <c r="HK1232" s="436"/>
      <c r="HL1232" s="435"/>
      <c r="HM1232" s="436"/>
      <c r="HN1232" s="436"/>
      <c r="HO1232" s="134"/>
      <c r="HP1232" s="241"/>
      <c r="HQ1232" s="436"/>
      <c r="HR1232" s="45"/>
      <c r="HS1232" s="433"/>
      <c r="HT1232" s="241"/>
      <c r="HU1232" s="241"/>
      <c r="HV1232" s="241"/>
    </row>
    <row r="1233" spans="2:230" s="432" customFormat="1" ht="15" hidden="1" customHeight="1" x14ac:dyDescent="0.25">
      <c r="B1233" s="433"/>
      <c r="C1233" s="433"/>
      <c r="D1233" s="241"/>
      <c r="E1233" s="433"/>
      <c r="F1233" s="241"/>
      <c r="G1233" s="121"/>
      <c r="I1233" s="433"/>
      <c r="K1233" s="52"/>
      <c r="M1233" s="241"/>
      <c r="N1233" s="55"/>
      <c r="P1233" s="433"/>
      <c r="R1233" s="433"/>
      <c r="T1233" s="433"/>
      <c r="U1233" s="433"/>
      <c r="V1233" s="241"/>
      <c r="W1233" s="241"/>
      <c r="X1233" s="433"/>
      <c r="Y1233" s="241"/>
      <c r="Z1233" s="241"/>
      <c r="AA1233" s="433"/>
      <c r="AB1233" s="241"/>
      <c r="AC1233" s="241"/>
      <c r="AD1233" s="433"/>
      <c r="AE1233" s="241"/>
      <c r="AF1233" s="241"/>
      <c r="AG1233" s="433"/>
      <c r="AH1233" s="241"/>
      <c r="AI1233" s="241"/>
      <c r="AJ1233" s="433"/>
      <c r="AK1233" s="241"/>
      <c r="AL1233" s="241"/>
      <c r="AM1233" s="433"/>
      <c r="AN1233" s="241"/>
      <c r="AO1233" s="241"/>
      <c r="AP1233" s="433"/>
      <c r="AQ1233" s="241"/>
      <c r="AR1233" s="241"/>
      <c r="AS1233" s="433"/>
      <c r="AT1233" s="241"/>
      <c r="AU1233" s="241"/>
      <c r="AV1233" s="433"/>
      <c r="AW1233" s="241"/>
      <c r="AX1233" s="128"/>
      <c r="AY1233" s="57"/>
      <c r="AZ1233" s="6"/>
      <c r="BA1233" s="54"/>
      <c r="BB1233" s="54"/>
      <c r="BC1233" s="6"/>
      <c r="BD1233" s="54"/>
      <c r="BE1233" s="54"/>
      <c r="BF1233" s="121"/>
      <c r="BG1233" s="54"/>
      <c r="BH1233" s="28"/>
      <c r="BI1233" s="128"/>
      <c r="BJ1233" s="54"/>
      <c r="BK1233" s="28"/>
      <c r="BL1233" s="128"/>
      <c r="BM1233" s="54"/>
      <c r="BN1233" s="28"/>
      <c r="BO1233" s="121"/>
      <c r="BP1233" s="132"/>
      <c r="BQ1233" s="56"/>
      <c r="BR1233" s="241"/>
      <c r="BS1233" s="241"/>
      <c r="BU1233" s="121"/>
      <c r="BV1233" s="241"/>
      <c r="BW1233" s="433"/>
      <c r="BX1233" s="121"/>
      <c r="BY1233" s="241"/>
      <c r="CA1233" s="121"/>
      <c r="CB1233" s="241"/>
      <c r="CD1233" s="121"/>
      <c r="CF1233" s="28"/>
      <c r="CH1233" s="241"/>
      <c r="CI1233" s="28"/>
      <c r="CK1233" s="433"/>
      <c r="CM1233" s="121"/>
      <c r="CN1233" s="241"/>
      <c r="CO1233" s="241"/>
      <c r="CP1233" s="241"/>
      <c r="CQ1233" s="725"/>
      <c r="CR1233" s="241"/>
      <c r="CS1233" s="433"/>
      <c r="CT1233" s="241"/>
      <c r="CU1233" s="241"/>
      <c r="CV1233" s="241"/>
      <c r="CW1233" s="54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436"/>
      <c r="FJ1233" s="668"/>
      <c r="FK1233" s="668"/>
      <c r="FL1233" s="668"/>
      <c r="FM1233" s="668"/>
      <c r="FN1233" s="668"/>
      <c r="FO1233" s="668"/>
      <c r="FP1233" s="668"/>
      <c r="FQ1233" s="668"/>
      <c r="FR1233" s="668"/>
      <c r="FS1233" s="433"/>
      <c r="FT1233" s="433"/>
      <c r="FU1233" s="433"/>
      <c r="FV1233" s="433"/>
      <c r="FW1233" s="433"/>
      <c r="FX1233" s="433"/>
      <c r="FY1233" s="433"/>
      <c r="FZ1233" s="433"/>
      <c r="GA1233" s="433"/>
      <c r="GB1233" s="433"/>
      <c r="GC1233" s="71"/>
      <c r="GD1233" s="71"/>
      <c r="GE1233" s="71"/>
      <c r="GF1233" s="71"/>
      <c r="GG1233" s="73"/>
      <c r="GH1233" s="436"/>
      <c r="GI1233" s="436"/>
      <c r="GJ1233" s="436"/>
      <c r="GK1233" s="436"/>
      <c r="GL1233" s="436"/>
      <c r="GM1233" s="436"/>
      <c r="GN1233" s="436"/>
      <c r="GO1233" s="436"/>
      <c r="GP1233" s="436"/>
      <c r="GQ1233" s="436"/>
      <c r="GR1233" s="436"/>
      <c r="GS1233" s="436"/>
      <c r="GT1233" s="436"/>
      <c r="GU1233" s="436"/>
      <c r="GV1233" s="436"/>
      <c r="GW1233" s="436"/>
      <c r="GX1233" s="436"/>
      <c r="GY1233" s="436"/>
      <c r="GZ1233" s="436"/>
      <c r="HA1233" s="436"/>
      <c r="HB1233" s="436"/>
      <c r="HC1233" s="436"/>
      <c r="HD1233" s="436"/>
      <c r="HE1233" s="436"/>
      <c r="HF1233" s="436"/>
      <c r="HG1233" s="436"/>
      <c r="HH1233" s="436"/>
      <c r="HI1233" s="436"/>
      <c r="HJ1233" s="436"/>
      <c r="HK1233" s="436"/>
      <c r="HL1233" s="435"/>
      <c r="HM1233" s="436"/>
      <c r="HN1233" s="436"/>
      <c r="HO1233" s="134"/>
      <c r="HP1233" s="241"/>
      <c r="HQ1233" s="436"/>
      <c r="HR1233" s="45"/>
      <c r="HS1233" s="433"/>
      <c r="HT1233" s="241"/>
      <c r="HU1233" s="241"/>
      <c r="HV1233" s="241"/>
    </row>
    <row r="1234" spans="2:230" s="432" customFormat="1" ht="15" hidden="1" customHeight="1" x14ac:dyDescent="0.25">
      <c r="B1234" s="433"/>
      <c r="C1234" s="433"/>
      <c r="D1234" s="241"/>
      <c r="E1234" s="433"/>
      <c r="F1234" s="241"/>
      <c r="G1234" s="121"/>
      <c r="I1234" s="433"/>
      <c r="K1234" s="52"/>
      <c r="M1234" s="241"/>
      <c r="N1234" s="55"/>
      <c r="P1234" s="433"/>
      <c r="R1234" s="433"/>
      <c r="T1234" s="433"/>
      <c r="U1234" s="433"/>
      <c r="V1234" s="241"/>
      <c r="W1234" s="241"/>
      <c r="X1234" s="433"/>
      <c r="Y1234" s="241"/>
      <c r="Z1234" s="241"/>
      <c r="AA1234" s="433"/>
      <c r="AB1234" s="241"/>
      <c r="AC1234" s="241"/>
      <c r="AD1234" s="433"/>
      <c r="AE1234" s="241"/>
      <c r="AF1234" s="241"/>
      <c r="AG1234" s="433"/>
      <c r="AH1234" s="241"/>
      <c r="AI1234" s="241"/>
      <c r="AJ1234" s="433"/>
      <c r="AK1234" s="241"/>
      <c r="AL1234" s="241"/>
      <c r="AM1234" s="433"/>
      <c r="AN1234" s="241"/>
      <c r="AO1234" s="241"/>
      <c r="AP1234" s="433"/>
      <c r="AQ1234" s="241"/>
      <c r="AR1234" s="241"/>
      <c r="AS1234" s="433"/>
      <c r="AT1234" s="241"/>
      <c r="AU1234" s="241"/>
      <c r="AV1234" s="433"/>
      <c r="AW1234" s="241"/>
      <c r="AX1234" s="128"/>
      <c r="AY1234" s="57"/>
      <c r="AZ1234" s="6"/>
      <c r="BA1234" s="54"/>
      <c r="BB1234" s="54"/>
      <c r="BC1234" s="6"/>
      <c r="BD1234" s="54"/>
      <c r="BE1234" s="54"/>
      <c r="BF1234" s="121"/>
      <c r="BG1234" s="54"/>
      <c r="BH1234" s="28"/>
      <c r="BI1234" s="128"/>
      <c r="BJ1234" s="54"/>
      <c r="BK1234" s="28"/>
      <c r="BL1234" s="128"/>
      <c r="BM1234" s="54"/>
      <c r="BN1234" s="28"/>
      <c r="BO1234" s="121"/>
      <c r="BP1234" s="132"/>
      <c r="BQ1234" s="56"/>
      <c r="BR1234" s="241"/>
      <c r="BS1234" s="241"/>
      <c r="BU1234" s="121"/>
      <c r="BV1234" s="241"/>
      <c r="BW1234" s="433"/>
      <c r="BX1234" s="121"/>
      <c r="BY1234" s="241"/>
      <c r="CA1234" s="121"/>
      <c r="CB1234" s="241"/>
      <c r="CD1234" s="121"/>
      <c r="CF1234" s="28"/>
      <c r="CH1234" s="241"/>
      <c r="CI1234" s="28"/>
      <c r="CK1234" s="433"/>
      <c r="CM1234" s="121"/>
      <c r="CN1234" s="241"/>
      <c r="CO1234" s="241"/>
      <c r="CP1234" s="241"/>
      <c r="CQ1234" s="725"/>
      <c r="CR1234" s="241"/>
      <c r="CS1234" s="433"/>
      <c r="CT1234" s="241"/>
      <c r="CU1234" s="241"/>
      <c r="CV1234" s="241"/>
      <c r="CW1234" s="54"/>
      <c r="CX1234" s="241"/>
      <c r="CY1234" s="241"/>
      <c r="CZ1234" s="241"/>
      <c r="DA1234" s="241"/>
      <c r="DB1234" s="241"/>
      <c r="DC1234" s="241"/>
      <c r="DD1234" s="241"/>
      <c r="DE1234" s="241"/>
      <c r="DF1234" s="241"/>
      <c r="DG1234" s="241"/>
      <c r="DH1234" s="241"/>
      <c r="DI1234" s="241"/>
      <c r="DJ1234" s="241"/>
      <c r="DK1234" s="241"/>
      <c r="DL1234" s="241"/>
      <c r="DM1234" s="241"/>
      <c r="DN1234" s="241"/>
      <c r="DO1234" s="241"/>
      <c r="DP1234" s="241"/>
      <c r="DQ1234" s="241"/>
      <c r="DR1234" s="241"/>
      <c r="DS1234" s="241"/>
      <c r="DT1234" s="241"/>
      <c r="DU1234" s="241"/>
      <c r="DV1234" s="241"/>
      <c r="DW1234" s="241"/>
      <c r="DX1234" s="241"/>
      <c r="DY1234" s="241"/>
      <c r="DZ1234" s="241"/>
      <c r="EA1234" s="241"/>
      <c r="EB1234" s="241"/>
      <c r="EC1234" s="241"/>
      <c r="ED1234" s="241"/>
      <c r="EE1234" s="241"/>
      <c r="EF1234" s="241"/>
      <c r="EG1234" s="241"/>
      <c r="EH1234" s="241"/>
      <c r="EI1234" s="241"/>
      <c r="EJ1234" s="241"/>
      <c r="EK1234" s="241"/>
      <c r="EL1234" s="241"/>
      <c r="EM1234" s="241"/>
      <c r="EN1234" s="241"/>
      <c r="EO1234" s="241"/>
      <c r="EP1234" s="241"/>
      <c r="EQ1234" s="241"/>
      <c r="ER1234" s="241"/>
      <c r="ES1234" s="241"/>
      <c r="ET1234" s="241"/>
      <c r="EU1234" s="241"/>
      <c r="EV1234" s="241"/>
      <c r="EW1234" s="241"/>
      <c r="EX1234" s="241"/>
      <c r="EY1234" s="241"/>
      <c r="EZ1234" s="241"/>
      <c r="FA1234" s="241"/>
      <c r="FB1234" s="241"/>
      <c r="FC1234" s="241"/>
      <c r="FD1234" s="241"/>
      <c r="FE1234" s="241"/>
      <c r="FF1234" s="241"/>
      <c r="FG1234" s="241"/>
      <c r="FH1234" s="241"/>
      <c r="FI1234" s="436"/>
      <c r="FJ1234" s="668"/>
      <c r="FK1234" s="668"/>
      <c r="FL1234" s="668"/>
      <c r="FM1234" s="668"/>
      <c r="FN1234" s="668"/>
      <c r="FO1234" s="668"/>
      <c r="FP1234" s="668"/>
      <c r="FQ1234" s="668"/>
      <c r="FR1234" s="668"/>
      <c r="FS1234" s="433"/>
      <c r="FT1234" s="433"/>
      <c r="FU1234" s="433"/>
      <c r="FV1234" s="433"/>
      <c r="FW1234" s="433"/>
      <c r="FX1234" s="433"/>
      <c r="FY1234" s="433"/>
      <c r="FZ1234" s="433"/>
      <c r="GA1234" s="433"/>
      <c r="GB1234" s="433"/>
      <c r="GC1234" s="71"/>
      <c r="GD1234" s="71"/>
      <c r="GE1234" s="71"/>
      <c r="GF1234" s="71"/>
      <c r="GG1234" s="73"/>
      <c r="GH1234" s="436"/>
      <c r="GI1234" s="436"/>
      <c r="GJ1234" s="436"/>
      <c r="GK1234" s="436"/>
      <c r="GL1234" s="436"/>
      <c r="GM1234" s="436"/>
      <c r="GN1234" s="436"/>
      <c r="GO1234" s="436"/>
      <c r="GP1234" s="436"/>
      <c r="GQ1234" s="436"/>
      <c r="GR1234" s="436"/>
      <c r="GS1234" s="436"/>
      <c r="GT1234" s="436"/>
      <c r="GU1234" s="436"/>
      <c r="GV1234" s="436"/>
      <c r="GW1234" s="436"/>
      <c r="GX1234" s="436"/>
      <c r="GY1234" s="436"/>
      <c r="GZ1234" s="436"/>
      <c r="HA1234" s="436"/>
      <c r="HB1234" s="436"/>
      <c r="HC1234" s="436"/>
      <c r="HD1234" s="436"/>
      <c r="HE1234" s="436"/>
      <c r="HF1234" s="436"/>
      <c r="HG1234" s="436"/>
      <c r="HH1234" s="436"/>
      <c r="HI1234" s="436"/>
      <c r="HJ1234" s="436"/>
      <c r="HK1234" s="436"/>
      <c r="HL1234" s="435"/>
      <c r="HM1234" s="436"/>
      <c r="HN1234" s="436"/>
      <c r="HO1234" s="134"/>
      <c r="HP1234" s="241"/>
      <c r="HQ1234" s="436"/>
      <c r="HR1234" s="45"/>
      <c r="HS1234" s="433"/>
      <c r="HT1234" s="241"/>
      <c r="HU1234" s="241"/>
      <c r="HV1234" s="241"/>
    </row>
    <row r="1235" spans="2:230" s="432" customFormat="1" ht="15" hidden="1" customHeight="1" x14ac:dyDescent="0.25">
      <c r="B1235" s="433"/>
      <c r="C1235" s="433"/>
      <c r="D1235" s="241"/>
      <c r="E1235" s="433"/>
      <c r="F1235" s="241"/>
      <c r="G1235" s="121"/>
      <c r="I1235" s="433"/>
      <c r="K1235" s="52"/>
      <c r="M1235" s="241"/>
      <c r="N1235" s="55"/>
      <c r="P1235" s="433"/>
      <c r="R1235" s="433"/>
      <c r="T1235" s="433"/>
      <c r="U1235" s="433"/>
      <c r="V1235" s="241"/>
      <c r="W1235" s="241"/>
      <c r="X1235" s="433"/>
      <c r="Y1235" s="241"/>
      <c r="Z1235" s="241"/>
      <c r="AA1235" s="433"/>
      <c r="AB1235" s="241"/>
      <c r="AC1235" s="241"/>
      <c r="AD1235" s="433"/>
      <c r="AE1235" s="241"/>
      <c r="AF1235" s="241"/>
      <c r="AG1235" s="433"/>
      <c r="AH1235" s="241"/>
      <c r="AI1235" s="241"/>
      <c r="AJ1235" s="433"/>
      <c r="AK1235" s="241"/>
      <c r="AL1235" s="241"/>
      <c r="AM1235" s="433"/>
      <c r="AN1235" s="241"/>
      <c r="AO1235" s="241"/>
      <c r="AP1235" s="433"/>
      <c r="AQ1235" s="241"/>
      <c r="AR1235" s="241"/>
      <c r="AS1235" s="433"/>
      <c r="AT1235" s="241"/>
      <c r="AU1235" s="241"/>
      <c r="AV1235" s="433"/>
      <c r="AW1235" s="241"/>
      <c r="AX1235" s="128"/>
      <c r="AY1235" s="57"/>
      <c r="AZ1235" s="6"/>
      <c r="BA1235" s="54"/>
      <c r="BB1235" s="54"/>
      <c r="BC1235" s="6"/>
      <c r="BD1235" s="54"/>
      <c r="BE1235" s="54"/>
      <c r="BF1235" s="121"/>
      <c r="BG1235" s="54"/>
      <c r="BH1235" s="28"/>
      <c r="BI1235" s="128"/>
      <c r="BJ1235" s="54"/>
      <c r="BK1235" s="28"/>
      <c r="BL1235" s="128"/>
      <c r="BM1235" s="54"/>
      <c r="BN1235" s="28"/>
      <c r="BO1235" s="121"/>
      <c r="BP1235" s="132"/>
      <c r="BQ1235" s="56"/>
      <c r="BR1235" s="241"/>
      <c r="BS1235" s="241"/>
      <c r="BU1235" s="121"/>
      <c r="BV1235" s="241"/>
      <c r="BW1235" s="433"/>
      <c r="BX1235" s="121"/>
      <c r="BY1235" s="241"/>
      <c r="CA1235" s="121"/>
      <c r="CB1235" s="241"/>
      <c r="CD1235" s="121"/>
      <c r="CF1235" s="28"/>
      <c r="CH1235" s="241"/>
      <c r="CI1235" s="28"/>
      <c r="CK1235" s="433"/>
      <c r="CM1235" s="121"/>
      <c r="CN1235" s="241"/>
      <c r="CO1235" s="241"/>
      <c r="CP1235" s="241"/>
      <c r="CQ1235" s="725"/>
      <c r="CR1235" s="241"/>
      <c r="CS1235" s="433"/>
      <c r="CT1235" s="241"/>
      <c r="CU1235" s="241"/>
      <c r="CV1235" s="241"/>
      <c r="CW1235" s="54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1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436"/>
      <c r="FJ1235" s="668"/>
      <c r="FK1235" s="668"/>
      <c r="FL1235" s="668"/>
      <c r="FM1235" s="668"/>
      <c r="FN1235" s="668"/>
      <c r="FO1235" s="668"/>
      <c r="FP1235" s="668"/>
      <c r="FQ1235" s="668"/>
      <c r="FR1235" s="668"/>
      <c r="FS1235" s="433"/>
      <c r="FT1235" s="433"/>
      <c r="FU1235" s="433"/>
      <c r="FV1235" s="433"/>
      <c r="FW1235" s="433"/>
      <c r="FX1235" s="433"/>
      <c r="FY1235" s="433"/>
      <c r="FZ1235" s="433"/>
      <c r="GA1235" s="433"/>
      <c r="GB1235" s="433"/>
      <c r="GC1235" s="71"/>
      <c r="GD1235" s="71"/>
      <c r="GE1235" s="71"/>
      <c r="GF1235" s="71"/>
      <c r="GG1235" s="73"/>
      <c r="GH1235" s="436"/>
      <c r="GI1235" s="436"/>
      <c r="GJ1235" s="436"/>
      <c r="GK1235" s="436"/>
      <c r="GL1235" s="436"/>
      <c r="GM1235" s="436"/>
      <c r="GN1235" s="436"/>
      <c r="GO1235" s="436"/>
      <c r="GP1235" s="436"/>
      <c r="GQ1235" s="436"/>
      <c r="GR1235" s="436"/>
      <c r="GS1235" s="436"/>
      <c r="GT1235" s="436"/>
      <c r="GU1235" s="436"/>
      <c r="GV1235" s="436"/>
      <c r="GW1235" s="436"/>
      <c r="GX1235" s="436"/>
      <c r="GY1235" s="436"/>
      <c r="GZ1235" s="436"/>
      <c r="HA1235" s="436"/>
      <c r="HB1235" s="436"/>
      <c r="HC1235" s="436"/>
      <c r="HD1235" s="436"/>
      <c r="HE1235" s="436"/>
      <c r="HF1235" s="436"/>
      <c r="HG1235" s="436"/>
      <c r="HH1235" s="436"/>
      <c r="HI1235" s="436"/>
      <c r="HJ1235" s="436"/>
      <c r="HK1235" s="436"/>
      <c r="HL1235" s="435"/>
      <c r="HM1235" s="436"/>
      <c r="HN1235" s="436"/>
      <c r="HO1235" s="134"/>
      <c r="HP1235" s="241"/>
      <c r="HQ1235" s="436"/>
      <c r="HR1235" s="45"/>
      <c r="HS1235" s="433"/>
      <c r="HT1235" s="241"/>
      <c r="HU1235" s="241"/>
      <c r="HV1235" s="241"/>
    </row>
    <row r="1236" spans="2:230" s="432" customFormat="1" ht="15" hidden="1" customHeight="1" x14ac:dyDescent="0.25">
      <c r="B1236" s="433"/>
      <c r="C1236" s="433"/>
      <c r="D1236" s="241"/>
      <c r="E1236" s="433"/>
      <c r="F1236" s="241"/>
      <c r="G1236" s="121"/>
      <c r="I1236" s="433"/>
      <c r="K1236" s="52"/>
      <c r="M1236" s="241"/>
      <c r="N1236" s="55"/>
      <c r="P1236" s="433"/>
      <c r="R1236" s="433"/>
      <c r="T1236" s="433"/>
      <c r="U1236" s="433"/>
      <c r="V1236" s="241"/>
      <c r="W1236" s="241"/>
      <c r="X1236" s="433"/>
      <c r="Y1236" s="241"/>
      <c r="Z1236" s="241"/>
      <c r="AA1236" s="433"/>
      <c r="AB1236" s="241"/>
      <c r="AC1236" s="241"/>
      <c r="AD1236" s="433"/>
      <c r="AE1236" s="241"/>
      <c r="AF1236" s="241"/>
      <c r="AG1236" s="433"/>
      <c r="AH1236" s="241"/>
      <c r="AI1236" s="241"/>
      <c r="AJ1236" s="433"/>
      <c r="AK1236" s="241"/>
      <c r="AL1236" s="241"/>
      <c r="AM1236" s="433"/>
      <c r="AN1236" s="241"/>
      <c r="AO1236" s="241"/>
      <c r="AP1236" s="433"/>
      <c r="AQ1236" s="241"/>
      <c r="AR1236" s="241"/>
      <c r="AS1236" s="433"/>
      <c r="AT1236" s="241"/>
      <c r="AU1236" s="241"/>
      <c r="AV1236" s="433"/>
      <c r="AW1236" s="241"/>
      <c r="AX1236" s="128"/>
      <c r="AY1236" s="57"/>
      <c r="AZ1236" s="6"/>
      <c r="BA1236" s="54"/>
      <c r="BB1236" s="54"/>
      <c r="BC1236" s="6"/>
      <c r="BD1236" s="54"/>
      <c r="BE1236" s="54"/>
      <c r="BF1236" s="121"/>
      <c r="BG1236" s="54"/>
      <c r="BH1236" s="28"/>
      <c r="BI1236" s="128"/>
      <c r="BJ1236" s="54"/>
      <c r="BK1236" s="28"/>
      <c r="BL1236" s="128"/>
      <c r="BM1236" s="54"/>
      <c r="BN1236" s="28"/>
      <c r="BO1236" s="121"/>
      <c r="BP1236" s="132"/>
      <c r="BQ1236" s="56"/>
      <c r="BR1236" s="241"/>
      <c r="BS1236" s="241"/>
      <c r="BU1236" s="121"/>
      <c r="BV1236" s="241"/>
      <c r="BW1236" s="433"/>
      <c r="BX1236" s="121"/>
      <c r="BY1236" s="241"/>
      <c r="CA1236" s="121"/>
      <c r="CB1236" s="241"/>
      <c r="CD1236" s="121"/>
      <c r="CF1236" s="28"/>
      <c r="CH1236" s="241"/>
      <c r="CI1236" s="28"/>
      <c r="CK1236" s="433"/>
      <c r="CM1236" s="121"/>
      <c r="CN1236" s="241"/>
      <c r="CO1236" s="241"/>
      <c r="CP1236" s="241"/>
      <c r="CQ1236" s="725"/>
      <c r="CR1236" s="241"/>
      <c r="CS1236" s="433"/>
      <c r="CT1236" s="241"/>
      <c r="CU1236" s="241"/>
      <c r="CV1236" s="241"/>
      <c r="CW1236" s="54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1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436"/>
      <c r="FJ1236" s="668"/>
      <c r="FK1236" s="668"/>
      <c r="FL1236" s="668"/>
      <c r="FM1236" s="668"/>
      <c r="FN1236" s="668"/>
      <c r="FO1236" s="668"/>
      <c r="FP1236" s="668"/>
      <c r="FQ1236" s="668"/>
      <c r="FR1236" s="668"/>
      <c r="FS1236" s="433"/>
      <c r="FT1236" s="433"/>
      <c r="FU1236" s="433"/>
      <c r="FV1236" s="433"/>
      <c r="FW1236" s="433"/>
      <c r="FX1236" s="433"/>
      <c r="FY1236" s="433"/>
      <c r="FZ1236" s="433"/>
      <c r="GA1236" s="433"/>
      <c r="GB1236" s="433"/>
      <c r="GC1236" s="71"/>
      <c r="GD1236" s="71"/>
      <c r="GE1236" s="71"/>
      <c r="GF1236" s="71"/>
      <c r="GG1236" s="73"/>
      <c r="GH1236" s="436"/>
      <c r="GI1236" s="436"/>
      <c r="GJ1236" s="436"/>
      <c r="GK1236" s="436"/>
      <c r="GL1236" s="436"/>
      <c r="GM1236" s="436"/>
      <c r="GN1236" s="436"/>
      <c r="GO1236" s="436"/>
      <c r="GP1236" s="436"/>
      <c r="GQ1236" s="436"/>
      <c r="GR1236" s="436"/>
      <c r="GS1236" s="436"/>
      <c r="GT1236" s="436"/>
      <c r="GU1236" s="436"/>
      <c r="GV1236" s="436"/>
      <c r="GW1236" s="436"/>
      <c r="GX1236" s="436"/>
      <c r="GY1236" s="436"/>
      <c r="GZ1236" s="436"/>
      <c r="HA1236" s="436"/>
      <c r="HB1236" s="436"/>
      <c r="HC1236" s="436"/>
      <c r="HD1236" s="436"/>
      <c r="HE1236" s="436"/>
      <c r="HF1236" s="436"/>
      <c r="HG1236" s="436"/>
      <c r="HH1236" s="436"/>
      <c r="HI1236" s="436"/>
      <c r="HJ1236" s="436"/>
      <c r="HK1236" s="436"/>
      <c r="HL1236" s="435"/>
      <c r="HM1236" s="436"/>
      <c r="HN1236" s="436"/>
      <c r="HO1236" s="134"/>
      <c r="HP1236" s="241"/>
      <c r="HQ1236" s="436"/>
      <c r="HR1236" s="45"/>
      <c r="HS1236" s="433"/>
      <c r="HT1236" s="241"/>
      <c r="HU1236" s="241"/>
      <c r="HV1236" s="241"/>
    </row>
    <row r="1237" spans="2:230" s="432" customFormat="1" ht="15" hidden="1" customHeight="1" x14ac:dyDescent="0.25">
      <c r="B1237" s="433"/>
      <c r="C1237" s="433"/>
      <c r="D1237" s="241"/>
      <c r="E1237" s="433"/>
      <c r="F1237" s="241"/>
      <c r="G1237" s="121"/>
      <c r="I1237" s="433"/>
      <c r="K1237" s="52"/>
      <c r="M1237" s="241"/>
      <c r="N1237" s="55"/>
      <c r="P1237" s="433"/>
      <c r="R1237" s="433"/>
      <c r="T1237" s="433"/>
      <c r="U1237" s="433"/>
      <c r="V1237" s="241"/>
      <c r="W1237" s="241"/>
      <c r="X1237" s="433"/>
      <c r="Y1237" s="241"/>
      <c r="Z1237" s="241"/>
      <c r="AA1237" s="433"/>
      <c r="AB1237" s="241"/>
      <c r="AC1237" s="241"/>
      <c r="AD1237" s="433"/>
      <c r="AE1237" s="241"/>
      <c r="AF1237" s="241"/>
      <c r="AG1237" s="433"/>
      <c r="AH1237" s="241"/>
      <c r="AI1237" s="241"/>
      <c r="AJ1237" s="433"/>
      <c r="AK1237" s="241"/>
      <c r="AL1237" s="241"/>
      <c r="AM1237" s="433"/>
      <c r="AN1237" s="241"/>
      <c r="AO1237" s="241"/>
      <c r="AP1237" s="433"/>
      <c r="AQ1237" s="241"/>
      <c r="AR1237" s="241"/>
      <c r="AS1237" s="433"/>
      <c r="AT1237" s="241"/>
      <c r="AU1237" s="241"/>
      <c r="AV1237" s="433"/>
      <c r="AW1237" s="241"/>
      <c r="AX1237" s="128"/>
      <c r="AY1237" s="57"/>
      <c r="AZ1237" s="6"/>
      <c r="BA1237" s="54"/>
      <c r="BB1237" s="54"/>
      <c r="BC1237" s="6"/>
      <c r="BD1237" s="54"/>
      <c r="BE1237" s="54"/>
      <c r="BF1237" s="121"/>
      <c r="BG1237" s="54"/>
      <c r="BH1237" s="28"/>
      <c r="BI1237" s="128"/>
      <c r="BJ1237" s="54"/>
      <c r="BK1237" s="28"/>
      <c r="BL1237" s="128"/>
      <c r="BM1237" s="54"/>
      <c r="BN1237" s="28"/>
      <c r="BO1237" s="121"/>
      <c r="BP1237" s="132"/>
      <c r="BQ1237" s="56"/>
      <c r="BR1237" s="241"/>
      <c r="BS1237" s="241"/>
      <c r="BU1237" s="121"/>
      <c r="BV1237" s="241"/>
      <c r="BW1237" s="433"/>
      <c r="BX1237" s="121"/>
      <c r="BY1237" s="241"/>
      <c r="CA1237" s="121"/>
      <c r="CB1237" s="241"/>
      <c r="CD1237" s="121"/>
      <c r="CF1237" s="28"/>
      <c r="CH1237" s="241"/>
      <c r="CI1237" s="28"/>
      <c r="CK1237" s="433"/>
      <c r="CM1237" s="121"/>
      <c r="CN1237" s="241"/>
      <c r="CO1237" s="241"/>
      <c r="CP1237" s="241"/>
      <c r="CQ1237" s="725"/>
      <c r="CR1237" s="241"/>
      <c r="CS1237" s="433"/>
      <c r="CT1237" s="241"/>
      <c r="CU1237" s="241"/>
      <c r="CV1237" s="241"/>
      <c r="CW1237" s="54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436"/>
      <c r="FJ1237" s="668"/>
      <c r="FK1237" s="668"/>
      <c r="FL1237" s="668"/>
      <c r="FM1237" s="668"/>
      <c r="FN1237" s="668"/>
      <c r="FO1237" s="668"/>
      <c r="FP1237" s="668"/>
      <c r="FQ1237" s="668"/>
      <c r="FR1237" s="668"/>
      <c r="FS1237" s="433"/>
      <c r="FT1237" s="433"/>
      <c r="FU1237" s="433"/>
      <c r="FV1237" s="433"/>
      <c r="FW1237" s="433"/>
      <c r="FX1237" s="433"/>
      <c r="FY1237" s="433"/>
      <c r="FZ1237" s="433"/>
      <c r="GA1237" s="433"/>
      <c r="GB1237" s="433"/>
      <c r="GC1237" s="71"/>
      <c r="GD1237" s="71"/>
      <c r="GE1237" s="71"/>
      <c r="GF1237" s="71"/>
      <c r="GG1237" s="73"/>
      <c r="GH1237" s="436"/>
      <c r="GI1237" s="436"/>
      <c r="GJ1237" s="436"/>
      <c r="GK1237" s="436"/>
      <c r="GL1237" s="436"/>
      <c r="GM1237" s="436"/>
      <c r="GN1237" s="436"/>
      <c r="GO1237" s="436"/>
      <c r="GP1237" s="436"/>
      <c r="GQ1237" s="436"/>
      <c r="GR1237" s="436"/>
      <c r="GS1237" s="436"/>
      <c r="GT1237" s="436"/>
      <c r="GU1237" s="436"/>
      <c r="GV1237" s="436"/>
      <c r="GW1237" s="436"/>
      <c r="GX1237" s="436"/>
      <c r="GY1237" s="436"/>
      <c r="GZ1237" s="436"/>
      <c r="HA1237" s="436"/>
      <c r="HB1237" s="436"/>
      <c r="HC1237" s="436"/>
      <c r="HD1237" s="436"/>
      <c r="HE1237" s="436"/>
      <c r="HF1237" s="436"/>
      <c r="HG1237" s="436"/>
      <c r="HH1237" s="436"/>
      <c r="HI1237" s="436"/>
      <c r="HJ1237" s="436"/>
      <c r="HK1237" s="436"/>
      <c r="HL1237" s="435"/>
      <c r="HM1237" s="436"/>
      <c r="HN1237" s="436"/>
      <c r="HO1237" s="134"/>
      <c r="HP1237" s="241"/>
      <c r="HQ1237" s="436"/>
      <c r="HR1237" s="45"/>
      <c r="HS1237" s="433"/>
      <c r="HT1237" s="241"/>
      <c r="HU1237" s="241"/>
      <c r="HV1237" s="241"/>
    </row>
    <row r="1238" spans="2:230" s="432" customFormat="1" ht="15" hidden="1" customHeight="1" x14ac:dyDescent="0.25">
      <c r="B1238" s="433"/>
      <c r="C1238" s="433"/>
      <c r="D1238" s="241"/>
      <c r="E1238" s="433"/>
      <c r="F1238" s="241"/>
      <c r="G1238" s="121"/>
      <c r="I1238" s="433"/>
      <c r="K1238" s="52"/>
      <c r="M1238" s="241"/>
      <c r="N1238" s="55"/>
      <c r="P1238" s="433"/>
      <c r="R1238" s="433"/>
      <c r="T1238" s="433"/>
      <c r="U1238" s="433"/>
      <c r="V1238" s="241"/>
      <c r="W1238" s="241"/>
      <c r="X1238" s="433"/>
      <c r="Y1238" s="241"/>
      <c r="Z1238" s="241"/>
      <c r="AA1238" s="433"/>
      <c r="AB1238" s="241"/>
      <c r="AC1238" s="241"/>
      <c r="AD1238" s="433"/>
      <c r="AE1238" s="241"/>
      <c r="AF1238" s="241"/>
      <c r="AG1238" s="433"/>
      <c r="AH1238" s="241"/>
      <c r="AI1238" s="241"/>
      <c r="AJ1238" s="433"/>
      <c r="AK1238" s="241"/>
      <c r="AL1238" s="241"/>
      <c r="AM1238" s="433"/>
      <c r="AN1238" s="241"/>
      <c r="AO1238" s="241"/>
      <c r="AP1238" s="433"/>
      <c r="AQ1238" s="241"/>
      <c r="AR1238" s="241"/>
      <c r="AS1238" s="433"/>
      <c r="AT1238" s="241"/>
      <c r="AU1238" s="241"/>
      <c r="AV1238" s="433"/>
      <c r="AW1238" s="241"/>
      <c r="AX1238" s="128"/>
      <c r="AY1238" s="57"/>
      <c r="AZ1238" s="6"/>
      <c r="BA1238" s="54"/>
      <c r="BB1238" s="54"/>
      <c r="BC1238" s="6"/>
      <c r="BD1238" s="54"/>
      <c r="BE1238" s="54"/>
      <c r="BF1238" s="121"/>
      <c r="BG1238" s="54"/>
      <c r="BH1238" s="28"/>
      <c r="BI1238" s="128"/>
      <c r="BJ1238" s="54"/>
      <c r="BK1238" s="28"/>
      <c r="BL1238" s="128"/>
      <c r="BM1238" s="54"/>
      <c r="BN1238" s="28"/>
      <c r="BO1238" s="121"/>
      <c r="BP1238" s="132"/>
      <c r="BQ1238" s="56"/>
      <c r="BR1238" s="241"/>
      <c r="BS1238" s="241"/>
      <c r="BU1238" s="121"/>
      <c r="BV1238" s="241"/>
      <c r="BW1238" s="433"/>
      <c r="BX1238" s="121"/>
      <c r="BY1238" s="241"/>
      <c r="CA1238" s="121"/>
      <c r="CB1238" s="241"/>
      <c r="CD1238" s="121"/>
      <c r="CF1238" s="28"/>
      <c r="CH1238" s="241"/>
      <c r="CI1238" s="28"/>
      <c r="CK1238" s="433"/>
      <c r="CM1238" s="121"/>
      <c r="CN1238" s="241"/>
      <c r="CO1238" s="241"/>
      <c r="CP1238" s="241"/>
      <c r="CQ1238" s="725"/>
      <c r="CR1238" s="241"/>
      <c r="CS1238" s="433"/>
      <c r="CT1238" s="241"/>
      <c r="CU1238" s="241"/>
      <c r="CV1238" s="241"/>
      <c r="CW1238" s="54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1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436"/>
      <c r="FJ1238" s="668"/>
      <c r="FK1238" s="668"/>
      <c r="FL1238" s="668"/>
      <c r="FM1238" s="668"/>
      <c r="FN1238" s="668"/>
      <c r="FO1238" s="668"/>
      <c r="FP1238" s="668"/>
      <c r="FQ1238" s="668"/>
      <c r="FR1238" s="668"/>
      <c r="FS1238" s="433"/>
      <c r="FT1238" s="433"/>
      <c r="FU1238" s="433"/>
      <c r="FV1238" s="433"/>
      <c r="FW1238" s="433"/>
      <c r="FX1238" s="433"/>
      <c r="FY1238" s="433"/>
      <c r="FZ1238" s="433"/>
      <c r="GA1238" s="433"/>
      <c r="GB1238" s="433"/>
      <c r="GC1238" s="71"/>
      <c r="GD1238" s="71"/>
      <c r="GE1238" s="71"/>
      <c r="GF1238" s="71"/>
      <c r="GG1238" s="73"/>
      <c r="GH1238" s="436"/>
      <c r="GI1238" s="436"/>
      <c r="GJ1238" s="436"/>
      <c r="GK1238" s="436"/>
      <c r="GL1238" s="436"/>
      <c r="GM1238" s="436"/>
      <c r="GN1238" s="436"/>
      <c r="GO1238" s="436"/>
      <c r="GP1238" s="436"/>
      <c r="GQ1238" s="436"/>
      <c r="GR1238" s="436"/>
      <c r="GS1238" s="436"/>
      <c r="GT1238" s="436"/>
      <c r="GU1238" s="436"/>
      <c r="GV1238" s="436"/>
      <c r="GW1238" s="436"/>
      <c r="GX1238" s="436"/>
      <c r="GY1238" s="436"/>
      <c r="GZ1238" s="436"/>
      <c r="HA1238" s="436"/>
      <c r="HB1238" s="436"/>
      <c r="HC1238" s="436"/>
      <c r="HD1238" s="436"/>
      <c r="HE1238" s="436"/>
      <c r="HF1238" s="436"/>
      <c r="HG1238" s="436"/>
      <c r="HH1238" s="436"/>
      <c r="HI1238" s="436"/>
      <c r="HJ1238" s="436"/>
      <c r="HK1238" s="436"/>
      <c r="HL1238" s="435"/>
      <c r="HM1238" s="436"/>
      <c r="HN1238" s="436"/>
      <c r="HO1238" s="134"/>
      <c r="HP1238" s="241"/>
      <c r="HQ1238" s="436"/>
      <c r="HR1238" s="45"/>
      <c r="HS1238" s="433"/>
      <c r="HT1238" s="241"/>
      <c r="HU1238" s="241"/>
      <c r="HV1238" s="241"/>
    </row>
    <row r="1239" spans="2:230" s="432" customFormat="1" ht="15" hidden="1" customHeight="1" x14ac:dyDescent="0.25">
      <c r="B1239" s="433"/>
      <c r="C1239" s="433"/>
      <c r="D1239" s="241"/>
      <c r="E1239" s="433"/>
      <c r="F1239" s="241"/>
      <c r="G1239" s="121"/>
      <c r="I1239" s="433"/>
      <c r="K1239" s="52"/>
      <c r="M1239" s="241"/>
      <c r="N1239" s="55"/>
      <c r="P1239" s="433"/>
      <c r="R1239" s="433"/>
      <c r="T1239" s="433"/>
      <c r="U1239" s="433"/>
      <c r="V1239" s="241"/>
      <c r="W1239" s="241"/>
      <c r="X1239" s="433"/>
      <c r="Y1239" s="241"/>
      <c r="Z1239" s="241"/>
      <c r="AA1239" s="433"/>
      <c r="AB1239" s="241"/>
      <c r="AC1239" s="241"/>
      <c r="AD1239" s="433"/>
      <c r="AE1239" s="241"/>
      <c r="AF1239" s="241"/>
      <c r="AG1239" s="433"/>
      <c r="AH1239" s="241"/>
      <c r="AI1239" s="241"/>
      <c r="AJ1239" s="433"/>
      <c r="AK1239" s="241"/>
      <c r="AL1239" s="241"/>
      <c r="AM1239" s="433"/>
      <c r="AN1239" s="241"/>
      <c r="AO1239" s="241"/>
      <c r="AP1239" s="433"/>
      <c r="AQ1239" s="241"/>
      <c r="AR1239" s="241"/>
      <c r="AS1239" s="433"/>
      <c r="AT1239" s="241"/>
      <c r="AU1239" s="241"/>
      <c r="AV1239" s="433"/>
      <c r="AW1239" s="241"/>
      <c r="AX1239" s="128"/>
      <c r="AY1239" s="57"/>
      <c r="AZ1239" s="6"/>
      <c r="BA1239" s="54"/>
      <c r="BB1239" s="54"/>
      <c r="BC1239" s="6"/>
      <c r="BD1239" s="54"/>
      <c r="BE1239" s="54"/>
      <c r="BF1239" s="121"/>
      <c r="BG1239" s="54"/>
      <c r="BH1239" s="28"/>
      <c r="BI1239" s="128"/>
      <c r="BJ1239" s="54"/>
      <c r="BK1239" s="28"/>
      <c r="BL1239" s="128"/>
      <c r="BM1239" s="54"/>
      <c r="BN1239" s="28"/>
      <c r="BO1239" s="121"/>
      <c r="BP1239" s="132"/>
      <c r="BQ1239" s="56"/>
      <c r="BR1239" s="241"/>
      <c r="BS1239" s="241"/>
      <c r="BU1239" s="121"/>
      <c r="BV1239" s="241"/>
      <c r="BW1239" s="433"/>
      <c r="BX1239" s="121"/>
      <c r="BY1239" s="241"/>
      <c r="CA1239" s="121"/>
      <c r="CB1239" s="241"/>
      <c r="CD1239" s="121"/>
      <c r="CF1239" s="28"/>
      <c r="CH1239" s="241"/>
      <c r="CI1239" s="28"/>
      <c r="CK1239" s="433"/>
      <c r="CM1239" s="121"/>
      <c r="CN1239" s="241"/>
      <c r="CO1239" s="241"/>
      <c r="CP1239" s="241"/>
      <c r="CQ1239" s="725"/>
      <c r="CR1239" s="241"/>
      <c r="CS1239" s="433"/>
      <c r="CT1239" s="241"/>
      <c r="CU1239" s="241"/>
      <c r="CV1239" s="241"/>
      <c r="CW1239" s="54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1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436"/>
      <c r="FJ1239" s="668"/>
      <c r="FK1239" s="668"/>
      <c r="FL1239" s="668"/>
      <c r="FM1239" s="668"/>
      <c r="FN1239" s="668"/>
      <c r="FO1239" s="668"/>
      <c r="FP1239" s="668"/>
      <c r="FQ1239" s="668"/>
      <c r="FR1239" s="668"/>
      <c r="FS1239" s="433"/>
      <c r="FT1239" s="433"/>
      <c r="FU1239" s="433"/>
      <c r="FV1239" s="433"/>
      <c r="FW1239" s="433"/>
      <c r="FX1239" s="433"/>
      <c r="FY1239" s="433"/>
      <c r="FZ1239" s="433"/>
      <c r="GA1239" s="433"/>
      <c r="GB1239" s="433"/>
      <c r="GC1239" s="71"/>
      <c r="GD1239" s="71"/>
      <c r="GE1239" s="71"/>
      <c r="GF1239" s="71"/>
      <c r="GG1239" s="73"/>
      <c r="GH1239" s="436"/>
      <c r="GI1239" s="436"/>
      <c r="GJ1239" s="436"/>
      <c r="GK1239" s="436"/>
      <c r="GL1239" s="436"/>
      <c r="GM1239" s="436"/>
      <c r="GN1239" s="436"/>
      <c r="GO1239" s="436"/>
      <c r="GP1239" s="436"/>
      <c r="GQ1239" s="436"/>
      <c r="GR1239" s="436"/>
      <c r="GS1239" s="436"/>
      <c r="GT1239" s="436"/>
      <c r="GU1239" s="436"/>
      <c r="GV1239" s="436"/>
      <c r="GW1239" s="436"/>
      <c r="GX1239" s="436"/>
      <c r="GY1239" s="436"/>
      <c r="GZ1239" s="436"/>
      <c r="HA1239" s="436"/>
      <c r="HB1239" s="436"/>
      <c r="HC1239" s="436"/>
      <c r="HD1239" s="436"/>
      <c r="HE1239" s="436"/>
      <c r="HF1239" s="436"/>
      <c r="HG1239" s="436"/>
      <c r="HH1239" s="436"/>
      <c r="HI1239" s="436"/>
      <c r="HJ1239" s="436"/>
      <c r="HK1239" s="436"/>
      <c r="HL1239" s="435"/>
      <c r="HM1239" s="436"/>
      <c r="HN1239" s="436"/>
      <c r="HO1239" s="134"/>
      <c r="HP1239" s="241"/>
      <c r="HQ1239" s="436"/>
      <c r="HR1239" s="45"/>
      <c r="HS1239" s="433"/>
      <c r="HT1239" s="241"/>
      <c r="HU1239" s="241"/>
      <c r="HV1239" s="241"/>
    </row>
    <row r="1240" spans="2:230" s="432" customFormat="1" ht="15" hidden="1" customHeight="1" x14ac:dyDescent="0.25">
      <c r="B1240" s="433"/>
      <c r="C1240" s="433"/>
      <c r="D1240" s="241"/>
      <c r="E1240" s="433"/>
      <c r="F1240" s="241"/>
      <c r="G1240" s="121"/>
      <c r="I1240" s="433"/>
      <c r="K1240" s="52"/>
      <c r="M1240" s="241"/>
      <c r="N1240" s="55"/>
      <c r="P1240" s="433"/>
      <c r="R1240" s="433"/>
      <c r="T1240" s="433"/>
      <c r="U1240" s="433"/>
      <c r="V1240" s="241"/>
      <c r="W1240" s="241"/>
      <c r="X1240" s="433"/>
      <c r="Y1240" s="241"/>
      <c r="Z1240" s="241"/>
      <c r="AA1240" s="433"/>
      <c r="AB1240" s="241"/>
      <c r="AC1240" s="241"/>
      <c r="AD1240" s="433"/>
      <c r="AE1240" s="241"/>
      <c r="AF1240" s="241"/>
      <c r="AG1240" s="433"/>
      <c r="AH1240" s="241"/>
      <c r="AI1240" s="241"/>
      <c r="AJ1240" s="433"/>
      <c r="AK1240" s="241"/>
      <c r="AL1240" s="241"/>
      <c r="AM1240" s="433"/>
      <c r="AN1240" s="241"/>
      <c r="AO1240" s="241"/>
      <c r="AP1240" s="433"/>
      <c r="AQ1240" s="241"/>
      <c r="AR1240" s="241"/>
      <c r="AS1240" s="433"/>
      <c r="AT1240" s="241"/>
      <c r="AU1240" s="241"/>
      <c r="AV1240" s="433"/>
      <c r="AW1240" s="241"/>
      <c r="AX1240" s="128"/>
      <c r="AY1240" s="57"/>
      <c r="AZ1240" s="6"/>
      <c r="BA1240" s="54"/>
      <c r="BB1240" s="54"/>
      <c r="BC1240" s="6"/>
      <c r="BD1240" s="54"/>
      <c r="BE1240" s="54"/>
      <c r="BF1240" s="121"/>
      <c r="BG1240" s="54"/>
      <c r="BH1240" s="28"/>
      <c r="BI1240" s="128"/>
      <c r="BJ1240" s="54"/>
      <c r="BK1240" s="28"/>
      <c r="BL1240" s="128"/>
      <c r="BM1240" s="54"/>
      <c r="BN1240" s="28"/>
      <c r="BO1240" s="121"/>
      <c r="BP1240" s="132"/>
      <c r="BQ1240" s="56"/>
      <c r="BR1240" s="241"/>
      <c r="BS1240" s="241"/>
      <c r="BU1240" s="121"/>
      <c r="BV1240" s="241"/>
      <c r="BW1240" s="433"/>
      <c r="BX1240" s="121"/>
      <c r="BY1240" s="241"/>
      <c r="CA1240" s="121"/>
      <c r="CB1240" s="241"/>
      <c r="CD1240" s="121"/>
      <c r="CF1240" s="28"/>
      <c r="CH1240" s="241"/>
      <c r="CI1240" s="28"/>
      <c r="CK1240" s="433"/>
      <c r="CM1240" s="121"/>
      <c r="CN1240" s="241"/>
      <c r="CO1240" s="241"/>
      <c r="CP1240" s="241"/>
      <c r="CQ1240" s="725"/>
      <c r="CR1240" s="241"/>
      <c r="CS1240" s="433"/>
      <c r="CT1240" s="241"/>
      <c r="CU1240" s="241"/>
      <c r="CV1240" s="241"/>
      <c r="CW1240" s="54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1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436"/>
      <c r="FJ1240" s="668"/>
      <c r="FK1240" s="668"/>
      <c r="FL1240" s="668"/>
      <c r="FM1240" s="668"/>
      <c r="FN1240" s="668"/>
      <c r="FO1240" s="668"/>
      <c r="FP1240" s="668"/>
      <c r="FQ1240" s="668"/>
      <c r="FR1240" s="668"/>
      <c r="FS1240" s="433"/>
      <c r="FT1240" s="433"/>
      <c r="FU1240" s="433"/>
      <c r="FV1240" s="433"/>
      <c r="FW1240" s="433"/>
      <c r="FX1240" s="433"/>
      <c r="FY1240" s="433"/>
      <c r="FZ1240" s="433"/>
      <c r="GA1240" s="433"/>
      <c r="GB1240" s="433"/>
      <c r="GC1240" s="71"/>
      <c r="GD1240" s="71"/>
      <c r="GE1240" s="71"/>
      <c r="GF1240" s="71"/>
      <c r="GG1240" s="73"/>
      <c r="GH1240" s="436"/>
      <c r="GI1240" s="436"/>
      <c r="GJ1240" s="436"/>
      <c r="GK1240" s="436"/>
      <c r="GL1240" s="436"/>
      <c r="GM1240" s="436"/>
      <c r="GN1240" s="436"/>
      <c r="GO1240" s="436"/>
      <c r="GP1240" s="436"/>
      <c r="GQ1240" s="436"/>
      <c r="GR1240" s="436"/>
      <c r="GS1240" s="436"/>
      <c r="GT1240" s="436"/>
      <c r="GU1240" s="436"/>
      <c r="GV1240" s="436"/>
      <c r="GW1240" s="436"/>
      <c r="GX1240" s="436"/>
      <c r="GY1240" s="436"/>
      <c r="GZ1240" s="436"/>
      <c r="HA1240" s="436"/>
      <c r="HB1240" s="436"/>
      <c r="HC1240" s="436"/>
      <c r="HD1240" s="436"/>
      <c r="HE1240" s="436"/>
      <c r="HF1240" s="436"/>
      <c r="HG1240" s="436"/>
      <c r="HH1240" s="436"/>
      <c r="HI1240" s="436"/>
      <c r="HJ1240" s="436"/>
      <c r="HK1240" s="436"/>
      <c r="HL1240" s="435"/>
      <c r="HM1240" s="436"/>
      <c r="HN1240" s="436"/>
      <c r="HO1240" s="134"/>
      <c r="HP1240" s="241"/>
      <c r="HQ1240" s="436"/>
      <c r="HR1240" s="45"/>
      <c r="HS1240" s="433"/>
      <c r="HT1240" s="241"/>
      <c r="HU1240" s="241"/>
      <c r="HV1240" s="241"/>
    </row>
    <row r="1241" spans="2:230" s="432" customFormat="1" ht="15" hidden="1" customHeight="1" x14ac:dyDescent="0.25">
      <c r="B1241" s="433"/>
      <c r="C1241" s="433"/>
      <c r="D1241" s="241"/>
      <c r="E1241" s="433"/>
      <c r="F1241" s="241"/>
      <c r="G1241" s="121"/>
      <c r="I1241" s="433"/>
      <c r="K1241" s="52"/>
      <c r="M1241" s="241"/>
      <c r="N1241" s="55"/>
      <c r="P1241" s="433"/>
      <c r="R1241" s="433"/>
      <c r="T1241" s="433"/>
      <c r="U1241" s="433"/>
      <c r="V1241" s="241"/>
      <c r="W1241" s="241"/>
      <c r="X1241" s="433"/>
      <c r="Y1241" s="241"/>
      <c r="Z1241" s="241"/>
      <c r="AA1241" s="433"/>
      <c r="AB1241" s="241"/>
      <c r="AC1241" s="241"/>
      <c r="AD1241" s="433"/>
      <c r="AE1241" s="241"/>
      <c r="AF1241" s="241"/>
      <c r="AG1241" s="433"/>
      <c r="AH1241" s="241"/>
      <c r="AI1241" s="241"/>
      <c r="AJ1241" s="433"/>
      <c r="AK1241" s="241"/>
      <c r="AL1241" s="241"/>
      <c r="AM1241" s="433"/>
      <c r="AN1241" s="241"/>
      <c r="AO1241" s="241"/>
      <c r="AP1241" s="433"/>
      <c r="AQ1241" s="241"/>
      <c r="AR1241" s="241"/>
      <c r="AS1241" s="433"/>
      <c r="AT1241" s="241"/>
      <c r="AU1241" s="241"/>
      <c r="AV1241" s="433"/>
      <c r="AW1241" s="241"/>
      <c r="AX1241" s="128"/>
      <c r="AY1241" s="57"/>
      <c r="AZ1241" s="6"/>
      <c r="BA1241" s="54"/>
      <c r="BB1241" s="54"/>
      <c r="BC1241" s="6"/>
      <c r="BD1241" s="54"/>
      <c r="BE1241" s="54"/>
      <c r="BF1241" s="121"/>
      <c r="BG1241" s="54"/>
      <c r="BH1241" s="28"/>
      <c r="BI1241" s="128"/>
      <c r="BJ1241" s="54"/>
      <c r="BK1241" s="28"/>
      <c r="BL1241" s="128"/>
      <c r="BM1241" s="54"/>
      <c r="BN1241" s="28"/>
      <c r="BO1241" s="121"/>
      <c r="BP1241" s="132"/>
      <c r="BQ1241" s="56"/>
      <c r="BR1241" s="241"/>
      <c r="BS1241" s="241"/>
      <c r="BU1241" s="121"/>
      <c r="BV1241" s="241"/>
      <c r="BW1241" s="433"/>
      <c r="BX1241" s="121"/>
      <c r="BY1241" s="241"/>
      <c r="CA1241" s="121"/>
      <c r="CB1241" s="241"/>
      <c r="CD1241" s="121"/>
      <c r="CF1241" s="28"/>
      <c r="CH1241" s="241"/>
      <c r="CI1241" s="28"/>
      <c r="CK1241" s="433"/>
      <c r="CM1241" s="121"/>
      <c r="CN1241" s="241"/>
      <c r="CO1241" s="241"/>
      <c r="CP1241" s="241"/>
      <c r="CQ1241" s="725"/>
      <c r="CR1241" s="241"/>
      <c r="CS1241" s="433"/>
      <c r="CT1241" s="241"/>
      <c r="CU1241" s="241"/>
      <c r="CV1241" s="241"/>
      <c r="CW1241" s="54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1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436"/>
      <c r="FJ1241" s="668"/>
      <c r="FK1241" s="668"/>
      <c r="FL1241" s="668"/>
      <c r="FM1241" s="668"/>
      <c r="FN1241" s="668"/>
      <c r="FO1241" s="668"/>
      <c r="FP1241" s="668"/>
      <c r="FQ1241" s="668"/>
      <c r="FR1241" s="668"/>
      <c r="FS1241" s="433"/>
      <c r="FT1241" s="433"/>
      <c r="FU1241" s="433"/>
      <c r="FV1241" s="433"/>
      <c r="FW1241" s="433"/>
      <c r="FX1241" s="433"/>
      <c r="FY1241" s="433"/>
      <c r="FZ1241" s="433"/>
      <c r="GA1241" s="433"/>
      <c r="GB1241" s="433"/>
      <c r="GC1241" s="71"/>
      <c r="GD1241" s="71"/>
      <c r="GE1241" s="71"/>
      <c r="GF1241" s="71"/>
      <c r="GG1241" s="73"/>
      <c r="GH1241" s="436"/>
      <c r="GI1241" s="436"/>
      <c r="GJ1241" s="436"/>
      <c r="GK1241" s="436"/>
      <c r="GL1241" s="436"/>
      <c r="GM1241" s="436"/>
      <c r="GN1241" s="436"/>
      <c r="GO1241" s="436"/>
      <c r="GP1241" s="436"/>
      <c r="GQ1241" s="436"/>
      <c r="GR1241" s="436"/>
      <c r="GS1241" s="436"/>
      <c r="GT1241" s="436"/>
      <c r="GU1241" s="436"/>
      <c r="GV1241" s="436"/>
      <c r="GW1241" s="436"/>
      <c r="GX1241" s="436"/>
      <c r="GY1241" s="436"/>
      <c r="GZ1241" s="436"/>
      <c r="HA1241" s="436"/>
      <c r="HB1241" s="436"/>
      <c r="HC1241" s="436"/>
      <c r="HD1241" s="436"/>
      <c r="HE1241" s="436"/>
      <c r="HF1241" s="436"/>
      <c r="HG1241" s="436"/>
      <c r="HH1241" s="436"/>
      <c r="HI1241" s="436"/>
      <c r="HJ1241" s="436"/>
      <c r="HK1241" s="436"/>
      <c r="HL1241" s="435"/>
      <c r="HM1241" s="436"/>
      <c r="HN1241" s="436"/>
      <c r="HO1241" s="134"/>
      <c r="HP1241" s="241"/>
      <c r="HQ1241" s="436"/>
      <c r="HR1241" s="45"/>
      <c r="HS1241" s="433"/>
      <c r="HT1241" s="241"/>
      <c r="HU1241" s="241"/>
      <c r="HV1241" s="241"/>
    </row>
    <row r="1242" spans="2:230" s="432" customFormat="1" ht="15" hidden="1" customHeight="1" x14ac:dyDescent="0.25">
      <c r="B1242" s="433"/>
      <c r="C1242" s="433"/>
      <c r="D1242" s="241"/>
      <c r="E1242" s="433"/>
      <c r="F1242" s="241"/>
      <c r="G1242" s="121"/>
      <c r="I1242" s="433"/>
      <c r="K1242" s="52"/>
      <c r="M1242" s="241"/>
      <c r="N1242" s="55"/>
      <c r="P1242" s="433"/>
      <c r="R1242" s="433"/>
      <c r="T1242" s="433"/>
      <c r="U1242" s="433"/>
      <c r="V1242" s="241"/>
      <c r="W1242" s="241"/>
      <c r="X1242" s="433"/>
      <c r="Y1242" s="241"/>
      <c r="Z1242" s="241"/>
      <c r="AA1242" s="433"/>
      <c r="AB1242" s="241"/>
      <c r="AC1242" s="241"/>
      <c r="AD1242" s="433"/>
      <c r="AE1242" s="241"/>
      <c r="AF1242" s="241"/>
      <c r="AG1242" s="433"/>
      <c r="AH1242" s="241"/>
      <c r="AI1242" s="241"/>
      <c r="AJ1242" s="433"/>
      <c r="AK1242" s="241"/>
      <c r="AL1242" s="241"/>
      <c r="AM1242" s="433"/>
      <c r="AN1242" s="241"/>
      <c r="AO1242" s="241"/>
      <c r="AP1242" s="433"/>
      <c r="AQ1242" s="241"/>
      <c r="AR1242" s="241"/>
      <c r="AS1242" s="433"/>
      <c r="AT1242" s="241"/>
      <c r="AU1242" s="241"/>
      <c r="AV1242" s="433"/>
      <c r="AW1242" s="241"/>
      <c r="AX1242" s="128"/>
      <c r="AY1242" s="57"/>
      <c r="AZ1242" s="6"/>
      <c r="BA1242" s="54"/>
      <c r="BB1242" s="54"/>
      <c r="BC1242" s="6"/>
      <c r="BD1242" s="54"/>
      <c r="BE1242" s="54"/>
      <c r="BF1242" s="121"/>
      <c r="BG1242" s="54"/>
      <c r="BH1242" s="28"/>
      <c r="BI1242" s="128"/>
      <c r="BJ1242" s="54"/>
      <c r="BK1242" s="28"/>
      <c r="BL1242" s="128"/>
      <c r="BM1242" s="54"/>
      <c r="BN1242" s="28"/>
      <c r="BO1242" s="121"/>
      <c r="BP1242" s="132"/>
      <c r="BQ1242" s="56"/>
      <c r="BR1242" s="241"/>
      <c r="BS1242" s="241"/>
      <c r="BU1242" s="121"/>
      <c r="BV1242" s="241"/>
      <c r="BW1242" s="433"/>
      <c r="BX1242" s="121"/>
      <c r="BY1242" s="241"/>
      <c r="CA1242" s="121"/>
      <c r="CB1242" s="241"/>
      <c r="CD1242" s="121"/>
      <c r="CF1242" s="28"/>
      <c r="CH1242" s="241"/>
      <c r="CI1242" s="28"/>
      <c r="CK1242" s="433"/>
      <c r="CM1242" s="121"/>
      <c r="CN1242" s="241"/>
      <c r="CO1242" s="241"/>
      <c r="CP1242" s="241"/>
      <c r="CQ1242" s="725"/>
      <c r="CR1242" s="241"/>
      <c r="CS1242" s="433"/>
      <c r="CT1242" s="241"/>
      <c r="CU1242" s="241"/>
      <c r="CV1242" s="241"/>
      <c r="CW1242" s="54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1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436"/>
      <c r="FJ1242" s="668"/>
      <c r="FK1242" s="668"/>
      <c r="FL1242" s="668"/>
      <c r="FM1242" s="668"/>
      <c r="FN1242" s="668"/>
      <c r="FO1242" s="668"/>
      <c r="FP1242" s="668"/>
      <c r="FQ1242" s="668"/>
      <c r="FR1242" s="668"/>
      <c r="FS1242" s="433"/>
      <c r="FT1242" s="433"/>
      <c r="FU1242" s="433"/>
      <c r="FV1242" s="433"/>
      <c r="FW1242" s="433"/>
      <c r="FX1242" s="433"/>
      <c r="FY1242" s="433"/>
      <c r="FZ1242" s="433"/>
      <c r="GA1242" s="433"/>
      <c r="GB1242" s="433"/>
      <c r="GC1242" s="71"/>
      <c r="GD1242" s="71"/>
      <c r="GE1242" s="71"/>
      <c r="GF1242" s="71"/>
      <c r="GG1242" s="73"/>
      <c r="GH1242" s="436"/>
      <c r="GI1242" s="436"/>
      <c r="GJ1242" s="436"/>
      <c r="GK1242" s="436"/>
      <c r="GL1242" s="436"/>
      <c r="GM1242" s="436"/>
      <c r="GN1242" s="436"/>
      <c r="GO1242" s="436"/>
      <c r="GP1242" s="436"/>
      <c r="GQ1242" s="436"/>
      <c r="GR1242" s="436"/>
      <c r="GS1242" s="436"/>
      <c r="GT1242" s="436"/>
      <c r="GU1242" s="436"/>
      <c r="GV1242" s="436"/>
      <c r="GW1242" s="436"/>
      <c r="GX1242" s="436"/>
      <c r="GY1242" s="436"/>
      <c r="GZ1242" s="436"/>
      <c r="HA1242" s="436"/>
      <c r="HB1242" s="436"/>
      <c r="HC1242" s="436"/>
      <c r="HD1242" s="436"/>
      <c r="HE1242" s="436"/>
      <c r="HF1242" s="436"/>
      <c r="HG1242" s="436"/>
      <c r="HH1242" s="436"/>
      <c r="HI1242" s="436"/>
      <c r="HJ1242" s="436"/>
      <c r="HK1242" s="436"/>
      <c r="HL1242" s="435"/>
      <c r="HM1242" s="436"/>
      <c r="HN1242" s="436"/>
      <c r="HO1242" s="134"/>
      <c r="HP1242" s="241"/>
      <c r="HQ1242" s="436"/>
      <c r="HR1242" s="45"/>
      <c r="HS1242" s="433"/>
      <c r="HT1242" s="241"/>
      <c r="HU1242" s="241"/>
      <c r="HV1242" s="241"/>
    </row>
    <row r="1243" spans="2:230" s="432" customFormat="1" ht="15" hidden="1" customHeight="1" x14ac:dyDescent="0.25">
      <c r="B1243" s="433"/>
      <c r="C1243" s="433"/>
      <c r="D1243" s="241"/>
      <c r="E1243" s="433"/>
      <c r="F1243" s="241"/>
      <c r="G1243" s="121"/>
      <c r="I1243" s="433"/>
      <c r="K1243" s="52"/>
      <c r="M1243" s="241"/>
      <c r="N1243" s="55"/>
      <c r="P1243" s="433"/>
      <c r="R1243" s="433"/>
      <c r="T1243" s="433"/>
      <c r="U1243" s="433"/>
      <c r="V1243" s="241"/>
      <c r="W1243" s="241"/>
      <c r="X1243" s="433"/>
      <c r="Y1243" s="241"/>
      <c r="Z1243" s="241"/>
      <c r="AA1243" s="433"/>
      <c r="AB1243" s="241"/>
      <c r="AC1243" s="241"/>
      <c r="AD1243" s="433"/>
      <c r="AE1243" s="241"/>
      <c r="AF1243" s="241"/>
      <c r="AG1243" s="433"/>
      <c r="AH1243" s="241"/>
      <c r="AI1243" s="241"/>
      <c r="AJ1243" s="433"/>
      <c r="AK1243" s="241"/>
      <c r="AL1243" s="241"/>
      <c r="AM1243" s="433"/>
      <c r="AN1243" s="241"/>
      <c r="AO1243" s="241"/>
      <c r="AP1243" s="433"/>
      <c r="AQ1243" s="241"/>
      <c r="AR1243" s="241"/>
      <c r="AS1243" s="433"/>
      <c r="AT1243" s="241"/>
      <c r="AU1243" s="241"/>
      <c r="AV1243" s="433"/>
      <c r="AW1243" s="241"/>
      <c r="AX1243" s="128"/>
      <c r="AY1243" s="57"/>
      <c r="AZ1243" s="6"/>
      <c r="BA1243" s="54"/>
      <c r="BB1243" s="54"/>
      <c r="BC1243" s="6"/>
      <c r="BD1243" s="54"/>
      <c r="BE1243" s="54"/>
      <c r="BF1243" s="121"/>
      <c r="BG1243" s="54"/>
      <c r="BH1243" s="28"/>
      <c r="BI1243" s="128"/>
      <c r="BJ1243" s="54"/>
      <c r="BK1243" s="28"/>
      <c r="BL1243" s="128"/>
      <c r="BM1243" s="54"/>
      <c r="BN1243" s="28"/>
      <c r="BO1243" s="121"/>
      <c r="BP1243" s="132"/>
      <c r="BQ1243" s="56"/>
      <c r="BR1243" s="241"/>
      <c r="BS1243" s="241"/>
      <c r="BU1243" s="121"/>
      <c r="BV1243" s="241"/>
      <c r="BW1243" s="433"/>
      <c r="BX1243" s="121"/>
      <c r="BY1243" s="241"/>
      <c r="CA1243" s="121"/>
      <c r="CB1243" s="241"/>
      <c r="CD1243" s="121"/>
      <c r="CF1243" s="28"/>
      <c r="CH1243" s="241"/>
      <c r="CI1243" s="28"/>
      <c r="CK1243" s="433"/>
      <c r="CM1243" s="121"/>
      <c r="CN1243" s="241"/>
      <c r="CO1243" s="241"/>
      <c r="CP1243" s="241"/>
      <c r="CQ1243" s="725"/>
      <c r="CR1243" s="241"/>
      <c r="CS1243" s="433"/>
      <c r="CT1243" s="241"/>
      <c r="CU1243" s="241"/>
      <c r="CV1243" s="241"/>
      <c r="CW1243" s="54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1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436"/>
      <c r="FJ1243" s="668"/>
      <c r="FK1243" s="668"/>
      <c r="FL1243" s="668"/>
      <c r="FM1243" s="668"/>
      <c r="FN1243" s="668"/>
      <c r="FO1243" s="668"/>
      <c r="FP1243" s="668"/>
      <c r="FQ1243" s="668"/>
      <c r="FR1243" s="668"/>
      <c r="FS1243" s="433"/>
      <c r="FT1243" s="433"/>
      <c r="FU1243" s="433"/>
      <c r="FV1243" s="433"/>
      <c r="FW1243" s="433"/>
      <c r="FX1243" s="433"/>
      <c r="FY1243" s="433"/>
      <c r="FZ1243" s="433"/>
      <c r="GA1243" s="433"/>
      <c r="GB1243" s="433"/>
      <c r="GC1243" s="71"/>
      <c r="GD1243" s="71"/>
      <c r="GE1243" s="71"/>
      <c r="GF1243" s="71"/>
      <c r="GG1243" s="73"/>
      <c r="GH1243" s="436"/>
      <c r="GI1243" s="436"/>
      <c r="GJ1243" s="436"/>
      <c r="GK1243" s="436"/>
      <c r="GL1243" s="436"/>
      <c r="GM1243" s="436"/>
      <c r="GN1243" s="436"/>
      <c r="GO1243" s="436"/>
      <c r="GP1243" s="436"/>
      <c r="GQ1243" s="436"/>
      <c r="GR1243" s="436"/>
      <c r="GS1243" s="436"/>
      <c r="GT1243" s="436"/>
      <c r="GU1243" s="436"/>
      <c r="GV1243" s="436"/>
      <c r="GW1243" s="436"/>
      <c r="GX1243" s="436"/>
      <c r="GY1243" s="436"/>
      <c r="GZ1243" s="436"/>
      <c r="HA1243" s="436"/>
      <c r="HB1243" s="436"/>
      <c r="HC1243" s="436"/>
      <c r="HD1243" s="436"/>
      <c r="HE1243" s="436"/>
      <c r="HF1243" s="436"/>
      <c r="HG1243" s="436"/>
      <c r="HH1243" s="436"/>
      <c r="HI1243" s="436"/>
      <c r="HJ1243" s="436"/>
      <c r="HK1243" s="436"/>
      <c r="HL1243" s="435"/>
      <c r="HM1243" s="436"/>
      <c r="HN1243" s="436"/>
      <c r="HO1243" s="134"/>
      <c r="HP1243" s="241"/>
      <c r="HQ1243" s="436"/>
      <c r="HR1243" s="45"/>
      <c r="HS1243" s="433"/>
      <c r="HT1243" s="241"/>
      <c r="HU1243" s="241"/>
      <c r="HV1243" s="241"/>
    </row>
    <row r="1244" spans="2:230" s="432" customFormat="1" ht="15" hidden="1" customHeight="1" x14ac:dyDescent="0.25">
      <c r="B1244" s="433"/>
      <c r="C1244" s="433"/>
      <c r="D1244" s="241"/>
      <c r="E1244" s="433"/>
      <c r="F1244" s="241"/>
      <c r="G1244" s="121"/>
      <c r="I1244" s="433"/>
      <c r="K1244" s="52"/>
      <c r="M1244" s="241"/>
      <c r="N1244" s="55"/>
      <c r="P1244" s="433"/>
      <c r="R1244" s="433"/>
      <c r="T1244" s="433"/>
      <c r="U1244" s="433"/>
      <c r="V1244" s="241"/>
      <c r="W1244" s="241"/>
      <c r="X1244" s="433"/>
      <c r="Y1244" s="241"/>
      <c r="Z1244" s="241"/>
      <c r="AA1244" s="433"/>
      <c r="AB1244" s="241"/>
      <c r="AC1244" s="241"/>
      <c r="AD1244" s="433"/>
      <c r="AE1244" s="241"/>
      <c r="AF1244" s="241"/>
      <c r="AG1244" s="433"/>
      <c r="AH1244" s="241"/>
      <c r="AI1244" s="241"/>
      <c r="AJ1244" s="433"/>
      <c r="AK1244" s="241"/>
      <c r="AL1244" s="241"/>
      <c r="AM1244" s="433"/>
      <c r="AN1244" s="241"/>
      <c r="AO1244" s="241"/>
      <c r="AP1244" s="433"/>
      <c r="AQ1244" s="241"/>
      <c r="AR1244" s="241"/>
      <c r="AS1244" s="433"/>
      <c r="AT1244" s="241"/>
      <c r="AU1244" s="241"/>
      <c r="AV1244" s="433"/>
      <c r="AW1244" s="241"/>
      <c r="AX1244" s="128"/>
      <c r="AY1244" s="57"/>
      <c r="AZ1244" s="6"/>
      <c r="BA1244" s="54"/>
      <c r="BB1244" s="54"/>
      <c r="BC1244" s="6"/>
      <c r="BD1244" s="54"/>
      <c r="BE1244" s="54"/>
      <c r="BF1244" s="121"/>
      <c r="BG1244" s="54"/>
      <c r="BH1244" s="28"/>
      <c r="BI1244" s="128"/>
      <c r="BJ1244" s="54"/>
      <c r="BK1244" s="28"/>
      <c r="BL1244" s="128"/>
      <c r="BM1244" s="54"/>
      <c r="BN1244" s="28"/>
      <c r="BO1244" s="121"/>
      <c r="BP1244" s="132"/>
      <c r="BQ1244" s="56"/>
      <c r="BR1244" s="241"/>
      <c r="BS1244" s="241"/>
      <c r="BU1244" s="121"/>
      <c r="BV1244" s="241"/>
      <c r="BW1244" s="433"/>
      <c r="BX1244" s="121"/>
      <c r="BY1244" s="241"/>
      <c r="CA1244" s="121"/>
      <c r="CB1244" s="241"/>
      <c r="CD1244" s="121"/>
      <c r="CF1244" s="28"/>
      <c r="CH1244" s="241"/>
      <c r="CI1244" s="28"/>
      <c r="CK1244" s="433"/>
      <c r="CM1244" s="121"/>
      <c r="CN1244" s="241"/>
      <c r="CO1244" s="241"/>
      <c r="CP1244" s="241"/>
      <c r="CQ1244" s="725"/>
      <c r="CR1244" s="241"/>
      <c r="CS1244" s="433"/>
      <c r="CT1244" s="241"/>
      <c r="CU1244" s="241"/>
      <c r="CV1244" s="241"/>
      <c r="CW1244" s="54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1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436"/>
      <c r="FJ1244" s="668"/>
      <c r="FK1244" s="668"/>
      <c r="FL1244" s="668"/>
      <c r="FM1244" s="668"/>
      <c r="FN1244" s="668"/>
      <c r="FO1244" s="668"/>
      <c r="FP1244" s="668"/>
      <c r="FQ1244" s="668"/>
      <c r="FR1244" s="668"/>
      <c r="FS1244" s="433"/>
      <c r="FT1244" s="433"/>
      <c r="FU1244" s="433"/>
      <c r="FV1244" s="433"/>
      <c r="FW1244" s="433"/>
      <c r="FX1244" s="433"/>
      <c r="FY1244" s="433"/>
      <c r="FZ1244" s="433"/>
      <c r="GA1244" s="433"/>
      <c r="GB1244" s="433"/>
      <c r="GC1244" s="71"/>
      <c r="GD1244" s="71"/>
      <c r="GE1244" s="71"/>
      <c r="GF1244" s="71"/>
      <c r="GG1244" s="73"/>
      <c r="GH1244" s="436"/>
      <c r="GI1244" s="436"/>
      <c r="GJ1244" s="436"/>
      <c r="GK1244" s="436"/>
      <c r="GL1244" s="436"/>
      <c r="GM1244" s="436"/>
      <c r="GN1244" s="436"/>
      <c r="GO1244" s="436"/>
      <c r="GP1244" s="436"/>
      <c r="GQ1244" s="436"/>
      <c r="GR1244" s="436"/>
      <c r="GS1244" s="436"/>
      <c r="GT1244" s="436"/>
      <c r="GU1244" s="436"/>
      <c r="GV1244" s="436"/>
      <c r="GW1244" s="436"/>
      <c r="GX1244" s="436"/>
      <c r="GY1244" s="436"/>
      <c r="GZ1244" s="436"/>
      <c r="HA1244" s="436"/>
      <c r="HB1244" s="436"/>
      <c r="HC1244" s="436"/>
      <c r="HD1244" s="436"/>
      <c r="HE1244" s="436"/>
      <c r="HF1244" s="436"/>
      <c r="HG1244" s="436"/>
      <c r="HH1244" s="436"/>
      <c r="HI1244" s="436"/>
      <c r="HJ1244" s="436"/>
      <c r="HK1244" s="436"/>
      <c r="HL1244" s="435"/>
      <c r="HM1244" s="436"/>
      <c r="HN1244" s="436"/>
      <c r="HO1244" s="134"/>
      <c r="HP1244" s="241"/>
      <c r="HQ1244" s="436"/>
      <c r="HR1244" s="45"/>
      <c r="HS1244" s="433"/>
      <c r="HT1244" s="241"/>
      <c r="HU1244" s="241"/>
      <c r="HV1244" s="241"/>
    </row>
    <row r="1245" spans="2:230" s="432" customFormat="1" ht="15" hidden="1" customHeight="1" x14ac:dyDescent="0.25">
      <c r="B1245" s="433"/>
      <c r="C1245" s="433"/>
      <c r="D1245" s="241"/>
      <c r="E1245" s="433"/>
      <c r="F1245" s="241"/>
      <c r="G1245" s="121"/>
      <c r="I1245" s="433"/>
      <c r="K1245" s="52"/>
      <c r="M1245" s="241"/>
      <c r="N1245" s="55"/>
      <c r="P1245" s="433"/>
      <c r="R1245" s="433"/>
      <c r="T1245" s="433"/>
      <c r="U1245" s="433"/>
      <c r="V1245" s="241"/>
      <c r="W1245" s="241"/>
      <c r="X1245" s="433"/>
      <c r="Y1245" s="241"/>
      <c r="Z1245" s="241"/>
      <c r="AA1245" s="433"/>
      <c r="AB1245" s="241"/>
      <c r="AC1245" s="241"/>
      <c r="AD1245" s="433"/>
      <c r="AE1245" s="241"/>
      <c r="AF1245" s="241"/>
      <c r="AG1245" s="433"/>
      <c r="AH1245" s="241"/>
      <c r="AI1245" s="241"/>
      <c r="AJ1245" s="433"/>
      <c r="AK1245" s="241"/>
      <c r="AL1245" s="241"/>
      <c r="AM1245" s="433"/>
      <c r="AN1245" s="241"/>
      <c r="AO1245" s="241"/>
      <c r="AP1245" s="433"/>
      <c r="AQ1245" s="241"/>
      <c r="AR1245" s="241"/>
      <c r="AS1245" s="433"/>
      <c r="AT1245" s="241"/>
      <c r="AU1245" s="241"/>
      <c r="AV1245" s="433"/>
      <c r="AW1245" s="241"/>
      <c r="AX1245" s="128"/>
      <c r="AY1245" s="57"/>
      <c r="AZ1245" s="6"/>
      <c r="BA1245" s="54"/>
      <c r="BB1245" s="54"/>
      <c r="BC1245" s="6"/>
      <c r="BD1245" s="54"/>
      <c r="BE1245" s="54"/>
      <c r="BF1245" s="121"/>
      <c r="BG1245" s="54"/>
      <c r="BH1245" s="28"/>
      <c r="BI1245" s="128"/>
      <c r="BJ1245" s="54"/>
      <c r="BK1245" s="28"/>
      <c r="BL1245" s="128"/>
      <c r="BM1245" s="54"/>
      <c r="BN1245" s="28"/>
      <c r="BO1245" s="121"/>
      <c r="BP1245" s="132"/>
      <c r="BQ1245" s="56"/>
      <c r="BR1245" s="241"/>
      <c r="BS1245" s="241"/>
      <c r="BU1245" s="121"/>
      <c r="BV1245" s="241"/>
      <c r="BW1245" s="433"/>
      <c r="BX1245" s="121"/>
      <c r="BY1245" s="241"/>
      <c r="CA1245" s="121"/>
      <c r="CB1245" s="241"/>
      <c r="CD1245" s="121"/>
      <c r="CF1245" s="28"/>
      <c r="CH1245" s="241"/>
      <c r="CI1245" s="28"/>
      <c r="CK1245" s="433"/>
      <c r="CM1245" s="121"/>
      <c r="CN1245" s="241"/>
      <c r="CO1245" s="241"/>
      <c r="CP1245" s="241"/>
      <c r="CQ1245" s="725"/>
      <c r="CR1245" s="241"/>
      <c r="CS1245" s="433"/>
      <c r="CT1245" s="241"/>
      <c r="CU1245" s="241"/>
      <c r="CV1245" s="241"/>
      <c r="CW1245" s="54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1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436"/>
      <c r="FJ1245" s="668"/>
      <c r="FK1245" s="668"/>
      <c r="FL1245" s="668"/>
      <c r="FM1245" s="668"/>
      <c r="FN1245" s="668"/>
      <c r="FO1245" s="668"/>
      <c r="FP1245" s="668"/>
      <c r="FQ1245" s="668"/>
      <c r="FR1245" s="668"/>
      <c r="FS1245" s="433"/>
      <c r="FT1245" s="433"/>
      <c r="FU1245" s="433"/>
      <c r="FV1245" s="433"/>
      <c r="FW1245" s="433"/>
      <c r="FX1245" s="433"/>
      <c r="FY1245" s="433"/>
      <c r="FZ1245" s="433"/>
      <c r="GA1245" s="433"/>
      <c r="GB1245" s="433"/>
      <c r="GC1245" s="71"/>
      <c r="GD1245" s="71"/>
      <c r="GE1245" s="71"/>
      <c r="GF1245" s="71"/>
      <c r="GG1245" s="73"/>
      <c r="GH1245" s="436"/>
      <c r="GI1245" s="436"/>
      <c r="GJ1245" s="436"/>
      <c r="GK1245" s="436"/>
      <c r="GL1245" s="436"/>
      <c r="GM1245" s="436"/>
      <c r="GN1245" s="436"/>
      <c r="GO1245" s="436"/>
      <c r="GP1245" s="436"/>
      <c r="GQ1245" s="436"/>
      <c r="GR1245" s="436"/>
      <c r="GS1245" s="436"/>
      <c r="GT1245" s="436"/>
      <c r="GU1245" s="436"/>
      <c r="GV1245" s="436"/>
      <c r="GW1245" s="436"/>
      <c r="GX1245" s="436"/>
      <c r="GY1245" s="436"/>
      <c r="GZ1245" s="436"/>
      <c r="HA1245" s="436"/>
      <c r="HB1245" s="436"/>
      <c r="HC1245" s="436"/>
      <c r="HD1245" s="436"/>
      <c r="HE1245" s="436"/>
      <c r="HF1245" s="436"/>
      <c r="HG1245" s="436"/>
      <c r="HH1245" s="436"/>
      <c r="HI1245" s="436"/>
      <c r="HJ1245" s="436"/>
      <c r="HK1245" s="436"/>
      <c r="HL1245" s="435"/>
      <c r="HM1245" s="436"/>
      <c r="HN1245" s="436"/>
      <c r="HO1245" s="134"/>
      <c r="HP1245" s="241"/>
      <c r="HQ1245" s="436"/>
      <c r="HR1245" s="45"/>
      <c r="HS1245" s="433"/>
      <c r="HT1245" s="241"/>
      <c r="HU1245" s="241"/>
      <c r="HV1245" s="241"/>
    </row>
    <row r="1246" spans="2:230" s="432" customFormat="1" ht="15" hidden="1" customHeight="1" x14ac:dyDescent="0.25">
      <c r="B1246" s="433"/>
      <c r="C1246" s="433"/>
      <c r="D1246" s="241"/>
      <c r="E1246" s="433"/>
      <c r="F1246" s="241"/>
      <c r="G1246" s="121"/>
      <c r="I1246" s="433"/>
      <c r="K1246" s="52"/>
      <c r="M1246" s="241"/>
      <c r="N1246" s="55"/>
      <c r="P1246" s="433"/>
      <c r="R1246" s="433"/>
      <c r="T1246" s="433"/>
      <c r="U1246" s="433"/>
      <c r="V1246" s="241"/>
      <c r="W1246" s="241"/>
      <c r="X1246" s="433"/>
      <c r="Y1246" s="241"/>
      <c r="Z1246" s="241"/>
      <c r="AA1246" s="433"/>
      <c r="AB1246" s="241"/>
      <c r="AC1246" s="241"/>
      <c r="AD1246" s="433"/>
      <c r="AE1246" s="241"/>
      <c r="AF1246" s="241"/>
      <c r="AG1246" s="433"/>
      <c r="AH1246" s="241"/>
      <c r="AI1246" s="241"/>
      <c r="AJ1246" s="433"/>
      <c r="AK1246" s="241"/>
      <c r="AL1246" s="241"/>
      <c r="AM1246" s="433"/>
      <c r="AN1246" s="241"/>
      <c r="AO1246" s="241"/>
      <c r="AP1246" s="433"/>
      <c r="AQ1246" s="241"/>
      <c r="AR1246" s="241"/>
      <c r="AS1246" s="433"/>
      <c r="AT1246" s="241"/>
      <c r="AU1246" s="241"/>
      <c r="AV1246" s="433"/>
      <c r="AW1246" s="241"/>
      <c r="AX1246" s="128"/>
      <c r="AY1246" s="57"/>
      <c r="AZ1246" s="6"/>
      <c r="BA1246" s="54"/>
      <c r="BB1246" s="54"/>
      <c r="BC1246" s="6"/>
      <c r="BD1246" s="54"/>
      <c r="BE1246" s="54"/>
      <c r="BF1246" s="121"/>
      <c r="BG1246" s="54"/>
      <c r="BH1246" s="28"/>
      <c r="BI1246" s="128"/>
      <c r="BJ1246" s="54"/>
      <c r="BK1246" s="28"/>
      <c r="BL1246" s="128"/>
      <c r="BM1246" s="54"/>
      <c r="BN1246" s="28"/>
      <c r="BO1246" s="121"/>
      <c r="BP1246" s="132"/>
      <c r="BQ1246" s="56"/>
      <c r="BR1246" s="241"/>
      <c r="BS1246" s="241"/>
      <c r="BU1246" s="121"/>
      <c r="BV1246" s="241"/>
      <c r="BW1246" s="433"/>
      <c r="BX1246" s="121"/>
      <c r="BY1246" s="241"/>
      <c r="CA1246" s="121"/>
      <c r="CB1246" s="241"/>
      <c r="CD1246" s="121"/>
      <c r="CF1246" s="28"/>
      <c r="CH1246" s="241"/>
      <c r="CI1246" s="28"/>
      <c r="CK1246" s="433"/>
      <c r="CM1246" s="121"/>
      <c r="CN1246" s="241"/>
      <c r="CO1246" s="241"/>
      <c r="CP1246" s="241"/>
      <c r="CQ1246" s="725"/>
      <c r="CR1246" s="241"/>
      <c r="CS1246" s="433"/>
      <c r="CT1246" s="241"/>
      <c r="CU1246" s="241"/>
      <c r="CV1246" s="241"/>
      <c r="CW1246" s="54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1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436"/>
      <c r="FJ1246" s="668"/>
      <c r="FK1246" s="668"/>
      <c r="FL1246" s="668"/>
      <c r="FM1246" s="668"/>
      <c r="FN1246" s="668"/>
      <c r="FO1246" s="668"/>
      <c r="FP1246" s="668"/>
      <c r="FQ1246" s="668"/>
      <c r="FR1246" s="668"/>
      <c r="FS1246" s="433"/>
      <c r="FT1246" s="433"/>
      <c r="FU1246" s="433"/>
      <c r="FV1246" s="433"/>
      <c r="FW1246" s="433"/>
      <c r="FX1246" s="433"/>
      <c r="FY1246" s="433"/>
      <c r="FZ1246" s="433"/>
      <c r="GA1246" s="433"/>
      <c r="GB1246" s="433"/>
      <c r="GC1246" s="71"/>
      <c r="GD1246" s="71"/>
      <c r="GE1246" s="71"/>
      <c r="GF1246" s="71"/>
      <c r="GG1246" s="73"/>
      <c r="GH1246" s="436"/>
      <c r="GI1246" s="436"/>
      <c r="GJ1246" s="436"/>
      <c r="GK1246" s="436"/>
      <c r="GL1246" s="436"/>
      <c r="GM1246" s="436"/>
      <c r="GN1246" s="436"/>
      <c r="GO1246" s="436"/>
      <c r="GP1246" s="436"/>
      <c r="GQ1246" s="436"/>
      <c r="GR1246" s="436"/>
      <c r="GS1246" s="436"/>
      <c r="GT1246" s="436"/>
      <c r="GU1246" s="436"/>
      <c r="GV1246" s="436"/>
      <c r="GW1246" s="436"/>
      <c r="GX1246" s="436"/>
      <c r="GY1246" s="436"/>
      <c r="GZ1246" s="436"/>
      <c r="HA1246" s="436"/>
      <c r="HB1246" s="436"/>
      <c r="HC1246" s="436"/>
      <c r="HD1246" s="436"/>
      <c r="HE1246" s="436"/>
      <c r="HF1246" s="436"/>
      <c r="HG1246" s="436"/>
      <c r="HH1246" s="436"/>
      <c r="HI1246" s="436"/>
      <c r="HJ1246" s="436"/>
      <c r="HK1246" s="436"/>
      <c r="HL1246" s="435"/>
      <c r="HM1246" s="436"/>
      <c r="HN1246" s="436"/>
      <c r="HO1246" s="134"/>
      <c r="HP1246" s="241"/>
      <c r="HQ1246" s="436"/>
      <c r="HR1246" s="45"/>
      <c r="HS1246" s="433"/>
      <c r="HT1246" s="241"/>
      <c r="HU1246" s="241"/>
      <c r="HV1246" s="241"/>
    </row>
    <row r="1247" spans="2:230" s="432" customFormat="1" ht="15" hidden="1" customHeight="1" x14ac:dyDescent="0.25">
      <c r="B1247" s="433"/>
      <c r="C1247" s="433"/>
      <c r="D1247" s="241"/>
      <c r="E1247" s="433"/>
      <c r="F1247" s="241"/>
      <c r="G1247" s="121"/>
      <c r="I1247" s="433"/>
      <c r="K1247" s="52"/>
      <c r="M1247" s="241"/>
      <c r="N1247" s="55"/>
      <c r="P1247" s="433"/>
      <c r="R1247" s="433"/>
      <c r="T1247" s="433"/>
      <c r="U1247" s="433"/>
      <c r="V1247" s="241"/>
      <c r="W1247" s="241"/>
      <c r="X1247" s="433"/>
      <c r="Y1247" s="241"/>
      <c r="Z1247" s="241"/>
      <c r="AA1247" s="433"/>
      <c r="AB1247" s="241"/>
      <c r="AC1247" s="241"/>
      <c r="AD1247" s="433"/>
      <c r="AE1247" s="241"/>
      <c r="AF1247" s="241"/>
      <c r="AG1247" s="433"/>
      <c r="AH1247" s="241"/>
      <c r="AI1247" s="241"/>
      <c r="AJ1247" s="433"/>
      <c r="AK1247" s="241"/>
      <c r="AL1247" s="241"/>
      <c r="AM1247" s="433"/>
      <c r="AN1247" s="241"/>
      <c r="AO1247" s="241"/>
      <c r="AP1247" s="433"/>
      <c r="AQ1247" s="241"/>
      <c r="AR1247" s="241"/>
      <c r="AS1247" s="433"/>
      <c r="AT1247" s="241"/>
      <c r="AU1247" s="241"/>
      <c r="AV1247" s="433"/>
      <c r="AW1247" s="241"/>
      <c r="AX1247" s="128"/>
      <c r="AY1247" s="57"/>
      <c r="AZ1247" s="6"/>
      <c r="BA1247" s="54"/>
      <c r="BB1247" s="54"/>
      <c r="BC1247" s="6"/>
      <c r="BD1247" s="54"/>
      <c r="BE1247" s="54"/>
      <c r="BF1247" s="121"/>
      <c r="BG1247" s="54"/>
      <c r="BH1247" s="28"/>
      <c r="BI1247" s="128"/>
      <c r="BJ1247" s="54"/>
      <c r="BK1247" s="28"/>
      <c r="BL1247" s="128"/>
      <c r="BM1247" s="54"/>
      <c r="BN1247" s="28"/>
      <c r="BO1247" s="121"/>
      <c r="BP1247" s="132"/>
      <c r="BQ1247" s="56"/>
      <c r="BR1247" s="241"/>
      <c r="BS1247" s="241"/>
      <c r="BU1247" s="121"/>
      <c r="BV1247" s="241"/>
      <c r="BW1247" s="433"/>
      <c r="BX1247" s="121"/>
      <c r="BY1247" s="241"/>
      <c r="CA1247" s="121"/>
      <c r="CB1247" s="241"/>
      <c r="CD1247" s="121"/>
      <c r="CF1247" s="28"/>
      <c r="CH1247" s="241"/>
      <c r="CI1247" s="28"/>
      <c r="CK1247" s="433"/>
      <c r="CM1247" s="121"/>
      <c r="CN1247" s="241"/>
      <c r="CO1247" s="241"/>
      <c r="CP1247" s="241"/>
      <c r="CQ1247" s="725"/>
      <c r="CR1247" s="241"/>
      <c r="CS1247" s="433"/>
      <c r="CT1247" s="241"/>
      <c r="CU1247" s="241"/>
      <c r="CV1247" s="241"/>
      <c r="CW1247" s="54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1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436"/>
      <c r="FJ1247" s="668"/>
      <c r="FK1247" s="668"/>
      <c r="FL1247" s="668"/>
      <c r="FM1247" s="668"/>
      <c r="FN1247" s="668"/>
      <c r="FO1247" s="668"/>
      <c r="FP1247" s="668"/>
      <c r="FQ1247" s="668"/>
      <c r="FR1247" s="668"/>
      <c r="FS1247" s="433"/>
      <c r="FT1247" s="433"/>
      <c r="FU1247" s="433"/>
      <c r="FV1247" s="433"/>
      <c r="FW1247" s="433"/>
      <c r="FX1247" s="433"/>
      <c r="FY1247" s="433"/>
      <c r="FZ1247" s="433"/>
      <c r="GA1247" s="433"/>
      <c r="GB1247" s="433"/>
      <c r="GC1247" s="71"/>
      <c r="GD1247" s="71"/>
      <c r="GE1247" s="71"/>
      <c r="GF1247" s="71"/>
      <c r="GG1247" s="73"/>
      <c r="GH1247" s="436"/>
      <c r="GI1247" s="436"/>
      <c r="GJ1247" s="436"/>
      <c r="GK1247" s="436"/>
      <c r="GL1247" s="436"/>
      <c r="GM1247" s="436"/>
      <c r="GN1247" s="436"/>
      <c r="GO1247" s="436"/>
      <c r="GP1247" s="436"/>
      <c r="GQ1247" s="436"/>
      <c r="GR1247" s="436"/>
      <c r="GS1247" s="436"/>
      <c r="GT1247" s="436"/>
      <c r="GU1247" s="436"/>
      <c r="GV1247" s="436"/>
      <c r="GW1247" s="436"/>
      <c r="GX1247" s="436"/>
      <c r="GY1247" s="436"/>
      <c r="GZ1247" s="436"/>
      <c r="HA1247" s="436"/>
      <c r="HB1247" s="436"/>
      <c r="HC1247" s="436"/>
      <c r="HD1247" s="436"/>
      <c r="HE1247" s="436"/>
      <c r="HF1247" s="436"/>
      <c r="HG1247" s="436"/>
      <c r="HH1247" s="436"/>
      <c r="HI1247" s="436"/>
      <c r="HJ1247" s="436"/>
      <c r="HK1247" s="436"/>
      <c r="HL1247" s="435"/>
      <c r="HM1247" s="436"/>
      <c r="HN1247" s="436"/>
      <c r="HO1247" s="134"/>
      <c r="HP1247" s="241"/>
      <c r="HQ1247" s="436"/>
      <c r="HR1247" s="45"/>
      <c r="HS1247" s="433"/>
      <c r="HT1247" s="241"/>
      <c r="HU1247" s="241"/>
      <c r="HV1247" s="241"/>
    </row>
    <row r="1248" spans="2:230" s="432" customFormat="1" ht="15" hidden="1" customHeight="1" x14ac:dyDescent="0.25">
      <c r="B1248" s="433"/>
      <c r="C1248" s="433"/>
      <c r="D1248" s="241"/>
      <c r="E1248" s="433"/>
      <c r="F1248" s="241"/>
      <c r="G1248" s="121"/>
      <c r="I1248" s="433"/>
      <c r="K1248" s="52"/>
      <c r="M1248" s="241"/>
      <c r="N1248" s="55"/>
      <c r="P1248" s="433"/>
      <c r="R1248" s="433"/>
      <c r="T1248" s="433"/>
      <c r="U1248" s="433"/>
      <c r="V1248" s="241"/>
      <c r="W1248" s="241"/>
      <c r="X1248" s="433"/>
      <c r="Y1248" s="241"/>
      <c r="Z1248" s="241"/>
      <c r="AA1248" s="433"/>
      <c r="AB1248" s="241"/>
      <c r="AC1248" s="241"/>
      <c r="AD1248" s="433"/>
      <c r="AE1248" s="241"/>
      <c r="AF1248" s="241"/>
      <c r="AG1248" s="433"/>
      <c r="AH1248" s="241"/>
      <c r="AI1248" s="241"/>
      <c r="AJ1248" s="433"/>
      <c r="AK1248" s="241"/>
      <c r="AL1248" s="241"/>
      <c r="AM1248" s="433"/>
      <c r="AN1248" s="241"/>
      <c r="AO1248" s="241"/>
      <c r="AP1248" s="433"/>
      <c r="AQ1248" s="241"/>
      <c r="AR1248" s="241"/>
      <c r="AS1248" s="433"/>
      <c r="AT1248" s="241"/>
      <c r="AU1248" s="241"/>
      <c r="AV1248" s="433"/>
      <c r="AW1248" s="241"/>
      <c r="AX1248" s="128"/>
      <c r="AY1248" s="57"/>
      <c r="AZ1248" s="6"/>
      <c r="BA1248" s="54"/>
      <c r="BB1248" s="54"/>
      <c r="BC1248" s="6"/>
      <c r="BD1248" s="54"/>
      <c r="BE1248" s="54"/>
      <c r="BF1248" s="121"/>
      <c r="BG1248" s="54"/>
      <c r="BH1248" s="28"/>
      <c r="BI1248" s="128"/>
      <c r="BJ1248" s="54"/>
      <c r="BK1248" s="28"/>
      <c r="BL1248" s="128"/>
      <c r="BM1248" s="54"/>
      <c r="BN1248" s="28"/>
      <c r="BO1248" s="121"/>
      <c r="BP1248" s="132"/>
      <c r="BQ1248" s="56"/>
      <c r="BR1248" s="241"/>
      <c r="BS1248" s="241"/>
      <c r="BU1248" s="121"/>
      <c r="BV1248" s="241"/>
      <c r="BW1248" s="433"/>
      <c r="BX1248" s="121"/>
      <c r="BY1248" s="241"/>
      <c r="CA1248" s="121"/>
      <c r="CB1248" s="241"/>
      <c r="CD1248" s="121"/>
      <c r="CF1248" s="28"/>
      <c r="CH1248" s="241"/>
      <c r="CI1248" s="28"/>
      <c r="CK1248" s="433"/>
      <c r="CM1248" s="121"/>
      <c r="CN1248" s="241"/>
      <c r="CO1248" s="241"/>
      <c r="CP1248" s="241"/>
      <c r="CQ1248" s="725"/>
      <c r="CR1248" s="241"/>
      <c r="CS1248" s="433"/>
      <c r="CT1248" s="241"/>
      <c r="CU1248" s="241"/>
      <c r="CV1248" s="241"/>
      <c r="CW1248" s="54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1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436"/>
      <c r="FJ1248" s="668"/>
      <c r="FK1248" s="668"/>
      <c r="FL1248" s="668"/>
      <c r="FM1248" s="668"/>
      <c r="FN1248" s="668"/>
      <c r="FO1248" s="668"/>
      <c r="FP1248" s="668"/>
      <c r="FQ1248" s="668"/>
      <c r="FR1248" s="668"/>
      <c r="FS1248" s="433"/>
      <c r="FT1248" s="433"/>
      <c r="FU1248" s="433"/>
      <c r="FV1248" s="433"/>
      <c r="FW1248" s="433"/>
      <c r="FX1248" s="433"/>
      <c r="FY1248" s="433"/>
      <c r="FZ1248" s="433"/>
      <c r="GA1248" s="433"/>
      <c r="GB1248" s="433"/>
      <c r="GC1248" s="71"/>
      <c r="GD1248" s="71"/>
      <c r="GE1248" s="71"/>
      <c r="GF1248" s="71"/>
      <c r="GG1248" s="73"/>
      <c r="GH1248" s="436"/>
      <c r="GI1248" s="436"/>
      <c r="GJ1248" s="436"/>
      <c r="GK1248" s="436"/>
      <c r="GL1248" s="436"/>
      <c r="GM1248" s="436"/>
      <c r="GN1248" s="436"/>
      <c r="GO1248" s="436"/>
      <c r="GP1248" s="436"/>
      <c r="GQ1248" s="436"/>
      <c r="GR1248" s="436"/>
      <c r="GS1248" s="436"/>
      <c r="GT1248" s="436"/>
      <c r="GU1248" s="436"/>
      <c r="GV1248" s="436"/>
      <c r="GW1248" s="436"/>
      <c r="GX1248" s="436"/>
      <c r="GY1248" s="436"/>
      <c r="GZ1248" s="436"/>
      <c r="HA1248" s="436"/>
      <c r="HB1248" s="436"/>
      <c r="HC1248" s="436"/>
      <c r="HD1248" s="436"/>
      <c r="HE1248" s="436"/>
      <c r="HF1248" s="436"/>
      <c r="HG1248" s="436"/>
      <c r="HH1248" s="436"/>
      <c r="HI1248" s="436"/>
      <c r="HJ1248" s="436"/>
      <c r="HK1248" s="436"/>
      <c r="HL1248" s="435"/>
      <c r="HM1248" s="436"/>
      <c r="HN1248" s="436"/>
      <c r="HO1248" s="134"/>
      <c r="HP1248" s="241"/>
      <c r="HQ1248" s="436"/>
      <c r="HR1248" s="45"/>
      <c r="HS1248" s="433"/>
      <c r="HT1248" s="241"/>
      <c r="HU1248" s="241"/>
      <c r="HV1248" s="241"/>
    </row>
    <row r="1249" spans="2:230" s="432" customFormat="1" ht="15" hidden="1" customHeight="1" x14ac:dyDescent="0.25">
      <c r="B1249" s="433"/>
      <c r="C1249" s="433"/>
      <c r="D1249" s="241"/>
      <c r="E1249" s="433"/>
      <c r="F1249" s="241"/>
      <c r="G1249" s="121"/>
      <c r="I1249" s="433"/>
      <c r="K1249" s="52"/>
      <c r="M1249" s="241"/>
      <c r="N1249" s="55"/>
      <c r="P1249" s="433"/>
      <c r="R1249" s="433"/>
      <c r="T1249" s="433"/>
      <c r="U1249" s="433"/>
      <c r="V1249" s="241"/>
      <c r="W1249" s="241"/>
      <c r="X1249" s="433"/>
      <c r="Y1249" s="241"/>
      <c r="Z1249" s="241"/>
      <c r="AA1249" s="433"/>
      <c r="AB1249" s="241"/>
      <c r="AC1249" s="241"/>
      <c r="AD1249" s="433"/>
      <c r="AE1249" s="241"/>
      <c r="AF1249" s="241"/>
      <c r="AG1249" s="433"/>
      <c r="AH1249" s="241"/>
      <c r="AI1249" s="241"/>
      <c r="AJ1249" s="433"/>
      <c r="AK1249" s="241"/>
      <c r="AL1249" s="241"/>
      <c r="AM1249" s="433"/>
      <c r="AN1249" s="241"/>
      <c r="AO1249" s="241"/>
      <c r="AP1249" s="433"/>
      <c r="AQ1249" s="241"/>
      <c r="AR1249" s="241"/>
      <c r="AS1249" s="433"/>
      <c r="AT1249" s="241"/>
      <c r="AU1249" s="241"/>
      <c r="AV1249" s="433"/>
      <c r="AW1249" s="241"/>
      <c r="AX1249" s="128"/>
      <c r="AY1249" s="57"/>
      <c r="AZ1249" s="6"/>
      <c r="BA1249" s="54"/>
      <c r="BB1249" s="54"/>
      <c r="BC1249" s="6"/>
      <c r="BD1249" s="54"/>
      <c r="BE1249" s="54"/>
      <c r="BF1249" s="121"/>
      <c r="BG1249" s="54"/>
      <c r="BH1249" s="28"/>
      <c r="BI1249" s="128"/>
      <c r="BJ1249" s="54"/>
      <c r="BK1249" s="28"/>
      <c r="BL1249" s="128"/>
      <c r="BM1249" s="54"/>
      <c r="BN1249" s="28"/>
      <c r="BO1249" s="121"/>
      <c r="BP1249" s="132"/>
      <c r="BQ1249" s="56"/>
      <c r="BR1249" s="241"/>
      <c r="BS1249" s="241"/>
      <c r="BU1249" s="121"/>
      <c r="BV1249" s="241"/>
      <c r="BW1249" s="433"/>
      <c r="BX1249" s="121"/>
      <c r="BY1249" s="241"/>
      <c r="CA1249" s="121"/>
      <c r="CB1249" s="241"/>
      <c r="CD1249" s="121"/>
      <c r="CF1249" s="28"/>
      <c r="CH1249" s="241"/>
      <c r="CI1249" s="28"/>
      <c r="CK1249" s="433"/>
      <c r="CM1249" s="121"/>
      <c r="CN1249" s="241"/>
      <c r="CO1249" s="241"/>
      <c r="CP1249" s="241"/>
      <c r="CQ1249" s="725"/>
      <c r="CR1249" s="241"/>
      <c r="CS1249" s="433"/>
      <c r="CT1249" s="241"/>
      <c r="CU1249" s="241"/>
      <c r="CV1249" s="241"/>
      <c r="CW1249" s="54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1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436"/>
      <c r="FJ1249" s="668"/>
      <c r="FK1249" s="668"/>
      <c r="FL1249" s="668"/>
      <c r="FM1249" s="668"/>
      <c r="FN1249" s="668"/>
      <c r="FO1249" s="668"/>
      <c r="FP1249" s="668"/>
      <c r="FQ1249" s="668"/>
      <c r="FR1249" s="668"/>
      <c r="FS1249" s="433"/>
      <c r="FT1249" s="433"/>
      <c r="FU1249" s="433"/>
      <c r="FV1249" s="433"/>
      <c r="FW1249" s="433"/>
      <c r="FX1249" s="433"/>
      <c r="FY1249" s="433"/>
      <c r="FZ1249" s="433"/>
      <c r="GA1249" s="433"/>
      <c r="GB1249" s="433"/>
      <c r="GC1249" s="71"/>
      <c r="GD1249" s="71"/>
      <c r="GE1249" s="71"/>
      <c r="GF1249" s="71"/>
      <c r="GG1249" s="73"/>
      <c r="GH1249" s="436"/>
      <c r="GI1249" s="436"/>
      <c r="GJ1249" s="436"/>
      <c r="GK1249" s="436"/>
      <c r="GL1249" s="436"/>
      <c r="GM1249" s="436"/>
      <c r="GN1249" s="436"/>
      <c r="GO1249" s="436"/>
      <c r="GP1249" s="436"/>
      <c r="GQ1249" s="436"/>
      <c r="GR1249" s="436"/>
      <c r="GS1249" s="436"/>
      <c r="GT1249" s="436"/>
      <c r="GU1249" s="436"/>
      <c r="GV1249" s="436"/>
      <c r="GW1249" s="436"/>
      <c r="GX1249" s="436"/>
      <c r="GY1249" s="436"/>
      <c r="GZ1249" s="436"/>
      <c r="HA1249" s="436"/>
      <c r="HB1249" s="436"/>
      <c r="HC1249" s="436"/>
      <c r="HD1249" s="436"/>
      <c r="HE1249" s="436"/>
      <c r="HF1249" s="436"/>
      <c r="HG1249" s="436"/>
      <c r="HH1249" s="436"/>
      <c r="HI1249" s="436"/>
      <c r="HJ1249" s="436"/>
      <c r="HK1249" s="436"/>
      <c r="HL1249" s="435"/>
      <c r="HM1249" s="436"/>
      <c r="HN1249" s="436"/>
      <c r="HO1249" s="134"/>
      <c r="HP1249" s="241"/>
      <c r="HQ1249" s="436"/>
      <c r="HR1249" s="45"/>
      <c r="HS1249" s="433"/>
      <c r="HT1249" s="241"/>
      <c r="HU1249" s="241"/>
      <c r="HV1249" s="241"/>
    </row>
    <row r="1250" spans="2:230" s="432" customFormat="1" ht="15" hidden="1" customHeight="1" x14ac:dyDescent="0.25">
      <c r="B1250" s="433"/>
      <c r="C1250" s="433"/>
      <c r="D1250" s="241"/>
      <c r="E1250" s="433"/>
      <c r="F1250" s="241"/>
      <c r="G1250" s="121"/>
      <c r="I1250" s="433"/>
      <c r="K1250" s="52"/>
      <c r="M1250" s="241"/>
      <c r="N1250" s="55"/>
      <c r="P1250" s="433"/>
      <c r="R1250" s="433"/>
      <c r="T1250" s="433"/>
      <c r="U1250" s="433"/>
      <c r="V1250" s="241"/>
      <c r="W1250" s="241"/>
      <c r="X1250" s="433"/>
      <c r="Y1250" s="241"/>
      <c r="Z1250" s="241"/>
      <c r="AA1250" s="433"/>
      <c r="AB1250" s="241"/>
      <c r="AC1250" s="241"/>
      <c r="AD1250" s="433"/>
      <c r="AE1250" s="241"/>
      <c r="AF1250" s="241"/>
      <c r="AG1250" s="433"/>
      <c r="AH1250" s="241"/>
      <c r="AI1250" s="241"/>
      <c r="AJ1250" s="433"/>
      <c r="AK1250" s="241"/>
      <c r="AL1250" s="241"/>
      <c r="AM1250" s="433"/>
      <c r="AN1250" s="241"/>
      <c r="AO1250" s="241"/>
      <c r="AP1250" s="433"/>
      <c r="AQ1250" s="241"/>
      <c r="AR1250" s="241"/>
      <c r="AS1250" s="433"/>
      <c r="AT1250" s="241"/>
      <c r="AU1250" s="241"/>
      <c r="AV1250" s="433"/>
      <c r="AW1250" s="241"/>
      <c r="AX1250" s="128"/>
      <c r="AY1250" s="57"/>
      <c r="AZ1250" s="6"/>
      <c r="BA1250" s="54"/>
      <c r="BB1250" s="54"/>
      <c r="BC1250" s="6"/>
      <c r="BD1250" s="54"/>
      <c r="BE1250" s="54"/>
      <c r="BF1250" s="121"/>
      <c r="BG1250" s="54"/>
      <c r="BH1250" s="28"/>
      <c r="BI1250" s="128"/>
      <c r="BJ1250" s="54"/>
      <c r="BK1250" s="28"/>
      <c r="BL1250" s="128"/>
      <c r="BM1250" s="54"/>
      <c r="BN1250" s="28"/>
      <c r="BO1250" s="121"/>
      <c r="BP1250" s="132"/>
      <c r="BQ1250" s="56"/>
      <c r="BR1250" s="241"/>
      <c r="BS1250" s="241"/>
      <c r="BU1250" s="121"/>
      <c r="BV1250" s="241"/>
      <c r="BW1250" s="433"/>
      <c r="BX1250" s="121"/>
      <c r="BY1250" s="241"/>
      <c r="CA1250" s="121"/>
      <c r="CB1250" s="241"/>
      <c r="CD1250" s="121"/>
      <c r="CF1250" s="28"/>
      <c r="CH1250" s="241"/>
      <c r="CI1250" s="28"/>
      <c r="CK1250" s="433"/>
      <c r="CM1250" s="121"/>
      <c r="CN1250" s="241"/>
      <c r="CO1250" s="241"/>
      <c r="CP1250" s="241"/>
      <c r="CQ1250" s="725"/>
      <c r="CR1250" s="241"/>
      <c r="CS1250" s="433"/>
      <c r="CT1250" s="241"/>
      <c r="CU1250" s="241"/>
      <c r="CV1250" s="241"/>
      <c r="CW1250" s="54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1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436"/>
      <c r="FJ1250" s="668"/>
      <c r="FK1250" s="668"/>
      <c r="FL1250" s="668"/>
      <c r="FM1250" s="668"/>
      <c r="FN1250" s="668"/>
      <c r="FO1250" s="668"/>
      <c r="FP1250" s="668"/>
      <c r="FQ1250" s="668"/>
      <c r="FR1250" s="668"/>
      <c r="FS1250" s="433"/>
      <c r="FT1250" s="433"/>
      <c r="FU1250" s="433"/>
      <c r="FV1250" s="433"/>
      <c r="FW1250" s="433"/>
      <c r="FX1250" s="433"/>
      <c r="FY1250" s="433"/>
      <c r="FZ1250" s="433"/>
      <c r="GA1250" s="433"/>
      <c r="GB1250" s="433"/>
      <c r="GC1250" s="71"/>
      <c r="GD1250" s="71"/>
      <c r="GE1250" s="71"/>
      <c r="GF1250" s="71"/>
      <c r="GG1250" s="73"/>
      <c r="GH1250" s="436"/>
      <c r="GI1250" s="436"/>
      <c r="GJ1250" s="436"/>
      <c r="GK1250" s="436"/>
      <c r="GL1250" s="436"/>
      <c r="GM1250" s="436"/>
      <c r="GN1250" s="436"/>
      <c r="GO1250" s="436"/>
      <c r="GP1250" s="436"/>
      <c r="GQ1250" s="436"/>
      <c r="GR1250" s="436"/>
      <c r="GS1250" s="436"/>
      <c r="GT1250" s="436"/>
      <c r="GU1250" s="436"/>
      <c r="GV1250" s="436"/>
      <c r="GW1250" s="436"/>
      <c r="GX1250" s="436"/>
      <c r="GY1250" s="436"/>
      <c r="GZ1250" s="436"/>
      <c r="HA1250" s="436"/>
      <c r="HB1250" s="436"/>
      <c r="HC1250" s="436"/>
      <c r="HD1250" s="436"/>
      <c r="HE1250" s="436"/>
      <c r="HF1250" s="436"/>
      <c r="HG1250" s="436"/>
      <c r="HH1250" s="436"/>
      <c r="HI1250" s="436"/>
      <c r="HJ1250" s="436"/>
      <c r="HK1250" s="436"/>
      <c r="HL1250" s="435"/>
      <c r="HM1250" s="436"/>
      <c r="HN1250" s="436"/>
      <c r="HO1250" s="134"/>
      <c r="HP1250" s="241"/>
      <c r="HQ1250" s="436"/>
      <c r="HR1250" s="45"/>
      <c r="HS1250" s="433"/>
      <c r="HT1250" s="241"/>
      <c r="HU1250" s="241"/>
      <c r="HV1250" s="241"/>
    </row>
    <row r="1251" spans="2:230" s="432" customFormat="1" ht="15" hidden="1" customHeight="1" x14ac:dyDescent="0.25">
      <c r="B1251" s="433"/>
      <c r="C1251" s="433"/>
      <c r="D1251" s="241"/>
      <c r="E1251" s="433"/>
      <c r="F1251" s="241"/>
      <c r="G1251" s="121"/>
      <c r="I1251" s="433"/>
      <c r="K1251" s="52"/>
      <c r="M1251" s="241"/>
      <c r="N1251" s="55"/>
      <c r="P1251" s="433"/>
      <c r="R1251" s="433"/>
      <c r="T1251" s="433"/>
      <c r="U1251" s="433"/>
      <c r="V1251" s="241"/>
      <c r="W1251" s="241"/>
      <c r="X1251" s="433"/>
      <c r="Y1251" s="241"/>
      <c r="Z1251" s="241"/>
      <c r="AA1251" s="433"/>
      <c r="AB1251" s="241"/>
      <c r="AC1251" s="241"/>
      <c r="AD1251" s="433"/>
      <c r="AE1251" s="241"/>
      <c r="AF1251" s="241"/>
      <c r="AG1251" s="433"/>
      <c r="AH1251" s="241"/>
      <c r="AI1251" s="241"/>
      <c r="AJ1251" s="433"/>
      <c r="AK1251" s="241"/>
      <c r="AL1251" s="241"/>
      <c r="AM1251" s="433"/>
      <c r="AN1251" s="241"/>
      <c r="AO1251" s="241"/>
      <c r="AP1251" s="433"/>
      <c r="AQ1251" s="241"/>
      <c r="AR1251" s="241"/>
      <c r="AS1251" s="433"/>
      <c r="AT1251" s="241"/>
      <c r="AU1251" s="241"/>
      <c r="AV1251" s="433"/>
      <c r="AW1251" s="241"/>
      <c r="AX1251" s="128"/>
      <c r="AY1251" s="57"/>
      <c r="AZ1251" s="6"/>
      <c r="BA1251" s="54"/>
      <c r="BB1251" s="54"/>
      <c r="BC1251" s="6"/>
      <c r="BD1251" s="54"/>
      <c r="BE1251" s="54"/>
      <c r="BF1251" s="121"/>
      <c r="BG1251" s="54"/>
      <c r="BH1251" s="28"/>
      <c r="BI1251" s="128"/>
      <c r="BJ1251" s="54"/>
      <c r="BK1251" s="28"/>
      <c r="BL1251" s="128"/>
      <c r="BM1251" s="54"/>
      <c r="BN1251" s="28"/>
      <c r="BO1251" s="121"/>
      <c r="BP1251" s="132"/>
      <c r="BQ1251" s="56"/>
      <c r="BR1251" s="241"/>
      <c r="BS1251" s="241"/>
      <c r="BU1251" s="121"/>
      <c r="BV1251" s="241"/>
      <c r="BW1251" s="433"/>
      <c r="BX1251" s="121"/>
      <c r="BY1251" s="241"/>
      <c r="CA1251" s="121"/>
      <c r="CB1251" s="241"/>
      <c r="CD1251" s="121"/>
      <c r="CF1251" s="28"/>
      <c r="CH1251" s="241"/>
      <c r="CI1251" s="28"/>
      <c r="CK1251" s="433"/>
      <c r="CM1251" s="121"/>
      <c r="CN1251" s="241"/>
      <c r="CO1251" s="241"/>
      <c r="CP1251" s="241"/>
      <c r="CQ1251" s="725"/>
      <c r="CR1251" s="241"/>
      <c r="CS1251" s="433"/>
      <c r="CT1251" s="241"/>
      <c r="CU1251" s="241"/>
      <c r="CV1251" s="241"/>
      <c r="CW1251" s="54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1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436"/>
      <c r="FJ1251" s="668"/>
      <c r="FK1251" s="668"/>
      <c r="FL1251" s="668"/>
      <c r="FM1251" s="668"/>
      <c r="FN1251" s="668"/>
      <c r="FO1251" s="668"/>
      <c r="FP1251" s="668"/>
      <c r="FQ1251" s="668"/>
      <c r="FR1251" s="668"/>
      <c r="FS1251" s="433"/>
      <c r="FT1251" s="433"/>
      <c r="FU1251" s="433"/>
      <c r="FV1251" s="433"/>
      <c r="FW1251" s="433"/>
      <c r="FX1251" s="433"/>
      <c r="FY1251" s="433"/>
      <c r="FZ1251" s="433"/>
      <c r="GA1251" s="433"/>
      <c r="GB1251" s="433"/>
      <c r="GC1251" s="71"/>
      <c r="GD1251" s="71"/>
      <c r="GE1251" s="71"/>
      <c r="GF1251" s="71"/>
      <c r="GG1251" s="73"/>
      <c r="GH1251" s="436"/>
      <c r="GI1251" s="436"/>
      <c r="GJ1251" s="436"/>
      <c r="GK1251" s="436"/>
      <c r="GL1251" s="436"/>
      <c r="GM1251" s="436"/>
      <c r="GN1251" s="436"/>
      <c r="GO1251" s="436"/>
      <c r="GP1251" s="436"/>
      <c r="GQ1251" s="436"/>
      <c r="GR1251" s="436"/>
      <c r="GS1251" s="436"/>
      <c r="GT1251" s="436"/>
      <c r="GU1251" s="436"/>
      <c r="GV1251" s="436"/>
      <c r="GW1251" s="436"/>
      <c r="GX1251" s="436"/>
      <c r="GY1251" s="436"/>
      <c r="GZ1251" s="436"/>
      <c r="HA1251" s="436"/>
      <c r="HB1251" s="436"/>
      <c r="HC1251" s="436"/>
      <c r="HD1251" s="436"/>
      <c r="HE1251" s="436"/>
      <c r="HF1251" s="436"/>
      <c r="HG1251" s="436"/>
      <c r="HH1251" s="436"/>
      <c r="HI1251" s="436"/>
      <c r="HJ1251" s="436"/>
      <c r="HK1251" s="436"/>
      <c r="HL1251" s="435"/>
      <c r="HM1251" s="436"/>
      <c r="HN1251" s="436"/>
      <c r="HO1251" s="134"/>
      <c r="HP1251" s="241"/>
      <c r="HQ1251" s="436"/>
      <c r="HR1251" s="45"/>
      <c r="HS1251" s="433"/>
      <c r="HT1251" s="241"/>
      <c r="HU1251" s="241"/>
      <c r="HV1251" s="241"/>
    </row>
    <row r="1252" spans="2:230" s="432" customFormat="1" ht="15" hidden="1" customHeight="1" x14ac:dyDescent="0.25">
      <c r="B1252" s="433"/>
      <c r="C1252" s="433"/>
      <c r="D1252" s="241"/>
      <c r="E1252" s="433"/>
      <c r="F1252" s="241"/>
      <c r="G1252" s="121"/>
      <c r="I1252" s="433"/>
      <c r="K1252" s="52"/>
      <c r="M1252" s="241"/>
      <c r="N1252" s="55"/>
      <c r="P1252" s="433"/>
      <c r="R1252" s="433"/>
      <c r="T1252" s="433"/>
      <c r="U1252" s="433"/>
      <c r="V1252" s="241"/>
      <c r="W1252" s="241"/>
      <c r="X1252" s="433"/>
      <c r="Y1252" s="241"/>
      <c r="Z1252" s="241"/>
      <c r="AA1252" s="433"/>
      <c r="AB1252" s="241"/>
      <c r="AC1252" s="241"/>
      <c r="AD1252" s="433"/>
      <c r="AE1252" s="241"/>
      <c r="AF1252" s="241"/>
      <c r="AG1252" s="433"/>
      <c r="AH1252" s="241"/>
      <c r="AI1252" s="241"/>
      <c r="AJ1252" s="433"/>
      <c r="AK1252" s="241"/>
      <c r="AL1252" s="241"/>
      <c r="AM1252" s="433"/>
      <c r="AN1252" s="241"/>
      <c r="AO1252" s="241"/>
      <c r="AP1252" s="433"/>
      <c r="AQ1252" s="241"/>
      <c r="AR1252" s="241"/>
      <c r="AS1252" s="433"/>
      <c r="AT1252" s="241"/>
      <c r="AU1252" s="241"/>
      <c r="AV1252" s="433"/>
      <c r="AW1252" s="241"/>
      <c r="AX1252" s="128"/>
      <c r="AY1252" s="57"/>
      <c r="AZ1252" s="6"/>
      <c r="BA1252" s="54"/>
      <c r="BB1252" s="54"/>
      <c r="BC1252" s="6"/>
      <c r="BD1252" s="54"/>
      <c r="BE1252" s="54"/>
      <c r="BF1252" s="121"/>
      <c r="BG1252" s="54"/>
      <c r="BH1252" s="28"/>
      <c r="BI1252" s="128"/>
      <c r="BJ1252" s="54"/>
      <c r="BK1252" s="28"/>
      <c r="BL1252" s="128"/>
      <c r="BM1252" s="54"/>
      <c r="BN1252" s="28"/>
      <c r="BO1252" s="121"/>
      <c r="BP1252" s="132"/>
      <c r="BQ1252" s="56"/>
      <c r="BR1252" s="241"/>
      <c r="BS1252" s="241"/>
      <c r="BU1252" s="121"/>
      <c r="BV1252" s="241"/>
      <c r="BW1252" s="433"/>
      <c r="BX1252" s="121"/>
      <c r="BY1252" s="241"/>
      <c r="CA1252" s="121"/>
      <c r="CB1252" s="241"/>
      <c r="CD1252" s="121"/>
      <c r="CF1252" s="28"/>
      <c r="CH1252" s="241"/>
      <c r="CI1252" s="28"/>
      <c r="CK1252" s="433"/>
      <c r="CM1252" s="121"/>
      <c r="CN1252" s="241"/>
      <c r="CO1252" s="241"/>
      <c r="CP1252" s="241"/>
      <c r="CQ1252" s="725"/>
      <c r="CR1252" s="241"/>
      <c r="CS1252" s="433"/>
      <c r="CT1252" s="241"/>
      <c r="CU1252" s="241"/>
      <c r="CV1252" s="241"/>
      <c r="CW1252" s="54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1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436"/>
      <c r="FJ1252" s="668"/>
      <c r="FK1252" s="668"/>
      <c r="FL1252" s="668"/>
      <c r="FM1252" s="668"/>
      <c r="FN1252" s="668"/>
      <c r="FO1252" s="668"/>
      <c r="FP1252" s="668"/>
      <c r="FQ1252" s="668"/>
      <c r="FR1252" s="668"/>
      <c r="FS1252" s="433"/>
      <c r="FT1252" s="433"/>
      <c r="FU1252" s="433"/>
      <c r="FV1252" s="433"/>
      <c r="FW1252" s="433"/>
      <c r="FX1252" s="433"/>
      <c r="FY1252" s="433"/>
      <c r="FZ1252" s="433"/>
      <c r="GA1252" s="433"/>
      <c r="GB1252" s="433"/>
      <c r="GC1252" s="71"/>
      <c r="GD1252" s="71"/>
      <c r="GE1252" s="71"/>
      <c r="GF1252" s="71"/>
      <c r="GG1252" s="73"/>
      <c r="GH1252" s="436"/>
      <c r="GI1252" s="436"/>
      <c r="GJ1252" s="436"/>
      <c r="GK1252" s="436"/>
      <c r="GL1252" s="436"/>
      <c r="GM1252" s="436"/>
      <c r="GN1252" s="436"/>
      <c r="GO1252" s="436"/>
      <c r="GP1252" s="436"/>
      <c r="GQ1252" s="436"/>
      <c r="GR1252" s="436"/>
      <c r="GS1252" s="436"/>
      <c r="GT1252" s="436"/>
      <c r="GU1252" s="436"/>
      <c r="GV1252" s="436"/>
      <c r="GW1252" s="436"/>
      <c r="GX1252" s="436"/>
      <c r="GY1252" s="436"/>
      <c r="GZ1252" s="436"/>
      <c r="HA1252" s="436"/>
      <c r="HB1252" s="436"/>
      <c r="HC1252" s="436"/>
      <c r="HD1252" s="436"/>
      <c r="HE1252" s="436"/>
      <c r="HF1252" s="436"/>
      <c r="HG1252" s="436"/>
      <c r="HH1252" s="436"/>
      <c r="HI1252" s="436"/>
      <c r="HJ1252" s="436"/>
      <c r="HK1252" s="436"/>
      <c r="HL1252" s="435"/>
      <c r="HM1252" s="436"/>
      <c r="HN1252" s="436"/>
      <c r="HO1252" s="134"/>
      <c r="HP1252" s="241"/>
      <c r="HQ1252" s="436"/>
      <c r="HR1252" s="45"/>
      <c r="HS1252" s="433"/>
      <c r="HT1252" s="241"/>
      <c r="HU1252" s="241"/>
      <c r="HV1252" s="241"/>
    </row>
    <row r="1253" spans="2:230" s="432" customFormat="1" ht="15" hidden="1" customHeight="1" x14ac:dyDescent="0.25">
      <c r="B1253" s="433"/>
      <c r="C1253" s="433"/>
      <c r="D1253" s="241"/>
      <c r="E1253" s="433"/>
      <c r="F1253" s="241"/>
      <c r="G1253" s="121"/>
      <c r="I1253" s="433"/>
      <c r="K1253" s="52"/>
      <c r="M1253" s="241"/>
      <c r="N1253" s="55"/>
      <c r="P1253" s="433"/>
      <c r="R1253" s="433"/>
      <c r="T1253" s="433"/>
      <c r="U1253" s="433"/>
      <c r="V1253" s="241"/>
      <c r="W1253" s="241"/>
      <c r="X1253" s="433"/>
      <c r="Y1253" s="241"/>
      <c r="Z1253" s="241"/>
      <c r="AA1253" s="433"/>
      <c r="AB1253" s="241"/>
      <c r="AC1253" s="241"/>
      <c r="AD1253" s="433"/>
      <c r="AE1253" s="241"/>
      <c r="AF1253" s="241"/>
      <c r="AG1253" s="433"/>
      <c r="AH1253" s="241"/>
      <c r="AI1253" s="241"/>
      <c r="AJ1253" s="433"/>
      <c r="AK1253" s="241"/>
      <c r="AL1253" s="241"/>
      <c r="AM1253" s="433"/>
      <c r="AN1253" s="241"/>
      <c r="AO1253" s="241"/>
      <c r="AP1253" s="433"/>
      <c r="AQ1253" s="241"/>
      <c r="AR1253" s="241"/>
      <c r="AS1253" s="433"/>
      <c r="AT1253" s="241"/>
      <c r="AU1253" s="241"/>
      <c r="AV1253" s="433"/>
      <c r="AW1253" s="241"/>
      <c r="AX1253" s="128"/>
      <c r="AY1253" s="57"/>
      <c r="AZ1253" s="6"/>
      <c r="BA1253" s="54"/>
      <c r="BB1253" s="54"/>
      <c r="BC1253" s="6"/>
      <c r="BD1253" s="54"/>
      <c r="BE1253" s="54"/>
      <c r="BF1253" s="121"/>
      <c r="BG1253" s="54"/>
      <c r="BH1253" s="28"/>
      <c r="BI1253" s="128"/>
      <c r="BJ1253" s="54"/>
      <c r="BK1253" s="28"/>
      <c r="BL1253" s="128"/>
      <c r="BM1253" s="54"/>
      <c r="BN1253" s="28"/>
      <c r="BO1253" s="121"/>
      <c r="BP1253" s="132"/>
      <c r="BQ1253" s="56"/>
      <c r="BR1253" s="241"/>
      <c r="BS1253" s="241"/>
      <c r="BU1253" s="121"/>
      <c r="BV1253" s="241"/>
      <c r="BW1253" s="433"/>
      <c r="BX1253" s="121"/>
      <c r="BY1253" s="241"/>
      <c r="CA1253" s="121"/>
      <c r="CB1253" s="241"/>
      <c r="CD1253" s="121"/>
      <c r="CF1253" s="28"/>
      <c r="CH1253" s="241"/>
      <c r="CI1253" s="28"/>
      <c r="CK1253" s="433"/>
      <c r="CM1253" s="121"/>
      <c r="CN1253" s="241"/>
      <c r="CO1253" s="241"/>
      <c r="CP1253" s="241"/>
      <c r="CQ1253" s="725"/>
      <c r="CR1253" s="241"/>
      <c r="CS1253" s="433"/>
      <c r="CT1253" s="241"/>
      <c r="CU1253" s="241"/>
      <c r="CV1253" s="241"/>
      <c r="CW1253" s="54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1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436"/>
      <c r="FJ1253" s="668"/>
      <c r="FK1253" s="668"/>
      <c r="FL1253" s="668"/>
      <c r="FM1253" s="668"/>
      <c r="FN1253" s="668"/>
      <c r="FO1253" s="668"/>
      <c r="FP1253" s="668"/>
      <c r="FQ1253" s="668"/>
      <c r="FR1253" s="668"/>
      <c r="FS1253" s="433"/>
      <c r="FT1253" s="433"/>
      <c r="FU1253" s="433"/>
      <c r="FV1253" s="433"/>
      <c r="FW1253" s="433"/>
      <c r="FX1253" s="433"/>
      <c r="FY1253" s="433"/>
      <c r="FZ1253" s="433"/>
      <c r="GA1253" s="433"/>
      <c r="GB1253" s="433"/>
      <c r="GC1253" s="71"/>
      <c r="GD1253" s="71"/>
      <c r="GE1253" s="71"/>
      <c r="GF1253" s="71"/>
      <c r="GG1253" s="73"/>
      <c r="GH1253" s="436"/>
      <c r="GI1253" s="436"/>
      <c r="GJ1253" s="436"/>
      <c r="GK1253" s="436"/>
      <c r="GL1253" s="436"/>
      <c r="GM1253" s="436"/>
      <c r="GN1253" s="436"/>
      <c r="GO1253" s="436"/>
      <c r="GP1253" s="436"/>
      <c r="GQ1253" s="436"/>
      <c r="GR1253" s="436"/>
      <c r="GS1253" s="436"/>
      <c r="GT1253" s="436"/>
      <c r="GU1253" s="436"/>
      <c r="GV1253" s="436"/>
      <c r="GW1253" s="436"/>
      <c r="GX1253" s="436"/>
      <c r="GY1253" s="436"/>
      <c r="GZ1253" s="436"/>
      <c r="HA1253" s="436"/>
      <c r="HB1253" s="436"/>
      <c r="HC1253" s="436"/>
      <c r="HD1253" s="436"/>
      <c r="HE1253" s="436"/>
      <c r="HF1253" s="436"/>
      <c r="HG1253" s="436"/>
      <c r="HH1253" s="436"/>
      <c r="HI1253" s="436"/>
      <c r="HJ1253" s="436"/>
      <c r="HK1253" s="436"/>
      <c r="HL1253" s="435"/>
      <c r="HM1253" s="436"/>
      <c r="HN1253" s="436"/>
      <c r="HO1253" s="134"/>
      <c r="HP1253" s="241"/>
      <c r="HQ1253" s="436"/>
      <c r="HR1253" s="45"/>
      <c r="HS1253" s="433"/>
      <c r="HT1253" s="241"/>
      <c r="HU1253" s="241"/>
      <c r="HV1253" s="241"/>
    </row>
    <row r="1254" spans="2:230" s="432" customFormat="1" ht="15" hidden="1" customHeight="1" x14ac:dyDescent="0.25">
      <c r="B1254" s="433"/>
      <c r="C1254" s="433"/>
      <c r="D1254" s="241"/>
      <c r="E1254" s="433"/>
      <c r="F1254" s="241"/>
      <c r="G1254" s="121"/>
      <c r="I1254" s="433"/>
      <c r="K1254" s="52"/>
      <c r="M1254" s="241"/>
      <c r="N1254" s="55"/>
      <c r="P1254" s="433"/>
      <c r="R1254" s="433"/>
      <c r="T1254" s="433"/>
      <c r="U1254" s="433"/>
      <c r="V1254" s="241"/>
      <c r="W1254" s="241"/>
      <c r="X1254" s="433"/>
      <c r="Y1254" s="241"/>
      <c r="Z1254" s="241"/>
      <c r="AA1254" s="433"/>
      <c r="AB1254" s="241"/>
      <c r="AC1254" s="241"/>
      <c r="AD1254" s="433"/>
      <c r="AE1254" s="241"/>
      <c r="AF1254" s="241"/>
      <c r="AG1254" s="433"/>
      <c r="AH1254" s="241"/>
      <c r="AI1254" s="241"/>
      <c r="AJ1254" s="433"/>
      <c r="AK1254" s="241"/>
      <c r="AL1254" s="241"/>
      <c r="AM1254" s="433"/>
      <c r="AN1254" s="241"/>
      <c r="AO1254" s="241"/>
      <c r="AP1254" s="433"/>
      <c r="AQ1254" s="241"/>
      <c r="AR1254" s="241"/>
      <c r="AS1254" s="433"/>
      <c r="AT1254" s="241"/>
      <c r="AU1254" s="241"/>
      <c r="AV1254" s="433"/>
      <c r="AW1254" s="241"/>
      <c r="AX1254" s="128"/>
      <c r="AY1254" s="57"/>
      <c r="AZ1254" s="6"/>
      <c r="BA1254" s="54"/>
      <c r="BB1254" s="54"/>
      <c r="BC1254" s="6"/>
      <c r="BD1254" s="54"/>
      <c r="BE1254" s="54"/>
      <c r="BF1254" s="121"/>
      <c r="BG1254" s="54"/>
      <c r="BH1254" s="28"/>
      <c r="BI1254" s="128"/>
      <c r="BJ1254" s="54"/>
      <c r="BK1254" s="28"/>
      <c r="BL1254" s="128"/>
      <c r="BM1254" s="54"/>
      <c r="BN1254" s="28"/>
      <c r="BO1254" s="121"/>
      <c r="BP1254" s="132"/>
      <c r="BQ1254" s="56"/>
      <c r="BR1254" s="241"/>
      <c r="BS1254" s="241"/>
      <c r="BU1254" s="121"/>
      <c r="BV1254" s="241"/>
      <c r="BW1254" s="433"/>
      <c r="BX1254" s="121"/>
      <c r="BY1254" s="241"/>
      <c r="CA1254" s="121"/>
      <c r="CB1254" s="241"/>
      <c r="CD1254" s="121"/>
      <c r="CF1254" s="28"/>
      <c r="CH1254" s="241"/>
      <c r="CI1254" s="28"/>
      <c r="CK1254" s="433"/>
      <c r="CM1254" s="121"/>
      <c r="CN1254" s="241"/>
      <c r="CO1254" s="241"/>
      <c r="CP1254" s="241"/>
      <c r="CQ1254" s="725"/>
      <c r="CR1254" s="241"/>
      <c r="CS1254" s="433"/>
      <c r="CT1254" s="241"/>
      <c r="CU1254" s="241"/>
      <c r="CV1254" s="241"/>
      <c r="CW1254" s="54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1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436"/>
      <c r="FJ1254" s="668"/>
      <c r="FK1254" s="668"/>
      <c r="FL1254" s="668"/>
      <c r="FM1254" s="668"/>
      <c r="FN1254" s="668"/>
      <c r="FO1254" s="668"/>
      <c r="FP1254" s="668"/>
      <c r="FQ1254" s="668"/>
      <c r="FR1254" s="668"/>
      <c r="FS1254" s="433"/>
      <c r="FT1254" s="433"/>
      <c r="FU1254" s="433"/>
      <c r="FV1254" s="433"/>
      <c r="FW1254" s="433"/>
      <c r="FX1254" s="433"/>
      <c r="FY1254" s="433"/>
      <c r="FZ1254" s="433"/>
      <c r="GA1254" s="433"/>
      <c r="GB1254" s="433"/>
      <c r="GC1254" s="71"/>
      <c r="GD1254" s="71"/>
      <c r="GE1254" s="71"/>
      <c r="GF1254" s="71"/>
      <c r="GG1254" s="73"/>
      <c r="GH1254" s="436"/>
      <c r="GI1254" s="436"/>
      <c r="GJ1254" s="436"/>
      <c r="GK1254" s="436"/>
      <c r="GL1254" s="436"/>
      <c r="GM1254" s="436"/>
      <c r="GN1254" s="436"/>
      <c r="GO1254" s="436"/>
      <c r="GP1254" s="436"/>
      <c r="GQ1254" s="436"/>
      <c r="GR1254" s="436"/>
      <c r="GS1254" s="436"/>
      <c r="GT1254" s="436"/>
      <c r="GU1254" s="436"/>
      <c r="GV1254" s="436"/>
      <c r="GW1254" s="436"/>
      <c r="GX1254" s="436"/>
      <c r="GY1254" s="436"/>
      <c r="GZ1254" s="436"/>
      <c r="HA1254" s="436"/>
      <c r="HB1254" s="436"/>
      <c r="HC1254" s="436"/>
      <c r="HD1254" s="436"/>
      <c r="HE1254" s="436"/>
      <c r="HF1254" s="436"/>
      <c r="HG1254" s="436"/>
      <c r="HH1254" s="436"/>
      <c r="HI1254" s="436"/>
      <c r="HJ1254" s="436"/>
      <c r="HK1254" s="436"/>
      <c r="HL1254" s="435"/>
      <c r="HM1254" s="436"/>
      <c r="HN1254" s="436"/>
      <c r="HO1254" s="134"/>
      <c r="HP1254" s="241"/>
      <c r="HQ1254" s="436"/>
      <c r="HR1254" s="45"/>
      <c r="HS1254" s="433"/>
      <c r="HT1254" s="241"/>
      <c r="HU1254" s="241"/>
      <c r="HV1254" s="241"/>
    </row>
    <row r="1255" spans="2:230" s="432" customFormat="1" ht="15" hidden="1" customHeight="1" x14ac:dyDescent="0.25">
      <c r="B1255" s="433"/>
      <c r="C1255" s="433"/>
      <c r="D1255" s="241"/>
      <c r="E1255" s="433"/>
      <c r="F1255" s="241"/>
      <c r="G1255" s="121"/>
      <c r="I1255" s="433"/>
      <c r="K1255" s="52"/>
      <c r="M1255" s="241"/>
      <c r="N1255" s="55"/>
      <c r="P1255" s="433"/>
      <c r="R1255" s="433"/>
      <c r="T1255" s="433"/>
      <c r="U1255" s="433"/>
      <c r="V1255" s="241"/>
      <c r="W1255" s="241"/>
      <c r="X1255" s="433"/>
      <c r="Y1255" s="241"/>
      <c r="Z1255" s="241"/>
      <c r="AA1255" s="433"/>
      <c r="AB1255" s="241"/>
      <c r="AC1255" s="241"/>
      <c r="AD1255" s="433"/>
      <c r="AE1255" s="241"/>
      <c r="AF1255" s="241"/>
      <c r="AG1255" s="433"/>
      <c r="AH1255" s="241"/>
      <c r="AI1255" s="241"/>
      <c r="AJ1255" s="433"/>
      <c r="AK1255" s="241"/>
      <c r="AL1255" s="241"/>
      <c r="AM1255" s="433"/>
      <c r="AN1255" s="241"/>
      <c r="AO1255" s="241"/>
      <c r="AP1255" s="433"/>
      <c r="AQ1255" s="241"/>
      <c r="AR1255" s="241"/>
      <c r="AS1255" s="433"/>
      <c r="AT1255" s="241"/>
      <c r="AU1255" s="241"/>
      <c r="AV1255" s="433"/>
      <c r="AW1255" s="241"/>
      <c r="AX1255" s="128"/>
      <c r="AY1255" s="57"/>
      <c r="AZ1255" s="6"/>
      <c r="BA1255" s="54"/>
      <c r="BB1255" s="54"/>
      <c r="BC1255" s="6"/>
      <c r="BD1255" s="54"/>
      <c r="BE1255" s="54"/>
      <c r="BF1255" s="121"/>
      <c r="BG1255" s="54"/>
      <c r="BH1255" s="28"/>
      <c r="BI1255" s="128"/>
      <c r="BJ1255" s="54"/>
      <c r="BK1255" s="28"/>
      <c r="BL1255" s="128"/>
      <c r="BM1255" s="54"/>
      <c r="BN1255" s="28"/>
      <c r="BO1255" s="121"/>
      <c r="BP1255" s="132"/>
      <c r="BQ1255" s="56"/>
      <c r="BR1255" s="241"/>
      <c r="BS1255" s="241"/>
      <c r="BU1255" s="121"/>
      <c r="BV1255" s="241"/>
      <c r="BW1255" s="433"/>
      <c r="BX1255" s="121"/>
      <c r="BY1255" s="241"/>
      <c r="CA1255" s="121"/>
      <c r="CB1255" s="241"/>
      <c r="CD1255" s="121"/>
      <c r="CF1255" s="28"/>
      <c r="CH1255" s="241"/>
      <c r="CI1255" s="28"/>
      <c r="CK1255" s="433"/>
      <c r="CM1255" s="121"/>
      <c r="CN1255" s="241"/>
      <c r="CO1255" s="241"/>
      <c r="CP1255" s="241"/>
      <c r="CQ1255" s="725"/>
      <c r="CR1255" s="241"/>
      <c r="CS1255" s="433"/>
      <c r="CT1255" s="241"/>
      <c r="CU1255" s="241"/>
      <c r="CV1255" s="241"/>
      <c r="CW1255" s="54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1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436"/>
      <c r="FJ1255" s="668"/>
      <c r="FK1255" s="668"/>
      <c r="FL1255" s="668"/>
      <c r="FM1255" s="668"/>
      <c r="FN1255" s="668"/>
      <c r="FO1255" s="668"/>
      <c r="FP1255" s="668"/>
      <c r="FQ1255" s="668"/>
      <c r="FR1255" s="668"/>
      <c r="FS1255" s="433"/>
      <c r="FT1255" s="433"/>
      <c r="FU1255" s="433"/>
      <c r="FV1255" s="433"/>
      <c r="FW1255" s="433"/>
      <c r="FX1255" s="433"/>
      <c r="FY1255" s="433"/>
      <c r="FZ1255" s="433"/>
      <c r="GA1255" s="433"/>
      <c r="GB1255" s="433"/>
      <c r="GC1255" s="71"/>
      <c r="GD1255" s="71"/>
      <c r="GE1255" s="71"/>
      <c r="GF1255" s="71"/>
      <c r="GG1255" s="73"/>
      <c r="GH1255" s="436"/>
      <c r="GI1255" s="436"/>
      <c r="GJ1255" s="436"/>
      <c r="GK1255" s="436"/>
      <c r="GL1255" s="436"/>
      <c r="GM1255" s="436"/>
      <c r="GN1255" s="436"/>
      <c r="GO1255" s="436"/>
      <c r="GP1255" s="436"/>
      <c r="GQ1255" s="436"/>
      <c r="GR1255" s="436"/>
      <c r="GS1255" s="436"/>
      <c r="GT1255" s="436"/>
      <c r="GU1255" s="436"/>
      <c r="GV1255" s="436"/>
      <c r="GW1255" s="436"/>
      <c r="GX1255" s="436"/>
      <c r="GY1255" s="436"/>
      <c r="GZ1255" s="436"/>
      <c r="HA1255" s="436"/>
      <c r="HB1255" s="436"/>
      <c r="HC1255" s="436"/>
      <c r="HD1255" s="436"/>
      <c r="HE1255" s="436"/>
      <c r="HF1255" s="436"/>
      <c r="HG1255" s="436"/>
      <c r="HH1255" s="436"/>
      <c r="HI1255" s="436"/>
      <c r="HJ1255" s="436"/>
      <c r="HK1255" s="436"/>
      <c r="HL1255" s="435"/>
      <c r="HM1255" s="436"/>
      <c r="HN1255" s="436"/>
      <c r="HO1255" s="134"/>
      <c r="HP1255" s="241"/>
      <c r="HQ1255" s="436"/>
      <c r="HR1255" s="45"/>
      <c r="HS1255" s="433"/>
      <c r="HT1255" s="241"/>
      <c r="HU1255" s="241"/>
      <c r="HV1255" s="241"/>
    </row>
    <row r="1256" spans="2:230" s="432" customFormat="1" ht="15" hidden="1" customHeight="1" x14ac:dyDescent="0.25">
      <c r="B1256" s="433"/>
      <c r="C1256" s="433"/>
      <c r="D1256" s="241"/>
      <c r="E1256" s="433"/>
      <c r="F1256" s="241"/>
      <c r="G1256" s="121"/>
      <c r="I1256" s="433"/>
      <c r="K1256" s="52"/>
      <c r="M1256" s="241"/>
      <c r="N1256" s="55"/>
      <c r="P1256" s="433"/>
      <c r="R1256" s="433"/>
      <c r="T1256" s="433"/>
      <c r="U1256" s="433"/>
      <c r="V1256" s="241"/>
      <c r="W1256" s="241"/>
      <c r="X1256" s="433"/>
      <c r="Y1256" s="241"/>
      <c r="Z1256" s="241"/>
      <c r="AA1256" s="433"/>
      <c r="AB1256" s="241"/>
      <c r="AC1256" s="241"/>
      <c r="AD1256" s="433"/>
      <c r="AE1256" s="241"/>
      <c r="AF1256" s="241"/>
      <c r="AG1256" s="433"/>
      <c r="AH1256" s="241"/>
      <c r="AI1256" s="241"/>
      <c r="AJ1256" s="433"/>
      <c r="AK1256" s="241"/>
      <c r="AL1256" s="241"/>
      <c r="AM1256" s="433"/>
      <c r="AN1256" s="241"/>
      <c r="AO1256" s="241"/>
      <c r="AP1256" s="433"/>
      <c r="AQ1256" s="241"/>
      <c r="AR1256" s="241"/>
      <c r="AS1256" s="433"/>
      <c r="AT1256" s="241"/>
      <c r="AU1256" s="241"/>
      <c r="AV1256" s="433"/>
      <c r="AW1256" s="241"/>
      <c r="AX1256" s="128"/>
      <c r="AY1256" s="57"/>
      <c r="AZ1256" s="6"/>
      <c r="BA1256" s="54"/>
      <c r="BB1256" s="54"/>
      <c r="BC1256" s="6"/>
      <c r="BD1256" s="54"/>
      <c r="BE1256" s="54"/>
      <c r="BF1256" s="121"/>
      <c r="BG1256" s="54"/>
      <c r="BH1256" s="28"/>
      <c r="BI1256" s="128"/>
      <c r="BJ1256" s="54"/>
      <c r="BK1256" s="28"/>
      <c r="BL1256" s="128"/>
      <c r="BM1256" s="54"/>
      <c r="BN1256" s="28"/>
      <c r="BO1256" s="121"/>
      <c r="BP1256" s="132"/>
      <c r="BQ1256" s="56"/>
      <c r="BR1256" s="241"/>
      <c r="BS1256" s="241"/>
      <c r="BU1256" s="121"/>
      <c r="BV1256" s="241"/>
      <c r="BW1256" s="433"/>
      <c r="BX1256" s="121"/>
      <c r="BY1256" s="241"/>
      <c r="CA1256" s="121"/>
      <c r="CB1256" s="241"/>
      <c r="CD1256" s="121"/>
      <c r="CF1256" s="28"/>
      <c r="CH1256" s="241"/>
      <c r="CI1256" s="28"/>
      <c r="CK1256" s="433"/>
      <c r="CM1256" s="121"/>
      <c r="CN1256" s="241"/>
      <c r="CO1256" s="241"/>
      <c r="CP1256" s="241"/>
      <c r="CQ1256" s="725"/>
      <c r="CR1256" s="241"/>
      <c r="CS1256" s="433"/>
      <c r="CT1256" s="241"/>
      <c r="CU1256" s="241"/>
      <c r="CV1256" s="241"/>
      <c r="CW1256" s="54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1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436"/>
      <c r="FJ1256" s="668"/>
      <c r="FK1256" s="668"/>
      <c r="FL1256" s="668"/>
      <c r="FM1256" s="668"/>
      <c r="FN1256" s="668"/>
      <c r="FO1256" s="668"/>
      <c r="FP1256" s="668"/>
      <c r="FQ1256" s="668"/>
      <c r="FR1256" s="668"/>
      <c r="FS1256" s="433"/>
      <c r="FT1256" s="433"/>
      <c r="FU1256" s="433"/>
      <c r="FV1256" s="433"/>
      <c r="FW1256" s="433"/>
      <c r="FX1256" s="433"/>
      <c r="FY1256" s="433"/>
      <c r="FZ1256" s="433"/>
      <c r="GA1256" s="433"/>
      <c r="GB1256" s="433"/>
      <c r="GC1256" s="71"/>
      <c r="GD1256" s="71"/>
      <c r="GE1256" s="71"/>
      <c r="GF1256" s="71"/>
      <c r="GG1256" s="73"/>
      <c r="GH1256" s="436"/>
      <c r="GI1256" s="436"/>
      <c r="GJ1256" s="436"/>
      <c r="GK1256" s="436"/>
      <c r="GL1256" s="436"/>
      <c r="GM1256" s="436"/>
      <c r="GN1256" s="436"/>
      <c r="GO1256" s="436"/>
      <c r="GP1256" s="436"/>
      <c r="GQ1256" s="436"/>
      <c r="GR1256" s="436"/>
      <c r="GS1256" s="436"/>
      <c r="GT1256" s="436"/>
      <c r="GU1256" s="436"/>
      <c r="GV1256" s="436"/>
      <c r="GW1256" s="436"/>
      <c r="GX1256" s="436"/>
      <c r="GY1256" s="436"/>
      <c r="GZ1256" s="436"/>
      <c r="HA1256" s="436"/>
      <c r="HB1256" s="436"/>
      <c r="HC1256" s="436"/>
      <c r="HD1256" s="436"/>
      <c r="HE1256" s="436"/>
      <c r="HF1256" s="436"/>
      <c r="HG1256" s="436"/>
      <c r="HH1256" s="436"/>
      <c r="HI1256" s="436"/>
      <c r="HJ1256" s="436"/>
      <c r="HK1256" s="436"/>
      <c r="HL1256" s="435"/>
      <c r="HM1256" s="436"/>
      <c r="HN1256" s="436"/>
      <c r="HO1256" s="134"/>
      <c r="HP1256" s="241"/>
      <c r="HQ1256" s="436"/>
      <c r="HR1256" s="45"/>
      <c r="HS1256" s="433"/>
      <c r="HT1256" s="241"/>
      <c r="HU1256" s="241"/>
      <c r="HV1256" s="241"/>
    </row>
    <row r="1257" spans="2:230" s="432" customFormat="1" ht="15" hidden="1" customHeight="1" x14ac:dyDescent="0.25">
      <c r="B1257" s="433"/>
      <c r="C1257" s="433"/>
      <c r="D1257" s="241"/>
      <c r="E1257" s="433"/>
      <c r="F1257" s="241"/>
      <c r="G1257" s="121"/>
      <c r="I1257" s="433"/>
      <c r="K1257" s="52"/>
      <c r="M1257" s="241"/>
      <c r="N1257" s="55"/>
      <c r="P1257" s="433"/>
      <c r="R1257" s="433"/>
      <c r="T1257" s="433"/>
      <c r="U1257" s="433"/>
      <c r="V1257" s="241"/>
      <c r="W1257" s="241"/>
      <c r="X1257" s="433"/>
      <c r="Y1257" s="241"/>
      <c r="Z1257" s="241"/>
      <c r="AA1257" s="433"/>
      <c r="AB1257" s="241"/>
      <c r="AC1257" s="241"/>
      <c r="AD1257" s="433"/>
      <c r="AE1257" s="241"/>
      <c r="AF1257" s="241"/>
      <c r="AG1257" s="433"/>
      <c r="AH1257" s="241"/>
      <c r="AI1257" s="241"/>
      <c r="AJ1257" s="433"/>
      <c r="AK1257" s="241"/>
      <c r="AL1257" s="241"/>
      <c r="AM1257" s="433"/>
      <c r="AN1257" s="241"/>
      <c r="AO1257" s="241"/>
      <c r="AP1257" s="433"/>
      <c r="AQ1257" s="241"/>
      <c r="AR1257" s="241"/>
      <c r="AS1257" s="433"/>
      <c r="AT1257" s="241"/>
      <c r="AU1257" s="241"/>
      <c r="AV1257" s="433"/>
      <c r="AW1257" s="241"/>
      <c r="AX1257" s="128"/>
      <c r="AY1257" s="57"/>
      <c r="AZ1257" s="6"/>
      <c r="BA1257" s="54"/>
      <c r="BB1257" s="54"/>
      <c r="BC1257" s="6"/>
      <c r="BD1257" s="54"/>
      <c r="BE1257" s="54"/>
      <c r="BF1257" s="121"/>
      <c r="BG1257" s="54"/>
      <c r="BH1257" s="28"/>
      <c r="BI1257" s="128"/>
      <c r="BJ1257" s="54"/>
      <c r="BK1257" s="28"/>
      <c r="BL1257" s="128"/>
      <c r="BM1257" s="54"/>
      <c r="BN1257" s="28"/>
      <c r="BO1257" s="121"/>
      <c r="BP1257" s="132"/>
      <c r="BQ1257" s="56"/>
      <c r="BR1257" s="241"/>
      <c r="BS1257" s="241"/>
      <c r="BU1257" s="121"/>
      <c r="BV1257" s="241"/>
      <c r="BW1257" s="433"/>
      <c r="BX1257" s="121"/>
      <c r="BY1257" s="241"/>
      <c r="CA1257" s="121"/>
      <c r="CB1257" s="241"/>
      <c r="CD1257" s="121"/>
      <c r="CF1257" s="28"/>
      <c r="CH1257" s="241"/>
      <c r="CI1257" s="28"/>
      <c r="CK1257" s="433"/>
      <c r="CM1257" s="121"/>
      <c r="CN1257" s="241"/>
      <c r="CO1257" s="241"/>
      <c r="CP1257" s="241"/>
      <c r="CQ1257" s="725"/>
      <c r="CR1257" s="241"/>
      <c r="CS1257" s="433"/>
      <c r="CT1257" s="241"/>
      <c r="CU1257" s="241"/>
      <c r="CV1257" s="241"/>
      <c r="CW1257" s="54"/>
      <c r="CX1257" s="241"/>
      <c r="CY1257" s="241"/>
      <c r="CZ1257" s="241"/>
      <c r="DA1257" s="241"/>
      <c r="DB1257" s="241"/>
      <c r="DC1257" s="241"/>
      <c r="DD1257" s="241"/>
      <c r="DE1257" s="241"/>
      <c r="DF1257" s="241"/>
      <c r="DG1257" s="241"/>
      <c r="DH1257" s="241"/>
      <c r="DI1257" s="241"/>
      <c r="DJ1257" s="241"/>
      <c r="DK1257" s="241"/>
      <c r="DL1257" s="241"/>
      <c r="DM1257" s="241"/>
      <c r="DN1257" s="241"/>
      <c r="DO1257" s="241"/>
      <c r="DP1257" s="241"/>
      <c r="DQ1257" s="241"/>
      <c r="DR1257" s="241"/>
      <c r="DS1257" s="241"/>
      <c r="DT1257" s="241"/>
      <c r="DU1257" s="241"/>
      <c r="DV1257" s="241"/>
      <c r="DW1257" s="241"/>
      <c r="DX1257" s="241"/>
      <c r="DY1257" s="241"/>
      <c r="DZ1257" s="241"/>
      <c r="EA1257" s="241"/>
      <c r="EB1257" s="241"/>
      <c r="EC1257" s="241"/>
      <c r="ED1257" s="241"/>
      <c r="EE1257" s="241"/>
      <c r="EF1257" s="241"/>
      <c r="EG1257" s="241"/>
      <c r="EH1257" s="241"/>
      <c r="EI1257" s="241"/>
      <c r="EJ1257" s="241"/>
      <c r="EK1257" s="241"/>
      <c r="EL1257" s="241"/>
      <c r="EM1257" s="241"/>
      <c r="EN1257" s="241"/>
      <c r="EO1257" s="241"/>
      <c r="EP1257" s="241"/>
      <c r="EQ1257" s="241"/>
      <c r="ER1257" s="241"/>
      <c r="ES1257" s="241"/>
      <c r="ET1257" s="241"/>
      <c r="EU1257" s="241"/>
      <c r="EV1257" s="241"/>
      <c r="EW1257" s="241"/>
      <c r="EX1257" s="241"/>
      <c r="EY1257" s="241"/>
      <c r="EZ1257" s="241"/>
      <c r="FA1257" s="241"/>
      <c r="FB1257" s="241"/>
      <c r="FC1257" s="241"/>
      <c r="FD1257" s="241"/>
      <c r="FE1257" s="241"/>
      <c r="FF1257" s="241"/>
      <c r="FG1257" s="241"/>
      <c r="FH1257" s="241"/>
      <c r="FI1257" s="436"/>
      <c r="FJ1257" s="668"/>
      <c r="FK1257" s="668"/>
      <c r="FL1257" s="668"/>
      <c r="FM1257" s="668"/>
      <c r="FN1257" s="668"/>
      <c r="FO1257" s="668"/>
      <c r="FP1257" s="668"/>
      <c r="FQ1257" s="668"/>
      <c r="FR1257" s="668"/>
      <c r="FS1257" s="433"/>
      <c r="FT1257" s="433"/>
      <c r="FU1257" s="433"/>
      <c r="FV1257" s="433"/>
      <c r="FW1257" s="433"/>
      <c r="FX1257" s="433"/>
      <c r="FY1257" s="433"/>
      <c r="FZ1257" s="433"/>
      <c r="GA1257" s="433"/>
      <c r="GB1257" s="433"/>
      <c r="GC1257" s="71"/>
      <c r="GD1257" s="71"/>
      <c r="GE1257" s="71"/>
      <c r="GF1257" s="71"/>
      <c r="GG1257" s="73"/>
      <c r="GH1257" s="436"/>
      <c r="GI1257" s="436"/>
      <c r="GJ1257" s="436"/>
      <c r="GK1257" s="436"/>
      <c r="GL1257" s="436"/>
      <c r="GM1257" s="436"/>
      <c r="GN1257" s="436"/>
      <c r="GO1257" s="436"/>
      <c r="GP1257" s="436"/>
      <c r="GQ1257" s="436"/>
      <c r="GR1257" s="436"/>
      <c r="GS1257" s="436"/>
      <c r="GT1257" s="436"/>
      <c r="GU1257" s="436"/>
      <c r="GV1257" s="436"/>
      <c r="GW1257" s="436"/>
      <c r="GX1257" s="436"/>
      <c r="GY1257" s="436"/>
      <c r="GZ1257" s="436"/>
      <c r="HA1257" s="436"/>
      <c r="HB1257" s="436"/>
      <c r="HC1257" s="436"/>
      <c r="HD1257" s="436"/>
      <c r="HE1257" s="436"/>
      <c r="HF1257" s="436"/>
      <c r="HG1257" s="436"/>
      <c r="HH1257" s="436"/>
      <c r="HI1257" s="436"/>
      <c r="HJ1257" s="436"/>
      <c r="HK1257" s="436"/>
      <c r="HL1257" s="435"/>
      <c r="HM1257" s="436"/>
      <c r="HN1257" s="436"/>
      <c r="HO1257" s="134"/>
      <c r="HP1257" s="241"/>
      <c r="HQ1257" s="436"/>
      <c r="HR1257" s="45"/>
      <c r="HS1257" s="433"/>
      <c r="HT1257" s="241"/>
      <c r="HU1257" s="241"/>
      <c r="HV1257" s="241"/>
    </row>
    <row r="1258" spans="2:230" s="432" customFormat="1" ht="15" hidden="1" customHeight="1" x14ac:dyDescent="0.25">
      <c r="B1258" s="433"/>
      <c r="C1258" s="433"/>
      <c r="D1258" s="241"/>
      <c r="E1258" s="433"/>
      <c r="F1258" s="241"/>
      <c r="G1258" s="121"/>
      <c r="I1258" s="433"/>
      <c r="K1258" s="52"/>
      <c r="M1258" s="241"/>
      <c r="N1258" s="55"/>
      <c r="P1258" s="433"/>
      <c r="R1258" s="433"/>
      <c r="T1258" s="433"/>
      <c r="U1258" s="433"/>
      <c r="V1258" s="241"/>
      <c r="W1258" s="241"/>
      <c r="X1258" s="433"/>
      <c r="Y1258" s="241"/>
      <c r="Z1258" s="241"/>
      <c r="AA1258" s="433"/>
      <c r="AB1258" s="241"/>
      <c r="AC1258" s="241"/>
      <c r="AD1258" s="433"/>
      <c r="AE1258" s="241"/>
      <c r="AF1258" s="241"/>
      <c r="AG1258" s="433"/>
      <c r="AH1258" s="241"/>
      <c r="AI1258" s="241"/>
      <c r="AJ1258" s="433"/>
      <c r="AK1258" s="241"/>
      <c r="AL1258" s="241"/>
      <c r="AM1258" s="433"/>
      <c r="AN1258" s="241"/>
      <c r="AO1258" s="241"/>
      <c r="AP1258" s="433"/>
      <c r="AQ1258" s="241"/>
      <c r="AR1258" s="241"/>
      <c r="AS1258" s="433"/>
      <c r="AT1258" s="241"/>
      <c r="AU1258" s="241"/>
      <c r="AV1258" s="433"/>
      <c r="AW1258" s="241"/>
      <c r="AX1258" s="128"/>
      <c r="AY1258" s="57"/>
      <c r="AZ1258" s="6"/>
      <c r="BA1258" s="54"/>
      <c r="BB1258" s="54"/>
      <c r="BC1258" s="6"/>
      <c r="BD1258" s="54"/>
      <c r="BE1258" s="54"/>
      <c r="BF1258" s="121"/>
      <c r="BG1258" s="54"/>
      <c r="BH1258" s="28"/>
      <c r="BI1258" s="128"/>
      <c r="BJ1258" s="54"/>
      <c r="BK1258" s="28"/>
      <c r="BL1258" s="128"/>
      <c r="BM1258" s="54"/>
      <c r="BN1258" s="28"/>
      <c r="BO1258" s="121"/>
      <c r="BP1258" s="132"/>
      <c r="BQ1258" s="56"/>
      <c r="BR1258" s="241"/>
      <c r="BS1258" s="241"/>
      <c r="BU1258" s="121"/>
      <c r="BV1258" s="241"/>
      <c r="BW1258" s="433"/>
      <c r="BX1258" s="121"/>
      <c r="BY1258" s="241"/>
      <c r="CA1258" s="121"/>
      <c r="CB1258" s="241"/>
      <c r="CD1258" s="121"/>
      <c r="CF1258" s="28"/>
      <c r="CH1258" s="241"/>
      <c r="CI1258" s="28"/>
      <c r="CK1258" s="433"/>
      <c r="CM1258" s="121"/>
      <c r="CN1258" s="241"/>
      <c r="CO1258" s="241"/>
      <c r="CP1258" s="241"/>
      <c r="CQ1258" s="725"/>
      <c r="CR1258" s="241"/>
      <c r="CS1258" s="433"/>
      <c r="CT1258" s="241"/>
      <c r="CU1258" s="241"/>
      <c r="CV1258" s="241"/>
      <c r="CW1258" s="54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1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436"/>
      <c r="FJ1258" s="668"/>
      <c r="FK1258" s="668"/>
      <c r="FL1258" s="668"/>
      <c r="FM1258" s="668"/>
      <c r="FN1258" s="668"/>
      <c r="FO1258" s="668"/>
      <c r="FP1258" s="668"/>
      <c r="FQ1258" s="668"/>
      <c r="FR1258" s="668"/>
      <c r="FS1258" s="433"/>
      <c r="FT1258" s="433"/>
      <c r="FU1258" s="433"/>
      <c r="FV1258" s="433"/>
      <c r="FW1258" s="433"/>
      <c r="FX1258" s="433"/>
      <c r="FY1258" s="433"/>
      <c r="FZ1258" s="433"/>
      <c r="GA1258" s="433"/>
      <c r="GB1258" s="433"/>
      <c r="GC1258" s="71"/>
      <c r="GD1258" s="71"/>
      <c r="GE1258" s="71"/>
      <c r="GF1258" s="71"/>
      <c r="GG1258" s="73"/>
      <c r="GH1258" s="436"/>
      <c r="GI1258" s="436"/>
      <c r="GJ1258" s="436"/>
      <c r="GK1258" s="436"/>
      <c r="GL1258" s="436"/>
      <c r="GM1258" s="436"/>
      <c r="GN1258" s="436"/>
      <c r="GO1258" s="436"/>
      <c r="GP1258" s="436"/>
      <c r="GQ1258" s="436"/>
      <c r="GR1258" s="436"/>
      <c r="GS1258" s="436"/>
      <c r="GT1258" s="436"/>
      <c r="GU1258" s="436"/>
      <c r="GV1258" s="436"/>
      <c r="GW1258" s="436"/>
      <c r="GX1258" s="436"/>
      <c r="GY1258" s="436"/>
      <c r="GZ1258" s="436"/>
      <c r="HA1258" s="436"/>
      <c r="HB1258" s="436"/>
      <c r="HC1258" s="436"/>
      <c r="HD1258" s="436"/>
      <c r="HE1258" s="436"/>
      <c r="HF1258" s="436"/>
      <c r="HG1258" s="436"/>
      <c r="HH1258" s="436"/>
      <c r="HI1258" s="436"/>
      <c r="HJ1258" s="436"/>
      <c r="HK1258" s="436"/>
      <c r="HL1258" s="435"/>
      <c r="HM1258" s="436"/>
      <c r="HN1258" s="436"/>
      <c r="HO1258" s="134"/>
      <c r="HP1258" s="241"/>
      <c r="HQ1258" s="436"/>
      <c r="HR1258" s="45"/>
      <c r="HS1258" s="433"/>
      <c r="HT1258" s="241"/>
      <c r="HU1258" s="241"/>
      <c r="HV1258" s="241"/>
    </row>
    <row r="1259" spans="2:230" s="432" customFormat="1" ht="15" hidden="1" customHeight="1" x14ac:dyDescent="0.25">
      <c r="B1259" s="433"/>
      <c r="C1259" s="433"/>
      <c r="D1259" s="241"/>
      <c r="E1259" s="433"/>
      <c r="F1259" s="241"/>
      <c r="G1259" s="121"/>
      <c r="I1259" s="433"/>
      <c r="K1259" s="52"/>
      <c r="M1259" s="241"/>
      <c r="N1259" s="55"/>
      <c r="P1259" s="433"/>
      <c r="R1259" s="433"/>
      <c r="T1259" s="433"/>
      <c r="U1259" s="433"/>
      <c r="V1259" s="241"/>
      <c r="W1259" s="241"/>
      <c r="X1259" s="433"/>
      <c r="Y1259" s="241"/>
      <c r="Z1259" s="241"/>
      <c r="AA1259" s="433"/>
      <c r="AB1259" s="241"/>
      <c r="AC1259" s="241"/>
      <c r="AD1259" s="433"/>
      <c r="AE1259" s="241"/>
      <c r="AF1259" s="241"/>
      <c r="AG1259" s="433"/>
      <c r="AH1259" s="241"/>
      <c r="AI1259" s="241"/>
      <c r="AJ1259" s="433"/>
      <c r="AK1259" s="241"/>
      <c r="AL1259" s="241"/>
      <c r="AM1259" s="433"/>
      <c r="AN1259" s="241"/>
      <c r="AO1259" s="241"/>
      <c r="AP1259" s="433"/>
      <c r="AQ1259" s="241"/>
      <c r="AR1259" s="241"/>
      <c r="AS1259" s="433"/>
      <c r="AT1259" s="241"/>
      <c r="AU1259" s="241"/>
      <c r="AV1259" s="433"/>
      <c r="AW1259" s="241"/>
      <c r="AX1259" s="128"/>
      <c r="AY1259" s="57"/>
      <c r="AZ1259" s="6"/>
      <c r="BA1259" s="54"/>
      <c r="BB1259" s="54"/>
      <c r="BC1259" s="6"/>
      <c r="BD1259" s="54"/>
      <c r="BE1259" s="54"/>
      <c r="BF1259" s="121"/>
      <c r="BG1259" s="54"/>
      <c r="BH1259" s="28"/>
      <c r="BI1259" s="128"/>
      <c r="BJ1259" s="54"/>
      <c r="BK1259" s="28"/>
      <c r="BL1259" s="128"/>
      <c r="BM1259" s="54"/>
      <c r="BN1259" s="28"/>
      <c r="BO1259" s="121"/>
      <c r="BP1259" s="132"/>
      <c r="BQ1259" s="56"/>
      <c r="BR1259" s="241"/>
      <c r="BS1259" s="241"/>
      <c r="BU1259" s="121"/>
      <c r="BV1259" s="241"/>
      <c r="BW1259" s="433"/>
      <c r="BX1259" s="121"/>
      <c r="BY1259" s="241"/>
      <c r="CA1259" s="121"/>
      <c r="CB1259" s="241"/>
      <c r="CD1259" s="121"/>
      <c r="CF1259" s="28"/>
      <c r="CH1259" s="241"/>
      <c r="CI1259" s="28"/>
      <c r="CK1259" s="433"/>
      <c r="CM1259" s="121"/>
      <c r="CN1259" s="241"/>
      <c r="CO1259" s="241"/>
      <c r="CP1259" s="241"/>
      <c r="CQ1259" s="725"/>
      <c r="CR1259" s="241"/>
      <c r="CS1259" s="433"/>
      <c r="CT1259" s="241"/>
      <c r="CU1259" s="241"/>
      <c r="CV1259" s="241"/>
      <c r="CW1259" s="54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1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436"/>
      <c r="FJ1259" s="668"/>
      <c r="FK1259" s="668"/>
      <c r="FL1259" s="668"/>
      <c r="FM1259" s="668"/>
      <c r="FN1259" s="668"/>
      <c r="FO1259" s="668"/>
      <c r="FP1259" s="668"/>
      <c r="FQ1259" s="668"/>
      <c r="FR1259" s="668"/>
      <c r="FS1259" s="433"/>
      <c r="FT1259" s="433"/>
      <c r="FU1259" s="433"/>
      <c r="FV1259" s="433"/>
      <c r="FW1259" s="433"/>
      <c r="FX1259" s="433"/>
      <c r="FY1259" s="433"/>
      <c r="FZ1259" s="433"/>
      <c r="GA1259" s="433"/>
      <c r="GB1259" s="433"/>
      <c r="GC1259" s="71"/>
      <c r="GD1259" s="71"/>
      <c r="GE1259" s="71"/>
      <c r="GF1259" s="71"/>
      <c r="GG1259" s="73"/>
      <c r="GH1259" s="436"/>
      <c r="GI1259" s="436"/>
      <c r="GJ1259" s="436"/>
      <c r="GK1259" s="436"/>
      <c r="GL1259" s="436"/>
      <c r="GM1259" s="436"/>
      <c r="GN1259" s="436"/>
      <c r="GO1259" s="436"/>
      <c r="GP1259" s="436"/>
      <c r="GQ1259" s="436"/>
      <c r="GR1259" s="436"/>
      <c r="GS1259" s="436"/>
      <c r="GT1259" s="436"/>
      <c r="GU1259" s="436"/>
      <c r="GV1259" s="436"/>
      <c r="GW1259" s="436"/>
      <c r="GX1259" s="436"/>
      <c r="GY1259" s="436"/>
      <c r="GZ1259" s="436"/>
      <c r="HA1259" s="436"/>
      <c r="HB1259" s="436"/>
      <c r="HC1259" s="436"/>
      <c r="HD1259" s="436"/>
      <c r="HE1259" s="436"/>
      <c r="HF1259" s="436"/>
      <c r="HG1259" s="436"/>
      <c r="HH1259" s="436"/>
      <c r="HI1259" s="436"/>
      <c r="HJ1259" s="436"/>
      <c r="HK1259" s="436"/>
      <c r="HL1259" s="435"/>
      <c r="HM1259" s="436"/>
      <c r="HN1259" s="436"/>
      <c r="HO1259" s="134"/>
      <c r="HP1259" s="241"/>
      <c r="HQ1259" s="436"/>
      <c r="HR1259" s="45"/>
      <c r="HS1259" s="433"/>
      <c r="HT1259" s="241"/>
      <c r="HU1259" s="241"/>
      <c r="HV1259" s="241"/>
    </row>
    <row r="1260" spans="2:230" s="432" customFormat="1" ht="15" hidden="1" customHeight="1" x14ac:dyDescent="0.25">
      <c r="B1260" s="433"/>
      <c r="C1260" s="433"/>
      <c r="D1260" s="241"/>
      <c r="E1260" s="433"/>
      <c r="F1260" s="241"/>
      <c r="G1260" s="121"/>
      <c r="I1260" s="433"/>
      <c r="K1260" s="52"/>
      <c r="M1260" s="241"/>
      <c r="N1260" s="55"/>
      <c r="P1260" s="433"/>
      <c r="R1260" s="433"/>
      <c r="T1260" s="433"/>
      <c r="U1260" s="433"/>
      <c r="V1260" s="241"/>
      <c r="W1260" s="241"/>
      <c r="X1260" s="433"/>
      <c r="Y1260" s="241"/>
      <c r="Z1260" s="241"/>
      <c r="AA1260" s="433"/>
      <c r="AB1260" s="241"/>
      <c r="AC1260" s="241"/>
      <c r="AD1260" s="433"/>
      <c r="AE1260" s="241"/>
      <c r="AF1260" s="241"/>
      <c r="AG1260" s="433"/>
      <c r="AH1260" s="241"/>
      <c r="AI1260" s="241"/>
      <c r="AJ1260" s="433"/>
      <c r="AK1260" s="241"/>
      <c r="AL1260" s="241"/>
      <c r="AM1260" s="433"/>
      <c r="AN1260" s="241"/>
      <c r="AO1260" s="241"/>
      <c r="AP1260" s="433"/>
      <c r="AQ1260" s="241"/>
      <c r="AR1260" s="241"/>
      <c r="AS1260" s="433"/>
      <c r="AT1260" s="241"/>
      <c r="AU1260" s="241"/>
      <c r="AV1260" s="433"/>
      <c r="AW1260" s="241"/>
      <c r="AX1260" s="128"/>
      <c r="AY1260" s="57"/>
      <c r="AZ1260" s="6"/>
      <c r="BA1260" s="54"/>
      <c r="BB1260" s="54"/>
      <c r="BC1260" s="6"/>
      <c r="BD1260" s="54"/>
      <c r="BE1260" s="54"/>
      <c r="BF1260" s="121"/>
      <c r="BG1260" s="54"/>
      <c r="BH1260" s="28"/>
      <c r="BI1260" s="128"/>
      <c r="BJ1260" s="54"/>
      <c r="BK1260" s="28"/>
      <c r="BL1260" s="128"/>
      <c r="BM1260" s="54"/>
      <c r="BN1260" s="28"/>
      <c r="BO1260" s="121"/>
      <c r="BP1260" s="132"/>
      <c r="BQ1260" s="56"/>
      <c r="BR1260" s="241"/>
      <c r="BS1260" s="241"/>
      <c r="BU1260" s="121"/>
      <c r="BV1260" s="241"/>
      <c r="BW1260" s="433"/>
      <c r="BX1260" s="121"/>
      <c r="BY1260" s="241"/>
      <c r="CA1260" s="121"/>
      <c r="CB1260" s="241"/>
      <c r="CD1260" s="121"/>
      <c r="CF1260" s="28"/>
      <c r="CH1260" s="241"/>
      <c r="CI1260" s="28"/>
      <c r="CK1260" s="433"/>
      <c r="CM1260" s="121"/>
      <c r="CN1260" s="241"/>
      <c r="CO1260" s="241"/>
      <c r="CP1260" s="241"/>
      <c r="CQ1260" s="725"/>
      <c r="CR1260" s="241"/>
      <c r="CS1260" s="433"/>
      <c r="CT1260" s="241"/>
      <c r="CU1260" s="241"/>
      <c r="CV1260" s="241"/>
      <c r="CW1260" s="54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1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436"/>
      <c r="FJ1260" s="668"/>
      <c r="FK1260" s="668"/>
      <c r="FL1260" s="668"/>
      <c r="FM1260" s="668"/>
      <c r="FN1260" s="668"/>
      <c r="FO1260" s="668"/>
      <c r="FP1260" s="668"/>
      <c r="FQ1260" s="668"/>
      <c r="FR1260" s="668"/>
      <c r="FS1260" s="433"/>
      <c r="FT1260" s="433"/>
      <c r="FU1260" s="433"/>
      <c r="FV1260" s="433"/>
      <c r="FW1260" s="433"/>
      <c r="FX1260" s="433"/>
      <c r="FY1260" s="433"/>
      <c r="FZ1260" s="433"/>
      <c r="GA1260" s="433"/>
      <c r="GB1260" s="433"/>
      <c r="GC1260" s="71"/>
      <c r="GD1260" s="71"/>
      <c r="GE1260" s="71"/>
      <c r="GF1260" s="71"/>
      <c r="GG1260" s="73"/>
      <c r="GH1260" s="436"/>
      <c r="GI1260" s="436"/>
      <c r="GJ1260" s="436"/>
      <c r="GK1260" s="436"/>
      <c r="GL1260" s="436"/>
      <c r="GM1260" s="436"/>
      <c r="GN1260" s="436"/>
      <c r="GO1260" s="436"/>
      <c r="GP1260" s="436"/>
      <c r="GQ1260" s="436"/>
      <c r="GR1260" s="436"/>
      <c r="GS1260" s="436"/>
      <c r="GT1260" s="436"/>
      <c r="GU1260" s="436"/>
      <c r="GV1260" s="436"/>
      <c r="GW1260" s="436"/>
      <c r="GX1260" s="436"/>
      <c r="GY1260" s="436"/>
      <c r="GZ1260" s="436"/>
      <c r="HA1260" s="436"/>
      <c r="HB1260" s="436"/>
      <c r="HC1260" s="436"/>
      <c r="HD1260" s="436"/>
      <c r="HE1260" s="436"/>
      <c r="HF1260" s="436"/>
      <c r="HG1260" s="436"/>
      <c r="HH1260" s="436"/>
      <c r="HI1260" s="436"/>
      <c r="HJ1260" s="436"/>
      <c r="HK1260" s="436"/>
      <c r="HL1260" s="435"/>
      <c r="HM1260" s="436"/>
      <c r="HN1260" s="436"/>
      <c r="HO1260" s="134"/>
      <c r="HP1260" s="241"/>
      <c r="HQ1260" s="436"/>
      <c r="HR1260" s="45"/>
      <c r="HS1260" s="433"/>
      <c r="HT1260" s="241"/>
      <c r="HU1260" s="241"/>
      <c r="HV1260" s="241"/>
    </row>
    <row r="1261" spans="2:230" s="432" customFormat="1" ht="15" hidden="1" customHeight="1" x14ac:dyDescent="0.25">
      <c r="B1261" s="433"/>
      <c r="C1261" s="433"/>
      <c r="D1261" s="241"/>
      <c r="E1261" s="433"/>
      <c r="F1261" s="241"/>
      <c r="G1261" s="121"/>
      <c r="I1261" s="433"/>
      <c r="K1261" s="52"/>
      <c r="M1261" s="241"/>
      <c r="N1261" s="55"/>
      <c r="P1261" s="433"/>
      <c r="R1261" s="433"/>
      <c r="T1261" s="433"/>
      <c r="U1261" s="433"/>
      <c r="V1261" s="241"/>
      <c r="W1261" s="241"/>
      <c r="X1261" s="433"/>
      <c r="Y1261" s="241"/>
      <c r="Z1261" s="241"/>
      <c r="AA1261" s="433"/>
      <c r="AB1261" s="241"/>
      <c r="AC1261" s="241"/>
      <c r="AD1261" s="433"/>
      <c r="AE1261" s="241"/>
      <c r="AF1261" s="241"/>
      <c r="AG1261" s="433"/>
      <c r="AH1261" s="241"/>
      <c r="AI1261" s="241"/>
      <c r="AJ1261" s="433"/>
      <c r="AK1261" s="241"/>
      <c r="AL1261" s="241"/>
      <c r="AM1261" s="433"/>
      <c r="AN1261" s="241"/>
      <c r="AO1261" s="241"/>
      <c r="AP1261" s="433"/>
      <c r="AQ1261" s="241"/>
      <c r="AR1261" s="241"/>
      <c r="AS1261" s="433"/>
      <c r="AT1261" s="241"/>
      <c r="AU1261" s="241"/>
      <c r="AV1261" s="433"/>
      <c r="AW1261" s="241"/>
      <c r="AX1261" s="128"/>
      <c r="AY1261" s="57"/>
      <c r="AZ1261" s="6"/>
      <c r="BA1261" s="54"/>
      <c r="BB1261" s="54"/>
      <c r="BC1261" s="6"/>
      <c r="BD1261" s="54"/>
      <c r="BE1261" s="54"/>
      <c r="BF1261" s="121"/>
      <c r="BG1261" s="54"/>
      <c r="BH1261" s="28"/>
      <c r="BI1261" s="128"/>
      <c r="BJ1261" s="54"/>
      <c r="BK1261" s="28"/>
      <c r="BL1261" s="128"/>
      <c r="BM1261" s="54"/>
      <c r="BN1261" s="28"/>
      <c r="BO1261" s="121"/>
      <c r="BP1261" s="132"/>
      <c r="BQ1261" s="56"/>
      <c r="BR1261" s="241"/>
      <c r="BS1261" s="241"/>
      <c r="BU1261" s="121"/>
      <c r="BV1261" s="241"/>
      <c r="BW1261" s="433"/>
      <c r="BX1261" s="121"/>
      <c r="BY1261" s="241"/>
      <c r="CA1261" s="121"/>
      <c r="CB1261" s="241"/>
      <c r="CD1261" s="121"/>
      <c r="CF1261" s="28"/>
      <c r="CH1261" s="241"/>
      <c r="CI1261" s="28"/>
      <c r="CK1261" s="433"/>
      <c r="CM1261" s="121"/>
      <c r="CN1261" s="241"/>
      <c r="CO1261" s="241"/>
      <c r="CP1261" s="241"/>
      <c r="CQ1261" s="725"/>
      <c r="CR1261" s="241"/>
      <c r="CS1261" s="433"/>
      <c r="CT1261" s="241"/>
      <c r="CU1261" s="241"/>
      <c r="CV1261" s="241"/>
      <c r="CW1261" s="54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1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436"/>
      <c r="FJ1261" s="668"/>
      <c r="FK1261" s="668"/>
      <c r="FL1261" s="668"/>
      <c r="FM1261" s="668"/>
      <c r="FN1261" s="668"/>
      <c r="FO1261" s="668"/>
      <c r="FP1261" s="668"/>
      <c r="FQ1261" s="668"/>
      <c r="FR1261" s="668"/>
      <c r="FS1261" s="433"/>
      <c r="FT1261" s="433"/>
      <c r="FU1261" s="433"/>
      <c r="FV1261" s="433"/>
      <c r="FW1261" s="433"/>
      <c r="FX1261" s="433"/>
      <c r="FY1261" s="433"/>
      <c r="FZ1261" s="433"/>
      <c r="GA1261" s="433"/>
      <c r="GB1261" s="433"/>
      <c r="GC1261" s="71"/>
      <c r="GD1261" s="71"/>
      <c r="GE1261" s="71"/>
      <c r="GF1261" s="71"/>
      <c r="GG1261" s="73"/>
      <c r="GH1261" s="436"/>
      <c r="GI1261" s="436"/>
      <c r="GJ1261" s="436"/>
      <c r="GK1261" s="436"/>
      <c r="GL1261" s="436"/>
      <c r="GM1261" s="436"/>
      <c r="GN1261" s="436"/>
      <c r="GO1261" s="436"/>
      <c r="GP1261" s="436"/>
      <c r="GQ1261" s="436"/>
      <c r="GR1261" s="436"/>
      <c r="GS1261" s="436"/>
      <c r="GT1261" s="436"/>
      <c r="GU1261" s="436"/>
      <c r="GV1261" s="436"/>
      <c r="GW1261" s="436"/>
      <c r="GX1261" s="436"/>
      <c r="GY1261" s="436"/>
      <c r="GZ1261" s="436"/>
      <c r="HA1261" s="436"/>
      <c r="HB1261" s="436"/>
      <c r="HC1261" s="436"/>
      <c r="HD1261" s="436"/>
      <c r="HE1261" s="436"/>
      <c r="HF1261" s="436"/>
      <c r="HG1261" s="436"/>
      <c r="HH1261" s="436"/>
      <c r="HI1261" s="436"/>
      <c r="HJ1261" s="436"/>
      <c r="HK1261" s="436"/>
      <c r="HL1261" s="435"/>
      <c r="HM1261" s="436"/>
      <c r="HN1261" s="436"/>
      <c r="HO1261" s="134"/>
      <c r="HP1261" s="241"/>
      <c r="HQ1261" s="436"/>
      <c r="HR1261" s="45"/>
      <c r="HS1261" s="433"/>
      <c r="HT1261" s="241"/>
      <c r="HU1261" s="241"/>
      <c r="HV1261" s="241"/>
    </row>
    <row r="1262" spans="2:230" s="432" customFormat="1" ht="15" hidden="1" customHeight="1" x14ac:dyDescent="0.25">
      <c r="B1262" s="433"/>
      <c r="C1262" s="433"/>
      <c r="D1262" s="241"/>
      <c r="E1262" s="433"/>
      <c r="F1262" s="241"/>
      <c r="G1262" s="121"/>
      <c r="I1262" s="433"/>
      <c r="K1262" s="52"/>
      <c r="M1262" s="241"/>
      <c r="N1262" s="55"/>
      <c r="P1262" s="433"/>
      <c r="R1262" s="433"/>
      <c r="T1262" s="433"/>
      <c r="U1262" s="433"/>
      <c r="V1262" s="241"/>
      <c r="W1262" s="241"/>
      <c r="X1262" s="433"/>
      <c r="Y1262" s="241"/>
      <c r="Z1262" s="241"/>
      <c r="AA1262" s="433"/>
      <c r="AB1262" s="241"/>
      <c r="AC1262" s="241"/>
      <c r="AD1262" s="433"/>
      <c r="AE1262" s="241"/>
      <c r="AF1262" s="241"/>
      <c r="AG1262" s="433"/>
      <c r="AH1262" s="241"/>
      <c r="AI1262" s="241"/>
      <c r="AJ1262" s="433"/>
      <c r="AK1262" s="241"/>
      <c r="AL1262" s="241"/>
      <c r="AM1262" s="433"/>
      <c r="AN1262" s="241"/>
      <c r="AO1262" s="241"/>
      <c r="AP1262" s="433"/>
      <c r="AQ1262" s="241"/>
      <c r="AR1262" s="241"/>
      <c r="AS1262" s="433"/>
      <c r="AT1262" s="241"/>
      <c r="AU1262" s="241"/>
      <c r="AV1262" s="433"/>
      <c r="AW1262" s="241"/>
      <c r="AX1262" s="128"/>
      <c r="AY1262" s="57"/>
      <c r="AZ1262" s="6"/>
      <c r="BA1262" s="54"/>
      <c r="BB1262" s="54"/>
      <c r="BC1262" s="6"/>
      <c r="BD1262" s="54"/>
      <c r="BE1262" s="54"/>
      <c r="BF1262" s="121"/>
      <c r="BG1262" s="54"/>
      <c r="BH1262" s="28"/>
      <c r="BI1262" s="128"/>
      <c r="BJ1262" s="54"/>
      <c r="BK1262" s="28"/>
      <c r="BL1262" s="128"/>
      <c r="BM1262" s="54"/>
      <c r="BN1262" s="28"/>
      <c r="BO1262" s="121"/>
      <c r="BP1262" s="132"/>
      <c r="BQ1262" s="56"/>
      <c r="BR1262" s="241"/>
      <c r="BS1262" s="241"/>
      <c r="BU1262" s="121"/>
      <c r="BV1262" s="241"/>
      <c r="BW1262" s="433"/>
      <c r="BX1262" s="121"/>
      <c r="BY1262" s="241"/>
      <c r="CA1262" s="121"/>
      <c r="CB1262" s="241"/>
      <c r="CD1262" s="121"/>
      <c r="CF1262" s="28"/>
      <c r="CH1262" s="241"/>
      <c r="CI1262" s="28"/>
      <c r="CK1262" s="433"/>
      <c r="CM1262" s="121"/>
      <c r="CN1262" s="241"/>
      <c r="CO1262" s="241"/>
      <c r="CP1262" s="241"/>
      <c r="CQ1262" s="725"/>
      <c r="CR1262" s="241"/>
      <c r="CS1262" s="433"/>
      <c r="CT1262" s="241"/>
      <c r="CU1262" s="241"/>
      <c r="CV1262" s="241"/>
      <c r="CW1262" s="54"/>
      <c r="CX1262" s="241"/>
      <c r="CY1262" s="241"/>
      <c r="CZ1262" s="241"/>
      <c r="DA1262" s="241"/>
      <c r="DB1262" s="241"/>
      <c r="DC1262" s="241"/>
      <c r="DD1262" s="241"/>
      <c r="DE1262" s="241"/>
      <c r="DF1262" s="241"/>
      <c r="DG1262" s="241"/>
      <c r="DH1262" s="241"/>
      <c r="DI1262" s="241"/>
      <c r="DJ1262" s="241"/>
      <c r="DK1262" s="241"/>
      <c r="DL1262" s="241"/>
      <c r="DM1262" s="241"/>
      <c r="DN1262" s="241"/>
      <c r="DO1262" s="241"/>
      <c r="DP1262" s="241"/>
      <c r="DQ1262" s="241"/>
      <c r="DR1262" s="241"/>
      <c r="DS1262" s="241"/>
      <c r="DT1262" s="241"/>
      <c r="DU1262" s="241"/>
      <c r="DV1262" s="241"/>
      <c r="DW1262" s="241"/>
      <c r="DX1262" s="241"/>
      <c r="DY1262" s="241"/>
      <c r="DZ1262" s="241"/>
      <c r="EA1262" s="241"/>
      <c r="EB1262" s="241"/>
      <c r="EC1262" s="241"/>
      <c r="ED1262" s="241"/>
      <c r="EE1262" s="241"/>
      <c r="EF1262" s="241"/>
      <c r="EG1262" s="241"/>
      <c r="EH1262" s="241"/>
      <c r="EI1262" s="241"/>
      <c r="EJ1262" s="241"/>
      <c r="EK1262" s="241"/>
      <c r="EL1262" s="241"/>
      <c r="EM1262" s="241"/>
      <c r="EN1262" s="241"/>
      <c r="EO1262" s="241"/>
      <c r="EP1262" s="241"/>
      <c r="EQ1262" s="241"/>
      <c r="ER1262" s="241"/>
      <c r="ES1262" s="241"/>
      <c r="ET1262" s="241"/>
      <c r="EU1262" s="241"/>
      <c r="EV1262" s="241"/>
      <c r="EW1262" s="241"/>
      <c r="EX1262" s="241"/>
      <c r="EY1262" s="241"/>
      <c r="EZ1262" s="241"/>
      <c r="FA1262" s="241"/>
      <c r="FB1262" s="241"/>
      <c r="FC1262" s="241"/>
      <c r="FD1262" s="241"/>
      <c r="FE1262" s="241"/>
      <c r="FF1262" s="241"/>
      <c r="FG1262" s="241"/>
      <c r="FH1262" s="241"/>
      <c r="FI1262" s="436"/>
      <c r="FJ1262" s="668"/>
      <c r="FK1262" s="668"/>
      <c r="FL1262" s="668"/>
      <c r="FM1262" s="668"/>
      <c r="FN1262" s="668"/>
      <c r="FO1262" s="668"/>
      <c r="FP1262" s="668"/>
      <c r="FQ1262" s="668"/>
      <c r="FR1262" s="668"/>
      <c r="FS1262" s="433"/>
      <c r="FT1262" s="433"/>
      <c r="FU1262" s="433"/>
      <c r="FV1262" s="433"/>
      <c r="FW1262" s="433"/>
      <c r="FX1262" s="433"/>
      <c r="FY1262" s="433"/>
      <c r="FZ1262" s="433"/>
      <c r="GA1262" s="433"/>
      <c r="GB1262" s="433"/>
      <c r="GC1262" s="71"/>
      <c r="GD1262" s="71"/>
      <c r="GE1262" s="71"/>
      <c r="GF1262" s="71"/>
      <c r="GG1262" s="73"/>
      <c r="GH1262" s="436"/>
      <c r="GI1262" s="436"/>
      <c r="GJ1262" s="436"/>
      <c r="GK1262" s="436"/>
      <c r="GL1262" s="436"/>
      <c r="GM1262" s="436"/>
      <c r="GN1262" s="436"/>
      <c r="GO1262" s="436"/>
      <c r="GP1262" s="436"/>
      <c r="GQ1262" s="436"/>
      <c r="GR1262" s="436"/>
      <c r="GS1262" s="436"/>
      <c r="GT1262" s="436"/>
      <c r="GU1262" s="436"/>
      <c r="GV1262" s="436"/>
      <c r="GW1262" s="436"/>
      <c r="GX1262" s="436"/>
      <c r="GY1262" s="436"/>
      <c r="GZ1262" s="436"/>
      <c r="HA1262" s="436"/>
      <c r="HB1262" s="436"/>
      <c r="HC1262" s="436"/>
      <c r="HD1262" s="436"/>
      <c r="HE1262" s="436"/>
      <c r="HF1262" s="436"/>
      <c r="HG1262" s="436"/>
      <c r="HH1262" s="436"/>
      <c r="HI1262" s="436"/>
      <c r="HJ1262" s="436"/>
      <c r="HK1262" s="436"/>
      <c r="HL1262" s="435"/>
      <c r="HM1262" s="436"/>
      <c r="HN1262" s="436"/>
      <c r="HO1262" s="134"/>
      <c r="HP1262" s="241"/>
      <c r="HQ1262" s="436"/>
      <c r="HR1262" s="45"/>
      <c r="HS1262" s="433"/>
      <c r="HT1262" s="241"/>
      <c r="HU1262" s="241"/>
      <c r="HV1262" s="241"/>
    </row>
    <row r="1263" spans="2:230" s="432" customFormat="1" ht="15" hidden="1" customHeight="1" x14ac:dyDescent="0.25">
      <c r="B1263" s="433"/>
      <c r="C1263" s="433"/>
      <c r="D1263" s="241"/>
      <c r="E1263" s="433"/>
      <c r="F1263" s="241"/>
      <c r="G1263" s="121"/>
      <c r="I1263" s="433"/>
      <c r="K1263" s="52"/>
      <c r="M1263" s="241"/>
      <c r="N1263" s="55"/>
      <c r="P1263" s="433"/>
      <c r="R1263" s="433"/>
      <c r="T1263" s="433"/>
      <c r="U1263" s="433"/>
      <c r="V1263" s="241"/>
      <c r="W1263" s="241"/>
      <c r="X1263" s="433"/>
      <c r="Y1263" s="241"/>
      <c r="Z1263" s="241"/>
      <c r="AA1263" s="433"/>
      <c r="AB1263" s="241"/>
      <c r="AC1263" s="241"/>
      <c r="AD1263" s="433"/>
      <c r="AE1263" s="241"/>
      <c r="AF1263" s="241"/>
      <c r="AG1263" s="433"/>
      <c r="AH1263" s="241"/>
      <c r="AI1263" s="241"/>
      <c r="AJ1263" s="433"/>
      <c r="AK1263" s="241"/>
      <c r="AL1263" s="241"/>
      <c r="AM1263" s="433"/>
      <c r="AN1263" s="241"/>
      <c r="AO1263" s="241"/>
      <c r="AP1263" s="433"/>
      <c r="AQ1263" s="241"/>
      <c r="AR1263" s="241"/>
      <c r="AS1263" s="433"/>
      <c r="AT1263" s="241"/>
      <c r="AU1263" s="241"/>
      <c r="AV1263" s="433"/>
      <c r="AW1263" s="241"/>
      <c r="AX1263" s="128"/>
      <c r="AY1263" s="57"/>
      <c r="AZ1263" s="6"/>
      <c r="BA1263" s="54"/>
      <c r="BB1263" s="54"/>
      <c r="BC1263" s="6"/>
      <c r="BD1263" s="54"/>
      <c r="BE1263" s="54"/>
      <c r="BF1263" s="121"/>
      <c r="BG1263" s="54"/>
      <c r="BH1263" s="28"/>
      <c r="BI1263" s="128"/>
      <c r="BJ1263" s="54"/>
      <c r="BK1263" s="28"/>
      <c r="BL1263" s="128"/>
      <c r="BM1263" s="54"/>
      <c r="BN1263" s="28"/>
      <c r="BO1263" s="121"/>
      <c r="BP1263" s="132"/>
      <c r="BQ1263" s="56"/>
      <c r="BR1263" s="241"/>
      <c r="BS1263" s="241"/>
      <c r="BU1263" s="121"/>
      <c r="BV1263" s="241"/>
      <c r="BW1263" s="433"/>
      <c r="BX1263" s="121"/>
      <c r="BY1263" s="241"/>
      <c r="CA1263" s="121"/>
      <c r="CB1263" s="241"/>
      <c r="CD1263" s="121"/>
      <c r="CF1263" s="28"/>
      <c r="CH1263" s="241"/>
      <c r="CI1263" s="28"/>
      <c r="CK1263" s="433"/>
      <c r="CM1263" s="121"/>
      <c r="CN1263" s="241"/>
      <c r="CO1263" s="241"/>
      <c r="CP1263" s="241"/>
      <c r="CQ1263" s="725"/>
      <c r="CR1263" s="241"/>
      <c r="CS1263" s="433"/>
      <c r="CT1263" s="241"/>
      <c r="CU1263" s="241"/>
      <c r="CV1263" s="241"/>
      <c r="CW1263" s="54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1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436"/>
      <c r="FJ1263" s="668"/>
      <c r="FK1263" s="668"/>
      <c r="FL1263" s="668"/>
      <c r="FM1263" s="668"/>
      <c r="FN1263" s="668"/>
      <c r="FO1263" s="668"/>
      <c r="FP1263" s="668"/>
      <c r="FQ1263" s="668"/>
      <c r="FR1263" s="668"/>
      <c r="FS1263" s="433"/>
      <c r="FT1263" s="433"/>
      <c r="FU1263" s="433"/>
      <c r="FV1263" s="433"/>
      <c r="FW1263" s="433"/>
      <c r="FX1263" s="433"/>
      <c r="FY1263" s="433"/>
      <c r="FZ1263" s="433"/>
      <c r="GA1263" s="433"/>
      <c r="GB1263" s="433"/>
      <c r="GC1263" s="71"/>
      <c r="GD1263" s="71"/>
      <c r="GE1263" s="71"/>
      <c r="GF1263" s="71"/>
      <c r="GG1263" s="73"/>
      <c r="GH1263" s="436"/>
      <c r="GI1263" s="436"/>
      <c r="GJ1263" s="436"/>
      <c r="GK1263" s="436"/>
      <c r="GL1263" s="436"/>
      <c r="GM1263" s="436"/>
      <c r="GN1263" s="436"/>
      <c r="GO1263" s="436"/>
      <c r="GP1263" s="436"/>
      <c r="GQ1263" s="436"/>
      <c r="GR1263" s="436"/>
      <c r="GS1263" s="436"/>
      <c r="GT1263" s="436"/>
      <c r="GU1263" s="436"/>
      <c r="GV1263" s="436"/>
      <c r="GW1263" s="436"/>
      <c r="GX1263" s="436"/>
      <c r="GY1263" s="436"/>
      <c r="GZ1263" s="436"/>
      <c r="HA1263" s="436"/>
      <c r="HB1263" s="436"/>
      <c r="HC1263" s="436"/>
      <c r="HD1263" s="436"/>
      <c r="HE1263" s="436"/>
      <c r="HF1263" s="436"/>
      <c r="HG1263" s="436"/>
      <c r="HH1263" s="436"/>
      <c r="HI1263" s="436"/>
      <c r="HJ1263" s="436"/>
      <c r="HK1263" s="436"/>
      <c r="HL1263" s="435"/>
      <c r="HM1263" s="436"/>
      <c r="HN1263" s="436"/>
      <c r="HO1263" s="134"/>
      <c r="HP1263" s="241"/>
      <c r="HQ1263" s="436"/>
      <c r="HR1263" s="45"/>
      <c r="HS1263" s="433"/>
      <c r="HT1263" s="241"/>
      <c r="HU1263" s="241"/>
      <c r="HV1263" s="241"/>
    </row>
    <row r="1264" spans="2:230" s="432" customFormat="1" ht="15" hidden="1" customHeight="1" x14ac:dyDescent="0.25">
      <c r="B1264" s="433"/>
      <c r="C1264" s="433"/>
      <c r="D1264" s="241"/>
      <c r="E1264" s="433"/>
      <c r="F1264" s="241"/>
      <c r="G1264" s="121"/>
      <c r="I1264" s="433"/>
      <c r="K1264" s="52"/>
      <c r="M1264" s="241"/>
      <c r="N1264" s="55"/>
      <c r="P1264" s="433"/>
      <c r="R1264" s="433"/>
      <c r="T1264" s="433"/>
      <c r="U1264" s="433"/>
      <c r="V1264" s="241"/>
      <c r="W1264" s="241"/>
      <c r="X1264" s="433"/>
      <c r="Y1264" s="241"/>
      <c r="Z1264" s="241"/>
      <c r="AA1264" s="433"/>
      <c r="AB1264" s="241"/>
      <c r="AC1264" s="241"/>
      <c r="AD1264" s="433"/>
      <c r="AE1264" s="241"/>
      <c r="AF1264" s="241"/>
      <c r="AG1264" s="433"/>
      <c r="AH1264" s="241"/>
      <c r="AI1264" s="241"/>
      <c r="AJ1264" s="433"/>
      <c r="AK1264" s="241"/>
      <c r="AL1264" s="241"/>
      <c r="AM1264" s="433"/>
      <c r="AN1264" s="241"/>
      <c r="AO1264" s="241"/>
      <c r="AP1264" s="433"/>
      <c r="AQ1264" s="241"/>
      <c r="AR1264" s="241"/>
      <c r="AS1264" s="433"/>
      <c r="AT1264" s="241"/>
      <c r="AU1264" s="241"/>
      <c r="AV1264" s="433"/>
      <c r="AW1264" s="241"/>
      <c r="AX1264" s="128"/>
      <c r="AY1264" s="57"/>
      <c r="AZ1264" s="6"/>
      <c r="BA1264" s="54"/>
      <c r="BB1264" s="54"/>
      <c r="BC1264" s="6"/>
      <c r="BD1264" s="54"/>
      <c r="BE1264" s="54"/>
      <c r="BF1264" s="121"/>
      <c r="BG1264" s="54"/>
      <c r="BH1264" s="28"/>
      <c r="BI1264" s="128"/>
      <c r="BJ1264" s="54"/>
      <c r="BK1264" s="28"/>
      <c r="BL1264" s="128"/>
      <c r="BM1264" s="54"/>
      <c r="BN1264" s="28"/>
      <c r="BO1264" s="121"/>
      <c r="BP1264" s="132"/>
      <c r="BQ1264" s="56"/>
      <c r="BR1264" s="241"/>
      <c r="BS1264" s="241"/>
      <c r="BU1264" s="121"/>
      <c r="BV1264" s="241"/>
      <c r="BW1264" s="433"/>
      <c r="BX1264" s="121"/>
      <c r="BY1264" s="241"/>
      <c r="CA1264" s="121"/>
      <c r="CB1264" s="241"/>
      <c r="CD1264" s="121"/>
      <c r="CF1264" s="28"/>
      <c r="CH1264" s="241"/>
      <c r="CI1264" s="28"/>
      <c r="CK1264" s="433"/>
      <c r="CM1264" s="121"/>
      <c r="CN1264" s="241"/>
      <c r="CO1264" s="241"/>
      <c r="CP1264" s="241"/>
      <c r="CQ1264" s="725"/>
      <c r="CR1264" s="241"/>
      <c r="CS1264" s="433"/>
      <c r="CT1264" s="241"/>
      <c r="CU1264" s="241"/>
      <c r="CV1264" s="241"/>
      <c r="CW1264" s="54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1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436"/>
      <c r="FJ1264" s="668"/>
      <c r="FK1264" s="668"/>
      <c r="FL1264" s="668"/>
      <c r="FM1264" s="668"/>
      <c r="FN1264" s="668"/>
      <c r="FO1264" s="668"/>
      <c r="FP1264" s="668"/>
      <c r="FQ1264" s="668"/>
      <c r="FR1264" s="668"/>
      <c r="FS1264" s="433"/>
      <c r="FT1264" s="433"/>
      <c r="FU1264" s="433"/>
      <c r="FV1264" s="433"/>
      <c r="FW1264" s="433"/>
      <c r="FX1264" s="433"/>
      <c r="FY1264" s="433"/>
      <c r="FZ1264" s="433"/>
      <c r="GA1264" s="433"/>
      <c r="GB1264" s="433"/>
      <c r="GC1264" s="71"/>
      <c r="GD1264" s="71"/>
      <c r="GE1264" s="71"/>
      <c r="GF1264" s="71"/>
      <c r="GG1264" s="73"/>
      <c r="GH1264" s="436"/>
      <c r="GI1264" s="436"/>
      <c r="GJ1264" s="436"/>
      <c r="GK1264" s="436"/>
      <c r="GL1264" s="436"/>
      <c r="GM1264" s="436"/>
      <c r="GN1264" s="436"/>
      <c r="GO1264" s="436"/>
      <c r="GP1264" s="436"/>
      <c r="GQ1264" s="436"/>
      <c r="GR1264" s="436"/>
      <c r="GS1264" s="436"/>
      <c r="GT1264" s="436"/>
      <c r="GU1264" s="436"/>
      <c r="GV1264" s="436"/>
      <c r="GW1264" s="436"/>
      <c r="GX1264" s="436"/>
      <c r="GY1264" s="436"/>
      <c r="GZ1264" s="436"/>
      <c r="HA1264" s="436"/>
      <c r="HB1264" s="436"/>
      <c r="HC1264" s="436"/>
      <c r="HD1264" s="436"/>
      <c r="HE1264" s="436"/>
      <c r="HF1264" s="436"/>
      <c r="HG1264" s="436"/>
      <c r="HH1264" s="436"/>
      <c r="HI1264" s="436"/>
      <c r="HJ1264" s="436"/>
      <c r="HK1264" s="436"/>
      <c r="HL1264" s="435"/>
      <c r="HM1264" s="436"/>
      <c r="HN1264" s="436"/>
      <c r="HO1264" s="134"/>
      <c r="HP1264" s="241"/>
      <c r="HQ1264" s="436"/>
      <c r="HR1264" s="45"/>
      <c r="HS1264" s="433"/>
      <c r="HT1264" s="241"/>
      <c r="HU1264" s="241"/>
      <c r="HV1264" s="241"/>
    </row>
    <row r="1265" spans="2:232" s="432" customFormat="1" ht="15" hidden="1" customHeight="1" x14ac:dyDescent="0.25">
      <c r="B1265" s="433"/>
      <c r="C1265" s="433"/>
      <c r="D1265" s="241"/>
      <c r="E1265" s="433"/>
      <c r="F1265" s="241"/>
      <c r="G1265" s="121"/>
      <c r="I1265" s="433"/>
      <c r="K1265" s="52"/>
      <c r="M1265" s="241"/>
      <c r="N1265" s="55"/>
      <c r="P1265" s="433"/>
      <c r="R1265" s="433"/>
      <c r="T1265" s="433"/>
      <c r="U1265" s="433"/>
      <c r="V1265" s="241"/>
      <c r="W1265" s="241"/>
      <c r="X1265" s="433"/>
      <c r="Y1265" s="241"/>
      <c r="Z1265" s="241"/>
      <c r="AA1265" s="433"/>
      <c r="AB1265" s="241"/>
      <c r="AC1265" s="241"/>
      <c r="AD1265" s="433"/>
      <c r="AE1265" s="241"/>
      <c r="AF1265" s="241"/>
      <c r="AG1265" s="433"/>
      <c r="AH1265" s="241"/>
      <c r="AI1265" s="241"/>
      <c r="AJ1265" s="433"/>
      <c r="AK1265" s="241"/>
      <c r="AL1265" s="241"/>
      <c r="AM1265" s="433"/>
      <c r="AN1265" s="241"/>
      <c r="AO1265" s="241"/>
      <c r="AP1265" s="433"/>
      <c r="AQ1265" s="241"/>
      <c r="AR1265" s="241"/>
      <c r="AS1265" s="433"/>
      <c r="AT1265" s="241"/>
      <c r="AU1265" s="241"/>
      <c r="AV1265" s="433"/>
      <c r="AW1265" s="241"/>
      <c r="AX1265" s="128"/>
      <c r="AY1265" s="57"/>
      <c r="AZ1265" s="6"/>
      <c r="BA1265" s="54"/>
      <c r="BB1265" s="54"/>
      <c r="BC1265" s="6"/>
      <c r="BD1265" s="54"/>
      <c r="BE1265" s="54"/>
      <c r="BF1265" s="121"/>
      <c r="BG1265" s="54"/>
      <c r="BH1265" s="28"/>
      <c r="BI1265" s="128"/>
      <c r="BJ1265" s="54"/>
      <c r="BK1265" s="28"/>
      <c r="BL1265" s="128"/>
      <c r="BM1265" s="54"/>
      <c r="BN1265" s="28"/>
      <c r="BO1265" s="121"/>
      <c r="BP1265" s="132"/>
      <c r="BQ1265" s="56"/>
      <c r="BR1265" s="241"/>
      <c r="BS1265" s="241"/>
      <c r="BU1265" s="121"/>
      <c r="BV1265" s="241"/>
      <c r="BW1265" s="433"/>
      <c r="BX1265" s="121"/>
      <c r="BY1265" s="241"/>
      <c r="CA1265" s="121"/>
      <c r="CB1265" s="241"/>
      <c r="CD1265" s="121"/>
      <c r="CF1265" s="28"/>
      <c r="CH1265" s="241"/>
      <c r="CI1265" s="28"/>
      <c r="CK1265" s="433"/>
      <c r="CM1265" s="121"/>
      <c r="CN1265" s="241"/>
      <c r="CO1265" s="241"/>
      <c r="CP1265" s="241"/>
      <c r="CQ1265" s="725"/>
      <c r="CR1265" s="241"/>
      <c r="CS1265" s="433"/>
      <c r="CT1265" s="241"/>
      <c r="CU1265" s="241"/>
      <c r="CV1265" s="241"/>
      <c r="CW1265" s="54"/>
      <c r="CX1265" s="241"/>
      <c r="CY1265" s="241"/>
      <c r="CZ1265" s="241"/>
      <c r="DA1265" s="241"/>
      <c r="DB1265" s="241"/>
      <c r="DC1265" s="241"/>
      <c r="DD1265" s="241"/>
      <c r="DE1265" s="241"/>
      <c r="DF1265" s="241"/>
      <c r="DG1265" s="241"/>
      <c r="DH1265" s="241"/>
      <c r="DI1265" s="241"/>
      <c r="DJ1265" s="241"/>
      <c r="DK1265" s="241"/>
      <c r="DL1265" s="241"/>
      <c r="DM1265" s="241"/>
      <c r="DN1265" s="241"/>
      <c r="DO1265" s="241"/>
      <c r="DP1265" s="241"/>
      <c r="DQ1265" s="241"/>
      <c r="DR1265" s="241"/>
      <c r="DS1265" s="241"/>
      <c r="DT1265" s="241"/>
      <c r="DU1265" s="241"/>
      <c r="DV1265" s="241"/>
      <c r="DW1265" s="241"/>
      <c r="DX1265" s="241"/>
      <c r="DY1265" s="241"/>
      <c r="DZ1265" s="241"/>
      <c r="EA1265" s="241"/>
      <c r="EB1265" s="241"/>
      <c r="EC1265" s="241"/>
      <c r="ED1265" s="241"/>
      <c r="EE1265" s="241"/>
      <c r="EF1265" s="241"/>
      <c r="EG1265" s="241"/>
      <c r="EH1265" s="241"/>
      <c r="EI1265" s="241"/>
      <c r="EJ1265" s="241"/>
      <c r="EK1265" s="241"/>
      <c r="EL1265" s="241"/>
      <c r="EM1265" s="241"/>
      <c r="EN1265" s="241"/>
      <c r="EO1265" s="241"/>
      <c r="EP1265" s="241"/>
      <c r="EQ1265" s="241"/>
      <c r="ER1265" s="241"/>
      <c r="ES1265" s="241"/>
      <c r="ET1265" s="241"/>
      <c r="EU1265" s="241"/>
      <c r="EV1265" s="241"/>
      <c r="EW1265" s="241"/>
      <c r="EX1265" s="241"/>
      <c r="EY1265" s="241"/>
      <c r="EZ1265" s="241"/>
      <c r="FA1265" s="241"/>
      <c r="FB1265" s="241"/>
      <c r="FC1265" s="241"/>
      <c r="FD1265" s="241"/>
      <c r="FE1265" s="241"/>
      <c r="FF1265" s="241"/>
      <c r="FG1265" s="241"/>
      <c r="FH1265" s="241"/>
      <c r="FI1265" s="436"/>
      <c r="FJ1265" s="668"/>
      <c r="FK1265" s="668"/>
      <c r="FL1265" s="668"/>
      <c r="FM1265" s="668"/>
      <c r="FN1265" s="668"/>
      <c r="FO1265" s="668"/>
      <c r="FP1265" s="668"/>
      <c r="FQ1265" s="668"/>
      <c r="FR1265" s="668"/>
      <c r="FS1265" s="433"/>
      <c r="FT1265" s="433"/>
      <c r="FU1265" s="433"/>
      <c r="FV1265" s="433"/>
      <c r="FW1265" s="433"/>
      <c r="FX1265" s="433"/>
      <c r="FY1265" s="433"/>
      <c r="FZ1265" s="433"/>
      <c r="GA1265" s="433"/>
      <c r="GB1265" s="433"/>
      <c r="GC1265" s="71"/>
      <c r="GD1265" s="71"/>
      <c r="GE1265" s="71"/>
      <c r="GF1265" s="71"/>
      <c r="GG1265" s="73"/>
      <c r="GH1265" s="436"/>
      <c r="GI1265" s="436"/>
      <c r="GJ1265" s="436"/>
      <c r="GK1265" s="436"/>
      <c r="GL1265" s="436"/>
      <c r="GM1265" s="436"/>
      <c r="GN1265" s="436"/>
      <c r="GO1265" s="436"/>
      <c r="GP1265" s="436"/>
      <c r="GQ1265" s="436"/>
      <c r="GR1265" s="436"/>
      <c r="GS1265" s="436"/>
      <c r="GT1265" s="436"/>
      <c r="GU1265" s="436"/>
      <c r="GV1265" s="436"/>
      <c r="GW1265" s="436"/>
      <c r="GX1265" s="436"/>
      <c r="GY1265" s="436"/>
      <c r="GZ1265" s="436"/>
      <c r="HA1265" s="436"/>
      <c r="HB1265" s="436"/>
      <c r="HC1265" s="436"/>
      <c r="HD1265" s="436"/>
      <c r="HE1265" s="436"/>
      <c r="HF1265" s="436"/>
      <c r="HG1265" s="436"/>
      <c r="HH1265" s="436"/>
      <c r="HI1265" s="436"/>
      <c r="HJ1265" s="436"/>
      <c r="HK1265" s="436"/>
      <c r="HL1265" s="435"/>
      <c r="HM1265" s="436"/>
      <c r="HN1265" s="436"/>
      <c r="HO1265" s="134"/>
      <c r="HP1265" s="241"/>
      <c r="HQ1265" s="436"/>
      <c r="HR1265" s="45"/>
      <c r="HS1265" s="433"/>
      <c r="HT1265" s="241"/>
      <c r="HU1265" s="241"/>
      <c r="HV1265" s="241"/>
    </row>
    <row r="1266" spans="2:232" s="432" customFormat="1" ht="15" hidden="1" customHeight="1" x14ac:dyDescent="0.25">
      <c r="B1266" s="433"/>
      <c r="C1266" s="433"/>
      <c r="D1266" s="241"/>
      <c r="E1266" s="433"/>
      <c r="F1266" s="241"/>
      <c r="G1266" s="121"/>
      <c r="I1266" s="433"/>
      <c r="K1266" s="52"/>
      <c r="M1266" s="241"/>
      <c r="N1266" s="55"/>
      <c r="P1266" s="433"/>
      <c r="R1266" s="433"/>
      <c r="T1266" s="433"/>
      <c r="U1266" s="433"/>
      <c r="V1266" s="241"/>
      <c r="W1266" s="241"/>
      <c r="X1266" s="433"/>
      <c r="Y1266" s="241"/>
      <c r="Z1266" s="241"/>
      <c r="AA1266" s="433"/>
      <c r="AB1266" s="241"/>
      <c r="AC1266" s="241"/>
      <c r="AD1266" s="433"/>
      <c r="AE1266" s="241"/>
      <c r="AF1266" s="241"/>
      <c r="AG1266" s="433"/>
      <c r="AH1266" s="241"/>
      <c r="AI1266" s="241"/>
      <c r="AJ1266" s="433"/>
      <c r="AK1266" s="241"/>
      <c r="AL1266" s="241"/>
      <c r="AM1266" s="433"/>
      <c r="AN1266" s="241"/>
      <c r="AO1266" s="241"/>
      <c r="AP1266" s="433"/>
      <c r="AQ1266" s="241"/>
      <c r="AR1266" s="241"/>
      <c r="AS1266" s="433"/>
      <c r="AT1266" s="241"/>
      <c r="AU1266" s="241"/>
      <c r="AV1266" s="433"/>
      <c r="AW1266" s="241"/>
      <c r="AX1266" s="128"/>
      <c r="AY1266" s="57"/>
      <c r="AZ1266" s="6"/>
      <c r="BA1266" s="54"/>
      <c r="BB1266" s="54"/>
      <c r="BC1266" s="6"/>
      <c r="BD1266" s="54"/>
      <c r="BE1266" s="54"/>
      <c r="BF1266" s="121"/>
      <c r="BG1266" s="54"/>
      <c r="BH1266" s="28"/>
      <c r="BI1266" s="128"/>
      <c r="BJ1266" s="54"/>
      <c r="BK1266" s="28"/>
      <c r="BL1266" s="128"/>
      <c r="BM1266" s="54"/>
      <c r="BN1266" s="28"/>
      <c r="BO1266" s="121"/>
      <c r="BP1266" s="132"/>
      <c r="BQ1266" s="56"/>
      <c r="BR1266" s="241"/>
      <c r="BS1266" s="241"/>
      <c r="BU1266" s="121"/>
      <c r="BV1266" s="241"/>
      <c r="BW1266" s="433"/>
      <c r="BX1266" s="121"/>
      <c r="BY1266" s="241"/>
      <c r="CA1266" s="121"/>
      <c r="CB1266" s="241"/>
      <c r="CD1266" s="121"/>
      <c r="CF1266" s="28"/>
      <c r="CH1266" s="241"/>
      <c r="CI1266" s="28"/>
      <c r="CK1266" s="433"/>
      <c r="CM1266" s="121"/>
      <c r="CN1266" s="241"/>
      <c r="CO1266" s="241"/>
      <c r="CP1266" s="241"/>
      <c r="CQ1266" s="725"/>
      <c r="CR1266" s="241"/>
      <c r="CS1266" s="433"/>
      <c r="CT1266" s="241"/>
      <c r="CU1266" s="241"/>
      <c r="CV1266" s="241"/>
      <c r="CW1266" s="54"/>
      <c r="CX1266" s="241"/>
      <c r="CY1266" s="241"/>
      <c r="CZ1266" s="241"/>
      <c r="DA1266" s="241"/>
      <c r="DB1266" s="241"/>
      <c r="DC1266" s="241"/>
      <c r="DD1266" s="241"/>
      <c r="DE1266" s="241"/>
      <c r="DF1266" s="241"/>
      <c r="DG1266" s="241"/>
      <c r="DH1266" s="241"/>
      <c r="DI1266" s="241"/>
      <c r="DJ1266" s="241"/>
      <c r="DK1266" s="241"/>
      <c r="DL1266" s="241"/>
      <c r="DM1266" s="241"/>
      <c r="DN1266" s="241"/>
      <c r="DO1266" s="241"/>
      <c r="DP1266" s="241"/>
      <c r="DQ1266" s="241"/>
      <c r="DR1266" s="241"/>
      <c r="DS1266" s="241"/>
      <c r="DT1266" s="241"/>
      <c r="DU1266" s="241"/>
      <c r="DV1266" s="241"/>
      <c r="DW1266" s="241"/>
      <c r="DX1266" s="241"/>
      <c r="DY1266" s="241"/>
      <c r="DZ1266" s="241"/>
      <c r="EA1266" s="241"/>
      <c r="EB1266" s="241"/>
      <c r="EC1266" s="241"/>
      <c r="ED1266" s="241"/>
      <c r="EE1266" s="241"/>
      <c r="EF1266" s="241"/>
      <c r="EG1266" s="241"/>
      <c r="EH1266" s="241"/>
      <c r="EI1266" s="241"/>
      <c r="EJ1266" s="241"/>
      <c r="EK1266" s="241"/>
      <c r="EL1266" s="241"/>
      <c r="EM1266" s="241"/>
      <c r="EN1266" s="241"/>
      <c r="EO1266" s="241"/>
      <c r="EP1266" s="241"/>
      <c r="EQ1266" s="241"/>
      <c r="ER1266" s="241"/>
      <c r="ES1266" s="241"/>
      <c r="ET1266" s="241"/>
      <c r="EU1266" s="241"/>
      <c r="EV1266" s="241"/>
      <c r="EW1266" s="241"/>
      <c r="EX1266" s="241"/>
      <c r="EY1266" s="241"/>
      <c r="EZ1266" s="241"/>
      <c r="FA1266" s="241"/>
      <c r="FB1266" s="241"/>
      <c r="FC1266" s="241"/>
      <c r="FD1266" s="241"/>
      <c r="FE1266" s="241"/>
      <c r="FF1266" s="241"/>
      <c r="FG1266" s="241"/>
      <c r="FH1266" s="241"/>
      <c r="FI1266" s="436"/>
      <c r="FJ1266" s="668"/>
      <c r="FK1266" s="668"/>
      <c r="FL1266" s="668"/>
      <c r="FM1266" s="668"/>
      <c r="FN1266" s="668"/>
      <c r="FO1266" s="668"/>
      <c r="FP1266" s="668"/>
      <c r="FQ1266" s="668"/>
      <c r="FR1266" s="668"/>
      <c r="FS1266" s="433"/>
      <c r="FT1266" s="433"/>
      <c r="FU1266" s="433"/>
      <c r="FV1266" s="433"/>
      <c r="FW1266" s="433"/>
      <c r="FX1266" s="433"/>
      <c r="FY1266" s="433"/>
      <c r="FZ1266" s="433"/>
      <c r="GA1266" s="433"/>
      <c r="GB1266" s="433"/>
      <c r="GC1266" s="71"/>
      <c r="GD1266" s="71"/>
      <c r="GE1266" s="71"/>
      <c r="GF1266" s="71"/>
      <c r="GG1266" s="73"/>
      <c r="GH1266" s="436"/>
      <c r="GI1266" s="436"/>
      <c r="GJ1266" s="436"/>
      <c r="GK1266" s="436"/>
      <c r="GL1266" s="436"/>
      <c r="GM1266" s="436"/>
      <c r="GN1266" s="436"/>
      <c r="GO1266" s="436"/>
      <c r="GP1266" s="436"/>
      <c r="GQ1266" s="436"/>
      <c r="GR1266" s="436"/>
      <c r="GS1266" s="436"/>
      <c r="GT1266" s="436"/>
      <c r="GU1266" s="436"/>
      <c r="GV1266" s="436"/>
      <c r="GW1266" s="436"/>
      <c r="GX1266" s="436"/>
      <c r="GY1266" s="436"/>
      <c r="GZ1266" s="436"/>
      <c r="HA1266" s="436"/>
      <c r="HB1266" s="436"/>
      <c r="HC1266" s="436"/>
      <c r="HD1266" s="436"/>
      <c r="HE1266" s="436"/>
      <c r="HF1266" s="436"/>
      <c r="HG1266" s="436"/>
      <c r="HH1266" s="436"/>
      <c r="HI1266" s="436"/>
      <c r="HJ1266" s="436"/>
      <c r="HK1266" s="436"/>
      <c r="HL1266" s="435"/>
      <c r="HM1266" s="436"/>
      <c r="HN1266" s="436"/>
      <c r="HO1266" s="134"/>
      <c r="HP1266" s="241"/>
      <c r="HQ1266" s="436"/>
      <c r="HR1266" s="45"/>
      <c r="HS1266" s="433"/>
      <c r="HT1266" s="241"/>
      <c r="HU1266" s="241"/>
      <c r="HV1266" s="241"/>
    </row>
    <row r="1267" spans="2:232" s="432" customFormat="1" ht="15" hidden="1" customHeight="1" x14ac:dyDescent="0.25">
      <c r="B1267" s="433"/>
      <c r="C1267" s="433"/>
      <c r="D1267" s="241"/>
      <c r="E1267" s="433"/>
      <c r="F1267" s="241"/>
      <c r="G1267" s="121"/>
      <c r="I1267" s="433"/>
      <c r="K1267" s="52"/>
      <c r="M1267" s="241"/>
      <c r="N1267" s="55"/>
      <c r="P1267" s="433"/>
      <c r="R1267" s="433"/>
      <c r="T1267" s="433"/>
      <c r="U1267" s="433"/>
      <c r="V1267" s="241"/>
      <c r="W1267" s="241"/>
      <c r="X1267" s="433"/>
      <c r="Y1267" s="241"/>
      <c r="Z1267" s="241"/>
      <c r="AA1267" s="433"/>
      <c r="AB1267" s="241"/>
      <c r="AC1267" s="241"/>
      <c r="AD1267" s="433"/>
      <c r="AE1267" s="241"/>
      <c r="AF1267" s="241"/>
      <c r="AG1267" s="433"/>
      <c r="AH1267" s="241"/>
      <c r="AI1267" s="241"/>
      <c r="AJ1267" s="433"/>
      <c r="AK1267" s="241"/>
      <c r="AL1267" s="241"/>
      <c r="AM1267" s="433"/>
      <c r="AN1267" s="241"/>
      <c r="AO1267" s="241"/>
      <c r="AP1267" s="433"/>
      <c r="AQ1267" s="241"/>
      <c r="AR1267" s="241"/>
      <c r="AS1267" s="433"/>
      <c r="AT1267" s="241"/>
      <c r="AU1267" s="241"/>
      <c r="AV1267" s="433"/>
      <c r="AW1267" s="241"/>
      <c r="AX1267" s="128"/>
      <c r="AY1267" s="57"/>
      <c r="AZ1267" s="6"/>
      <c r="BA1267" s="54"/>
      <c r="BB1267" s="54"/>
      <c r="BC1267" s="6"/>
      <c r="BD1267" s="54"/>
      <c r="BE1267" s="54"/>
      <c r="BF1267" s="121"/>
      <c r="BG1267" s="54"/>
      <c r="BH1267" s="28"/>
      <c r="BI1267" s="128"/>
      <c r="BJ1267" s="54"/>
      <c r="BK1267" s="28"/>
      <c r="BL1267" s="128"/>
      <c r="BM1267" s="54"/>
      <c r="BN1267" s="28"/>
      <c r="BO1267" s="121"/>
      <c r="BP1267" s="132"/>
      <c r="BQ1267" s="56"/>
      <c r="BR1267" s="241"/>
      <c r="BS1267" s="241"/>
      <c r="BU1267" s="121"/>
      <c r="BV1267" s="241"/>
      <c r="BW1267" s="433"/>
      <c r="BX1267" s="121"/>
      <c r="BY1267" s="241"/>
      <c r="CA1267" s="121"/>
      <c r="CB1267" s="241"/>
      <c r="CD1267" s="121"/>
      <c r="CF1267" s="28"/>
      <c r="CH1267" s="241"/>
      <c r="CI1267" s="28"/>
      <c r="CK1267" s="433"/>
      <c r="CM1267" s="121"/>
      <c r="CN1267" s="241"/>
      <c r="CO1267" s="241"/>
      <c r="CP1267" s="241"/>
      <c r="CQ1267" s="725"/>
      <c r="CR1267" s="241"/>
      <c r="CS1267" s="433"/>
      <c r="CT1267" s="241"/>
      <c r="CU1267" s="241"/>
      <c r="CV1267" s="241"/>
      <c r="CW1267" s="54"/>
      <c r="CX1267" s="241"/>
      <c r="CY1267" s="241"/>
      <c r="CZ1267" s="241"/>
      <c r="DA1267" s="241"/>
      <c r="DB1267" s="241"/>
      <c r="DC1267" s="241"/>
      <c r="DD1267" s="241"/>
      <c r="DE1267" s="241"/>
      <c r="DF1267" s="241"/>
      <c r="DG1267" s="241"/>
      <c r="DH1267" s="241"/>
      <c r="DI1267" s="241"/>
      <c r="DJ1267" s="241"/>
      <c r="DK1267" s="241"/>
      <c r="DL1267" s="241"/>
      <c r="DM1267" s="241"/>
      <c r="DN1267" s="241"/>
      <c r="DO1267" s="241"/>
      <c r="DP1267" s="241"/>
      <c r="DQ1267" s="241"/>
      <c r="DR1267" s="241"/>
      <c r="DS1267" s="241"/>
      <c r="DT1267" s="241"/>
      <c r="DU1267" s="241"/>
      <c r="DV1267" s="241"/>
      <c r="DW1267" s="241"/>
      <c r="DX1267" s="241"/>
      <c r="DY1267" s="241"/>
      <c r="DZ1267" s="241"/>
      <c r="EA1267" s="241"/>
      <c r="EB1267" s="241"/>
      <c r="EC1267" s="241"/>
      <c r="ED1267" s="241"/>
      <c r="EE1267" s="241"/>
      <c r="EF1267" s="241"/>
      <c r="EG1267" s="241"/>
      <c r="EH1267" s="241"/>
      <c r="EI1267" s="241"/>
      <c r="EJ1267" s="241"/>
      <c r="EK1267" s="241"/>
      <c r="EL1267" s="241"/>
      <c r="EM1267" s="241"/>
      <c r="EN1267" s="241"/>
      <c r="EO1267" s="241"/>
      <c r="EP1267" s="241"/>
      <c r="EQ1267" s="241"/>
      <c r="ER1267" s="241"/>
      <c r="ES1267" s="241"/>
      <c r="ET1267" s="241"/>
      <c r="EU1267" s="241"/>
      <c r="EV1267" s="241"/>
      <c r="EW1267" s="241"/>
      <c r="EX1267" s="241"/>
      <c r="EY1267" s="241"/>
      <c r="EZ1267" s="241"/>
      <c r="FA1267" s="241"/>
      <c r="FB1267" s="241"/>
      <c r="FC1267" s="241"/>
      <c r="FD1267" s="241"/>
      <c r="FE1267" s="241"/>
      <c r="FF1267" s="241"/>
      <c r="FG1267" s="241"/>
      <c r="FH1267" s="241"/>
      <c r="FI1267" s="436"/>
      <c r="FJ1267" s="668"/>
      <c r="FK1267" s="668"/>
      <c r="FL1267" s="668"/>
      <c r="FM1267" s="668"/>
      <c r="FN1267" s="668"/>
      <c r="FO1267" s="668"/>
      <c r="FP1267" s="668"/>
      <c r="FQ1267" s="668"/>
      <c r="FR1267" s="668"/>
      <c r="FS1267" s="433"/>
      <c r="FT1267" s="433"/>
      <c r="FU1267" s="433"/>
      <c r="FV1267" s="433"/>
      <c r="FW1267" s="433"/>
      <c r="FX1267" s="433"/>
      <c r="FY1267" s="433"/>
      <c r="FZ1267" s="433"/>
      <c r="GA1267" s="433"/>
      <c r="GB1267" s="433"/>
      <c r="GC1267" s="71"/>
      <c r="GD1267" s="71"/>
      <c r="GE1267" s="71"/>
      <c r="GF1267" s="71"/>
      <c r="GG1267" s="73"/>
      <c r="GH1267" s="436"/>
      <c r="GI1267" s="436"/>
      <c r="GJ1267" s="436"/>
      <c r="GK1267" s="436"/>
      <c r="GL1267" s="436"/>
      <c r="GM1267" s="436"/>
      <c r="GN1267" s="436"/>
      <c r="GO1267" s="436"/>
      <c r="GP1267" s="436"/>
      <c r="GQ1267" s="436"/>
      <c r="GR1267" s="436"/>
      <c r="GS1267" s="436"/>
      <c r="GT1267" s="436"/>
      <c r="GU1267" s="436"/>
      <c r="GV1267" s="436"/>
      <c r="GW1267" s="436"/>
      <c r="GX1267" s="436"/>
      <c r="GY1267" s="436"/>
      <c r="GZ1267" s="436"/>
      <c r="HA1267" s="436"/>
      <c r="HB1267" s="436"/>
      <c r="HC1267" s="436"/>
      <c r="HD1267" s="436"/>
      <c r="HE1267" s="436"/>
      <c r="HF1267" s="436"/>
      <c r="HG1267" s="436"/>
      <c r="HH1267" s="436"/>
      <c r="HI1267" s="436"/>
      <c r="HJ1267" s="436"/>
      <c r="HK1267" s="436"/>
      <c r="HL1267" s="435"/>
      <c r="HM1267" s="436"/>
      <c r="HN1267" s="436"/>
      <c r="HO1267" s="134"/>
      <c r="HP1267" s="241"/>
      <c r="HQ1267" s="436"/>
      <c r="HR1267" s="45"/>
      <c r="HS1267" s="433"/>
      <c r="HT1267" s="241"/>
      <c r="HU1267" s="241"/>
      <c r="HV1267" s="241"/>
    </row>
    <row r="1268" spans="2:232" s="432" customFormat="1" ht="15" hidden="1" customHeight="1" x14ac:dyDescent="0.25">
      <c r="B1268" s="433"/>
      <c r="C1268" s="433"/>
      <c r="D1268" s="241"/>
      <c r="E1268" s="433"/>
      <c r="F1268" s="241"/>
      <c r="G1268" s="121"/>
      <c r="I1268" s="433"/>
      <c r="K1268" s="52"/>
      <c r="M1268" s="241"/>
      <c r="N1268" s="55"/>
      <c r="P1268" s="433"/>
      <c r="R1268" s="433"/>
      <c r="T1268" s="433"/>
      <c r="U1268" s="433"/>
      <c r="V1268" s="241"/>
      <c r="W1268" s="241"/>
      <c r="X1268" s="433"/>
      <c r="Y1268" s="241"/>
      <c r="Z1268" s="241"/>
      <c r="AA1268" s="433"/>
      <c r="AB1268" s="241"/>
      <c r="AC1268" s="241"/>
      <c r="AD1268" s="433"/>
      <c r="AE1268" s="241"/>
      <c r="AF1268" s="241"/>
      <c r="AG1268" s="433"/>
      <c r="AH1268" s="241"/>
      <c r="AI1268" s="241"/>
      <c r="AJ1268" s="433"/>
      <c r="AK1268" s="241"/>
      <c r="AL1268" s="241"/>
      <c r="AM1268" s="433"/>
      <c r="AN1268" s="241"/>
      <c r="AO1268" s="241"/>
      <c r="AP1268" s="433"/>
      <c r="AQ1268" s="241"/>
      <c r="AR1268" s="241"/>
      <c r="AS1268" s="433"/>
      <c r="AT1268" s="241"/>
      <c r="AU1268" s="241"/>
      <c r="AV1268" s="433"/>
      <c r="AW1268" s="241"/>
      <c r="AX1268" s="128"/>
      <c r="AY1268" s="57"/>
      <c r="AZ1268" s="6"/>
      <c r="BA1268" s="54"/>
      <c r="BB1268" s="54"/>
      <c r="BC1268" s="6"/>
      <c r="BD1268" s="54"/>
      <c r="BE1268" s="54"/>
      <c r="BF1268" s="121"/>
      <c r="BG1268" s="54"/>
      <c r="BH1268" s="28"/>
      <c r="BI1268" s="128"/>
      <c r="BJ1268" s="54"/>
      <c r="BK1268" s="28"/>
      <c r="BL1268" s="128"/>
      <c r="BM1268" s="54"/>
      <c r="BN1268" s="28"/>
      <c r="BO1268" s="121"/>
      <c r="BP1268" s="132"/>
      <c r="BQ1268" s="56"/>
      <c r="BR1268" s="241"/>
      <c r="BS1268" s="241"/>
      <c r="BU1268" s="121"/>
      <c r="BV1268" s="241"/>
      <c r="BW1268" s="433"/>
      <c r="BX1268" s="121"/>
      <c r="BY1268" s="241"/>
      <c r="CA1268" s="121"/>
      <c r="CB1268" s="241"/>
      <c r="CD1268" s="121"/>
      <c r="CF1268" s="28"/>
      <c r="CH1268" s="241"/>
      <c r="CI1268" s="28"/>
      <c r="CK1268" s="433"/>
      <c r="CM1268" s="121"/>
      <c r="CN1268" s="241"/>
      <c r="CO1268" s="241"/>
      <c r="CP1268" s="241"/>
      <c r="CQ1268" s="725"/>
      <c r="CR1268" s="241"/>
      <c r="CS1268" s="433"/>
      <c r="CT1268" s="241"/>
      <c r="CU1268" s="241"/>
      <c r="CV1268" s="241"/>
      <c r="CW1268" s="54"/>
      <c r="CX1268" s="241"/>
      <c r="CY1268" s="241"/>
      <c r="CZ1268" s="241"/>
      <c r="DA1268" s="241"/>
      <c r="DB1268" s="241"/>
      <c r="DC1268" s="241"/>
      <c r="DD1268" s="241"/>
      <c r="DE1268" s="241"/>
      <c r="DF1268" s="241"/>
      <c r="DG1268" s="241"/>
      <c r="DH1268" s="241"/>
      <c r="DI1268" s="241"/>
      <c r="DJ1268" s="241"/>
      <c r="DK1268" s="241"/>
      <c r="DL1268" s="241"/>
      <c r="DM1268" s="241"/>
      <c r="DN1268" s="241"/>
      <c r="DO1268" s="241"/>
      <c r="DP1268" s="241"/>
      <c r="DQ1268" s="241"/>
      <c r="DR1268" s="241"/>
      <c r="DS1268" s="241"/>
      <c r="DT1268" s="241"/>
      <c r="DU1268" s="241"/>
      <c r="DV1268" s="241"/>
      <c r="DW1268" s="241"/>
      <c r="DX1268" s="241"/>
      <c r="DY1268" s="241"/>
      <c r="DZ1268" s="241"/>
      <c r="EA1268" s="241"/>
      <c r="EB1268" s="241"/>
      <c r="EC1268" s="241"/>
      <c r="ED1268" s="241"/>
      <c r="EE1268" s="241"/>
      <c r="EF1268" s="241"/>
      <c r="EG1268" s="241"/>
      <c r="EH1268" s="241"/>
      <c r="EI1268" s="241"/>
      <c r="EJ1268" s="241"/>
      <c r="EK1268" s="241"/>
      <c r="EL1268" s="241"/>
      <c r="EM1268" s="241"/>
      <c r="EN1268" s="241"/>
      <c r="EO1268" s="241"/>
      <c r="EP1268" s="241"/>
      <c r="EQ1268" s="241"/>
      <c r="ER1268" s="241"/>
      <c r="ES1268" s="241"/>
      <c r="ET1268" s="241"/>
      <c r="EU1268" s="241"/>
      <c r="EV1268" s="241"/>
      <c r="EW1268" s="241"/>
      <c r="EX1268" s="241"/>
      <c r="EY1268" s="241"/>
      <c r="EZ1268" s="241"/>
      <c r="FA1268" s="241"/>
      <c r="FB1268" s="241"/>
      <c r="FC1268" s="241"/>
      <c r="FD1268" s="241"/>
      <c r="FE1268" s="241"/>
      <c r="FF1268" s="241"/>
      <c r="FG1268" s="241"/>
      <c r="FH1268" s="241"/>
      <c r="FI1268" s="436"/>
      <c r="FJ1268" s="668"/>
      <c r="FK1268" s="668"/>
      <c r="FL1268" s="668"/>
      <c r="FM1268" s="668"/>
      <c r="FN1268" s="668"/>
      <c r="FO1268" s="668"/>
      <c r="FP1268" s="668"/>
      <c r="FQ1268" s="668"/>
      <c r="FR1268" s="668"/>
      <c r="FS1268" s="433"/>
      <c r="FT1268" s="433"/>
      <c r="FU1268" s="433"/>
      <c r="FV1268" s="433"/>
      <c r="FW1268" s="433"/>
      <c r="FX1268" s="433"/>
      <c r="FY1268" s="433"/>
      <c r="FZ1268" s="433"/>
      <c r="GA1268" s="433"/>
      <c r="GB1268" s="433"/>
      <c r="GC1268" s="71"/>
      <c r="GD1268" s="71"/>
      <c r="GE1268" s="71"/>
      <c r="GF1268" s="71"/>
      <c r="GG1268" s="73"/>
      <c r="GH1268" s="436"/>
      <c r="GI1268" s="436"/>
      <c r="GJ1268" s="436"/>
      <c r="GK1268" s="436"/>
      <c r="GL1268" s="436"/>
      <c r="GM1268" s="436"/>
      <c r="GN1268" s="436"/>
      <c r="GO1268" s="436"/>
      <c r="GP1268" s="436"/>
      <c r="GQ1268" s="436"/>
      <c r="GR1268" s="436"/>
      <c r="GS1268" s="436"/>
      <c r="GT1268" s="436"/>
      <c r="GU1268" s="436"/>
      <c r="GV1268" s="436"/>
      <c r="GW1268" s="436"/>
      <c r="GX1268" s="436"/>
      <c r="GY1268" s="436"/>
      <c r="GZ1268" s="436"/>
      <c r="HA1268" s="436"/>
      <c r="HB1268" s="436"/>
      <c r="HC1268" s="436"/>
      <c r="HD1268" s="436"/>
      <c r="HE1268" s="436"/>
      <c r="HF1268" s="436"/>
      <c r="HG1268" s="436"/>
      <c r="HH1268" s="436"/>
      <c r="HI1268" s="436"/>
      <c r="HJ1268" s="436"/>
      <c r="HK1268" s="436"/>
      <c r="HL1268" s="435"/>
      <c r="HM1268" s="436"/>
      <c r="HN1268" s="436"/>
      <c r="HO1268" s="134"/>
      <c r="HP1268" s="241"/>
      <c r="HQ1268" s="436"/>
      <c r="HR1268" s="45"/>
      <c r="HS1268" s="433"/>
      <c r="HT1268" s="241"/>
      <c r="HU1268" s="241"/>
      <c r="HV1268" s="241"/>
    </row>
    <row r="1269" spans="2:232" s="432" customFormat="1" ht="15" hidden="1" customHeight="1" x14ac:dyDescent="0.25">
      <c r="B1269" s="433"/>
      <c r="C1269" s="433"/>
      <c r="D1269" s="241"/>
      <c r="E1269" s="433"/>
      <c r="F1269" s="241"/>
      <c r="G1269" s="121"/>
      <c r="I1269" s="433"/>
      <c r="K1269" s="52"/>
      <c r="M1269" s="241"/>
      <c r="N1269" s="55"/>
      <c r="P1269" s="433"/>
      <c r="R1269" s="433"/>
      <c r="T1269" s="433"/>
      <c r="U1269" s="433"/>
      <c r="V1269" s="241"/>
      <c r="W1269" s="241"/>
      <c r="X1269" s="433"/>
      <c r="Y1269" s="241"/>
      <c r="Z1269" s="241"/>
      <c r="AA1269" s="433"/>
      <c r="AB1269" s="241"/>
      <c r="AC1269" s="241"/>
      <c r="AD1269" s="433"/>
      <c r="AE1269" s="241"/>
      <c r="AF1269" s="241"/>
      <c r="AG1269" s="433"/>
      <c r="AH1269" s="241"/>
      <c r="AI1269" s="241"/>
      <c r="AJ1269" s="433"/>
      <c r="AK1269" s="241"/>
      <c r="AL1269" s="241"/>
      <c r="AM1269" s="433"/>
      <c r="AN1269" s="241"/>
      <c r="AO1269" s="241"/>
      <c r="AP1269" s="433"/>
      <c r="AQ1269" s="241"/>
      <c r="AR1269" s="241"/>
      <c r="AS1269" s="433"/>
      <c r="AT1269" s="241"/>
      <c r="AU1269" s="241"/>
      <c r="AV1269" s="433"/>
      <c r="AW1269" s="241"/>
      <c r="AX1269" s="128"/>
      <c r="AY1269" s="57"/>
      <c r="AZ1269" s="6"/>
      <c r="BA1269" s="54"/>
      <c r="BB1269" s="54"/>
      <c r="BC1269" s="6"/>
      <c r="BD1269" s="54"/>
      <c r="BE1269" s="54"/>
      <c r="BF1269" s="121"/>
      <c r="BG1269" s="54"/>
      <c r="BH1269" s="28"/>
      <c r="BI1269" s="128"/>
      <c r="BJ1269" s="54"/>
      <c r="BK1269" s="28"/>
      <c r="BL1269" s="128"/>
      <c r="BM1269" s="54"/>
      <c r="BN1269" s="28"/>
      <c r="BO1269" s="121"/>
      <c r="BP1269" s="132"/>
      <c r="BQ1269" s="56"/>
      <c r="BR1269" s="241"/>
      <c r="BS1269" s="241"/>
      <c r="BU1269" s="121"/>
      <c r="BV1269" s="241"/>
      <c r="BW1269" s="433"/>
      <c r="BX1269" s="121"/>
      <c r="BY1269" s="241"/>
      <c r="CA1269" s="121"/>
      <c r="CB1269" s="241"/>
      <c r="CD1269" s="121"/>
      <c r="CF1269" s="28"/>
      <c r="CH1269" s="241"/>
      <c r="CI1269" s="28"/>
      <c r="CK1269" s="433"/>
      <c r="CM1269" s="121"/>
      <c r="CN1269" s="241"/>
      <c r="CO1269" s="241"/>
      <c r="CP1269" s="241"/>
      <c r="CQ1269" s="725"/>
      <c r="CR1269" s="241"/>
      <c r="CS1269" s="433"/>
      <c r="CT1269" s="241"/>
      <c r="CU1269" s="241"/>
      <c r="CV1269" s="241"/>
      <c r="CW1269" s="54"/>
      <c r="CX1269" s="241"/>
      <c r="CY1269" s="241"/>
      <c r="CZ1269" s="241"/>
      <c r="DA1269" s="241"/>
      <c r="DB1269" s="241"/>
      <c r="DC1269" s="241"/>
      <c r="DD1269" s="241"/>
      <c r="DE1269" s="241"/>
      <c r="DF1269" s="241"/>
      <c r="DG1269" s="241"/>
      <c r="DH1269" s="241"/>
      <c r="DI1269" s="241"/>
      <c r="DJ1269" s="241"/>
      <c r="DK1269" s="241"/>
      <c r="DL1269" s="241"/>
      <c r="DM1269" s="241"/>
      <c r="DN1269" s="241"/>
      <c r="DO1269" s="241"/>
      <c r="DP1269" s="241"/>
      <c r="DQ1269" s="241"/>
      <c r="DR1269" s="241"/>
      <c r="DS1269" s="241"/>
      <c r="DT1269" s="241"/>
      <c r="DU1269" s="241"/>
      <c r="DV1269" s="241"/>
      <c r="DW1269" s="241"/>
      <c r="DX1269" s="241"/>
      <c r="DY1269" s="241"/>
      <c r="DZ1269" s="241"/>
      <c r="EA1269" s="241"/>
      <c r="EB1269" s="241"/>
      <c r="EC1269" s="241"/>
      <c r="ED1269" s="241"/>
      <c r="EE1269" s="241"/>
      <c r="EF1269" s="241"/>
      <c r="EG1269" s="241"/>
      <c r="EH1269" s="241"/>
      <c r="EI1269" s="241"/>
      <c r="EJ1269" s="241"/>
      <c r="EK1269" s="241"/>
      <c r="EL1269" s="241"/>
      <c r="EM1269" s="241"/>
      <c r="EN1269" s="241"/>
      <c r="EO1269" s="241"/>
      <c r="EP1269" s="241"/>
      <c r="EQ1269" s="241"/>
      <c r="ER1269" s="241"/>
      <c r="ES1269" s="241"/>
      <c r="ET1269" s="241"/>
      <c r="EU1269" s="241"/>
      <c r="EV1269" s="241"/>
      <c r="EW1269" s="241"/>
      <c r="EX1269" s="241"/>
      <c r="EY1269" s="241"/>
      <c r="EZ1269" s="241"/>
      <c r="FA1269" s="241"/>
      <c r="FB1269" s="241"/>
      <c r="FC1269" s="241"/>
      <c r="FD1269" s="241"/>
      <c r="FE1269" s="241"/>
      <c r="FF1269" s="241"/>
      <c r="FG1269" s="241"/>
      <c r="FH1269" s="241"/>
      <c r="FI1269" s="436"/>
      <c r="FJ1269" s="668"/>
      <c r="FK1269" s="668"/>
      <c r="FL1269" s="668"/>
      <c r="FM1269" s="668"/>
      <c r="FN1269" s="668"/>
      <c r="FO1269" s="668"/>
      <c r="FP1269" s="668"/>
      <c r="FQ1269" s="668"/>
      <c r="FR1269" s="668"/>
      <c r="FS1269" s="433"/>
      <c r="FT1269" s="433"/>
      <c r="FU1269" s="433"/>
      <c r="FV1269" s="433"/>
      <c r="FW1269" s="433"/>
      <c r="FX1269" s="433"/>
      <c r="FY1269" s="433"/>
      <c r="FZ1269" s="433"/>
      <c r="GA1269" s="433"/>
      <c r="GB1269" s="433"/>
      <c r="GC1269" s="71"/>
      <c r="GD1269" s="71"/>
      <c r="GE1269" s="71"/>
      <c r="GF1269" s="71"/>
      <c r="GG1269" s="73"/>
      <c r="GH1269" s="436"/>
      <c r="GI1269" s="436"/>
      <c r="GJ1269" s="436"/>
      <c r="GK1269" s="436"/>
      <c r="GL1269" s="436"/>
      <c r="GM1269" s="436"/>
      <c r="GN1269" s="436"/>
      <c r="GO1269" s="436"/>
      <c r="GP1269" s="436"/>
      <c r="GQ1269" s="436"/>
      <c r="GR1269" s="436"/>
      <c r="GS1269" s="436"/>
      <c r="GT1269" s="436"/>
      <c r="GU1269" s="436"/>
      <c r="GV1269" s="436"/>
      <c r="GW1269" s="436"/>
      <c r="GX1269" s="436"/>
      <c r="GY1269" s="436"/>
      <c r="GZ1269" s="436"/>
      <c r="HA1269" s="436"/>
      <c r="HB1269" s="436"/>
      <c r="HC1269" s="436"/>
      <c r="HD1269" s="436"/>
      <c r="HE1269" s="436"/>
      <c r="HF1269" s="436"/>
      <c r="HG1269" s="436"/>
      <c r="HH1269" s="436"/>
      <c r="HI1269" s="436"/>
      <c r="HJ1269" s="436"/>
      <c r="HK1269" s="436"/>
      <c r="HL1269" s="435"/>
      <c r="HM1269" s="436"/>
      <c r="HN1269" s="436"/>
      <c r="HO1269" s="134"/>
      <c r="HP1269" s="241"/>
      <c r="HQ1269" s="436"/>
      <c r="HR1269" s="45"/>
      <c r="HS1269" s="433"/>
      <c r="HT1269" s="241"/>
      <c r="HU1269" s="241"/>
      <c r="HV1269" s="241"/>
    </row>
    <row r="1270" spans="2:232" s="432" customFormat="1" ht="15" hidden="1" customHeight="1" x14ac:dyDescent="0.25">
      <c r="B1270" s="433"/>
      <c r="C1270" s="433"/>
      <c r="D1270" s="241"/>
      <c r="E1270" s="433"/>
      <c r="F1270" s="241"/>
      <c r="G1270" s="121"/>
      <c r="I1270" s="433"/>
      <c r="K1270" s="52"/>
      <c r="M1270" s="241"/>
      <c r="N1270" s="55"/>
      <c r="P1270" s="433"/>
      <c r="R1270" s="433"/>
      <c r="T1270" s="433"/>
      <c r="U1270" s="433"/>
      <c r="V1270" s="241"/>
      <c r="W1270" s="241"/>
      <c r="X1270" s="433"/>
      <c r="Y1270" s="241"/>
      <c r="Z1270" s="241"/>
      <c r="AA1270" s="433"/>
      <c r="AB1270" s="241"/>
      <c r="AC1270" s="241"/>
      <c r="AD1270" s="433"/>
      <c r="AE1270" s="241"/>
      <c r="AF1270" s="241"/>
      <c r="AG1270" s="433"/>
      <c r="AH1270" s="241"/>
      <c r="AI1270" s="241"/>
      <c r="AJ1270" s="433"/>
      <c r="AK1270" s="241"/>
      <c r="AL1270" s="241"/>
      <c r="AM1270" s="433"/>
      <c r="AN1270" s="241"/>
      <c r="AO1270" s="241"/>
      <c r="AP1270" s="433"/>
      <c r="AQ1270" s="241"/>
      <c r="AR1270" s="241"/>
      <c r="AS1270" s="433"/>
      <c r="AT1270" s="241"/>
      <c r="AU1270" s="241"/>
      <c r="AV1270" s="433"/>
      <c r="AW1270" s="241"/>
      <c r="AX1270" s="128"/>
      <c r="AY1270" s="57"/>
      <c r="AZ1270" s="6"/>
      <c r="BA1270" s="54"/>
      <c r="BB1270" s="54"/>
      <c r="BC1270" s="6"/>
      <c r="BD1270" s="54"/>
      <c r="BE1270" s="54"/>
      <c r="BF1270" s="121"/>
      <c r="BG1270" s="54"/>
      <c r="BH1270" s="28"/>
      <c r="BI1270" s="128"/>
      <c r="BJ1270" s="54"/>
      <c r="BK1270" s="28"/>
      <c r="BL1270" s="128"/>
      <c r="BM1270" s="54"/>
      <c r="BN1270" s="28"/>
      <c r="BO1270" s="121"/>
      <c r="BP1270" s="132"/>
      <c r="BQ1270" s="56"/>
      <c r="BR1270" s="241"/>
      <c r="BS1270" s="241"/>
      <c r="BU1270" s="121"/>
      <c r="BV1270" s="241"/>
      <c r="BW1270" s="433"/>
      <c r="BX1270" s="121"/>
      <c r="BY1270" s="241"/>
      <c r="CA1270" s="121"/>
      <c r="CB1270" s="241"/>
      <c r="CD1270" s="121"/>
      <c r="CF1270" s="28"/>
      <c r="CH1270" s="241"/>
      <c r="CI1270" s="28"/>
      <c r="CK1270" s="433"/>
      <c r="CM1270" s="121"/>
      <c r="CN1270" s="241"/>
      <c r="CO1270" s="241"/>
      <c r="CP1270" s="241"/>
      <c r="CQ1270" s="725"/>
      <c r="CR1270" s="241"/>
      <c r="CS1270" s="433"/>
      <c r="CT1270" s="241"/>
      <c r="CU1270" s="241"/>
      <c r="CV1270" s="241"/>
      <c r="CW1270" s="54"/>
      <c r="CX1270" s="241"/>
      <c r="CY1270" s="241"/>
      <c r="CZ1270" s="241"/>
      <c r="DA1270" s="241"/>
      <c r="DB1270" s="241"/>
      <c r="DC1270" s="241"/>
      <c r="DD1270" s="241"/>
      <c r="DE1270" s="241"/>
      <c r="DF1270" s="241"/>
      <c r="DG1270" s="241"/>
      <c r="DH1270" s="241"/>
      <c r="DI1270" s="241"/>
      <c r="DJ1270" s="241"/>
      <c r="DK1270" s="241"/>
      <c r="DL1270" s="241"/>
      <c r="DM1270" s="241"/>
      <c r="DN1270" s="241"/>
      <c r="DO1270" s="241"/>
      <c r="DP1270" s="241"/>
      <c r="DQ1270" s="241"/>
      <c r="DR1270" s="241"/>
      <c r="DS1270" s="241"/>
      <c r="DT1270" s="241"/>
      <c r="DU1270" s="241"/>
      <c r="DV1270" s="241"/>
      <c r="DW1270" s="241"/>
      <c r="DX1270" s="241"/>
      <c r="DY1270" s="241"/>
      <c r="DZ1270" s="241"/>
      <c r="EA1270" s="241"/>
      <c r="EB1270" s="241"/>
      <c r="EC1270" s="241"/>
      <c r="ED1270" s="241"/>
      <c r="EE1270" s="241"/>
      <c r="EF1270" s="241"/>
      <c r="EG1270" s="241"/>
      <c r="EH1270" s="241"/>
      <c r="EI1270" s="241"/>
      <c r="EJ1270" s="241"/>
      <c r="EK1270" s="241"/>
      <c r="EL1270" s="241"/>
      <c r="EM1270" s="241"/>
      <c r="EN1270" s="241"/>
      <c r="EO1270" s="241"/>
      <c r="EP1270" s="241"/>
      <c r="EQ1270" s="241"/>
      <c r="ER1270" s="241"/>
      <c r="ES1270" s="241"/>
      <c r="ET1270" s="241"/>
      <c r="EU1270" s="241"/>
      <c r="EV1270" s="241"/>
      <c r="EW1270" s="241"/>
      <c r="EX1270" s="241"/>
      <c r="EY1270" s="241"/>
      <c r="EZ1270" s="241"/>
      <c r="FA1270" s="241"/>
      <c r="FB1270" s="241"/>
      <c r="FC1270" s="241"/>
      <c r="FD1270" s="241"/>
      <c r="FE1270" s="241"/>
      <c r="FF1270" s="241"/>
      <c r="FG1270" s="241"/>
      <c r="FH1270" s="241"/>
      <c r="FI1270" s="436"/>
      <c r="FJ1270" s="668"/>
      <c r="FK1270" s="668"/>
      <c r="FL1270" s="668"/>
      <c r="FM1270" s="668"/>
      <c r="FN1270" s="668"/>
      <c r="FO1270" s="668"/>
      <c r="FP1270" s="668"/>
      <c r="FQ1270" s="668"/>
      <c r="FR1270" s="668"/>
      <c r="FS1270" s="433"/>
      <c r="FT1270" s="433"/>
      <c r="FU1270" s="433"/>
      <c r="FV1270" s="433"/>
      <c r="FW1270" s="433"/>
      <c r="FX1270" s="433"/>
      <c r="FY1270" s="433"/>
      <c r="FZ1270" s="433"/>
      <c r="GA1270" s="433"/>
      <c r="GB1270" s="433"/>
      <c r="GC1270" s="71"/>
      <c r="GD1270" s="71"/>
      <c r="GE1270" s="71"/>
      <c r="GF1270" s="71"/>
      <c r="GG1270" s="73"/>
      <c r="GH1270" s="436"/>
      <c r="GI1270" s="436"/>
      <c r="GJ1270" s="436"/>
      <c r="GK1270" s="436"/>
      <c r="GL1270" s="436"/>
      <c r="GM1270" s="436"/>
      <c r="GN1270" s="436"/>
      <c r="GO1270" s="436"/>
      <c r="GP1270" s="436"/>
      <c r="GQ1270" s="436"/>
      <c r="GR1270" s="436"/>
      <c r="GS1270" s="436"/>
      <c r="GT1270" s="436"/>
      <c r="GU1270" s="436"/>
      <c r="GV1270" s="436"/>
      <c r="GW1270" s="436"/>
      <c r="GX1270" s="436"/>
      <c r="GY1270" s="436"/>
      <c r="GZ1270" s="436"/>
      <c r="HA1270" s="436"/>
      <c r="HB1270" s="436"/>
      <c r="HC1270" s="436"/>
      <c r="HD1270" s="436"/>
      <c r="HE1270" s="436"/>
      <c r="HF1270" s="436"/>
      <c r="HG1270" s="436"/>
      <c r="HH1270" s="436"/>
      <c r="HI1270" s="436"/>
      <c r="HJ1270" s="436"/>
      <c r="HK1270" s="436"/>
      <c r="HL1270" s="435"/>
      <c r="HM1270" s="436"/>
      <c r="HN1270" s="436"/>
      <c r="HO1270" s="134"/>
      <c r="HP1270" s="241"/>
      <c r="HQ1270" s="436"/>
      <c r="HR1270" s="45"/>
      <c r="HS1270" s="433"/>
      <c r="HT1270" s="241"/>
      <c r="HU1270" s="241"/>
      <c r="HV1270" s="241"/>
    </row>
    <row r="1271" spans="2:232" s="432" customFormat="1" ht="15" hidden="1" customHeight="1" x14ac:dyDescent="0.25">
      <c r="B1271" s="433"/>
      <c r="C1271" s="433"/>
      <c r="D1271" s="241"/>
      <c r="E1271" s="433"/>
      <c r="F1271" s="241"/>
      <c r="G1271" s="121"/>
      <c r="I1271" s="433"/>
      <c r="K1271" s="52"/>
      <c r="M1271" s="241"/>
      <c r="N1271" s="55"/>
      <c r="P1271" s="433"/>
      <c r="R1271" s="433"/>
      <c r="T1271" s="433"/>
      <c r="U1271" s="433"/>
      <c r="V1271" s="241"/>
      <c r="W1271" s="241"/>
      <c r="X1271" s="433"/>
      <c r="Y1271" s="241"/>
      <c r="Z1271" s="241"/>
      <c r="AA1271" s="433"/>
      <c r="AB1271" s="241"/>
      <c r="AC1271" s="241"/>
      <c r="AD1271" s="433"/>
      <c r="AE1271" s="241"/>
      <c r="AF1271" s="241"/>
      <c r="AG1271" s="433"/>
      <c r="AH1271" s="241"/>
      <c r="AI1271" s="241"/>
      <c r="AJ1271" s="433"/>
      <c r="AK1271" s="241"/>
      <c r="AL1271" s="241"/>
      <c r="AM1271" s="433"/>
      <c r="AN1271" s="241"/>
      <c r="AO1271" s="241"/>
      <c r="AP1271" s="433"/>
      <c r="AQ1271" s="241"/>
      <c r="AR1271" s="241"/>
      <c r="AS1271" s="433"/>
      <c r="AT1271" s="241"/>
      <c r="AU1271" s="241"/>
      <c r="AV1271" s="433"/>
      <c r="AW1271" s="241"/>
      <c r="AX1271" s="128"/>
      <c r="AY1271" s="57"/>
      <c r="AZ1271" s="6"/>
      <c r="BA1271" s="54"/>
      <c r="BB1271" s="54"/>
      <c r="BC1271" s="6"/>
      <c r="BD1271" s="54"/>
      <c r="BE1271" s="54"/>
      <c r="BF1271" s="121"/>
      <c r="BG1271" s="54"/>
      <c r="BH1271" s="28"/>
      <c r="BI1271" s="128"/>
      <c r="BJ1271" s="54"/>
      <c r="BK1271" s="28"/>
      <c r="BL1271" s="128"/>
      <c r="BM1271" s="54"/>
      <c r="BN1271" s="28"/>
      <c r="BO1271" s="121"/>
      <c r="BP1271" s="132"/>
      <c r="BQ1271" s="56"/>
      <c r="BR1271" s="241"/>
      <c r="BS1271" s="241"/>
      <c r="BU1271" s="121"/>
      <c r="BV1271" s="241"/>
      <c r="BW1271" s="433"/>
      <c r="BX1271" s="121"/>
      <c r="BY1271" s="241"/>
      <c r="CA1271" s="121"/>
      <c r="CB1271" s="241"/>
      <c r="CD1271" s="121"/>
      <c r="CF1271" s="28"/>
      <c r="CH1271" s="241"/>
      <c r="CI1271" s="28"/>
      <c r="CK1271" s="433"/>
      <c r="CM1271" s="121"/>
      <c r="CN1271" s="241"/>
      <c r="CO1271" s="241"/>
      <c r="CP1271" s="241"/>
      <c r="CQ1271" s="725"/>
      <c r="CR1271" s="241"/>
      <c r="CS1271" s="433"/>
      <c r="CT1271" s="241"/>
      <c r="CU1271" s="241"/>
      <c r="CV1271" s="241"/>
      <c r="CW1271" s="54"/>
      <c r="CX1271" s="241"/>
      <c r="CY1271" s="241"/>
      <c r="CZ1271" s="241"/>
      <c r="DA1271" s="241"/>
      <c r="DB1271" s="241"/>
      <c r="DC1271" s="241"/>
      <c r="DD1271" s="241"/>
      <c r="DE1271" s="241"/>
      <c r="DF1271" s="241"/>
      <c r="DG1271" s="241"/>
      <c r="DH1271" s="241"/>
      <c r="DI1271" s="241"/>
      <c r="DJ1271" s="241"/>
      <c r="DK1271" s="241"/>
      <c r="DL1271" s="241"/>
      <c r="DM1271" s="241"/>
      <c r="DN1271" s="241"/>
      <c r="DO1271" s="241"/>
      <c r="DP1271" s="241"/>
      <c r="DQ1271" s="241"/>
      <c r="DR1271" s="241"/>
      <c r="DS1271" s="241"/>
      <c r="DT1271" s="241"/>
      <c r="DU1271" s="241"/>
      <c r="DV1271" s="241"/>
      <c r="DW1271" s="241"/>
      <c r="DX1271" s="241"/>
      <c r="DY1271" s="241"/>
      <c r="DZ1271" s="241"/>
      <c r="EA1271" s="241"/>
      <c r="EB1271" s="241"/>
      <c r="EC1271" s="241"/>
      <c r="ED1271" s="241"/>
      <c r="EE1271" s="241"/>
      <c r="EF1271" s="241"/>
      <c r="EG1271" s="241"/>
      <c r="EH1271" s="241"/>
      <c r="EI1271" s="241"/>
      <c r="EJ1271" s="241"/>
      <c r="EK1271" s="241"/>
      <c r="EL1271" s="241"/>
      <c r="EM1271" s="241"/>
      <c r="EN1271" s="241"/>
      <c r="EO1271" s="241"/>
      <c r="EP1271" s="241"/>
      <c r="EQ1271" s="241"/>
      <c r="ER1271" s="241"/>
      <c r="ES1271" s="241"/>
      <c r="ET1271" s="241"/>
      <c r="EU1271" s="241"/>
      <c r="EV1271" s="241"/>
      <c r="EW1271" s="241"/>
      <c r="EX1271" s="241"/>
      <c r="EY1271" s="241"/>
      <c r="EZ1271" s="241"/>
      <c r="FA1271" s="241"/>
      <c r="FB1271" s="241"/>
      <c r="FC1271" s="241"/>
      <c r="FD1271" s="241"/>
      <c r="FE1271" s="241"/>
      <c r="FF1271" s="241"/>
      <c r="FG1271" s="241"/>
      <c r="FH1271" s="241"/>
      <c r="FI1271" s="436"/>
      <c r="FJ1271" s="668"/>
      <c r="FK1271" s="668"/>
      <c r="FL1271" s="668"/>
      <c r="FM1271" s="668"/>
      <c r="FN1271" s="668"/>
      <c r="FO1271" s="668"/>
      <c r="FP1271" s="668"/>
      <c r="FQ1271" s="668"/>
      <c r="FR1271" s="668"/>
      <c r="FS1271" s="433"/>
      <c r="FT1271" s="433"/>
      <c r="FU1271" s="433"/>
      <c r="FV1271" s="433"/>
      <c r="FW1271" s="433"/>
      <c r="FX1271" s="433"/>
      <c r="FY1271" s="433"/>
      <c r="FZ1271" s="433"/>
      <c r="GA1271" s="433"/>
      <c r="GB1271" s="433"/>
      <c r="GC1271" s="71"/>
      <c r="GD1271" s="71"/>
      <c r="GE1271" s="71"/>
      <c r="GF1271" s="71"/>
      <c r="GG1271" s="73"/>
      <c r="GH1271" s="436"/>
      <c r="GI1271" s="436"/>
      <c r="GJ1271" s="436"/>
      <c r="GK1271" s="436"/>
      <c r="GL1271" s="436"/>
      <c r="GM1271" s="436"/>
      <c r="GN1271" s="436"/>
      <c r="GO1271" s="436"/>
      <c r="GP1271" s="436"/>
      <c r="GQ1271" s="436"/>
      <c r="GR1271" s="436"/>
      <c r="GS1271" s="436"/>
      <c r="GT1271" s="436"/>
      <c r="GU1271" s="436"/>
      <c r="GV1271" s="436"/>
      <c r="GW1271" s="436"/>
      <c r="GX1271" s="436"/>
      <c r="GY1271" s="436"/>
      <c r="GZ1271" s="436"/>
      <c r="HA1271" s="436"/>
      <c r="HB1271" s="436"/>
      <c r="HC1271" s="436"/>
      <c r="HD1271" s="436"/>
      <c r="HE1271" s="436"/>
      <c r="HF1271" s="436"/>
      <c r="HG1271" s="436"/>
      <c r="HH1271" s="436"/>
      <c r="HI1271" s="436"/>
      <c r="HJ1271" s="436"/>
      <c r="HK1271" s="436"/>
      <c r="HL1271" s="435"/>
      <c r="HM1271" s="436"/>
      <c r="HN1271" s="436"/>
      <c r="HO1271" s="134"/>
      <c r="HP1271" s="241"/>
      <c r="HQ1271" s="436"/>
      <c r="HR1271" s="45"/>
      <c r="HS1271" s="433"/>
      <c r="HT1271" s="241"/>
      <c r="HU1271" s="241"/>
      <c r="HV1271" s="241"/>
    </row>
    <row r="1272" spans="2:232" s="432" customFormat="1" ht="15" hidden="1" customHeight="1" x14ac:dyDescent="0.25">
      <c r="B1272" s="433"/>
      <c r="C1272" s="433"/>
      <c r="D1272" s="241"/>
      <c r="E1272" s="433"/>
      <c r="F1272" s="241"/>
      <c r="G1272" s="121"/>
      <c r="I1272" s="433"/>
      <c r="K1272" s="52"/>
      <c r="M1272" s="241"/>
      <c r="N1272" s="55"/>
      <c r="P1272" s="433"/>
      <c r="R1272" s="433"/>
      <c r="T1272" s="433"/>
      <c r="U1272" s="433"/>
      <c r="V1272" s="241"/>
      <c r="W1272" s="241"/>
      <c r="X1272" s="433"/>
      <c r="Y1272" s="241"/>
      <c r="Z1272" s="241"/>
      <c r="AA1272" s="433"/>
      <c r="AB1272" s="241"/>
      <c r="AC1272" s="241"/>
      <c r="AD1272" s="433"/>
      <c r="AE1272" s="241"/>
      <c r="AF1272" s="241"/>
      <c r="AG1272" s="433"/>
      <c r="AH1272" s="241"/>
      <c r="AI1272" s="241"/>
      <c r="AJ1272" s="433"/>
      <c r="AK1272" s="241"/>
      <c r="AL1272" s="241"/>
      <c r="AM1272" s="433"/>
      <c r="AN1272" s="241"/>
      <c r="AO1272" s="241"/>
      <c r="AP1272" s="433"/>
      <c r="AQ1272" s="241"/>
      <c r="AR1272" s="241"/>
      <c r="AS1272" s="433"/>
      <c r="AT1272" s="241"/>
      <c r="AU1272" s="241"/>
      <c r="AV1272" s="433"/>
      <c r="AW1272" s="241"/>
      <c r="AX1272" s="128"/>
      <c r="AY1272" s="57"/>
      <c r="AZ1272" s="6"/>
      <c r="BA1272" s="54"/>
      <c r="BB1272" s="54"/>
      <c r="BC1272" s="6"/>
      <c r="BD1272" s="54"/>
      <c r="BE1272" s="54"/>
      <c r="BF1272" s="121"/>
      <c r="BG1272" s="54"/>
      <c r="BH1272" s="28"/>
      <c r="BI1272" s="128"/>
      <c r="BJ1272" s="54"/>
      <c r="BK1272" s="28"/>
      <c r="BL1272" s="128"/>
      <c r="BM1272" s="54"/>
      <c r="BN1272" s="28"/>
      <c r="BO1272" s="121"/>
      <c r="BP1272" s="132"/>
      <c r="BQ1272" s="56"/>
      <c r="BR1272" s="241"/>
      <c r="BS1272" s="241"/>
      <c r="BU1272" s="121"/>
      <c r="BV1272" s="241"/>
      <c r="BW1272" s="433"/>
      <c r="BX1272" s="121"/>
      <c r="BY1272" s="241"/>
      <c r="CA1272" s="121"/>
      <c r="CB1272" s="241"/>
      <c r="CD1272" s="121"/>
      <c r="CF1272" s="28"/>
      <c r="CH1272" s="241"/>
      <c r="CI1272" s="28"/>
      <c r="CK1272" s="433"/>
      <c r="CM1272" s="121"/>
      <c r="CN1272" s="241"/>
      <c r="CO1272" s="241"/>
      <c r="CP1272" s="241"/>
      <c r="CQ1272" s="725"/>
      <c r="CR1272" s="241"/>
      <c r="CS1272" s="433"/>
      <c r="CT1272" s="241"/>
      <c r="CU1272" s="241"/>
      <c r="CV1272" s="241"/>
      <c r="CW1272" s="54"/>
      <c r="CX1272" s="241"/>
      <c r="CY1272" s="241"/>
      <c r="CZ1272" s="241"/>
      <c r="DA1272" s="241"/>
      <c r="DB1272" s="241"/>
      <c r="DC1272" s="241"/>
      <c r="DD1272" s="241"/>
      <c r="DE1272" s="241"/>
      <c r="DF1272" s="241"/>
      <c r="DG1272" s="241"/>
      <c r="DH1272" s="241"/>
      <c r="DI1272" s="241"/>
      <c r="DJ1272" s="241"/>
      <c r="DK1272" s="241"/>
      <c r="DL1272" s="241"/>
      <c r="DM1272" s="241"/>
      <c r="DN1272" s="241"/>
      <c r="DO1272" s="241"/>
      <c r="DP1272" s="241"/>
      <c r="DQ1272" s="241"/>
      <c r="DR1272" s="241"/>
      <c r="DS1272" s="241"/>
      <c r="DT1272" s="241"/>
      <c r="DU1272" s="241"/>
      <c r="DV1272" s="241"/>
      <c r="DW1272" s="241"/>
      <c r="DX1272" s="241"/>
      <c r="DY1272" s="241"/>
      <c r="DZ1272" s="241"/>
      <c r="EA1272" s="241"/>
      <c r="EB1272" s="241"/>
      <c r="EC1272" s="241"/>
      <c r="ED1272" s="241"/>
      <c r="EE1272" s="241"/>
      <c r="EF1272" s="241"/>
      <c r="EG1272" s="241"/>
      <c r="EH1272" s="241"/>
      <c r="EI1272" s="241"/>
      <c r="EJ1272" s="241"/>
      <c r="EK1272" s="241"/>
      <c r="EL1272" s="241"/>
      <c r="EM1272" s="241"/>
      <c r="EN1272" s="241"/>
      <c r="EO1272" s="241"/>
      <c r="EP1272" s="241"/>
      <c r="EQ1272" s="241"/>
      <c r="ER1272" s="241"/>
      <c r="ES1272" s="241"/>
      <c r="ET1272" s="241"/>
      <c r="EU1272" s="241"/>
      <c r="EV1272" s="241"/>
      <c r="EW1272" s="241"/>
      <c r="EX1272" s="241"/>
      <c r="EY1272" s="241"/>
      <c r="EZ1272" s="241"/>
      <c r="FA1272" s="241"/>
      <c r="FB1272" s="241"/>
      <c r="FC1272" s="241"/>
      <c r="FD1272" s="241"/>
      <c r="FE1272" s="241"/>
      <c r="FF1272" s="241"/>
      <c r="FG1272" s="241"/>
      <c r="FH1272" s="241"/>
      <c r="FI1272" s="436"/>
      <c r="FJ1272" s="668"/>
      <c r="FK1272" s="668"/>
      <c r="FL1272" s="668"/>
      <c r="FM1272" s="668"/>
      <c r="FN1272" s="668"/>
      <c r="FO1272" s="668"/>
      <c r="FP1272" s="668"/>
      <c r="FQ1272" s="668"/>
      <c r="FR1272" s="668"/>
      <c r="FS1272" s="433"/>
      <c r="FT1272" s="433"/>
      <c r="FU1272" s="433"/>
      <c r="FV1272" s="433"/>
      <c r="FW1272" s="433"/>
      <c r="FX1272" s="433"/>
      <c r="FY1272" s="433"/>
      <c r="FZ1272" s="433"/>
      <c r="GA1272" s="433"/>
      <c r="GB1272" s="433"/>
      <c r="GC1272" s="71"/>
      <c r="GD1272" s="71"/>
      <c r="GE1272" s="71"/>
      <c r="GF1272" s="71"/>
      <c r="GG1272" s="73"/>
      <c r="GH1272" s="436"/>
      <c r="GI1272" s="436"/>
      <c r="GJ1272" s="436"/>
      <c r="GK1272" s="436"/>
      <c r="GL1272" s="436"/>
      <c r="GM1272" s="436"/>
      <c r="GN1272" s="436"/>
      <c r="GO1272" s="436"/>
      <c r="GP1272" s="436"/>
      <c r="GQ1272" s="436"/>
      <c r="GR1272" s="436"/>
      <c r="GS1272" s="436"/>
      <c r="GT1272" s="436"/>
      <c r="GU1272" s="436"/>
      <c r="GV1272" s="436"/>
      <c r="GW1272" s="436"/>
      <c r="GX1272" s="436"/>
      <c r="GY1272" s="436"/>
      <c r="GZ1272" s="436"/>
      <c r="HA1272" s="436"/>
      <c r="HB1272" s="436"/>
      <c r="HC1272" s="436"/>
      <c r="HD1272" s="436"/>
      <c r="HE1272" s="436"/>
      <c r="HF1272" s="436"/>
      <c r="HG1272" s="436"/>
      <c r="HH1272" s="436"/>
      <c r="HI1272" s="436"/>
      <c r="HJ1272" s="436"/>
      <c r="HK1272" s="436"/>
      <c r="HL1272" s="435"/>
      <c r="HM1272" s="436"/>
      <c r="HN1272" s="436"/>
      <c r="HO1272" s="134"/>
      <c r="HP1272" s="241"/>
      <c r="HQ1272" s="436"/>
      <c r="HR1272" s="45"/>
      <c r="HS1272" s="433"/>
      <c r="HT1272" s="241"/>
      <c r="HU1272" s="241"/>
      <c r="HV1272" s="241"/>
    </row>
    <row r="1273" spans="2:232" s="432" customFormat="1" ht="15" hidden="1" customHeight="1" x14ac:dyDescent="0.25">
      <c r="B1273" s="433"/>
      <c r="C1273" s="433"/>
      <c r="D1273" s="241"/>
      <c r="E1273" s="433"/>
      <c r="F1273" s="241"/>
      <c r="G1273" s="121"/>
      <c r="I1273" s="433"/>
      <c r="K1273" s="52"/>
      <c r="M1273" s="241"/>
      <c r="N1273" s="55"/>
      <c r="P1273" s="433"/>
      <c r="R1273" s="433"/>
      <c r="T1273" s="433"/>
      <c r="U1273" s="433"/>
      <c r="V1273" s="241"/>
      <c r="W1273" s="241"/>
      <c r="X1273" s="433"/>
      <c r="Y1273" s="241"/>
      <c r="Z1273" s="241"/>
      <c r="AA1273" s="433"/>
      <c r="AB1273" s="241"/>
      <c r="AC1273" s="241"/>
      <c r="AD1273" s="433"/>
      <c r="AE1273" s="241"/>
      <c r="AF1273" s="241"/>
      <c r="AG1273" s="433"/>
      <c r="AH1273" s="241"/>
      <c r="AI1273" s="241"/>
      <c r="AJ1273" s="433"/>
      <c r="AK1273" s="241"/>
      <c r="AL1273" s="241"/>
      <c r="AM1273" s="433"/>
      <c r="AN1273" s="241"/>
      <c r="AO1273" s="241"/>
      <c r="AP1273" s="433"/>
      <c r="AQ1273" s="241"/>
      <c r="AR1273" s="241"/>
      <c r="AS1273" s="433"/>
      <c r="AT1273" s="241"/>
      <c r="AU1273" s="241"/>
      <c r="AV1273" s="433"/>
      <c r="AW1273" s="241"/>
      <c r="AX1273" s="128"/>
      <c r="AY1273" s="57"/>
      <c r="AZ1273" s="6"/>
      <c r="BA1273" s="54"/>
      <c r="BB1273" s="54"/>
      <c r="BC1273" s="6"/>
      <c r="BD1273" s="54"/>
      <c r="BE1273" s="54"/>
      <c r="BF1273" s="121"/>
      <c r="BG1273" s="54"/>
      <c r="BH1273" s="28"/>
      <c r="BI1273" s="128"/>
      <c r="BJ1273" s="54"/>
      <c r="BK1273" s="28"/>
      <c r="BL1273" s="128"/>
      <c r="BM1273" s="54"/>
      <c r="BN1273" s="28"/>
      <c r="BO1273" s="121"/>
      <c r="BP1273" s="132"/>
      <c r="BQ1273" s="56"/>
      <c r="BR1273" s="241"/>
      <c r="BS1273" s="241"/>
      <c r="BU1273" s="121"/>
      <c r="BV1273" s="241"/>
      <c r="BW1273" s="433"/>
      <c r="BX1273" s="121"/>
      <c r="BY1273" s="241"/>
      <c r="CA1273" s="121"/>
      <c r="CB1273" s="241"/>
      <c r="CD1273" s="121"/>
      <c r="CF1273" s="28"/>
      <c r="CH1273" s="241"/>
      <c r="CI1273" s="28"/>
      <c r="CK1273" s="433"/>
      <c r="CM1273" s="121"/>
      <c r="CN1273" s="241"/>
      <c r="CO1273" s="241"/>
      <c r="CP1273" s="241"/>
      <c r="CQ1273" s="725"/>
      <c r="CR1273" s="241"/>
      <c r="CS1273" s="433"/>
      <c r="CT1273" s="241"/>
      <c r="CU1273" s="241"/>
      <c r="CV1273" s="241"/>
      <c r="CW1273" s="54"/>
      <c r="CX1273" s="241"/>
      <c r="CY1273" s="241"/>
      <c r="CZ1273" s="241"/>
      <c r="DA1273" s="241"/>
      <c r="DB1273" s="241"/>
      <c r="DC1273" s="241"/>
      <c r="DD1273" s="241"/>
      <c r="DE1273" s="241"/>
      <c r="DF1273" s="241"/>
      <c r="DG1273" s="241"/>
      <c r="DH1273" s="241"/>
      <c r="DI1273" s="241"/>
      <c r="DJ1273" s="241"/>
      <c r="DK1273" s="241"/>
      <c r="DL1273" s="241"/>
      <c r="DM1273" s="241"/>
      <c r="DN1273" s="241"/>
      <c r="DO1273" s="241"/>
      <c r="DP1273" s="241"/>
      <c r="DQ1273" s="241"/>
      <c r="DR1273" s="241"/>
      <c r="DS1273" s="241"/>
      <c r="DT1273" s="241"/>
      <c r="DU1273" s="241"/>
      <c r="DV1273" s="241"/>
      <c r="DW1273" s="241"/>
      <c r="DX1273" s="241"/>
      <c r="DY1273" s="241"/>
      <c r="DZ1273" s="241"/>
      <c r="EA1273" s="241"/>
      <c r="EB1273" s="241"/>
      <c r="EC1273" s="241"/>
      <c r="ED1273" s="241"/>
      <c r="EE1273" s="241"/>
      <c r="EF1273" s="241"/>
      <c r="EG1273" s="241"/>
      <c r="EH1273" s="241"/>
      <c r="EI1273" s="241"/>
      <c r="EJ1273" s="241"/>
      <c r="EK1273" s="241"/>
      <c r="EL1273" s="241"/>
      <c r="EM1273" s="241"/>
      <c r="EN1273" s="241"/>
      <c r="EO1273" s="241"/>
      <c r="EP1273" s="241"/>
      <c r="EQ1273" s="241"/>
      <c r="ER1273" s="241"/>
      <c r="ES1273" s="241"/>
      <c r="ET1273" s="241"/>
      <c r="EU1273" s="241"/>
      <c r="EV1273" s="241"/>
      <c r="EW1273" s="241"/>
      <c r="EX1273" s="241"/>
      <c r="EY1273" s="241"/>
      <c r="EZ1273" s="241"/>
      <c r="FA1273" s="241"/>
      <c r="FB1273" s="241"/>
      <c r="FC1273" s="241"/>
      <c r="FD1273" s="241"/>
      <c r="FE1273" s="241"/>
      <c r="FF1273" s="241"/>
      <c r="FG1273" s="241"/>
      <c r="FH1273" s="241"/>
      <c r="FI1273" s="436"/>
      <c r="FJ1273" s="668"/>
      <c r="FK1273" s="668"/>
      <c r="FL1273" s="668"/>
      <c r="FM1273" s="668"/>
      <c r="FN1273" s="668"/>
      <c r="FO1273" s="668"/>
      <c r="FP1273" s="668"/>
      <c r="FQ1273" s="668"/>
      <c r="FR1273" s="668"/>
      <c r="FS1273" s="433"/>
      <c r="FT1273" s="433"/>
      <c r="FU1273" s="433"/>
      <c r="FV1273" s="433"/>
      <c r="FW1273" s="433"/>
      <c r="FX1273" s="433"/>
      <c r="FY1273" s="433"/>
      <c r="FZ1273" s="433"/>
      <c r="GA1273" s="433"/>
      <c r="GB1273" s="433"/>
      <c r="GC1273" s="71"/>
      <c r="GD1273" s="71"/>
      <c r="GE1273" s="71"/>
      <c r="GF1273" s="71"/>
      <c r="GG1273" s="73"/>
      <c r="GH1273" s="436"/>
      <c r="GI1273" s="436"/>
      <c r="GJ1273" s="436"/>
      <c r="GK1273" s="436"/>
      <c r="GL1273" s="436"/>
      <c r="GM1273" s="436"/>
      <c r="GN1273" s="436"/>
      <c r="GO1273" s="436"/>
      <c r="GP1273" s="436"/>
      <c r="GQ1273" s="436"/>
      <c r="GR1273" s="436"/>
      <c r="GS1273" s="436"/>
      <c r="GT1273" s="436"/>
      <c r="GU1273" s="436"/>
      <c r="GV1273" s="436"/>
      <c r="GW1273" s="436"/>
      <c r="GX1273" s="436"/>
      <c r="GY1273" s="436"/>
      <c r="GZ1273" s="436"/>
      <c r="HA1273" s="436"/>
      <c r="HB1273" s="436"/>
      <c r="HC1273" s="436"/>
      <c r="HD1273" s="436"/>
      <c r="HE1273" s="436"/>
      <c r="HF1273" s="436"/>
      <c r="HG1273" s="436"/>
      <c r="HH1273" s="436"/>
      <c r="HI1273" s="436"/>
      <c r="HJ1273" s="436"/>
      <c r="HK1273" s="436"/>
      <c r="HL1273" s="435"/>
      <c r="HM1273" s="436"/>
      <c r="HN1273" s="436"/>
      <c r="HO1273" s="134"/>
      <c r="HP1273" s="241"/>
      <c r="HQ1273" s="436"/>
      <c r="HR1273" s="45"/>
      <c r="HS1273" s="433"/>
      <c r="HT1273" s="241"/>
      <c r="HU1273" s="241"/>
      <c r="HV1273" s="241"/>
    </row>
    <row r="1274" spans="2:232" s="432" customFormat="1" ht="15" hidden="1" customHeight="1" x14ac:dyDescent="0.25">
      <c r="B1274" s="433"/>
      <c r="C1274" s="433"/>
      <c r="D1274" s="241"/>
      <c r="E1274" s="433"/>
      <c r="F1274" s="241"/>
      <c r="G1274" s="121"/>
      <c r="I1274" s="433"/>
      <c r="K1274" s="52"/>
      <c r="M1274" s="241"/>
      <c r="N1274" s="55"/>
      <c r="P1274" s="433"/>
      <c r="R1274" s="433"/>
      <c r="T1274" s="433"/>
      <c r="U1274" s="433"/>
      <c r="V1274" s="241"/>
      <c r="W1274" s="241"/>
      <c r="X1274" s="433"/>
      <c r="Y1274" s="241"/>
      <c r="Z1274" s="241"/>
      <c r="AA1274" s="433"/>
      <c r="AB1274" s="241"/>
      <c r="AC1274" s="241"/>
      <c r="AD1274" s="433"/>
      <c r="AE1274" s="241"/>
      <c r="AF1274" s="241"/>
      <c r="AG1274" s="433"/>
      <c r="AH1274" s="241"/>
      <c r="AI1274" s="241"/>
      <c r="AJ1274" s="433"/>
      <c r="AK1274" s="241"/>
      <c r="AL1274" s="241"/>
      <c r="AM1274" s="433"/>
      <c r="AN1274" s="241"/>
      <c r="AO1274" s="241"/>
      <c r="AP1274" s="433"/>
      <c r="AQ1274" s="241"/>
      <c r="AR1274" s="241"/>
      <c r="AS1274" s="433"/>
      <c r="AT1274" s="241"/>
      <c r="AU1274" s="241"/>
      <c r="AV1274" s="433"/>
      <c r="AW1274" s="241"/>
      <c r="AX1274" s="128"/>
      <c r="AY1274" s="57"/>
      <c r="AZ1274" s="6"/>
      <c r="BA1274" s="54"/>
      <c r="BB1274" s="54"/>
      <c r="BC1274" s="6"/>
      <c r="BD1274" s="54"/>
      <c r="BE1274" s="54"/>
      <c r="BF1274" s="121"/>
      <c r="BG1274" s="54"/>
      <c r="BH1274" s="28"/>
      <c r="BI1274" s="128"/>
      <c r="BJ1274" s="54"/>
      <c r="BK1274" s="28"/>
      <c r="BL1274" s="128"/>
      <c r="BM1274" s="54"/>
      <c r="BN1274" s="28"/>
      <c r="BO1274" s="121"/>
      <c r="BP1274" s="132"/>
      <c r="BQ1274" s="56"/>
      <c r="BR1274" s="241"/>
      <c r="BS1274" s="241"/>
      <c r="BU1274" s="121"/>
      <c r="BV1274" s="241"/>
      <c r="BW1274" s="433"/>
      <c r="BX1274" s="121"/>
      <c r="BY1274" s="241"/>
      <c r="CA1274" s="121"/>
      <c r="CB1274" s="241"/>
      <c r="CD1274" s="121"/>
      <c r="CF1274" s="28"/>
      <c r="CH1274" s="241"/>
      <c r="CI1274" s="28"/>
      <c r="CK1274" s="433"/>
      <c r="CM1274" s="121"/>
      <c r="CN1274" s="241"/>
      <c r="CO1274" s="241"/>
      <c r="CP1274" s="241"/>
      <c r="CQ1274" s="725"/>
      <c r="CR1274" s="241"/>
      <c r="CS1274" s="433"/>
      <c r="CT1274" s="241"/>
      <c r="CU1274" s="241"/>
      <c r="CV1274" s="241"/>
      <c r="CW1274" s="54"/>
      <c r="CX1274" s="241"/>
      <c r="CY1274" s="241"/>
      <c r="CZ1274" s="241"/>
      <c r="DA1274" s="241"/>
      <c r="DB1274" s="241"/>
      <c r="DC1274" s="241"/>
      <c r="DD1274" s="241"/>
      <c r="DE1274" s="241"/>
      <c r="DF1274" s="241"/>
      <c r="DG1274" s="241"/>
      <c r="DH1274" s="241"/>
      <c r="DI1274" s="241"/>
      <c r="DJ1274" s="241"/>
      <c r="DK1274" s="241"/>
      <c r="DL1274" s="241"/>
      <c r="DM1274" s="241"/>
      <c r="DN1274" s="241"/>
      <c r="DO1274" s="241"/>
      <c r="DP1274" s="241"/>
      <c r="DQ1274" s="241"/>
      <c r="DR1274" s="241"/>
      <c r="DS1274" s="241"/>
      <c r="DT1274" s="241"/>
      <c r="DU1274" s="241"/>
      <c r="DV1274" s="241"/>
      <c r="DW1274" s="241"/>
      <c r="DX1274" s="241"/>
      <c r="DY1274" s="241"/>
      <c r="DZ1274" s="241"/>
      <c r="EA1274" s="241"/>
      <c r="EB1274" s="241"/>
      <c r="EC1274" s="241"/>
      <c r="ED1274" s="241"/>
      <c r="EE1274" s="241"/>
      <c r="EF1274" s="241"/>
      <c r="EG1274" s="241"/>
      <c r="EH1274" s="241"/>
      <c r="EI1274" s="241"/>
      <c r="EJ1274" s="241"/>
      <c r="EK1274" s="241"/>
      <c r="EL1274" s="241"/>
      <c r="EM1274" s="241"/>
      <c r="EN1274" s="241"/>
      <c r="EO1274" s="241"/>
      <c r="EP1274" s="241"/>
      <c r="EQ1274" s="241"/>
      <c r="ER1274" s="241"/>
      <c r="ES1274" s="241"/>
      <c r="ET1274" s="241"/>
      <c r="EU1274" s="241"/>
      <c r="EV1274" s="241"/>
      <c r="EW1274" s="241"/>
      <c r="EX1274" s="241"/>
      <c r="EY1274" s="241"/>
      <c r="EZ1274" s="241"/>
      <c r="FA1274" s="241"/>
      <c r="FB1274" s="241"/>
      <c r="FC1274" s="241"/>
      <c r="FD1274" s="241"/>
      <c r="FE1274" s="241"/>
      <c r="FF1274" s="241"/>
      <c r="FG1274" s="241"/>
      <c r="FH1274" s="241"/>
      <c r="FI1274" s="436"/>
      <c r="FJ1274" s="668"/>
      <c r="FK1274" s="668"/>
      <c r="FL1274" s="668"/>
      <c r="FM1274" s="668"/>
      <c r="FN1274" s="668"/>
      <c r="FO1274" s="668"/>
      <c r="FP1274" s="668"/>
      <c r="FQ1274" s="668"/>
      <c r="FR1274" s="668"/>
      <c r="FS1274" s="433"/>
      <c r="FT1274" s="433"/>
      <c r="FU1274" s="433"/>
      <c r="FV1274" s="433"/>
      <c r="FW1274" s="433"/>
      <c r="FX1274" s="433"/>
      <c r="FY1274" s="433"/>
      <c r="FZ1274" s="433"/>
      <c r="GA1274" s="433"/>
      <c r="GB1274" s="433"/>
      <c r="GC1274" s="71"/>
      <c r="GD1274" s="71"/>
      <c r="GE1274" s="71"/>
      <c r="GF1274" s="71"/>
      <c r="GG1274" s="73"/>
      <c r="GH1274" s="436"/>
      <c r="GI1274" s="436"/>
      <c r="GJ1274" s="436"/>
      <c r="GK1274" s="436"/>
      <c r="GL1274" s="436"/>
      <c r="GM1274" s="436"/>
      <c r="GN1274" s="436"/>
      <c r="GO1274" s="436"/>
      <c r="GP1274" s="436"/>
      <c r="GQ1274" s="436"/>
      <c r="GR1274" s="436"/>
      <c r="GS1274" s="436"/>
      <c r="GT1274" s="436"/>
      <c r="GU1274" s="436"/>
      <c r="GV1274" s="436"/>
      <c r="GW1274" s="436"/>
      <c r="GX1274" s="436"/>
      <c r="GY1274" s="436"/>
      <c r="GZ1274" s="436"/>
      <c r="HA1274" s="436"/>
      <c r="HB1274" s="436"/>
      <c r="HC1274" s="436"/>
      <c r="HD1274" s="436"/>
      <c r="HE1274" s="436"/>
      <c r="HF1274" s="436"/>
      <c r="HG1274" s="436"/>
      <c r="HH1274" s="436"/>
      <c r="HI1274" s="436"/>
      <c r="HJ1274" s="436"/>
      <c r="HK1274" s="436"/>
      <c r="HL1274" s="435"/>
      <c r="HM1274" s="436"/>
      <c r="HN1274" s="436"/>
      <c r="HO1274" s="134"/>
      <c r="HP1274" s="241"/>
      <c r="HQ1274" s="436"/>
      <c r="HR1274" s="45"/>
      <c r="HS1274" s="433"/>
      <c r="HT1274" s="241"/>
      <c r="HU1274" s="241"/>
      <c r="HV1274" s="241"/>
    </row>
    <row r="1275" spans="2:232" ht="15" hidden="1" customHeight="1" x14ac:dyDescent="0.25">
      <c r="B1275" s="433"/>
      <c r="C1275" s="433"/>
      <c r="D1275" s="241"/>
      <c r="E1275" s="433"/>
      <c r="G1275" s="121"/>
      <c r="H1275" s="432"/>
      <c r="HO1275" s="134"/>
      <c r="HP1275" s="241"/>
      <c r="HR1275" s="45"/>
      <c r="HS1275" s="433"/>
      <c r="HT1275" s="241"/>
      <c r="HU1275" s="241"/>
      <c r="HV1275" s="241"/>
      <c r="HW1275" s="432"/>
      <c r="HX1275" s="432"/>
    </row>
    <row r="1276" spans="2:232" hidden="1" x14ac:dyDescent="0.25">
      <c r="HO1276" s="134"/>
      <c r="HP1276" s="241"/>
      <c r="HR1276" s="45"/>
      <c r="HS1276" s="433"/>
      <c r="HT1276" s="241"/>
      <c r="HU1276" s="241"/>
      <c r="HV1276" s="241"/>
      <c r="HW1276" s="432"/>
      <c r="HX1276" s="432"/>
    </row>
    <row r="1277" spans="2:232" hidden="1" x14ac:dyDescent="0.25">
      <c r="HO1277" s="134"/>
      <c r="HP1277" s="241"/>
      <c r="HT1277" s="241"/>
      <c r="HU1277" s="241"/>
      <c r="HV1277" s="241"/>
    </row>
  </sheetData>
  <mergeCells count="178">
    <mergeCell ref="HH330:HH331"/>
    <mergeCell ref="GV330:GV331"/>
    <mergeCell ref="GU330:GU331"/>
    <mergeCell ref="GH330:GH331"/>
    <mergeCell ref="GI330:GI331"/>
    <mergeCell ref="GJ330:GJ331"/>
    <mergeCell ref="GK330:GK331"/>
    <mergeCell ref="GL330:GL331"/>
    <mergeCell ref="GM330:GM331"/>
    <mergeCell ref="GN330:GN331"/>
    <mergeCell ref="HK330:HK331"/>
    <mergeCell ref="S48:X48"/>
    <mergeCell ref="K51:L51"/>
    <mergeCell ref="K48:L48"/>
    <mergeCell ref="K49:L49"/>
    <mergeCell ref="K50:L50"/>
    <mergeCell ref="M45:N45"/>
    <mergeCell ref="M46:N46"/>
    <mergeCell ref="M47:N47"/>
    <mergeCell ref="S47:X47"/>
    <mergeCell ref="S49:X49"/>
    <mergeCell ref="S50:X50"/>
    <mergeCell ref="S51:X51"/>
    <mergeCell ref="M49:N49"/>
    <mergeCell ref="M50:N50"/>
    <mergeCell ref="M51:N51"/>
    <mergeCell ref="M48:N48"/>
    <mergeCell ref="FL330:FL331"/>
    <mergeCell ref="FM330:FM331"/>
    <mergeCell ref="FN330:FN331"/>
    <mergeCell ref="FO330:FO331"/>
    <mergeCell ref="FP330:FP331"/>
    <mergeCell ref="FQ330:FQ331"/>
    <mergeCell ref="FR330:FR331"/>
    <mergeCell ref="HM330:HM331"/>
    <mergeCell ref="HF330:HF331"/>
    <mergeCell ref="HG330:HG331"/>
    <mergeCell ref="HJ330:HJ331"/>
    <mergeCell ref="S45:X45"/>
    <mergeCell ref="S46:X46"/>
    <mergeCell ref="HL330:HL331"/>
    <mergeCell ref="GW330:GW331"/>
    <mergeCell ref="GX330:GX331"/>
    <mergeCell ref="GY330:GY331"/>
    <mergeCell ref="GZ330:GZ331"/>
    <mergeCell ref="HA330:HA331"/>
    <mergeCell ref="HB330:HB331"/>
    <mergeCell ref="HC330:HC331"/>
    <mergeCell ref="HD330:HD331"/>
    <mergeCell ref="HE330:HE331"/>
    <mergeCell ref="GO330:GO331"/>
    <mergeCell ref="GP330:GP331"/>
    <mergeCell ref="GQ330:GQ331"/>
    <mergeCell ref="GR330:GR331"/>
    <mergeCell ref="GS330:GS331"/>
    <mergeCell ref="GT330:GT331"/>
    <mergeCell ref="FJ330:FJ331"/>
    <mergeCell ref="FK330:FK331"/>
    <mergeCell ref="B12:C12"/>
    <mergeCell ref="D14:E14"/>
    <mergeCell ref="D15:E15"/>
    <mergeCell ref="D13:E13"/>
    <mergeCell ref="B14:C14"/>
    <mergeCell ref="B13:C13"/>
    <mergeCell ref="B15:C15"/>
    <mergeCell ref="B16:C16"/>
    <mergeCell ref="D16:E16"/>
    <mergeCell ref="M24:N24"/>
    <mergeCell ref="M25:N25"/>
    <mergeCell ref="M30:N30"/>
    <mergeCell ref="M31:N31"/>
    <mergeCell ref="D2:E2"/>
    <mergeCell ref="D6:E6"/>
    <mergeCell ref="D7:E7"/>
    <mergeCell ref="D8:E8"/>
    <mergeCell ref="D3:E3"/>
    <mergeCell ref="M20:N20"/>
    <mergeCell ref="M21:N21"/>
    <mergeCell ref="M22:N22"/>
    <mergeCell ref="M23:N23"/>
    <mergeCell ref="D11:E11"/>
    <mergeCell ref="D12:E12"/>
    <mergeCell ref="M29:N29"/>
    <mergeCell ref="K20:L20"/>
    <mergeCell ref="G13:H13"/>
    <mergeCell ref="G14:H14"/>
    <mergeCell ref="M26:N26"/>
    <mergeCell ref="M27:N27"/>
    <mergeCell ref="B7:C7"/>
    <mergeCell ref="D10:E10"/>
    <mergeCell ref="D5:E5"/>
    <mergeCell ref="B8:C8"/>
    <mergeCell ref="B9:D9"/>
    <mergeCell ref="B10:C10"/>
    <mergeCell ref="G3:H3"/>
    <mergeCell ref="AJ2:AN3"/>
    <mergeCell ref="AJ4:AN5"/>
    <mergeCell ref="AJ6:AN7"/>
    <mergeCell ref="S21:X21"/>
    <mergeCell ref="S22:X22"/>
    <mergeCell ref="AJ12:AN13"/>
    <mergeCell ref="AJ8:AN9"/>
    <mergeCell ref="G4:H4"/>
    <mergeCell ref="G5:H5"/>
    <mergeCell ref="G6:H6"/>
    <mergeCell ref="G7:H7"/>
    <mergeCell ref="G8:H8"/>
    <mergeCell ref="G10:H10"/>
    <mergeCell ref="G11:H11"/>
    <mergeCell ref="G12:H12"/>
    <mergeCell ref="M36:N36"/>
    <mergeCell ref="M37:N37"/>
    <mergeCell ref="M38:N38"/>
    <mergeCell ref="M39:N39"/>
    <mergeCell ref="M40:N40"/>
    <mergeCell ref="M41:N41"/>
    <mergeCell ref="M42:N42"/>
    <mergeCell ref="S44:X44"/>
    <mergeCell ref="M44:N44"/>
    <mergeCell ref="S42:X42"/>
    <mergeCell ref="S43:X43"/>
    <mergeCell ref="S38:X38"/>
    <mergeCell ref="S36:X36"/>
    <mergeCell ref="S37:X37"/>
    <mergeCell ref="M43:N43"/>
    <mergeCell ref="S23:X23"/>
    <mergeCell ref="S24:X24"/>
    <mergeCell ref="S25:X25"/>
    <mergeCell ref="S26:X26"/>
    <mergeCell ref="E23:G23"/>
    <mergeCell ref="E31:G31"/>
    <mergeCell ref="S39:X39"/>
    <mergeCell ref="S40:X40"/>
    <mergeCell ref="S41:X41"/>
    <mergeCell ref="M32:N32"/>
    <mergeCell ref="M33:N33"/>
    <mergeCell ref="S27:X27"/>
    <mergeCell ref="S28:X28"/>
    <mergeCell ref="M28:N28"/>
    <mergeCell ref="M34:N34"/>
    <mergeCell ref="M35:N35"/>
    <mergeCell ref="S29:X29"/>
    <mergeCell ref="S30:X30"/>
    <mergeCell ref="S31:X31"/>
    <mergeCell ref="S32:X32"/>
    <mergeCell ref="S33:X33"/>
    <mergeCell ref="S34:X34"/>
    <mergeCell ref="S35:X35"/>
    <mergeCell ref="E32:G32"/>
    <mergeCell ref="E51:H51"/>
    <mergeCell ref="E30:G30"/>
    <mergeCell ref="E29:G29"/>
    <mergeCell ref="E27:G27"/>
    <mergeCell ref="E22:G22"/>
    <mergeCell ref="E21:G21"/>
    <mergeCell ref="E26:G26"/>
    <mergeCell ref="E41:H41"/>
    <mergeCell ref="E33:H33"/>
    <mergeCell ref="E47:G47"/>
    <mergeCell ref="E48:G48"/>
    <mergeCell ref="E49:G49"/>
    <mergeCell ref="E25:G25"/>
    <mergeCell ref="E50:G50"/>
    <mergeCell ref="FS330:FS331"/>
    <mergeCell ref="FT330:FT331"/>
    <mergeCell ref="GD330:GD331"/>
    <mergeCell ref="GE330:GE331"/>
    <mergeCell ref="GF330:GF331"/>
    <mergeCell ref="GG330:GG331"/>
    <mergeCell ref="FU330:FU331"/>
    <mergeCell ref="FV330:FV331"/>
    <mergeCell ref="FW330:FW331"/>
    <mergeCell ref="FX330:FX331"/>
    <mergeCell ref="FY330:FY331"/>
    <mergeCell ref="FZ330:FZ331"/>
    <mergeCell ref="GA330:GA331"/>
    <mergeCell ref="GB330:GB331"/>
    <mergeCell ref="GC330:GC331"/>
  </mergeCells>
  <conditionalFormatting sqref="M48 M21:N40 M42:N43">
    <cfRule type="cellIs" dxfId="4" priority="646" operator="greaterThan">
      <formula>0</formula>
    </cfRule>
  </conditionalFormatting>
  <conditionalFormatting sqref="M41:N41">
    <cfRule type="cellIs" dxfId="3" priority="275" operator="greaterThan">
      <formula>0</formula>
    </cfRule>
  </conditionalFormatting>
  <conditionalFormatting sqref="J34:J46">
    <cfRule type="cellIs" dxfId="2" priority="3" operator="greaterThan">
      <formula>0</formula>
    </cfRule>
  </conditionalFormatting>
  <conditionalFormatting sqref="I21:I47">
    <cfRule type="cellIs" dxfId="1" priority="2" operator="greaterThan">
      <formula>0</formula>
    </cfRule>
  </conditionalFormatting>
  <conditionalFormatting sqref="J21:J33">
    <cfRule type="cellIs" dxfId="0" priority="1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B11:C11" r:id="rId5" display="ATA's What Are How They Work" xr:uid="{AD6189C3-C338-46E2-9326-AF38E8E2397C}"/>
    <hyperlink ref="B13:C13" r:id="rId6" display="Learn This ATA In 10 Minutes" xr:uid="{5190892B-6C35-47D8-A3FF-BCC6E13FFBED}"/>
    <hyperlink ref="B15:C15" r:id="rId7" display="Track This ATA Forward " xr:uid="{F340BC28-203E-4643-AD53-938C50B6ED03}"/>
    <hyperlink ref="B14:C14" r:id="rId8" display="Create Your Own ATA Allocation" xr:uid="{EB5E1735-DE25-4120-AB75-AA72362EE218}"/>
    <hyperlink ref="B16:C16" r:id="rId9" display="Schedule An Online Review" xr:uid="{1EEBDD81-018D-4895-9D60-1FC06AAD5A21}"/>
    <hyperlink ref="D11:E11" r:id="rId10" display="Exchanges Traded" xr:uid="{AF4CB36E-41E6-400D-A4AA-24A604576DEE}"/>
    <hyperlink ref="D12:E12" r:id="rId11" display="Brokerage Firms" xr:uid="{E6A239FB-60DA-4654-B82A-AA18359C4DB2}"/>
    <hyperlink ref="D13:E13" r:id="rId12" display="How Funds Are Protected" xr:uid="{F7D5D616-074F-4913-8FE0-3B700365B78F}"/>
    <hyperlink ref="D14:E14" r:id="rId13" display="ATA Fee Strucrure" xr:uid="{887826CF-7E74-469A-A19C-DA36E9E0FFC8}"/>
    <hyperlink ref="D15:E15" r:id="rId14" display="Defning Overall Account Risk" xr:uid="{AF9EB2C4-FC58-42EF-A546-FE9E242075BA}"/>
    <hyperlink ref="D16:E16" r:id="rId15" display="Open An Account" xr:uid="{F5B5E549-7810-48E2-AD9B-426A7F5A7718}"/>
    <hyperlink ref="B12:C12" r:id="rId16" display="ATA Performance Page" xr:uid="{1C1C9601-DC69-4285-A52C-F5D1547E3096}"/>
    <hyperlink ref="E51:H51" r:id="rId17" display="Track Your Allocation's Performance " xr:uid="{D5617B7A-9BD5-4461-A259-FE2118EC554B}"/>
    <hyperlink ref="E25:G25" r:id="rId18" display="Maintenance Balance = we'd stop trading at" xr:uid="{93AD0F60-300B-4724-B3B1-66FB330F2928}"/>
    <hyperlink ref="K31" r:id="rId19" display="https://peterknightadvisor.com/wp-content/uploads/2021/05/A6-100000-AUD-12.xlsx" xr:uid="{F5C41815-FC75-4850-8FA4-7BB898AD9D96}"/>
    <hyperlink ref="K39" r:id="rId20" display="https://peterknightadvisor.com/wp-content/uploads/2021/05/B6-62500-GBP-6.xlsx" xr:uid="{462F16AC-6161-4263-8F6A-1132C7317EDB}"/>
    <hyperlink ref="K44" r:id="rId21" display="https://peterknightadvisor.com/wp-content/uploads/2021/05/BT-5-Bitcoin-11.xlsx" xr:uid="{BD317247-8EA3-414F-9AA0-A9682EBD3CDC}"/>
    <hyperlink ref="K45" r:id="rId22" display="https://peterknightadvisor.com/wp-content/uploads/2021/05/CL-Crude-1000-Barrels-8.xlsx" xr:uid="{F1C24BAD-E6A6-4CF3-84F5-4ABB243ECE50}"/>
    <hyperlink ref="K47" r:id="rId23" display="https://peterknightadvisor.com/wp-content/uploads/2021/05/CY-Crude-100-Barrels-8.xlsx" xr:uid="{832012B6-9E8B-47D1-88B8-23B644095DE0}"/>
    <hyperlink ref="K33" r:id="rId24" display="https://peterknightadvisor.com/wp-content/uploads/2021/05/D6-100000-CAD-7.xlsx" xr:uid="{1117EF25-4725-43D0-9262-C4EFD9892CDB}"/>
    <hyperlink ref="K43" r:id="rId25" display="https://peterknightadvisor.com/wp-content/uploads/2021/05/DX-100000-USD-6.xlsx" xr:uid="{6C8EC72B-9FA9-41A3-B1AD-74A8BE6DD00B}"/>
    <hyperlink ref="K36" r:id="rId26" display="https://peterknightadvisor.com/wp-content/uploads/2021/05/E6-125000-EUR-6.xlsx" xr:uid="{788755EC-89F0-4762-854A-02D758B1BD37}"/>
    <hyperlink ref="K37" r:id="rId27" display="https://peterknightadvisor.com/wp-content/uploads/2021/05/E7-62500-EUR-6.xlsx" xr:uid="{ED1CD859-23EE-4C7C-8C58-B41544315DAD}"/>
    <hyperlink ref="K21" r:id="rId28" display="https://peterknightadvisor.com/wp-content/uploads/2021/05/ES-SP-500-7.xlsx" xr:uid="{92A7A7D0-2D7F-4FB2-A61C-C3088D2CB29C}"/>
    <hyperlink ref="K22" r:id="rId29" display="https://peterknightadvisor.com/wp-content/uploads/2021/05/ET-SP-500-4.xlsx" xr:uid="{D0205139-93E6-495B-9580-892739B5D7FA}"/>
    <hyperlink ref="K25" r:id="rId30" display="https://peterknightadvisor.com/wp-content/uploads/2021/05/GC-Gold-100-Ounce-1.xlsx" xr:uid="{E98615EE-7318-48E6-9988-BC81E3EB4A78}"/>
    <hyperlink ref="K27" r:id="rId31" display="https://peterknightadvisor.com/wp-content/uploads/2021/05/GR-Gold-10-Ounce-1.xlsx" xr:uid="{F3A14DAC-7945-46F1-AC12-F2C89CCD0A18}"/>
    <hyperlink ref="K40" r:id="rId32" display="https://peterknightadvisor.com/wp-content/uploads/2021/05/J6-12500000-JPY-5.xlsx" xr:uid="{B4BE2135-B6AB-4E27-A990-E1E49BDE8B39}"/>
    <hyperlink ref="K41" r:id="rId33" display="https://peterknightadvisor.com/wp-content/uploads/2021/05/J7-6250000-JPY-5.xlsx" xr:uid="{63A918A5-882C-49D0-82B0-2CFE95BBF6ED}"/>
    <hyperlink ref="K38" r:id="rId34" display="https://peterknightadvisor.com/wp-content/uploads/2021/05/MF-12500-EUR-6.xlsx" xr:uid="{A89102D6-75BE-4430-B766-AAE511B32328}"/>
    <hyperlink ref="K32" r:id="rId35" display="https://peterknightadvisor.com/wp-content/uploads/2021/05/MG-10000-AUD-12.xlsx" xr:uid="{EC5FCD6A-422F-4933-8E72-55500267D42E}"/>
    <hyperlink ref="K23" r:id="rId36" display="https://peterknightadvisor.com/wp-content/uploads/2021/05/NQ-Nasdaq-100-8.xlsx" xr:uid="{097D045D-0F0E-441B-81A8-49D7E4CD8DB0}"/>
    <hyperlink ref="K24" r:id="rId37" display="https://peterknightadvisor.com/wp-content/uploads/2021/05/NM-Nasdaq-100-1.xlsx" xr:uid="{63C37950-A6E7-4E58-8082-1C4215043CE7}"/>
    <hyperlink ref="K29" r:id="rId38" display="https://peterknightadvisor.com/wp-content/uploads/2021/05/QI-Silver-2500-Ounces-10.xlsx" xr:uid="{46628AF0-FE52-444C-89C1-8C4008839C03}"/>
    <hyperlink ref="K46" r:id="rId39" display="https://peterknightadvisor.com/wp-content/uploads/2021/05/QM-Crude-500-Barrels-10.xlsx" xr:uid="{63792EA2-41DF-47AE-B290-09CE709AACF4}"/>
    <hyperlink ref="K26" r:id="rId40" display="https://peterknightadvisor.com/wp-content/uploads/2021/05/QO-Gold-50-Ounce-1.xlsx" xr:uid="{10649F16-1501-4149-9D47-72138ABEE62E}"/>
    <hyperlink ref="K34" r:id="rId41" display="https://peterknightadvisor.com/wp-content/uploads/2021/05/S6-125000-CHF-6.xlsx" xr:uid="{4F36B34A-EEA1-4E97-A152-A6C07CA47DC5}"/>
    <hyperlink ref="K28" r:id="rId42" display="https://peterknightadvisor.com/wp-content/uploads/2021/05/SI-Silver-5000-Ounces-12.xlsx" xr:uid="{2AD236A9-8434-4F4A-9E76-EAE3BB0BC806}"/>
    <hyperlink ref="K30" r:id="rId43" display="https://peterknightadvisor.com/wp-content/uploads/2021/05/SO-Silver-1000-Ounces-11.xlsx" xr:uid="{EF1875AE-C22F-4B1D-BDE9-19F162536531}"/>
    <hyperlink ref="K42" r:id="rId44" display="https://peterknightadvisor.com/wp-content/uploads/2021/05/WM-1250000-JPY-5.xlsx" xr:uid="{5F882BDC-BB9F-4FDF-86D6-5662E9ACC052}"/>
    <hyperlink ref="K35" r:id="rId45" display="https://peterknightadvisor.com/wp-content/uploads/2021/05/WN-12500-CHF-6.xlsx" xr:uid="{CDC59049-08BF-4A9E-873F-2B561C864421}"/>
  </hyperlinks>
  <pageMargins left="0.7" right="0.7" top="0.75" bottom="0.75" header="0.3" footer="0.3"/>
  <pageSetup orientation="portrait" r:id="rId46"/>
  <ignoredErrors>
    <ignoredError sqref="H26:H28 C21:C41 C47 C48:C50" evalError="1"/>
  </ignoredErrors>
  <drawing r:id="rId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2022-08-09T18:39:09Z</dcterms:modified>
</cp:coreProperties>
</file>